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tables/table3.xml" ContentType="application/vnd.openxmlformats-officedocument.spreadsheetml.table+xml"/>
  <Override PartName="/xl/drawings/drawing2.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mc:AlternateContent xmlns:mc="http://schemas.openxmlformats.org/markup-compatibility/2006">
    <mc:Choice Requires="x15">
      <x15ac:absPath xmlns:x15ac="http://schemas.microsoft.com/office/spreadsheetml/2010/11/ac" url="https://apamscloud.sharepoint.com/sites/AmadeusAccessArrangement2/Shared Documents/06. Final Access Arrangement Proposal/Submitted to AER/Models/"/>
    </mc:Choice>
  </mc:AlternateContent>
  <xr:revisionPtr revIDLastSave="2607" documentId="8_{8597A78B-6BD3-4B78-B582-26C7B074B469}" xr6:coauthVersionLast="47" xr6:coauthVersionMax="47" xr10:uidLastSave="{88F85F40-E8D0-4E2A-B265-71AF8D6174C0}"/>
  <bookViews>
    <workbookView xWindow="1875" yWindow="2265" windowWidth="25800" windowHeight="17670" tabRatio="846" firstSheet="4" activeTab="8" xr2:uid="{00000000-000D-0000-FFFF-FFFF00000000}"/>
  </bookViews>
  <sheets>
    <sheet name="Date" sheetId="5" state="hidden" r:id="rId1"/>
    <sheet name="ProjectList" sheetId="2" state="hidden" r:id="rId2"/>
    <sheet name="SIBMonthlyReport" sheetId="1" state="hidden" r:id="rId3"/>
    <sheet name="CPI Inflators" sheetId="21" r:id="rId4"/>
    <sheet name="AER Final Decisions" sheetId="22" r:id="rId5"/>
    <sheet name="RIN Summary" sheetId="25" r:id="rId6"/>
    <sheet name="FY27 Tech for Business" sheetId="40" r:id="rId7"/>
    <sheet name="FY27 Tech for Tech" sheetId="37" r:id="rId8"/>
    <sheet name="AGP share IT Capex" sheetId="32" r:id="rId9"/>
    <sheet name="Non-system Capex" sheetId="31" r:id="rId10"/>
    <sheet name="Current AA Tables" sheetId="26" r:id="rId11"/>
    <sheet name="Immediate Expensing" sheetId="33" r:id="rId12"/>
    <sheet name="Capex Source data" sheetId="18" r:id="rId13"/>
    <sheet name="Capex summary by driver" sheetId="28" r:id="rId14"/>
    <sheet name="Capex summary by asset" sheetId="30" r:id="rId15"/>
    <sheet name="AA Forecast Tables" sheetId="35" r:id="rId16"/>
    <sheet name="RIN Tables" sheetId="36" r:id="rId17"/>
    <sheet name="SIB Rec" sheetId="3" state="hidden" r:id="rId18"/>
    <sheet name="Pivot" sheetId="7" state="hidden" r:id="rId19"/>
    <sheet name="SIB Changes" sheetId="10" state="hidden" r:id="rId20"/>
  </sheets>
  <definedNames>
    <definedName name="\0">#REF!</definedName>
    <definedName name="\A">#REF!</definedName>
    <definedName name="\B">#REF!</definedName>
    <definedName name="\C">#REF!</definedName>
    <definedName name="\M">#REF!</definedName>
    <definedName name="________LUT1">#REF!</definedName>
    <definedName name="______UAG99">#REF!</definedName>
    <definedName name="_____cpi1">#REF!</definedName>
    <definedName name="_____CPI2">#REF!</definedName>
    <definedName name="_____IRR1">#REF!</definedName>
    <definedName name="_____LUT1">#REF!</definedName>
    <definedName name="_____May08">#REF!</definedName>
    <definedName name="_____NPV1">#REF!</definedName>
    <definedName name="_____UAG99">#REF!</definedName>
    <definedName name="____cpi1">#REF!</definedName>
    <definedName name="____CPI2">#REF!</definedName>
    <definedName name="____IRR1">#REF!</definedName>
    <definedName name="____IZS2">#REF!</definedName>
    <definedName name="____LUT1">#REF!</definedName>
    <definedName name="____May08">#REF!</definedName>
    <definedName name="____NPV1">#REF!</definedName>
    <definedName name="____NPV2">#REF!</definedName>
    <definedName name="____TB1">#REF!</definedName>
    <definedName name="____Tot220">#REF!</definedName>
    <definedName name="____Tot221">#REF!</definedName>
    <definedName name="____Tot232">#REF!</definedName>
    <definedName name="____Tot237">#REF!</definedName>
    <definedName name="____Tot257">#REF!</definedName>
    <definedName name="____Tot258">#REF!</definedName>
    <definedName name="____UAG99">#REF!</definedName>
    <definedName name="___cpi1">#REF!</definedName>
    <definedName name="___CPI2">#REF!</definedName>
    <definedName name="___INDEX_SHEET___ASAP_Utilities">#REF!</definedName>
    <definedName name="___IRR1">#REF!</definedName>
    <definedName name="___IZS2">#REF!</definedName>
    <definedName name="___LUT1">#REF!</definedName>
    <definedName name="___May08">#REF!</definedName>
    <definedName name="___NPV1">#REF!</definedName>
    <definedName name="___NPV2">#REF!</definedName>
    <definedName name="___PL1">#REF!</definedName>
    <definedName name="___TB1">#REF!</definedName>
    <definedName name="___Tot220">#REF!</definedName>
    <definedName name="___Tot221">#REF!</definedName>
    <definedName name="___Tot232">#REF!</definedName>
    <definedName name="___Tot237">#REF!</definedName>
    <definedName name="___Tot257">#REF!</definedName>
    <definedName name="___Tot258">#REF!</definedName>
    <definedName name="___UAG99">#REF!</definedName>
    <definedName name="__123Graph_A" localSheetId="8" hidden="1">#REF!</definedName>
    <definedName name="__123Graph_A" localSheetId="9" hidden="1">#REF!</definedName>
    <definedName name="__123Graph_A" hidden="1">#REF!</definedName>
    <definedName name="__123Graph_A5YRAVER" localSheetId="8" hidden="1">#REF!</definedName>
    <definedName name="__123Graph_A5YRAVER" localSheetId="9" hidden="1">#REF!</definedName>
    <definedName name="__123Graph_A5YRAVER" hidden="1">#REF!</definedName>
    <definedName name="__123Graph_AAVDDAYS" localSheetId="8" hidden="1">#REF!</definedName>
    <definedName name="__123Graph_AAVDDAYS" localSheetId="9" hidden="1">#REF!</definedName>
    <definedName name="__123Graph_AAVDDAYS" hidden="1">#REF!</definedName>
    <definedName name="__123Graph_B" localSheetId="8" hidden="1">#REF!</definedName>
    <definedName name="__123Graph_B" localSheetId="9" hidden="1">#REF!</definedName>
    <definedName name="__123Graph_B" hidden="1">#REF!</definedName>
    <definedName name="__123Graph_B5YRAVER" localSheetId="8" hidden="1">#REF!</definedName>
    <definedName name="__123Graph_B5YRAVER" localSheetId="9" hidden="1">#REF!</definedName>
    <definedName name="__123Graph_B5YRAVER" hidden="1">#REF!</definedName>
    <definedName name="__123Graph_BAVDDAYS" localSheetId="8" hidden="1">#REF!</definedName>
    <definedName name="__123Graph_BAVDDAYS" localSheetId="9" hidden="1">#REF!</definedName>
    <definedName name="__123Graph_BAVDDAYS" hidden="1">#REF!</definedName>
    <definedName name="__123Graph_C" localSheetId="8" hidden="1">#REF!</definedName>
    <definedName name="__123Graph_C" localSheetId="9" hidden="1">#REF!</definedName>
    <definedName name="__123Graph_C" hidden="1">#REF!</definedName>
    <definedName name="__123Graph_CAVDDAYS" localSheetId="8" hidden="1">#REF!</definedName>
    <definedName name="__123Graph_CAVDDAYS" localSheetId="9" hidden="1">#REF!</definedName>
    <definedName name="__123Graph_CAVDDAYS" hidden="1">#REF!</definedName>
    <definedName name="__123Graph_D5YRAVER" localSheetId="8" hidden="1">#REF!</definedName>
    <definedName name="__123Graph_D5YRAVER" localSheetId="9" hidden="1">#REF!</definedName>
    <definedName name="__123Graph_D5YRAVER" hidden="1">#REF!</definedName>
    <definedName name="__123Graph_X" localSheetId="8" hidden="1">#REF!</definedName>
    <definedName name="__123Graph_X" localSheetId="9" hidden="1">#REF!</definedName>
    <definedName name="__123Graph_X" hidden="1">#REF!</definedName>
    <definedName name="__123Graph_X5YRAVER" localSheetId="8" hidden="1">#REF!</definedName>
    <definedName name="__123Graph_X5YRAVER" localSheetId="9" hidden="1">#REF!</definedName>
    <definedName name="__123Graph_X5YRAVER" hidden="1">#REF!</definedName>
    <definedName name="__123Graph_XAVDDAYS" localSheetId="8" hidden="1">#REF!</definedName>
    <definedName name="__123Graph_XAVDDAYS" localSheetId="9" hidden="1">#REF!</definedName>
    <definedName name="__123Graph_XAVDDAYS" hidden="1">#REF!</definedName>
    <definedName name="__A66444">#REF!</definedName>
    <definedName name="__cpi1">#REF!</definedName>
    <definedName name="__CPI2">#REF!</definedName>
    <definedName name="__DAT19">#REF!</definedName>
    <definedName name="__DAT20">#REF!</definedName>
    <definedName name="__DAT21">#REF!</definedName>
    <definedName name="__DataSet1__">#REF!</definedName>
    <definedName name="__DataSet2__">#REF!</definedName>
    <definedName name="__DataSet3__">#REF!</definedName>
    <definedName name="__DataSet4__">#REF!</definedName>
    <definedName name="__INS95">#REF!</definedName>
    <definedName name="__IRR1">#REF!</definedName>
    <definedName name="__IZS2">#REF!</definedName>
    <definedName name="__JUN09">#REF!</definedName>
    <definedName name="__LUT1">#REF!</definedName>
    <definedName name="__MAIN__">#REF!</definedName>
    <definedName name="__May08">#REF!</definedName>
    <definedName name="__MAY09">#REF!</definedName>
    <definedName name="__NPV1">#REF!</definedName>
    <definedName name="__NPV2">#REF!</definedName>
    <definedName name="__PL1">#REF!</definedName>
    <definedName name="__TableData__">#REF!</definedName>
    <definedName name="__TB1">#REF!</definedName>
    <definedName name="__Tot220">#REF!</definedName>
    <definedName name="__Tot221">#REF!</definedName>
    <definedName name="__Tot232">#REF!</definedName>
    <definedName name="__Tot237">#REF!</definedName>
    <definedName name="__Tot257">#REF!</definedName>
    <definedName name="__Tot258">#REF!</definedName>
    <definedName name="__UAG99">#REF!</definedName>
    <definedName name="__WP234">#REF!</definedName>
    <definedName name="_0020">#REF!</definedName>
    <definedName name="_0030">#REF!</definedName>
    <definedName name="_0270">#REF!</definedName>
    <definedName name="_0672A001">#REF!</definedName>
    <definedName name="_0700">#REF!</definedName>
    <definedName name="_0701">#REF!</definedName>
    <definedName name="_0710">#REF!</definedName>
    <definedName name="_1___123Graph_ACHART_1" hidden="1">#REF!</definedName>
    <definedName name="_1__123Graph_ACHART_1" hidden="1">#REF!</definedName>
    <definedName name="_10___123Graph_ACHART_9" hidden="1">#REF!</definedName>
    <definedName name="_10__123Graph_ACHART_1" hidden="1">#REF!</definedName>
    <definedName name="_10__123Graph_ACHART_2" hidden="1">#REF!</definedName>
    <definedName name="_10__123Graph_ACHART_3" hidden="1">#REF!</definedName>
    <definedName name="_10__123Graph_ACHART_9" hidden="1">#REF!</definedName>
    <definedName name="_10‘_u€_0_0_0">#REF!,#REF!,#REF!,#REF!,#REF!,#REF!</definedName>
    <definedName name="_100__123Graph_ACHART_9" hidden="1">#REF!</definedName>
    <definedName name="_100__123Graph_DCHART_25" localSheetId="6" hidden="1">#REF!</definedName>
    <definedName name="_100__123Graph_DCHART_25" localSheetId="11" hidden="1">#REF!</definedName>
    <definedName name="_100__123Graph_DCHART_25" hidden="1">#REF!</definedName>
    <definedName name="_101__123Graph_BCHART_1" hidden="1">#REF!</definedName>
    <definedName name="_101__123Graph_CCHART_2" hidden="1">#REF!</definedName>
    <definedName name="_102__123Graph_BCHART_13" localSheetId="6" hidden="1">#REF!</definedName>
    <definedName name="_102__123Graph_BCHART_13" localSheetId="11" hidden="1">#REF!</definedName>
    <definedName name="_102__123Graph_BCHART_13" hidden="1">#REF!</definedName>
    <definedName name="_102__123Graph_CCHART_26" localSheetId="6" hidden="1">#REF!</definedName>
    <definedName name="_102__123Graph_CCHART_26" localSheetId="11" hidden="1">#REF!</definedName>
    <definedName name="_102__123Graph_CCHART_26" hidden="1">#REF!</definedName>
    <definedName name="_103__123Graph_BCHART_19" localSheetId="6" hidden="1">#REF!</definedName>
    <definedName name="_103__123Graph_BCHART_19" localSheetId="11" hidden="1">#REF!</definedName>
    <definedName name="_103__123Graph_BCHART_19" hidden="1">#REF!</definedName>
    <definedName name="_103__123Graph_BCHART_5" hidden="1">#REF!</definedName>
    <definedName name="_104__123Graph_DCHART_7" hidden="1">#REF!</definedName>
    <definedName name="_105__123Graph_ECHART_26" localSheetId="6" hidden="1">#REF!</definedName>
    <definedName name="_105__123Graph_ECHART_26" localSheetId="11" hidden="1">#REF!</definedName>
    <definedName name="_105__123Graph_ECHART_26" hidden="1">#REF!</definedName>
    <definedName name="_107__123Graph_CCHART_4" hidden="1">#REF!</definedName>
    <definedName name="_109__123Graph_XCHART_1" hidden="1">#REF!</definedName>
    <definedName name="_11___123Graph_BCHART_1" hidden="1">#REF!</definedName>
    <definedName name="_11__123Graph_ACHART_1" hidden="1">#REF!</definedName>
    <definedName name="_11__123Graph_ACHART_25" localSheetId="6" hidden="1">#REF!</definedName>
    <definedName name="_11__123Graph_ACHART_25" localSheetId="11" hidden="1">#REF!</definedName>
    <definedName name="_11__123Graph_ACHART_25" hidden="1">#REF!</definedName>
    <definedName name="_11__123Graph_ACHART_5" localSheetId="8" hidden="1">#REF!</definedName>
    <definedName name="_11__123Graph_ACHART_5" localSheetId="9" hidden="1">#REF!</definedName>
    <definedName name="_11__123Graph_ACHART_5" hidden="1">#REF!</definedName>
    <definedName name="_11__123Graph_BCHART_1" hidden="1">#REF!</definedName>
    <definedName name="_110__123Graph_BCHART_6" hidden="1">#REF!</definedName>
    <definedName name="_111__123Graph_BCHART_1" hidden="1">#REF!</definedName>
    <definedName name="_112__123Graph_BCHART_13" localSheetId="6" hidden="1">#REF!</definedName>
    <definedName name="_112__123Graph_BCHART_13" localSheetId="11" hidden="1">#REF!</definedName>
    <definedName name="_112__123Graph_BCHART_13" hidden="1">#REF!</definedName>
    <definedName name="_112__123Graph_CCHART_5" hidden="1">#REF!</definedName>
    <definedName name="_113__123Graph_BCHART_19" localSheetId="6" hidden="1">#REF!</definedName>
    <definedName name="_113__123Graph_BCHART_19" localSheetId="11" hidden="1">#REF!</definedName>
    <definedName name="_113__123Graph_BCHART_19" hidden="1">#REF!</definedName>
    <definedName name="_113__123Graph_BCHART_2" hidden="1">#REF!</definedName>
    <definedName name="_113__123Graph_XCHART_8" hidden="1">#REF!</definedName>
    <definedName name="_114__123Graph_BCHART_25" localSheetId="6" hidden="1">#REF!</definedName>
    <definedName name="_114__123Graph_BCHART_25" localSheetId="11" hidden="1">#REF!</definedName>
    <definedName name="_114__123Graph_BCHART_25" hidden="1">#REF!</definedName>
    <definedName name="_115__123Graph_BCHART_26" localSheetId="6" hidden="1">#REF!</definedName>
    <definedName name="_115__123Graph_BCHART_26" localSheetId="11" hidden="1">#REF!</definedName>
    <definedName name="_115__123Graph_BCHART_26" hidden="1">#REF!</definedName>
    <definedName name="_117__123Graph_BCHART_7" hidden="1">#REF!</definedName>
    <definedName name="_117__123Graph_CCHART_6" hidden="1">#REF!</definedName>
    <definedName name="_12___123Graph_BCHART_13" localSheetId="6" hidden="1">#REF!</definedName>
    <definedName name="_12___123Graph_BCHART_13" localSheetId="11" hidden="1">#REF!</definedName>
    <definedName name="_12___123Graph_BCHART_13" hidden="1">#REF!</definedName>
    <definedName name="_12__123Graph_BCHART_13" localSheetId="6" hidden="1">#REF!</definedName>
    <definedName name="_12__123Graph_BCHART_13" localSheetId="11" hidden="1">#REF!</definedName>
    <definedName name="_12__123Graph_BCHART_13" hidden="1">#REF!</definedName>
    <definedName name="_122__123Graph_CCHART_7" hidden="1">#REF!</definedName>
    <definedName name="_123__123Graph_DCHART_25" localSheetId="6" hidden="1">#REF!</definedName>
    <definedName name="_123__123Graph_DCHART_25" localSheetId="11" hidden="1">#REF!</definedName>
    <definedName name="_123__123Graph_DCHART_25" hidden="1">#REF!</definedName>
    <definedName name="_123Graph_A1" hidden="1">#REF!</definedName>
    <definedName name="_124__123Graph_BCHART_2" hidden="1">#REF!</definedName>
    <definedName name="_124__123Graph_BCHART_8" hidden="1">#REF!</definedName>
    <definedName name="_125__123Graph_BCHART_25" localSheetId="6" hidden="1">#REF!</definedName>
    <definedName name="_125__123Graph_BCHART_25" localSheetId="11" hidden="1">#REF!</definedName>
    <definedName name="_125__123Graph_BCHART_25" hidden="1">#REF!</definedName>
    <definedName name="_125__123Graph_BCHART_3" hidden="1">#REF!</definedName>
    <definedName name="_126__123Graph_BCHART_26" localSheetId="6" hidden="1">#REF!</definedName>
    <definedName name="_126__123Graph_BCHART_26" localSheetId="11" hidden="1">#REF!</definedName>
    <definedName name="_126__123Graph_BCHART_26" hidden="1">#REF!</definedName>
    <definedName name="_128__123Graph_DCHART_7" hidden="1">#REF!</definedName>
    <definedName name="_129__123Graph_ECHART_26" localSheetId="6" hidden="1">#REF!</definedName>
    <definedName name="_129__123Graph_ECHART_26" localSheetId="11" hidden="1">#REF!</definedName>
    <definedName name="_129__123Graph_ECHART_26" hidden="1">#REF!</definedName>
    <definedName name="_12u€_0_0_0">#REF!,#REF!,#REF!,#REF!,#REF!,#REF!</definedName>
    <definedName name="_13___123Graph_BCHART_19" localSheetId="6" hidden="1">#REF!</definedName>
    <definedName name="_13___123Graph_BCHART_19" localSheetId="11" hidden="1">#REF!</definedName>
    <definedName name="_13___123Graph_BCHART_19" hidden="1">#REF!</definedName>
    <definedName name="_13__123Graph_ACHART_3" hidden="1">#REF!</definedName>
    <definedName name="_13__123Graph_ACHART_4" hidden="1">#REF!</definedName>
    <definedName name="_13__123Graph_ACHART_6" localSheetId="8" hidden="1">#REF!</definedName>
    <definedName name="_13__123Graph_ACHART_6" localSheetId="9" hidden="1">#REF!</definedName>
    <definedName name="_13__123Graph_ACHART_6" hidden="1">#REF!</definedName>
    <definedName name="_13__123Graph_BCHART_19" localSheetId="6" hidden="1">#REF!</definedName>
    <definedName name="_13__123Graph_BCHART_19" localSheetId="11" hidden="1">#REF!</definedName>
    <definedName name="_13__123Graph_BCHART_19" hidden="1">#REF!</definedName>
    <definedName name="_131__123Graph_BCHART_9" hidden="1">#REF!</definedName>
    <definedName name="_132__123Graph_CCHART_12" localSheetId="6" hidden="1">#REF!</definedName>
    <definedName name="_132__123Graph_CCHART_12" localSheetId="11" hidden="1">#REF!</definedName>
    <definedName name="_132__123Graph_CCHART_12" hidden="1">#REF!</definedName>
    <definedName name="_134__123Graph_XCHART_1" hidden="1">#REF!</definedName>
    <definedName name="_135__123Graph_BCHART_4" hidden="1">#REF!</definedName>
    <definedName name="_137__123Graph_BCHART_3" hidden="1">#REF!</definedName>
    <definedName name="_139__123Graph_CCHART_2" hidden="1">#REF!</definedName>
    <definedName name="_139__123Graph_XCHART_8" hidden="1">#REF!</definedName>
    <definedName name="_14___123Graph_BCHART_2" hidden="1">#REF!</definedName>
    <definedName name="_14__123Graph_ACHART_2" hidden="1">#REF!</definedName>
    <definedName name="_14__123Graph_BCHART_2" hidden="1">#REF!</definedName>
    <definedName name="_14_0___.0bshe">#REF!,#REF!</definedName>
    <definedName name="_140__123Graph_CCHART_26" localSheetId="6" hidden="1">#REF!</definedName>
    <definedName name="_140__123Graph_CCHART_26" localSheetId="11" hidden="1">#REF!</definedName>
    <definedName name="_140__123Graph_CCHART_26" hidden="1">#REF!</definedName>
    <definedName name="_145__123Graph_BCHART_5" hidden="1">#REF!</definedName>
    <definedName name="_147__123Graph_CCHART_4" hidden="1">#REF!</definedName>
    <definedName name="_148__123Graph_BCHART_4" hidden="1">#REF!</definedName>
    <definedName name="_15___123Graph_BCHART_25" localSheetId="6" hidden="1">#REF!</definedName>
    <definedName name="_15___123Graph_BCHART_25" localSheetId="11" hidden="1">#REF!</definedName>
    <definedName name="_15___123Graph_BCHART_25" hidden="1">#REF!</definedName>
    <definedName name="_15__123Graph_ACHART_25" localSheetId="6" hidden="1">#REF!</definedName>
    <definedName name="_15__123Graph_ACHART_25" localSheetId="11" hidden="1">#REF!</definedName>
    <definedName name="_15__123Graph_ACHART_25" hidden="1">#REF!</definedName>
    <definedName name="_15__123Graph_ACHART_7" localSheetId="8" hidden="1">#REF!</definedName>
    <definedName name="_15__123Graph_ACHART_7" localSheetId="9" hidden="1">#REF!</definedName>
    <definedName name="_15__123Graph_ACHART_7" hidden="1">#REF!</definedName>
    <definedName name="_15__123Graph_BCHART_25" localSheetId="6" hidden="1">#REF!</definedName>
    <definedName name="_15__123Graph_BCHART_25" localSheetId="11" hidden="1">#REF!</definedName>
    <definedName name="_15__123Graph_BCHART_25" hidden="1">#REF!</definedName>
    <definedName name="_154__123Graph_CCHART_5" hidden="1">#REF!</definedName>
    <definedName name="_155__123Graph_BCHART_6" hidden="1">#REF!</definedName>
    <definedName name="_159__123Graph_BCHART_5" hidden="1">#REF!</definedName>
    <definedName name="_16___123Graph_BCHART_26" localSheetId="6" hidden="1">#REF!</definedName>
    <definedName name="_16___123Graph_BCHART_26" localSheetId="11" hidden="1">#REF!</definedName>
    <definedName name="_16___123Graph_BCHART_26" hidden="1">#REF!</definedName>
    <definedName name="_16__123Graph_ACHART_3" hidden="1">#REF!</definedName>
    <definedName name="_16__123Graph_ACHART_5" hidden="1">#REF!</definedName>
    <definedName name="_16__123Graph_BCHART_26" localSheetId="6" hidden="1">#REF!</definedName>
    <definedName name="_16__123Graph_BCHART_26" localSheetId="11" hidden="1">#REF!</definedName>
    <definedName name="_16__123Graph_BCHART_26" hidden="1">#REF!</definedName>
    <definedName name="_16_00__.0profitlo">#REF!,#REF!</definedName>
    <definedName name="_161__123Graph_CCHART_6" hidden="1">#REF!</definedName>
    <definedName name="_1620">#REF!</definedName>
    <definedName name="_1621">#REF!</definedName>
    <definedName name="_1630">#REF!</definedName>
    <definedName name="_1631">#REF!</definedName>
    <definedName name="_1632">#REF!</definedName>
    <definedName name="_1633">#REF!</definedName>
    <definedName name="_1636">#REF!</definedName>
    <definedName name="_1638">#REF!</definedName>
    <definedName name="_1640">#REF!</definedName>
    <definedName name="_1642">#REF!</definedName>
    <definedName name="_1649">#REF!</definedName>
    <definedName name="_165__123Graph_BCHART_7" hidden="1">#REF!</definedName>
    <definedName name="_1670">#REF!</definedName>
    <definedName name="_1671">#REF!</definedName>
    <definedName name="_168__123Graph_CCHART_7" hidden="1">#REF!</definedName>
    <definedName name="_169__123Graph_DCHART_25" localSheetId="6" hidden="1">#REF!</definedName>
    <definedName name="_169__123Graph_DCHART_25" localSheetId="11" hidden="1">#REF!</definedName>
    <definedName name="_169__123Graph_DCHART_25" hidden="1">#REF!</definedName>
    <definedName name="_17___123Graph_BCHART_3" hidden="1">#REF!</definedName>
    <definedName name="_17__123Graph_ACHART_4" hidden="1">#REF!</definedName>
    <definedName name="_17__123Graph_ACHART_8" localSheetId="8" hidden="1">#REF!</definedName>
    <definedName name="_17__123Graph_ACHART_8" localSheetId="9" hidden="1">#REF!</definedName>
    <definedName name="_17__123Graph_ACHART_8" hidden="1">#REF!</definedName>
    <definedName name="_17__123Graph_BCHART_3" hidden="1">#REF!</definedName>
    <definedName name="_170__123Graph_BCHART_6" hidden="1">#REF!</definedName>
    <definedName name="_1711">#REF!</definedName>
    <definedName name="_1720">#REF!</definedName>
    <definedName name="_175__123Graph_BCHART_8" hidden="1">#REF!</definedName>
    <definedName name="_176__123Graph_DCHART_7" hidden="1">#REF!</definedName>
    <definedName name="_177__123Graph_ECHART_26" localSheetId="6" hidden="1">#REF!</definedName>
    <definedName name="_177__123Graph_ECHART_26" localSheetId="11" hidden="1">#REF!</definedName>
    <definedName name="_177__123Graph_ECHART_26" hidden="1">#REF!</definedName>
    <definedName name="_18___123Graph_BCHART_4" hidden="1">#REF!</definedName>
    <definedName name="_18__123Graph_BCHART_4" hidden="1">#REF!</definedName>
    <definedName name="_18_0bsheet">#REF!</definedName>
    <definedName name="_181__123Graph_BCHART_7" hidden="1">#REF!</definedName>
    <definedName name="_184__123Graph_XCHART_1" hidden="1">#REF!</definedName>
    <definedName name="_185__123Graph_BCHART_9" hidden="1">#REF!</definedName>
    <definedName name="_186__123Graph_CCHART_12" localSheetId="6" hidden="1">#REF!</definedName>
    <definedName name="_186__123Graph_CCHART_12" localSheetId="11" hidden="1">#REF!</definedName>
    <definedName name="_186__123Graph_CCHART_12" hidden="1">#REF!</definedName>
    <definedName name="_19___123Graph_BCHART_5" hidden="1">#REF!</definedName>
    <definedName name="_19__123Graph_ACHART_6" hidden="1">#REF!</definedName>
    <definedName name="_19__123Graph_ACHART_9" localSheetId="8" hidden="1">#REF!</definedName>
    <definedName name="_19__123Graph_ACHART_9" localSheetId="9" hidden="1">#REF!</definedName>
    <definedName name="_19__123Graph_ACHART_9" hidden="1">#REF!</definedName>
    <definedName name="_19__123Graph_BCHART_5" hidden="1">#REF!</definedName>
    <definedName name="_191__123Graph_XCHART_8" hidden="1">#REF!</definedName>
    <definedName name="_192__123Graph_BCHART_8" hidden="1">#REF!</definedName>
    <definedName name="_196__123Graph_CCHART_2" hidden="1">#REF!</definedName>
    <definedName name="_197__123Graph_CCHART_26" localSheetId="6" hidden="1">#REF!</definedName>
    <definedName name="_197__123Graph_CCHART_26" localSheetId="11" hidden="1">#REF!</definedName>
    <definedName name="_197__123Graph_CCHART_26" hidden="1">#REF!</definedName>
    <definedName name="_1BriCY">OFFSET(#REF!,,COUNT(#REF!)-36,,36)</definedName>
    <definedName name="_1BriMAT">OFFSET(#REF!,,COUNT(#REF!)-36,,36)</definedName>
    <definedName name="_1BriPY">OFFSET(#REF!,,COUNT(#REF!)-36,,24)</definedName>
    <definedName name="_1GlaCY">OFFSET(#REF!,,COUNT(#REF!)-36,,36)</definedName>
    <definedName name="_1GlaMAT">OFFSET(#REF!,,COUNT(#REF!)-36,,36)</definedName>
    <definedName name="_1GlaPY">OFFSET(#REF!,,COUNT(#REF!)-36,,24)</definedName>
    <definedName name="_1Ips_RivCY">OFFSET(#REF!,,COUNT(#REF!)-36,,36)</definedName>
    <definedName name="_1Ips_RivMAT">OFFSET(#REF!,,COUNT(#REF!)-36,,36)</definedName>
    <definedName name="_1Ips_RivPY">OFFSET(#REF!,,COUNT(#REF!)-36,,24)</definedName>
    <definedName name="_1IpsCY">OFFSET(#REF!,,COUNT(#REF!)-36,,36)</definedName>
    <definedName name="_1IpsMAT">OFFSET(#REF!,,COUNT(#REF!)-36,,36)</definedName>
    <definedName name="_1IpsPY">OFFSET(#REF!,,COUNT(#REF!)-36,,24)</definedName>
    <definedName name="_1LocCY">OFFSET(#REF!,,COUNT(#REF!)-36,,36)</definedName>
    <definedName name="_1LocMAT">OFFSET(#REF!,,COUNT(#REF!)-36,,36)</definedName>
    <definedName name="_1LocPY">OFFSET(#REF!,,COUNT(#REF!)-36,,24)</definedName>
    <definedName name="_1QldCY">OFFSET(#REF!,,COUNT(#REF!)-36,,36)</definedName>
    <definedName name="_1QldMAT">OFFSET(#REF!,,COUNT(#REF!)-36,,36)</definedName>
    <definedName name="_1QldPY">OFFSET(#REF!,,COUNT(#REF!)-36,,24)</definedName>
    <definedName name="_1RocCY">OFFSET(#REF!,,COUNT(#REF!)-36,,36)</definedName>
    <definedName name="_1RocMAT">OFFSET(#REF!,,COUNT(#REF!)-36,,36)</definedName>
    <definedName name="_1RocPY">OFFSET(#REF!,,COUNT(#REF!)-36,,24)</definedName>
    <definedName name="_1WidCY">OFFSET(#REF!,,COUNT(#REF!)-36,,36)</definedName>
    <definedName name="_1WidMAT">OFFSET(#REF!,,COUNT(#REF!)-36,,36)</definedName>
    <definedName name="_1WidPY">OFFSET(#REF!,,COUNT(#REF!)-36,,24)</definedName>
    <definedName name="_2___123Graph_ACHART_2" hidden="1">#REF!</definedName>
    <definedName name="_2__123Graph_ACHART_1" localSheetId="8" hidden="1">#REF!</definedName>
    <definedName name="_2__123Graph_ACHART_1" localSheetId="9" hidden="1">#REF!</definedName>
    <definedName name="_2__123Graph_ACHART_1" hidden="1">#REF!</definedName>
    <definedName name="_2__123Graph_ACHART_2" hidden="1">#REF!</definedName>
    <definedName name="_2_0DREPNOTESPR">#REF!</definedName>
    <definedName name="_20___123Graph_BCHART_6" hidden="1">#REF!</definedName>
    <definedName name="_20__123Graph_ACHART_2" hidden="1">#REF!</definedName>
    <definedName name="_20__123Graph_BCHART_6" hidden="1">#REF!</definedName>
    <definedName name="_20_0bsheetmilli">#REF!</definedName>
    <definedName name="_200501">#REF!</definedName>
    <definedName name="_203__123Graph_BCHART_9" hidden="1">#REF!</definedName>
    <definedName name="_204__123Graph_CCHART_12" localSheetId="6" hidden="1">#REF!</definedName>
    <definedName name="_204__123Graph_CCHART_12" localSheetId="11" hidden="1">#REF!</definedName>
    <definedName name="_204__123Graph_CCHART_12" hidden="1">#REF!</definedName>
    <definedName name="_207__123Graph_CCHART_4" hidden="1">#REF!</definedName>
    <definedName name="_21___123Graph_BCHART_7" hidden="1">#REF!</definedName>
    <definedName name="_21__123Graph_ACHART_25" localSheetId="6" hidden="1">#REF!</definedName>
    <definedName name="_21__123Graph_ACHART_25" localSheetId="11" hidden="1">#REF!</definedName>
    <definedName name="_21__123Graph_ACHART_25" hidden="1">#REF!</definedName>
    <definedName name="_21__123Graph_ACHART_4" hidden="1">#REF!</definedName>
    <definedName name="_21__123Graph_ACHART_5" hidden="1">#REF!</definedName>
    <definedName name="_21__123Graph_BCHART_1" localSheetId="8" hidden="1">#REF!</definedName>
    <definedName name="_21__123Graph_BCHART_1" localSheetId="9" hidden="1">#REF!</definedName>
    <definedName name="_21__123Graph_BCHART_1" hidden="1">#REF!</definedName>
    <definedName name="_21__123Graph_BCHART_7" hidden="1">#REF!</definedName>
    <definedName name="_215__123Graph_CCHART_2" hidden="1">#REF!</definedName>
    <definedName name="_216__123Graph_CCHART_26" localSheetId="6" hidden="1">#REF!</definedName>
    <definedName name="_216__123Graph_CCHART_26" localSheetId="11" hidden="1">#REF!</definedName>
    <definedName name="_216__123Graph_CCHART_26" hidden="1">#REF!</definedName>
    <definedName name="_217__123Graph_CCHART_5" hidden="1">#REF!</definedName>
    <definedName name="_22___123Graph_BCHART_8" hidden="1">#REF!</definedName>
    <definedName name="_22__123Graph_ACHART_2" hidden="1">#REF!</definedName>
    <definedName name="_22__123Graph_ACHART_3" hidden="1">#REF!</definedName>
    <definedName name="_22__123Graph_ACHART_7" hidden="1">#REF!</definedName>
    <definedName name="_22__123Graph_BCHART_13" localSheetId="6" hidden="1">#REF!</definedName>
    <definedName name="_22__123Graph_BCHART_13" localSheetId="11" hidden="1">#REF!</definedName>
    <definedName name="_22__123Graph_BCHART_13" hidden="1">#REF!</definedName>
    <definedName name="_22__123Graph_BCHART_8" hidden="1">#REF!</definedName>
    <definedName name="_22_0budget13per">#REF!</definedName>
    <definedName name="_227__123Graph_CCHART_4" hidden="1">#REF!</definedName>
    <definedName name="_227__123Graph_CCHART_6" hidden="1">#REF!</definedName>
    <definedName name="_23___123Graph_BCHART_9" hidden="1">#REF!</definedName>
    <definedName name="_23__123Graph_ACHART_25" localSheetId="6" hidden="1">#REF!</definedName>
    <definedName name="_23__123Graph_ACHART_25" localSheetId="11" hidden="1">#REF!</definedName>
    <definedName name="_23__123Graph_ACHART_25" hidden="1">#REF!</definedName>
    <definedName name="_23__123Graph_BCHART_19" localSheetId="6" hidden="1">#REF!</definedName>
    <definedName name="_23__123Graph_BCHART_19" localSheetId="11" hidden="1">#REF!</definedName>
    <definedName name="_23__123Graph_BCHART_19" hidden="1">#REF!</definedName>
    <definedName name="_23__123Graph_BCHART_9" hidden="1">#REF!</definedName>
    <definedName name="_237__123Graph_CCHART_7" hidden="1">#REF!</definedName>
    <definedName name="_238__123Graph_CCHART_5" hidden="1">#REF!</definedName>
    <definedName name="_238__123Graph_DCHART_25" localSheetId="6" hidden="1">#REF!</definedName>
    <definedName name="_238__123Graph_DCHART_25" localSheetId="11" hidden="1">#REF!</definedName>
    <definedName name="_238__123Graph_DCHART_25" hidden="1">#REF!</definedName>
    <definedName name="_24___123Graph_CCHART_12" localSheetId="6" hidden="1">#REF!</definedName>
    <definedName name="_24___123Graph_CCHART_12" localSheetId="11" hidden="1">#REF!</definedName>
    <definedName name="_24___123Graph_CCHART_12" hidden="1">#REF!</definedName>
    <definedName name="_24__123Graph_CCHART_12" localSheetId="6" hidden="1">#REF!</definedName>
    <definedName name="_24__123Graph_CCHART_12" localSheetId="11" hidden="1">#REF!</definedName>
    <definedName name="_24__123Graph_CCHART_12" hidden="1">#REF!</definedName>
    <definedName name="_24_0budgetcum">#REF!</definedName>
    <definedName name="_248__123Graph_DCHART_7" hidden="1">#REF!</definedName>
    <definedName name="_249__123Graph_CCHART_6" hidden="1">#REF!</definedName>
    <definedName name="_249__123Graph_ECHART_26" localSheetId="6" hidden="1">#REF!</definedName>
    <definedName name="_249__123Graph_ECHART_26" localSheetId="11" hidden="1">#REF!</definedName>
    <definedName name="_249__123Graph_ECHART_26" hidden="1">#REF!</definedName>
    <definedName name="_25___123Graph_CCHART_2" hidden="1">#REF!</definedName>
    <definedName name="_25__123Graph_ACHART_6" hidden="1">#REF!</definedName>
    <definedName name="_25__123Graph_ACHART_8" hidden="1">#REF!</definedName>
    <definedName name="_25__123Graph_BCHART_2" localSheetId="8" hidden="1">#REF!</definedName>
    <definedName name="_25__123Graph_BCHART_2" localSheetId="9" hidden="1">#REF!</definedName>
    <definedName name="_25__123Graph_BCHART_2" hidden="1">#REF!</definedName>
    <definedName name="_25__123Graph_CCHART_2" hidden="1">#REF!</definedName>
    <definedName name="_2500">#REF!</definedName>
    <definedName name="_259__123Graph_XCHART_1" hidden="1">#REF!</definedName>
    <definedName name="_26___123Graph_CCHART_26" localSheetId="6" hidden="1">#REF!</definedName>
    <definedName name="_26___123Graph_CCHART_26" localSheetId="11" hidden="1">#REF!</definedName>
    <definedName name="_26___123Graph_CCHART_26" hidden="1">#REF!</definedName>
    <definedName name="_26__123Graph_ACHART_5" hidden="1">#REF!</definedName>
    <definedName name="_26__123Graph_BCHART_25" localSheetId="6" hidden="1">#REF!</definedName>
    <definedName name="_26__123Graph_BCHART_25" localSheetId="11" hidden="1">#REF!</definedName>
    <definedName name="_26__123Graph_BCHART_25" hidden="1">#REF!</definedName>
    <definedName name="_26__123Graph_CCHART_26" localSheetId="6" hidden="1">#REF!</definedName>
    <definedName name="_26__123Graph_CCHART_26" localSheetId="11" hidden="1">#REF!</definedName>
    <definedName name="_26__123Graph_CCHART_26" hidden="1">#REF!</definedName>
    <definedName name="_26_0Coverp">#REF!</definedName>
    <definedName name="_260__123Graph_CCHART_7" hidden="1">#REF!</definedName>
    <definedName name="_261__123Graph_DCHART_25" localSheetId="6" hidden="1">#REF!</definedName>
    <definedName name="_261__123Graph_DCHART_25" localSheetId="11" hidden="1">#REF!</definedName>
    <definedName name="_261__123Graph_DCHART_25" hidden="1">#REF!</definedName>
    <definedName name="_2632">#REF!</definedName>
    <definedName name="_2636">#REF!</definedName>
    <definedName name="_269__123Graph_XCHART_8" hidden="1">#REF!</definedName>
    <definedName name="_27___123Graph_CCHART_4" hidden="1">#REF!</definedName>
    <definedName name="_27__123Graph_BCHART_26" localSheetId="6" hidden="1">#REF!</definedName>
    <definedName name="_27__123Graph_BCHART_26" localSheetId="11" hidden="1">#REF!</definedName>
    <definedName name="_27__123Graph_BCHART_26" hidden="1">#REF!</definedName>
    <definedName name="_27__123Graph_CCHART_4" hidden="1">#REF!</definedName>
    <definedName name="_272__123Graph_DCHART_7" hidden="1">#REF!</definedName>
    <definedName name="_273__123Graph_ECHART_26" localSheetId="6" hidden="1">#REF!</definedName>
    <definedName name="_273__123Graph_ECHART_26" localSheetId="11" hidden="1">#REF!</definedName>
    <definedName name="_273__123Graph_ECHART_26" hidden="1">#REF!</definedName>
    <definedName name="_28___123Graph_CCHART_5" hidden="1">#REF!</definedName>
    <definedName name="_28__123Graph_ACHART_9" hidden="1">#REF!</definedName>
    <definedName name="_28__123Graph_CCHART_5" hidden="1">#REF!</definedName>
    <definedName name="_28_0DREPBSPR">#REF!</definedName>
    <definedName name="_284__123Graph_XCHART_1" hidden="1">#REF!</definedName>
    <definedName name="_29___123Graph_CCHART_6" hidden="1">#REF!</definedName>
    <definedName name="_29__123Graph_ACHART_4" hidden="1">#REF!</definedName>
    <definedName name="_29__123Graph_ACHART_7" hidden="1">#REF!</definedName>
    <definedName name="_29__123Graph_BCHART_3" localSheetId="8" hidden="1">#REF!</definedName>
    <definedName name="_29__123Graph_BCHART_3" localSheetId="9" hidden="1">#REF!</definedName>
    <definedName name="_29__123Graph_BCHART_3" hidden="1">#REF!</definedName>
    <definedName name="_29__123Graph_CCHART_6" hidden="1">#REF!</definedName>
    <definedName name="_295__123Graph_XCHART_8" hidden="1">#REF!</definedName>
    <definedName name="_2981">#REF!</definedName>
    <definedName name="_2TJ_Day">#REF!</definedName>
    <definedName name="_3___123Graph_ACHART_25" localSheetId="6" hidden="1">#REF!</definedName>
    <definedName name="_3___123Graph_ACHART_25" localSheetId="11" hidden="1">#REF!</definedName>
    <definedName name="_3___123Graph_ACHART_25" hidden="1">#REF!</definedName>
    <definedName name="_3__123Graph_ACHART_1" hidden="1">#REF!</definedName>
    <definedName name="_3__123Graph_ACHART_25" localSheetId="6" hidden="1">#REF!</definedName>
    <definedName name="_3__123Graph_ACHART_25" localSheetId="11" hidden="1">#REF!</definedName>
    <definedName name="_3__123Graph_ACHART_25" hidden="1">#REF!</definedName>
    <definedName name="_30___123Graph_CCHART_7" hidden="1">#REF!</definedName>
    <definedName name="_30__123Graph_CCHART_7" hidden="1">#REF!</definedName>
    <definedName name="_30_0DREPPLPR">#REF!</definedName>
    <definedName name="_30_Sep_08">#REF!</definedName>
    <definedName name="_31___123Graph_DCHART_25" localSheetId="6" hidden="1">#REF!</definedName>
    <definedName name="_31___123Graph_DCHART_25" localSheetId="11" hidden="1">#REF!</definedName>
    <definedName name="_31___123Graph_DCHART_25" hidden="1">#REF!</definedName>
    <definedName name="_31__123Graph_ACHART_3" hidden="1">#REF!</definedName>
    <definedName name="_31__123Graph_ACHART_6" hidden="1">#REF!</definedName>
    <definedName name="_31__123Graph_BCHART_1" hidden="1">#REF!</definedName>
    <definedName name="_31__123Graph_BCHART_4" localSheetId="8" hidden="1">#REF!</definedName>
    <definedName name="_31__123Graph_BCHART_4" localSheetId="9" hidden="1">#REF!</definedName>
    <definedName name="_31__123Graph_BCHART_4" hidden="1">#REF!</definedName>
    <definedName name="_31__123Graph_DCHART_25" localSheetId="6" hidden="1">#REF!</definedName>
    <definedName name="_31__123Graph_DCHART_25" localSheetId="11" hidden="1">#REF!</definedName>
    <definedName name="_31__123Graph_DCHART_25" hidden="1">#REF!</definedName>
    <definedName name="_3110">#REF!</definedName>
    <definedName name="_3133_313301">#REF!</definedName>
    <definedName name="_32___123Graph_DCHART_7" hidden="1">#REF!</definedName>
    <definedName name="_32__123Graph_BCHART_13" localSheetId="6" hidden="1">#REF!</definedName>
    <definedName name="_32__123Graph_BCHART_13" localSheetId="11" hidden="1">#REF!</definedName>
    <definedName name="_32__123Graph_BCHART_13" hidden="1">#REF!</definedName>
    <definedName name="_32__123Graph_DCHART_7" hidden="1">#REF!</definedName>
    <definedName name="_32_0M.I.M._HOLDINGS_LIMITED_AND_CONTROLLED_ENTIT">#REF!</definedName>
    <definedName name="_3200">#REF!</definedName>
    <definedName name="_3201">#REF!</definedName>
    <definedName name="_3230">#REF!</definedName>
    <definedName name="_3231">#REF!</definedName>
    <definedName name="_3270">#REF!</definedName>
    <definedName name="_3271">#REF!</definedName>
    <definedName name="_33___123Graph_ECHART_26" localSheetId="6" hidden="1">#REF!</definedName>
    <definedName name="_33___123Graph_ECHART_26" localSheetId="11" hidden="1">#REF!</definedName>
    <definedName name="_33___123Graph_ECHART_26" hidden="1">#REF!</definedName>
    <definedName name="_33__123Graph_ACHART_8" hidden="1">#REF!</definedName>
    <definedName name="_33__123Graph_BCHART_19" localSheetId="6" hidden="1">#REF!</definedName>
    <definedName name="_33__123Graph_BCHART_19" localSheetId="11" hidden="1">#REF!</definedName>
    <definedName name="_33__123Graph_BCHART_19" hidden="1">#REF!</definedName>
    <definedName name="_33__123Graph_BCHART_5" localSheetId="8" hidden="1">#REF!</definedName>
    <definedName name="_33__123Graph_BCHART_5" localSheetId="9" hidden="1">#REF!</definedName>
    <definedName name="_33__123Graph_BCHART_5" hidden="1">#REF!</definedName>
    <definedName name="_33__123Graph_ECHART_26" localSheetId="6" hidden="1">#REF!</definedName>
    <definedName name="_33__123Graph_ECHART_26" localSheetId="11" hidden="1">#REF!</definedName>
    <definedName name="_33__123Graph_ECHART_26" hidden="1">#REF!</definedName>
    <definedName name="_34___123Graph_XCHART_1" hidden="1">#REF!</definedName>
    <definedName name="_34__123Graph_ACHART_3" hidden="1">#REF!</definedName>
    <definedName name="_34__123Graph_XCHART_1" hidden="1">#REF!</definedName>
    <definedName name="_34_0No">#REF!</definedName>
    <definedName name="_35___123Graph_XCHART_8" hidden="1">#REF!</definedName>
    <definedName name="_35__123Graph_BCHART_6" localSheetId="8" hidden="1">#REF!</definedName>
    <definedName name="_35__123Graph_BCHART_6" localSheetId="9" hidden="1">#REF!</definedName>
    <definedName name="_35__123Graph_BCHART_6" hidden="1">#REF!</definedName>
    <definedName name="_35__123Graph_XCHART_8" hidden="1">#REF!</definedName>
    <definedName name="_3500">#REF!</definedName>
    <definedName name="_3503">#REF!</definedName>
    <definedName name="_3509">#REF!</definedName>
    <definedName name="_36__123Graph_ACHART_5" hidden="1">#REF!</definedName>
    <definedName name="_36__123Graph_ACHART_7" hidden="1">#REF!</definedName>
    <definedName name="_36__123Graph_BCHART_2" hidden="1">#REF!</definedName>
    <definedName name="_36_0profitloss">#REF!</definedName>
    <definedName name="_37__123Graph_ACHART_9" hidden="1">#REF!</definedName>
    <definedName name="_37__123Graph_BCHART_25" localSheetId="6" hidden="1">#REF!</definedName>
    <definedName name="_37__123Graph_BCHART_25" localSheetId="11" hidden="1">#REF!</definedName>
    <definedName name="_37__123Graph_BCHART_25" hidden="1">#REF!</definedName>
    <definedName name="_37__123Graph_BCHART_7" localSheetId="8" hidden="1">#REF!</definedName>
    <definedName name="_37__123Graph_BCHART_7" localSheetId="9" hidden="1">#REF!</definedName>
    <definedName name="_37__123Graph_BCHART_7" hidden="1">#REF!</definedName>
    <definedName name="_38__123Graph_BCHART_26" localSheetId="6" hidden="1">#REF!</definedName>
    <definedName name="_38__123Graph_BCHART_26" localSheetId="11" hidden="1">#REF!</definedName>
    <definedName name="_38__123Graph_BCHART_26" hidden="1">#REF!</definedName>
    <definedName name="_38_0profitloss1">#REF!</definedName>
    <definedName name="_39__123Graph_BCHART_8" localSheetId="8" hidden="1">#REF!</definedName>
    <definedName name="_39__123Graph_BCHART_8" localSheetId="9" hidden="1">#REF!</definedName>
    <definedName name="_39__123Graph_BCHART_8" hidden="1">#REF!</definedName>
    <definedName name="_4___123Graph_ACHART_3" hidden="1">#REF!</definedName>
    <definedName name="_4__123Graph_ACHART_1" hidden="1">#REF!</definedName>
    <definedName name="_4__123Graph_ACHART_2" localSheetId="8" hidden="1">#REF!</definedName>
    <definedName name="_4__123Graph_ACHART_2" localSheetId="9" hidden="1">#REF!</definedName>
    <definedName name="_4__123Graph_ACHART_2" hidden="1">#REF!</definedName>
    <definedName name="_4__123Graph_ACHART_3" hidden="1">#REF!</definedName>
    <definedName name="_4_0Note">#REF!</definedName>
    <definedName name="_40_0profitlossadditio">#REF!</definedName>
    <definedName name="_41__123Graph_ACHART_4" hidden="1">#REF!</definedName>
    <definedName name="_41__123Graph_ACHART_8" hidden="1">#REF!</definedName>
    <definedName name="_41__123Graph_BCHART_1" hidden="1">#REF!</definedName>
    <definedName name="_41__123Graph_BCHART_3" hidden="1">#REF!</definedName>
    <definedName name="_41__123Graph_BCHART_9" localSheetId="8" hidden="1">#REF!</definedName>
    <definedName name="_41__123Graph_BCHART_9" localSheetId="9" hidden="1">#REF!</definedName>
    <definedName name="_41__123Graph_BCHART_9" hidden="1">#REF!</definedName>
    <definedName name="_42__123Graph_BCHART_13" localSheetId="6" hidden="1">#REF!</definedName>
    <definedName name="_42__123Graph_BCHART_13" localSheetId="11" hidden="1">#REF!</definedName>
    <definedName name="_42__123Graph_BCHART_13" hidden="1">#REF!</definedName>
    <definedName name="_42__123Graph_CCHART_12" localSheetId="6" hidden="1">#REF!</definedName>
    <definedName name="_42__123Graph_CCHART_12" localSheetId="11" hidden="1">#REF!</definedName>
    <definedName name="_42__123Graph_CCHART_12" hidden="1">#REF!</definedName>
    <definedName name="_42_0profitlosscum">#REF!</definedName>
    <definedName name="_43__123Graph_ACHART_6" hidden="1">#REF!</definedName>
    <definedName name="_43__123Graph_BCHART_19" localSheetId="6" hidden="1">#REF!</definedName>
    <definedName name="_43__123Graph_BCHART_19" localSheetId="11" hidden="1">#REF!</definedName>
    <definedName name="_43__123Graph_BCHART_19" hidden="1">#REF!</definedName>
    <definedName name="_44__123Graph_BCHART_4" hidden="1">#REF!</definedName>
    <definedName name="_44__123Graph_CCHART_2" localSheetId="8" hidden="1">#REF!</definedName>
    <definedName name="_44__123Graph_CCHART_2" localSheetId="9" hidden="1">#REF!</definedName>
    <definedName name="_44__123Graph_CCHART_2" hidden="1">#REF!</definedName>
    <definedName name="_44_0profitlossmilli">#REF!</definedName>
    <definedName name="_45__123Graph_ACHART_4" hidden="1">#REF!</definedName>
    <definedName name="_45__123Graph_CCHART_26" localSheetId="6" hidden="1">#REF!</definedName>
    <definedName name="_45__123Graph_CCHART_26" localSheetId="11" hidden="1">#REF!</definedName>
    <definedName name="_45__123Graph_CCHART_26" hidden="1">#REF!</definedName>
    <definedName name="_46__123Graph_ACHART_9" hidden="1">#REF!</definedName>
    <definedName name="_47__123Graph_BCHART_2" hidden="1">#REF!</definedName>
    <definedName name="_47__123Graph_BCHART_5" hidden="1">#REF!</definedName>
    <definedName name="_47__123Graph_CCHART_4" localSheetId="8" hidden="1">#REF!</definedName>
    <definedName name="_47__123Graph_CCHART_4" localSheetId="9" hidden="1">#REF!</definedName>
    <definedName name="_47__123Graph_CCHART_4" hidden="1">#REF!</definedName>
    <definedName name="_48__123Graph_BCHART_25" localSheetId="6" hidden="1">#REF!</definedName>
    <definedName name="_48__123Graph_BCHART_25" localSheetId="11" hidden="1">#REF!</definedName>
    <definedName name="_48__123Graph_BCHART_25" hidden="1">#REF!</definedName>
    <definedName name="_49__123Graph_BCHART_26" localSheetId="6" hidden="1">#REF!</definedName>
    <definedName name="_49__123Graph_BCHART_26" localSheetId="11" hidden="1">#REF!</definedName>
    <definedName name="_49__123Graph_BCHART_26" hidden="1">#REF!</definedName>
    <definedName name="_49__123Graph_CCHART_5" localSheetId="8" hidden="1">#REF!</definedName>
    <definedName name="_49__123Graph_CCHART_5" localSheetId="9" hidden="1">#REF!</definedName>
    <definedName name="_49__123Graph_CCHART_5" hidden="1">#REF!</definedName>
    <definedName name="_5___123Graph_ACHART_4" hidden="1">#REF!</definedName>
    <definedName name="_5__123Graph_ACHART_1" hidden="1">#REF!</definedName>
    <definedName name="_5__123Graph_ACHART_25" localSheetId="6" hidden="1">#REF!</definedName>
    <definedName name="_5__123Graph_ACHART_25" localSheetId="11" hidden="1">#REF!</definedName>
    <definedName name="_5__123Graph_ACHART_25" hidden="1">#REF!</definedName>
    <definedName name="_5__123Graph_ACHART_4" hidden="1">#REF!</definedName>
    <definedName name="_5_day_Peak">#REF!</definedName>
    <definedName name="_50__123Graph_ACHART_7" hidden="1">#REF!</definedName>
    <definedName name="_50__123Graph_BCHART_6" hidden="1">#REF!</definedName>
    <definedName name="_51__123Graph_ACHART_5" hidden="1">#REF!</definedName>
    <definedName name="_51__123Graph_BCHART_1" hidden="1">#REF!</definedName>
    <definedName name="_51__123Graph_CCHART_6" localSheetId="8" hidden="1">#REF!</definedName>
    <definedName name="_51__123Graph_CCHART_6" localSheetId="9" hidden="1">#REF!</definedName>
    <definedName name="_51__123Graph_CCHART_6" hidden="1">#REF!</definedName>
    <definedName name="_52__123Graph_BCHART_13" localSheetId="6" hidden="1">#REF!</definedName>
    <definedName name="_52__123Graph_BCHART_13" localSheetId="11" hidden="1">#REF!</definedName>
    <definedName name="_52__123Graph_BCHART_13" hidden="1">#REF!</definedName>
    <definedName name="_53__123Graph_BCHART_19" localSheetId="6" hidden="1">#REF!</definedName>
    <definedName name="_53__123Graph_BCHART_19" localSheetId="11" hidden="1">#REF!</definedName>
    <definedName name="_53__123Graph_BCHART_19" hidden="1">#REF!</definedName>
    <definedName name="_53__123Graph_BCHART_3" hidden="1">#REF!</definedName>
    <definedName name="_53__123Graph_BCHART_7" hidden="1">#REF!</definedName>
    <definedName name="_53__123Graph_CCHART_7" localSheetId="8" hidden="1">#REF!</definedName>
    <definedName name="_53__123Graph_CCHART_7" localSheetId="9" hidden="1">#REF!</definedName>
    <definedName name="_53__123Graph_CCHART_7" hidden="1">#REF!</definedName>
    <definedName name="_54__123Graph_DCHART_25" localSheetId="6" hidden="1">#REF!</definedName>
    <definedName name="_54__123Graph_DCHART_25" localSheetId="11" hidden="1">#REF!</definedName>
    <definedName name="_54__123Graph_DCHART_25" hidden="1">#REF!</definedName>
    <definedName name="_56__123Graph_ACHART_5" hidden="1">#REF!</definedName>
    <definedName name="_56__123Graph_BCHART_8" hidden="1">#REF!</definedName>
    <definedName name="_56__123Graph_DCHART_7" localSheetId="8" hidden="1">#REF!</definedName>
    <definedName name="_56__123Graph_DCHART_7" localSheetId="9" hidden="1">#REF!</definedName>
    <definedName name="_56__123Graph_DCHART_7" hidden="1">#REF!</definedName>
    <definedName name="_57__123Graph_ACHART_8" hidden="1">#REF!</definedName>
    <definedName name="_57__123Graph_BCHART_4" hidden="1">#REF!</definedName>
    <definedName name="_57__123Graph_ECHART_26" localSheetId="6" hidden="1">#REF!</definedName>
    <definedName name="_57__123Graph_ECHART_26" localSheetId="11" hidden="1">#REF!</definedName>
    <definedName name="_57__123Graph_ECHART_26" hidden="1">#REF!</definedName>
    <definedName name="_58__123Graph_BCHART_2" hidden="1">#REF!</definedName>
    <definedName name="_59__123Graph_BCHART_25" localSheetId="6" hidden="1">#REF!</definedName>
    <definedName name="_59__123Graph_BCHART_25" localSheetId="11" hidden="1">#REF!</definedName>
    <definedName name="_59__123Graph_BCHART_25" hidden="1">#REF!</definedName>
    <definedName name="_59__123Graph_BCHART_9" hidden="1">#REF!</definedName>
    <definedName name="_59__123Graph_XCHART_1" localSheetId="8" hidden="1">#REF!</definedName>
    <definedName name="_59__123Graph_XCHART_1" localSheetId="9" hidden="1">#REF!</definedName>
    <definedName name="_59__123Graph_XCHART_1" hidden="1">#REF!</definedName>
    <definedName name="_6_ˆ0u€_0_0_0">#REF!,#REF!,#REF!,#REF!,#REF!,#REF!</definedName>
    <definedName name="_6___123Graph_ACHART_5" hidden="1">#REF!</definedName>
    <definedName name="_6__123Graph_ACHART_2" hidden="1">#REF!</definedName>
    <definedName name="_6__123Graph_ACHART_5" hidden="1">#REF!</definedName>
    <definedName name="_60__123Graph_BCHART_26" localSheetId="6" hidden="1">#REF!</definedName>
    <definedName name="_60__123Graph_BCHART_26" localSheetId="11" hidden="1">#REF!</definedName>
    <definedName name="_60__123Graph_BCHART_26" hidden="1">#REF!</definedName>
    <definedName name="_60__123Graph_CCHART_12" localSheetId="6" hidden="1">#REF!</definedName>
    <definedName name="_60__123Graph_CCHART_12" localSheetId="11" hidden="1">#REF!</definedName>
    <definedName name="_60__123Graph_CCHART_12" hidden="1">#REF!</definedName>
    <definedName name="_61__123Graph_ACHART_6" hidden="1">#REF!</definedName>
    <definedName name="_61__123Graph_BCHART_5" hidden="1">#REF!</definedName>
    <definedName name="_61__123Graph_XCHART_8" localSheetId="8" hidden="1">#REF!</definedName>
    <definedName name="_61__123Graph_XCHART_8" localSheetId="9" hidden="1">#REF!</definedName>
    <definedName name="_61__123Graph_XCHART_8" hidden="1">#REF!</definedName>
    <definedName name="_63__123Graph_CCHART_2" hidden="1">#REF!</definedName>
    <definedName name="_64__123Graph_ACHART_9" hidden="1">#REF!</definedName>
    <definedName name="_64__123Graph_CCHART_26" localSheetId="6" hidden="1">#REF!</definedName>
    <definedName name="_64__123Graph_CCHART_26" localSheetId="11" hidden="1">#REF!</definedName>
    <definedName name="_64__123Graph_CCHART_26" hidden="1">#REF!</definedName>
    <definedName name="_65__123Graph_BCHART_3" hidden="1">#REF!</definedName>
    <definedName name="_65__123Graph_BCHART_6" hidden="1">#REF!</definedName>
    <definedName name="_67__123Graph_ACHART_6" hidden="1">#REF!</definedName>
    <definedName name="_67__123Graph_CCHART_4" hidden="1">#REF!</definedName>
    <definedName name="_69__123Graph_BCHART_7" hidden="1">#REF!</definedName>
    <definedName name="_7___123Graph_ACHART_6" hidden="1">#REF!</definedName>
    <definedName name="_7__123Graph_ACHART_1" hidden="1">#REF!</definedName>
    <definedName name="_7__123Graph_ACHART_25" localSheetId="6" hidden="1">#REF!</definedName>
    <definedName name="_7__123Graph_ACHART_25" localSheetId="11" hidden="1">#REF!</definedName>
    <definedName name="_7__123Graph_ACHART_25" hidden="1">#REF!</definedName>
    <definedName name="_7__123Graph_ACHART_3" localSheetId="8" hidden="1">#REF!</definedName>
    <definedName name="_7__123Graph_ACHART_3" localSheetId="9" hidden="1">#REF!</definedName>
    <definedName name="_7__123Graph_ACHART_3" hidden="1">#REF!</definedName>
    <definedName name="_7__123Graph_ACHART_6" hidden="1">#REF!</definedName>
    <definedName name="_70__123Graph_BCHART_4" hidden="1">#REF!</definedName>
    <definedName name="_70__123Graph_CCHART_5" hidden="1">#REF!</definedName>
    <definedName name="_71__123Graph_ACHART_7" hidden="1">#REF!</definedName>
    <definedName name="_71__123Graph_BCHART_1" hidden="1">#REF!</definedName>
    <definedName name="_72__123Graph_BCHART_13" localSheetId="6" hidden="1">#REF!</definedName>
    <definedName name="_72__123Graph_BCHART_13" localSheetId="11" hidden="1">#REF!</definedName>
    <definedName name="_72__123Graph_BCHART_13" hidden="1">#REF!</definedName>
    <definedName name="_73__123Graph_BCHART_19" localSheetId="6" hidden="1">#REF!</definedName>
    <definedName name="_73__123Graph_BCHART_19" localSheetId="11" hidden="1">#REF!</definedName>
    <definedName name="_73__123Graph_BCHART_19" hidden="1">#REF!</definedName>
    <definedName name="_73__123Graph_BCHART_8" hidden="1">#REF!</definedName>
    <definedName name="_73__123Graph_CCHART_6" hidden="1">#REF!</definedName>
    <definedName name="_75__123Graph_BCHART_5" hidden="1">#REF!</definedName>
    <definedName name="_76__123Graph_CCHART_7" hidden="1">#REF!</definedName>
    <definedName name="_77__123Graph_BCHART_9" hidden="1">#REF!</definedName>
    <definedName name="_77__123Graph_DCHART_25" localSheetId="6" hidden="1">#REF!</definedName>
    <definedName name="_77__123Graph_DCHART_25" localSheetId="11" hidden="1">#REF!</definedName>
    <definedName name="_77__123Graph_DCHART_25" hidden="1">#REF!</definedName>
    <definedName name="_78__123Graph_ACHART_7" hidden="1">#REF!</definedName>
    <definedName name="_78__123Graph_CCHART_12" localSheetId="6" hidden="1">#REF!</definedName>
    <definedName name="_78__123Graph_CCHART_12" localSheetId="11" hidden="1">#REF!</definedName>
    <definedName name="_78__123Graph_CCHART_12" hidden="1">#REF!</definedName>
    <definedName name="_8_ˆ0u€_0_0_0">#REF!,#REF!,#REF!,#REF!,#REF!,#REF!</definedName>
    <definedName name="_8___123Graph_ACHART_7" hidden="1">#REF!</definedName>
    <definedName name="_8__123Graph_ACHART_2" hidden="1">#REF!</definedName>
    <definedName name="_8__123Graph_ACHART_7" hidden="1">#REF!</definedName>
    <definedName name="_80__123Graph_BCHART_2" hidden="1">#REF!</definedName>
    <definedName name="_80__123Graph_BCHART_6" hidden="1">#REF!</definedName>
    <definedName name="_80__123Graph_DCHART_7" hidden="1">#REF!</definedName>
    <definedName name="_81__123Graph_ACHART_8" hidden="1">#REF!</definedName>
    <definedName name="_81__123Graph_BCHART_25" localSheetId="6" hidden="1">#REF!</definedName>
    <definedName name="_81__123Graph_BCHART_25" localSheetId="11" hidden="1">#REF!</definedName>
    <definedName name="_81__123Graph_BCHART_25" hidden="1">#REF!</definedName>
    <definedName name="_81__123Graph_ECHART_26" localSheetId="6" hidden="1">#REF!</definedName>
    <definedName name="_81__123Graph_ECHART_26" localSheetId="11" hidden="1">#REF!</definedName>
    <definedName name="_81__123Graph_ECHART_26" hidden="1">#REF!</definedName>
    <definedName name="_82__123Graph_BCHART_26" localSheetId="6" hidden="1">#REF!</definedName>
    <definedName name="_82__123Graph_BCHART_26" localSheetId="11" hidden="1">#REF!</definedName>
    <definedName name="_82__123Graph_BCHART_26" hidden="1">#REF!</definedName>
    <definedName name="_82__123Graph_CCHART_2" hidden="1">#REF!</definedName>
    <definedName name="_83__123Graph_CCHART_26" localSheetId="6" hidden="1">#REF!</definedName>
    <definedName name="_83__123Graph_CCHART_26" localSheetId="11" hidden="1">#REF!</definedName>
    <definedName name="_83__123Graph_CCHART_26" hidden="1">#REF!</definedName>
    <definedName name="_84__123Graph_XCHART_1" hidden="1">#REF!</definedName>
    <definedName name="_85__123Graph_BCHART_7" hidden="1">#REF!</definedName>
    <definedName name="_87__123Graph_CCHART_4" hidden="1">#REF!</definedName>
    <definedName name="_87__123Graph_XCHART_8" hidden="1">#REF!</definedName>
    <definedName name="_89__123Graph_ACHART_8" hidden="1">#REF!</definedName>
    <definedName name="_89__123Graph_BCHART_3" hidden="1">#REF!</definedName>
    <definedName name="_9___123Graph_ACHART_8" hidden="1">#REF!</definedName>
    <definedName name="_9__123Graph_ACHART_25" localSheetId="6" hidden="1">#REF!</definedName>
    <definedName name="_9__123Graph_ACHART_25" localSheetId="11" hidden="1">#REF!</definedName>
    <definedName name="_9__123Graph_ACHART_25" hidden="1">#REF!</definedName>
    <definedName name="_9__123Graph_ACHART_4" localSheetId="8" hidden="1">#REF!</definedName>
    <definedName name="_9__123Graph_ACHART_4" localSheetId="9" hidden="1">#REF!</definedName>
    <definedName name="_9__123Graph_ACHART_4" hidden="1">#REF!</definedName>
    <definedName name="_9__123Graph_ACHART_8" hidden="1">#REF!</definedName>
    <definedName name="_90__123Graph_BCHART_8" hidden="1">#REF!</definedName>
    <definedName name="_91__123Graph_ACHART_9" hidden="1">#REF!</definedName>
    <definedName name="_91__123Graph_CCHART_5" hidden="1">#REF!</definedName>
    <definedName name="_95__123Graph_BCHART_9" hidden="1">#REF!</definedName>
    <definedName name="_95__123Graph_CCHART_6" hidden="1">#REF!</definedName>
    <definedName name="_96__123Graph_BCHART_4" hidden="1">#REF!</definedName>
    <definedName name="_96__123Graph_CCHART_12" localSheetId="6" hidden="1">#REF!</definedName>
    <definedName name="_96__123Graph_CCHART_12" localSheetId="11" hidden="1">#REF!</definedName>
    <definedName name="_96__123Graph_CCHART_12" hidden="1">#REF!</definedName>
    <definedName name="_99__123Graph_CCHART_7" hidden="1">#REF!</definedName>
    <definedName name="_A66444">#REF!</definedName>
    <definedName name="_ADDIN_LOAD__L_">#REF!</definedName>
    <definedName name="_AtRisk_SimSetting_AutomaticallyGenerateReports">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#REF!</definedName>
    <definedName name="_CPI2">#REF!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3">#REF!</definedName>
    <definedName name="_DAT4">#REF!</definedName>
    <definedName name="_DAT5">#REF!</definedName>
    <definedName name="_DAT500">#REF!</definedName>
    <definedName name="_DAT6">#REF!</definedName>
    <definedName name="_DAT7">#REF!</definedName>
    <definedName name="_DAT8">#REF!</definedName>
    <definedName name="_DAT9">#REF!</definedName>
    <definedName name="_Fill" localSheetId="8" hidden="1">#REF!</definedName>
    <definedName name="_Fill" localSheetId="6" hidden="1">#REF!</definedName>
    <definedName name="_Fill" localSheetId="9" hidden="1">#REF!</definedName>
    <definedName name="_Fill" hidden="1">#REF!</definedName>
    <definedName name="_xlnm._FilterDatabase" localSheetId="17" hidden="1">'SIB Rec'!$A$2:$AD$1141</definedName>
    <definedName name="_g">#REF!</definedName>
    <definedName name="_INS95">#REF!</definedName>
    <definedName name="_INT22">#REF!</definedName>
    <definedName name="_IRR1">#REF!</definedName>
    <definedName name="_IZS2">#REF!</definedName>
    <definedName name="_Jnl26">#REF!</definedName>
    <definedName name="_JUN09">#REF!</definedName>
    <definedName name="_Key1" localSheetId="8" hidden="1">#REF!</definedName>
    <definedName name="_Key1" localSheetId="6" hidden="1">#REF!</definedName>
    <definedName name="_Key1" localSheetId="9" hidden="1">#REF!</definedName>
    <definedName name="_Key1" hidden="1">#REF!</definedName>
    <definedName name="_Key2" localSheetId="8" hidden="1">#REF!</definedName>
    <definedName name="_Key2" localSheetId="6" hidden="1">#REF!</definedName>
    <definedName name="_Key2" localSheetId="9" hidden="1">#REF!</definedName>
    <definedName name="_Key2" hidden="1">#REF!</definedName>
    <definedName name="_LUT1">#REF!</definedName>
    <definedName name="_May">#REF!</definedName>
    <definedName name="_May08">#REF!</definedName>
    <definedName name="_MAY09">#REF!</definedName>
    <definedName name="_NPV1">#REF!</definedName>
    <definedName name="_NPV2">#REF!</definedName>
    <definedName name="_Order1" hidden="1">255</definedName>
    <definedName name="_Order2" hidden="1">255</definedName>
    <definedName name="_PA21">#REF!</definedName>
    <definedName name="_pdCalendarDate">#REF!</definedName>
    <definedName name="_pdCalendarDay">#REF!</definedName>
    <definedName name="_pdCommencementDate">#REF!</definedName>
    <definedName name="_pdFirstPaymentDate">#REF!</definedName>
    <definedName name="_pdFrequency">#REF!</definedName>
    <definedName name="_pdInstrumentCalendarDate">#REF!</definedName>
    <definedName name="_pdInstrumentCommencement">#REF!</definedName>
    <definedName name="_pdInstrumentFirstRegularDate">#REF!</definedName>
    <definedName name="_pdInstrumentNoOfPayments">#REF!</definedName>
    <definedName name="_pdNoOfPayments">#REF!</definedName>
    <definedName name="_pdPaymentFrequency">#REF!</definedName>
    <definedName name="_pdUnadjustedDates">OFFSET(#REF!,1,0,_pdNoOfPayments+1,1)</definedName>
    <definedName name="_PL1">#REF!</definedName>
    <definedName name="_sch2">#REF!</definedName>
    <definedName name="_sch3">#REF!</definedName>
    <definedName name="_smChart1InFolders" hidden="1">"_0"</definedName>
    <definedName name="_smChartCount" hidden="1">1</definedName>
    <definedName name="_smChartName1" hidden="1">"LVRChart"</definedName>
    <definedName name="_smCustomSelectedCount" hidden="1">0</definedName>
    <definedName name="_smFldName1" hidden="1">"Schematics"</definedName>
    <definedName name="_smFldSelected1" hidden="1">"All Sheets"</definedName>
    <definedName name="_smFoldersCount" hidden="1">1</definedName>
    <definedName name="_smStandardSelectedCount" hidden="1">1</definedName>
    <definedName name="_smWarning" hidden="1">"WARNING! All names beginning with ""_sm"" or ending with ""InFolders"" are required by the Sheet Manager Add-In and should not be modified."</definedName>
    <definedName name="_Sort" localSheetId="8" hidden="1">#REF!</definedName>
    <definedName name="_Sort" localSheetId="6" hidden="1">#REF!</definedName>
    <definedName name="_Sort" hidden="1">#REF!</definedName>
    <definedName name="_tab1">#REF!</definedName>
    <definedName name="_Table1_In1" localSheetId="8" hidden="1">#REF!</definedName>
    <definedName name="_Table1_In1" localSheetId="6" hidden="1">#REF!</definedName>
    <definedName name="_Table1_In1" hidden="1">#REF!</definedName>
    <definedName name="_Table1_Out" localSheetId="8" hidden="1">#REF!</definedName>
    <definedName name="_Table1_Out" localSheetId="6" hidden="1">#REF!</definedName>
    <definedName name="_Table1_Out" hidden="1">#REF!</definedName>
    <definedName name="_Table2_In1" localSheetId="8" hidden="1">#REF!</definedName>
    <definedName name="_Table2_In1" localSheetId="6" hidden="1">#REF!</definedName>
    <definedName name="_Table2_In1" hidden="1">#REF!</definedName>
    <definedName name="_Table2_In2" localSheetId="8" hidden="1">#REF!</definedName>
    <definedName name="_Table2_In2" localSheetId="6" hidden="1">#REF!</definedName>
    <definedName name="_Table2_In2" hidden="1">#REF!</definedName>
    <definedName name="_Table2_Out" localSheetId="8" hidden="1">#REF!</definedName>
    <definedName name="_Table2_Out" localSheetId="6" hidden="1">#REF!</definedName>
    <definedName name="_Table2_Out" hidden="1">#REF!</definedName>
    <definedName name="_TB1">#REF!</definedName>
    <definedName name="_Tot199">#REF!</definedName>
    <definedName name="_Tot220">#REF!</definedName>
    <definedName name="_Tot221">#REF!</definedName>
    <definedName name="_Tot222">#REF!</definedName>
    <definedName name="_Tot229">#REF!</definedName>
    <definedName name="_Tot230">#REF!</definedName>
    <definedName name="_Tot232">#REF!</definedName>
    <definedName name="_Tot237">#REF!</definedName>
    <definedName name="_Tot238">#REF!</definedName>
    <definedName name="_Tot241">#REF!</definedName>
    <definedName name="_Tot242">#REF!</definedName>
    <definedName name="_Tot243">#REF!</definedName>
    <definedName name="_Tot244">#REF!</definedName>
    <definedName name="_tot245">#REF!</definedName>
    <definedName name="_tot253">#REF!</definedName>
    <definedName name="_Tot255">#REF!</definedName>
    <definedName name="_Tot257">#REF!</definedName>
    <definedName name="_Tot258">#REF!</definedName>
    <definedName name="_Tot259">#REF!</definedName>
    <definedName name="_Tot261">#REF!</definedName>
    <definedName name="_Tot262">#REF!</definedName>
    <definedName name="_Tot263">#REF!</definedName>
    <definedName name="_Tot266">#REF!</definedName>
    <definedName name="_UAG99">#REF!</definedName>
    <definedName name="_User">#REF!</definedName>
    <definedName name="_WP234">#REF!</definedName>
    <definedName name="a">#REF!</definedName>
    <definedName name="A_Eff_SO_Corrected">OFFSET(#REF!,0,0,,COUNTA(#REF!)-1)</definedName>
    <definedName name="A_Eff_SO_Target">OFFSET(#REF!,0,0,,COUNTA(#REF!)-1)</definedName>
    <definedName name="A_GI_Corrected">OFFSET(#REF!,0,0,,COUNTA(#REF!)-1)</definedName>
    <definedName name="A_GI_Lower_Target">OFFSET(#REF!,0,0,,COUNTA(#REF!)-1)</definedName>
    <definedName name="A_GI_Upper_Target">OFFSET(#REF!,0,0,,COUNTA(#REF!)-1)</definedName>
    <definedName name="A_Resid_Input">#REF!</definedName>
    <definedName name="A_Resid_Mrgins">#REF!</definedName>
    <definedName name="A_Starts_Cold">OFFSET(#REF!,0,0,,COUNTA(#REF!)-1)</definedName>
    <definedName name="A_Starts_Hot">OFFSET(#REF!,0,0,,COUNTA(#REF!)-1)</definedName>
    <definedName name="A_Starts_Warm">OFFSET(#REF!,0,0,,COUNTA(#REF!)-1)</definedName>
    <definedName name="A10acvalue">#REF!</definedName>
    <definedName name="A10offset">10</definedName>
    <definedName name="A10remlife">#REF!</definedName>
    <definedName name="A10resid">#REF!</definedName>
    <definedName name="A10stdlife">#REF!</definedName>
    <definedName name="A10taxremlife">#REF!</definedName>
    <definedName name="A10taxstdlife">#REF!</definedName>
    <definedName name="A10taxvalue">#REF!</definedName>
    <definedName name="A10value">#REF!</definedName>
    <definedName name="A11acvalue">#REF!</definedName>
    <definedName name="A11offset">11</definedName>
    <definedName name="A11remlife">#REF!</definedName>
    <definedName name="A11resid">#REF!</definedName>
    <definedName name="A11stdlife">#REF!</definedName>
    <definedName name="A11taxremlife">#REF!</definedName>
    <definedName name="A11taxstdlife">#REF!</definedName>
    <definedName name="A11taxvalue">#REF!</definedName>
    <definedName name="A11value">#REF!</definedName>
    <definedName name="A12acvalue">#REF!</definedName>
    <definedName name="A12offset">12</definedName>
    <definedName name="A12remlife">#REF!</definedName>
    <definedName name="A12resid">#REF!</definedName>
    <definedName name="A12stdlife">#REF!</definedName>
    <definedName name="A12taxremlife">#REF!</definedName>
    <definedName name="A12taxstdlife">#REF!</definedName>
    <definedName name="A12taxvalue">#REF!</definedName>
    <definedName name="A12value">#REF!</definedName>
    <definedName name="A13acvalue">#REF!</definedName>
    <definedName name="A13offset">13</definedName>
    <definedName name="A13remlife">#REF!</definedName>
    <definedName name="A13resid">#REF!</definedName>
    <definedName name="A13stdlife">#REF!</definedName>
    <definedName name="A13taxremlife">#REF!</definedName>
    <definedName name="A13taxstdlife">#REF!</definedName>
    <definedName name="A13taxvalue">#REF!</definedName>
    <definedName name="A13value">#REF!</definedName>
    <definedName name="A14acvalue">#REF!</definedName>
    <definedName name="A14offset">14</definedName>
    <definedName name="A14remlife">#REF!</definedName>
    <definedName name="A14resid">#REF!</definedName>
    <definedName name="A14stdlife">#REF!</definedName>
    <definedName name="A14taxremlife">#REF!</definedName>
    <definedName name="A14taxstdlife">#REF!</definedName>
    <definedName name="A14taxvalue">#REF!</definedName>
    <definedName name="A14value">#REF!</definedName>
    <definedName name="A15acvalue">#REF!</definedName>
    <definedName name="A15offset">15</definedName>
    <definedName name="A15rem">#REF!</definedName>
    <definedName name="A15remlife">#REF!</definedName>
    <definedName name="A15resid">#REF!</definedName>
    <definedName name="A15stdlife">#REF!</definedName>
    <definedName name="A15taxremlife">#REF!</definedName>
    <definedName name="A15taxstdlife">#REF!</definedName>
    <definedName name="A15taxvalue">#REF!</definedName>
    <definedName name="A15value">#REF!</definedName>
    <definedName name="A16acvalue">#REF!</definedName>
    <definedName name="A16offset">16</definedName>
    <definedName name="A16remlife">#REF!</definedName>
    <definedName name="A16resid">#REF!</definedName>
    <definedName name="A16stdlife">#REF!</definedName>
    <definedName name="A16taxremlife">#REF!</definedName>
    <definedName name="A16taxstdlife">#REF!</definedName>
    <definedName name="A16taxvalue">#REF!</definedName>
    <definedName name="A16value">#REF!</definedName>
    <definedName name="A17acvalue">#REF!</definedName>
    <definedName name="A17offset">17</definedName>
    <definedName name="A17remlife">#REF!</definedName>
    <definedName name="A17resid">#REF!</definedName>
    <definedName name="A17stdlife">#REF!</definedName>
    <definedName name="A17taxremlife">#REF!</definedName>
    <definedName name="A17taxstdlife">#REF!</definedName>
    <definedName name="A17taxvalue">#REF!</definedName>
    <definedName name="A17value">#REF!</definedName>
    <definedName name="A18acvalue">#REF!</definedName>
    <definedName name="A18offset">18</definedName>
    <definedName name="A18remlife">#REF!</definedName>
    <definedName name="A18stdlife">#REF!</definedName>
    <definedName name="A18taxremlife">#REF!</definedName>
    <definedName name="A18taxstdlife">#REF!</definedName>
    <definedName name="A18taxvalue">#REF!</definedName>
    <definedName name="A18value">#REF!</definedName>
    <definedName name="A19acvalue">#REF!</definedName>
    <definedName name="A19offset">19</definedName>
    <definedName name="A19remlife">#REF!</definedName>
    <definedName name="A19stdlife">#REF!</definedName>
    <definedName name="A19taxremlife">#REF!</definedName>
    <definedName name="A19taxstdlife">#REF!</definedName>
    <definedName name="A19taxvalue">#REF!</definedName>
    <definedName name="A19value">#REF!</definedName>
    <definedName name="A1acvalue">#REF!</definedName>
    <definedName name="A1offset">1</definedName>
    <definedName name="A1remlife">#REF!</definedName>
    <definedName name="A1resid">#REF!</definedName>
    <definedName name="a1std">#REF!</definedName>
    <definedName name="A1stdlife">#REF!</definedName>
    <definedName name="A1taxremlife">#REF!</definedName>
    <definedName name="A1taxstdlife">#REF!</definedName>
    <definedName name="A1taxvalue">#REF!</definedName>
    <definedName name="a1valu">#REF!</definedName>
    <definedName name="A1value">#REF!</definedName>
    <definedName name="A20acvalue">#REF!</definedName>
    <definedName name="A20offset">20</definedName>
    <definedName name="A20remlife">#REF!</definedName>
    <definedName name="A20stdlife">#REF!</definedName>
    <definedName name="A20taxremlife">#REF!</definedName>
    <definedName name="A20taxstdlife">#REF!</definedName>
    <definedName name="A20taxvalue">#REF!</definedName>
    <definedName name="A20value">#REF!</definedName>
    <definedName name="A21acvalue">#REF!</definedName>
    <definedName name="A21offset">21</definedName>
    <definedName name="A21remlife">#REF!</definedName>
    <definedName name="A21stdlife">#REF!</definedName>
    <definedName name="A21taxremlife">#REF!</definedName>
    <definedName name="A21taxstdlife">#REF!</definedName>
    <definedName name="A21taxvalue">#REF!</definedName>
    <definedName name="A21value">#REF!</definedName>
    <definedName name="A22acvalue">#REF!</definedName>
    <definedName name="A22offset">22</definedName>
    <definedName name="A22remlife">#REF!</definedName>
    <definedName name="A22stdlife">#REF!</definedName>
    <definedName name="A22taxremlife">#REF!</definedName>
    <definedName name="A22taxstdlife">#REF!</definedName>
    <definedName name="A22taxvalue">#REF!</definedName>
    <definedName name="A22value">#REF!</definedName>
    <definedName name="A2325806K">#REF!,#REF!</definedName>
    <definedName name="A2325806K_Data">#REF!</definedName>
    <definedName name="A2325806K_Latest">#REF!</definedName>
    <definedName name="A2325807L">#REF!,#REF!</definedName>
    <definedName name="A2325807L_Data">#REF!</definedName>
    <definedName name="A2325807L_Latest">#REF!</definedName>
    <definedName name="A2325810A">#REF!,#REF!</definedName>
    <definedName name="A2325810A_Data">#REF!</definedName>
    <definedName name="A2325810A_Latest">#REF!</definedName>
    <definedName name="A2325811C">#REF!,#REF!</definedName>
    <definedName name="A2325811C_Data">#REF!</definedName>
    <definedName name="A2325811C_Latest">#REF!</definedName>
    <definedName name="A2325812F">#REF!,#REF!</definedName>
    <definedName name="A2325812F_Data">#REF!</definedName>
    <definedName name="A2325812F_Latest">#REF!</definedName>
    <definedName name="A2325815L">#REF!,#REF!</definedName>
    <definedName name="A2325815L_Data">#REF!</definedName>
    <definedName name="A2325815L_Latest">#REF!</definedName>
    <definedName name="A2325816R">#REF!,#REF!</definedName>
    <definedName name="A2325816R_Data">#REF!</definedName>
    <definedName name="A2325816R_Latest">#REF!</definedName>
    <definedName name="A2325817T">#REF!,#REF!</definedName>
    <definedName name="A2325817T_Data">#REF!</definedName>
    <definedName name="A2325817T_Latest">#REF!</definedName>
    <definedName name="A2325820F">#REF!,#REF!</definedName>
    <definedName name="A2325820F_Data">#REF!</definedName>
    <definedName name="A2325820F_Latest">#REF!</definedName>
    <definedName name="A2325821J">#REF!,#REF!</definedName>
    <definedName name="A2325821J_Data">#REF!</definedName>
    <definedName name="A2325821J_Latest">#REF!</definedName>
    <definedName name="A2325822K">#REF!,#REF!</definedName>
    <definedName name="A2325822K_Data">#REF!</definedName>
    <definedName name="A2325822K_Latest">#REF!</definedName>
    <definedName name="A2325825T">#REF!,#REF!</definedName>
    <definedName name="A2325825T_Data">#REF!</definedName>
    <definedName name="A2325825T_Latest">#REF!</definedName>
    <definedName name="A2325826V">#REF!,#REF!</definedName>
    <definedName name="A2325826V_Data">#REF!</definedName>
    <definedName name="A2325826V_Latest">#REF!</definedName>
    <definedName name="A2325827W">#REF!,#REF!</definedName>
    <definedName name="A2325827W_Data">#REF!</definedName>
    <definedName name="A2325827W_Latest">#REF!</definedName>
    <definedName name="A2325830K">#REF!,#REF!</definedName>
    <definedName name="A2325830K_Data">#REF!</definedName>
    <definedName name="A2325830K_Latest">#REF!</definedName>
    <definedName name="A2325831L">#REF!,#REF!</definedName>
    <definedName name="A2325831L_Data">#REF!</definedName>
    <definedName name="A2325831L_Latest">#REF!</definedName>
    <definedName name="A2325832R">#REF!,#REF!</definedName>
    <definedName name="A2325832R_Data">#REF!</definedName>
    <definedName name="A2325832R_Latest">#REF!</definedName>
    <definedName name="A2325835W">#REF!,#REF!</definedName>
    <definedName name="A2325835W_Data">#REF!</definedName>
    <definedName name="A2325835W_Latest">#REF!</definedName>
    <definedName name="A2325836X">#REF!,#REF!</definedName>
    <definedName name="A2325836X_Data">#REF!</definedName>
    <definedName name="A2325836X_Latest">#REF!</definedName>
    <definedName name="A2325837A">#REF!,#REF!</definedName>
    <definedName name="A2325837A_Data">#REF!</definedName>
    <definedName name="A2325837A_Latest">#REF!</definedName>
    <definedName name="A2325840R">#REF!,#REF!</definedName>
    <definedName name="A2325840R_Data">#REF!</definedName>
    <definedName name="A2325840R_Latest">#REF!</definedName>
    <definedName name="A2325841T">#REF!,#REF!</definedName>
    <definedName name="A2325841T_Data">#REF!</definedName>
    <definedName name="A2325841T_Latest">#REF!</definedName>
    <definedName name="A2325842V">#REF!,#REF!</definedName>
    <definedName name="A2325842V_Data">#REF!</definedName>
    <definedName name="A2325842V_Latest">#REF!</definedName>
    <definedName name="A2325845A">#REF!,#REF!</definedName>
    <definedName name="A2325845A_Data">#REF!</definedName>
    <definedName name="A2325845A_Latest">#REF!</definedName>
    <definedName name="A2325846C">#REF!,#REF!</definedName>
    <definedName name="A2325846C_Data">#REF!</definedName>
    <definedName name="A2325846C_Latest">#REF!</definedName>
    <definedName name="A2325847F">#REF!,#REF!</definedName>
    <definedName name="A2325847F_Data">#REF!</definedName>
    <definedName name="A2325847F_Latest">#REF!</definedName>
    <definedName name="A2325850V">#REF!,#REF!</definedName>
    <definedName name="A2325850V_Data">#REF!</definedName>
    <definedName name="A2325850V_Latest">#REF!</definedName>
    <definedName name="A2325891R">#REF!,#REF!</definedName>
    <definedName name="A2325892T">#REF!,#REF!</definedName>
    <definedName name="A2325895X">#REF!,#REF!</definedName>
    <definedName name="A2325936J">#REF!,#REF!</definedName>
    <definedName name="A2325937K">#REF!,#REF!</definedName>
    <definedName name="A2325940X">#REF!,#REF!</definedName>
    <definedName name="A2325981V">#REF!,#REF!</definedName>
    <definedName name="A2325982W">#REF!,#REF!</definedName>
    <definedName name="A2325985C">#REF!,#REF!</definedName>
    <definedName name="A2326026R">#REF!,#REF!</definedName>
    <definedName name="A2326027T">#REF!,#REF!</definedName>
    <definedName name="A2326030F">#REF!,#REF!</definedName>
    <definedName name="A2326071A">#REF!,#REF!</definedName>
    <definedName name="A2326072C">#REF!,#REF!</definedName>
    <definedName name="A2326075K">#REF!,#REF!</definedName>
    <definedName name="A2326116V">#REF!,#REF!</definedName>
    <definedName name="A2326117W">#REF!,#REF!</definedName>
    <definedName name="A2326120K">#REF!,#REF!</definedName>
    <definedName name="A2331111C">#REF!,#REF!</definedName>
    <definedName name="A2331112F">#REF!,#REF!</definedName>
    <definedName name="A2331115L">#REF!,#REF!</definedName>
    <definedName name="A2331201J">#REF!,#REF!</definedName>
    <definedName name="A2331202K">#REF!,#REF!</definedName>
    <definedName name="A2331205T">#REF!,#REF!</definedName>
    <definedName name="A2331246L">#REF!,#REF!</definedName>
    <definedName name="A2331247R">#REF!,#REF!</definedName>
    <definedName name="A2331250C">#REF!,#REF!</definedName>
    <definedName name="A2331426W">#REF!,#REF!</definedName>
    <definedName name="A2331427X">#REF!,#REF!</definedName>
    <definedName name="A2331430L">#REF!,#REF!</definedName>
    <definedName name="A2332596F">#REF!,#REF!</definedName>
    <definedName name="A2332597J">#REF!,#REF!</definedName>
    <definedName name="A2332600K">#REF!,#REF!</definedName>
    <definedName name="A23acvalue">#REF!</definedName>
    <definedName name="A23offset">23</definedName>
    <definedName name="A23remlife">#REF!</definedName>
    <definedName name="A23stdlife">#REF!</definedName>
    <definedName name="A23taxremlife">#REF!</definedName>
    <definedName name="A23taxstdlife">#REF!</definedName>
    <definedName name="A23taxvalue">#REF!</definedName>
    <definedName name="A23value">#REF!</definedName>
    <definedName name="A24acvalue">#REF!</definedName>
    <definedName name="A24offset">24</definedName>
    <definedName name="A24remlife">#REF!</definedName>
    <definedName name="A24stdlife">#REF!</definedName>
    <definedName name="A24taxremlife">#REF!</definedName>
    <definedName name="A24taxstdlife">#REF!</definedName>
    <definedName name="A24taxvalue">#REF!</definedName>
    <definedName name="A24value">#REF!</definedName>
    <definedName name="A25acvalue">#REF!</definedName>
    <definedName name="A25offset">25</definedName>
    <definedName name="A25remlife">#REF!</definedName>
    <definedName name="A25stdlife">#REF!</definedName>
    <definedName name="A25taxremlife">#REF!</definedName>
    <definedName name="A25taxstdlife">#REF!</definedName>
    <definedName name="A25taxvalue">#REF!</definedName>
    <definedName name="A25value">#REF!</definedName>
    <definedName name="A26acvalue">#REF!</definedName>
    <definedName name="A26offset">26</definedName>
    <definedName name="A26remlife">#REF!</definedName>
    <definedName name="A26stdlife">#REF!</definedName>
    <definedName name="A26taxremlife">#REF!</definedName>
    <definedName name="A26taxstdlife">#REF!</definedName>
    <definedName name="A26taxvalue">#REF!</definedName>
    <definedName name="A26value">#REF!</definedName>
    <definedName name="A27acvalue">#REF!</definedName>
    <definedName name="A27offset">27</definedName>
    <definedName name="A27remlife">#REF!</definedName>
    <definedName name="A27stdlife">#REF!</definedName>
    <definedName name="A27taxremlife">#REF!</definedName>
    <definedName name="A27taxstdlife">#REF!</definedName>
    <definedName name="A27taxvalue">#REF!</definedName>
    <definedName name="A27value">#REF!</definedName>
    <definedName name="A28acvalue">#REF!</definedName>
    <definedName name="A28offset">28</definedName>
    <definedName name="A28remlife">#REF!</definedName>
    <definedName name="A28stdlife">#REF!</definedName>
    <definedName name="A28taxremlife">#REF!</definedName>
    <definedName name="A28taxstdlife">#REF!</definedName>
    <definedName name="A28taxvalue">#REF!</definedName>
    <definedName name="A28value">#REF!</definedName>
    <definedName name="A29acvalue">#REF!</definedName>
    <definedName name="A29offset">29</definedName>
    <definedName name="A29remlife">#REF!</definedName>
    <definedName name="A29stdlife">#REF!</definedName>
    <definedName name="A29taxremlife">#REF!</definedName>
    <definedName name="A29taxstdlife">#REF!</definedName>
    <definedName name="A29taxvalue">#REF!</definedName>
    <definedName name="A29taxxstdlife">#REF!</definedName>
    <definedName name="A29value">#REF!</definedName>
    <definedName name="A2acvalue">#REF!</definedName>
    <definedName name="A2offset">2</definedName>
    <definedName name="A2remlife">#REF!</definedName>
    <definedName name="A2resid">#REF!</definedName>
    <definedName name="A2stdlife">#REF!</definedName>
    <definedName name="A2taxremlife">#REF!</definedName>
    <definedName name="A2taxstdlife">#REF!</definedName>
    <definedName name="A2taxvalue">#REF!</definedName>
    <definedName name="A2value">#REF!</definedName>
    <definedName name="A3_Table">#REF!</definedName>
    <definedName name="A30acvalue">#REF!</definedName>
    <definedName name="A30offset">30</definedName>
    <definedName name="A30remlife">#REF!</definedName>
    <definedName name="A30stdlife">#REF!</definedName>
    <definedName name="A30taxremlife">#REF!</definedName>
    <definedName name="A30taxstdlife">#REF!</definedName>
    <definedName name="A30taxvalue">#REF!</definedName>
    <definedName name="A30value">#REF!</definedName>
    <definedName name="A31acvalue">#REF!</definedName>
    <definedName name="A31offset">31</definedName>
    <definedName name="A31remlife">#REF!</definedName>
    <definedName name="A31stdlife">#REF!</definedName>
    <definedName name="A31taxremlife">#REF!</definedName>
    <definedName name="A31taxstdlife">#REF!</definedName>
    <definedName name="A31taxvalue">#REF!</definedName>
    <definedName name="A31value">#REF!</definedName>
    <definedName name="A32acvalue">#REF!</definedName>
    <definedName name="A32offset">32</definedName>
    <definedName name="A32remlife">#REF!</definedName>
    <definedName name="A32stdlife">#REF!</definedName>
    <definedName name="A32taxremlife">#REF!</definedName>
    <definedName name="A32taxstdlife">#REF!</definedName>
    <definedName name="A32taxvalue">#REF!</definedName>
    <definedName name="A32value">#REF!</definedName>
    <definedName name="A33acvalue">#REF!</definedName>
    <definedName name="A33offset">33</definedName>
    <definedName name="A33remlife">#REF!</definedName>
    <definedName name="A33stdlife">#REF!</definedName>
    <definedName name="A33taxremlife">#REF!</definedName>
    <definedName name="A33taxstdlife">#REF!</definedName>
    <definedName name="A33taxvalue">#REF!</definedName>
    <definedName name="A33value">#REF!</definedName>
    <definedName name="A34acvalue">#REF!</definedName>
    <definedName name="A34offset">34</definedName>
    <definedName name="A34remlife">#REF!</definedName>
    <definedName name="A34stdlife">#REF!</definedName>
    <definedName name="A34taxremlife">#REF!</definedName>
    <definedName name="A34taxstdlife">#REF!</definedName>
    <definedName name="A34taxvalue">#REF!</definedName>
    <definedName name="A34value">#REF!</definedName>
    <definedName name="A35acvalue">#REF!</definedName>
    <definedName name="A35offset">35</definedName>
    <definedName name="A35remlife">#REF!</definedName>
    <definedName name="A35stdlife">#REF!</definedName>
    <definedName name="A35taxremlife">#REF!</definedName>
    <definedName name="A35taxstdlife">#REF!</definedName>
    <definedName name="A35taxvalue">#REF!</definedName>
    <definedName name="A35value">#REF!</definedName>
    <definedName name="A36acvalue">#REF!</definedName>
    <definedName name="A36offset">36</definedName>
    <definedName name="A36remlife">#REF!</definedName>
    <definedName name="A36stdlife">#REF!</definedName>
    <definedName name="A36taxremlife">#REF!</definedName>
    <definedName name="A36taxstdlife">#REF!</definedName>
    <definedName name="A36taxvalue">#REF!</definedName>
    <definedName name="A36value">#REF!</definedName>
    <definedName name="A37acvalue">#REF!</definedName>
    <definedName name="A37offset">37</definedName>
    <definedName name="A37remlife">#REF!</definedName>
    <definedName name="A37stdlife">#REF!</definedName>
    <definedName name="A37taxremlife">#REF!</definedName>
    <definedName name="A37taxstdlife">#REF!</definedName>
    <definedName name="A37taxvalue">#REF!</definedName>
    <definedName name="A37value">#REF!</definedName>
    <definedName name="A38acvalue">#REF!</definedName>
    <definedName name="A38offset">38</definedName>
    <definedName name="A38remlife">#REF!</definedName>
    <definedName name="A38stdlife">#REF!</definedName>
    <definedName name="A38taxremlife">#REF!</definedName>
    <definedName name="A38taxstdlife">#REF!</definedName>
    <definedName name="A38taxvalue">#REF!</definedName>
    <definedName name="A38value">#REF!</definedName>
    <definedName name="A39acvalue">#REF!</definedName>
    <definedName name="A39offset">39</definedName>
    <definedName name="A39remlife">#REF!</definedName>
    <definedName name="A39stdlife">#REF!</definedName>
    <definedName name="A39taxremlife">#REF!</definedName>
    <definedName name="A39taxstdlife">#REF!</definedName>
    <definedName name="A39taxvalue">#REF!</definedName>
    <definedName name="A39value">#REF!</definedName>
    <definedName name="A3acvalue">#REF!</definedName>
    <definedName name="A3offset">3</definedName>
    <definedName name="A3remlife">#REF!</definedName>
    <definedName name="A3resid">#REF!</definedName>
    <definedName name="A3stdlife">#REF!</definedName>
    <definedName name="A3taxremlife">#REF!</definedName>
    <definedName name="A3taxstdlife">#REF!</definedName>
    <definedName name="A3taxvalue">#REF!</definedName>
    <definedName name="A3value">#REF!</definedName>
    <definedName name="A40acvalue">#REF!</definedName>
    <definedName name="A40offset">40</definedName>
    <definedName name="A40remlife">#REF!</definedName>
    <definedName name="A40stdlife">#REF!</definedName>
    <definedName name="A40taxremlife">#REF!</definedName>
    <definedName name="A40taxstdlife">#REF!</definedName>
    <definedName name="A40taxvalue">#REF!</definedName>
    <definedName name="A40value">#REF!</definedName>
    <definedName name="A41acvalue">#REF!</definedName>
    <definedName name="A41offset">41</definedName>
    <definedName name="A41remlife">#REF!</definedName>
    <definedName name="A41stdlife">#REF!</definedName>
    <definedName name="A41taxremlife">#REF!</definedName>
    <definedName name="A41taxstdlife">#REF!</definedName>
    <definedName name="A41taxvalue">#REF!</definedName>
    <definedName name="A41value">#REF!</definedName>
    <definedName name="A42acvalue">#REF!</definedName>
    <definedName name="A42offset">42</definedName>
    <definedName name="A42remlife">#REF!</definedName>
    <definedName name="A42stdlife">#REF!</definedName>
    <definedName name="A42taxremlife">#REF!</definedName>
    <definedName name="A42taxstdlife">#REF!</definedName>
    <definedName name="A42taxvalue">#REF!</definedName>
    <definedName name="A42value">#REF!</definedName>
    <definedName name="A43acvalue">#REF!</definedName>
    <definedName name="A43offset">43</definedName>
    <definedName name="A43remlife">#REF!</definedName>
    <definedName name="A43stdlife">#REF!</definedName>
    <definedName name="A43taxremlife">#REF!</definedName>
    <definedName name="A43taxstdlife">#REF!</definedName>
    <definedName name="A43taxvalue">#REF!</definedName>
    <definedName name="A43value">#REF!</definedName>
    <definedName name="A44acvalue">#REF!</definedName>
    <definedName name="A44offset">44</definedName>
    <definedName name="A44remlife">#REF!</definedName>
    <definedName name="A44stdlife">#REF!</definedName>
    <definedName name="A44taxremlife">#REF!</definedName>
    <definedName name="A44taxstdlife">#REF!</definedName>
    <definedName name="A44taxvalue">#REF!</definedName>
    <definedName name="A44value">#REF!</definedName>
    <definedName name="A45acvalue">#REF!</definedName>
    <definedName name="A45offset">45</definedName>
    <definedName name="A45remlife">#REF!</definedName>
    <definedName name="A45stdlife">#REF!</definedName>
    <definedName name="A45taxremlife">#REF!</definedName>
    <definedName name="A45taxstdlife">#REF!</definedName>
    <definedName name="A45taxvalue">#REF!</definedName>
    <definedName name="A45value">#REF!</definedName>
    <definedName name="A46acvalue">#REF!</definedName>
    <definedName name="A46offset">46</definedName>
    <definedName name="A46remlife">#REF!</definedName>
    <definedName name="A46stdlife">#REF!</definedName>
    <definedName name="A46taxremlife">#REF!</definedName>
    <definedName name="A46taxstdlife">#REF!</definedName>
    <definedName name="A46taxvalue">#REF!</definedName>
    <definedName name="A46value">#REF!</definedName>
    <definedName name="A47acvalue">#REF!</definedName>
    <definedName name="A47offset">47</definedName>
    <definedName name="A47remlife">#REF!</definedName>
    <definedName name="A47stdlife">#REF!</definedName>
    <definedName name="A47taxremlife">#REF!</definedName>
    <definedName name="A47taxstdlife">#REF!</definedName>
    <definedName name="A47taxvalue">#REF!</definedName>
    <definedName name="A47value">#REF!</definedName>
    <definedName name="A48acvalue">#REF!</definedName>
    <definedName name="A48offset">48</definedName>
    <definedName name="A48remlife">#REF!</definedName>
    <definedName name="A48stdlife">#REF!</definedName>
    <definedName name="A48taxremlife">#REF!</definedName>
    <definedName name="A48taxstdlife">#REF!</definedName>
    <definedName name="A48taxvalue">#REF!</definedName>
    <definedName name="A48value">#REF!</definedName>
    <definedName name="A49acvalue">#REF!</definedName>
    <definedName name="A49offset">49</definedName>
    <definedName name="A49remlife">#REF!</definedName>
    <definedName name="A49stdlife">#REF!</definedName>
    <definedName name="A49taxremlife">#REF!</definedName>
    <definedName name="A49taxstdlife">#REF!</definedName>
    <definedName name="A49taxvalue">#REF!</definedName>
    <definedName name="A49value">#REF!</definedName>
    <definedName name="A4acvalue">#REF!</definedName>
    <definedName name="A4offset">4</definedName>
    <definedName name="A4remlife">#REF!</definedName>
    <definedName name="A4resid">#REF!</definedName>
    <definedName name="A4stdlife">#REF!</definedName>
    <definedName name="A4taxremlife">#REF!</definedName>
    <definedName name="A4taxstdlife">#REF!</definedName>
    <definedName name="A4taxvalue">#REF!</definedName>
    <definedName name="A4value">#REF!</definedName>
    <definedName name="A50acvalue">#REF!</definedName>
    <definedName name="A50offset">50</definedName>
    <definedName name="A50remlife">#REF!</definedName>
    <definedName name="A50stdlife">#REF!</definedName>
    <definedName name="A50taxremlife">#REF!</definedName>
    <definedName name="A50taxstdlife">#REF!</definedName>
    <definedName name="A50taxvalue">#REF!</definedName>
    <definedName name="A50value">#REF!</definedName>
    <definedName name="A5acvalue">#REF!</definedName>
    <definedName name="A5offset">5</definedName>
    <definedName name="A5remlife">#REF!</definedName>
    <definedName name="A5resid">#REF!</definedName>
    <definedName name="A5stdlife">#REF!</definedName>
    <definedName name="A5taxremlife">#REF!</definedName>
    <definedName name="A5taxstdlife">#REF!</definedName>
    <definedName name="A5taxvalue">#REF!</definedName>
    <definedName name="A5value">#REF!</definedName>
    <definedName name="A6acvalue">#REF!</definedName>
    <definedName name="A6offset">6</definedName>
    <definedName name="A6remlife">#REF!</definedName>
    <definedName name="A6resid">#REF!</definedName>
    <definedName name="A6stdlife">#REF!</definedName>
    <definedName name="A6taxremlife">#REF!</definedName>
    <definedName name="A6taxstdlife">#REF!</definedName>
    <definedName name="A6taxvalue">#REF!</definedName>
    <definedName name="A6value">#REF!</definedName>
    <definedName name="A7acvalue">#REF!</definedName>
    <definedName name="A7offset">7</definedName>
    <definedName name="A7remlife">#REF!</definedName>
    <definedName name="A7resid">#REF!</definedName>
    <definedName name="A7stdlife">#REF!</definedName>
    <definedName name="A7taxremlife">#REF!</definedName>
    <definedName name="A7taxstdlife">#REF!</definedName>
    <definedName name="A7taxvalue">#REF!</definedName>
    <definedName name="A7value">#REF!</definedName>
    <definedName name="A8acvalue">#REF!</definedName>
    <definedName name="A8offset">8</definedName>
    <definedName name="A8remlife">#REF!</definedName>
    <definedName name="A8resid">#REF!</definedName>
    <definedName name="A8stdlife">#REF!</definedName>
    <definedName name="A8taxremlife">#REF!</definedName>
    <definedName name="A8taxstdlife">#REF!</definedName>
    <definedName name="A8taxvalue">#REF!</definedName>
    <definedName name="A8value">#REF!</definedName>
    <definedName name="A9acvalue">#REF!</definedName>
    <definedName name="A9offset">9</definedName>
    <definedName name="A9remlife">#REF!</definedName>
    <definedName name="A9resid">#REF!</definedName>
    <definedName name="A9stdlife">#REF!</definedName>
    <definedName name="A9taxremlife">#REF!</definedName>
    <definedName name="A9taxstdlife">#REF!</definedName>
    <definedName name="A9taxvalue">#REF!</definedName>
    <definedName name="A9value">#REF!</definedName>
    <definedName name="AA" localSheetId="14" hidden="1">{#N/A,#N/A,FALSE,"CapitalReport"}</definedName>
    <definedName name="AA" localSheetId="13" hidden="1">{#N/A,#N/A,FALSE,"CapitalReport"}</definedName>
    <definedName name="AA" localSheetId="6" hidden="1">{#N/A,#N/A,FALSE,"CapitalReport"}</definedName>
    <definedName name="AA" localSheetId="11" hidden="1">{#N/A,#N/A,FALSE,"CapitalReport"}</definedName>
    <definedName name="AA" hidden="1">{#N/A,#N/A,FALSE,"CapitalReport"}</definedName>
    <definedName name="AA_Types">#REF!</definedName>
    <definedName name="AA2_SmoothingDifference">#REF!</definedName>
    <definedName name="AA3_SmoothingDifference">#REF!</definedName>
    <definedName name="AA4_SmoothingDifference">#REF!</definedName>
    <definedName name="aaa">#REF!</definedName>
    <definedName name="AAA_DOCTOPS">"AAA_SET"</definedName>
    <definedName name="AAA_duser">"OFF"</definedName>
    <definedName name="aaaaaaa" localSheetId="8" hidden="1">{#N/A,#N/A,FALSE,"CapitalReport"}</definedName>
    <definedName name="aaaaaaa" localSheetId="14" hidden="1">{#N/A,#N/A,FALSE,"CapitalReport"}</definedName>
    <definedName name="aaaaaaa" localSheetId="13" hidden="1">{#N/A,#N/A,FALSE,"CapitalReport"}</definedName>
    <definedName name="aaaaaaa" localSheetId="6" hidden="1">{#N/A,#N/A,FALSE,"CapitalReport"}</definedName>
    <definedName name="aaaaaaa" localSheetId="11" hidden="1">{#N/A,#N/A,FALSE,"CapitalReport"}</definedName>
    <definedName name="aaaaaaa" localSheetId="9" hidden="1">{#N/A,#N/A,FALSE,"CapitalReport"}</definedName>
    <definedName name="aaaaaaa" hidden="1">{#N/A,#N/A,FALSE,"CapitalReport"}</definedName>
    <definedName name="AAabove_tbl">#REF!</definedName>
    <definedName name="AAB_Addin5">"AAB_Description for addin 5,Description for addin 5,Description for addin 5,Description for addin 5,Description for addin 5,Description for addin 5"</definedName>
    <definedName name="aarAdBankID">#REF!</definedName>
    <definedName name="aarAdBankUsage">#REF!</definedName>
    <definedName name="AB">INDEX(INDIRECT(CountryShortCode&amp;"Codes"),MATCH(Item,INDIRECT(CountryShortCode&amp;"Desc"),0))</definedName>
    <definedName name="abba" localSheetId="8" hidden="1">{"Ownership",#N/A,FALSE,"Ownership";"Contents",#N/A,FALSE,"Contents"}</definedName>
    <definedName name="abba" localSheetId="14" hidden="1">{"Ownership",#N/A,FALSE,"Ownership";"Contents",#N/A,FALSE,"Contents"}</definedName>
    <definedName name="abba" localSheetId="13" hidden="1">{"Ownership",#N/A,FALSE,"Ownership";"Contents",#N/A,FALSE,"Contents"}</definedName>
    <definedName name="abba" localSheetId="6" hidden="1">{"Ownership",#N/A,FALSE,"Ownership";"Contents",#N/A,FALSE,"Contents"}</definedName>
    <definedName name="abba" localSheetId="11" hidden="1">{"Ownership",#N/A,FALSE,"Ownership";"Contents",#N/A,FALSE,"Contents"}</definedName>
    <definedName name="abba" hidden="1">{"Ownership",#N/A,FALSE,"Ownership";"Contents",#N/A,FALSE,"Contents"}</definedName>
    <definedName name="abc">#REF!</definedName>
    <definedName name="ABN">#REF!</definedName>
    <definedName name="Abnormal_Profit">#REF!</definedName>
    <definedName name="ABS">OFFSET(#REF!,1,0,1,1):INDEX(#REF!,COUNTIF(#REF!,"?*"))</definedName>
    <definedName name="ABSColHeaderRows">#REF!</definedName>
    <definedName name="ABSRangeToClear">#REF!</definedName>
    <definedName name="ABSRangeToCopy">#REF!</definedName>
    <definedName name="acc_prepay">#REF!</definedName>
    <definedName name="ACCAUST">#REF!</definedName>
    <definedName name="ACCC_CAPMLookupValue">#REF!</definedName>
    <definedName name="ACCC_ColIndexNum">#REF!</definedName>
    <definedName name="ACCC_CumActInflIndex">#REF!</definedName>
    <definedName name="ACCC_DebtValue">#REF!</definedName>
    <definedName name="ACCC_EquityValue">#REF!</definedName>
    <definedName name="ACCC_InflationRate">#REF!</definedName>
    <definedName name="ACCC_NominalVanillaWACC">#REF!</definedName>
    <definedName name="ACCC_PerfBonus1">#REF!</definedName>
    <definedName name="ACCC_PerfBonus2">#REF!</definedName>
    <definedName name="ACCC_PerfBonus3">#REF!</definedName>
    <definedName name="ACCC_PerfSens">#REF!</definedName>
    <definedName name="ACCC_PostTaxNominalReturnOnEquity">#REF!</definedName>
    <definedName name="ACCC_RAB">#REF!</definedName>
    <definedName name="accGen1">#REF!</definedName>
    <definedName name="accGen2">#REF!</definedName>
    <definedName name="Account_Manager">#REF!</definedName>
    <definedName name="ACCOUNTEDPERIODTYPE1">#REF!</definedName>
    <definedName name="ACCOUNTING">#REF!</definedName>
    <definedName name="accrued_interest">#REF!</definedName>
    <definedName name="Acct_Names">#REF!</definedName>
    <definedName name="AcctCodes">#REF!</definedName>
    <definedName name="Acquisition_date">#REF!</definedName>
    <definedName name="Acquisition_NCA">#REF!</definedName>
    <definedName name="AcquisitionPrice">#REF!</definedName>
    <definedName name="Act_LPGD">#REF!</definedName>
    <definedName name="ACTDEC09">#REF!</definedName>
    <definedName name="ActFinClose">#REF!</definedName>
    <definedName name="activityview">#REF!</definedName>
    <definedName name="ActOTDAMDStartDate">#REF!</definedName>
    <definedName name="ACTPRICE">#REF!</definedName>
    <definedName name="ActTaxDepn">#REF!</definedName>
    <definedName name="Actual">#REF!</definedName>
    <definedName name="Actual___by_month">#REF!</definedName>
    <definedName name="Actual___Year_to_date">#REF!</definedName>
    <definedName name="Actual_CBIT98">#REF!</definedName>
    <definedName name="ACTUAL_PRICE">#REF!</definedName>
    <definedName name="ACTUAL_REVENUE">#REF!</definedName>
    <definedName name="Actual_Tail">#REF!</definedName>
    <definedName name="ACTUAL_TRANSPORT1">#REF!</definedName>
    <definedName name="ACTUAL_TRANSPORT2">#REF!</definedName>
    <definedName name="ACTUAL_YTDMIL">#REF!</definedName>
    <definedName name="ACTUAL_YTDTJ">#REF!</definedName>
    <definedName name="ActualCBIT">#REF!</definedName>
    <definedName name="ActualOutput_DateRNG" comment="Date Range for Graph">OFFSET(#REF!,0,0,1,COUNTIF(#REF!,"&lt;="&amp;DATE(YEAR(#REF!),MONTH(#REF!)+1,1)))</definedName>
    <definedName name="Actuals">#REF!</definedName>
    <definedName name="Actuals_End">#REF!</definedName>
    <definedName name="Actuals_Start">#REF!</definedName>
    <definedName name="Additional_MDQ">#REF!</definedName>
    <definedName name="AdditionalOM">#REF!</definedName>
    <definedName name="AdditionalOMDate">#REF!</definedName>
    <definedName name="ADDRESS">#REF!</definedName>
    <definedName name="addressrequirements">#REF!</definedName>
    <definedName name="AddressUsage">#REF!</definedName>
    <definedName name="Adelaide_Postcodes_Table">#REF!</definedName>
    <definedName name="AdelFixedAA_tbl">#REF!</definedName>
    <definedName name="AdelVarAA_tbl">#REF!</definedName>
    <definedName name="Adjustment">#REF!</definedName>
    <definedName name="adsc">#REF!</definedName>
    <definedName name="adsfds">#REF!</definedName>
    <definedName name="ADSWAPCount">#REF!</definedName>
    <definedName name="AEP">#REF!</definedName>
    <definedName name="afdvwrt">#REF!</definedName>
    <definedName name="Afghanistan">#REF!</definedName>
    <definedName name="AgeGroup">#REF!</definedName>
    <definedName name="AgencyFeePaymentMonths">#REF!</definedName>
    <definedName name="AGL_Alloc_Days">#REF!</definedName>
    <definedName name="AGL_Del_Days">#REF!</definedName>
    <definedName name="AGL_GAS_NETWORKS">"YTD-ACTUAL99"</definedName>
    <definedName name="AGLEIntProfit">#REF!</definedName>
    <definedName name="Agreed_Fees_Accounting">#REF!</definedName>
    <definedName name="Agreed_Fees_Actual___by_month">#REF!</definedName>
    <definedName name="Agreed_Fees_Actual___Year_to_date">#REF!</definedName>
    <definedName name="Agreed_Fees_Budget___by_month">#REF!</definedName>
    <definedName name="Agreed_Fees_Budget___Year_to_date">#REF!</definedName>
    <definedName name="Agreed_Fees_Prior_Year___2000_2001____by_month">#REF!</definedName>
    <definedName name="Agreed_Fees_Prior_Year___2000_2001____Year_to_date">#REF!</definedName>
    <definedName name="agspot">#REF!</definedName>
    <definedName name="Åland_Islands">#REF!</definedName>
    <definedName name="Albania">#REF!</definedName>
    <definedName name="Albury_April">#REF!</definedName>
    <definedName name="Albury_August">#REF!</definedName>
    <definedName name="Albury_December">#REF!</definedName>
    <definedName name="Albury_February">#REF!</definedName>
    <definedName name="Albury_January">#REF!</definedName>
    <definedName name="Albury_July">#REF!</definedName>
    <definedName name="Albury_June">#REF!</definedName>
    <definedName name="Albury_March">#REF!</definedName>
    <definedName name="Albury_May">#REF!</definedName>
    <definedName name="Albury_November">#REF!</definedName>
    <definedName name="Albury_October">#REF!</definedName>
    <definedName name="Albury_September">#REF!</definedName>
    <definedName name="ALC_Rec_Piv">#REF!</definedName>
    <definedName name="ALFG">#REF!,#REF!</definedName>
    <definedName name="Algeria">#REF!</definedName>
    <definedName name="Alloc">#REF!</definedName>
    <definedName name="Alloy_Key_GR">#REF!</definedName>
    <definedName name="alPassword">#REF!</definedName>
    <definedName name="Alt">#REF!</definedName>
    <definedName name="AltFisc">#REF!</definedName>
    <definedName name="AltFiscalSch">#REF!</definedName>
    <definedName name="am">#REF!</definedName>
    <definedName name="amadeuscons">#REF!</definedName>
    <definedName name="amadeusdetailed">#REF!</definedName>
    <definedName name="AMADEUSSUMMARY">#REF!</definedName>
    <definedName name="Amcor">#REF!</definedName>
    <definedName name="AMDQ">#REF!</definedName>
    <definedName name="AME_Table_Data">#REF!,#REF!,#REF!,#REF!,#REF!,#REF!,#REF!</definedName>
    <definedName name="American_Samoa">#REF!</definedName>
    <definedName name="Amort_Paste">#REF!</definedName>
    <definedName name="AMT">#REF!</definedName>
    <definedName name="AnalysisCommencementDate">#REF!</definedName>
    <definedName name="AnalysisFirstRegularDate">#REF!</definedName>
    <definedName name="AnalysisNoOfPayments">#REF!</definedName>
    <definedName name="AnalysisPaymentFrequency">#REF!</definedName>
    <definedName name="Analytical_period">#REF!</definedName>
    <definedName name="anchor">#REF!</definedName>
    <definedName name="Andorra">#REF!</definedName>
    <definedName name="Angola">#REF!</definedName>
    <definedName name="Anguilla">#REF!</definedName>
    <definedName name="Ann">#REF!</definedName>
    <definedName name="AnnOverheadCosts">#REF!</definedName>
    <definedName name="Annual_Load">#REF!</definedName>
    <definedName name="AnnualiseHalf">2</definedName>
    <definedName name="AnnualiseQtr">3</definedName>
    <definedName name="ANP2_Holding">#REF!</definedName>
    <definedName name="ANP3_Holding">#REF!</definedName>
    <definedName name="anscount" hidden="1">1</definedName>
    <definedName name="Antigua_and_Barbuda">#REF!</definedName>
    <definedName name="ANZISDevFee">#REF!</definedName>
    <definedName name="AP">OFFSET(CalculatedDatesHeading,2,0,_pdNoOfPayments+1,1)</definedName>
    <definedName name="APA_op_savings">#REF!</definedName>
    <definedName name="APA_Performance_Factor">#REF!</definedName>
    <definedName name="APAGN_APA_stake">#REF!</definedName>
    <definedName name="APAGN_consideration">#REF!</definedName>
    <definedName name="APAGN_EBITDA_TV">#REF!</definedName>
    <definedName name="APAGN_equity_contribution">#REF!</definedName>
    <definedName name="APAGN_EV">#REF!</definedName>
    <definedName name="APAGN_FCFF_EV">#REF!</definedName>
    <definedName name="APAGN_Investor1_stake">#REF!</definedName>
    <definedName name="APAGN_Investor2_stake">#REF!</definedName>
    <definedName name="APAGN_IRR">#REF!</definedName>
    <definedName name="APAGN_ND">#REF!</definedName>
    <definedName name="APAGN_NR_PV">#REF!</definedName>
    <definedName name="APAGN_PV">#REF!</definedName>
    <definedName name="APAGN_RAB_TV">#REF!</definedName>
    <definedName name="APAGN_TC">#REF!</definedName>
    <definedName name="APARefundIndicator">#REF!</definedName>
    <definedName name="APARefundNonAPAPerc">#REF!</definedName>
    <definedName name="APARefundofPurchasePrice">#REF!</definedName>
    <definedName name="APAShare">#REF!</definedName>
    <definedName name="APBriCY">OFFSET(#REF!,,#REF!-24,,24)</definedName>
    <definedName name="APBriMAT">OFFSET(#REF!,,#REF!-24,,24)</definedName>
    <definedName name="APBriPY">OFFSET(#REF!,,#REF!-24,,12)</definedName>
    <definedName name="APOakCY">OFFSET(#REF!,,#REF!-24,,24)</definedName>
    <definedName name="APOakMAT">OFFSET(#REF!,,#REF!-24,,24)</definedName>
    <definedName name="APOakPY">OFFSET(#REF!,,#REF!-24,,12)</definedName>
    <definedName name="appendix4" localSheetId="8" hidden="1">{#N/A,#N/A,TRUE,"Cover sheet";#N/A,#N/A,TRUE,"Summary";#N/A,#N/A,TRUE,"Key Assumptions";#N/A,#N/A,TRUE,"Profit &amp; Loss";#N/A,#N/A,TRUE,"Balance Sheet";#N/A,#N/A,TRUE,"Cashflow";#N/A,#N/A,TRUE,"IRR";#N/A,#N/A,TRUE,"Ratios";#N/A,#N/A,TRUE,"Debt analysis"}</definedName>
    <definedName name="appendix4" localSheetId="6" hidden="1">{#N/A,#N/A,TRUE,"Cover sheet";#N/A,#N/A,TRUE,"Summary";#N/A,#N/A,TRUE,"Key Assumptions";#N/A,#N/A,TRUE,"Profit &amp; Loss";#N/A,#N/A,TRUE,"Balance Sheet";#N/A,#N/A,TRUE,"Cashflow";#N/A,#N/A,TRUE,"IRR";#N/A,#N/A,TRUE,"Ratios";#N/A,#N/A,TRUE,"Debt analysis"}</definedName>
    <definedName name="appendix4" localSheetId="11" hidden="1">{#N/A,#N/A,TRUE,"Cover sheet";#N/A,#N/A,TRUE,"Summary";#N/A,#N/A,TRUE,"Key Assumptions";#N/A,#N/A,TRUE,"Profit &amp; Loss";#N/A,#N/A,TRUE,"Balance Sheet";#N/A,#N/A,TRUE,"Cashflow";#N/A,#N/A,TRUE,"IRR";#N/A,#N/A,TRUE,"Ratios";#N/A,#N/A,TRUE,"Debt analysis"}</definedName>
    <definedName name="appendix4" hidden="1">{#N/A,#N/A,TRUE,"Cover sheet";#N/A,#N/A,TRUE,"Summary";#N/A,#N/A,TRUE,"Key Assumptions";#N/A,#N/A,TRUE,"Profit &amp; Loss";#N/A,#N/A,TRUE,"Balance Sheet";#N/A,#N/A,TRUE,"Cashflow";#N/A,#N/A,TRUE,"IRR";#N/A,#N/A,TRUE,"Ratios";#N/A,#N/A,TRUE,"Debt analysis"}</definedName>
    <definedName name="Application">#REF!</definedName>
    <definedName name="Approvals">#REF!</definedName>
    <definedName name="APPSUSERNAME1">#REF!</definedName>
    <definedName name="APQldCY">OFFSET(#REF!,,#REF!-24,,24)</definedName>
    <definedName name="APQldMAT">OFFSET(#REF!,,#REF!-24,,24)</definedName>
    <definedName name="APQldPY">OFFSET(#REF!,,#REF!-24,,12)</definedName>
    <definedName name="Apr">#REF!</definedName>
    <definedName name="APR09SPEND">#REF!</definedName>
    <definedName name="APRivCY">OFFSET(#REF!,,#REF!-24,,24)</definedName>
    <definedName name="APRivMAT">OFFSET(#REF!,,#REF!-24,,24)</definedName>
    <definedName name="APRivPY">OFFSET(#REF!,,#REF!-24,,12)</definedName>
    <definedName name="aprLedAccID">#REF!</definedName>
    <definedName name="aprLedAccName">#REF!</definedName>
    <definedName name="APTIT_Profit">#REF!</definedName>
    <definedName name="APTooCY">OFFSET(#REF!,,#REF!-24,,24)</definedName>
    <definedName name="APTooMAT">OFFSET(#REF!,,#REF!-24,,24)</definedName>
    <definedName name="APTooPY">OFFSET(#REF!,,#REF!-24,,12)</definedName>
    <definedName name="APV_LAST_PRICE">OFFSET(#REF!,#REF! + 1,,1)</definedName>
    <definedName name="APV_MEAN">#REF!</definedName>
    <definedName name="APV_PERCENTILE">#REF!</definedName>
    <definedName name="APV_RNG_PRICE">OFFSET(#REF!, 1, ,#REF!)</definedName>
    <definedName name="APV_RNG_RETURN">OFFSET(#REF!, 2, ,#REF!)</definedName>
    <definedName name="APV_STDEV">#REF!</definedName>
    <definedName name="APV_TARGET">#REF!</definedName>
    <definedName name="APXAXIS">OFFSET(#REF!,,#REF!-24,,24)</definedName>
    <definedName name="arb">#REF!</definedName>
    <definedName name="Area">#REF!</definedName>
    <definedName name="Argentina">#REF!</definedName>
    <definedName name="Armenia">#REF!</definedName>
    <definedName name="Aruba">#REF!</definedName>
    <definedName name="as" localSheetId="8" hidden="1">{#N/A,#N/A,TRUE,"Total Allocation";#N/A,#N/A,TRUE,"Capital Software";#N/A,#N/A,TRUE,"Misc";#N/A,#N/A,TRUE,"NAOG"}</definedName>
    <definedName name="as" localSheetId="6" hidden="1">{#N/A,#N/A,TRUE,"Total Allocation";#N/A,#N/A,TRUE,"Capital Software";#N/A,#N/A,TRUE,"Misc";#N/A,#N/A,TRUE,"NAOG"}</definedName>
    <definedName name="as" localSheetId="11" hidden="1">{#N/A,#N/A,TRUE,"Total Allocation";#N/A,#N/A,TRUE,"Capital Software";#N/A,#N/A,TRUE,"Misc";#N/A,#N/A,TRUE,"NAOG"}</definedName>
    <definedName name="as" hidden="1">{#N/A,#N/A,TRUE,"Total Allocation";#N/A,#N/A,TRUE,"Capital Software";#N/A,#N/A,TRUE,"Misc";#N/A,#N/A,TRUE,"NAOG"}</definedName>
    <definedName name="AS2DocOpenMode" hidden="1">"AS2DocumentEdit"</definedName>
    <definedName name="AS51DivYld">#REF!</definedName>
    <definedName name="ASD">#REF!</definedName>
    <definedName name="asdads">#REF!</definedName>
    <definedName name="asdc">#REF!</definedName>
    <definedName name="asdcasd">#REF!</definedName>
    <definedName name="asdfdsf">#REF!</definedName>
    <definedName name="asdfdsfre">#REF!</definedName>
    <definedName name="Asset_class">#REF!</definedName>
    <definedName name="Asset_Code_WA">#REF!</definedName>
    <definedName name="Asset_Life">#REF!</definedName>
    <definedName name="Asset1">#REF!</definedName>
    <definedName name="Asset10">#REF!</definedName>
    <definedName name="Asset11">#REF!</definedName>
    <definedName name="asset11a">#REF!</definedName>
    <definedName name="Asset12">#REF!</definedName>
    <definedName name="Asset13">#REF!</definedName>
    <definedName name="Asset14">#REF!</definedName>
    <definedName name="Asset15">#REF!</definedName>
    <definedName name="Asset16">#REF!</definedName>
    <definedName name="Asset17">#REF!</definedName>
    <definedName name="Asset18">#REF!</definedName>
    <definedName name="Asset19">#REF!</definedName>
    <definedName name="Asset2">#REF!</definedName>
    <definedName name="Asset20">#REF!</definedName>
    <definedName name="Asset21">#REF!</definedName>
    <definedName name="Asset22">#REF!</definedName>
    <definedName name="Asset23">#REF!</definedName>
    <definedName name="Asset24">#REF!</definedName>
    <definedName name="Asset25">#REF!</definedName>
    <definedName name="Asset26">#REF!</definedName>
    <definedName name="Asset27">#REF!</definedName>
    <definedName name="Asset28">#REF!</definedName>
    <definedName name="Asset29">#REF!</definedName>
    <definedName name="Asset3">#REF!</definedName>
    <definedName name="Asset30">#REF!</definedName>
    <definedName name="Asset31">#REF!</definedName>
    <definedName name="Asset32">#REF!</definedName>
    <definedName name="Asset33">#REF!</definedName>
    <definedName name="Asset34">#REF!</definedName>
    <definedName name="Asset35">#REF!</definedName>
    <definedName name="Asset36">#REF!</definedName>
    <definedName name="Asset37">#REF!</definedName>
    <definedName name="Asset38">#REF!</definedName>
    <definedName name="Asset39">#REF!</definedName>
    <definedName name="Asset4">#REF!</definedName>
    <definedName name="Asset40">#REF!</definedName>
    <definedName name="Asset41">#REF!</definedName>
    <definedName name="Asset42">#REF!</definedName>
    <definedName name="Asset43">#REF!</definedName>
    <definedName name="Asset44">#REF!</definedName>
    <definedName name="Asset45">#REF!</definedName>
    <definedName name="Asset46">#REF!</definedName>
    <definedName name="Asset47">#REF!</definedName>
    <definedName name="Asset48">#REF!</definedName>
    <definedName name="Asset49">#REF!</definedName>
    <definedName name="Asset5">#REF!</definedName>
    <definedName name="Asset50">#REF!</definedName>
    <definedName name="Asset6">#REF!</definedName>
    <definedName name="Asset7">#REF!</definedName>
    <definedName name="Asset8">#REF!</definedName>
    <definedName name="Asset9">#REF!</definedName>
    <definedName name="AssetClass1">#REF!</definedName>
    <definedName name="AssetClass10">#REF!</definedName>
    <definedName name="AssetClass11">#REF!</definedName>
    <definedName name="AssetClass12">#REF!</definedName>
    <definedName name="AssetClass13">#REF!</definedName>
    <definedName name="AssetClass2">#REF!</definedName>
    <definedName name="AssetClass3">#REF!</definedName>
    <definedName name="AssetClass4">#REF!</definedName>
    <definedName name="AssetClass5">#REF!</definedName>
    <definedName name="AssetClass6">#REF!</definedName>
    <definedName name="AssetClass7">#REF!</definedName>
    <definedName name="AssetClass8">#REF!</definedName>
    <definedName name="AssetClass9">#REF!</definedName>
    <definedName name="AssetUtilisation">#REF!</definedName>
    <definedName name="assset1">#REF!</definedName>
    <definedName name="assset10">#REF!</definedName>
    <definedName name="AssSumm">#REF!</definedName>
    <definedName name="Assumed_MDQ_MAP">#REF!</definedName>
    <definedName name="Assumed_MDQ_SE">#REF!</definedName>
    <definedName name="AUB">#REF!</definedName>
    <definedName name="AUB_Mth">#REF!</definedName>
    <definedName name="AUD_EUR">#REF!</definedName>
    <definedName name="AUD_USD">#REF!</definedName>
    <definedName name="AUDINT">#REF!</definedName>
    <definedName name="AUDip">#REF!</definedName>
    <definedName name="audspot">#REF!</definedName>
    <definedName name="Aug">#REF!</definedName>
    <definedName name="AUG08SPEND">#REF!</definedName>
    <definedName name="augvar">#REF!,#REF!,#REF!,#REF!,#REF!,#REF!,#REF!,#REF!,#REF!,#REF!,#REF!,#REF!,#REF!,#REF!,#REF!,#REF!,#REF!,#REF!,#REF!,#REF!,#REF!</definedName>
    <definedName name="AuInput">#REF!</definedName>
    <definedName name="auspot">#REF!</definedName>
    <definedName name="AUSTDIVS">#REF!</definedName>
    <definedName name="Austicks">#REF!</definedName>
    <definedName name="AustralBricks">#REF!</definedName>
    <definedName name="Australia">#REF!</definedName>
    <definedName name="AustralianFarmCorporation">#REF!</definedName>
    <definedName name="AustralianMeatHoldings">#REF!</definedName>
    <definedName name="Austria">#REF!</definedName>
    <definedName name="AUTable">#REF!</definedName>
    <definedName name="Author">#REF!</definedName>
    <definedName name="Avail4SaleMTM_B002">#REF!</definedName>
    <definedName name="Avail4SaleMTM_B003">#REF!</definedName>
    <definedName name="Available_Countries">#REF!</definedName>
    <definedName name="AVGBBSWBud">#REF!</definedName>
    <definedName name="avgdays">#REF!</definedName>
    <definedName name="Azerbaijan">#REF!</definedName>
    <definedName name="B">#REF!</definedName>
    <definedName name="B_Eff_SO_Corrected">OFFSET(#REF!,0,0,,COUNTA(#REF!)-1)</definedName>
    <definedName name="B_Eff_SO_Target">OFFSET(#REF!,0,0,,COUNTA(#REF!)-1)</definedName>
    <definedName name="B_GI_Corrected">OFFSET(#REF!,0,0,,COUNTA(#REF!)-1)</definedName>
    <definedName name="B_GI_Lower_Target">OFFSET(#REF!,0,0,,COUNTA(#REF!)-1)</definedName>
    <definedName name="B_GI_Upper_Target">OFFSET(#REF!,0,0,,COUNTA(#REF!)-1)</definedName>
    <definedName name="B_Starts_Cold">OFFSET(#REF!,0,0,,COUNTA(#REF!)-1)</definedName>
    <definedName name="B_Starts_Hot">OFFSET(#REF!,0,0,,COUNTA(#REF!)-1)</definedName>
    <definedName name="B_Starts_Warm">OFFSET(#REF!,0,0,,COUNTA(#REF!)-1)</definedName>
    <definedName name="B002_BH_Equity">#REF!</definedName>
    <definedName name="B002_BH_Units">#REF!</definedName>
    <definedName name="B003_DebtMTM">#REF!</definedName>
    <definedName name="B003_FECMTM">#REF!</definedName>
    <definedName name="B003_FECReserves">#REF!</definedName>
    <definedName name="B003_IRSMTM">#REF!</definedName>
    <definedName name="B003_IRSReserves">#REF!</definedName>
    <definedName name="B160_FECMTM">#REF!</definedName>
    <definedName name="B160_FECReserves">#REF!</definedName>
    <definedName name="B160_IRSMTM">#REF!</definedName>
    <definedName name="B160_IRSReserves">#REF!</definedName>
    <definedName name="B164_FECReserves">#REF!</definedName>
    <definedName name="B164_IRSReserves">#REF!</definedName>
    <definedName name="Ba">#REF!</definedName>
    <definedName name="baAccName">#REF!</definedName>
    <definedName name="baAccType">#REF!</definedName>
    <definedName name="baBankFormat">#REF!</definedName>
    <definedName name="baBIC">#REF!</definedName>
    <definedName name="baCompID">#REF!</definedName>
    <definedName name="baCompName">#REF!</definedName>
    <definedName name="bafdsf">#REF!</definedName>
    <definedName name="Bahamas">#REF!</definedName>
    <definedName name="Bahrain">#REF!</definedName>
    <definedName name="baIBAN">#REF!</definedName>
    <definedName name="BalanceCheck">#REF!</definedName>
    <definedName name="balancesheet">#REF!</definedName>
    <definedName name="Balancing_Margin">#REF!</definedName>
    <definedName name="Baller_SGSA_CPI_Base">#REF!</definedName>
    <definedName name="Ballera_EGSA_Comp_Base_CPI">#REF!</definedName>
    <definedName name="Bangladesh">#REF!</definedName>
    <definedName name="Bank_Accounts">OFFSET(INDIRECT("'Bank Accounts'!R15C4",FALSE),0,0,(COUNTA(#REF!))-9,1)</definedName>
    <definedName name="bankAccountTypesDD">OFFSET(#REF!,0,0,(COUNTA(#REF!))-1,1)</definedName>
    <definedName name="bankAccountUsages">#REF!</definedName>
    <definedName name="bankCC">#REF!</definedName>
    <definedName name="bankCountry">#REF!</definedName>
    <definedName name="bankCurCode">#REF!</definedName>
    <definedName name="bankFinInst">#REF!</definedName>
    <definedName name="bankID">#REF!</definedName>
    <definedName name="bankName">#REF!</definedName>
    <definedName name="baNumber">#REF!</definedName>
    <definedName name="BAPAYR">#REF!</definedName>
    <definedName name="baPayType1">#REF!</definedName>
    <definedName name="baPayType2">#REF!</definedName>
    <definedName name="baPayType3">#REF!</definedName>
    <definedName name="baPayType4">#REF!</definedName>
    <definedName name="baPayType5">#REF!</definedName>
    <definedName name="baPayType6">#REF!</definedName>
    <definedName name="baPayType7">#REF!</definedName>
    <definedName name="baPayType8">#REF!</definedName>
    <definedName name="baPayType9">#REF!</definedName>
    <definedName name="Barbados">#REF!</definedName>
    <definedName name="baRoutNum">#REF!</definedName>
    <definedName name="Barr_Creek_Line_Losses">#REF!</definedName>
    <definedName name="Base_yr">#REF!</definedName>
    <definedName name="BaseC1">#REF!</definedName>
    <definedName name="BaseDeal">1000000</definedName>
    <definedName name="BaseSwapRateInput">#REF!</definedName>
    <definedName name="bb">#REF!</definedName>
    <definedName name="BBSW6M">#REF!</definedName>
    <definedName name="BBSY">#REF!</definedName>
    <definedName name="BBSY1">#REF!</definedName>
    <definedName name="BBSY3M">#REF!</definedName>
    <definedName name="BBSY6M">#REF!</definedName>
    <definedName name="BC_Table">#REF!</definedName>
    <definedName name="BCCToowong">#REF!</definedName>
    <definedName name="Bcost_B003">#REF!</definedName>
    <definedName name="BCost_B014">#REF!</definedName>
    <definedName name="BCost_B094">#REF!</definedName>
    <definedName name="BCost_Total">#REF!</definedName>
    <definedName name="BCR">#REF!</definedName>
    <definedName name="Bd">#REF!</definedName>
    <definedName name="Be">#REF!</definedName>
    <definedName name="BEL">#REF!</definedName>
    <definedName name="Belarus">#REF!</definedName>
    <definedName name="Belgium">#REF!</definedName>
    <definedName name="Belize">#REF!</definedName>
    <definedName name="BEN">OFFSET(#REF!,1,0,1,1):INDEX(#REF!,COUNTIF(#REF!,"?*"))</definedName>
    <definedName name="BENColHeaderRows">#REF!</definedName>
    <definedName name="BENElections">OFFSET(#REF!,1,0,1,1):INDEX(#REF!,COUNTIF(#REF!,"?*"))</definedName>
    <definedName name="BENElectionsColHeaderRows">#REF!</definedName>
    <definedName name="BENElectionsRangeToClear">#REF!</definedName>
    <definedName name="BENElectionsRangeToCopy">#REF!</definedName>
    <definedName name="Benin">#REF!</definedName>
    <definedName name="BENRangeToClear">#REF!</definedName>
    <definedName name="BENRangeToCopy">#REF!</definedName>
    <definedName name="BEP">#REF!</definedName>
    <definedName name="Bermuda">#REF!</definedName>
    <definedName name="BH">#REF!</definedName>
    <definedName name="BHole_B003">#REF!</definedName>
    <definedName name="BHole_B007">#REF!</definedName>
    <definedName name="BHole_B009">#REF!</definedName>
    <definedName name="BHole_B010">#REF!</definedName>
    <definedName name="BHole_B014">#REF!</definedName>
    <definedName name="BHole_B022">#REF!</definedName>
    <definedName name="BHole_B028">#REF!</definedName>
    <definedName name="BHole_B036">#REF!</definedName>
    <definedName name="BHole_B047">#REF!</definedName>
    <definedName name="BHole_B055">#REF!</definedName>
    <definedName name="BHole_B082">#REF!</definedName>
    <definedName name="BHole_B094">#REF!</definedName>
    <definedName name="BHole_B121">#REF!</definedName>
    <definedName name="BHole_B122">#REF!</definedName>
    <definedName name="BHole_B124">#REF!</definedName>
    <definedName name="BHole_B135">#REF!</definedName>
    <definedName name="BHole_B136">#REF!</definedName>
    <definedName name="BHole_B151">#REF!</definedName>
    <definedName name="BHole_B152">#REF!</definedName>
    <definedName name="BHole_B159">#REF!</definedName>
    <definedName name="BHole_B162">#REF!</definedName>
    <definedName name="BHole_B165">#REF!</definedName>
    <definedName name="BHole_Equity">#REF!</definedName>
    <definedName name="BHole_Total">#REF!</definedName>
    <definedName name="Bhutan">#REF!</definedName>
    <definedName name="Bill">#REF!</definedName>
    <definedName name="Bill_Start">#REF!</definedName>
    <definedName name="Billed_Margin">#REF!</definedName>
    <definedName name="Billion">#REF!</definedName>
    <definedName name="Billions">#REF!</definedName>
    <definedName name="Birla_13_CM_Date">#REF!</definedName>
    <definedName name="Birls_Contract_End">#REF!</definedName>
    <definedName name="BLUE">#REF!</definedName>
    <definedName name="Bolivia">#REF!</definedName>
    <definedName name="Bonaire__Sint_Eustatius__and_Saba">#REF!</definedName>
    <definedName name="BonaparteAdditionalCapex2008">#REF!</definedName>
    <definedName name="BonaparteAdditionalDrawdownDate">#REF!</definedName>
    <definedName name="BonaparteAdditionalOpex2008">#REF!</definedName>
    <definedName name="BonaparteCapexBookDepnRate">#REF!</definedName>
    <definedName name="BonaparteCapexFacAmtExclInt">#REF!</definedName>
    <definedName name="BonaparteCapexSens">#REF!</definedName>
    <definedName name="BonaparteContractEnd">#REF!</definedName>
    <definedName name="BonaparteContractEndDate">#REF!</definedName>
    <definedName name="BonaparteEndDateFlag">#REF!</definedName>
    <definedName name="BonaparteNLCOptionDate">#REF!</definedName>
    <definedName name="BonaparteOMMargin">#REF!</definedName>
    <definedName name="BonaparteOpexContingency">#REF!</definedName>
    <definedName name="BonaparteOpexSens">#REF!</definedName>
    <definedName name="BonaparteOpsFlag">#REF!</definedName>
    <definedName name="BonaparteOptionSolveIndicator">#REF!</definedName>
    <definedName name="BonaparteRealYrlyRevenue">#REF!</definedName>
    <definedName name="BonaparteRevPerc">#REF!</definedName>
    <definedName name="BonaparteRevPostContract">#REF!</definedName>
    <definedName name="BonaparteRevPostContractEndDate">#REF!</definedName>
    <definedName name="BonaparteRevSens">#REF!</definedName>
    <definedName name="BonaparteStartOps">#REF!</definedName>
    <definedName name="bonus">#REF!</definedName>
    <definedName name="BookCodes">OFFSET(#REF!,0,0,(COUNTA(#REF!))-3,1)</definedName>
    <definedName name="Bookedgas">#REF!</definedName>
    <definedName name="Bosnia_and_Herzegovina">#REF!</definedName>
    <definedName name="Botswana">#REF!</definedName>
    <definedName name="BP_1">#REF!</definedName>
    <definedName name="BP_2">#REF!</definedName>
    <definedName name="BP_StandBy">#REF!</definedName>
    <definedName name="brad1">#REF!</definedName>
    <definedName name="brad10">#REF!</definedName>
    <definedName name="brad11">#REF!</definedName>
    <definedName name="brad12">#REF!</definedName>
    <definedName name="brad2">#REF!</definedName>
    <definedName name="brad3">#REF!</definedName>
    <definedName name="brad4">#REF!</definedName>
    <definedName name="brad5">#REF!</definedName>
    <definedName name="brad6">#REF!</definedName>
    <definedName name="brad7">#REF!</definedName>
    <definedName name="brad8">#REF!</definedName>
    <definedName name="brad9">#REF!</definedName>
    <definedName name="Brazil">#REF!</definedName>
    <definedName name="BRI">#REF!</definedName>
    <definedName name="BRI_Mth">#REF!</definedName>
    <definedName name="Brisbane">#REF!</definedName>
    <definedName name="Brisbane_cost">#REF!</definedName>
    <definedName name="BrisbaneCityCouncil">#REF!</definedName>
    <definedName name="BrisStep1">#REF!</definedName>
    <definedName name="BrisStep2">#REF!</definedName>
    <definedName name="BrisStep3">#REF!</definedName>
    <definedName name="BrisStep4">#REF!</definedName>
    <definedName name="BrisStep5">#REF!</definedName>
    <definedName name="BrisStep6">#REF!</definedName>
    <definedName name="British_Indian_Ocean_Territory">#REF!</definedName>
    <definedName name="British_Virgin_Islands">#REF!</definedName>
    <definedName name="BRO">#REF!</definedName>
    <definedName name="BRO_Mth">#REF!</definedName>
    <definedName name="brsum">#REF!</definedName>
    <definedName name="Brunei">#REF!</definedName>
    <definedName name="BRX">#REF!</definedName>
    <definedName name="BS">#REF!</definedName>
    <definedName name="BS_RepItems">#REF!</definedName>
    <definedName name="bssumm">#REF!</definedName>
    <definedName name="BTARIFF_BUD99">#REF!</definedName>
    <definedName name="Bud_catergory">#REF!</definedName>
    <definedName name="BUD_PRICE">#REF!</definedName>
    <definedName name="BUD_RECEIPTS">#REF!</definedName>
    <definedName name="BUD_YTDMIL">#REF!</definedName>
    <definedName name="BUD_YTDTJ">#REF!</definedName>
    <definedName name="BUD_YTTJ">#REF!</definedName>
    <definedName name="Budget">#REF!</definedName>
    <definedName name="Budget___by_month">#REF!</definedName>
    <definedName name="Budget___Year_to_date">#REF!</definedName>
    <definedName name="Budget_End">#REF!</definedName>
    <definedName name="Budget_Start">#REF!</definedName>
    <definedName name="BUDGET_TRANSPORT1">#REF!</definedName>
    <definedName name="BUDGET_TRANSPORT2">#REF!</definedName>
    <definedName name="budget_variance9900">#REF!</definedName>
    <definedName name="BUDGET2004">#REF!</definedName>
    <definedName name="BUDGET2005">#REF!</definedName>
    <definedName name="BUDGET2006">#REF!</definedName>
    <definedName name="BudgetCBIT">#REF!</definedName>
    <definedName name="BudgetCurrencyCode1">#REF!</definedName>
    <definedName name="BudgetName1">#REF!</definedName>
    <definedName name="BudgetOrg1">#REF!</definedName>
    <definedName name="BUDSTAT">#REF!</definedName>
    <definedName name="BUDVARTJ">#REF!</definedName>
    <definedName name="Bulgaria">#REF!</definedName>
    <definedName name="Bundaberg">#REF!</definedName>
    <definedName name="Bundaberg_Cost">#REF!</definedName>
    <definedName name="Bundled_Fixed_Allocation">#REF!</definedName>
    <definedName name="Bundled_Uplift">#REF!</definedName>
    <definedName name="Burkina_Faso">#REF!</definedName>
    <definedName name="Burundi">#REF!</definedName>
    <definedName name="BUSANA">#REF!</definedName>
    <definedName name="BUSINESS_UNIT">#REF!</definedName>
    <definedName name="business99">#REF!</definedName>
    <definedName name="BWIZS">#REF!</definedName>
    <definedName name="BWIZS2">#REF!</definedName>
    <definedName name="BWMLP">#REF!</definedName>
    <definedName name="BYI_LAST_PRICE">OFFSET(#REF!,#REF! + 1, ,1)</definedName>
    <definedName name="BYI_MEAN">#REF!</definedName>
    <definedName name="BYI_PERCENTILE">#REF!</definedName>
    <definedName name="BYI_RNG_PRICE">OFFSET(#REF!, 1, ,#REF!)</definedName>
    <definedName name="BYI_RNG_RETURN">OFFSET(#REF!, 2, ,#REF!)</definedName>
    <definedName name="BYI_STDEV">#REF!</definedName>
    <definedName name="BYI_TARGET">#REF!</definedName>
    <definedName name="BZL">#REF!</definedName>
    <definedName name="BZL_Mth">#REF!</definedName>
    <definedName name="C_">#REF!</definedName>
    <definedName name="C_unit">#REF!</definedName>
    <definedName name="Cabo_Verde">#REF!</definedName>
    <definedName name="CADEOMSPOT">#REF!</definedName>
    <definedName name="Cairns">#REF!</definedName>
    <definedName name="Cairns_Cost">#REF!</definedName>
    <definedName name="Calc_AcquisitionFacility_Repayment">#REF!</definedName>
    <definedName name="Calc_con">#REF!</definedName>
    <definedName name="Calc_ConstructionFacility_Repayment">#REF!</definedName>
    <definedName name="Calc_DSRA">#REF!</definedName>
    <definedName name="Calc_EquityBridge">#REF!</definedName>
    <definedName name="Calc_Sculpted_Repayment">#REF!</definedName>
    <definedName name="Calc_Shareholder">#REF!</definedName>
    <definedName name="Calc_Sub">#REF!</definedName>
    <definedName name="CalcArrowInterest">#REF!</definedName>
    <definedName name="CalcTotalProjectCosts">#REF!</definedName>
    <definedName name="CalculatedDatesHeading">#REF!</definedName>
    <definedName name="Calculations">#REF!</definedName>
    <definedName name="Cambodia">#REF!</definedName>
    <definedName name="Cameroon">#REF!</definedName>
    <definedName name="CAMS_equity">#REF!</definedName>
    <definedName name="CAMS_equity1">#REF!</definedName>
    <definedName name="Canada">#REF!</definedName>
    <definedName name="CANPAY1">OFFSET(#REF!,1,0,1,1):INDEX(#REF!,COUNTIF(#REF!,"?*"))</definedName>
    <definedName name="CANPAY1ColHeaderRows">#REF!</definedName>
    <definedName name="CANPAY1RangeToClear">#REF!</definedName>
    <definedName name="CANPAY1RangeToCopy">#REF!</definedName>
    <definedName name="CANPAY2">OFFSET(#REF!,1,0,1,1):INDEX(#REF!,COUNTIF(#REF!,"?*"))</definedName>
    <definedName name="CANPAY2ColHeaderRows">#REF!</definedName>
    <definedName name="CANPAY2RangeToClear">#REF!</definedName>
    <definedName name="CANPAY2RangeToCopy">#REF!</definedName>
    <definedName name="CAPACT_98">#REF!</definedName>
    <definedName name="CAPACT98">#REF!</definedName>
    <definedName name="CAPACT99">#REF!</definedName>
    <definedName name="CAPBUD99">#REF!</definedName>
    <definedName name="capex">#REF!,#REF!</definedName>
    <definedName name="capex_proj">#REF!</definedName>
    <definedName name="capex_types">#REF!</definedName>
    <definedName name="CapexDepn">#REF!</definedName>
    <definedName name="CapexSensitivityInd">#REF!</definedName>
    <definedName name="CapexSensitivityTable">#REF!</definedName>
    <definedName name="Capital_Category">#REF!</definedName>
    <definedName name="CAPITAL_EXPENDITURE">#REF!</definedName>
    <definedName name="CAPITALMAY09">#REF!</definedName>
    <definedName name="CapMask">#REF!</definedName>
    <definedName name="Capral">#REF!</definedName>
    <definedName name="CapTarBud04">#REF!</definedName>
    <definedName name="CAPVAR99">#REF!</definedName>
    <definedName name="CARPDETAILED">#REF!</definedName>
    <definedName name="carpsumm">#REF!</definedName>
    <definedName name="Cascade">#REF!</definedName>
    <definedName name="case">#REF!</definedName>
    <definedName name="CaseNo">#REF!</definedName>
    <definedName name="CashAccrualIndicator">#REF!</definedName>
    <definedName name="CashAcctIndicator">#REF!</definedName>
    <definedName name="CashAcctOpen">#REF!</definedName>
    <definedName name="CASHBOOK">#REF!</definedName>
    <definedName name="cashflowdetailed">#REF!</definedName>
    <definedName name="cashflowsummary">#REF!</definedName>
    <definedName name="CastlemainePerkins">#REF!</definedName>
    <definedName name="Category">#REF!</definedName>
    <definedName name="Cayman_Islands">#REF!</definedName>
    <definedName name="CBIT99">#REF!</definedName>
    <definedName name="cBoard">1</definedName>
    <definedName name="ccCode">#REF!</definedName>
    <definedName name="ccID">#REF!</definedName>
    <definedName name="ccIncCode">#REF!</definedName>
    <definedName name="ccName">#REF!</definedName>
    <definedName name="ccOrgSub">#REF!</definedName>
    <definedName name="ccRef1">#REF!</definedName>
    <definedName name="ccRef2">#REF!</definedName>
    <definedName name="ccRef3">#REF!</definedName>
    <definedName name="ccRef4">#REF!</definedName>
    <definedName name="ccRef5">#REF!</definedName>
    <definedName name="CD">#REF!</definedName>
    <definedName name="CE_Table">#REF!</definedName>
    <definedName name="CE_Total">#REF!</definedName>
    <definedName name="CEB">#REF!</definedName>
    <definedName name="CEB_Mth">#REF!</definedName>
    <definedName name="Central_African_Republic">#REF!</definedName>
    <definedName name="cents">#REF!</definedName>
    <definedName name="CF_Total">#REF!</definedName>
    <definedName name="CFADS">#REF!</definedName>
    <definedName name="CG_Total">#REF!</definedName>
    <definedName name="CGPCR">#REF!</definedName>
    <definedName name="CGPTR">#REF!</definedName>
    <definedName name="CGS">#REF!</definedName>
    <definedName name="Chad">#REF!</definedName>
    <definedName name="CHANGE">#REF!</definedName>
    <definedName name="Charge">#REF!</definedName>
    <definedName name="CHART">#REF!</definedName>
    <definedName name="CHARTOFACCOUNTSID1">#REF!</definedName>
    <definedName name="Child_Account_Sets">#REF!</definedName>
    <definedName name="Chile">#REF!</definedName>
    <definedName name="China">#REF!</definedName>
    <definedName name="CHQREQ">#REF!</definedName>
    <definedName name="Christmas_Island">#REF!</definedName>
    <definedName name="CINo_Tbl">#REF!</definedName>
    <definedName name="cityRefID">OFFSET(#REF!,0,0,COUNTA(#REF!),2)</definedName>
    <definedName name="citysheet">#REF!</definedName>
    <definedName name="Claimed_to_Date">#REF!,#REF!,#REF!,#REF!,#REF!,#REF!</definedName>
    <definedName name="Clear_Amort">#REF!</definedName>
    <definedName name="Clear_ContInv">#REF!</definedName>
    <definedName name="Clear_DefTax">#REF!</definedName>
    <definedName name="Clear_EmpEnt">#REF!</definedName>
    <definedName name="Clear_Equit">#REF!</definedName>
    <definedName name="Clear_IncTax">#REF!</definedName>
    <definedName name="Clear_Intang">#REF!</definedName>
    <definedName name="Clear_Inv">#REF!</definedName>
    <definedName name="Clear_PPE">#REF!,#REF!</definedName>
    <definedName name="Clear_Rehab">#REF!</definedName>
    <definedName name="Clear_Res">#REF!</definedName>
    <definedName name="Clear_RetEarn">#REF!</definedName>
    <definedName name="client">#REF!</definedName>
    <definedName name="Client_name">#REF!</definedName>
    <definedName name="CLIENTCODE">#REF!</definedName>
    <definedName name="CLIENTTAB">#REF!</definedName>
    <definedName name="CM">#REF!</definedName>
    <definedName name="CM_Total">#REF!</definedName>
    <definedName name="cManual">0</definedName>
    <definedName name="Cmp_Table_Data">#REF!,#REF!</definedName>
    <definedName name="cnstVal">#REF!</definedName>
    <definedName name="Coal">#REF!</definedName>
    <definedName name="COB">#REF!</definedName>
    <definedName name="COB_Mth">#REF!</definedName>
    <definedName name="Cocos_Keeling_Islands">#REF!</definedName>
    <definedName name="Code">INDEX(INDIRECT(CountryShortCode&amp;"Codes"),MATCH(Item,INDIRECT(CountryShortCode&amp;"Desc"),0))</definedName>
    <definedName name="codes">#REF!</definedName>
    <definedName name="CoG">#REF!</definedName>
    <definedName name="COG_2000">#REF!</definedName>
    <definedName name="COG_Fixed">#REF!</definedName>
    <definedName name="col">#REF!</definedName>
    <definedName name="CollarMask">#REF!</definedName>
    <definedName name="Colombia">#REF!</definedName>
    <definedName name="Com_Table_Data">#REF!,#REF!,#REF!,#REF!,#REF!,#REF!,#REF!,#REF!,#REF!</definedName>
    <definedName name="combine">#REF!</definedName>
    <definedName name="Commercial_Paper">#REF!</definedName>
    <definedName name="Commitment">#REF!</definedName>
    <definedName name="Comoros">#REF!</definedName>
    <definedName name="Comp_Currencies">OFFSET(#REF!,0,0,(COUNTA(#REF!))-1,1)</definedName>
    <definedName name="comp2Hier1">#REF!</definedName>
    <definedName name="comp2Hier2">#REF!</definedName>
    <definedName name="comp2Hier3">#REF!</definedName>
    <definedName name="comp2Hier4">#REF!</definedName>
    <definedName name="comp2Hier5">#REF!</definedName>
    <definedName name="comp3Hier1">#REF!</definedName>
    <definedName name="comp3Hier2">#REF!</definedName>
    <definedName name="comp3Hier3">#REF!</definedName>
    <definedName name="comp3Hier4">#REF!</definedName>
    <definedName name="comp3Hier5">#REF!</definedName>
    <definedName name="comp4Hier1">#REF!</definedName>
    <definedName name="comp4Hier2">#REF!</definedName>
    <definedName name="comp4Hier3">#REF!</definedName>
    <definedName name="comp4Hier4">#REF!</definedName>
    <definedName name="comp4Hier5">#REF!</definedName>
    <definedName name="comp5Hier1">#REF!</definedName>
    <definedName name="comp5Hier2">#REF!</definedName>
    <definedName name="comp5Hier3">#REF!</definedName>
    <definedName name="comp5Hier4">#REF!</definedName>
    <definedName name="comp5Hier5">#REF!</definedName>
    <definedName name="compAccCont">#REF!</definedName>
    <definedName name="compAccPost">#REF!</definedName>
    <definedName name="compAccSet">#REF!</definedName>
    <definedName name="compAccTrans">#REF!</definedName>
    <definedName name="COMPAIR">#REF!</definedName>
    <definedName name="compAltLed">#REF!</definedName>
    <definedName name="Companies">#REF!</definedName>
    <definedName name="CompaniesID">OFFSET(#REF!,0,0,(COUNTA(#REF!))-4,1)</definedName>
    <definedName name="COMPANY">#REF!</definedName>
    <definedName name="COMPANY1">#REF!</definedName>
    <definedName name="companyCountryCode">#REF!</definedName>
    <definedName name="companyID">#REF!</definedName>
    <definedName name="CompanyRollup">#REF!</definedName>
    <definedName name="compCode">#REF!</definedName>
    <definedName name="compCountry">#REF!</definedName>
    <definedName name="compCurCode">#REF!</definedName>
    <definedName name="Compensation">OFFSET(#REF!,1,0,1,1):INDEX(#REF!,COUNTIF(#REF!,"?*"))</definedName>
    <definedName name="CompensationColHeaderRows">#REF!</definedName>
    <definedName name="CompensationRangeToClear">#REF!</definedName>
    <definedName name="CompensationRangeToCopy">#REF!</definedName>
    <definedName name="compHier1">#REF!</definedName>
    <definedName name="compHier2">#REF!</definedName>
    <definedName name="compHier3">#REF!</definedName>
    <definedName name="compHier4">#REF!</definedName>
    <definedName name="compHier5">#REF!</definedName>
    <definedName name="compHierAct">#REF!</definedName>
    <definedName name="compHierAva">#REF!</definedName>
    <definedName name="compHierCode">#REF!</definedName>
    <definedName name="compHierEff">#REF!</definedName>
    <definedName name="compHierID">#REF!</definedName>
    <definedName name="compHierName">#REF!</definedName>
    <definedName name="compHierOrgSub">#REF!</definedName>
    <definedName name="compHierOrgVis">#REF!</definedName>
    <definedName name="compHierSup">#REF!</definedName>
    <definedName name="compIncCode">#REF!</definedName>
    <definedName name="Completion_2">#REF!</definedName>
    <definedName name="Completion_Date">#REF!</definedName>
    <definedName name="compName">#REF!</definedName>
    <definedName name="compOrgCont">#REF!</definedName>
    <definedName name="compOrgCont2">#REF!</definedName>
    <definedName name="compOrgCont3">#REF!</definedName>
    <definedName name="compOrgCont4">#REF!</definedName>
    <definedName name="compOrgCont5">#REF!</definedName>
    <definedName name="compOrgSub">#REF!</definedName>
    <definedName name="compPrim">#REF!</definedName>
    <definedName name="Compressor">#REF!</definedName>
    <definedName name="COMSERV">#REF!</definedName>
    <definedName name="CONAME">#REF!</definedName>
    <definedName name="ConeCost">#REF!</definedName>
    <definedName name="Congo">#REF!</definedName>
    <definedName name="Congo__Democratic_Republic_of">#REF!</definedName>
    <definedName name="ConInt_B007">#REF!</definedName>
    <definedName name="ConInt_B008">#REF!</definedName>
    <definedName name="ConInt_B010">#REF!</definedName>
    <definedName name="ConInt_B015">#REF!</definedName>
    <definedName name="ConInt_B022">#REF!</definedName>
    <definedName name="ConInt_B027">#REF!</definedName>
    <definedName name="ConInt_B028">#REF!</definedName>
    <definedName name="ConInt_B036">#REF!</definedName>
    <definedName name="ConInt_Total">#REF!</definedName>
    <definedName name="Connection_Costs">#REF!</definedName>
    <definedName name="CONNECTSTRING1">#REF!</definedName>
    <definedName name="ConnNames">#REF!</definedName>
    <definedName name="cons">#REF!</definedName>
    <definedName name="Cons_Dates">#REF!</definedName>
    <definedName name="consdetailed">#REF!</definedName>
    <definedName name="consolidatedCompensation">OFFSET(#REF!,1,0,1,1):INDEX(#REF!,COUNTIF(#REF!,"?*"))</definedName>
    <definedName name="consolidatedCompensationColHeaderRows">#REF!</definedName>
    <definedName name="consolidatedCompensationRangeToClear">#REF!</definedName>
    <definedName name="consolidatedCompensationRangeToCopy">#REF!</definedName>
    <definedName name="ConsolidateRutile">#REF!</definedName>
    <definedName name="consRT2">#REF!</definedName>
    <definedName name="ConsRT3">#REF!</definedName>
    <definedName name="ConsRT4">#REF!</definedName>
    <definedName name="ConsRT5">#REF!</definedName>
    <definedName name="CONSSUMMARY">#REF!</definedName>
    <definedName name="Construction_Facility_I">#REF!</definedName>
    <definedName name="Construction_Facility_III">#REF!</definedName>
    <definedName name="Construction_Facility_IV">#REF!</definedName>
    <definedName name="Construction_Headroom">#REF!</definedName>
    <definedName name="Construction_Revisions">#REF!</definedName>
    <definedName name="ConstructionTown">#REF!</definedName>
    <definedName name="ConsumptionTowns">#REF!</definedName>
    <definedName name="ContIntang_J117">#REF!</definedName>
    <definedName name="CONTRACT">#REF!</definedName>
    <definedName name="Contract_Lift">#REF!</definedName>
    <definedName name="Contract_Range_1">#REF!</definedName>
    <definedName name="Contract_Term">#REF!</definedName>
    <definedName name="Contract_TOP">#REF!</definedName>
    <definedName name="Contract_Values">#REF!,#REF!,#REF!,#REF!,#REF!,#REF!</definedName>
    <definedName name="ContractConsumption">#REF!</definedName>
    <definedName name="CONTRACTCUST_BUD99">#REF!</definedName>
    <definedName name="ContractMDQ">#REF!</definedName>
    <definedName name="CONTRACTS">#REF!</definedName>
    <definedName name="ContractsIntangible">#REF!</definedName>
    <definedName name="CONTRACTTRANSPORT">#REF!</definedName>
    <definedName name="CONTROL">#REF!</definedName>
    <definedName name="Cook_Islands">#REF!</definedName>
    <definedName name="Copy_Area">#REF!</definedName>
    <definedName name="cor_var">#REF!</definedName>
    <definedName name="corporateallocation">#REF!</definedName>
    <definedName name="CorporateRevDSCRTable">#REF!</definedName>
    <definedName name="CorpTaxRate">#REF!</definedName>
    <definedName name="Cost_Center_Names">OFFSET(#REF!,0,0,(COUNTA(#REF!))-1,1)</definedName>
    <definedName name="Cost_Center_NamesCol">#REF!</definedName>
    <definedName name="cost_codes">#REF!</definedName>
    <definedName name="cost2Hier1">#REF!</definedName>
    <definedName name="cost2Hier2">#REF!</definedName>
    <definedName name="cost2Hier3">#REF!</definedName>
    <definedName name="cost2Hier4">#REF!</definedName>
    <definedName name="cost2Hier5">#REF!</definedName>
    <definedName name="cost3Hier1">#REF!</definedName>
    <definedName name="cost3Hier2">#REF!</definedName>
    <definedName name="cost3Hier3">#REF!</definedName>
    <definedName name="cost3Hier4">#REF!</definedName>
    <definedName name="cost3Hier5">#REF!</definedName>
    <definedName name="cost4Hier1">#REF!</definedName>
    <definedName name="cost4Hier2">#REF!</definedName>
    <definedName name="cost4Hier3">#REF!</definedName>
    <definedName name="cost4Hier4">#REF!</definedName>
    <definedName name="cost4Hier5">#REF!</definedName>
    <definedName name="cost5Hier1">#REF!</definedName>
    <definedName name="cost5Hier2">#REF!</definedName>
    <definedName name="cost5Hier3">#REF!</definedName>
    <definedName name="cost5Hier4">#REF!</definedName>
    <definedName name="cost5Hier5">#REF!</definedName>
    <definedName name="Costa_Rica">#REF!</definedName>
    <definedName name="CostBase_PushdownFlag">#REF!</definedName>
    <definedName name="costHier1">#REF!</definedName>
    <definedName name="costHier2">#REF!</definedName>
    <definedName name="costHier3">#REF!</definedName>
    <definedName name="costHier4">#REF!</definedName>
    <definedName name="costHier5">#REF!</definedName>
    <definedName name="costHierAct">#REF!</definedName>
    <definedName name="costHierAva">#REF!</definedName>
    <definedName name="costHierCode">#REF!</definedName>
    <definedName name="costHierEff">#REF!</definedName>
    <definedName name="costHierID">#REF!</definedName>
    <definedName name="costHierName">#REF!</definedName>
    <definedName name="costHierOrgSub">#REF!</definedName>
    <definedName name="costHierOrgVis">#REF!</definedName>
    <definedName name="costHierSup">#REF!</definedName>
    <definedName name="costOrgCont">#REF!</definedName>
    <definedName name="costOrgCont2">#REF!</definedName>
    <definedName name="costOrgCont3">#REF!</definedName>
    <definedName name="costOrgCont4">#REF!</definedName>
    <definedName name="costOrgCont5">#REF!</definedName>
    <definedName name="Côte_DIvoire">#REF!</definedName>
    <definedName name="counter">COUNTA(INDEX(valdata,,MATCH(#REF!,#REF!,0)))</definedName>
    <definedName name="counter2">COUNTA(INDEX(valdata2,,MATCH(#REF!,#REF!,0)))</definedName>
    <definedName name="counter3">COUNTA(INDEX(valdata3,,MATCH(#REF!,#REF!,0)))</definedName>
    <definedName name="counter4">COUNTA(INDEX(valdata4,,MATCH(#REF!,#REF!,0)))</definedName>
    <definedName name="countries">#REF!</definedName>
    <definedName name="countriesDD">OFFSET(#REF!,1,0,COUNTA(#REF!)-1,1)</definedName>
    <definedName name="Country">#REF!</definedName>
    <definedName name="countryCities">#REF!</definedName>
    <definedName name="countryCodes">#REF!</definedName>
    <definedName name="countryCodesDD">OFFSET(#REF!,1,0,COUNTA(#REF!)-1,1)</definedName>
    <definedName name="countryCodeTable">OFFSET(#REF!,1,0,COUNTA(#REF!)-1,2)</definedName>
    <definedName name="CountryShortCode">VLOOKUP(Country,CountryTable,2,FALSE)</definedName>
    <definedName name="CountryTable">#REF!</definedName>
    <definedName name="coupon">#REF!</definedName>
    <definedName name="CP">#REF!</definedName>
    <definedName name="CPI">#REF!</definedName>
    <definedName name="Cpi_annual">#REF!</definedName>
    <definedName name="CPI_b">#REF!</definedName>
    <definedName name="CPI_Indexation">#REF!</definedName>
    <definedName name="CPI_Period">#REF!</definedName>
    <definedName name="CPI_Q">#REF!</definedName>
    <definedName name="CPI_Rate">#REF!</definedName>
    <definedName name="CPI_TABLE">#REF!</definedName>
    <definedName name="CPI_tbl">#REF!</definedName>
    <definedName name="CR">#REF!</definedName>
    <definedName name="Cr_Int_Rate">#REF!</definedName>
    <definedName name="CR_Table">#REF!</definedName>
    <definedName name="CR_Total">#REF!</definedName>
    <definedName name="CRCP_final_year">#REF!</definedName>
    <definedName name="CRCP_span" comment="Generic cover sheet">CONCATENATE([0]!CRCP_y1, " to ",'FY27 Tech for Business'!CRCP_y5)</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2">#REF!</definedName>
    <definedName name="CRCP_y3">#REF!</definedName>
    <definedName name="CRCP_y4" localSheetId="6">#REF!</definedName>
    <definedName name="CRCP_y4">#REF!</definedName>
    <definedName name="CRCP_y5" localSheetId="6">#REF!</definedName>
    <definedName name="CRCP_y5">#REF!</definedName>
    <definedName name="CRCP_y6">#REF!</definedName>
    <definedName name="CRCP_y7">#REF!</definedName>
    <definedName name="CRCP_y8">#REF!</definedName>
    <definedName name="CRCP_y9">#REF!</definedName>
    <definedName name="Create_Union_Names">#REF!:INDEX(#REF!,COUNTIF(#REF!,"&lt;&gt;"))</definedName>
    <definedName name="CREATESUMMARYJNLS1">#REF!</definedName>
    <definedName name="CredEntAcqu_NC_J117">#REF!</definedName>
    <definedName name="CreditorDays">#REF!</definedName>
    <definedName name="CRITERIACOLUMN1">#REF!</definedName>
    <definedName name="Croatia">#REF!</definedName>
    <definedName name="CRY">#REF!</definedName>
    <definedName name="cStart">#REF!</definedName>
    <definedName name="CT">#REF!</definedName>
    <definedName name="CTEC_CRCA_LD">#REF!</definedName>
    <definedName name="CTEC_Ops_LD">#REF!</definedName>
    <definedName name="CtnAgencyFees">#REF!</definedName>
    <definedName name="CtnAgencySecurityFees">#REF!</definedName>
    <definedName name="CtnAmount">#REF!</definedName>
    <definedName name="CtnCommitmentFeePerc">#REF!</definedName>
    <definedName name="CtnEndDate">#REF!</definedName>
    <definedName name="CtnEndDateMonth">#REF!</definedName>
    <definedName name="CtnMarginTable">#REF!</definedName>
    <definedName name="CtnMinHedgeLevelTable">#REF!</definedName>
    <definedName name="CtnMonths">#REF!</definedName>
    <definedName name="CtnProjectCostsBookDepn">#REF!</definedName>
    <definedName name="CtnSecurityFees">#REF!</definedName>
    <definedName name="CtnStartDate">#REF!</definedName>
    <definedName name="CtnSwapRateTable">#REF!</definedName>
    <definedName name="CtnYieldReqt">#REF!</definedName>
    <definedName name="Cuba">#REF!</definedName>
    <definedName name="CUC">#REF!</definedName>
    <definedName name="CuConcTable">#REF!</definedName>
    <definedName name="CuInput">#REF!</definedName>
    <definedName name="CuMiningTable">#REF!</definedName>
    <definedName name="Cur_Catergory">#REF!</definedName>
    <definedName name="Cur_period">#REF!</definedName>
    <definedName name="Curaçao">#REF!</definedName>
    <definedName name="Currency">#REF!</definedName>
    <definedName name="Currency_Code">OFFSET(#REF!,0,0,(COUNTA(#REF!))-1,1)</definedName>
    <definedName name="Currency_Code_2">#REF!</definedName>
    <definedName name="currencyCodesDD">OFFSET(#REF!,1,0,COUNTA(#REF!)-1,1)</definedName>
    <definedName name="Current_valuations">#REF!</definedName>
    <definedName name="CurrentDate">#REF!</definedName>
    <definedName name="CurrentFY">#REF!</definedName>
    <definedName name="CurrentMonth">#REF!</definedName>
    <definedName name="CurrentMth">#REF!</definedName>
    <definedName name="CurrentPeriod">#REF!</definedName>
    <definedName name="CurrMonth">#REF!</definedName>
    <definedName name="CURRY_MAMA">#REF!</definedName>
    <definedName name="cusIDTable">OFFSET(#REF!,1,0,COUNTA(#REF!)-13,2)</definedName>
    <definedName name="CuSm_Monthly_Gas_Usage">#REF!</definedName>
    <definedName name="CuSmTable">#REF!</definedName>
    <definedName name="cuspot">#REF!</definedName>
    <definedName name="Cust_Status">#REF!</definedName>
    <definedName name="Cust_Table">#REF!</definedName>
    <definedName name="CUSTBUD99">#REF!</definedName>
    <definedName name="CustEmailRange">#REF!</definedName>
    <definedName name="CUSTGAINS">#REF!</definedName>
    <definedName name="CUSTGAINS99">#REF!</definedName>
    <definedName name="CUSTMENU">#REF!</definedName>
    <definedName name="Custom_Worktag_Dimension">OFFSET(#REF!,0,0,(COUNTA(#REF!))-1,1)</definedName>
    <definedName name="Custom_Worktag_Type">OFFSET(#REF!,0,0,(COUNTA(#REF!))-3,1)</definedName>
    <definedName name="Customer_Group">OFFSET(#REF!,0,0,(COUNTA(#REF!))-1,1)</definedName>
    <definedName name="Customer_Name">#REF!</definedName>
    <definedName name="CUSTOMER_SITES">#REF!</definedName>
    <definedName name="Customer_Table">#REF!</definedName>
    <definedName name="CUSTOMER_TABLE_2">#REF!</definedName>
    <definedName name="Customer_Type">#REF!</definedName>
    <definedName name="customerNamesDD">OFFSET(#REF!,1,0,COUNTA(#REF!)-1,1)</definedName>
    <definedName name="CUSTOMERS">#REF!</definedName>
    <definedName name="CUSTOMERSITES">#REF!</definedName>
    <definedName name="CUSTOMERTABLE">#REF!</definedName>
    <definedName name="custOrg1.2Hier1">#REF!</definedName>
    <definedName name="custOrg1.2Hier2">#REF!</definedName>
    <definedName name="custOrg1.2Hier3">#REF!</definedName>
    <definedName name="custOrg1.2Hier4">#REF!</definedName>
    <definedName name="custOrg1.2Hier5">#REF!</definedName>
    <definedName name="custOrg1.3Hier1">#REF!</definedName>
    <definedName name="custOrg1.3Hier2">#REF!</definedName>
    <definedName name="custOrg1.3Hier3">#REF!</definedName>
    <definedName name="custOrg1.3Hier4">#REF!</definedName>
    <definedName name="custOrg1.3Hier5">#REF!</definedName>
    <definedName name="custOrg1.4Hier1">#REF!</definedName>
    <definedName name="custOrg1.4Hier2">#REF!</definedName>
    <definedName name="custOrg1.4Hier3">#REF!</definedName>
    <definedName name="custOrg1.4Hier4">#REF!</definedName>
    <definedName name="custOrg1.4Hier5">#REF!</definedName>
    <definedName name="custOrg1.5Hier1">#REF!</definedName>
    <definedName name="custOrg1.5Hier2">#REF!</definedName>
    <definedName name="custOrg1.5Hier3">#REF!</definedName>
    <definedName name="custOrg1.5Hier4">#REF!</definedName>
    <definedName name="custOrg1.5Hier5">#REF!</definedName>
    <definedName name="custOrg1.Hier1">#REF!</definedName>
    <definedName name="custOrg1.Hier2">#REF!</definedName>
    <definedName name="custOrg1.Hier3">#REF!</definedName>
    <definedName name="custOrg1.Hier4">#REF!</definedName>
    <definedName name="custOrg1.Hier5">#REF!</definedName>
    <definedName name="custOrg1.OrgCont">#REF!</definedName>
    <definedName name="custOrg1.OrgCont2">#REF!</definedName>
    <definedName name="custOrg1.OrgCont3">#REF!</definedName>
    <definedName name="custOrg1.OrgCont4">#REF!</definedName>
    <definedName name="custOrg1.OrgCont5">#REF!</definedName>
    <definedName name="custOrg1Code">#REF!</definedName>
    <definedName name="custOrg1ID">#REF!</definedName>
    <definedName name="custOrg1IncCode">#REF!</definedName>
    <definedName name="custOrg1Name">#REF!</definedName>
    <definedName name="custOrg1OrgSub">#REF!</definedName>
    <definedName name="custOrg1OrgType">#REF!</definedName>
    <definedName name="custOrg2.2Hier1">#REF!</definedName>
    <definedName name="custOrg2.2Hier2">#REF!</definedName>
    <definedName name="custOrg2.2Hier3">#REF!</definedName>
    <definedName name="custOrg2.2Hier4">#REF!</definedName>
    <definedName name="custOrg2.2Hier5">#REF!</definedName>
    <definedName name="custOrg2.3Hier1">#REF!</definedName>
    <definedName name="custOrg2.3Hier2">#REF!</definedName>
    <definedName name="custOrg2.3Hier3">#REF!</definedName>
    <definedName name="custOrg2.3Hier4">#REF!</definedName>
    <definedName name="custOrg2.3Hier5">#REF!</definedName>
    <definedName name="custOrg2.4Hier1">#REF!</definedName>
    <definedName name="custOrg2.4Hier2">#REF!</definedName>
    <definedName name="custOrg2.4Hier3">#REF!</definedName>
    <definedName name="custOrg2.4Hier4">#REF!</definedName>
    <definedName name="custOrg2.4Hier5">#REF!</definedName>
    <definedName name="custOrg2.5Hier1">#REF!</definedName>
    <definedName name="custOrg2.5Hier2">#REF!</definedName>
    <definedName name="custOrg2.5Hier3">#REF!</definedName>
    <definedName name="custOrg2.5Hier4">#REF!</definedName>
    <definedName name="custOrg2.5Hier5">#REF!</definedName>
    <definedName name="custOrg2.Hier1">#REF!</definedName>
    <definedName name="custOrg2.Hier2">#REF!</definedName>
    <definedName name="custOrg2.Hier3">#REF!</definedName>
    <definedName name="custOrg2.Hier4">#REF!</definedName>
    <definedName name="custOrg2.Hier5">#REF!</definedName>
    <definedName name="custOrg2.OrgCont">#REF!</definedName>
    <definedName name="custOrg2.OrgCont2">#REF!</definedName>
    <definedName name="custOrg2.OrgCont3">#REF!</definedName>
    <definedName name="custOrg2.OrgCont4">#REF!</definedName>
    <definedName name="custOrg2.OrgCont5">#REF!</definedName>
    <definedName name="custOrg2Code">#REF!</definedName>
    <definedName name="custOrg2ID">#REF!</definedName>
    <definedName name="custOrg2IncCode">#REF!</definedName>
    <definedName name="custOrg2Name">#REF!</definedName>
    <definedName name="custOrg2OrgSub">#REF!</definedName>
    <definedName name="custOrg2OrgType">#REF!</definedName>
    <definedName name="custOrg3.2Hier1">#REF!</definedName>
    <definedName name="custOrg3.2Hier2">#REF!</definedName>
    <definedName name="custOrg3.2Hier3">#REF!</definedName>
    <definedName name="custOrg3.2Hier4">#REF!</definedName>
    <definedName name="custOrg3.2Hier5">#REF!</definedName>
    <definedName name="custOrg3.3Hier1">#REF!</definedName>
    <definedName name="custOrg3.3Hier2">#REF!</definedName>
    <definedName name="custOrg3.3Hier3">#REF!</definedName>
    <definedName name="custOrg3.3Hier4">#REF!</definedName>
    <definedName name="custOrg3.3Hier5">#REF!</definedName>
    <definedName name="custOrg3.4Hier1">#REF!</definedName>
    <definedName name="custOrg3.4Hier2">#REF!</definedName>
    <definedName name="custOrg3.4Hier3">#REF!</definedName>
    <definedName name="custOrg3.4Hier4">#REF!</definedName>
    <definedName name="custOrg3.4Hier5">#REF!</definedName>
    <definedName name="custOrg3.5Hier1">#REF!</definedName>
    <definedName name="custOrg3.5Hier2">#REF!</definedName>
    <definedName name="custOrg3.5Hier3">#REF!</definedName>
    <definedName name="custOrg3.5Hier4">#REF!</definedName>
    <definedName name="custOrg3.5Hier5">#REF!</definedName>
    <definedName name="custOrg3.Hier1">#REF!</definedName>
    <definedName name="custOrg3.Hier2">#REF!</definedName>
    <definedName name="custOrg3.Hier3">#REF!</definedName>
    <definedName name="custOrg3.Hier4">#REF!</definedName>
    <definedName name="custOrg3.Hier5">#REF!</definedName>
    <definedName name="custOrg3.OrgCont">#REF!</definedName>
    <definedName name="custOrg3.OrgCont2">#REF!</definedName>
    <definedName name="custOrg3.OrgCont3">#REF!</definedName>
    <definedName name="custOrg3.OrgCont4">#REF!</definedName>
    <definedName name="custOrg3.OrgCont5">#REF!</definedName>
    <definedName name="custOrg3Code">#REF!</definedName>
    <definedName name="custOrg3ID">#REF!</definedName>
    <definedName name="custOrg3IncCode">#REF!</definedName>
    <definedName name="custOrg3Name">#REF!</definedName>
    <definedName name="custOrg3OrgSub">#REF!</definedName>
    <definedName name="custOrg3OrgType">#REF!</definedName>
    <definedName name="custOrg4.2Hier1">#REF!</definedName>
    <definedName name="custOrg4.2Hier2">#REF!</definedName>
    <definedName name="custOrg4.2Hier3">#REF!</definedName>
    <definedName name="custOrg4.2Hier4">#REF!</definedName>
    <definedName name="custOrg4.2Hier5">#REF!</definedName>
    <definedName name="custOrg4.3Hier1">#REF!</definedName>
    <definedName name="custOrg4.3Hier2">#REF!</definedName>
    <definedName name="custOrg4.3Hier3">#REF!</definedName>
    <definedName name="custOrg4.3Hier4">#REF!</definedName>
    <definedName name="custOrg4.3Hier5">#REF!</definedName>
    <definedName name="custOrg4.4Hier1">#REF!</definedName>
    <definedName name="custOrg4.4Hier2">#REF!</definedName>
    <definedName name="custOrg4.4Hier3">#REF!</definedName>
    <definedName name="custOrg4.4Hier4">#REF!</definedName>
    <definedName name="custOrg4.4Hier5">#REF!</definedName>
    <definedName name="custOrg4.5Hier1">#REF!</definedName>
    <definedName name="custOrg4.5Hier2">#REF!</definedName>
    <definedName name="custOrg4.5Hier3">#REF!</definedName>
    <definedName name="custOrg4.5Hier4">#REF!</definedName>
    <definedName name="custOrg4.5Hier5">#REF!</definedName>
    <definedName name="custOrg4.Hier1">#REF!</definedName>
    <definedName name="custOrg4.Hier2">#REF!</definedName>
    <definedName name="custOrg4.Hier3">#REF!</definedName>
    <definedName name="custOrg4.Hier4">#REF!</definedName>
    <definedName name="custOrg4.Hier5">#REF!</definedName>
    <definedName name="custOrg4.OrgCont">#REF!</definedName>
    <definedName name="custOrg4.OrgCont2">#REF!</definedName>
    <definedName name="custOrg4.OrgCont3">#REF!</definedName>
    <definedName name="custOrg4.OrgCont4">#REF!</definedName>
    <definedName name="custOrg4.OrgCont5">#REF!</definedName>
    <definedName name="custOrg4Code">#REF!</definedName>
    <definedName name="custOrg4ID">#REF!</definedName>
    <definedName name="custOrg4IncCode">#REF!</definedName>
    <definedName name="custOrg4Name">#REF!</definedName>
    <definedName name="custOrg4OrgSub">#REF!</definedName>
    <definedName name="custOrg4OrgType">#REF!</definedName>
    <definedName name="custOrg5.2Hier1">#REF!</definedName>
    <definedName name="custOrg5.2Hier2">#REF!</definedName>
    <definedName name="custOrg5.2Hier3">#REF!</definedName>
    <definedName name="custOrg5.2Hier4">#REF!</definedName>
    <definedName name="custOrg5.2Hier5">#REF!</definedName>
    <definedName name="custOrg5.3Hier1">#REF!</definedName>
    <definedName name="custOrg5.3Hier2">#REF!</definedName>
    <definedName name="custOrg5.3Hier3">#REF!</definedName>
    <definedName name="custOrg5.3Hier4">#REF!</definedName>
    <definedName name="custOrg5.3Hier5">#REF!</definedName>
    <definedName name="custOrg5.4Hier1">#REF!</definedName>
    <definedName name="custOrg5.4Hier2">#REF!</definedName>
    <definedName name="custOrg5.4Hier3">#REF!</definedName>
    <definedName name="custOrg5.4Hier4">#REF!</definedName>
    <definedName name="custOrg5.4Hier5">#REF!</definedName>
    <definedName name="custOrg5.5Hier1">#REF!</definedName>
    <definedName name="custOrg5.5Hier2">#REF!</definedName>
    <definedName name="custOrg5.5Hier3">#REF!</definedName>
    <definedName name="custOrg5.5Hier4">#REF!</definedName>
    <definedName name="custOrg5.5Hier5">#REF!</definedName>
    <definedName name="custOrg5.Hier1">#REF!</definedName>
    <definedName name="custOrg5.Hier2">#REF!</definedName>
    <definedName name="custOrg5.Hier3">#REF!</definedName>
    <definedName name="custOrg5.Hier4">#REF!</definedName>
    <definedName name="custOrg5.Hier5">#REF!</definedName>
    <definedName name="custOrg5.OrgCont">#REF!</definedName>
    <definedName name="custOrg5.OrgCont2">#REF!</definedName>
    <definedName name="custOrg5.OrgCont3">#REF!</definedName>
    <definedName name="custOrg5.OrgCont4">#REF!</definedName>
    <definedName name="custOrg5.OrgCont5">#REF!</definedName>
    <definedName name="custOrg5Code">#REF!</definedName>
    <definedName name="custOrg5ID">#REF!</definedName>
    <definedName name="custOrg5IncCode">#REF!</definedName>
    <definedName name="custOrg5Name">#REF!</definedName>
    <definedName name="custOrg5OrgSub">#REF!</definedName>
    <definedName name="custOrg5OrgType">#REF!</definedName>
    <definedName name="custOrgHierInCode">#REF!</definedName>
    <definedName name="CustSelectedRange">#REF!</definedName>
    <definedName name="CustSummaryLookup">#REF!</definedName>
    <definedName name="custWorktagRefID">#REF!</definedName>
    <definedName name="custWorkType">#REF!</definedName>
    <definedName name="custWorkTypeID">#REF!</definedName>
    <definedName name="CYESTCURRENT">#REF!</definedName>
    <definedName name="CYESTPREV">#REF!</definedName>
    <definedName name="CYESTPREVIOUS">#REF!</definedName>
    <definedName name="Cylinder">#REF!</definedName>
    <definedName name="Cyprus">#REF!</definedName>
    <definedName name="Czech_Republic">#REF!</definedName>
    <definedName name="d" localSheetId="8" hidden="1">{#N/A,#N/A,FALSE,"CapitalReport"}</definedName>
    <definedName name="d" localSheetId="14" hidden="1">{#N/A,#N/A,FALSE,"CapitalReport"}</definedName>
    <definedName name="d" localSheetId="13" hidden="1">{#N/A,#N/A,FALSE,"CapitalReport"}</definedName>
    <definedName name="d" localSheetId="6" hidden="1">{#N/A,#N/A,FALSE,"CapitalReport"}</definedName>
    <definedName name="d" localSheetId="11" hidden="1">{#N/A,#N/A,FALSE,"CapitalReport"}</definedName>
    <definedName name="d" localSheetId="9" hidden="1">{#N/A,#N/A,FALSE,"CapitalReport"}</definedName>
    <definedName name="d" hidden="1">{#N/A,#N/A,FALSE,"CapitalReport"}</definedName>
    <definedName name="DaandineAdminFee">#REF!</definedName>
    <definedName name="DaandineAnnualVariableOM">#REF!</definedName>
    <definedName name="DaandineBookBase">#REF!</definedName>
    <definedName name="DaandineBookLife">#REF!</definedName>
    <definedName name="DaandineEndOps">#REF!</definedName>
    <definedName name="DaandineOMMargin">#REF!</definedName>
    <definedName name="DaandineOpexContingency">#REF!</definedName>
    <definedName name="DaandineOpexSens">#REF!</definedName>
    <definedName name="DaandineOpsFlag">#REF!</definedName>
    <definedName name="DaandineOpsStart">#REF!</definedName>
    <definedName name="DaandineOptionAmount">#REF!</definedName>
    <definedName name="DaandineOptionExerciseDate">#REF!</definedName>
    <definedName name="DaandineOptionIndicator">#REF!</definedName>
    <definedName name="DaandineRealInsurance">#REF!</definedName>
    <definedName name="DaandineRealRev">#REF!</definedName>
    <definedName name="DaandineRevSens">#REF!</definedName>
    <definedName name="DaandineTaxBase">#REF!</definedName>
    <definedName name="DailyMIM_Nom_Name">#REF!</definedName>
    <definedName name="data">#REF!</definedName>
    <definedName name="data_budget">IF(UPPER(#REF!)="JULY",#REF!,#REF!)</definedName>
    <definedName name="data_chart">IF(UPPER(#REF!)="JULY",#REF!,IF(UPPER(#REF!)="AUGUST",#REF!,#REF!))</definedName>
    <definedName name="Data_Graph">#REF!</definedName>
    <definedName name="Data_Graph11">#REF!</definedName>
    <definedName name="Data_Graph11ECH">#REF!</definedName>
    <definedName name="Data_Graph1ECH">#REF!</definedName>
    <definedName name="Data_Graph2ECH">#REF!</definedName>
    <definedName name="Data_Graph3ECH">#REF!</definedName>
    <definedName name="data_na">#REF!</definedName>
    <definedName name="data2">#REF!</definedName>
    <definedName name="data3">#REF!</definedName>
    <definedName name="Data30Jun">#REF!</definedName>
    <definedName name="Data31Dec">#REF!</definedName>
    <definedName name="data4">#REF!</definedName>
    <definedName name="_xlnm.Database">#REF!</definedName>
    <definedName name="DATAJUNE06page">#REF!</definedName>
    <definedName name="DataRange">#REF!</definedName>
    <definedName name="DATE">#REF!</definedName>
    <definedName name="date_">#REF!</definedName>
    <definedName name="date_06">#REF!</definedName>
    <definedName name="date_07">#REF!</definedName>
    <definedName name="date_1">#REF!</definedName>
    <definedName name="date_10">#REF!</definedName>
    <definedName name="date_11">#REF!</definedName>
    <definedName name="date_12">#REF!</definedName>
    <definedName name="date_2">#REF!</definedName>
    <definedName name="date_3">#REF!</definedName>
    <definedName name="date_4">#REF!</definedName>
    <definedName name="date_5">#REF!</definedName>
    <definedName name="date_6">#REF!</definedName>
    <definedName name="date_7">#REF!</definedName>
    <definedName name="date_8">#REF!</definedName>
    <definedName name="date_9">#REF!</definedName>
    <definedName name="Date_asset_valuation">#REF!</definedName>
    <definedName name="Date_Range">#REF!,#REF!</definedName>
    <definedName name="Date_Range_Data">#REF!</definedName>
    <definedName name="Date_start">#REF!</definedName>
    <definedName name="DateColumn">OFFSET(DateHeading,0,0,_pdNoOfPayments+3,1)</definedName>
    <definedName name="DateFullYearBud">#REF!</definedName>
    <definedName name="DateHeading">#REF!</definedName>
    <definedName name="datep">#REF!</definedName>
    <definedName name="Dates">OFFSET(CalculatedDatesHeading,2,0,_pdNoOfPayments+1,1)</definedName>
    <definedName name="Dates_End">#REF!</definedName>
    <definedName name="DATOk">#REF!</definedName>
    <definedName name="DATXS">#REF!</definedName>
    <definedName name="days">#REF!</definedName>
    <definedName name="Days_In_Wk">#REF!</definedName>
    <definedName name="Days_Yr">#REF!</definedName>
    <definedName name="DaysPerWeek">#REF!</definedName>
    <definedName name="DaysWhole">#REF!</definedName>
    <definedName name="dbaseBaseRate">#REF!</definedName>
    <definedName name="dbaseDebtAmort">#REF!</definedName>
    <definedName name="DBNAME1">#REF!</definedName>
    <definedName name="DBPath">#REF!</definedName>
    <definedName name="DBUSERNAME1">#REF!</definedName>
    <definedName name="DCE1_">#REF!</definedName>
    <definedName name="DCE2_">#REF!</definedName>
    <definedName name="dd" localSheetId="8" hidden="1">{#N/A,#N/A,FALSE,"CapitalReport"}</definedName>
    <definedName name="dd" localSheetId="14" hidden="1">{#N/A,#N/A,FALSE,"CapitalReport"}</definedName>
    <definedName name="dd" localSheetId="13" hidden="1">{#N/A,#N/A,FALSE,"CapitalReport"}</definedName>
    <definedName name="dd" localSheetId="6" hidden="1">{#N/A,#N/A,FALSE,"CapitalReport"}</definedName>
    <definedName name="dd" localSheetId="11" hidden="1">{#N/A,#N/A,FALSE,"CapitalReport"}</definedName>
    <definedName name="dd" localSheetId="9" hidden="1">{#N/A,#N/A,FALSE,"CapitalReport"}</definedName>
    <definedName name="dd" hidden="1">{#N/A,#N/A,FALSE,"CapitalReport"}</definedName>
    <definedName name="DD_Denom">#REF!</definedName>
    <definedName name="DD_Ent_Val_CF_Timing">#REF!</definedName>
    <definedName name="DD_Fin_YE_Mth">#REF!</definedName>
    <definedName name="DD_Model_Per_Type">#REF!</definedName>
    <definedName name="dddd">#REF!</definedName>
    <definedName name="DealerSwapInput">#REF!</definedName>
    <definedName name="DEALLIST">#REF!</definedName>
    <definedName name="Debt">#REF!</definedName>
    <definedName name="DebtorDays">#REF!</definedName>
    <definedName name="DebtRepaymentDate">#REF!</definedName>
    <definedName name="Dec">#REF!</definedName>
    <definedName name="Dec08spend">#REF!</definedName>
    <definedName name="DEC09SPEND">#REF!</definedName>
    <definedName name="december" localSheetId="8" hidden="1">{#N/A,#N/A,FALSE,"CapitalReport"}</definedName>
    <definedName name="december" localSheetId="14" hidden="1">{#N/A,#N/A,FALSE,"CapitalReport"}</definedName>
    <definedName name="december" localSheetId="13" hidden="1">{#N/A,#N/A,FALSE,"CapitalReport"}</definedName>
    <definedName name="december" localSheetId="6" hidden="1">{#N/A,#N/A,FALSE,"CapitalReport"}</definedName>
    <definedName name="december" localSheetId="11" hidden="1">{#N/A,#N/A,FALSE,"CapitalReport"}</definedName>
    <definedName name="december" localSheetId="9" hidden="1">{#N/A,#N/A,FALSE,"CapitalReport"}</definedName>
    <definedName name="december" hidden="1">{#N/A,#N/A,FALSE,"CapitalReport"}</definedName>
    <definedName name="Ded_Div43">#REF!</definedName>
    <definedName name="Default_Language">#REF!</definedName>
    <definedName name="degrates10">#REF!</definedName>
    <definedName name="DELETELOGICTYPE1">#REF!</definedName>
    <definedName name="Denmark">#REF!</definedName>
    <definedName name="DepositRateTable">#REF!</definedName>
    <definedName name="DepProfile">#REF!</definedName>
    <definedName name="desc">#REF!</definedName>
    <definedName name="DETAILEDCONSOLIDATION">#REF!</definedName>
    <definedName name="Details">#REF!</definedName>
    <definedName name="DF_GRID_2">Movement #REF!</definedName>
    <definedName name="dfdf">#REF!</definedName>
    <definedName name="DfltBA">#REF!</definedName>
    <definedName name="DinStep1">#REF!</definedName>
    <definedName name="DinStep2">#REF!</definedName>
    <definedName name="DinStep3">#REF!</definedName>
    <definedName name="DinStep4">#REF!</definedName>
    <definedName name="DinStep5">#REF!</definedName>
    <definedName name="DinStep6">#REF!</definedName>
    <definedName name="disc_fact">#REF!</definedName>
    <definedName name="disc_rate">#REF!</definedName>
    <definedName name="DiscR">#REF!</definedName>
    <definedName name="DiscRate">#REF!</definedName>
    <definedName name="Distn_Envestra">#REF!</definedName>
    <definedName name="DistnRec_ANPSPV">#REF!</definedName>
    <definedName name="DistnRec_Eii">#REF!</definedName>
    <definedName name="DistnRec_Envestra">#REF!</definedName>
    <definedName name="DistReservCopy">#REF!</definedName>
    <definedName name="DistReservPaste">#REF!</definedName>
    <definedName name="Distributor">#REF!</definedName>
    <definedName name="Div43Claim_B055">#REF!</definedName>
    <definedName name="Dividend">#REF!</definedName>
    <definedName name="division_code">#REF!</definedName>
    <definedName name="Djibouti">#REF!</definedName>
    <definedName name="DLACCC_CorpTaxRate">#REF!</definedName>
    <definedName name="DLACCC_InflationRate">#REF!</definedName>
    <definedName name="DLACCC_LTPropDebtFunding">#REF!</definedName>
    <definedName name="DLACCC_LTPropEquityFunding">#REF!</definedName>
    <definedName name="DLACCC_NomPreTaxCostOfDebt">#REF!</definedName>
    <definedName name="DLACCC_PerfBonus1">#REF!</definedName>
    <definedName name="DLACCC_PerfBonus2">#REF!</definedName>
    <definedName name="DLACCC_PerfBonus3">#REF!</definedName>
    <definedName name="DLACCC_PropFrankingCredits">#REF!</definedName>
    <definedName name="DLACCC_RealAssetLife_1">#REF!</definedName>
    <definedName name="DLACCC_RealAssetLife_2">#REF!</definedName>
    <definedName name="DLACCC_RealAssetLife_3">#REF!</definedName>
    <definedName name="DLACCC_RealAssetValue_1">#REF!</definedName>
    <definedName name="DLACCC_RealAssetValue_2">#REF!</definedName>
    <definedName name="DLACCC_RealAssetValue_3">#REF!</definedName>
    <definedName name="DLACCC_RealAssetValueOB_1">#REF!</definedName>
    <definedName name="DLACCC_RealAssetValueOB_2">#REF!</definedName>
    <definedName name="DLACCC_RealAssetValueOB_3">#REF!</definedName>
    <definedName name="DLACCC_Sens">#REF!</definedName>
    <definedName name="DLACCC_TaxAssetLife_1">#REF!</definedName>
    <definedName name="DLACCC_TaxAssetLife_2">#REF!</definedName>
    <definedName name="DLACCC_TaxAssetLife_3">#REF!</definedName>
    <definedName name="DLACCC_TaxAssetValue_1">#REF!</definedName>
    <definedName name="DLACCC_TaxAssetValue_2">#REF!</definedName>
    <definedName name="DLACCC_TaxAssetValue_3">#REF!</definedName>
    <definedName name="DLACCC_TaxAssetValueOB_1">#REF!</definedName>
    <definedName name="DLACCC_TaxAssetValueOB_2">#REF!</definedName>
    <definedName name="DLACCC_TaxAssetValueOB_3">#REF!</definedName>
    <definedName name="DLAssetClass_1BookOriginal">#REF!</definedName>
    <definedName name="DLAssetClass_1TaxOriginal">#REF!</definedName>
    <definedName name="DLAssetClass_2BookOriginal">#REF!</definedName>
    <definedName name="DLAssetClass_2TaxOriginal">#REF!</definedName>
    <definedName name="DLAssetClass_3BookOriginal">#REF!</definedName>
    <definedName name="DLAssetClass_3TaxOriginal">#REF!</definedName>
    <definedName name="DLAssetClass_4BookOriginal">#REF!</definedName>
    <definedName name="DLAssetClass_4TaxOriginal">#REF!</definedName>
    <definedName name="DLAssetClass_5BookOriginal">#REF!</definedName>
    <definedName name="DLBookDepnRateAssetClass_1">#REF!</definedName>
    <definedName name="DLBookDepnRateAssetClass_2">#REF!</definedName>
    <definedName name="DLBookDepnRateAssetClass_3">#REF!</definedName>
    <definedName name="DLBookDepnRateAssetClass_4">#REF!</definedName>
    <definedName name="DLBookDepnRateAssetClass_5">#REF!</definedName>
    <definedName name="DLBookDepnRateCapex">#REF!</definedName>
    <definedName name="DLCapexBaseDate">#REF!</definedName>
    <definedName name="DLCapexInd">#REF!</definedName>
    <definedName name="DLEndOps">#REF!</definedName>
    <definedName name="DLFifthRegResetDate">#REF!</definedName>
    <definedName name="DLFirstRegResetDate">#REF!</definedName>
    <definedName name="DLFourthRegResetDate">#REF!</definedName>
    <definedName name="DLOMMargin">#REF!</definedName>
    <definedName name="DLOMPerformancePerc">#REF!</definedName>
    <definedName name="DLOpexContingency">#REF!</definedName>
    <definedName name="DLOpexEscDate">#REF!</definedName>
    <definedName name="DLOpexSens">#REF!</definedName>
    <definedName name="DLOpsFlag">#REF!</definedName>
    <definedName name="DLRABCapexAssetLife">#REF!</definedName>
    <definedName name="DLRegCostsInd">#REF!</definedName>
    <definedName name="DLRegPeriodStart">#REF!</definedName>
    <definedName name="DLRegResetAssTable">#REF!</definedName>
    <definedName name="DLTaxDepnRateAssetClass_1">#REF!</definedName>
    <definedName name="DLTaxDepnRateAssetClass_2">#REF!</definedName>
    <definedName name="DLTaxDepnRateAssetClass_3">#REF!</definedName>
    <definedName name="DLTaxDepnRateAssetClass_4">#REF!</definedName>
    <definedName name="DLTaxDepnRateCapex">#REF!</definedName>
    <definedName name="DLThirdRegResetDate">#REF!</definedName>
    <definedName name="DLYearsRegReset">#REF!</definedName>
    <definedName name="dm">#REF!</definedName>
    <definedName name="DME_BeforeCloseCompleted" hidden="1">"True"</definedName>
    <definedName name="DME_Dirty" hidden="1">"False"</definedName>
    <definedName name="DME_LocalFile" hidden="1">"True"</definedName>
    <definedName name="dms_060301_checkvalue">#REF!</definedName>
    <definedName name="dms_060301_LastRow">#REF!</definedName>
    <definedName name="dms_060701_ARR_MaxRows">#REF!</definedName>
    <definedName name="dms_060701_Reset_MaxRows">#REF!</definedName>
    <definedName name="dms_060701_StartDateTxt">#REF!</definedName>
    <definedName name="dms_0608_LastRow">#REF!</definedName>
    <definedName name="dms_0608_OffsetRows">#REF!</definedName>
    <definedName name="dms_060801_StartCell">#REF!</definedName>
    <definedName name="DMS_50_01_01a">#REF!</definedName>
    <definedName name="DMS_50_01_01b">#REF!</definedName>
    <definedName name="DMS_50_01_01c">#REF!</definedName>
    <definedName name="DMS_50_01_01d">#REF!</definedName>
    <definedName name="DMS_50_01_02">#REF!</definedName>
    <definedName name="DMS_50_01_03">#REF!</definedName>
    <definedName name="DMS_50_01_05">#REF!</definedName>
    <definedName name="DMS_50_01_06">#REF!</definedName>
    <definedName name="DMS_50_01_07">#REF!</definedName>
    <definedName name="DMS_50_01_09">#REF!</definedName>
    <definedName name="DMS_50_01_10">#REF!</definedName>
    <definedName name="DMS_50_01_11">#REF!</definedName>
    <definedName name="DMS_50_01_12">#REF!</definedName>
    <definedName name="DMS_50_01_13">#REF!</definedName>
    <definedName name="DMS_50_02_01">#REF!</definedName>
    <definedName name="DMS_50_02_02">#REF!</definedName>
    <definedName name="DMS_50_02_04">#REF!</definedName>
    <definedName name="dms_663_List">#REF!</definedName>
    <definedName name="dms_AAD_AC_VALUES">#REF!</definedName>
    <definedName name="dms_AAD_AI_VALUES">#REF!</definedName>
    <definedName name="dms_ABN_List">#REF!</definedName>
    <definedName name="dms_ACE_AC_VALUES">#REF!</definedName>
    <definedName name="dms_ACE_AI_VALUES">#REF!</definedName>
    <definedName name="dms_Addr1_List">#REF!</definedName>
    <definedName name="dms_Addr2_List">#REF!</definedName>
    <definedName name="dms_Amendment_Text">#REF!</definedName>
    <definedName name="dms_ANC_VALUES">#REF!</definedName>
    <definedName name="DMS_assetclassnames">#REF!</definedName>
    <definedName name="DMS_assetlife">#REF!</definedName>
    <definedName name="dms_BaseStepTrend">#REF!</definedName>
    <definedName name="dms_Cal_Year_B4_CRY">#REF!</definedName>
    <definedName name="dms_CBD_flag">#REF!</definedName>
    <definedName name="dms_CF_8.1_Neg">#REF!</definedName>
    <definedName name="dms_CF_F10">#REF!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ostOfCapitalParameters">#REF!</definedName>
    <definedName name="dms_CRAB_DESC">#REF!</definedName>
    <definedName name="dms_CRAB_VALUES">#REF!</definedName>
    <definedName name="dms_CRAB_VALUES_AC_2">#REF!</definedName>
    <definedName name="dms_CRAB_VALUES_PAI_2">#REF!</definedName>
    <definedName name="dms_CRCP_FinalYear_Ref">#REF!</definedName>
    <definedName name="dms_CRCP_FinalYear_Result">#REF!</definedName>
    <definedName name="dms_CRCP_FirstYear_Result">#REF!</definedName>
    <definedName name="dms_CRCP_index">#REF!</definedName>
    <definedName name="dms_CRCP_start_row">#REF!</definedName>
    <definedName name="dms_CRCP_years">#REF!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#REF!</definedName>
    <definedName name="dms_CRCPlength_Num_List">#REF!</definedName>
    <definedName name="dms_CRY_ListC">#REF!</definedName>
    <definedName name="dms_CRY_ListF">#REF!</definedName>
    <definedName name="dms_CRY_RYE">#REF!</definedName>
    <definedName name="dms_CRY_start_row">#REF!</definedName>
    <definedName name="dms_CRY_start_year">#REF!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ndEcosts">#REF!</definedName>
    <definedName name="dms_DataQuality">#REF!</definedName>
    <definedName name="dms_DataQuality_List">#REF!</definedName>
    <definedName name="dms_DBAFAUC_DESC">#REF!</definedName>
    <definedName name="dms_DBAFAUC_VALUES">#REF!</definedName>
    <definedName name="dms_DBAFNC_DESC">#REF!</definedName>
    <definedName name="dms_DBAFNC_VALUES">#REF!</definedName>
    <definedName name="dms_DBAFNC_VALUES_AC_2">#REF!</definedName>
    <definedName name="dms_DBAFNC_VALUES_PAI_2">#REF!</definedName>
    <definedName name="dms_DeterminationRef_List">#REF!</definedName>
    <definedName name="dms_DollarReal">#REF!</definedName>
    <definedName name="dms_DollarReal_year">#REF!</definedName>
    <definedName name="dms_DQ_2">#REF!</definedName>
    <definedName name="DMS_EnergyFC">#REF!</definedName>
    <definedName name="dms_F0303_Values">#REF!</definedName>
    <definedName name="dms_F7_P01_01_Values">#REF!</definedName>
    <definedName name="dms_F7_P02_01_Values">#REF!</definedName>
    <definedName name="DMS_FCOpex">#REF!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inalYear_List">#REF!</definedName>
    <definedName name="dms_FormControl_Choices">#REF!</definedName>
    <definedName name="dms_FormControl_List">#REF!</definedName>
    <definedName name="dms_FRCP_ListC">#REF!</definedName>
    <definedName name="dms_FRCP_ListF">#REF!</definedName>
    <definedName name="dms_FRCP_start_row">#REF!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length_List">#REF!</definedName>
    <definedName name="dms_FRCPlength_Num">#REF!</definedName>
    <definedName name="dms_FRCPlength_Num_List">#REF!</definedName>
    <definedName name="dms_fy1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FYAA_DESC">#REF!</definedName>
    <definedName name="dms_FYAA_VALUES_AC">#REF!</definedName>
    <definedName name="dms_FYAA_VALUES_PAI">#REF!</definedName>
    <definedName name="dms_Header_Span">#REF!</definedName>
    <definedName name="dms_InputSource">#REF!</definedName>
    <definedName name="dms_InputTradingName">#REF!</definedName>
    <definedName name="dms_JurisdictionList">#REF!</definedName>
    <definedName name="dms_LeapYear_Result">#REF!</definedName>
    <definedName name="dms_LongRural_flag">#REF!</definedName>
    <definedName name="dms_Model">#REF!</definedName>
    <definedName name="dms_Model_List">#REF!</definedName>
    <definedName name="dms_Model_Span">#REF!</definedName>
    <definedName name="dms_Model_Span_List">#REF!</definedName>
    <definedName name="dms_MultiYear_FinalYear_Ref">#REF!</definedName>
    <definedName name="dms_MultiYear_FinalYear_Result">#REF!</definedName>
    <definedName name="dms_MultiYear_Flag">#REF!</definedName>
    <definedName name="dms_MultiYear_ResponseFlag">#REF!</definedName>
    <definedName name="dms_NANC_DESC">#REF!</definedName>
    <definedName name="dms_NANC_VALUES">#REF!</definedName>
    <definedName name="dms_NANC_VALUES_AC_2">#REF!</definedName>
    <definedName name="dms_NANC_VALUES_PAI_2">#REF!</definedName>
    <definedName name="dms_NARD_DESC">#REF!</definedName>
    <definedName name="dms_NARD_VALUES">#REF!</definedName>
    <definedName name="dms_NARD_VALUES_AC_2">#REF!</definedName>
    <definedName name="dms_NARD_VALUES_PAI_2">#REF!</definedName>
    <definedName name="dms_NORAB_DESC">#REF!</definedName>
    <definedName name="dms_NORAB_VALUES">#REF!</definedName>
    <definedName name="dms_NORAB_VALUES_AC_2">#REF!</definedName>
    <definedName name="dms_NORAB_VALUES_PAI_2">#REF!</definedName>
    <definedName name="DMS_oassetvalue">#REF!</definedName>
    <definedName name="dms_OTAV_VALUES">#REF!</definedName>
    <definedName name="DMS_otaxvalue">#REF!</definedName>
    <definedName name="dms_PAddr1_List">#REF!</definedName>
    <definedName name="dms_PAddr2_List">#REF!</definedName>
    <definedName name="dms_PostCode_List">#REF!</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_List">#REF!</definedName>
    <definedName name="dms_PSuburb_List">#REF!</definedName>
    <definedName name="dms_Public_Lighting_List">#REF!</definedName>
    <definedName name="dms_RDAUC_DESC">#REF!</definedName>
    <definedName name="dms_RDAUC_VALUES">#REF!</definedName>
    <definedName name="dms_RDNC_DESC">#REF!</definedName>
    <definedName name="dms_RDNC_VALUES">#REF!</definedName>
    <definedName name="dms_RDNC_VALUES_AC_2">#REF!</definedName>
    <definedName name="dms_RDNC_VALUES_PAI_2">#REF!</definedName>
    <definedName name="dms_Reg_Year_Span">#REF!</definedName>
    <definedName name="dms_Reset_final_year">#REF!</definedName>
    <definedName name="dms_Reset_RYE">#REF!</definedName>
    <definedName name="dms_Reset_Span">#REF!</definedName>
    <definedName name="DMS_RevAdjust">#REF!</definedName>
    <definedName name="dms_RPT">#REF!</definedName>
    <definedName name="dms_RPT_List">#REF!</definedName>
    <definedName name="dms_RPTMonth">#REF!</definedName>
    <definedName name="dms_RPTMonth_List">#REF!</definedName>
    <definedName name="dms_RYE">#REF!</definedName>
    <definedName name="dms_RYE_Formula_Result">#REF!</definedName>
    <definedName name="dms_RYE_result">#REF!</definedName>
    <definedName name="dms_RYE_start_row">#REF!</definedName>
    <definedName name="dms_S100102_Values">#REF!</definedName>
    <definedName name="dms_Sector">#REF!</definedName>
    <definedName name="dms_Sector_List">#REF!</definedName>
    <definedName name="dms_Segment">#REF!</definedName>
    <definedName name="dms_Segment_List">#REF!</definedName>
    <definedName name="dms_Selected_Quality">#REF!</definedName>
    <definedName name="dms_Selected_Source">#REF!</definedName>
    <definedName name="dms_Selected_Status">#REF!</definedName>
    <definedName name="dms_ShortRural_flag">#REF!</definedName>
    <definedName name="dms_SingleYear_FinalYear_Ref">#REF!</definedName>
    <definedName name="dms_SingleYear_FinalYear_Result">#REF!</definedName>
    <definedName name="dms_SingleYear_Model">#REF!</definedName>
    <definedName name="dms_SingleYearModel">#REF!</definedName>
    <definedName name="dms_Source_List">#REF!</definedName>
    <definedName name="dms_SourceList">#REF!</definedName>
    <definedName name="dms_Specified_FinalYear">#REF!</definedName>
    <definedName name="dms_Specified_RYE">#REF!</definedName>
    <definedName name="dms_SpecifiedYear_Span">#REF!</definedName>
    <definedName name="dms_start_year">#REF!</definedName>
    <definedName name="dms_State_List">#REF!</definedName>
    <definedName name="dms_Suburb_List">#REF!</definedName>
    <definedName name="DMS_taxassetlife">#REF!</definedName>
    <definedName name="DMS_TaxRates">#REF!</definedName>
    <definedName name="dms_TradingName">#REF!</definedName>
    <definedName name="dms_TradingName_List">#REF!</definedName>
    <definedName name="dms_TradingNameFull">#REF!</definedName>
    <definedName name="dms_TradingNameFull_List">#REF!</definedName>
    <definedName name="dms_Typed_Submission_Date">#REF!</definedName>
    <definedName name="dms_Urban_flag">#REF!</definedName>
    <definedName name="DMS_WACCAnalysis">#REF!</definedName>
    <definedName name="dms_Worksheet_List">#REF!</definedName>
    <definedName name="dms_y1">#REF!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Doc_number">#REF!</definedName>
    <definedName name="Dollars">#REF!</definedName>
    <definedName name="Dominica">#REF!</definedName>
    <definedName name="Dominican_Republic">#REF!</definedName>
    <definedName name="DomLF">#REF!</definedName>
    <definedName name="DownArrow">#REF!</definedName>
    <definedName name="Dr">#REF!</definedName>
    <definedName name="Drc">#REF!</definedName>
    <definedName name="DrivDim">#REF!</definedName>
    <definedName name="drivDim2">#REF!</definedName>
    <definedName name="dropdownid1">#REF!</definedName>
    <definedName name="dropdownid10">#REF!</definedName>
    <definedName name="dropdownid11">#REF!</definedName>
    <definedName name="dropdownid12">#REF!</definedName>
    <definedName name="dropdownid13">#REF!</definedName>
    <definedName name="dropdownid14">#REF!</definedName>
    <definedName name="dropdownid15">#REF!</definedName>
    <definedName name="dropdownid2">#REF!</definedName>
    <definedName name="dropdownid3">#REF!</definedName>
    <definedName name="dropdownid4">#REF!</definedName>
    <definedName name="dropdownid5">#REF!</definedName>
    <definedName name="dropdownid6">#REF!</definedName>
    <definedName name="dropdownid7">#REF!</definedName>
    <definedName name="dropdownid8">#REF!</definedName>
    <definedName name="dropdownid9">#REF!</definedName>
    <definedName name="dropdownlb1">#REF!</definedName>
    <definedName name="dropdownlb10">#REF!</definedName>
    <definedName name="dropdownlb11">#REF!</definedName>
    <definedName name="dropdownlb12">#REF!</definedName>
    <definedName name="dropdownlb13">#REF!</definedName>
    <definedName name="dropdownlb14">#REF!</definedName>
    <definedName name="dropdownlb15">#REF!</definedName>
    <definedName name="dropdownlb2">#REF!</definedName>
    <definedName name="dropdownlb3">#REF!</definedName>
    <definedName name="dropdownlb4">#REF!</definedName>
    <definedName name="dropdownlb5">#REF!</definedName>
    <definedName name="dropdownlb6">#REF!</definedName>
    <definedName name="dropdownlb7">#REF!</definedName>
    <definedName name="dropdownlb8">#REF!</definedName>
    <definedName name="dropdownlb9">#REF!</definedName>
    <definedName name="Drp">#REF!</definedName>
    <definedName name="Drpc">#REF!</definedName>
    <definedName name="Drpt">#REF!</definedName>
    <definedName name="DRR">#REF!</definedName>
    <definedName name="DSRA_CF_Diff">#REF!</definedName>
    <definedName name="DSRA_delta1">#REF!</definedName>
    <definedName name="DSRA_delta2">#REF!</definedName>
    <definedName name="DSRA_masterdelta">#REF!</definedName>
    <definedName name="DSRA_Pasted">#REF!</definedName>
    <definedName name="DSRA_Target">#REF!</definedName>
    <definedName name="DSRADrawdownDate">#REF!</definedName>
    <definedName name="DSRAEndDate">#REF!</definedName>
    <definedName name="DSRAFlag">#REF!</definedName>
    <definedName name="DSRAPeriods">#REF!</definedName>
    <definedName name="dStart">#REF!</definedName>
    <definedName name="dStart2">#REF!</definedName>
    <definedName name="dStart3">#REF!</definedName>
    <definedName name="DTA_ChgToEquity">#REF!</definedName>
    <definedName name="DTA_ClosBal">#REF!</definedName>
    <definedName name="dtStart">#REF!</definedName>
    <definedName name="Duke">#REF!</definedName>
    <definedName name="DUOSRIVPL">#REF!</definedName>
    <definedName name="Dv">#REF!</definedName>
    <definedName name="DV_Factor">#REF!</definedName>
    <definedName name="DWPaWProp04">#REF!</definedName>
    <definedName name="DWPaWProp05">#REF!</definedName>
    <definedName name="DZone">#REF!</definedName>
    <definedName name="e">#REF!</definedName>
    <definedName name="ear">OFFSET(InstrumentPeriodNumberHeading,2,0,_pdInstrumentNoOfPayments+1,1)</definedName>
    <definedName name="Early_Acc_Switch">#REF!</definedName>
    <definedName name="Ecuador">#REF!</definedName>
    <definedName name="efqwef">OFFSET(ADSWAPCount,0,1+ItemsCols,1,ADSWAPCount)</definedName>
    <definedName name="EG_Commercial_View_Btn">#REF!</definedName>
    <definedName name="EGSA_MUG_Accrued">#REF!</definedName>
    <definedName name="Egypt">#REF!</definedName>
    <definedName name="EHM_Loss_Factor">#REF!</definedName>
    <definedName name="EHS">#REF!</definedName>
    <definedName name="EHS_Mth">#REF!</definedName>
    <definedName name="El_Salvador">#REF!</definedName>
    <definedName name="Elgas">#REF!</definedName>
    <definedName name="elimLedAcc">#REF!</definedName>
    <definedName name="emeaCountry">#REF!</definedName>
    <definedName name="EMPBUD99">#REF!</definedName>
    <definedName name="EMPLOYEES">#REF!</definedName>
    <definedName name="EN">#REF!</definedName>
    <definedName name="End_Date">#REF!</definedName>
    <definedName name="End_PPA_Def_Tax_Balance">#REF!</definedName>
    <definedName name="EndForecast">#REF!</definedName>
    <definedName name="EndPeriodName1">#REF!</definedName>
    <definedName name="ene_var">#REF!</definedName>
    <definedName name="Engineering">#REF!</definedName>
    <definedName name="ENT">#REF!</definedName>
    <definedName name="Entity">#REF!</definedName>
    <definedName name="EntitySelection">#REF!</definedName>
    <definedName name="EntityUSD">#REF!</definedName>
    <definedName name="EntNotTaxEffected">#REF!</definedName>
    <definedName name="Env_Servfee">#REF!</definedName>
    <definedName name="Envestra_equity">#REF!</definedName>
    <definedName name="EOMLookup">#REF!</definedName>
    <definedName name="Epic_PLcharge">#REF!</definedName>
    <definedName name="EqAcctInvest_B111">#REF!</definedName>
    <definedName name="EqAcctInvest_J002">#REF!</definedName>
    <definedName name="EqAcctInvest_J074">#REF!</definedName>
    <definedName name="EqiInjDate">#REF!</definedName>
    <definedName name="EqInc_Cams">#REF!</definedName>
    <definedName name="EqInc_Cams1">#REF!</definedName>
    <definedName name="EqInc_SeaGas">#REF!</definedName>
    <definedName name="EqInc_SeaGas1">#REF!</definedName>
    <definedName name="Equatorial_Guinea">#REF!</definedName>
    <definedName name="Equipment_Environmental_Requirements">#REF!</definedName>
    <definedName name="EquityAcc_Envestra">#REF!</definedName>
    <definedName name="EquityLCAmount">#REF!</definedName>
    <definedName name="EquityLCEstabFee">#REF!</definedName>
    <definedName name="EquityOrdinary">#REF!</definedName>
    <definedName name="ERC_Final_Calc">#REF!</definedName>
    <definedName name="ERC_Yr01_Com">#REF!</definedName>
    <definedName name="ERC_Yr01_Inc">#REF!</definedName>
    <definedName name="Eritrea">#REF!</definedName>
    <definedName name="Error">#REF!</definedName>
    <definedName name="ESA_Int_Gas_Days">#REF!</definedName>
    <definedName name="ESA_INT_GAS_Yr1">#REF!</definedName>
    <definedName name="ESA_INT_GAS_Yr2">#REF!</definedName>
    <definedName name="ESA_INT_GAS_Yr3">#REF!</definedName>
    <definedName name="Esc_Date">#REF!</definedName>
    <definedName name="Escalation">#REF!</definedName>
    <definedName name="Escalators">#REF!</definedName>
    <definedName name="EssAliasTable">"Default"</definedName>
    <definedName name="EssLatest">"P01"</definedName>
    <definedName name="ESTIMATED_REVENUE">#REF!</definedName>
    <definedName name="Estonia">#REF!</definedName>
    <definedName name="Ethane_other_3P">#REF!</definedName>
    <definedName name="Ethiopia">#REF!</definedName>
    <definedName name="EUR_AUD">#REF!</definedName>
    <definedName name="EUREOMSPOT">#REF!</definedName>
    <definedName name="eurspot">#REF!</definedName>
    <definedName name="EUSWECodes">#REF!</definedName>
    <definedName name="EUSWECount">#REF!</definedName>
    <definedName name="EUSWEItems">#REF!</definedName>
    <definedName name="EUTable">#REF!</definedName>
    <definedName name="EUU">#REF!</definedName>
    <definedName name="EUU_Mth">#REF!</definedName>
    <definedName name="EV">#REF!</definedName>
    <definedName name="EXECUTIVE_SUMMARY">#REF!</definedName>
    <definedName name="Exit_Date">#REF!</definedName>
    <definedName name="Exit_PE_Multiple">#REF!</definedName>
    <definedName name="Export_Member_Data_by_PLAN">#REF!</definedName>
    <definedName name="EYRFlag">#REF!</definedName>
    <definedName name="EYRInterestInput">#REF!</definedName>
    <definedName name="f">#REF!</definedName>
    <definedName name="F_Capex_Expense_Type_Forecast">#REF!</definedName>
    <definedName name="F_Other_Income_Forecast">#REF!</definedName>
    <definedName name="F1_Acc_Master">#REF!</definedName>
    <definedName name="F1_Amount">#REF!</definedName>
    <definedName name="F1_Category">#REF!</definedName>
    <definedName name="F11HIST.XLS">#REF!</definedName>
    <definedName name="FAFee">#REF!</definedName>
    <definedName name="FAFeeDiff">#REF!</definedName>
    <definedName name="FAFeePaste">#REF!</definedName>
    <definedName name="Falkland_Islands">#REF!</definedName>
    <definedName name="Faroe_Islands">#REF!</definedName>
    <definedName name="FATOTAL">#REF!</definedName>
    <definedName name="fbt_total_operating_cost">#REF!</definedName>
    <definedName name="FBTReq">#REF!</definedName>
    <definedName name="Fcast_Pers">#REF!</definedName>
    <definedName name="Fcastgraph_Subject">#REF!</definedName>
    <definedName name="FCMIYAUG05D">#REF!</definedName>
    <definedName name="FCMIYAUG95D">#REF!</definedName>
    <definedName name="FCMIYAUG98D">#REF!</definedName>
    <definedName name="FCMYAPR00D">#REF!</definedName>
    <definedName name="FCMYAPR95D">#REF!</definedName>
    <definedName name="FCMYAUG03D">#REF!</definedName>
    <definedName name="FCMYAUG08D">#REF!</definedName>
    <definedName name="FCMYAUG98D">#REF!</definedName>
    <definedName name="FCMYFEB06D">#REF!</definedName>
    <definedName name="FCMYJAN01D">#REF!</definedName>
    <definedName name="FCMYJAN98D">#REF!</definedName>
    <definedName name="FCMYJUL00D">#REF!</definedName>
    <definedName name="FCMYJUL05D">#REF!</definedName>
    <definedName name="FCMYJUL96D">#REF!</definedName>
    <definedName name="FCMYJUL99D">#REF!</definedName>
    <definedName name="FCMYMAR02D">#REF!</definedName>
    <definedName name="FCMYMAR97D">#REF!</definedName>
    <definedName name="FCMYMAR99D">#REF!</definedName>
    <definedName name="FCMYNOV01D">#REF!</definedName>
    <definedName name="FCMYNOV06D">#REF!</definedName>
    <definedName name="FCMYOCT02D">#REF!</definedName>
    <definedName name="FCMYOCT07D">#REF!</definedName>
    <definedName name="FCMYSEP04D">#REF!</definedName>
    <definedName name="FCMYSEP94D">#REF!</definedName>
    <definedName name="FCMYSEP95D">#REF!</definedName>
    <definedName name="FCMYSEP97D">#REF!</definedName>
    <definedName name="FCS_Mve">#REF!</definedName>
    <definedName name="FcstOutput_DateRNG">OFFSET(#REF!,0,0,1,COUNTIF(#REF!,"&lt;="&amp;DATE(YEAR(#REF!),MONTH(#REF!)+1,1)))</definedName>
    <definedName name="FDS">#REF!</definedName>
    <definedName name="FEA_LAST_PRICE">OFFSET(#REF!,#REF! + 1, ,1)</definedName>
    <definedName name="FEA_MEAN">#REF!</definedName>
    <definedName name="FEA_PERCENTILE">#REF!</definedName>
    <definedName name="FEA_RNG_PRICE">OFFSET(#REF!, 1, ,#REF!)</definedName>
    <definedName name="FEA_RNG_RETURN">OFFSET(#REF!, 2, ,#REF!)</definedName>
    <definedName name="FEA_STDEV">#REF!</definedName>
    <definedName name="FEA_TARGET">#REF!</definedName>
    <definedName name="Feb">#REF!</definedName>
    <definedName name="FEB10_SPEND">#REF!</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gfgf">#REF!,#REF!</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SEPARATOR1">#REF!</definedName>
    <definedName name="fgfg" localSheetId="8" hidden="1">{#N/A,#N/A,TRUE,"Isa Cu";#N/A,#N/A,TRUE,"Isa Pb-Zn";#N/A,#N/A,TRUE,"Isa Major";#N/A,#N/A,TRUE,"Isa Other";#N/A,#N/A,TRUE,"EHM";#N/A,#N/A,TRUE,"MRM";#N/A,#N/A,TRUE,"OCB";#N/A,#N/A,TRUE,"NCP";#N/A,#N/A,TRUE,"CCP";#N/A,#N/A,TRUE,"CRL";#N/A,#N/A,TRUE,"MSS";#N/A,#N/A,TRUE,"Gold";#N/A,#N/A,TRUE,"Exploration";#N/A,#N/A,TRUE,"S.America";#N/A,#N/A,TRUE,"BRM";#N/A,#N/A,TRUE,"BZL";#N/A,#N/A,TRUE,"MHD";#N/A,#N/A,TRUE,"HQ"}</definedName>
    <definedName name="fgfg" localSheetId="6" hidden="1">{#N/A,#N/A,TRUE,"Isa Cu";#N/A,#N/A,TRUE,"Isa Pb-Zn";#N/A,#N/A,TRUE,"Isa Major";#N/A,#N/A,TRUE,"Isa Other";#N/A,#N/A,TRUE,"EHM";#N/A,#N/A,TRUE,"MRM";#N/A,#N/A,TRUE,"OCB";#N/A,#N/A,TRUE,"NCP";#N/A,#N/A,TRUE,"CCP";#N/A,#N/A,TRUE,"CRL";#N/A,#N/A,TRUE,"MSS";#N/A,#N/A,TRUE,"Gold";#N/A,#N/A,TRUE,"Exploration";#N/A,#N/A,TRUE,"S.America";#N/A,#N/A,TRUE,"BRM";#N/A,#N/A,TRUE,"BZL";#N/A,#N/A,TRUE,"MHD";#N/A,#N/A,TRUE,"HQ"}</definedName>
    <definedName name="fgfg" localSheetId="11" hidden="1">{#N/A,#N/A,TRUE,"Isa Cu";#N/A,#N/A,TRUE,"Isa Pb-Zn";#N/A,#N/A,TRUE,"Isa Major";#N/A,#N/A,TRUE,"Isa Other";#N/A,#N/A,TRUE,"EHM";#N/A,#N/A,TRUE,"MRM";#N/A,#N/A,TRUE,"OCB";#N/A,#N/A,TRUE,"NCP";#N/A,#N/A,TRUE,"CCP";#N/A,#N/A,TRUE,"CRL";#N/A,#N/A,TRUE,"MSS";#N/A,#N/A,TRUE,"Gold";#N/A,#N/A,TRUE,"Exploration";#N/A,#N/A,TRUE,"S.America";#N/A,#N/A,TRUE,"BRM";#N/A,#N/A,TRUE,"BZL";#N/A,#N/A,TRUE,"MHD";#N/A,#N/A,TRUE,"HQ"}</definedName>
    <definedName name="fgfg" hidden="1">{#N/A,#N/A,TRUE,"Isa Cu";#N/A,#N/A,TRUE,"Isa Pb-Zn";#N/A,#N/A,TRUE,"Isa Major";#N/A,#N/A,TRUE,"Isa Other";#N/A,#N/A,TRUE,"EHM";#N/A,#N/A,TRUE,"MRM";#N/A,#N/A,TRUE,"OCB";#N/A,#N/A,TRUE,"NCP";#N/A,#N/A,TRUE,"CCP";#N/A,#N/A,TRUE,"CRL";#N/A,#N/A,TRUE,"MSS";#N/A,#N/A,TRUE,"Gold";#N/A,#N/A,TRUE,"Exploration";#N/A,#N/A,TRUE,"S.America";#N/A,#N/A,TRUE,"BRM";#N/A,#N/A,TRUE,"BZL";#N/A,#N/A,TRUE,"MHD";#N/A,#N/A,TRUE,"HQ"}</definedName>
    <definedName name="FIELDNAMECOLUMN1">#REF!</definedName>
    <definedName name="FIELDNAMEROW1">#REF!</definedName>
    <definedName name="fig">#REF!</definedName>
    <definedName name="Fiji">#REF!</definedName>
    <definedName name="FIN">OFFSET(#REF!,0,0,1,1):INDEX(#REF!,COUNTIF(#REF!,"?*"))</definedName>
    <definedName name="Fin_Table_Data">#REF!,#REF!,#REF!,#REF!,#REF!,#REF!</definedName>
    <definedName name="Final_Year">#REF!</definedName>
    <definedName name="FINANCE">#REF!</definedName>
    <definedName name="Financial_year_end">#REF!</definedName>
    <definedName name="Financial_year_start">#REF!</definedName>
    <definedName name="FinancialInstitutions">OFFSET(INDIRECT("'Financial Institutions'!R15C1",FALSE),0,0,COUNTA(#REF!),1)</definedName>
    <definedName name="FinancialMeasure">#REF!</definedName>
    <definedName name="FinClose">#REF!</definedName>
    <definedName name="FinClose_Date">#REF!</definedName>
    <definedName name="FinClose_Period">#REF!</definedName>
    <definedName name="FinCloseEqInjInd">#REF!</definedName>
    <definedName name="FinCloseQtr">#REF!</definedName>
    <definedName name="FINColHeaderRows">#REF!</definedName>
    <definedName name="FINCUS">OFFSET(#REF!,0,0,COUNTA(#REF!),1)</definedName>
    <definedName name="FINCUSACC">OFFSET(#REF!,0,0,COUNTA(#REF!),1)</definedName>
    <definedName name="FINCUSACCColHeaderRows">#REF!</definedName>
    <definedName name="FINCUSACCRangeToClear">#REF!</definedName>
    <definedName name="FINCUSACCRangeToCopy">#REF!</definedName>
    <definedName name="FINCUSColHeaderRows">#REF!</definedName>
    <definedName name="FINCUSRangeToClear">#REF!</definedName>
    <definedName name="FINCUSRangeToCopy">#REF!</definedName>
    <definedName name="finInCC">#REF!</definedName>
    <definedName name="finInCCPhone">#REF!</definedName>
    <definedName name="finInCountry">#REF!</definedName>
    <definedName name="finInCountryPhone">#REF!</definedName>
    <definedName name="finInDD">OFFSET(#REF!,0,0,(COUNTA(#REF!))-1,1)</definedName>
    <definedName name="finInDDHeader">#REF!</definedName>
    <definedName name="finInID">#REF!</definedName>
    <definedName name="finInIPC">#REF!</definedName>
    <definedName name="finInName">#REF!</definedName>
    <definedName name="finInRefID">#REF!</definedName>
    <definedName name="Finland">#REF!</definedName>
    <definedName name="FINPRO">OFFSET(#REF!,0,0,COUNTA(#REF!),1)</definedName>
    <definedName name="FINPROColHeaderRows">#REF!</definedName>
    <definedName name="FINPRORangeToClear">#REF!</definedName>
    <definedName name="FINPRORangeToCopy">#REF!</definedName>
    <definedName name="FINRangeToClear">#REF!</definedName>
    <definedName name="FINRangeToCopy">#REF!</definedName>
    <definedName name="FINSUP">OFFSET(#REF!,0,0,COUNTA(#REF!),1)</definedName>
    <definedName name="FINSUPColHeaderRows">#REF!</definedName>
    <definedName name="FINSUPRangeToClear">#REF!</definedName>
    <definedName name="FINSUPRangeToCopy">#REF!</definedName>
    <definedName name="FINSYS">#REF!</definedName>
    <definedName name="FIRSTDATAROW1">#REF!</definedName>
    <definedName name="FirstDistDate">#REF!</definedName>
    <definedName name="FirstPeriod">#REF!</definedName>
    <definedName name="FITB">#REF!</definedName>
    <definedName name="FixedAA_tbl">#REF!</definedName>
    <definedName name="FlexC1">#REF!</definedName>
    <definedName name="FlexFrom">#REF!</definedName>
    <definedName name="FlexNPV">#REF!</definedName>
    <definedName name="FlexTo">#REF!</definedName>
    <definedName name="FloatingRateTable">#REF!</definedName>
    <definedName name="FNDNAM1">#REF!</definedName>
    <definedName name="FNDUSERID1">#REF!</definedName>
    <definedName name="FollowUpNeeded">#REF!</definedName>
    <definedName name="Fone">#REF!</definedName>
    <definedName name="Forecast">#REF!</definedName>
    <definedName name="Forecast_CopperMining">#REF!</definedName>
    <definedName name="Forecast_PbZnMining">#REF!</definedName>
    <definedName name="Forecast_Townsville">#REF!</definedName>
    <definedName name="FormatOffset">#REF!</definedName>
    <definedName name="FPIntervals">#REF!</definedName>
    <definedName name="FRAHCM">OFFSET(#REF!,1,0,1,1):INDEX(#REF!,COUNTIF(#REF!,"?*"))</definedName>
    <definedName name="FRAHCMColHeaderRows">#REF!</definedName>
    <definedName name="FRAHCMRangeToCopy">#REF!</definedName>
    <definedName name="France">#REF!</definedName>
    <definedName name="FRANKA">#REF!</definedName>
    <definedName name="FRANKAOP">#REF!</definedName>
    <definedName name="FRANKB">#REF!</definedName>
    <definedName name="FRANKBOP">#REF!</definedName>
    <definedName name="FRANKING">#REF!</definedName>
    <definedName name="Franking_Account">#REF!</definedName>
    <definedName name="FRAPAY1">OFFSET(#REF!,1,0,1,1):INDEX(#REF!,COUNTIF(#REF!,"?*"))</definedName>
    <definedName name="FRAPAY1ColHeaderRows">#REF!</definedName>
    <definedName name="FRAPAY1RangeToClear">#REF!</definedName>
    <definedName name="FRAPAY1RangeToCopy">#REF!</definedName>
    <definedName name="FRAPAY2">OFFSET(#REF!,1,0,1,1):INDEX(#REF!,COUNTIF(#REF!,"?*"))</definedName>
    <definedName name="FRAPAY2ColHeaderRows">#REF!</definedName>
    <definedName name="FRAPAY2RangeToClear">#REF!</definedName>
    <definedName name="FRAPAY2RangeToCopy">#REF!</definedName>
    <definedName name="FRBMask">#REF!</definedName>
    <definedName name="FRCP_1to5">"2015-16 to 2019-20"</definedName>
    <definedName name="FRCP_final_year">#REF!</definedName>
    <definedName name="FRCP_span" comment="Generic cover sheet">CONCATENATE('FY27 Tech for Business'!FRCP_y1, " to ", 'FY27 Tech for Business'!FRCP_y5)</definedName>
    <definedName name="FRCP_y1" localSheetId="6">#REF!</definedName>
    <definedName name="FRCP_y1">#REF!</definedName>
    <definedName name="FRCP_y10">#REF!</definedName>
    <definedName name="FRCP_y11">#REF!</definedName>
    <definedName name="FRCP_y12">#REF!</definedName>
    <definedName name="FRCP_y13">#REF!</definedName>
    <definedName name="FRCP_y14">#REF!</definedName>
    <definedName name="FRCP_y15">#REF!</definedName>
    <definedName name="FRCP_y2" localSheetId="6">#REF!</definedName>
    <definedName name="FRCP_y2">#REF!</definedName>
    <definedName name="FRCP_y3" localSheetId="6">#REF!</definedName>
    <definedName name="FRCP_y3">#REF!</definedName>
    <definedName name="FRCP_y4" localSheetId="6">#REF!</definedName>
    <definedName name="FRCP_y4">#REF!</definedName>
    <definedName name="FRCP_y5" localSheetId="6">#REF!</definedName>
    <definedName name="FRCP_y5">#REF!</definedName>
    <definedName name="FRCP_y6">#REF!</definedName>
    <definedName name="FRCP_y7">#REF!</definedName>
    <definedName name="FRCP_y8">#REF!</definedName>
    <definedName name="FRCP_y9">#REF!</definedName>
    <definedName name="fred">#REF!</definedName>
    <definedName name="French_Guiana">#REF!</definedName>
    <definedName name="French_Polynesia">#REF!</definedName>
    <definedName name="FREQ">#REF!</definedName>
    <definedName name="frequency">#REF!</definedName>
    <definedName name="FromValue">OFFSET(#REF!,0,0,(COUNTA(#REF!))-1,1)</definedName>
    <definedName name="FRONT">#REF!</definedName>
    <definedName name="frq">#REF!</definedName>
    <definedName name="FRY">#REF!</definedName>
    <definedName name="fsf">TRUE</definedName>
    <definedName name="FSFSDGSFGH">#REF!</definedName>
    <definedName name="Fthree">#REF!</definedName>
    <definedName name="Ftwo">#REF!</definedName>
    <definedName name="FUEL">#REF!</definedName>
    <definedName name="Full_year">#REF!</definedName>
    <definedName name="FULLAUSTDIV">#REF!</definedName>
    <definedName name="fullSheetNames">OFFSET(#REF!,0,0,COUNTA(#REF!),2)</definedName>
    <definedName name="Function_Code">#REF!</definedName>
    <definedName name="FUNCTIONALCURRENCY1">#REF!</definedName>
    <definedName name="FundSales">#REF!</definedName>
    <definedName name="FutIncRights_B082">#REF!</definedName>
    <definedName name="FVU_Actual___by_month">#REF!</definedName>
    <definedName name="FVU_Actual___Year_to_date">#REF!</definedName>
    <definedName name="FVU_Budget___by_month">#REF!</definedName>
    <definedName name="FVU_Budget___Year_to_date">#REF!</definedName>
    <definedName name="FVU_Prior_Year___2000_2001____by_month">#REF!</definedName>
    <definedName name="FVU_Prior_Year___2000_2001____Year_to_date">#REF!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#REF!</definedName>
    <definedName name="FY13_Dates">#REF!</definedName>
    <definedName name="FY14_Dates">#REF!</definedName>
    <definedName name="FY16_Dates">#REF!</definedName>
    <definedName name="FYFreq">#REF!</definedName>
    <definedName name="g">#REF!</definedName>
    <definedName name="Gabon">#REF!</definedName>
    <definedName name="Gambia">#REF!</definedName>
    <definedName name="Gamma">#REF!</definedName>
    <definedName name="GasAllocations_Nom_Name">#REF!</definedName>
    <definedName name="GasP1">#REF!</definedName>
    <definedName name="GasP2">#REF!</definedName>
    <definedName name="GASRECEIPTS">#REF!</definedName>
    <definedName name="GASSALES">#REF!</definedName>
    <definedName name="GasTarget_Daily">#REF!</definedName>
    <definedName name="GASTRANSPORT">#REF!</definedName>
    <definedName name="GBPEOMSPOT">#REF!</definedName>
    <definedName name="GBPEOMSPOTFY13">#REF!</definedName>
    <definedName name="gbpspot">#REF!</definedName>
    <definedName name="Gdwill_Impairment">#REF!</definedName>
    <definedName name="Gearing">#REF!</definedName>
    <definedName name="Gearing_Con">#REF!</definedName>
    <definedName name="Gearing_Ops">#REF!</definedName>
    <definedName name="george">#REF!</definedName>
    <definedName name="Georgia">#REF!</definedName>
    <definedName name="GERHCM">OFFSET(#REF!,1,0,1,1):INDEX(#REF!,COUNTIF(#REF!,"?*"))</definedName>
    <definedName name="GERHCMColHeaderRows">#REF!</definedName>
    <definedName name="GERHCMRangeToCopy">#REF!</definedName>
    <definedName name="Germany">#REF!</definedName>
    <definedName name="Ghana">#REF!</definedName>
    <definedName name="Gibraltar">#REF!</definedName>
    <definedName name="Gladstone">#REF!</definedName>
    <definedName name="Gladstone_Costs">#REF!</definedName>
    <definedName name="GMFA">#REF!</definedName>
    <definedName name="GoalMargin">#REF!</definedName>
    <definedName name="Gold_Coast">#REF!</definedName>
    <definedName name="Gold_Coast_Cost">#REF!</definedName>
    <definedName name="Governance">#REF!</definedName>
    <definedName name="Govt">#REF!</definedName>
    <definedName name="GPE">#REF!</definedName>
    <definedName name="Grade">#REF!</definedName>
    <definedName name="Graphs">#REF!</definedName>
    <definedName name="grAPVDates">OFFSET(#REF!,#REF!,,#REF!)</definedName>
    <definedName name="grAPVPrices">OFFSET(#REF!,#REF!,,#REF!)</definedName>
    <definedName name="grAPVReturns">OFFSET(#REF!,#REF!,,#REF!-1)</definedName>
    <definedName name="grAS51Returns">OFFSET(#REF!,1,,#REF!-1)</definedName>
    <definedName name="grBYIDates">OFFSET(#REF!,#REF!,,#REF!)</definedName>
    <definedName name="grBYIPrices">OFFSET(#REF!,#REF!,,#REF!)</definedName>
    <definedName name="grBYIReturns">OFFSET(#REF!,#REF!,,#REF!-1)</definedName>
    <definedName name="Greece">#REF!</definedName>
    <definedName name="Green">#REF!</definedName>
    <definedName name="Greenland">#REF!</definedName>
    <definedName name="Grenada">#REF!</definedName>
    <definedName name="grFEADates">OFFSET(#REF!,#REF!,,#REF!)</definedName>
    <definedName name="grFEAPrices">OFFSET(#REF!,#REF!,,#REF!)</definedName>
    <definedName name="grFEAReturns">OFFSET(#REF!,#REF!,,#REF!-1)</definedName>
    <definedName name="grMFIDates">OFFSET(#REF!,#REF!,,#REF!)</definedName>
    <definedName name="grMFIPrices">OFFSET(#REF!,#REF!,,#REF!)</definedName>
    <definedName name="grMFIReturns">OFFSET(#REF!,#REF!,,#REF!-1)</definedName>
    <definedName name="grMRTDates">OFFSET(#REF!,#REF!,,#REF!)</definedName>
    <definedName name="grMRTPrices">OFFSET(#REF!,#REF!,,#REF!)</definedName>
    <definedName name="grMRTReturns">OFFSET(#REF!,#REF!,,#REF!-1)</definedName>
    <definedName name="grMVPDates">OFFSET(#REF!,#REF!,,#REF!)</definedName>
    <definedName name="grMVPPrices">OFFSET(#REF!,#REF!,,#REF!)</definedName>
    <definedName name="grMVPReturns">OFFSET(#REF!,#REF!,,#REF!-1)</definedName>
    <definedName name="grTGRDates">OFFSET(#REF!,#REF!,,#REF!)</definedName>
    <definedName name="grTGRPrices">OFFSET(#REF!,#REF!,,#REF!)</definedName>
    <definedName name="grTGRReturns">OFFSET(#REF!,#REF!,,#REF!-1)</definedName>
    <definedName name="GSA_CPI_Base">#REF!</definedName>
    <definedName name="gst">#REF!</definedName>
    <definedName name="GST_Rate">#REF!</definedName>
    <definedName name="GSTCredit">#REF!</definedName>
    <definedName name="Guadeloupe">#REF!</definedName>
    <definedName name="Guam">#REF!</definedName>
    <definedName name="Guatemala">#REF!</definedName>
    <definedName name="GUCa">#REF!</definedName>
    <definedName name="GUCb">#REF!</definedName>
    <definedName name="Guernsey">#REF!</definedName>
    <definedName name="Guinea">#REF!</definedName>
    <definedName name="Guinea_Bissau">#REF!</definedName>
    <definedName name="Guyana">#REF!</definedName>
    <definedName name="GWYUID1">#REF!</definedName>
    <definedName name="Gympie">#REF!</definedName>
    <definedName name="Gympie_Cost">#REF!</definedName>
    <definedName name="H4PurchaseConsideration">#REF!</definedName>
    <definedName name="Haiti">#REF!</definedName>
    <definedName name="Half">6</definedName>
    <definedName name="Half_1">#REF!</definedName>
    <definedName name="Half_2">#REF!</definedName>
    <definedName name="Half_Yr_Name">#REF!</definedName>
    <definedName name="Halves_In_Yr">#REF!</definedName>
    <definedName name="HCM">OFFSET(#REF!,1,0,1,1):INDEX(#REF!,COUNTIF(#REF!,"?*"))</definedName>
    <definedName name="HCMColHeaderRows">#REF!</definedName>
    <definedName name="HCMRangeToClear">#REF!</definedName>
    <definedName name="HCMRangeToCopy">#REF!</definedName>
    <definedName name="hcView">#REF!</definedName>
    <definedName name="Header1" localSheetId="8" hidden="1">IF(COUNTA(#REF!)=0,0,INDEX(#REF!,MATCH(ROW(#REF!),#REF!,TRUE)))+1</definedName>
    <definedName name="Header1" localSheetId="6" hidden="1">IF(COUNTA(#REF!)=0,0,INDEX(#REF!,MATCH(ROW(#REF!),#REF!,TRUE)))+1</definedName>
    <definedName name="Header1" hidden="1">IF(COUNTA(#REF!)=0,0,INDEX(#REF!,MATCH(ROW(#REF!),#REF!,TRUE)))+1</definedName>
    <definedName name="Header2" localSheetId="6" hidden="1">#REF!-1 &amp; "." &amp; MAX(1,COUNTA(INDEX(#REF!,MATCH(#REF!-1,#REF!,FALSE)):#REF!))</definedName>
    <definedName name="Header2" hidden="1">#REF!-1 &amp; "." &amp; MAX(1,COUNTA(INDEX(#REF!,MATCH(#REF!-1,#REF!,FALSE)):#REF!))</definedName>
    <definedName name="Heading">#REF!</definedName>
    <definedName name="HealthIndicators">#REF!</definedName>
    <definedName name="Heat_Rate">#REF!</definedName>
    <definedName name="Heat_Rate1">#REF!</definedName>
    <definedName name="Heat_Rate2">#REF!</definedName>
    <definedName name="HedgeAssetMTM_B003">#REF!</definedName>
    <definedName name="Hedging2">#REF!</definedName>
    <definedName name="Hide_Range">#REF!</definedName>
    <definedName name="Hide_range_end">#REF!</definedName>
    <definedName name="hier1">#REF!</definedName>
    <definedName name="hier2">#REF!</definedName>
    <definedName name="hier3">#REF!</definedName>
    <definedName name="hier4">#REF!</definedName>
    <definedName name="hier5">#REF!</definedName>
    <definedName name="hier6">#REF!</definedName>
    <definedName name="hier7">#REF!</definedName>
    <definedName name="hier8">#REF!</definedName>
    <definedName name="hierObjHier">#REF!</definedName>
    <definedName name="hierObjHier2">#REF!</definedName>
    <definedName name="hierObjHier3">#REF!</definedName>
    <definedName name="hierObjHier4">#REF!</definedName>
    <definedName name="hierObjHier5">#REF!</definedName>
    <definedName name="hierObjID">#REF!</definedName>
    <definedName name="hierObjName">#REF!</definedName>
    <definedName name="High_Risk_Total">#REF!</definedName>
    <definedName name="higherEd">#REF!</definedName>
    <definedName name="Holy_See_Vatican_City_State">#REF!</definedName>
    <definedName name="Honduras">#REF!</definedName>
    <definedName name="Hong_Kong">#REF!</definedName>
    <definedName name="Hours_Day">#REF!</definedName>
    <definedName name="HPRINT">#REF!</definedName>
    <definedName name="HQcurrency">#REF!</definedName>
    <definedName name="HR_Structure">#REF!</definedName>
    <definedName name="HR_Table_Data">#REF!,#REF!,#REF!,#REF!</definedName>
    <definedName name="HRESPONSE">#REF!</definedName>
    <definedName name="Hrs_In_Day">#REF!</definedName>
    <definedName name="Hundred">#REF!</definedName>
    <definedName name="Hungary">#REF!</definedName>
    <definedName name="Hybrid_Conversion">#REF!</definedName>
    <definedName name="hyperion">#REF!</definedName>
    <definedName name="HYPWORK">#REF!</definedName>
    <definedName name="I_CLF">#REF!</definedName>
    <definedName name="ia_qld_other_income">#REF!</definedName>
    <definedName name="ia_sa_other_income">#REF!</definedName>
    <definedName name="ia_vic_other_income">#REF!</definedName>
    <definedName name="ib_qld_other_income">#REF!</definedName>
    <definedName name="ib_sa_other_income">#REF!</definedName>
    <definedName name="ib_vic_other_income">#REF!</definedName>
    <definedName name="ICD">#REF!</definedName>
    <definedName name="ICD_Mth">#REF!</definedName>
    <definedName name="Iceland">#REF!</definedName>
    <definedName name="Icpr">#REF!</definedName>
    <definedName name="ICT">#REF!</definedName>
    <definedName name="ICU">#REF!</definedName>
    <definedName name="ICU_Mth">#REF!</definedName>
    <definedName name="IDC">#REF!</definedName>
    <definedName name="idSwitcheroo">OFFSET(INDIRECT("'Find and Replace Log'!R1C9",FALSE),1,0,COUNTA(#REF!)-1,2)</definedName>
    <definedName name="IEProfit_ShareSales">#REF!</definedName>
    <definedName name="if_Other_income_full_year_forcast">#REF!</definedName>
    <definedName name="IGGSR">#REF!</definedName>
    <definedName name="IMD_Mve">#REF!</definedName>
    <definedName name="IMH">#REF!</definedName>
    <definedName name="IMH_Mth">#REF!</definedName>
    <definedName name="impact">#REF!</definedName>
    <definedName name="impact_rating">#REF!</definedName>
    <definedName name="Impact_Values">#REF!</definedName>
    <definedName name="ImpCredits_B002">#REF!</definedName>
    <definedName name="ImpCredits_B074">#REF!</definedName>
    <definedName name="IMPORTDFF1">#REF!</definedName>
    <definedName name="Importrange">#REF!</definedName>
    <definedName name="IMR">#REF!</definedName>
    <definedName name="IMR_Mth">#REF!</definedName>
    <definedName name="INDACT98">#REF!</definedName>
    <definedName name="INDACT99">#REF!</definedName>
    <definedName name="INDBUD99">#REF!</definedName>
    <definedName name="India">#REF!</definedName>
    <definedName name="Indonesia">#REF!</definedName>
    <definedName name="INDVAR99">#REF!</definedName>
    <definedName name="inflation">#REF!</definedName>
    <definedName name="Inflation_A">#REF!</definedName>
    <definedName name="Inflation_Q">#REF!</definedName>
    <definedName name="Inflation_rate_for_analysis">#REF!</definedName>
    <definedName name="InflationAdjustment">#REF!</definedName>
    <definedName name="Initial_Target_DSCR">#REF!</definedName>
    <definedName name="InstrumentCalculatedDatesHeading">#REF!</definedName>
    <definedName name="InstrumentDateColumn">OFFSET(InstrumentDateHeading,0,0,_pdInstrumentNoOfPayments+3,1)</definedName>
    <definedName name="InstrumentDateColumn2">OFFSET(InstrumentDateHeading,0,0,_pdInstrumentNoOfPayments+3,1)</definedName>
    <definedName name="InstrumentDateHeading">#REF!</definedName>
    <definedName name="InstrumentDates">OFFSET(InstrumentCalculatedDatesHeading,2,0,_pdInstrumentNoOfPayments+1,1)</definedName>
    <definedName name="InstrumentPeriodNumberColumn">OFFSET(InstrumentPeriodNumberHeading,0,0,_pdInstrumentNoOfPayments+3,1)</definedName>
    <definedName name="InstrumentPeriodNumberHeading">#REF!</definedName>
    <definedName name="InstrumentPeriodNumbers">OFFSET(InstrumentPeriodNumberHeading,2,0,_pdInstrumentNoOfPayments+1,1)</definedName>
    <definedName name="Insurance">#REF!</definedName>
    <definedName name="InsuranceFlag">#REF!</definedName>
    <definedName name="InsuranceSensitivity">#REF!</definedName>
    <definedName name="InsurRec_B002">#REF!</definedName>
    <definedName name="InsurRec_B007">#REF!</definedName>
    <definedName name="int_rate">#REF!</definedName>
    <definedName name="Integer">#REF!</definedName>
    <definedName name="Integrity_Master">#REF!</definedName>
    <definedName name="Interest">#REF!</definedName>
    <definedName name="InterestbtwActModFinClose">#REF!</definedName>
    <definedName name="InterestTiming">#REF!</definedName>
    <definedName name="Interval">#REF!</definedName>
    <definedName name="IntExt">#REF!</definedName>
    <definedName name="INVENTORY">#REF!</definedName>
    <definedName name="InvestAllow">#REF!</definedName>
    <definedName name="Investment_Pools">OFFSET(#REF!,0,0,(COUNTA(#REF!))-2,1)</definedName>
    <definedName name="InvestmentAllowanceAmount">#REF!</definedName>
    <definedName name="InvestorPaymentSchedules">#REF!</definedName>
    <definedName name="InvoiceA27">#REF!</definedName>
    <definedName name="invoiceMethodsDD">OFFSET(#REF!,1,0,COUNTA(#REF!)-1,1)</definedName>
    <definedName name="IPD">#REF!</definedName>
    <definedName name="IPD_Mth">#REF!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40970.780625</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38656.8885300926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an">#REF!</definedName>
    <definedName name="Iraq">#REF!</definedName>
    <definedName name="Ireland">#REF!</definedName>
    <definedName name="IRR">#REF!</definedName>
    <definedName name="irrguess">#REF!</definedName>
    <definedName name="IRROutput">#REF!</definedName>
    <definedName name="ISA_Internal_Forecast_Sensitivity_Factor">#REF!</definedName>
    <definedName name="ISA_MAMA">#REF!</definedName>
    <definedName name="ISA_Transmission_Distribution_Loss_Factor">#REF!</definedName>
    <definedName name="Isle_of_Man">#REF!</definedName>
    <definedName name="Israel">#REF!</definedName>
    <definedName name="IssuesForDiscussion">#REF!</definedName>
    <definedName name="ISU">#REF!</definedName>
    <definedName name="ISU_Mth">#REF!</definedName>
    <definedName name="IT">#REF!</definedName>
    <definedName name="Italy">#REF!</definedName>
    <definedName name="ITBS">#REF!</definedName>
    <definedName name="ITE">#REF!</definedName>
    <definedName name="Item">#REF!</definedName>
    <definedName name="item3">#REF!</definedName>
    <definedName name="item4_5">#REF!</definedName>
    <definedName name="ItemsCols">COLUMN(#REF!)-COLUMN(#REF!)</definedName>
    <definedName name="Iterations">#REF!</definedName>
    <definedName name="ITP">#REF!</definedName>
    <definedName name="ixRange0">#REF!</definedName>
    <definedName name="ixRange0_1">#REF!</definedName>
    <definedName name="ixRange1">#REF!</definedName>
    <definedName name="ixRange1_1">#REF!</definedName>
    <definedName name="ixRange10">#REF!</definedName>
    <definedName name="ixRange10_1">#REF!</definedName>
    <definedName name="ixRange100">#REF!</definedName>
    <definedName name="ixRange100_1">#REF!</definedName>
    <definedName name="ixRange101">#REF!</definedName>
    <definedName name="ixRange101_1">#REF!</definedName>
    <definedName name="ixRange102">#REF!</definedName>
    <definedName name="ixRange102_1">#REF!</definedName>
    <definedName name="ixRange103">#REF!</definedName>
    <definedName name="ixRange103_1">#REF!</definedName>
    <definedName name="ixRange104">#REF!</definedName>
    <definedName name="ixRange104_1">#REF!</definedName>
    <definedName name="ixRange105">#REF!</definedName>
    <definedName name="ixRange105_1">#REF!</definedName>
    <definedName name="ixRange106">#REF!</definedName>
    <definedName name="ixRange106_1">#REF!</definedName>
    <definedName name="ixRange107">#REF!</definedName>
    <definedName name="ixRange107_1">#REF!</definedName>
    <definedName name="ixRange108">#REF!</definedName>
    <definedName name="ixRange108_1">#REF!</definedName>
    <definedName name="ixRange109">#REF!</definedName>
    <definedName name="ixRange109_1">#REF!</definedName>
    <definedName name="ixRange11">#REF!</definedName>
    <definedName name="ixRange11_1">#REF!</definedName>
    <definedName name="ixRange110">#REF!</definedName>
    <definedName name="ixRange110_1">#REF!</definedName>
    <definedName name="ixRange111">#REF!</definedName>
    <definedName name="ixRange111_1">#REF!</definedName>
    <definedName name="ixRange112">#REF!</definedName>
    <definedName name="ixRange112_1">#REF!</definedName>
    <definedName name="ixRange113">#REF!</definedName>
    <definedName name="ixRange113_1">#REF!</definedName>
    <definedName name="ixRange114">#REF!</definedName>
    <definedName name="ixRange114_1">#REF!</definedName>
    <definedName name="ixRange115">#REF!</definedName>
    <definedName name="ixRange115_1">#REF!</definedName>
    <definedName name="ixRange116">#REF!</definedName>
    <definedName name="ixRange116_1">#REF!</definedName>
    <definedName name="ixRange117">#REF!</definedName>
    <definedName name="ixRange117_1">#REF!</definedName>
    <definedName name="ixRange118">#REF!</definedName>
    <definedName name="ixRange118_1">#REF!</definedName>
    <definedName name="ixRange119">#REF!</definedName>
    <definedName name="ixRange119_1">#REF!</definedName>
    <definedName name="ixRange12">#REF!</definedName>
    <definedName name="ixRange12_1">#REF!</definedName>
    <definedName name="ixRange120">#REF!</definedName>
    <definedName name="ixRange120_1">#REF!</definedName>
    <definedName name="ixRange121">#REF!</definedName>
    <definedName name="ixRange121_1">#REF!</definedName>
    <definedName name="ixRange122">#REF!</definedName>
    <definedName name="ixRange122_1">#REF!</definedName>
    <definedName name="ixRange123">#REF!</definedName>
    <definedName name="ixRange123_1">#REF!</definedName>
    <definedName name="ixRange124">#REF!</definedName>
    <definedName name="ixRange124_1">#REF!</definedName>
    <definedName name="ixRange125">#REF!</definedName>
    <definedName name="ixRange125_1">#REF!</definedName>
    <definedName name="ixRange126">#REF!</definedName>
    <definedName name="ixRange126_1">#REF!</definedName>
    <definedName name="ixRange127">#REF!</definedName>
    <definedName name="ixRange127_1">#REF!</definedName>
    <definedName name="ixRange128">#REF!</definedName>
    <definedName name="ixRange128_1">#REF!</definedName>
    <definedName name="ixRange129">#REF!</definedName>
    <definedName name="ixRange129_1">#REF!</definedName>
    <definedName name="ixRange13">#REF!</definedName>
    <definedName name="ixRange13_1">#REF!</definedName>
    <definedName name="ixRange130">#REF!</definedName>
    <definedName name="ixRange130_1">#REF!</definedName>
    <definedName name="ixRange131">#REF!</definedName>
    <definedName name="ixRange131_1">#REF!</definedName>
    <definedName name="ixRange132">#REF!</definedName>
    <definedName name="ixRange132_1">#REF!</definedName>
    <definedName name="ixRange133">#REF!</definedName>
    <definedName name="ixRange133_1">#REF!</definedName>
    <definedName name="ixRange134">#REF!</definedName>
    <definedName name="ixRange134_1">#REF!</definedName>
    <definedName name="ixRange135">#REF!</definedName>
    <definedName name="ixRange135_1">#REF!</definedName>
    <definedName name="ixRange136">#REF!</definedName>
    <definedName name="ixRange136_1">#REF!</definedName>
    <definedName name="ixRange137">#REF!</definedName>
    <definedName name="ixRange137_1">#REF!</definedName>
    <definedName name="ixRange138">#REF!</definedName>
    <definedName name="ixRange138_1">#REF!</definedName>
    <definedName name="ixRange139">#REF!</definedName>
    <definedName name="ixRange139_1">#REF!</definedName>
    <definedName name="ixRange14">#REF!</definedName>
    <definedName name="ixRange14_1">#REF!</definedName>
    <definedName name="ixRange140">#REF!</definedName>
    <definedName name="ixRange140_1">#REF!</definedName>
    <definedName name="ixRange141">#REF!</definedName>
    <definedName name="ixRange141_1">#REF!</definedName>
    <definedName name="ixRange142">#REF!</definedName>
    <definedName name="ixRange142_1">#REF!</definedName>
    <definedName name="ixRange143">#REF!</definedName>
    <definedName name="ixRange143_1">#REF!</definedName>
    <definedName name="ixRange144">#REF!</definedName>
    <definedName name="ixRange144_1">#REF!</definedName>
    <definedName name="ixRange145">#REF!</definedName>
    <definedName name="ixRange145_1">#REF!</definedName>
    <definedName name="ixRange146">#REF!</definedName>
    <definedName name="ixRange146_1">#REF!</definedName>
    <definedName name="ixRange147">#REF!</definedName>
    <definedName name="ixRange147_1">#REF!</definedName>
    <definedName name="ixRange148">#REF!</definedName>
    <definedName name="ixRange148_1">#REF!</definedName>
    <definedName name="ixRange149">#REF!</definedName>
    <definedName name="ixRange149_1">#REF!</definedName>
    <definedName name="ixRange15">#REF!</definedName>
    <definedName name="ixRange15_1">#REF!</definedName>
    <definedName name="ixRange150">#REF!</definedName>
    <definedName name="ixRange150_1">#REF!</definedName>
    <definedName name="ixRange151">#REF!</definedName>
    <definedName name="ixRange151_1">#REF!</definedName>
    <definedName name="ixRange152">#REF!</definedName>
    <definedName name="ixRange152_1">#REF!</definedName>
    <definedName name="ixRange153">#REF!</definedName>
    <definedName name="ixRange153_1">#REF!</definedName>
    <definedName name="ixRange154">#REF!</definedName>
    <definedName name="ixRange154_1">#REF!</definedName>
    <definedName name="ixRange155">#REF!</definedName>
    <definedName name="ixRange155_1">#REF!</definedName>
    <definedName name="ixRange156">#REF!</definedName>
    <definedName name="ixRange156_1">#REF!</definedName>
    <definedName name="ixRange157">#REF!</definedName>
    <definedName name="ixRange157_1">#REF!</definedName>
    <definedName name="ixRange158">#REF!</definedName>
    <definedName name="ixRange158_1">#REF!</definedName>
    <definedName name="ixRange159">#REF!</definedName>
    <definedName name="ixRange159_1">#REF!</definedName>
    <definedName name="ixRange16">#REF!</definedName>
    <definedName name="ixRange16_1">#REF!</definedName>
    <definedName name="ixRange160">#REF!</definedName>
    <definedName name="ixRange160_1">#REF!</definedName>
    <definedName name="ixRange161">#REF!</definedName>
    <definedName name="ixRange161_1">#REF!</definedName>
    <definedName name="ixRange162">#REF!</definedName>
    <definedName name="ixRange162_1">#REF!</definedName>
    <definedName name="ixRange163">#REF!</definedName>
    <definedName name="ixRange163_1">#REF!</definedName>
    <definedName name="ixRange164">#REF!</definedName>
    <definedName name="ixRange164_1">#REF!</definedName>
    <definedName name="ixRange165">#REF!</definedName>
    <definedName name="ixRange165_1">#REF!</definedName>
    <definedName name="ixRange166">#REF!</definedName>
    <definedName name="ixRange166_1">#REF!</definedName>
    <definedName name="ixRange167">#REF!</definedName>
    <definedName name="ixRange167_1">#REF!</definedName>
    <definedName name="ixRange168">#REF!</definedName>
    <definedName name="ixRange168_1">#REF!</definedName>
    <definedName name="ixRange169">#REF!</definedName>
    <definedName name="ixRange169_1">#REF!</definedName>
    <definedName name="ixRange17">#REF!</definedName>
    <definedName name="ixRange17_1">#REF!</definedName>
    <definedName name="ixRange170">#REF!</definedName>
    <definedName name="ixRange170_1">#REF!</definedName>
    <definedName name="ixRange171">#REF!</definedName>
    <definedName name="ixRange171_1">#REF!</definedName>
    <definedName name="ixRange172">#REF!</definedName>
    <definedName name="ixRange172_1">#REF!</definedName>
    <definedName name="ixRange173">#REF!</definedName>
    <definedName name="ixRange173_1">#REF!</definedName>
    <definedName name="ixRange174">#REF!</definedName>
    <definedName name="ixRange174_1">#REF!</definedName>
    <definedName name="ixRange175">#REF!</definedName>
    <definedName name="ixRange175_1">#REF!</definedName>
    <definedName name="ixRange176">#REF!</definedName>
    <definedName name="ixRange176_1">#REF!</definedName>
    <definedName name="ixRange177">#REF!</definedName>
    <definedName name="ixRange177_1">#REF!</definedName>
    <definedName name="ixRange178">#REF!</definedName>
    <definedName name="ixRange178_1">#REF!</definedName>
    <definedName name="ixRange179">#REF!</definedName>
    <definedName name="ixRange179_1">#REF!</definedName>
    <definedName name="ixRange18">#REF!</definedName>
    <definedName name="ixRange18_1">#REF!</definedName>
    <definedName name="ixRange180">#REF!</definedName>
    <definedName name="ixRange180_1">#REF!</definedName>
    <definedName name="ixRange181">#REF!</definedName>
    <definedName name="ixRange181_1">#REF!</definedName>
    <definedName name="ixRange182">#REF!</definedName>
    <definedName name="ixRange182_1">#REF!</definedName>
    <definedName name="ixRange183">#REF!</definedName>
    <definedName name="ixRange183_1">#REF!</definedName>
    <definedName name="ixRange184">#REF!</definedName>
    <definedName name="ixRange184_1">#REF!</definedName>
    <definedName name="ixRange185">#REF!</definedName>
    <definedName name="ixRange185_1">#REF!</definedName>
    <definedName name="ixRange186">#REF!</definedName>
    <definedName name="ixRange186_1">#REF!</definedName>
    <definedName name="ixRange187">#REF!</definedName>
    <definedName name="ixRange187_1">#REF!</definedName>
    <definedName name="ixRange188">#REF!</definedName>
    <definedName name="ixRange188_1">#REF!</definedName>
    <definedName name="ixRange189">#REF!</definedName>
    <definedName name="ixRange189_1">#REF!</definedName>
    <definedName name="ixRange19">#REF!</definedName>
    <definedName name="ixRange19_1">#REF!</definedName>
    <definedName name="ixRange190">#REF!</definedName>
    <definedName name="ixRange190_1">#REF!</definedName>
    <definedName name="ixRange191">#REF!</definedName>
    <definedName name="ixRange191_1">#REF!</definedName>
    <definedName name="ixRange192">#REF!</definedName>
    <definedName name="ixRange192_1">#REF!</definedName>
    <definedName name="ixRange193">#REF!</definedName>
    <definedName name="ixRange193_1">#REF!</definedName>
    <definedName name="ixRange194">#REF!</definedName>
    <definedName name="ixRange194_1">#REF!</definedName>
    <definedName name="ixRange195">#REF!</definedName>
    <definedName name="ixRange195_1">#REF!</definedName>
    <definedName name="ixRange196">#REF!</definedName>
    <definedName name="ixRange196_1">#REF!</definedName>
    <definedName name="ixRange197">#REF!</definedName>
    <definedName name="ixRange197_1">#REF!</definedName>
    <definedName name="ixRange198">#REF!</definedName>
    <definedName name="ixRange198_1">#REF!</definedName>
    <definedName name="ixRange199">#REF!</definedName>
    <definedName name="ixRange199_1">#REF!</definedName>
    <definedName name="ixRange2">#REF!</definedName>
    <definedName name="ixRange2_1">#REF!</definedName>
    <definedName name="ixRange20">#REF!</definedName>
    <definedName name="ixRange20_1">#REF!</definedName>
    <definedName name="ixRange200">#REF!</definedName>
    <definedName name="ixRange200_1">#REF!</definedName>
    <definedName name="ixRange201">#REF!</definedName>
    <definedName name="ixRange201_1">#REF!</definedName>
    <definedName name="ixRange202">#REF!</definedName>
    <definedName name="ixRange202_1">#REF!</definedName>
    <definedName name="ixRange203">#REF!</definedName>
    <definedName name="ixRange203_1">#REF!</definedName>
    <definedName name="ixRange204">#REF!</definedName>
    <definedName name="ixRange204_1">#REF!</definedName>
    <definedName name="ixRange205">#REF!</definedName>
    <definedName name="ixRange205_1">#REF!</definedName>
    <definedName name="ixRange206">#REF!</definedName>
    <definedName name="ixRange206_1">#REF!</definedName>
    <definedName name="ixRange207">#REF!</definedName>
    <definedName name="ixRange207_1">#REF!</definedName>
    <definedName name="ixRange208">#REF!</definedName>
    <definedName name="ixRange208_1">#REF!</definedName>
    <definedName name="ixRange209">#REF!</definedName>
    <definedName name="ixRange209_1">#REF!</definedName>
    <definedName name="ixRange21">#REF!</definedName>
    <definedName name="ixRange21_1">#REF!</definedName>
    <definedName name="ixRange210">#REF!</definedName>
    <definedName name="ixRange210_1">#REF!</definedName>
    <definedName name="ixRange211">#REF!</definedName>
    <definedName name="ixRange211_1">#REF!</definedName>
    <definedName name="ixRange212">#REF!</definedName>
    <definedName name="ixRange212_1">#REF!</definedName>
    <definedName name="ixRange213">#REF!</definedName>
    <definedName name="ixRange213_1">#REF!</definedName>
    <definedName name="ixRange214">#REF!</definedName>
    <definedName name="ixRange214_1">#REF!</definedName>
    <definedName name="ixRange215">#REF!</definedName>
    <definedName name="ixRange215_1">#REF!</definedName>
    <definedName name="ixRange216">#REF!</definedName>
    <definedName name="ixRange216_1">#REF!</definedName>
    <definedName name="ixRange217">#REF!</definedName>
    <definedName name="ixRange217_1">#REF!</definedName>
    <definedName name="ixRange218">#REF!</definedName>
    <definedName name="ixRange218_1">#REF!</definedName>
    <definedName name="ixRange219">#REF!</definedName>
    <definedName name="ixRange219_1">#REF!</definedName>
    <definedName name="ixRange22">#REF!</definedName>
    <definedName name="ixRange22_1">#REF!</definedName>
    <definedName name="ixRange220">#REF!</definedName>
    <definedName name="ixRange220_1">#REF!</definedName>
    <definedName name="ixRange221">#REF!</definedName>
    <definedName name="ixRange221_1">#REF!</definedName>
    <definedName name="ixRange222">#REF!</definedName>
    <definedName name="ixRange222_1">#REF!</definedName>
    <definedName name="ixRange223">#REF!</definedName>
    <definedName name="ixRange223_1">#REF!</definedName>
    <definedName name="ixRange224">#REF!</definedName>
    <definedName name="ixRange224_1">#REF!</definedName>
    <definedName name="ixRange225">#REF!</definedName>
    <definedName name="ixRange225_1">#REF!</definedName>
    <definedName name="ixRange226">#REF!</definedName>
    <definedName name="ixRange226_1">#REF!</definedName>
    <definedName name="ixRange227">#REF!</definedName>
    <definedName name="ixRange227_1">#REF!</definedName>
    <definedName name="ixRange228">#REF!</definedName>
    <definedName name="ixRange228_1">#REF!</definedName>
    <definedName name="ixRange229">#REF!</definedName>
    <definedName name="ixRange229_1">#REF!</definedName>
    <definedName name="ixRange23">#REF!</definedName>
    <definedName name="ixRange23_1">#REF!</definedName>
    <definedName name="ixRange230">#REF!</definedName>
    <definedName name="ixRange230_1">#REF!</definedName>
    <definedName name="ixRange231">#REF!</definedName>
    <definedName name="ixRange231_1">#REF!</definedName>
    <definedName name="ixRange232">#REF!</definedName>
    <definedName name="ixRange232_1">#REF!</definedName>
    <definedName name="ixRange233">#REF!</definedName>
    <definedName name="ixRange233_1">#REF!</definedName>
    <definedName name="ixRange234">#REF!</definedName>
    <definedName name="ixRange234_1">#REF!</definedName>
    <definedName name="ixRange235">#REF!</definedName>
    <definedName name="ixRange235_1">#REF!</definedName>
    <definedName name="ixRange236">#REF!</definedName>
    <definedName name="ixRange236_1">#REF!</definedName>
    <definedName name="ixRange237">#REF!</definedName>
    <definedName name="ixRange237_1">#REF!</definedName>
    <definedName name="ixRange238">#REF!</definedName>
    <definedName name="ixRange238_1">#REF!</definedName>
    <definedName name="ixRange239">#REF!</definedName>
    <definedName name="ixRange239_1">#REF!</definedName>
    <definedName name="ixRange24">#REF!</definedName>
    <definedName name="ixRange24_1">#REF!</definedName>
    <definedName name="ixRange240">#REF!</definedName>
    <definedName name="ixRange240_1">#REF!</definedName>
    <definedName name="ixRange241">#REF!</definedName>
    <definedName name="ixRange241_1">#REF!</definedName>
    <definedName name="ixRange242">#REF!</definedName>
    <definedName name="ixRange242_1">#REF!</definedName>
    <definedName name="ixRange243">#REF!</definedName>
    <definedName name="ixRange243_1">#REF!</definedName>
    <definedName name="ixRange244">#REF!</definedName>
    <definedName name="ixRange244_1">#REF!</definedName>
    <definedName name="ixRange245">#REF!</definedName>
    <definedName name="ixRange245_1">#REF!</definedName>
    <definedName name="ixRange246">#REF!</definedName>
    <definedName name="ixRange246_1">#REF!</definedName>
    <definedName name="ixRange247">#REF!</definedName>
    <definedName name="ixRange247_1">#REF!</definedName>
    <definedName name="ixRange248">#REF!</definedName>
    <definedName name="ixRange248_1">#REF!</definedName>
    <definedName name="ixRange249">#REF!</definedName>
    <definedName name="ixRange249_1">#REF!</definedName>
    <definedName name="ixRange25">#REF!</definedName>
    <definedName name="ixRange25_1">#REF!</definedName>
    <definedName name="ixRange250">#REF!</definedName>
    <definedName name="ixRange250_1">#REF!</definedName>
    <definedName name="ixRange251">#REF!</definedName>
    <definedName name="ixRange251_1">#REF!</definedName>
    <definedName name="ixRange252">#REF!</definedName>
    <definedName name="ixRange252_1">#REF!</definedName>
    <definedName name="ixRange253">#REF!</definedName>
    <definedName name="ixRange253_1">#REF!</definedName>
    <definedName name="ixRange254">#REF!</definedName>
    <definedName name="ixRange254_1">#REF!</definedName>
    <definedName name="ixRange255">#REF!</definedName>
    <definedName name="ixRange255_1">#REF!</definedName>
    <definedName name="ixRange256">#REF!</definedName>
    <definedName name="ixRange256_1">#REF!</definedName>
    <definedName name="ixRange257">#REF!</definedName>
    <definedName name="ixRange257_1">#REF!</definedName>
    <definedName name="ixRange258">#REF!</definedName>
    <definedName name="ixRange258_1">#REF!</definedName>
    <definedName name="ixRange259">#REF!</definedName>
    <definedName name="ixRange259_1">#REF!</definedName>
    <definedName name="ixRange26">#REF!</definedName>
    <definedName name="ixRange26_1">#REF!</definedName>
    <definedName name="ixRange260">#REF!</definedName>
    <definedName name="ixRange260_1">#REF!</definedName>
    <definedName name="ixRange261">#REF!</definedName>
    <definedName name="ixRange261_1">#REF!</definedName>
    <definedName name="ixRange262">#REF!</definedName>
    <definedName name="ixRange262_1">#REF!</definedName>
    <definedName name="ixRange263">#REF!</definedName>
    <definedName name="ixRange263_1">#REF!</definedName>
    <definedName name="ixRange264">#REF!</definedName>
    <definedName name="ixRange264_1">#REF!</definedName>
    <definedName name="ixRange265">#REF!</definedName>
    <definedName name="ixRange265_1">#REF!</definedName>
    <definedName name="ixRange266">#REF!</definedName>
    <definedName name="ixRange266_1">#REF!</definedName>
    <definedName name="ixRange267">#REF!</definedName>
    <definedName name="ixRange267_1">#REF!</definedName>
    <definedName name="ixRange268">#REF!</definedName>
    <definedName name="ixRange268_1">#REF!</definedName>
    <definedName name="ixRange269">#REF!</definedName>
    <definedName name="ixRange269_1">#REF!</definedName>
    <definedName name="ixRange27">#REF!</definedName>
    <definedName name="ixRange27_1">#REF!</definedName>
    <definedName name="ixRange270">#REF!</definedName>
    <definedName name="ixRange270_1">#REF!</definedName>
    <definedName name="ixRange271">#REF!</definedName>
    <definedName name="ixRange271_1">#REF!</definedName>
    <definedName name="ixRange272">#REF!</definedName>
    <definedName name="ixRange272_1">#REF!</definedName>
    <definedName name="ixRange273">#REF!</definedName>
    <definedName name="ixRange273_1">#REF!</definedName>
    <definedName name="ixRange274">#REF!</definedName>
    <definedName name="ixRange274_1">#REF!</definedName>
    <definedName name="ixRange275">#REF!</definedName>
    <definedName name="ixRange275_1">#REF!</definedName>
    <definedName name="ixRange276">#REF!</definedName>
    <definedName name="ixRange276_1">#REF!</definedName>
    <definedName name="ixRange277">#REF!</definedName>
    <definedName name="ixRange277_1">#REF!</definedName>
    <definedName name="ixRange278">#REF!</definedName>
    <definedName name="ixRange278_1">#REF!</definedName>
    <definedName name="ixRange279">#REF!</definedName>
    <definedName name="ixRange279_1">#REF!</definedName>
    <definedName name="ixRange28">#REF!</definedName>
    <definedName name="ixRange28_1">#REF!</definedName>
    <definedName name="ixRange280">#REF!</definedName>
    <definedName name="ixRange280_1">#REF!</definedName>
    <definedName name="ixRange281">#REF!</definedName>
    <definedName name="ixRange281_1">#REF!</definedName>
    <definedName name="ixRange282">#REF!</definedName>
    <definedName name="ixRange282_1">#REF!</definedName>
    <definedName name="ixRange283">#REF!</definedName>
    <definedName name="ixRange283_1">#REF!</definedName>
    <definedName name="ixRange284">#REF!</definedName>
    <definedName name="ixRange284_1">#REF!</definedName>
    <definedName name="ixRange285">#REF!</definedName>
    <definedName name="ixRange285_1">#REF!</definedName>
    <definedName name="ixRange286">#REF!</definedName>
    <definedName name="ixRange286_1">#REF!</definedName>
    <definedName name="ixRange287">#REF!</definedName>
    <definedName name="ixRange287_1">#REF!</definedName>
    <definedName name="ixRange288">#REF!</definedName>
    <definedName name="ixRange288_1">#REF!</definedName>
    <definedName name="ixRange289">#REF!</definedName>
    <definedName name="ixRange289_1">#REF!</definedName>
    <definedName name="ixRange29">#REF!</definedName>
    <definedName name="ixRange29_1">#REF!</definedName>
    <definedName name="ixRange290">#REF!</definedName>
    <definedName name="ixRange290_1">#REF!</definedName>
    <definedName name="ixRange291">#REF!</definedName>
    <definedName name="ixRange291_1">#REF!</definedName>
    <definedName name="ixRange292">#REF!</definedName>
    <definedName name="ixRange292_1">#REF!</definedName>
    <definedName name="ixRange293">#REF!</definedName>
    <definedName name="ixRange293_1">#REF!</definedName>
    <definedName name="ixRange294">#REF!</definedName>
    <definedName name="ixRange294_1">#REF!</definedName>
    <definedName name="ixRange295">#REF!</definedName>
    <definedName name="ixRange295_1">#REF!</definedName>
    <definedName name="ixRange296">#REF!</definedName>
    <definedName name="ixRange296_1">#REF!</definedName>
    <definedName name="ixRange297">#REF!</definedName>
    <definedName name="ixRange297_1">#REF!</definedName>
    <definedName name="ixRange298">#REF!</definedName>
    <definedName name="ixRange298_1">#REF!</definedName>
    <definedName name="ixRange299">#REF!</definedName>
    <definedName name="ixRange299_1">#REF!</definedName>
    <definedName name="ixRange3">#REF!</definedName>
    <definedName name="ixRange3_1">#REF!</definedName>
    <definedName name="ixRange30">#REF!</definedName>
    <definedName name="ixRange30_1">#REF!</definedName>
    <definedName name="ixRange300">#REF!</definedName>
    <definedName name="ixRange300_1">#REF!</definedName>
    <definedName name="ixRange301">#REF!</definedName>
    <definedName name="ixRange301_1">#REF!</definedName>
    <definedName name="ixRange302">#REF!</definedName>
    <definedName name="ixRange302_1">#REF!</definedName>
    <definedName name="ixRange303">#REF!</definedName>
    <definedName name="ixRange303_1">#REF!</definedName>
    <definedName name="ixRange304">#REF!</definedName>
    <definedName name="ixRange304_1">#REF!</definedName>
    <definedName name="ixRange305">#REF!</definedName>
    <definedName name="ixRange305_1">#REF!</definedName>
    <definedName name="ixRange306">#REF!</definedName>
    <definedName name="ixRange306_1">#REF!</definedName>
    <definedName name="ixRange307">#REF!</definedName>
    <definedName name="ixRange307_1">#REF!</definedName>
    <definedName name="ixRange308">#REF!</definedName>
    <definedName name="ixRange308_1">#REF!</definedName>
    <definedName name="ixRange309">#REF!</definedName>
    <definedName name="ixRange309_1">#REF!</definedName>
    <definedName name="ixRange31">#REF!</definedName>
    <definedName name="ixRange31_1">#REF!</definedName>
    <definedName name="ixRange310">#REF!</definedName>
    <definedName name="ixRange310_1">#REF!</definedName>
    <definedName name="ixRange311">#REF!</definedName>
    <definedName name="ixRange311_1">#REF!</definedName>
    <definedName name="ixRange312">#REF!</definedName>
    <definedName name="ixRange312_1">#REF!</definedName>
    <definedName name="ixRange313">#REF!</definedName>
    <definedName name="ixRange313_1">#REF!</definedName>
    <definedName name="ixRange314">#REF!</definedName>
    <definedName name="ixRange314_1">#REF!</definedName>
    <definedName name="ixRange315">#REF!</definedName>
    <definedName name="ixRange315_1">#REF!</definedName>
    <definedName name="ixRange316">#REF!</definedName>
    <definedName name="ixRange316_1">#REF!</definedName>
    <definedName name="ixRange317">#REF!</definedName>
    <definedName name="ixRange317_1">#REF!</definedName>
    <definedName name="ixRange318">#REF!</definedName>
    <definedName name="ixRange318_1">#REF!</definedName>
    <definedName name="ixRange319">#REF!</definedName>
    <definedName name="ixRange319_1">#REF!</definedName>
    <definedName name="ixRange32">#REF!</definedName>
    <definedName name="ixRange32_1">#REF!</definedName>
    <definedName name="ixRange320">#REF!</definedName>
    <definedName name="ixRange320_1">#REF!</definedName>
    <definedName name="ixRange321">#REF!</definedName>
    <definedName name="ixRange321_1">#REF!</definedName>
    <definedName name="ixRange322">#REF!</definedName>
    <definedName name="ixRange322_1">#REF!</definedName>
    <definedName name="ixRange323">#REF!</definedName>
    <definedName name="ixRange323_1">#REF!</definedName>
    <definedName name="ixRange324">#REF!</definedName>
    <definedName name="ixRange324_1">#REF!</definedName>
    <definedName name="ixRange325">#REF!</definedName>
    <definedName name="ixRange325_1">#REF!</definedName>
    <definedName name="ixRange326">#REF!</definedName>
    <definedName name="ixRange326_1">#REF!</definedName>
    <definedName name="ixRange327">#REF!</definedName>
    <definedName name="ixRange327_1">#REF!</definedName>
    <definedName name="ixRange328">#REF!</definedName>
    <definedName name="ixRange328_1">#REF!</definedName>
    <definedName name="ixRange329">#REF!</definedName>
    <definedName name="ixRange329_1">#REF!</definedName>
    <definedName name="ixRange33">#REF!</definedName>
    <definedName name="ixRange33_1">#REF!</definedName>
    <definedName name="ixRange330">#REF!</definedName>
    <definedName name="ixRange330_1">#REF!</definedName>
    <definedName name="ixRange331">#REF!</definedName>
    <definedName name="ixRange331_1">#REF!</definedName>
    <definedName name="ixRange332">#REF!</definedName>
    <definedName name="ixRange332_1">#REF!</definedName>
    <definedName name="ixRange333">#REF!</definedName>
    <definedName name="ixRange333_1">#REF!</definedName>
    <definedName name="ixRange334">#REF!</definedName>
    <definedName name="ixRange334_1">#REF!</definedName>
    <definedName name="ixRange335">#REF!</definedName>
    <definedName name="ixRange335_1">#REF!</definedName>
    <definedName name="ixRange336">#REF!</definedName>
    <definedName name="ixRange336_1">#REF!</definedName>
    <definedName name="ixRange337">#REF!</definedName>
    <definedName name="ixRange337_1">#REF!</definedName>
    <definedName name="ixRange338">#REF!</definedName>
    <definedName name="ixRange338_1">#REF!</definedName>
    <definedName name="ixRange339">#REF!</definedName>
    <definedName name="ixRange339_1">#REF!</definedName>
    <definedName name="ixRange34">#REF!</definedName>
    <definedName name="ixRange34_1">#REF!</definedName>
    <definedName name="ixRange340">#REF!</definedName>
    <definedName name="ixRange340_1">#REF!</definedName>
    <definedName name="ixRange341">#REF!</definedName>
    <definedName name="ixRange341_1">#REF!</definedName>
    <definedName name="ixRange342">#REF!</definedName>
    <definedName name="ixRange342_1">#REF!</definedName>
    <definedName name="ixRange343">#REF!</definedName>
    <definedName name="ixRange343_1">#REF!</definedName>
    <definedName name="ixRange344">#REF!</definedName>
    <definedName name="ixRange344_1">#REF!</definedName>
    <definedName name="ixRange345">#REF!</definedName>
    <definedName name="ixRange345_1">#REF!</definedName>
    <definedName name="ixRange346">#REF!</definedName>
    <definedName name="ixRange346_1">#REF!</definedName>
    <definedName name="ixRange347">#REF!</definedName>
    <definedName name="ixRange347_1">#REF!</definedName>
    <definedName name="ixRange348">#REF!</definedName>
    <definedName name="ixRange348_1">#REF!</definedName>
    <definedName name="ixRange349">#REF!</definedName>
    <definedName name="ixRange349_1">#REF!</definedName>
    <definedName name="ixRange35">#REF!</definedName>
    <definedName name="ixRange35_1">#REF!</definedName>
    <definedName name="ixRange350">#REF!</definedName>
    <definedName name="ixRange350_1">#REF!</definedName>
    <definedName name="ixRange351">#REF!</definedName>
    <definedName name="ixRange351_1">#REF!</definedName>
    <definedName name="ixRange352">#REF!</definedName>
    <definedName name="ixRange352_1">#REF!</definedName>
    <definedName name="ixRange353">#REF!</definedName>
    <definedName name="ixRange353_1">#REF!</definedName>
    <definedName name="ixRange354">#REF!</definedName>
    <definedName name="ixRange354_1">#REF!</definedName>
    <definedName name="ixRange355">#REF!</definedName>
    <definedName name="ixRange355_1">#REF!</definedName>
    <definedName name="ixRange356">#REF!</definedName>
    <definedName name="ixRange356_1">#REF!</definedName>
    <definedName name="ixRange357">#REF!</definedName>
    <definedName name="ixRange357_1">#REF!</definedName>
    <definedName name="ixRange358">#REF!</definedName>
    <definedName name="ixRange358_1">#REF!</definedName>
    <definedName name="ixRange359">#REF!</definedName>
    <definedName name="ixRange359_1">#REF!</definedName>
    <definedName name="ixRange36">#REF!</definedName>
    <definedName name="ixRange36_1">#REF!</definedName>
    <definedName name="ixRange360">#REF!</definedName>
    <definedName name="ixRange360_1">#REF!</definedName>
    <definedName name="ixRange361">#REF!</definedName>
    <definedName name="ixRange361_1">#REF!</definedName>
    <definedName name="ixRange362">#REF!</definedName>
    <definedName name="ixRange362_1">#REF!</definedName>
    <definedName name="ixRange363">#REF!</definedName>
    <definedName name="ixRange363_1">#REF!</definedName>
    <definedName name="ixRange364">#REF!</definedName>
    <definedName name="ixRange364_1">#REF!</definedName>
    <definedName name="ixRange365">#REF!</definedName>
    <definedName name="ixRange365_1">#REF!</definedName>
    <definedName name="ixRange366">#REF!</definedName>
    <definedName name="ixRange366_1">#REF!</definedName>
    <definedName name="ixRange367">#REF!</definedName>
    <definedName name="ixRange367_1">#REF!</definedName>
    <definedName name="ixRange368">#REF!</definedName>
    <definedName name="ixRange368_1">#REF!</definedName>
    <definedName name="ixRange369">#REF!</definedName>
    <definedName name="ixRange369_1">#REF!</definedName>
    <definedName name="ixRange37">#REF!</definedName>
    <definedName name="ixRange37_1">#REF!</definedName>
    <definedName name="ixRange370">#REF!</definedName>
    <definedName name="ixRange370_1">#REF!</definedName>
    <definedName name="ixRange371">#REF!</definedName>
    <definedName name="ixRange371_1">#REF!</definedName>
    <definedName name="ixRange372">#REF!</definedName>
    <definedName name="ixRange372_1">#REF!</definedName>
    <definedName name="ixRange373">#REF!</definedName>
    <definedName name="ixRange373_1">#REF!</definedName>
    <definedName name="ixRange374">#REF!</definedName>
    <definedName name="ixRange374_1">#REF!</definedName>
    <definedName name="ixRange375">#REF!</definedName>
    <definedName name="ixRange375_1">#REF!</definedName>
    <definedName name="ixRange376">#REF!</definedName>
    <definedName name="ixRange376_1">#REF!</definedName>
    <definedName name="ixRange377">#REF!</definedName>
    <definedName name="ixRange377_1">#REF!</definedName>
    <definedName name="ixRange378">#REF!</definedName>
    <definedName name="ixRange378_1">#REF!</definedName>
    <definedName name="ixRange379">#REF!</definedName>
    <definedName name="ixRange379_1">#REF!</definedName>
    <definedName name="ixRange38">#REF!</definedName>
    <definedName name="ixRange38_1">#REF!</definedName>
    <definedName name="ixRange380">#REF!</definedName>
    <definedName name="ixRange380_1">#REF!</definedName>
    <definedName name="ixRange381">#REF!</definedName>
    <definedName name="ixRange381_1">#REF!</definedName>
    <definedName name="ixRange382">#REF!</definedName>
    <definedName name="ixRange382_1">#REF!</definedName>
    <definedName name="ixRange383">#REF!</definedName>
    <definedName name="ixRange383_1">#REF!</definedName>
    <definedName name="ixRange384">#REF!</definedName>
    <definedName name="ixRange384_1">#REF!</definedName>
    <definedName name="ixRange385">#REF!</definedName>
    <definedName name="ixRange385_1">#REF!</definedName>
    <definedName name="ixRange386">#REF!</definedName>
    <definedName name="ixRange386_1">#REF!</definedName>
    <definedName name="ixRange387">#REF!</definedName>
    <definedName name="ixRange387_1">#REF!</definedName>
    <definedName name="ixRange388">#REF!</definedName>
    <definedName name="ixRange388_1">#REF!</definedName>
    <definedName name="ixRange389">#REF!</definedName>
    <definedName name="ixRange389_1">#REF!</definedName>
    <definedName name="ixRange39">#REF!</definedName>
    <definedName name="ixRange39_1">#REF!</definedName>
    <definedName name="ixRange390">#REF!</definedName>
    <definedName name="ixRange390_1">#REF!</definedName>
    <definedName name="ixRange391">#REF!</definedName>
    <definedName name="ixRange391_1">#REF!</definedName>
    <definedName name="ixRange392">#REF!</definedName>
    <definedName name="ixRange392_1">#REF!</definedName>
    <definedName name="ixRange393">#REF!</definedName>
    <definedName name="ixRange393_1">#REF!</definedName>
    <definedName name="ixRange394">#REF!</definedName>
    <definedName name="ixRange394_1">#REF!</definedName>
    <definedName name="ixRange395">#REF!</definedName>
    <definedName name="ixRange395_1">#REF!</definedName>
    <definedName name="ixRange396">#REF!</definedName>
    <definedName name="ixRange396_1">#REF!</definedName>
    <definedName name="ixRange397">#REF!</definedName>
    <definedName name="ixRange397_1">#REF!</definedName>
    <definedName name="ixRange398">#REF!</definedName>
    <definedName name="ixRange398_1">#REF!</definedName>
    <definedName name="ixRange399">#REF!</definedName>
    <definedName name="ixRange399_1">#REF!</definedName>
    <definedName name="ixRange4">#REF!</definedName>
    <definedName name="ixRange4_1">#REF!</definedName>
    <definedName name="ixRange40">#REF!</definedName>
    <definedName name="ixRange40_1">#REF!</definedName>
    <definedName name="ixRange400">#REF!</definedName>
    <definedName name="ixRange400_1">#REF!</definedName>
    <definedName name="ixRange401">#REF!</definedName>
    <definedName name="ixRange401_1">#REF!</definedName>
    <definedName name="ixRange402">#REF!</definedName>
    <definedName name="ixRange402_1">#REF!</definedName>
    <definedName name="ixRange403">#REF!</definedName>
    <definedName name="ixRange403_1">#REF!</definedName>
    <definedName name="ixRange404">#REF!</definedName>
    <definedName name="ixRange404_1">#REF!</definedName>
    <definedName name="ixRange405">#REF!</definedName>
    <definedName name="ixRange405_1">#REF!</definedName>
    <definedName name="ixRange406">#REF!</definedName>
    <definedName name="ixRange406_1">#REF!</definedName>
    <definedName name="ixRange407">#REF!</definedName>
    <definedName name="ixRange407_1">#REF!</definedName>
    <definedName name="ixRange408">#REF!</definedName>
    <definedName name="ixRange408_1">#REF!</definedName>
    <definedName name="ixRange409">#REF!</definedName>
    <definedName name="ixRange409_1">#REF!</definedName>
    <definedName name="ixRange41">#REF!</definedName>
    <definedName name="ixRange41_1">#REF!</definedName>
    <definedName name="ixRange410">#REF!</definedName>
    <definedName name="ixRange410_1">#REF!</definedName>
    <definedName name="ixRange411">#REF!</definedName>
    <definedName name="ixRange411_1">#REF!</definedName>
    <definedName name="ixRange412">#REF!</definedName>
    <definedName name="ixRange412_1">#REF!</definedName>
    <definedName name="ixRange413">#REF!</definedName>
    <definedName name="ixRange413_1">#REF!</definedName>
    <definedName name="ixRange414">#REF!</definedName>
    <definedName name="ixRange414_1">#REF!</definedName>
    <definedName name="ixRange415">#REF!</definedName>
    <definedName name="ixRange415_1">#REF!</definedName>
    <definedName name="ixRange416">#REF!</definedName>
    <definedName name="ixRange416_1">#REF!</definedName>
    <definedName name="ixRange417">#REF!</definedName>
    <definedName name="ixRange417_1">#REF!</definedName>
    <definedName name="ixRange418">#REF!</definedName>
    <definedName name="ixRange418_1">#REF!</definedName>
    <definedName name="ixRange419">#REF!</definedName>
    <definedName name="ixRange419_1">#REF!</definedName>
    <definedName name="ixRange42">#REF!</definedName>
    <definedName name="ixRange42_1">#REF!</definedName>
    <definedName name="ixRange420">#REF!</definedName>
    <definedName name="ixRange420_1">#REF!</definedName>
    <definedName name="ixRange421">#REF!</definedName>
    <definedName name="ixRange421_1">#REF!</definedName>
    <definedName name="ixRange422">#REF!</definedName>
    <definedName name="ixRange422_1">#REF!</definedName>
    <definedName name="ixRange423">#REF!</definedName>
    <definedName name="ixRange423_1">#REF!</definedName>
    <definedName name="ixRange424">#REF!</definedName>
    <definedName name="ixRange424_1">#REF!</definedName>
    <definedName name="ixRange425">#REF!</definedName>
    <definedName name="ixRange425_1">#REF!</definedName>
    <definedName name="ixRange426">#REF!</definedName>
    <definedName name="ixRange426_1">#REF!</definedName>
    <definedName name="ixRange427">#REF!</definedName>
    <definedName name="ixRange427_1">#REF!</definedName>
    <definedName name="ixRange428">#REF!</definedName>
    <definedName name="ixRange428_1">#REF!</definedName>
    <definedName name="ixRange429">#REF!</definedName>
    <definedName name="ixRange429_1">#REF!</definedName>
    <definedName name="ixRange43">#REF!</definedName>
    <definedName name="ixRange43_1">#REF!</definedName>
    <definedName name="ixRange430">#REF!</definedName>
    <definedName name="ixRange430_1">#REF!</definedName>
    <definedName name="ixRange431">#REF!</definedName>
    <definedName name="ixRange431_1">#REF!</definedName>
    <definedName name="ixRange432">#REF!</definedName>
    <definedName name="ixRange432_1">#REF!</definedName>
    <definedName name="ixRange433">#REF!</definedName>
    <definedName name="ixRange433_1">#REF!</definedName>
    <definedName name="ixRange434">#REF!</definedName>
    <definedName name="ixRange434_1">#REF!</definedName>
    <definedName name="ixRange435">#REF!</definedName>
    <definedName name="ixRange435_1">#REF!</definedName>
    <definedName name="ixRange436">#REF!</definedName>
    <definedName name="ixRange436_1">#REF!</definedName>
    <definedName name="ixRange437">#REF!</definedName>
    <definedName name="ixRange437_1">#REF!</definedName>
    <definedName name="ixRange438">#REF!</definedName>
    <definedName name="ixRange438_1">#REF!</definedName>
    <definedName name="ixRange439">#REF!</definedName>
    <definedName name="ixRange439_1">#REF!</definedName>
    <definedName name="ixRange44">#REF!</definedName>
    <definedName name="ixRange44_1">#REF!</definedName>
    <definedName name="ixRange440">#REF!</definedName>
    <definedName name="ixRange440_1">#REF!</definedName>
    <definedName name="ixRange441">#REF!</definedName>
    <definedName name="ixRange441_1">#REF!</definedName>
    <definedName name="ixRange442">#REF!</definedName>
    <definedName name="ixRange442_1">#REF!</definedName>
    <definedName name="ixRange443">#REF!</definedName>
    <definedName name="ixRange443_1">#REF!</definedName>
    <definedName name="ixRange444">#REF!</definedName>
    <definedName name="ixRange444_1">#REF!</definedName>
    <definedName name="ixRange445">#REF!</definedName>
    <definedName name="ixRange445_1">#REF!</definedName>
    <definedName name="ixRange446">#REF!</definedName>
    <definedName name="ixRange446_1">#REF!</definedName>
    <definedName name="ixRange447">#REF!</definedName>
    <definedName name="ixRange447_1">#REF!</definedName>
    <definedName name="ixRange448">#REF!</definedName>
    <definedName name="ixRange448_1">#REF!</definedName>
    <definedName name="ixRange449">#REF!</definedName>
    <definedName name="ixRange449_1">#REF!</definedName>
    <definedName name="ixRange45">#REF!</definedName>
    <definedName name="ixRange45_1">#REF!</definedName>
    <definedName name="ixRange450">#REF!</definedName>
    <definedName name="ixRange450_1">#REF!</definedName>
    <definedName name="ixRange451">#REF!</definedName>
    <definedName name="ixRange451_1">#REF!</definedName>
    <definedName name="ixRange452">#REF!</definedName>
    <definedName name="ixRange452_1">#REF!</definedName>
    <definedName name="ixRange453">#REF!</definedName>
    <definedName name="ixRange453_1">#REF!</definedName>
    <definedName name="ixRange454">#REF!</definedName>
    <definedName name="ixRange454_1">#REF!</definedName>
    <definedName name="ixRange455">#REF!</definedName>
    <definedName name="ixRange455_1">#REF!</definedName>
    <definedName name="ixRange456">#REF!</definedName>
    <definedName name="ixRange456_1">#REF!</definedName>
    <definedName name="ixRange457">#REF!</definedName>
    <definedName name="ixRange457_1">#REF!</definedName>
    <definedName name="ixRange458">#REF!</definedName>
    <definedName name="ixRange458_1">#REF!</definedName>
    <definedName name="ixRange459">#REF!</definedName>
    <definedName name="ixRange459_1">#REF!</definedName>
    <definedName name="ixRange46">#REF!</definedName>
    <definedName name="ixRange46_1">#REF!</definedName>
    <definedName name="ixRange460">#REF!</definedName>
    <definedName name="ixRange460_1">#REF!</definedName>
    <definedName name="ixRange461">#REF!</definedName>
    <definedName name="ixRange461_1">#REF!</definedName>
    <definedName name="ixRange462">#REF!</definedName>
    <definedName name="ixRange462_1">#REF!</definedName>
    <definedName name="ixRange463">#REF!</definedName>
    <definedName name="ixRange463_1">#REF!</definedName>
    <definedName name="ixRange464">#REF!</definedName>
    <definedName name="ixRange464_1">#REF!</definedName>
    <definedName name="ixRange465">#REF!</definedName>
    <definedName name="ixRange465_1">#REF!</definedName>
    <definedName name="ixRange466">#REF!</definedName>
    <definedName name="ixRange466_1">#REF!</definedName>
    <definedName name="ixRange467">#REF!</definedName>
    <definedName name="ixRange467_1">#REF!</definedName>
    <definedName name="ixRange468">#REF!</definedName>
    <definedName name="ixRange468_1">#REF!</definedName>
    <definedName name="ixRange469">#REF!</definedName>
    <definedName name="ixRange469_1">#REF!</definedName>
    <definedName name="ixRange47">#REF!</definedName>
    <definedName name="ixRange47_1">#REF!</definedName>
    <definedName name="ixRange470">#REF!</definedName>
    <definedName name="ixRange470_1">#REF!</definedName>
    <definedName name="ixRange471">#REF!</definedName>
    <definedName name="ixRange471_1">#REF!</definedName>
    <definedName name="ixRange472">#REF!</definedName>
    <definedName name="ixRange472_1">#REF!</definedName>
    <definedName name="ixRange473">#REF!</definedName>
    <definedName name="ixRange473_1">#REF!</definedName>
    <definedName name="ixRange474">#REF!</definedName>
    <definedName name="ixRange474_1">#REF!</definedName>
    <definedName name="ixRange475">#REF!</definedName>
    <definedName name="ixRange475_1">#REF!</definedName>
    <definedName name="ixRange476">#REF!</definedName>
    <definedName name="ixRange476_1">#REF!</definedName>
    <definedName name="ixRange477">#REF!</definedName>
    <definedName name="ixRange477_1">#REF!</definedName>
    <definedName name="ixRange478">#REF!</definedName>
    <definedName name="ixRange478_1">#REF!</definedName>
    <definedName name="ixRange479">#REF!</definedName>
    <definedName name="ixRange479_1">#REF!</definedName>
    <definedName name="ixRange48">#REF!</definedName>
    <definedName name="ixRange48_1">#REF!</definedName>
    <definedName name="ixRange480">#REF!</definedName>
    <definedName name="ixRange480_1">#REF!</definedName>
    <definedName name="ixRange481">#REF!</definedName>
    <definedName name="ixRange481_1">#REF!</definedName>
    <definedName name="ixRange482">#REF!</definedName>
    <definedName name="ixRange482_1">#REF!</definedName>
    <definedName name="ixRange483">#REF!</definedName>
    <definedName name="ixRange483_1">#REF!</definedName>
    <definedName name="ixRange484">#REF!</definedName>
    <definedName name="ixRange484_1">#REF!</definedName>
    <definedName name="ixRange485">#REF!</definedName>
    <definedName name="ixRange485_1">#REF!</definedName>
    <definedName name="ixRange486">#REF!</definedName>
    <definedName name="ixRange486_1">#REF!</definedName>
    <definedName name="ixRange487">#REF!</definedName>
    <definedName name="ixRange487_1">#REF!</definedName>
    <definedName name="ixRange488">#REF!</definedName>
    <definedName name="ixRange488_1">#REF!</definedName>
    <definedName name="ixRange489">#REF!</definedName>
    <definedName name="ixRange489_1">#REF!</definedName>
    <definedName name="ixRange49">#REF!</definedName>
    <definedName name="ixRange49_1">#REF!</definedName>
    <definedName name="ixRange490">#REF!</definedName>
    <definedName name="ixRange490_1">#REF!</definedName>
    <definedName name="ixRange491">#REF!</definedName>
    <definedName name="ixRange491_1">#REF!</definedName>
    <definedName name="ixRange492">#REF!</definedName>
    <definedName name="ixRange492_1">#REF!</definedName>
    <definedName name="ixRange493">#REF!</definedName>
    <definedName name="ixRange493_1">#REF!</definedName>
    <definedName name="ixRange494">#REF!</definedName>
    <definedName name="ixRange494_1">#REF!</definedName>
    <definedName name="ixRange495">#REF!</definedName>
    <definedName name="ixRange495_1">#REF!</definedName>
    <definedName name="ixRange496">#REF!</definedName>
    <definedName name="ixRange496_1">#REF!</definedName>
    <definedName name="ixRange497">#REF!</definedName>
    <definedName name="ixRange497_1">#REF!</definedName>
    <definedName name="ixRange498">#REF!</definedName>
    <definedName name="ixRange498_1">#REF!</definedName>
    <definedName name="ixRange499">#REF!</definedName>
    <definedName name="ixRange499_1">#REF!</definedName>
    <definedName name="ixRange5">#REF!</definedName>
    <definedName name="ixRange5_1">#REF!</definedName>
    <definedName name="ixRange50">#REF!</definedName>
    <definedName name="ixRange50_1">#REF!</definedName>
    <definedName name="ixRange500">#REF!</definedName>
    <definedName name="ixRange500_1">#REF!</definedName>
    <definedName name="ixRange501">#REF!</definedName>
    <definedName name="ixRange501_1">#REF!</definedName>
    <definedName name="ixRange502">#REF!</definedName>
    <definedName name="ixRange502_1">#REF!</definedName>
    <definedName name="ixRange503">#REF!</definedName>
    <definedName name="ixRange503_1">#REF!</definedName>
    <definedName name="ixRange504">#REF!</definedName>
    <definedName name="ixRange504_1">#REF!</definedName>
    <definedName name="ixRange505">#REF!</definedName>
    <definedName name="ixRange505_1">#REF!</definedName>
    <definedName name="ixRange506">#REF!</definedName>
    <definedName name="ixRange506_1">#REF!</definedName>
    <definedName name="ixRange507">#REF!</definedName>
    <definedName name="ixRange507_1">#REF!</definedName>
    <definedName name="ixRange508">#REF!</definedName>
    <definedName name="ixRange508_1">#REF!</definedName>
    <definedName name="ixRange509">#REF!</definedName>
    <definedName name="ixRange509_1">#REF!</definedName>
    <definedName name="ixRange51">#REF!</definedName>
    <definedName name="ixRange51_1">#REF!</definedName>
    <definedName name="ixRange510">#REF!</definedName>
    <definedName name="ixRange510_1">#REF!</definedName>
    <definedName name="ixRange511">#REF!</definedName>
    <definedName name="ixRange511_1">#REF!</definedName>
    <definedName name="ixRange512">#REF!</definedName>
    <definedName name="ixRange512_1">#REF!</definedName>
    <definedName name="ixRange513">#REF!</definedName>
    <definedName name="ixRange513_1">#REF!</definedName>
    <definedName name="ixRange514">#REF!</definedName>
    <definedName name="ixRange514_1">#REF!</definedName>
    <definedName name="ixRange515">#REF!</definedName>
    <definedName name="ixRange515_1">#REF!</definedName>
    <definedName name="ixRange516">#REF!</definedName>
    <definedName name="ixRange516_1">#REF!</definedName>
    <definedName name="ixRange517">#REF!</definedName>
    <definedName name="ixRange517_1">#REF!</definedName>
    <definedName name="ixRange518">#REF!</definedName>
    <definedName name="ixRange518_1">#REF!</definedName>
    <definedName name="ixRange519">#REF!</definedName>
    <definedName name="ixRange519_1">#REF!</definedName>
    <definedName name="ixRange52">#REF!</definedName>
    <definedName name="ixRange52_1">#REF!</definedName>
    <definedName name="ixRange520">#REF!</definedName>
    <definedName name="ixRange520_1">#REF!</definedName>
    <definedName name="ixRange521">#REF!</definedName>
    <definedName name="ixRange521_1">#REF!</definedName>
    <definedName name="ixRange522">#REF!</definedName>
    <definedName name="ixRange522_1">#REF!</definedName>
    <definedName name="ixRange523">#REF!</definedName>
    <definedName name="ixRange523_1">#REF!</definedName>
    <definedName name="ixRange524">#REF!</definedName>
    <definedName name="ixRange524_1">#REF!</definedName>
    <definedName name="ixRange525">#REF!</definedName>
    <definedName name="ixRange525_1">#REF!</definedName>
    <definedName name="ixRange526">#REF!</definedName>
    <definedName name="ixRange526_1">#REF!</definedName>
    <definedName name="ixRange527">#REF!</definedName>
    <definedName name="ixRange527_1">#REF!</definedName>
    <definedName name="ixRange528">#REF!</definedName>
    <definedName name="ixRange528_1">#REF!</definedName>
    <definedName name="ixRange529">#REF!</definedName>
    <definedName name="ixRange529_1">#REF!</definedName>
    <definedName name="ixRange53">#REF!</definedName>
    <definedName name="ixRange53_1">#REF!</definedName>
    <definedName name="ixRange530">#REF!</definedName>
    <definedName name="ixRange530_1">#REF!</definedName>
    <definedName name="ixRange531">#REF!</definedName>
    <definedName name="ixRange531_1">#REF!</definedName>
    <definedName name="ixRange532">#REF!</definedName>
    <definedName name="ixRange532_1">#REF!</definedName>
    <definedName name="ixRange533">#REF!</definedName>
    <definedName name="ixRange533_1">#REF!</definedName>
    <definedName name="ixRange534">#REF!</definedName>
    <definedName name="ixRange534_1">#REF!</definedName>
    <definedName name="ixRange535">#REF!</definedName>
    <definedName name="ixRange535_1">#REF!</definedName>
    <definedName name="ixRange536">#REF!</definedName>
    <definedName name="ixRange536_1">#REF!</definedName>
    <definedName name="ixRange537">#REF!</definedName>
    <definedName name="ixRange537_1">#REF!</definedName>
    <definedName name="ixRange538">#REF!</definedName>
    <definedName name="ixRange538_1">#REF!</definedName>
    <definedName name="ixRange539">#REF!</definedName>
    <definedName name="ixRange539_1">#REF!</definedName>
    <definedName name="ixRange54">#REF!</definedName>
    <definedName name="ixRange54_1">#REF!</definedName>
    <definedName name="ixRange540">#REF!</definedName>
    <definedName name="ixRange540_1">#REF!</definedName>
    <definedName name="ixRange541">#REF!</definedName>
    <definedName name="ixRange541_1">#REF!</definedName>
    <definedName name="ixRange542">#REF!</definedName>
    <definedName name="ixRange542_1">#REF!</definedName>
    <definedName name="ixRange543">#REF!</definedName>
    <definedName name="ixRange543_1">#REF!</definedName>
    <definedName name="ixRange544">#REF!</definedName>
    <definedName name="ixRange544_1">#REF!</definedName>
    <definedName name="ixRange545">#REF!</definedName>
    <definedName name="ixRange545_1">#REF!</definedName>
    <definedName name="ixRange546">#REF!</definedName>
    <definedName name="ixRange546_1">#REF!</definedName>
    <definedName name="ixRange547">#REF!</definedName>
    <definedName name="ixRange547_1">#REF!</definedName>
    <definedName name="ixRange548">#REF!</definedName>
    <definedName name="ixRange548_1">#REF!</definedName>
    <definedName name="ixRange549">#REF!</definedName>
    <definedName name="ixRange549_1">#REF!</definedName>
    <definedName name="ixRange55">#REF!</definedName>
    <definedName name="ixRange55_1">#REF!</definedName>
    <definedName name="ixRange550">#REF!</definedName>
    <definedName name="ixRange550_1">#REF!</definedName>
    <definedName name="ixRange551">#REF!</definedName>
    <definedName name="ixRange551_1">#REF!</definedName>
    <definedName name="ixRange552">#REF!</definedName>
    <definedName name="ixRange552_1">#REF!</definedName>
    <definedName name="ixRange553">#REF!</definedName>
    <definedName name="ixRange553_1">#REF!</definedName>
    <definedName name="ixRange554">#REF!</definedName>
    <definedName name="ixRange554_1">#REF!</definedName>
    <definedName name="ixRange555">#REF!</definedName>
    <definedName name="ixRange555_1">#REF!</definedName>
    <definedName name="ixRange556">#REF!</definedName>
    <definedName name="ixRange556_1">#REF!</definedName>
    <definedName name="ixRange557">#REF!</definedName>
    <definedName name="ixRange557_1">#REF!</definedName>
    <definedName name="ixRange558">#REF!</definedName>
    <definedName name="ixRange558_1">#REF!</definedName>
    <definedName name="ixRange559">#REF!</definedName>
    <definedName name="ixRange559_1">#REF!</definedName>
    <definedName name="ixRange56">#REF!</definedName>
    <definedName name="ixRange56_1">#REF!</definedName>
    <definedName name="ixRange560">#REF!</definedName>
    <definedName name="ixRange560_1">#REF!</definedName>
    <definedName name="ixRange561">#REF!</definedName>
    <definedName name="ixRange561_1">#REF!</definedName>
    <definedName name="ixRange562">#REF!</definedName>
    <definedName name="ixRange562_1">#REF!</definedName>
    <definedName name="ixRange563">#REF!</definedName>
    <definedName name="ixRange563_1">#REF!</definedName>
    <definedName name="ixRange564">#REF!</definedName>
    <definedName name="ixRange564_1">#REF!</definedName>
    <definedName name="ixRange565">#REF!</definedName>
    <definedName name="ixRange566">#REF!</definedName>
    <definedName name="ixRange567">#REF!</definedName>
    <definedName name="ixRange568">#REF!</definedName>
    <definedName name="ixRange569">#REF!</definedName>
    <definedName name="ixRange57">#REF!</definedName>
    <definedName name="ixRange57_1">#REF!</definedName>
    <definedName name="ixRange570">#REF!</definedName>
    <definedName name="ixRange571">#REF!</definedName>
    <definedName name="ixRange572">#REF!</definedName>
    <definedName name="ixRange573">#REF!</definedName>
    <definedName name="ixRange574">#REF!</definedName>
    <definedName name="ixRange575">#REF!</definedName>
    <definedName name="ixRange576">#REF!</definedName>
    <definedName name="ixRange577">#REF!</definedName>
    <definedName name="ixRange578">#REF!</definedName>
    <definedName name="ixRange579">#REF!</definedName>
    <definedName name="ixRange58">#REF!</definedName>
    <definedName name="ixRange58_1">#REF!</definedName>
    <definedName name="ixRange580">#REF!</definedName>
    <definedName name="ixRange581">#REF!</definedName>
    <definedName name="ixRange582">#REF!</definedName>
    <definedName name="ixRange583">#REF!</definedName>
    <definedName name="ixRange584">#REF!</definedName>
    <definedName name="ixRange585">#REF!</definedName>
    <definedName name="ixRange586">#REF!</definedName>
    <definedName name="ixRange587">#REF!</definedName>
    <definedName name="ixRange588">#REF!</definedName>
    <definedName name="ixRange589">#REF!</definedName>
    <definedName name="ixRange59">#REF!</definedName>
    <definedName name="ixRange59_1">#REF!</definedName>
    <definedName name="ixRange590">#REF!</definedName>
    <definedName name="ixRange591">#REF!</definedName>
    <definedName name="ixRange592">#REF!</definedName>
    <definedName name="ixRange593">#REF!</definedName>
    <definedName name="ixRange594">#REF!</definedName>
    <definedName name="ixRange595">#REF!</definedName>
    <definedName name="ixRange596">#REF!</definedName>
    <definedName name="ixRange597">#REF!</definedName>
    <definedName name="ixRange598">#REF!</definedName>
    <definedName name="ixRange599">#REF!</definedName>
    <definedName name="ixRange6">#REF!</definedName>
    <definedName name="ixRange6_1">#REF!</definedName>
    <definedName name="ixRange60">#REF!</definedName>
    <definedName name="ixRange60_1">#REF!</definedName>
    <definedName name="ixRange600">#REF!</definedName>
    <definedName name="ixRange601">#REF!</definedName>
    <definedName name="ixRange602">#REF!</definedName>
    <definedName name="ixRange603">#REF!</definedName>
    <definedName name="ixRange604">#REF!</definedName>
    <definedName name="ixRange605">#REF!</definedName>
    <definedName name="ixRange606">#REF!</definedName>
    <definedName name="ixRange607">#REF!</definedName>
    <definedName name="ixRange608">#REF!</definedName>
    <definedName name="ixRange609">#REF!</definedName>
    <definedName name="ixRange61">#REF!</definedName>
    <definedName name="ixRange61_1">#REF!</definedName>
    <definedName name="ixRange610">#REF!</definedName>
    <definedName name="ixRange611">#REF!</definedName>
    <definedName name="ixRange612">#REF!</definedName>
    <definedName name="ixRange613">#REF!</definedName>
    <definedName name="ixRange614">#REF!</definedName>
    <definedName name="ixRange615">#REF!</definedName>
    <definedName name="ixRange616">#REF!</definedName>
    <definedName name="ixRange617">#REF!</definedName>
    <definedName name="ixRange618">#REF!</definedName>
    <definedName name="ixRange619">#REF!</definedName>
    <definedName name="ixRange62">#REF!</definedName>
    <definedName name="ixRange62_1">#REF!</definedName>
    <definedName name="ixRange620">#REF!</definedName>
    <definedName name="ixRange621">#REF!</definedName>
    <definedName name="ixRange622">#REF!</definedName>
    <definedName name="ixRange623">#REF!</definedName>
    <definedName name="ixRange624">#REF!</definedName>
    <definedName name="ixRange625">#REF!</definedName>
    <definedName name="ixRange626">#REF!</definedName>
    <definedName name="ixRange627">#REF!</definedName>
    <definedName name="ixRange628">#REF!</definedName>
    <definedName name="ixRange629">#REF!</definedName>
    <definedName name="ixRange63">#REF!</definedName>
    <definedName name="ixRange63_1">#REF!</definedName>
    <definedName name="ixRange630">#REF!</definedName>
    <definedName name="ixRange631">#REF!</definedName>
    <definedName name="ixRange632">#REF!</definedName>
    <definedName name="ixRange633">#REF!</definedName>
    <definedName name="ixRange634">#REF!</definedName>
    <definedName name="ixRange635">#REF!</definedName>
    <definedName name="ixRange636">#REF!</definedName>
    <definedName name="ixRange637">#REF!</definedName>
    <definedName name="ixRange638">#REF!</definedName>
    <definedName name="ixRange639">#REF!</definedName>
    <definedName name="ixRange64">#REF!</definedName>
    <definedName name="ixRange64_1">#REF!</definedName>
    <definedName name="ixRange640">#REF!</definedName>
    <definedName name="ixRange641">#REF!</definedName>
    <definedName name="ixRange642">#REF!</definedName>
    <definedName name="ixRange643">#REF!</definedName>
    <definedName name="ixRange644">#REF!</definedName>
    <definedName name="ixRange645">#REF!</definedName>
    <definedName name="ixRange646">#REF!</definedName>
    <definedName name="ixRange647">#REF!</definedName>
    <definedName name="ixRange648">#REF!</definedName>
    <definedName name="ixRange649">#REF!</definedName>
    <definedName name="ixRange65">#REF!</definedName>
    <definedName name="ixRange65_1">#REF!</definedName>
    <definedName name="ixRange650">#REF!</definedName>
    <definedName name="ixRange651">#REF!</definedName>
    <definedName name="ixRange652">#REF!</definedName>
    <definedName name="ixRange653">#REF!</definedName>
    <definedName name="ixRange654">#REF!</definedName>
    <definedName name="ixRange655">#REF!</definedName>
    <definedName name="ixRange656">#REF!</definedName>
    <definedName name="ixRange657">#REF!</definedName>
    <definedName name="ixRange658">#REF!</definedName>
    <definedName name="ixRange659">#REF!</definedName>
    <definedName name="ixRange66">#REF!</definedName>
    <definedName name="ixRange66_1">#REF!</definedName>
    <definedName name="ixRange660">#REF!</definedName>
    <definedName name="ixRange661">#REF!</definedName>
    <definedName name="ixRange662">#REF!</definedName>
    <definedName name="ixRange663">#REF!</definedName>
    <definedName name="ixRange664">#REF!</definedName>
    <definedName name="ixRange665">#REF!</definedName>
    <definedName name="ixRange666">#REF!</definedName>
    <definedName name="ixRange667">#REF!</definedName>
    <definedName name="ixRange668">#REF!</definedName>
    <definedName name="ixRange669">#REF!</definedName>
    <definedName name="ixRange67">#REF!</definedName>
    <definedName name="ixRange67_1">#REF!</definedName>
    <definedName name="ixRange670">#REF!</definedName>
    <definedName name="ixRange671">#REF!</definedName>
    <definedName name="ixRange672">#REF!</definedName>
    <definedName name="ixRange673">#REF!</definedName>
    <definedName name="ixRange674">#REF!</definedName>
    <definedName name="ixRange675">#REF!</definedName>
    <definedName name="ixRange676">#REF!</definedName>
    <definedName name="ixRange677">#REF!</definedName>
    <definedName name="ixRange678">#REF!</definedName>
    <definedName name="ixRange679">#REF!</definedName>
    <definedName name="ixRange68">#REF!</definedName>
    <definedName name="ixRange68_1">#REF!</definedName>
    <definedName name="ixRange680">#REF!</definedName>
    <definedName name="ixRange681">#REF!</definedName>
    <definedName name="ixRange682">#REF!</definedName>
    <definedName name="ixRange683">#REF!</definedName>
    <definedName name="ixRange684">#REF!</definedName>
    <definedName name="ixRange685">#REF!</definedName>
    <definedName name="ixRange686">#REF!</definedName>
    <definedName name="ixRange687">#REF!</definedName>
    <definedName name="ixRange688">#REF!</definedName>
    <definedName name="ixRange689">#REF!</definedName>
    <definedName name="ixRange69">#REF!</definedName>
    <definedName name="ixRange69_1">#REF!</definedName>
    <definedName name="ixRange690">#REF!</definedName>
    <definedName name="ixRange691">#REF!</definedName>
    <definedName name="ixRange692">#REF!</definedName>
    <definedName name="ixRange693">#REF!</definedName>
    <definedName name="ixRange694">#REF!</definedName>
    <definedName name="ixRange695">#REF!</definedName>
    <definedName name="ixRange696">#REF!</definedName>
    <definedName name="ixRange697">#REF!</definedName>
    <definedName name="ixRange698">#REF!</definedName>
    <definedName name="ixRange699">#REF!</definedName>
    <definedName name="ixRange7">#REF!</definedName>
    <definedName name="ixRange7_1">#REF!</definedName>
    <definedName name="ixRange70">#REF!</definedName>
    <definedName name="ixRange70_1">#REF!</definedName>
    <definedName name="ixRange700">#REF!</definedName>
    <definedName name="ixRange701">#REF!</definedName>
    <definedName name="ixRange702">#REF!</definedName>
    <definedName name="ixRange703">#REF!</definedName>
    <definedName name="ixRange704">#REF!</definedName>
    <definedName name="ixRange705">#REF!</definedName>
    <definedName name="ixRange706">#REF!</definedName>
    <definedName name="ixRange707">#REF!</definedName>
    <definedName name="ixRange708">#REF!</definedName>
    <definedName name="ixRange709">#REF!</definedName>
    <definedName name="ixRange71">#REF!</definedName>
    <definedName name="ixRange71_1">#REF!</definedName>
    <definedName name="ixRange710">#REF!</definedName>
    <definedName name="ixRange711">#REF!</definedName>
    <definedName name="ixRange712">#REF!</definedName>
    <definedName name="ixRange713">#REF!</definedName>
    <definedName name="ixRange714">#REF!</definedName>
    <definedName name="ixRange715">#REF!</definedName>
    <definedName name="ixRange716">#REF!</definedName>
    <definedName name="ixRange717">#REF!</definedName>
    <definedName name="ixRange718">#REF!</definedName>
    <definedName name="ixRange719">#REF!</definedName>
    <definedName name="ixRange72">#REF!</definedName>
    <definedName name="ixRange72_1">#REF!</definedName>
    <definedName name="ixRange720">#REF!</definedName>
    <definedName name="ixRange721">#REF!</definedName>
    <definedName name="ixRange722">#REF!</definedName>
    <definedName name="ixRange723">#REF!</definedName>
    <definedName name="ixRange724">#REF!</definedName>
    <definedName name="ixRange725">#REF!</definedName>
    <definedName name="ixRange726">#REF!</definedName>
    <definedName name="ixRange727">#REF!</definedName>
    <definedName name="ixRange728">#REF!</definedName>
    <definedName name="ixRange729">#REF!</definedName>
    <definedName name="ixRange73">#REF!</definedName>
    <definedName name="ixRange73_1">#REF!</definedName>
    <definedName name="ixRange730">#REF!</definedName>
    <definedName name="ixRange731">#REF!</definedName>
    <definedName name="ixRange732">#REF!</definedName>
    <definedName name="ixRange733">#REF!</definedName>
    <definedName name="ixRange734">#REF!</definedName>
    <definedName name="ixRange735">#REF!</definedName>
    <definedName name="ixRange736">#REF!</definedName>
    <definedName name="ixRange737">#REF!</definedName>
    <definedName name="ixRange738">#REF!</definedName>
    <definedName name="ixRange739">#REF!</definedName>
    <definedName name="ixRange74">#REF!</definedName>
    <definedName name="ixRange74_1">#REF!</definedName>
    <definedName name="ixRange740">#REF!</definedName>
    <definedName name="ixRange741">#REF!</definedName>
    <definedName name="ixRange742">#REF!</definedName>
    <definedName name="ixRange743">#REF!</definedName>
    <definedName name="ixRange744">#REF!</definedName>
    <definedName name="ixRange745">#REF!</definedName>
    <definedName name="ixRange746">#REF!</definedName>
    <definedName name="ixRange747">#REF!</definedName>
    <definedName name="ixRange748">#REF!</definedName>
    <definedName name="ixRange749">#REF!</definedName>
    <definedName name="ixRange75">#REF!</definedName>
    <definedName name="ixRange75_1">#REF!</definedName>
    <definedName name="ixRange750">#REF!</definedName>
    <definedName name="ixRange76">#REF!</definedName>
    <definedName name="ixRange76_1">#REF!</definedName>
    <definedName name="ixRange761">#REF!</definedName>
    <definedName name="ixRange77">#REF!</definedName>
    <definedName name="ixRange77_1">#REF!</definedName>
    <definedName name="ixRange78">#REF!</definedName>
    <definedName name="ixRange78_1">#REF!</definedName>
    <definedName name="ixRange780">#REF!</definedName>
    <definedName name="ixRange79">#REF!</definedName>
    <definedName name="ixRange79_1">#REF!</definedName>
    <definedName name="ixRange8">#REF!</definedName>
    <definedName name="ixRange8_1">#REF!</definedName>
    <definedName name="ixRange80">#REF!</definedName>
    <definedName name="ixRange80_1">#REF!</definedName>
    <definedName name="ixRange81">#REF!</definedName>
    <definedName name="ixRange81_1">#REF!</definedName>
    <definedName name="ixRange82">#REF!</definedName>
    <definedName name="ixRange82_1">#REF!</definedName>
    <definedName name="ixRange83">#REF!</definedName>
    <definedName name="ixRange83_1">#REF!</definedName>
    <definedName name="ixRange84">#REF!</definedName>
    <definedName name="ixRange84_1">#REF!</definedName>
    <definedName name="ixRange85">#REF!</definedName>
    <definedName name="ixRange85_1">#REF!</definedName>
    <definedName name="ixRange86">#REF!</definedName>
    <definedName name="ixRange86_1">#REF!</definedName>
    <definedName name="ixRange87">#REF!</definedName>
    <definedName name="ixRange87_1">#REF!</definedName>
    <definedName name="ixRange88">#REF!</definedName>
    <definedName name="ixRange88_1">#REF!</definedName>
    <definedName name="ixRange89">#REF!</definedName>
    <definedName name="ixRange89_1">#REF!</definedName>
    <definedName name="ixRange9">#REF!</definedName>
    <definedName name="ixRange9_1">#REF!</definedName>
    <definedName name="ixRange90">#REF!</definedName>
    <definedName name="ixRange90_1">#REF!</definedName>
    <definedName name="ixRange91">#REF!</definedName>
    <definedName name="ixRange91_1">#REF!</definedName>
    <definedName name="ixRange92">#REF!</definedName>
    <definedName name="ixRange92_1">#REF!</definedName>
    <definedName name="ixRange93">#REF!</definedName>
    <definedName name="ixRange93_1">#REF!</definedName>
    <definedName name="ixRange94">#REF!</definedName>
    <definedName name="ixRange94_1">#REF!</definedName>
    <definedName name="ixRange95">#REF!</definedName>
    <definedName name="ixRange95_1">#REF!</definedName>
    <definedName name="ixRange96">#REF!</definedName>
    <definedName name="ixRange96_1">#REF!</definedName>
    <definedName name="ixRange97">#REF!</definedName>
    <definedName name="ixRange97_1">#REF!</definedName>
    <definedName name="ixRange98">#REF!</definedName>
    <definedName name="ixRange98_1">#REF!</definedName>
    <definedName name="ixRange99">#REF!</definedName>
    <definedName name="ixRange99_1">#REF!</definedName>
    <definedName name="IZN">#REF!</definedName>
    <definedName name="IZN_Mth">#REF!</definedName>
    <definedName name="IZS">#REF!</definedName>
    <definedName name="J003_FECMTM">#REF!</definedName>
    <definedName name="J003_FECReserves">#REF!</definedName>
    <definedName name="J003_IRSMTM">#REF!</definedName>
    <definedName name="J003_IRSReserves">#REF!</definedName>
    <definedName name="J128_FECMTM">#REF!</definedName>
    <definedName name="J128_IRSReserves">#REF!</definedName>
    <definedName name="Jamaica">#REF!</definedName>
    <definedName name="Jan">#REF!</definedName>
    <definedName name="Jan09SPEND">#REF!</definedName>
    <definedName name="Japan">#REF!</definedName>
    <definedName name="jb">#REF!</definedName>
    <definedName name="Jersey">#REF!</definedName>
    <definedName name="jfdijf">#REF!</definedName>
    <definedName name="JKHJF">#REF!</definedName>
    <definedName name="JNL">#REF!</definedName>
    <definedName name="job" localSheetId="8" hidden="1">{#N/A,#N/A,FALSE,"CapitalReport"}</definedName>
    <definedName name="job" localSheetId="14" hidden="1">{#N/A,#N/A,FALSE,"CapitalReport"}</definedName>
    <definedName name="job" localSheetId="13" hidden="1">{#N/A,#N/A,FALSE,"CapitalReport"}</definedName>
    <definedName name="job" localSheetId="6" hidden="1">{#N/A,#N/A,FALSE,"CapitalReport"}</definedName>
    <definedName name="job" localSheetId="11" hidden="1">{#N/A,#N/A,FALSE,"CapitalReport"}</definedName>
    <definedName name="job" localSheetId="9" hidden="1">{#N/A,#N/A,FALSE,"CapitalReport"}</definedName>
    <definedName name="job" hidden="1">{#N/A,#N/A,FALSE,"CapitalReport"}</definedName>
    <definedName name="Jordan">#REF!</definedName>
    <definedName name="JournalSeqRestart">#REF!</definedName>
    <definedName name="JPYEOMSPOT">#REF!</definedName>
    <definedName name="JPYEOMSPOTFY13">#REF!</definedName>
    <definedName name="jrnl_no">#REF!</definedName>
    <definedName name="Jul">#REF!</definedName>
    <definedName name="JUL09SPEND">#REF!</definedName>
    <definedName name="Jun">#REF!</definedName>
    <definedName name="jun08data">#REF!</definedName>
    <definedName name="JUN09SPEND">#REF!</definedName>
    <definedName name="June08">#REF!</definedName>
    <definedName name="k">1000</definedName>
    <definedName name="karen">#REF!</definedName>
    <definedName name="Katnook">#REF!</definedName>
    <definedName name="Kazakhstan">#REF!</definedName>
    <definedName name="KCAPrint">#REF!</definedName>
    <definedName name="Ke">#REF!</definedName>
    <definedName name="Kenya">#REF!</definedName>
    <definedName name="Kiribati">#REF!</definedName>
    <definedName name="Kleenheat">#REF!</definedName>
    <definedName name="knlabour">#REF!</definedName>
    <definedName name="KoganNorthAdminFee">#REF!</definedName>
    <definedName name="KoganNorthBookBase">#REF!</definedName>
    <definedName name="KoganNorthBookDepnRate">#REF!</definedName>
    <definedName name="KoganNorthBookLife">#REF!</definedName>
    <definedName name="KoganNorthEndOps">#REF!</definedName>
    <definedName name="KoganNorthOMMargin">#REF!</definedName>
    <definedName name="KoganNorthOpexContingency">#REF!</definedName>
    <definedName name="KoganNorthOpexSens">#REF!</definedName>
    <definedName name="KoganNorthOpsFlag">#REF!</definedName>
    <definedName name="KoganNorthOpsStart">#REF!</definedName>
    <definedName name="KoganNorthOptionAmount">#REF!</definedName>
    <definedName name="KoganNorthOptionExerciseDate">#REF!</definedName>
    <definedName name="KoganNorthOptionIndicator">#REF!</definedName>
    <definedName name="KoganNorthRealInsurance">#REF!</definedName>
    <definedName name="KoganNorthRealOpex">#REF!</definedName>
    <definedName name="KoganNorthRealRev">#REF!</definedName>
    <definedName name="KoganNorthRevSens">#REF!</definedName>
    <definedName name="KoganNorthTaxBase">#REF!</definedName>
    <definedName name="Korea__Democratic_Peoples_Republic_of">#REF!</definedName>
    <definedName name="Korea__Republic_of">#REF!</definedName>
    <definedName name="Kosovo">#REF!</definedName>
    <definedName name="KthLoan">#REF!</definedName>
    <definedName name="Kuwait">#REF!</definedName>
    <definedName name="kW_lookup1">#REF!</definedName>
    <definedName name="Kyrgyzstan">#REF!</definedName>
    <definedName name="l" localSheetId="8" hidden="1">{#N/A,#N/A,FALSE,"Earning Summary USD";#N/A,#N/A,FALSE,"3-Year Plan Review Schedule"}</definedName>
    <definedName name="l" localSheetId="6" hidden="1">{#N/A,#N/A,FALSE,"Earning Summary USD";#N/A,#N/A,FALSE,"3-Year Plan Review Schedule"}</definedName>
    <definedName name="l" localSheetId="11" hidden="1">{#N/A,#N/A,FALSE,"Earning Summary USD";#N/A,#N/A,FALSE,"3-Year Plan Review Schedule"}</definedName>
    <definedName name="l" hidden="1">{#N/A,#N/A,FALSE,"Earning Summary USD";#N/A,#N/A,FALSE,"3-Year Plan Review Schedule"}</definedName>
    <definedName name="LA_Energy_Forecast_Sensitivity_Factor">#REF!</definedName>
    <definedName name="LA_Stop_Date">#REF!</definedName>
    <definedName name="labbud">#REF!</definedName>
    <definedName name="LABELTEXTCOLUMN1">#REF!</definedName>
    <definedName name="LABELTEXTROW1">#REF!</definedName>
    <definedName name="LAcct_List">#REF!</definedName>
    <definedName name="laFinalSum1">#REF!</definedName>
    <definedName name="laFinalSum10">#REF!</definedName>
    <definedName name="laFinalSum2">#REF!</definedName>
    <definedName name="laFinalSum3">#REF!</definedName>
    <definedName name="laFinalSum4">#REF!</definedName>
    <definedName name="laFinalSum5">#REF!</definedName>
    <definedName name="laFinalSum6">#REF!</definedName>
    <definedName name="laFinalSum7">#REF!</definedName>
    <definedName name="laFinalSum8">#REF!</definedName>
    <definedName name="laFinalSum9">#REF!</definedName>
    <definedName name="lambda_cu">#REF!</definedName>
    <definedName name="LAN" localSheetId="8" hidden="1">{"Ownership",#N/A,FALSE,"Ownership";"Contents",#N/A,FALSE,"Contents"}</definedName>
    <definedName name="LAN" localSheetId="14" hidden="1">{"Ownership",#N/A,FALSE,"Ownership";"Contents",#N/A,FALSE,"Contents"}</definedName>
    <definedName name="LAN" localSheetId="13" hidden="1">{"Ownership",#N/A,FALSE,"Ownership";"Contents",#N/A,FALSE,"Contents"}</definedName>
    <definedName name="LAN" localSheetId="6" hidden="1">{"Ownership",#N/A,FALSE,"Ownership";"Contents",#N/A,FALSE,"Contents"}</definedName>
    <definedName name="LAN" localSheetId="11" hidden="1">{"Ownership",#N/A,FALSE,"Ownership";"Contents",#N/A,FALSE,"Contents"}</definedName>
    <definedName name="LAN" hidden="1">{"Ownership",#N/A,FALSE,"Ownership";"Contents",#N/A,FALSE,"Contents"}</definedName>
    <definedName name="Laos">#REF!</definedName>
    <definedName name="laRevCat">#REF!</definedName>
    <definedName name="LAs">#REF!</definedName>
    <definedName name="laSpendCat">#REF!</definedName>
    <definedName name="last_month_of_calendar_year">#REF!</definedName>
    <definedName name="last_month_of_financial_year">#REF!</definedName>
    <definedName name="LastMonth">#REF!</definedName>
    <definedName name="LastPeriod">#REF!</definedName>
    <definedName name="LastYear">#REF!</definedName>
    <definedName name="laterals">#REF!</definedName>
    <definedName name="LATexpense">#REF!</definedName>
    <definedName name="LATincome">#REF!</definedName>
    <definedName name="Latrobe03">#REF!</definedName>
    <definedName name="Latvia">#REF!</definedName>
    <definedName name="lb">#REF!</definedName>
    <definedName name="lbs">#REF!</definedName>
    <definedName name="LCCtnAmount">#REF!</definedName>
    <definedName name="LCCtnDrawnAmount">#REF!</definedName>
    <definedName name="LCCtnMarginTable">#REF!</definedName>
    <definedName name="LCFacBuffer">#REF!</definedName>
    <definedName name="LCFacilitySwitch">#REF!</definedName>
    <definedName name="LD">#REF!</definedName>
    <definedName name="LeadIndicator">#REF!</definedName>
    <definedName name="LEASE">#REF!</definedName>
    <definedName name="LeaseAmotBud04">#REF!</definedName>
    <definedName name="LeaseReceivableDiff">#REF!</definedName>
    <definedName name="LeaseReceivableDiscRate">#REF!</definedName>
    <definedName name="Lebanon">#REF!</definedName>
    <definedName name="Led">#REF!</definedName>
    <definedName name="ledAccID">#REF!</definedName>
    <definedName name="ledAccName">#REF!</definedName>
    <definedName name="ledAcctSet">#REF!</definedName>
    <definedName name="ledDepDispOrd">#REF!</definedName>
    <definedName name="ledDepSum">#REF!</definedName>
    <definedName name="ledDepSup">#REF!</definedName>
    <definedName name="Ledger_Account_IDs">OFFSET(#REF!,0,0,(COUNTA(#REF!))-4,1)</definedName>
    <definedName name="Ledger_Account_Names">OFFSET(#REF!,0,0,(COUNTA(#REF!))-1,1)</definedName>
    <definedName name="Ledger_Account_NamesCol">#REF!</definedName>
    <definedName name="Ledger_Account_Types">OFFSET(#REF!,0,0,(COUNTA(#REF!))-1,1)</definedName>
    <definedName name="LedgerSummaries">#REF!</definedName>
    <definedName name="ledInitAccID">#REF!</definedName>
    <definedName name="ledInitAccName">#REF!</definedName>
    <definedName name="ledSumDispOrd">#REF!</definedName>
    <definedName name="ledSumName">#REF!</definedName>
    <definedName name="LegalEntity">#REF!</definedName>
    <definedName name="Lesotho">#REF!</definedName>
    <definedName name="LetterA17">#REF!</definedName>
    <definedName name="LetterA20">#REF!</definedName>
    <definedName name="Level_1_Summaries">OFFSET(#REF!,0,0,(COUNTA(#REF!))-1,1)</definedName>
    <definedName name="Level_2_Summaries">OFFSET(#REF!,0,0,(COUNTA(#REF!))-1,1)</definedName>
    <definedName name="Level_3_Summaries">OFFSET(#REF!,0,0,(COUNTA(#REF!))-1,1)</definedName>
    <definedName name="LF">#REF!</definedName>
    <definedName name="Lfmktrate">#REF!</definedName>
    <definedName name="Liberia">#REF!</definedName>
    <definedName name="Libor">#REF!</definedName>
    <definedName name="Libya">#REF!</definedName>
    <definedName name="Liechtenstein">#REF!</definedName>
    <definedName name="limcount" hidden="1">1</definedName>
    <definedName name="LineItemA">#REF!</definedName>
    <definedName name="LineItemB">#REF!</definedName>
    <definedName name="LineItemF">#REF!</definedName>
    <definedName name="List.PayFreq">#REF!</definedName>
    <definedName name="List.States">#REF!</definedName>
    <definedName name="List.YN">#REF!</definedName>
    <definedName name="List_AUSCPIOverride">#REF!</definedName>
    <definedName name="List_BaseIndices">#REF!</definedName>
    <definedName name="List_BudgetDates">#REF!</definedName>
    <definedName name="List_CostsEmployeesOverride">#REF!</definedName>
    <definedName name="List_DPSMgmtCapex">#REF!</definedName>
    <definedName name="List_EURCPIOverride">#REF!</definedName>
    <definedName name="List_FXselection">#REF!</definedName>
    <definedName name="List_InterestPath">#REF!</definedName>
    <definedName name="List_LTSACostDrivers">#REF!</definedName>
    <definedName name="List_LTSATimingDrivers">#REF!</definedName>
    <definedName name="List_OnOff">#REF!</definedName>
    <definedName name="List_OpexCat">#REF!</definedName>
    <definedName name="List_OpexEsc">#REF!</definedName>
    <definedName name="List_PeriodEnd">#REF!</definedName>
    <definedName name="List_PeriodEnd2">#REF!</definedName>
    <definedName name="List_PeriodStart">#REF!</definedName>
    <definedName name="List_PrincipalEUR">#REF!</definedName>
    <definedName name="List_PrincipalSEK">#REF!</definedName>
    <definedName name="List_SEKFabProdOverride">#REF!</definedName>
    <definedName name="List_SEKWageEarnersOverride">#REF!</definedName>
    <definedName name="List_USCPIOverride">#REF!</definedName>
    <definedName name="List_YesNo">#REF!</definedName>
    <definedName name="Lithogow">#REF!</definedName>
    <definedName name="Lithuania">#REF!</definedName>
    <definedName name="LLF">#REF!</definedName>
    <definedName name="LLZ_Connect_Date">#REF!</definedName>
    <definedName name="LNLocationUsage">#REF!</definedName>
    <definedName name="LNLocationUsage2">#REF!</definedName>
    <definedName name="LoansForgiven">#REF!</definedName>
    <definedName name="loc2Hier1">#REF!</definedName>
    <definedName name="loc2Hier2">#REF!</definedName>
    <definedName name="loc2Hier3">#REF!</definedName>
    <definedName name="loc2Hier4">#REF!</definedName>
    <definedName name="loc2Hier5">#REF!</definedName>
    <definedName name="loc3Hier1">#REF!</definedName>
    <definedName name="loc3Hier2">#REF!</definedName>
    <definedName name="loc3Hier3">#REF!</definedName>
    <definedName name="loc3Hier4">#REF!</definedName>
    <definedName name="loc3Hier5">#REF!</definedName>
    <definedName name="loc4Hier1">#REF!</definedName>
    <definedName name="loc4Hier2">#REF!</definedName>
    <definedName name="loc4Hier3">#REF!</definedName>
    <definedName name="loc4Hier4">#REF!</definedName>
    <definedName name="loc4Hier5">#REF!</definedName>
    <definedName name="loc5Hier1">#REF!</definedName>
    <definedName name="loc5Hier2">#REF!</definedName>
    <definedName name="loc5Hier3">#REF!</definedName>
    <definedName name="loc5Hier4">#REF!</definedName>
    <definedName name="loc5Hier5">#REF!</definedName>
    <definedName name="Locale">#REF!</definedName>
    <definedName name="Location_Usage_Types">OFFSET(#REF!,0,0,(COUNTA(#REF!))-1,1)</definedName>
    <definedName name="locationID">#REF!</definedName>
    <definedName name="locHier1">#REF!</definedName>
    <definedName name="locHier2">#REF!</definedName>
    <definedName name="locHier3">#REF!</definedName>
    <definedName name="locHier4">#REF!</definedName>
    <definedName name="locHier5">#REF!</definedName>
    <definedName name="locHierAct">#REF!</definedName>
    <definedName name="locHierAva">#REF!</definedName>
    <definedName name="locHierCode">#REF!</definedName>
    <definedName name="locHierEff">#REF!</definedName>
    <definedName name="locHierID">#REF!</definedName>
    <definedName name="locHierName">#REF!</definedName>
    <definedName name="locHierOrgSub">#REF!</definedName>
    <definedName name="locHierOrgVis">#REF!</definedName>
    <definedName name="locHierSup">#REF!</definedName>
    <definedName name="LockupDSCR">#REF!</definedName>
    <definedName name="locName">#REF!</definedName>
    <definedName name="locOrgCont">#REF!</definedName>
    <definedName name="locOrgCont2">#REF!</definedName>
    <definedName name="locOrgCont3">#REF!</definedName>
    <definedName name="locOrgCont4">#REF!</definedName>
    <definedName name="locOrgCont5">#REF!</definedName>
    <definedName name="LOG_No.">#REF!</definedName>
    <definedName name="look_area">#REF!</definedName>
    <definedName name="Lookup_sheets">#REF!</definedName>
    <definedName name="LOSGroup">#REF!</definedName>
    <definedName name="LossEventRegion">#REF!</definedName>
    <definedName name="Low_Risk_Total">#REF!</definedName>
    <definedName name="lstEmail">OFFSET(#REF!,,,#REF!)</definedName>
    <definedName name="lstOptionType">#REF!</definedName>
    <definedName name="lstQuarters">#REF!</definedName>
    <definedName name="LTI_Per_Cent">#REF!</definedName>
    <definedName name="LU_Denom">#REF!</definedName>
    <definedName name="LU_Halves">#REF!</definedName>
    <definedName name="LU_Mths">#REF!</definedName>
    <definedName name="LU_Per_Names">#REF!</definedName>
    <definedName name="LU_Pers">#REF!</definedName>
    <definedName name="LU_Pers_In_Yr">#REF!</definedName>
    <definedName name="LU_Qtrs">#REF!</definedName>
    <definedName name="LU_Yes_No">#REF!</definedName>
    <definedName name="Luxembourg">#REF!</definedName>
    <definedName name="LYN">#REF!</definedName>
    <definedName name="Lytton">#REF!</definedName>
    <definedName name="m">1000000</definedName>
    <definedName name="M.CTD">#REF!</definedName>
    <definedName name="M.PER">#REF!</definedName>
    <definedName name="m_no">#REF!</definedName>
    <definedName name="Macao">#REF!</definedName>
    <definedName name="Macedonia">#REF!</definedName>
    <definedName name="Mackay">#REF!</definedName>
    <definedName name="Mackay_Cost">#REF!</definedName>
    <definedName name="Macro_Master">#REF!</definedName>
    <definedName name="Madagascar">#REF!</definedName>
    <definedName name="MAIN">#REF!</definedName>
    <definedName name="main__Inputs_oldornew">"old"</definedName>
    <definedName name="main__Inputs_rowins_numb">7</definedName>
    <definedName name="main__Inputs_rowins0001">"00149to00149"</definedName>
    <definedName name="main__Inputs_rowins0002">"00152to00154"</definedName>
    <definedName name="main__Inputs_rowins0003">"00290to00294"</definedName>
    <definedName name="main__Inputs_rowins0004">"00301to00303"</definedName>
    <definedName name="main__Inputs_rowins0005">"00389to00389"</definedName>
    <definedName name="main__Inputs_rowins0006">"00533to00536"</definedName>
    <definedName name="main__Inputs_rowins0007">"00667to00674"</definedName>
    <definedName name="MAINT">#REF!</definedName>
    <definedName name="Maintenance">#REF!</definedName>
    <definedName name="makeupgas">#REF!</definedName>
    <definedName name="Malawi">#REF!</definedName>
    <definedName name="Malaysia">#REF!</definedName>
    <definedName name="Maldives">#REF!</definedName>
    <definedName name="Mali">#REF!</definedName>
    <definedName name="Malta">#REF!</definedName>
    <definedName name="MAMA">#REF!</definedName>
    <definedName name="Map">#REF!</definedName>
    <definedName name="MAP_Retail_Vol">#REF!</definedName>
    <definedName name="MAP_Wholesale_Vol">#REF!</definedName>
    <definedName name="Mar">#REF!</definedName>
    <definedName name="MAR09SPEND">#REF!</definedName>
    <definedName name="MAR10SPEND">#REF!</definedName>
    <definedName name="margin">#REF!</definedName>
    <definedName name="Marshall_Islands">#REF!</definedName>
    <definedName name="Martinique">#REF!</definedName>
    <definedName name="MarubeniShare">#REF!</definedName>
    <definedName name="Maryborough">#REF!</definedName>
    <definedName name="Maryborough_cost">#REF!</definedName>
    <definedName name="MaryboroughPrison">#REF!</definedName>
    <definedName name="MAS">#REF!</definedName>
    <definedName name="MAS_Mth">#REF!</definedName>
    <definedName name="Master_delta">#REF!</definedName>
    <definedName name="MasterLoadSchedule_Nom_Name">#REF!</definedName>
    <definedName name="maturity">#REF!</definedName>
    <definedName name="maturity_date">#REF!</definedName>
    <definedName name="Mauritania">#REF!</definedName>
    <definedName name="Mauritius">#REF!</definedName>
    <definedName name="Max_Construction_Facility_I">#REF!</definedName>
    <definedName name="MaxFacilitiesReq">#REF!</definedName>
    <definedName name="MaxX">#REF!</definedName>
    <definedName name="May">#REF!</definedName>
    <definedName name="MAY09AL">#REF!</definedName>
    <definedName name="MAY09SPEND">#REF!</definedName>
    <definedName name="MAY09TB">#REF!</definedName>
    <definedName name="Mayotte">#REF!</definedName>
    <definedName name="MAZ">#REF!</definedName>
    <definedName name="MAZ_Mth">#REF!</definedName>
    <definedName name="MCMS_AS_Jun">#REF!</definedName>
    <definedName name="MCMS_OM_Jun">#REF!</definedName>
    <definedName name="MCMS_SP_Jun">#REF!</definedName>
    <definedName name="MCO">#REF!</definedName>
    <definedName name="MCO_Mth">#REF!</definedName>
    <definedName name="MDQ">#REF!</definedName>
    <definedName name="MDQ_Cost">#REF!</definedName>
    <definedName name="MDQc">#REF!</definedName>
    <definedName name="Medium_Risk_Total">#REF!</definedName>
    <definedName name="medvolsheet">#REF!</definedName>
    <definedName name="Met_Maint">#REF!</definedName>
    <definedName name="Met_Maint2">#REF!</definedName>
    <definedName name="meter">#REF!</definedName>
    <definedName name="MeterData">#REF!</definedName>
    <definedName name="METRICSLIST">#REF!</definedName>
    <definedName name="METRICSTAB">#REF!</definedName>
    <definedName name="Mexico">#REF!</definedName>
    <definedName name="MFI_LAST_PRICE">OFFSET(#REF!,#REF! + 1, ,1)</definedName>
    <definedName name="MFI_MEAN">#REF!</definedName>
    <definedName name="MFI_PERCENTILE">#REF!</definedName>
    <definedName name="MFI_RNG_PRICE">OFFSET(#REF!, 1, ,#REF!)</definedName>
    <definedName name="MFI_RNG_RETURN">OFFSET(#REF!, 2, ,#REF!)</definedName>
    <definedName name="MFI_STDEV">#REF!</definedName>
    <definedName name="MFI_TARGET">#REF!</definedName>
    <definedName name="MgmtRgts_B002">#REF!</definedName>
    <definedName name="MHD">#REF!</definedName>
    <definedName name="MHD_Mth">#REF!</definedName>
    <definedName name="MHFile">#REF!</definedName>
    <definedName name="mhpath">#REF!</definedName>
    <definedName name="MHQ">#REF!</definedName>
    <definedName name="MIBUKeyDatap1">#REF!</definedName>
    <definedName name="MIBUKeyDatap2">#REF!</definedName>
    <definedName name="Micronesia__Federated_States_of">#REF!</definedName>
    <definedName name="midmth">#REF!</definedName>
    <definedName name="midmthday">#REF!</definedName>
    <definedName name="MIDWESTSUMM">#REF!</definedName>
    <definedName name="MIJ">#REF!</definedName>
    <definedName name="MIJ_Mth">#REF!</definedName>
    <definedName name="Mild_cust">#REF!</definedName>
    <definedName name="MILDURA_BudgetData">#REF!</definedName>
    <definedName name="Million">#REF!</definedName>
    <definedName name="Millions">#REF!</definedName>
    <definedName name="MIM">#REF!</definedName>
    <definedName name="MIM_Mth">#REF!</definedName>
    <definedName name="MIMGasData">#REF!</definedName>
    <definedName name="Min_AcquisitionFacility_Repayment">#REF!</definedName>
    <definedName name="Min_ConstructionFacility_Repayment">#REF!</definedName>
    <definedName name="MinCashFlowDate">#REF!</definedName>
    <definedName name="MinChg">#REF!</definedName>
    <definedName name="mining" localSheetId="8"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ng" localSheetId="6"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ng" localSheetId="11"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ng"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MiniWall_ConDuration">#REF!</definedName>
    <definedName name="MiniWall_ConEnd_Date">#REF!</definedName>
    <definedName name="MiniWall_ConEnd_Period">#REF!</definedName>
    <definedName name="MiniWall_ConStart_Date">#REF!</definedName>
    <definedName name="MiniWall_ConStart_Period">#REF!</definedName>
    <definedName name="MinPayTarBud03">#REF!</definedName>
    <definedName name="Mins_In_Hr">#REF!</definedName>
    <definedName name="MinX">#REF!</definedName>
    <definedName name="MinYear">#REF!</definedName>
    <definedName name="MizuhoMaxSwap">#REF!</definedName>
    <definedName name="MizuhoTermDebt">#REF!</definedName>
    <definedName name="MLACCC_CorpTaxRate">#REF!</definedName>
    <definedName name="MLACCC_InflationRate">#REF!</definedName>
    <definedName name="MLACCC_LTPropDebtFunding">#REF!</definedName>
    <definedName name="MLACCC_LTPropEquityFunding">#REF!</definedName>
    <definedName name="MLACCC_NomPreTaxCostOfDebt">#REF!</definedName>
    <definedName name="MLACCC_PropFrankingCredits">#REF!</definedName>
    <definedName name="MLACCC_RealAssetLife_1">#REF!</definedName>
    <definedName name="MLACCC_RealAssetLife_2">#REF!</definedName>
    <definedName name="MLACCC_RealAssetLife_3">#REF!</definedName>
    <definedName name="MLACCC_RealAssetValue_1">#REF!</definedName>
    <definedName name="MLACCC_RealAssetValue_2">#REF!</definedName>
    <definedName name="MLACCC_RealAssetValue_3">#REF!</definedName>
    <definedName name="MLACCC_RealAssetValueOB_1">#REF!</definedName>
    <definedName name="MLACCC_RealAssetValueOB_2">#REF!</definedName>
    <definedName name="MLACCC_RealAssetValueOB_3">#REF!</definedName>
    <definedName name="MLACCC_TaxAssetLife_1">#REF!</definedName>
    <definedName name="MLACCC_TaxAssetLife_2">#REF!</definedName>
    <definedName name="MLACCC_TaxAssetLife_3">#REF!</definedName>
    <definedName name="MLACCC_TaxAssetValue_1">#REF!</definedName>
    <definedName name="MLACCC_TaxAssetValue_2">#REF!</definedName>
    <definedName name="MLACCC_TaxAssetValue_3">#REF!</definedName>
    <definedName name="MLACCC_TaxAssetValueOB_1">#REF!</definedName>
    <definedName name="MLACCC_TaxAssetValueOB_2">#REF!</definedName>
    <definedName name="MLACCC_TaxAssetValueOB_3">#REF!</definedName>
    <definedName name="MLAssetClass_1BookOriginal">#REF!</definedName>
    <definedName name="MLAssetClass_1TaxOriginal">#REF!</definedName>
    <definedName name="MLAssetClass_2BookOriginal">#REF!</definedName>
    <definedName name="MLAssetClass_2TaxOriginal">#REF!</definedName>
    <definedName name="MLAssetClass_3BookOriginal">#REF!</definedName>
    <definedName name="MLAssetClass_3TaxOriginal">#REF!</definedName>
    <definedName name="MLAssetClass_4BookOriginal">#REF!</definedName>
    <definedName name="MLAssetClass_4TaxOriginal">#REF!</definedName>
    <definedName name="MLAssetClass_5BookOriginal">#REF!</definedName>
    <definedName name="MLAssetClass_5TaxOriginal">#REF!</definedName>
    <definedName name="MLAssetClass_ProjectPool">#REF!</definedName>
    <definedName name="MLBookDepnRateAssetClass_1">#REF!</definedName>
    <definedName name="MLBookDepnRateAssetClass_2">#REF!</definedName>
    <definedName name="MLBookDepnRateAssetClass_3">#REF!</definedName>
    <definedName name="MLBookDepnRateAssetClass_4">#REF!</definedName>
    <definedName name="MLBookDepnRateAssetClass_5">#REF!</definedName>
    <definedName name="MLBookDepnRateCapex">#REF!</definedName>
    <definedName name="MLCapexBaseDate">#REF!</definedName>
    <definedName name="MLCapexInd">#REF!</definedName>
    <definedName name="MLEndOps">#REF!</definedName>
    <definedName name="MLFifthRegResetDate">#REF!</definedName>
    <definedName name="MLFirstRegResetDate">#REF!</definedName>
    <definedName name="MLFourthRegResetDate">#REF!</definedName>
    <definedName name="MLOMMargin">#REF!</definedName>
    <definedName name="MLOMPerformancePerc">#REF!</definedName>
    <definedName name="MLOpexContingency">#REF!</definedName>
    <definedName name="MLOpexEscDate">#REF!</definedName>
    <definedName name="MLOpexSens">#REF!</definedName>
    <definedName name="MLOpsFlag">#REF!</definedName>
    <definedName name="MLRABCapexAssetLife">#REF!</definedName>
    <definedName name="MLRegCostsInd">#REF!</definedName>
    <definedName name="MLRegPeriodStart">#REF!</definedName>
    <definedName name="MLRegResetAssTable">#REF!</definedName>
    <definedName name="MLTaxDepnRateAssetClass_1">#REF!</definedName>
    <definedName name="MLTaxDepnRateAssetClass_2">#REF!</definedName>
    <definedName name="MLTaxDepnRateAssetClass_3">#REF!</definedName>
    <definedName name="MLTaxDepnRateAssetClass_4">#REF!</definedName>
    <definedName name="MLTaxDepnRateAssetClass_5">#REF!</definedName>
    <definedName name="MLTaxDepnRateAssetClass_ProjectPool">#REF!</definedName>
    <definedName name="MLTaxDepnRateCapex">#REF!</definedName>
    <definedName name="MLThirdRegResetDate">#REF!</definedName>
    <definedName name="MLYearsRegReset">#REF!</definedName>
    <definedName name="Mnths_Qtr">#REF!</definedName>
    <definedName name="Mnths_Yr">#REF!</definedName>
    <definedName name="MNU">#REF!</definedName>
    <definedName name="MNU_Mth">#REF!</definedName>
    <definedName name="Model_End">#REF!</definedName>
    <definedName name="Model_Input">#REF!</definedName>
    <definedName name="Model_Start">#REF!</definedName>
    <definedName name="Model_Start_Date">#REF!</definedName>
    <definedName name="ModelStartDate">#REF!</definedName>
    <definedName name="Moldova">#REF!</definedName>
    <definedName name="Monaco">#REF!</definedName>
    <definedName name="Mongolia">#REF!</definedName>
    <definedName name="MonlthyErgon_Nom_Name">#REF!</definedName>
    <definedName name="MonlthyMIM_Nom_Name">#REF!</definedName>
    <definedName name="Montenegro">#REF!</definedName>
    <definedName name="Month">#REF!</definedName>
    <definedName name="Month_End">EOMONTH(Month_Start,0)</definedName>
    <definedName name="Month_Start">#REF!</definedName>
    <definedName name="month0">{1,2,3,4,5,6,7,8,9,10,11,12}</definedName>
    <definedName name="MonthA">#REF!</definedName>
    <definedName name="MonthB">#REF!</definedName>
    <definedName name="MonthEnd">#REF!</definedName>
    <definedName name="MonthF">#REF!</definedName>
    <definedName name="MonthFreq">#REF!</definedName>
    <definedName name="MonthName">#REF!</definedName>
    <definedName name="MonthNum">#REF!</definedName>
    <definedName name="Months">#REF!</definedName>
    <definedName name="months_in_1_month">#REF!</definedName>
    <definedName name="months_in_quarter">#REF!</definedName>
    <definedName name="months_in_year">#REF!</definedName>
    <definedName name="Months_per_quarter">#REF!</definedName>
    <definedName name="Months_Qtr">#REF!</definedName>
    <definedName name="Months_Yr">#REF!</definedName>
    <definedName name="MonthsInYear">#REF!</definedName>
    <definedName name="Montserrat">#REF!</definedName>
    <definedName name="Moomba">#REF!</definedName>
    <definedName name="moomba1">#REF!</definedName>
    <definedName name="Moomba2">#REF!</definedName>
    <definedName name="Moombap">#REF!</definedName>
    <definedName name="Morocco">#REF!</definedName>
    <definedName name="Mozambique">#REF!</definedName>
    <definedName name="MPS_Heat_Rate">#REF!</definedName>
    <definedName name="MPS_Rating_2011">#REF!</definedName>
    <definedName name="MPV_RNG_PRICE">OFFSET(#REF!, 1, ,#REF!)</definedName>
    <definedName name="MPV_RNG_RETURN">OFFSET(#REF!, 2, ,#REF!)</definedName>
    <definedName name="MRAIndicator">#REF!</definedName>
    <definedName name="MRAYears">#REF!</definedName>
    <definedName name="Mrp">#REF!</definedName>
    <definedName name="MRT_LAST_PRICE">OFFSET(#REF!,#REF! + 1, ,1)</definedName>
    <definedName name="MRT_MEAN">#REF!</definedName>
    <definedName name="MRT_PERCENTILE">#REF!</definedName>
    <definedName name="MRT_RNG_PRICE">OFFSET(#REF!, 1, ,#REF!)</definedName>
    <definedName name="MRT_RNG_RETURN">OFFSET(#REF!, 2, ,#REF!)</definedName>
    <definedName name="MRT_STDEV">#REF!</definedName>
    <definedName name="MRT_TARGET">#REF!</definedName>
    <definedName name="MSP_TT">#REF!</definedName>
    <definedName name="MSPCONS">#REF!</definedName>
    <definedName name="mspdetailed">#REF!</definedName>
    <definedName name="MSPSUMMARY">#REF!</definedName>
    <definedName name="MSR">#REF!</definedName>
    <definedName name="MSR_Mth">#REF!</definedName>
    <definedName name="Mt_Isa">#REF!</definedName>
    <definedName name="Mt_Isa_Cost">#REF!</definedName>
    <definedName name="MT_Resid_Input">#REF!</definedName>
    <definedName name="MT_Resid_Mrgins">#REF!</definedName>
    <definedName name="MTD">#REF!</definedName>
    <definedName name="MTDDate">#REF!</definedName>
    <definedName name="mth">#REF!</definedName>
    <definedName name="Mth_Name">#REF!</definedName>
    <definedName name="MTHACT98">#REF!</definedName>
    <definedName name="MTHACT99">#REF!</definedName>
    <definedName name="MTHBUD99">#REF!</definedName>
    <definedName name="MTHFREW">#REF!</definedName>
    <definedName name="Mthly">#REF!</definedName>
    <definedName name="Mths_In_Half_Yr">#REF!</definedName>
    <definedName name="Mths_In_Qtr">#REF!</definedName>
    <definedName name="Mths_In_Yr">#REF!</definedName>
    <definedName name="MTHVAR99">#REF!</definedName>
    <definedName name="MtIsaAdminFee">#REF!</definedName>
    <definedName name="MtIsaAnnualVariableOM">#REF!</definedName>
    <definedName name="MtIsaBookBase">#REF!</definedName>
    <definedName name="MtIsaEndOps">#REF!</definedName>
    <definedName name="MtIsaOMMargin">#REF!</definedName>
    <definedName name="MtIsaOpexContingency">#REF!</definedName>
    <definedName name="MtIsaOpexSens">#REF!</definedName>
    <definedName name="MtIsaOpsFlag">#REF!</definedName>
    <definedName name="MtIsaOpsStart">#REF!</definedName>
    <definedName name="MtIsaOptionAmount">#REF!</definedName>
    <definedName name="MtIsaOptionExerciseDate">#REF!</definedName>
    <definedName name="MtIsaOptionIndicator">#REF!</definedName>
    <definedName name="MtIsaRealInsurance">#REF!</definedName>
    <definedName name="MtIsaRealRev">#REF!</definedName>
    <definedName name="MtIsaRevSens">#REF!</definedName>
    <definedName name="MtIsaTaxBase">#REF!</definedName>
    <definedName name="mu_cu">#REF!</definedName>
    <definedName name="Multiplier">0.05</definedName>
    <definedName name="MVP_LAST_PRICE">OFFSET(#REF!,#REF! + 1, ,1)</definedName>
    <definedName name="MVP_MEAN">#REF!</definedName>
    <definedName name="MVP_PERCENTILE">#REF!</definedName>
    <definedName name="MVP_RNG_PRICE">OFFSET(#REF!, 1, ,#REF!)</definedName>
    <definedName name="MVP_RNG_RETURN">OFFSET(#REF!, 2, ,#REF!)</definedName>
    <definedName name="MVP_STDEV">#REF!</definedName>
    <definedName name="MVP_TARGET">#REF!</definedName>
    <definedName name="MXB">#REF!</definedName>
    <definedName name="MXB_Mth">#REF!</definedName>
    <definedName name="Myanmar">#REF!</definedName>
    <definedName name="n">OFFSET(ADSWAPCount,0,1+ItemsCols,1,ADSWAPCount)</definedName>
    <definedName name="NABMaxTermDebt">#REF!</definedName>
    <definedName name="name">#REF!</definedName>
    <definedName name="Name_Company">#REF!</definedName>
    <definedName name="Name_Model">#REF!</definedName>
    <definedName name="Name_Project">#REF!</definedName>
    <definedName name="NamedRangesUpdateTable">OFFSET(#REF!,0,0,COUNTA(#REF!),3)</definedName>
    <definedName name="NamedRangeUpdate">OFFSET(#REF!,0,0,COUNTA(#REF!),1)</definedName>
    <definedName name="Names">#REF!</definedName>
    <definedName name="Namibia">#REF!</definedName>
    <definedName name="NaturallyAustralianFoods">#REF!</definedName>
    <definedName name="Nauru">#REF!</definedName>
    <definedName name="NBUDG_1">#REF!</definedName>
    <definedName name="NBUDG_2">#REF!</definedName>
    <definedName name="NBUDG_MTH">#REF!</definedName>
    <definedName name="NCX">#REF!</definedName>
    <definedName name="NCX_Mth">#REF!</definedName>
    <definedName name="NegService">#REF!</definedName>
    <definedName name="Nepal">#REF!</definedName>
    <definedName name="NetEquity">#REF!</definedName>
    <definedName name="Netherlands">#REF!</definedName>
    <definedName name="NEW">#REF!</definedName>
    <definedName name="New_Caledonia">#REF!</definedName>
    <definedName name="New_Zealand">#REF!</definedName>
    <definedName name="Newcastle">#REF!</definedName>
    <definedName name="Newcastle_Cost_2">#REF!</definedName>
    <definedName name="NewMatrix1">#REF!</definedName>
    <definedName name="Nicaragua">#REF!</definedName>
    <definedName name="NiftyCapitalCost">#REF!</definedName>
    <definedName name="NiftyEndOps">#REF!</definedName>
    <definedName name="NiftyMinimumPayment">#REF!</definedName>
    <definedName name="NiftyOMMargin">#REF!</definedName>
    <definedName name="NiftyOpexContingency">#REF!</definedName>
    <definedName name="NiftyOpexSens">#REF!</definedName>
    <definedName name="NiftyOpsFlag">#REF!</definedName>
    <definedName name="NiftyOptionContractEnd">#REF!</definedName>
    <definedName name="NiftyOptionContractLength">#REF!</definedName>
    <definedName name="NiftyOptionContractStart">#REF!</definedName>
    <definedName name="NiftyOptionExerciseDate">#REF!</definedName>
    <definedName name="NIftyOptionWACC">#REF!</definedName>
    <definedName name="NiftyPaymentChooser">#REF!</definedName>
    <definedName name="NiftyRevSens">#REF!</definedName>
    <definedName name="NiftyTaxBase">#REF!</definedName>
    <definedName name="Niger">#REF!</definedName>
    <definedName name="Nigeria">#REF!</definedName>
    <definedName name="Niue">#REF!</definedName>
    <definedName name="No">#REF!</definedName>
    <definedName name="No.">TRUE</definedName>
    <definedName name="nocheck">#REF!</definedName>
    <definedName name="Node">#REF!</definedName>
    <definedName name="NomBondInd">#REF!</definedName>
    <definedName name="NominalSwapBanks">#REF!</definedName>
    <definedName name="Non_Target_MDQ">#REF!</definedName>
    <definedName name="NonAssPTT_B021">#REF!</definedName>
    <definedName name="NonAssPTT_B038">#REF!</definedName>
    <definedName name="NonAssPTT_B053">#REF!</definedName>
    <definedName name="NonAssPTT_J050">#REF!</definedName>
    <definedName name="NonAssPTT_J980">#REF!</definedName>
    <definedName name="NonDed_Donations">#REF!</definedName>
    <definedName name="NonDed_Ent">#REF!</definedName>
    <definedName name="NonDed_Fines">#REF!</definedName>
    <definedName name="NonDed_ROS">#REF!</definedName>
    <definedName name="NonDedInt">#REF!</definedName>
    <definedName name="NonExistingTelfNiftBanks">#REF!</definedName>
    <definedName name="NonLCCtnAmount">#REF!</definedName>
    <definedName name="NonLCCtnEstabFee">#REF!</definedName>
    <definedName name="NOOFFFSEGMENTS1">#REF!</definedName>
    <definedName name="Norfolk_Island">#REF!</definedName>
    <definedName name="Normalisation_Adjustments">#REF!</definedName>
    <definedName name="Northern_Mariana_Islands">#REF!</definedName>
    <definedName name="Northern_NSW">#REF!</definedName>
    <definedName name="Northern_NSW_Cost">#REF!</definedName>
    <definedName name="Norway">#REF!</definedName>
    <definedName name="NOTE34_35">#REF!</definedName>
    <definedName name="NOTE35_36">#REF!</definedName>
    <definedName name="Note41a">#REF!</definedName>
    <definedName name="Note41b">#REF!</definedName>
    <definedName name="NOTE42_1">#REF!</definedName>
    <definedName name="NOTE42_44">#REF!</definedName>
    <definedName name="NOTE44_1">#REF!</definedName>
    <definedName name="NOTE44_2">#REF!</definedName>
    <definedName name="NOTE44_3">#REF!</definedName>
    <definedName name="NOTE44_45">#REF!</definedName>
    <definedName name="NOTEPP_30">#REF!</definedName>
    <definedName name="NOTEPP_31">#REF!</definedName>
    <definedName name="NOTEPP_32">#REF!</definedName>
    <definedName name="NOTEPP_33">#REF!</definedName>
    <definedName name="NOTEPP_34">#REF!</definedName>
    <definedName name="NOTEPP_35">#REF!</definedName>
    <definedName name="NOTEPP_36">#REF!</definedName>
    <definedName name="NOTEPP_37">#REF!</definedName>
    <definedName name="NOTEPP_38">#REF!</definedName>
    <definedName name="NOTEPP_39">#REF!</definedName>
    <definedName name="NOTEPP_40">#REF!</definedName>
    <definedName name="NOTEPP_41">#REF!</definedName>
    <definedName name="NOTEPP21">#REF!</definedName>
    <definedName name="NOTEPP21_1">#REF!</definedName>
    <definedName name="NOTEPP21_10">#REF!</definedName>
    <definedName name="NOTEPP21_11">#REF!</definedName>
    <definedName name="NOTEPP21_12">#REF!</definedName>
    <definedName name="NOTEPP21_13">#REF!</definedName>
    <definedName name="NOTEPP21_2">#REF!</definedName>
    <definedName name="NOTEPP21_3">#REF!</definedName>
    <definedName name="NOTEPP21_4">#REF!</definedName>
    <definedName name="NOTEPP21_5">#REF!</definedName>
    <definedName name="NOTEPP21_7">#REF!</definedName>
    <definedName name="NOTEPP21_8">#REF!</definedName>
    <definedName name="NOTEPP21_9">#REF!</definedName>
    <definedName name="notes1">#REF!</definedName>
    <definedName name="notes2">#REF!</definedName>
    <definedName name="notes3">#REF!</definedName>
    <definedName name="Notes38_39">#REF!</definedName>
    <definedName name="NOTESP11">#REF!</definedName>
    <definedName name="NOTESP12">#REF!</definedName>
    <definedName name="NOTESP13">#REF!</definedName>
    <definedName name="NOTESP14">#REF!</definedName>
    <definedName name="NOTESP15">#REF!</definedName>
    <definedName name="NOTESP16">#REF!</definedName>
    <definedName name="NOTESP17">#REF!</definedName>
    <definedName name="NOTESP18">#REF!</definedName>
    <definedName name="NOTESP19">#REF!</definedName>
    <definedName name="NOTESP22">#REF!</definedName>
    <definedName name="NOTESP23">#REF!</definedName>
    <definedName name="NOTESP24">#REF!</definedName>
    <definedName name="NOTESP25">#REF!</definedName>
    <definedName name="Nov">#REF!</definedName>
    <definedName name="NOV09SPEND">#REF!</definedName>
    <definedName name="now">#REF!</definedName>
    <definedName name="NPAT">#REF!</definedName>
    <definedName name="NPBT">#REF!</definedName>
    <definedName name="NPV_4">#REF!</definedName>
    <definedName name="NPVOutput">#REF!</definedName>
    <definedName name="NPVValnDate">#REF!</definedName>
    <definedName name="NR_Table_Data">#REF!,#REF!,#REF!,#REF!,#REF!</definedName>
    <definedName name="NSWMortgageDuty">#REF!</definedName>
    <definedName name="NT_BudgetData">#REF!</definedName>
    <definedName name="NT_Updated">#REF!</definedName>
    <definedName name="NTCY">OFFSET(#REF!,,COUNTA(#REF!)-37,,37)</definedName>
    <definedName name="NTGD">#REF!</definedName>
    <definedName name="Nth_Table_Data">#REF!,#REF!,#REF!,#REF!,#REF!,#REF!,#REF!</definedName>
    <definedName name="NTmat">OFFSET(#REF!,,COUNTA(#REF!)-37,,37)</definedName>
    <definedName name="NTpY">OFFSET(#REF!,,COUNTA(#REF!)-37,,24)</definedName>
    <definedName name="NTXAxis">OFFSET(#REF!,,COUNTA(#REF!)-37,,37)</definedName>
    <definedName name="NUMBEROFDETAILFIELDS1">#REF!</definedName>
    <definedName name="NUMBEROFHEADERFIELDS1">#REF!</definedName>
    <definedName name="Numbers">#REF!</definedName>
    <definedName name="NvsASD">"V2003-06-30"</definedName>
    <definedName name="NvsAutoDrillOk">"VN"</definedName>
    <definedName name="NvsElapsedTime">0.000465162032924127</definedName>
    <definedName name="NvsEndTime">37824.3469520833</definedName>
    <definedName name="NvsInstLang">"VENG"</definedName>
    <definedName name="NvsInstSpec">"%,FBUSINESS_UNIT,TLEGAL_ENTITIES,NAEG"</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Effdt">"V2001-07-01"</definedName>
    <definedName name="NvsPanelSetid">"VSHARE"</definedName>
    <definedName name="NvsReqBU">"V11020"</definedName>
    <definedName name="NvsReqBUOnly">"VN"</definedName>
    <definedName name="NvsTransLed">"VN"</definedName>
    <definedName name="NvsTreeASD">"V2003-06-30"</definedName>
    <definedName name="NvsValTbl.ACCOUNT">"GL_ACCOUNT_TBL"</definedName>
    <definedName name="NvsValTbl.BUSINESS_UNIT">"BUS_UNIT_TBL_GL"</definedName>
    <definedName name="NvsValTbl.PROJECT_ID">"PROJECT_ID_VW"</definedName>
    <definedName name="NZCASHRTCodes">OFFSET(ADSWAPCount,0,1+ItemsCols,1,ADSWAPCount)</definedName>
    <definedName name="NZCASHRTCount">#REF!</definedName>
    <definedName name="NZCASHRTItems">OFFSET(NZCASHRTCount,0,1,1,NZCASHRTCount)</definedName>
    <definedName name="NZTable">#REF!</definedName>
    <definedName name="O_Total">#REF!</definedName>
    <definedName name="OCATYTD1">#REF!</definedName>
    <definedName name="OCB">#REF!</definedName>
    <definedName name="OCB_Mth">#REF!</definedName>
    <definedName name="Oct">#REF!</definedName>
    <definedName name="OCT08SPEND">#REF!</definedName>
    <definedName name="OCT09SPEND">#REF!</definedName>
    <definedName name="ODBCDataSource1">#REF!</definedName>
    <definedName name="OE_COPYROW">#REF!</definedName>
    <definedName name="OE_DAILY">#REF!</definedName>
    <definedName name="OE_END">#REF!</definedName>
    <definedName name="OE_ENDDATE">#REF!</definedName>
    <definedName name="OE_ENDYEAR">#REF!</definedName>
    <definedName name="OE_PASTEROW">#REF!</definedName>
    <definedName name="OE_PASTEYRROW">#REF!</definedName>
    <definedName name="OE_PIPELINES">#REF!</definedName>
    <definedName name="OE_PIPEMDQ">#REF!</definedName>
    <definedName name="OE_SELECTION">#REF!</definedName>
    <definedName name="OE_SOURCES">#REF!</definedName>
    <definedName name="OE_START">#REF!</definedName>
    <definedName name="OE_STARTDATE">#REF!</definedName>
    <definedName name="OE_STARTYEAR">#REF!</definedName>
    <definedName name="OE_SUPPLY">#REF!</definedName>
    <definedName name="OE_YEAR">#REF!</definedName>
    <definedName name="OE_YEARLY">#REF!</definedName>
    <definedName name="OEIDistn_B021">#REF!</definedName>
    <definedName name="OEIDistn_J980">#REF!</definedName>
    <definedName name="OffTakeEndDate">#REF!</definedName>
    <definedName name="OffTakeEndDateQtr">#REF!</definedName>
    <definedName name="old">#REF!</definedName>
    <definedName name="Oldgrades">#REF!</definedName>
    <definedName name="olijanstaff">#REF!</definedName>
    <definedName name="Oman">#REF!</definedName>
    <definedName name="OMBaseDate">#REF!</definedName>
    <definedName name="OMManagementMargin">#REF!</definedName>
    <definedName name="OMMarginAccrInd">#REF!</definedName>
    <definedName name="OMRebateFlag">#REF!</definedName>
    <definedName name="OMSensitivityInd">#REF!</definedName>
    <definedName name="On_cost">#REF!</definedName>
    <definedName name="OpenCashAcctDrawdownDate">#REF!</definedName>
    <definedName name="OpenDITL">#REF!</definedName>
    <definedName name="OpenDSRA">#REF!</definedName>
    <definedName name="OpenDSRALookup">#REF!</definedName>
    <definedName name="OpenEYR">#REF!</definedName>
    <definedName name="OpenEYRInput">#REF!</definedName>
    <definedName name="OpenFITB">#REF!</definedName>
    <definedName name="OpenFrankingCredits">#REF!</definedName>
    <definedName name="OpenMRA">#REF!</definedName>
    <definedName name="OpenPPE">#REF!</definedName>
    <definedName name="operation">#REF!</definedName>
    <definedName name="OperationSupport">#REF!</definedName>
    <definedName name="Opex">#REF!</definedName>
    <definedName name="Opex_Table_Data">#REF!,#REF!,#REF!,#REF!,#REF!,#REF!,#REF!,#REF!,#REF!,#REF!,#REF!</definedName>
    <definedName name="OpexBud04">#REF!</definedName>
    <definedName name="opexsagas">#REF!</definedName>
    <definedName name="OpexSensitivityTable">#REF!</definedName>
    <definedName name="OPFRANK">#REF!</definedName>
    <definedName name="OpnEndDate">#REF!</definedName>
    <definedName name="OpnEndDateQtr">#REF!</definedName>
    <definedName name="OpnStartDate">#REF!</definedName>
    <definedName name="OpRevTax_B022">#REF!</definedName>
    <definedName name="OpRevTax_B063">#REF!</definedName>
    <definedName name="Ops_End">#REF!</definedName>
    <definedName name="Ops_Start">#REF!</definedName>
    <definedName name="OPTIONS">#REF!</definedName>
    <definedName name="Ora_ID" localSheetId="19">#REF!</definedName>
    <definedName name="Oracle_TB">#REF!</definedName>
    <definedName name="Origin_Flat_Cap_Option">#REF!</definedName>
    <definedName name="OsakaGasShare">#REF!</definedName>
    <definedName name="OTDAMDStartDate">#REF!</definedName>
    <definedName name="OTDAMDStartDateQtr">#REF!</definedName>
    <definedName name="other_acc">#REF!</definedName>
    <definedName name="other_Inputs_oldornew">"new"</definedName>
    <definedName name="other_Inputs_rowins_numb">13</definedName>
    <definedName name="other_Inputs_rowins0001">"00138to00139"</definedName>
    <definedName name="other_Inputs_rowins0002">"00243to00249"</definedName>
    <definedName name="other_Inputs_rowins0003">"00283to00286"</definedName>
    <definedName name="other_Inputs_rowins0004">"00413to00416"</definedName>
    <definedName name="other_Inputs_rowins0005">"00467to00467"</definedName>
    <definedName name="other_Inputs_rowins0006">"00483to00484"</definedName>
    <definedName name="other_Inputs_rowins0007">"00514to00515"</definedName>
    <definedName name="other_Inputs_rowins0008">"00526to00527"</definedName>
    <definedName name="other_Inputs_rowins0009">"00547to00550"</definedName>
    <definedName name="other_Inputs_rowins0010">"00559to00560"</definedName>
    <definedName name="other_Inputs_rowins0011">"00572to00572"</definedName>
    <definedName name="other_Inputs_rowins0012">"00638to00653"</definedName>
    <definedName name="other_Inputs_rowins0013">"00660to00661"</definedName>
    <definedName name="OtherFixedAA_tbl">#REF!</definedName>
    <definedName name="OtherSecRevDSCRTable">#REF!</definedName>
    <definedName name="OtherVarAA_tbl">#REF!</definedName>
    <definedName name="othretsheet">#REF!</definedName>
    <definedName name="ounces">#REF!</definedName>
    <definedName name="OUTPUT_FILE">#REF!</definedName>
    <definedName name="output_section">#REF!</definedName>
    <definedName name="Outstanding_Commitments">#REF!</definedName>
    <definedName name="OverRecovery">#REF!</definedName>
    <definedName name="OwnershipInterest">#REF!</definedName>
    <definedName name="OwnersRepresentative">#REF!</definedName>
    <definedName name="OwnersRepresentativeDate">#REF!</definedName>
    <definedName name="oz">#REF!</definedName>
    <definedName name="p">#REF!</definedName>
    <definedName name="P_0">#REF!</definedName>
    <definedName name="P_0_RevCap">#REF!</definedName>
    <definedName name="P_HY">#REF!</definedName>
    <definedName name="P_L">#REF!</definedName>
    <definedName name="PA">OFFSET(#REF!,0,0,COUNTA(#REF!),COUNTA(#REF!))</definedName>
    <definedName name="PacificOperations">#REF!</definedName>
    <definedName name="PacificOperations_cost">#REF!</definedName>
    <definedName name="pafsumm">#REF!</definedName>
    <definedName name="PAGE1">#REF!</definedName>
    <definedName name="Pakistan">#REF!</definedName>
    <definedName name="Pal_Workbook_GUID" hidden="1">"S5TUDQ2H9MCCW8ZSUEKK2N89"</definedName>
    <definedName name="Palau">#REF!</definedName>
    <definedName name="Palestine">#REF!</definedName>
    <definedName name="PALL">#REF!</definedName>
    <definedName name="Panama">#REF!</definedName>
    <definedName name="Papua_New_Guinea">#REF!</definedName>
    <definedName name="Paraguay">#REF!</definedName>
    <definedName name="PARTAUSTDIV">#REF!</definedName>
    <definedName name="Passthrough_actual_by_month">#REF!</definedName>
    <definedName name="Passthrough_Actual_YTD">#REF!</definedName>
    <definedName name="Passthrough_budget_by_month">#REF!</definedName>
    <definedName name="Passthrough_budget_YTD">#REF!</definedName>
    <definedName name="Passthrough_lastyear_by_month">#REF!</definedName>
    <definedName name="Passthrough_lastyear_YTD">#REF!</definedName>
    <definedName name="Paste_BaseGearing">#REF!</definedName>
    <definedName name="Paste_Sculpted_Repayment">#REF!</definedName>
    <definedName name="Paste_Shareholder">#REF!</definedName>
    <definedName name="Paste_TotalProjectCosts">#REF!</definedName>
    <definedName name="Pasted_AcquisitionFacility_Repayment">#REF!</definedName>
    <definedName name="Pasted_ArrowInterest">#REF!</definedName>
    <definedName name="Pasted_Con">#REF!</definedName>
    <definedName name="Pasted_ConstructionFacility_Repayment">#REF!</definedName>
    <definedName name="Pasted_DSRA">#REF!</definedName>
    <definedName name="Pasted_EquityBridge">#REF!</definedName>
    <definedName name="Pasted_Sub">#REF!</definedName>
    <definedName name="Pay_Au_Table">#REF!</definedName>
    <definedName name="Payment_Terms">#REF!</definedName>
    <definedName name="Payment_Type">#REF!</definedName>
    <definedName name="paymentTermsDD">OFFSET(#REF!,1,0,COUNTA(#REF!)-1,1)</definedName>
    <definedName name="paymentTypesDD">OFFSET(#REF!,0,0,(COUNTA(#REF!))-1,1)</definedName>
    <definedName name="Pb_Sm_Daily_Gas_Usage">#REF!</definedName>
    <definedName name="PbMiningTable">#REF!</definedName>
    <definedName name="PBOutput">#REF!</definedName>
    <definedName name="PBS">#REF!</definedName>
    <definedName name="PBS_Mth">#REF!</definedName>
    <definedName name="PbSmTable">#REF!</definedName>
    <definedName name="pbspot">#REF!</definedName>
    <definedName name="PBT">#REF!</definedName>
    <definedName name="PBT_B021">#REF!</definedName>
    <definedName name="PBT_B038">#REF!</definedName>
    <definedName name="PBT_B053">#REF!</definedName>
    <definedName name="PBT_plusPERM">#REF!</definedName>
    <definedName name="PbZnConcTable">#REF!</definedName>
    <definedName name="PCtn">#REF!</definedName>
    <definedName name="PDMSMERGE">#REF!</definedName>
    <definedName name="PeakDayCopy">#REF!</definedName>
    <definedName name="PeakDays">#REF!</definedName>
    <definedName name="people">#REF!</definedName>
    <definedName name="PER">#REF!</definedName>
    <definedName name="Per_1_End_Date">#REF!</definedName>
    <definedName name="Per_1_End_Mth">#REF!</definedName>
    <definedName name="Per_1_Title">#REF!</definedName>
    <definedName name="percent">#REF!</definedName>
    <definedName name="percent_purchased">#REF!</definedName>
    <definedName name="PERIOD">#REF!</definedName>
    <definedName name="PERIOD_NO">#REF!</definedName>
    <definedName name="PeriodNumberColumn">OFFSET(PeriodNumberHeading,0,0,_pdNoOfPayments+3,1)</definedName>
    <definedName name="PeriodNumberHeading">#REF!</definedName>
    <definedName name="PeriodNumbers">OFFSET(PeriodNumberHeading,2,0,_pdNoOfPayments+1,1)</definedName>
    <definedName name="Periods">#REF!</definedName>
    <definedName name="PERIODSETNAME1">#REF!</definedName>
    <definedName name="PeriodsInYear">#REF!</definedName>
    <definedName name="PeriodsYear">#REF!</definedName>
    <definedName name="PERM_J160">#REF!</definedName>
    <definedName name="Personnel">#REF!</definedName>
    <definedName name="Peru">#REF!</definedName>
    <definedName name="PGGSR">#REF!</definedName>
    <definedName name="Philippines">#REF!</definedName>
    <definedName name="Phone_No.">#REF!</definedName>
    <definedName name="phoneCodesDD">#REF!</definedName>
    <definedName name="phoneCodeTable">OFFSET(#REF!,1,0,COUNTA(#REF!)-1,4)</definedName>
    <definedName name="Physical_Location_Listing">#REF!</definedName>
    <definedName name="Pitcairn_Islands">#REF!</definedName>
    <definedName name="PL">#REF!</definedName>
    <definedName name="PL_RepItems">#REF!</definedName>
    <definedName name="Plan_End">#REF!</definedName>
    <definedName name="Plan_Start">#REF!</definedName>
    <definedName name="Planned">#REF!</definedName>
    <definedName name="Plant_Load_Factor">#REF!</definedName>
    <definedName name="PM">#REF!</definedName>
    <definedName name="PMA_WA">#REF!</definedName>
    <definedName name="PN">#REF!</definedName>
    <definedName name="PNS">#REF!</definedName>
    <definedName name="Pnumbers">#REF!</definedName>
    <definedName name="Poland">#REF!</definedName>
    <definedName name="PopCache_FA_MASS_ADDITIONS_AMORTIZE_NBV_FLAG" hidden="1">#REF!</definedName>
    <definedName name="PopCache_FA_MASS_ADDITIONS_ASSET_TYPE" hidden="1">#REF!</definedName>
    <definedName name="PopCache_FA_MASS_ADDITIONS_DEPRECIATE_FLAG" hidden="1">#REF!</definedName>
    <definedName name="PopCache_FA_MASS_ADDITIONS_IN_USE_FLAG" hidden="1">#REF!</definedName>
    <definedName name="PopCache_FA_MASS_ADDITIONS_INVENTORIAL" hidden="1">#REF!</definedName>
    <definedName name="PopCache_FA_MASS_ADDITIONS_NEW_USED" hidden="1">#REF!</definedName>
    <definedName name="PopCache_FA_MASS_ADDITIONS_OWNED_LEASED" hidden="1">#REF!</definedName>
    <definedName name="PopCache_FA_MASS_ADDITIONS_PROPERTY_1245_1250_CODE" hidden="1">#REF!</definedName>
    <definedName name="PopCache_FA_MASS_ADDITIONS_PROPERTY_TYPE_CODE" hidden="1">#REF!</definedName>
    <definedName name="PopCache_FA_MASS_ADDITIONS_SHORT_FISCAL_YEAR_FLAG" hidden="1">#REF!</definedName>
    <definedName name="Port_Douglas">#REF!</definedName>
    <definedName name="Port_Douglas_Cost">#REF!</definedName>
    <definedName name="Portugal">#REF!</definedName>
    <definedName name="pos">#REF!</definedName>
    <definedName name="Position_Types">#REF!</definedName>
    <definedName name="post_contract_redn">#REF!</definedName>
    <definedName name="Postcode">#REF!</definedName>
    <definedName name="POSTERRORSTOSUSP1">#REF!</definedName>
    <definedName name="PostOfftakeLeaseReceivableDiff">#REF!</definedName>
    <definedName name="PostOfftakeLeaseReceivableDiscRate">#REF!</definedName>
    <definedName name="PostTaxFiveYrYieldExSHL">#REF!</definedName>
    <definedName name="PosttaxOffTakeIRRexclSHL">#REF!</definedName>
    <definedName name="PostTaxThreeYrYieldExSHL">#REF!</definedName>
    <definedName name="PPFirstYear">#REF!</definedName>
    <definedName name="PPLastYear">#REF!</definedName>
    <definedName name="Pr">#REF!</definedName>
    <definedName name="PRCP_final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EACQ">#REF!</definedName>
    <definedName name="prep">#REF!</definedName>
    <definedName name="prepay">#REF!</definedName>
    <definedName name="PrepPlant_ConDuration">#REF!</definedName>
    <definedName name="PrepPlant_ConEnd_Date">#REF!</definedName>
    <definedName name="PrepPlant_ConEnd_Period">#REF!</definedName>
    <definedName name="PrepPlant_ConStart_Date">#REF!</definedName>
    <definedName name="PrepPlant_ConStart_Period">#REF!</definedName>
    <definedName name="Pres" localSheetId="8" hidden="1">{#N/A,#N/A,TRUE,"Cover sheet";#N/A,#N/A,TRUE,"Summary";#N/A,#N/A,TRUE,"Key Assumptions";#N/A,#N/A,TRUE,"Profit &amp; Loss";#N/A,#N/A,TRUE,"Balance Sheet";#N/A,#N/A,TRUE,"Cashflow";#N/A,#N/A,TRUE,"IRR";#N/A,#N/A,TRUE,"Ratios";#N/A,#N/A,TRUE,"Debt analysis"}</definedName>
    <definedName name="Pres" localSheetId="6" hidden="1">{#N/A,#N/A,TRUE,"Cover sheet";#N/A,#N/A,TRUE,"Summary";#N/A,#N/A,TRUE,"Key Assumptions";#N/A,#N/A,TRUE,"Profit &amp; Loss";#N/A,#N/A,TRUE,"Balance Sheet";#N/A,#N/A,TRUE,"Cashflow";#N/A,#N/A,TRUE,"IRR";#N/A,#N/A,TRUE,"Ratios";#N/A,#N/A,TRUE,"Debt analysis"}</definedName>
    <definedName name="Pres" localSheetId="11" hidden="1">{#N/A,#N/A,TRUE,"Cover sheet";#N/A,#N/A,TRUE,"Summary";#N/A,#N/A,TRUE,"Key Assumptions";#N/A,#N/A,TRUE,"Profit &amp; Loss";#N/A,#N/A,TRUE,"Balance Sheet";#N/A,#N/A,TRUE,"Cashflow";#N/A,#N/A,TRUE,"IRR";#N/A,#N/A,TRUE,"Ratios";#N/A,#N/A,TRUE,"Debt analysis"}</definedName>
    <definedName name="Pres" hidden="1">{#N/A,#N/A,TRUE,"Cover sheet";#N/A,#N/A,TRUE,"Summary";#N/A,#N/A,TRUE,"Key Assumptions";#N/A,#N/A,TRUE,"Profit &amp; Loss";#N/A,#N/A,TRUE,"Balance Sheet";#N/A,#N/A,TRUE,"Cashflow";#N/A,#N/A,TRUE,"IRR";#N/A,#N/A,TRUE,"Ratios";#N/A,#N/A,TRUE,"Debt analysis"}</definedName>
    <definedName name="press_reduc">#REF!</definedName>
    <definedName name="PreTaxUngearedIRR">#REF!</definedName>
    <definedName name="Prev_catergory">#REF!</definedName>
    <definedName name="previous_vanilla">#REF!</definedName>
    <definedName name="Previously_Claimed">#REF!,#REF!,#REF!,#REF!,#REF!,#REF!</definedName>
    <definedName name="PrevTemplateDate">#REF!</definedName>
    <definedName name="PRICE">#REF!</definedName>
    <definedName name="PRICE_VARIANCE">#REF!</definedName>
    <definedName name="PRICEVAR">#REF!</definedName>
    <definedName name="Pricing">#REF!</definedName>
    <definedName name="primKey">#REF!</definedName>
    <definedName name="principal">#REF!</definedName>
    <definedName name="Print">#REF!</definedName>
    <definedName name="_xlnm.Print_Area">#REF!</definedName>
    <definedName name="PRINT_CANBERRA">#REF!</definedName>
    <definedName name="PRINT_SYDNEY">#REF!</definedName>
    <definedName name="_xlnm.Print_Titles">#N/A</definedName>
    <definedName name="PRINT1">#REF!</definedName>
    <definedName name="PRINT10">#REF!</definedName>
    <definedName name="PRINT11">#REF!</definedName>
    <definedName name="PRINT12">#REF!</definedName>
    <definedName name="PRINT13">#REF!</definedName>
    <definedName name="PRINT14">#REF!</definedName>
    <definedName name="PRINT15">#REF!</definedName>
    <definedName name="PRINT16">#REF!</definedName>
    <definedName name="PRINT17">#REF!</definedName>
    <definedName name="PRINT18">#REF!</definedName>
    <definedName name="PRINT19">#REF!</definedName>
    <definedName name="PRINT2">#REF!</definedName>
    <definedName name="PRINT20">#REF!</definedName>
    <definedName name="PRINT21">#REF!</definedName>
    <definedName name="PRINT22">#REF!</definedName>
    <definedName name="PRINT3">#REF!</definedName>
    <definedName name="PRINT4">#REF!</definedName>
    <definedName name="PRINT5">#REF!</definedName>
    <definedName name="PRINT6">#REF!</definedName>
    <definedName name="PRINT7">#REF!</definedName>
    <definedName name="PRINT8">#REF!</definedName>
    <definedName name="PRINT9">#REF!</definedName>
    <definedName name="PrintAll">#N/A</definedName>
    <definedName name="Prior_catergory">#REF!</definedName>
    <definedName name="Prior_period">#REF!</definedName>
    <definedName name="Prior_Year___2000_2001____by_month">#REF!</definedName>
    <definedName name="Prior_Year___2000_2001____Year_to_date">#REF!</definedName>
    <definedName name="Pro_Forma">#REF!</definedName>
    <definedName name="Pro_Rata_Dte">#REF!</definedName>
    <definedName name="probability">#REF!</definedName>
    <definedName name="probability_rating">#REF!</definedName>
    <definedName name="prod">#REF!</definedName>
    <definedName name="Product">#REF!</definedName>
    <definedName name="Productivity">#REF!</definedName>
    <definedName name="ProfEquAcc_ANPSPV">#REF!</definedName>
    <definedName name="ProfEquAcc_Eii">#REF!</definedName>
    <definedName name="ProfEquAcc_Eii2">#REF!</definedName>
    <definedName name="Profit">#REF!,#REF!</definedName>
    <definedName name="profitandloss">#REF!</definedName>
    <definedName name="PROFITMONTH">#REF!</definedName>
    <definedName name="PROFITYTD">#REF!</definedName>
    <definedName name="Proj_ID" localSheetId="19">#REF!</definedName>
    <definedName name="projCode">#REF!</definedName>
    <definedName name="Project_Data">#REF!</definedName>
    <definedName name="Project_Groups">OFFSET(#REF!,0,0,(COUNTA(#REF!))-1,1)</definedName>
    <definedName name="Project_Lead_Times">#REF!</definedName>
    <definedName name="Project_Lead_Times_Local">#REF!</definedName>
    <definedName name="Project_name">#REF!</definedName>
    <definedName name="Project_Pivot_Data">#REF!</definedName>
    <definedName name="PROJECTCODES">#REF!</definedName>
    <definedName name="ProjectDescr">#REF!</definedName>
    <definedName name="ProjectEquity">#REF!</definedName>
    <definedName name="ProjectName">{"BU Name or Client/Project Name"}</definedName>
    <definedName name="Projects">#REF!</definedName>
    <definedName name="Projects_Tasks_Mapped_to_Activities">#REF!</definedName>
    <definedName name="projID">#REF!</definedName>
    <definedName name="ProjList">#REF!</definedName>
    <definedName name="projName">#REF!</definedName>
    <definedName name="PROJTYPE">#REF!</definedName>
    <definedName name="prolinks_04764a45d96844e4bf76262e1858a5b9" localSheetId="8" hidden="1">#REF!</definedName>
    <definedName name="prolinks_04764a45d96844e4bf76262e1858a5b9" localSheetId="6" hidden="1">#REF!</definedName>
    <definedName name="prolinks_04764a45d96844e4bf76262e1858a5b9" hidden="1">#REF!</definedName>
    <definedName name="prolinks_050751c614ad42cbac7c7ff3b6307b8d" localSheetId="8" hidden="1">#REF!</definedName>
    <definedName name="prolinks_050751c614ad42cbac7c7ff3b6307b8d" localSheetId="6" hidden="1">#REF!</definedName>
    <definedName name="prolinks_050751c614ad42cbac7c7ff3b6307b8d" hidden="1">#REF!</definedName>
    <definedName name="prolinks_0d03f6757efb4aa7950d1972d7c46df4" localSheetId="8" hidden="1">#REF!</definedName>
    <definedName name="prolinks_0d03f6757efb4aa7950d1972d7c46df4" localSheetId="6" hidden="1">#REF!</definedName>
    <definedName name="prolinks_0d03f6757efb4aa7950d1972d7c46df4" hidden="1">#REF!</definedName>
    <definedName name="prolinks_0d93ae85f8fd4c5e82ffc7218a982628" localSheetId="8" hidden="1">#REF!</definedName>
    <definedName name="prolinks_0d93ae85f8fd4c5e82ffc7218a982628" localSheetId="6" hidden="1">#REF!</definedName>
    <definedName name="prolinks_0d93ae85f8fd4c5e82ffc7218a982628" hidden="1">#REF!</definedName>
    <definedName name="prolinks_1bfc1330c0d140a0b1c469b1dd17ae92" localSheetId="8" hidden="1">#REF!</definedName>
    <definedName name="prolinks_1bfc1330c0d140a0b1c469b1dd17ae92" localSheetId="6" hidden="1">#REF!</definedName>
    <definedName name="prolinks_1bfc1330c0d140a0b1c469b1dd17ae92" hidden="1">#REF!</definedName>
    <definedName name="prolinks_20b0bf82557e456586c4a899e14490ef" localSheetId="8" hidden="1">#REF!</definedName>
    <definedName name="prolinks_20b0bf82557e456586c4a899e14490ef" localSheetId="6" hidden="1">#REF!</definedName>
    <definedName name="prolinks_20b0bf82557e456586c4a899e14490ef" hidden="1">#REF!</definedName>
    <definedName name="prolinks_235798cdc8084aee97090c8d6f654205" localSheetId="8" hidden="1">#REF!</definedName>
    <definedName name="prolinks_235798cdc8084aee97090c8d6f654205" localSheetId="6" hidden="1">#REF!</definedName>
    <definedName name="prolinks_235798cdc8084aee97090c8d6f654205" hidden="1">#REF!</definedName>
    <definedName name="prolinks_297c4a23d781455e92f462dcda89b86d" localSheetId="8" hidden="1">#REF!</definedName>
    <definedName name="prolinks_297c4a23d781455e92f462dcda89b86d" localSheetId="6" hidden="1">#REF!</definedName>
    <definedName name="prolinks_297c4a23d781455e92f462dcda89b86d" hidden="1">#REF!</definedName>
    <definedName name="prolinks_373ac7233c5945f69d75cf16fbf3cf40" localSheetId="8" hidden="1">#REF!</definedName>
    <definedName name="prolinks_373ac7233c5945f69d75cf16fbf3cf40" localSheetId="6" hidden="1">#REF!</definedName>
    <definedName name="prolinks_373ac7233c5945f69d75cf16fbf3cf40" hidden="1">#REF!</definedName>
    <definedName name="prolinks_3b86a99b17c3454c9dda1e3f48df9edf" localSheetId="8" hidden="1">#REF!</definedName>
    <definedName name="prolinks_3b86a99b17c3454c9dda1e3f48df9edf" localSheetId="6" hidden="1">#REF!</definedName>
    <definedName name="prolinks_3b86a99b17c3454c9dda1e3f48df9edf" hidden="1">#REF!</definedName>
    <definedName name="prolinks_3ebc68a8156a47e68ef78919e3a9ff13" localSheetId="8" hidden="1">#REF!</definedName>
    <definedName name="prolinks_3ebc68a8156a47e68ef78919e3a9ff13" localSheetId="6" hidden="1">#REF!</definedName>
    <definedName name="prolinks_3ebc68a8156a47e68ef78919e3a9ff13" hidden="1">#REF!</definedName>
    <definedName name="prolinks_425100fb40644305bb307b09aedfedff" localSheetId="8" hidden="1">#REF!</definedName>
    <definedName name="prolinks_425100fb40644305bb307b09aedfedff" localSheetId="6" hidden="1">#REF!</definedName>
    <definedName name="prolinks_425100fb40644305bb307b09aedfedff" hidden="1">#REF!</definedName>
    <definedName name="prolinks_4328f2b1e19a498da18ed9cb6638d4fc" localSheetId="8" hidden="1">#REF!</definedName>
    <definedName name="prolinks_4328f2b1e19a498da18ed9cb6638d4fc" localSheetId="6" hidden="1">#REF!</definedName>
    <definedName name="prolinks_4328f2b1e19a498da18ed9cb6638d4fc" hidden="1">#REF!</definedName>
    <definedName name="prolinks_496532c178ca4e2f8fc9b2291bf305b3" localSheetId="8" hidden="1">#REF!</definedName>
    <definedName name="prolinks_496532c178ca4e2f8fc9b2291bf305b3" localSheetId="6" hidden="1">#REF!</definedName>
    <definedName name="prolinks_496532c178ca4e2f8fc9b2291bf305b3" hidden="1">#REF!</definedName>
    <definedName name="prolinks_5240e593ce22416bba4813f7a80adb73" localSheetId="8" hidden="1">#REF!</definedName>
    <definedName name="prolinks_5240e593ce22416bba4813f7a80adb73" localSheetId="6" hidden="1">#REF!</definedName>
    <definedName name="prolinks_5240e593ce22416bba4813f7a80adb73" hidden="1">#REF!</definedName>
    <definedName name="prolinks_58dcaeea7292413b904189871e78cb8e" localSheetId="8" hidden="1">#REF!</definedName>
    <definedName name="prolinks_58dcaeea7292413b904189871e78cb8e" localSheetId="6" hidden="1">#REF!</definedName>
    <definedName name="prolinks_58dcaeea7292413b904189871e78cb8e" hidden="1">#REF!</definedName>
    <definedName name="prolinks_6820e1ddada74b268d9073250e83331e" localSheetId="8" hidden="1">#REF!</definedName>
    <definedName name="prolinks_6820e1ddada74b268d9073250e83331e" localSheetId="6" hidden="1">#REF!</definedName>
    <definedName name="prolinks_6820e1ddada74b268d9073250e83331e" hidden="1">#REF!</definedName>
    <definedName name="prolinks_6e4c6884541243d2a42d93523c2284c4" localSheetId="8" hidden="1">#REF!</definedName>
    <definedName name="prolinks_6e4c6884541243d2a42d93523c2284c4" localSheetId="6" hidden="1">#REF!</definedName>
    <definedName name="prolinks_6e4c6884541243d2a42d93523c2284c4" hidden="1">#REF!</definedName>
    <definedName name="prolinks_708cc393b3094461b5ade0d78ac0d017" localSheetId="8" hidden="1">#REF!</definedName>
    <definedName name="prolinks_708cc393b3094461b5ade0d78ac0d017" localSheetId="6" hidden="1">#REF!</definedName>
    <definedName name="prolinks_708cc393b3094461b5ade0d78ac0d017" hidden="1">#REF!</definedName>
    <definedName name="prolinks_74765f536fca42e8b6508451ff94b51e" localSheetId="8" hidden="1">#REF!</definedName>
    <definedName name="prolinks_74765f536fca42e8b6508451ff94b51e" localSheetId="6" hidden="1">#REF!</definedName>
    <definedName name="prolinks_74765f536fca42e8b6508451ff94b51e" hidden="1">#REF!</definedName>
    <definedName name="prolinks_76b357c796284903a5bb91a56ce2789d" localSheetId="8" hidden="1">#REF!</definedName>
    <definedName name="prolinks_76b357c796284903a5bb91a56ce2789d" localSheetId="6" hidden="1">#REF!</definedName>
    <definedName name="prolinks_76b357c796284903a5bb91a56ce2789d" hidden="1">#REF!</definedName>
    <definedName name="prolinks_84bf3d1c16de49869eaa935e1dfc5784" localSheetId="8" hidden="1">#REF!</definedName>
    <definedName name="prolinks_84bf3d1c16de49869eaa935e1dfc5784" localSheetId="6" hidden="1">#REF!</definedName>
    <definedName name="prolinks_84bf3d1c16de49869eaa935e1dfc5784" hidden="1">#REF!</definedName>
    <definedName name="prolinks_87b6c64a9bd34be7918fd9b3fe75c5ef" localSheetId="8" hidden="1">#REF!</definedName>
    <definedName name="prolinks_87b6c64a9bd34be7918fd9b3fe75c5ef" localSheetId="6" hidden="1">#REF!</definedName>
    <definedName name="prolinks_87b6c64a9bd34be7918fd9b3fe75c5ef" hidden="1">#REF!</definedName>
    <definedName name="prolinks_92e4014103c64984b058346caba0e464" localSheetId="8" hidden="1">#REF!</definedName>
    <definedName name="prolinks_92e4014103c64984b058346caba0e464" localSheetId="6" hidden="1">#REF!</definedName>
    <definedName name="prolinks_92e4014103c64984b058346caba0e464" hidden="1">#REF!</definedName>
    <definedName name="prolinks_958c82501af24fa7a94d28292b82c331" localSheetId="8" hidden="1">#REF!</definedName>
    <definedName name="prolinks_958c82501af24fa7a94d28292b82c331" localSheetId="6" hidden="1">#REF!</definedName>
    <definedName name="prolinks_958c82501af24fa7a94d28292b82c331" hidden="1">#REF!</definedName>
    <definedName name="prolinks_9ac3432dc1fb4c58813d1e306df00700" localSheetId="8" hidden="1">#REF!</definedName>
    <definedName name="prolinks_9ac3432dc1fb4c58813d1e306df00700" localSheetId="6" hidden="1">#REF!</definedName>
    <definedName name="prolinks_9ac3432dc1fb4c58813d1e306df00700" hidden="1">#REF!</definedName>
    <definedName name="prolinks_a0a65505379546f985709043c394399c" localSheetId="8" hidden="1">#REF!</definedName>
    <definedName name="prolinks_a0a65505379546f985709043c394399c" localSheetId="6" hidden="1">#REF!</definedName>
    <definedName name="prolinks_a0a65505379546f985709043c394399c" hidden="1">#REF!</definedName>
    <definedName name="prolinks_a856fefbd8764283be18ba3c90943cbe" localSheetId="8" hidden="1">#REF!</definedName>
    <definedName name="prolinks_a856fefbd8764283be18ba3c90943cbe" localSheetId="6" hidden="1">#REF!</definedName>
    <definedName name="prolinks_a856fefbd8764283be18ba3c90943cbe" hidden="1">#REF!</definedName>
    <definedName name="prolinks_b5b4033e0f564e8d9c7007dad538acab" localSheetId="8" hidden="1">#REF!</definedName>
    <definedName name="prolinks_b5b4033e0f564e8d9c7007dad538acab" localSheetId="6" hidden="1">#REF!</definedName>
    <definedName name="prolinks_b5b4033e0f564e8d9c7007dad538acab" hidden="1">#REF!</definedName>
    <definedName name="prolinks_b63d321e9c4e446c94b565986aca7714" localSheetId="8" hidden="1">#REF!</definedName>
    <definedName name="prolinks_b63d321e9c4e446c94b565986aca7714" localSheetId="6" hidden="1">#REF!</definedName>
    <definedName name="prolinks_b63d321e9c4e446c94b565986aca7714" hidden="1">#REF!</definedName>
    <definedName name="prolinks_ba31bb4e8a474273903e6d1d2ae93a18" localSheetId="8" hidden="1">#REF!</definedName>
    <definedName name="prolinks_ba31bb4e8a474273903e6d1d2ae93a18" localSheetId="6" hidden="1">#REF!</definedName>
    <definedName name="prolinks_ba31bb4e8a474273903e6d1d2ae93a18" hidden="1">#REF!</definedName>
    <definedName name="prolinks_c5b23723541d4c72b3f4cef483c2a916" localSheetId="8" hidden="1">#REF!</definedName>
    <definedName name="prolinks_c5b23723541d4c72b3f4cef483c2a916" localSheetId="6" hidden="1">#REF!</definedName>
    <definedName name="prolinks_c5b23723541d4c72b3f4cef483c2a916" hidden="1">#REF!</definedName>
    <definedName name="prolinks_d4a27190bd0b43afba3a73d0edd42990" localSheetId="8" hidden="1">#REF!</definedName>
    <definedName name="prolinks_d4a27190bd0b43afba3a73d0edd42990" localSheetId="6" hidden="1">#REF!</definedName>
    <definedName name="prolinks_d4a27190bd0b43afba3a73d0edd42990" hidden="1">#REF!</definedName>
    <definedName name="prolinks_db025c509cca4b58bce86055eb5c33cc" localSheetId="8" hidden="1">#REF!</definedName>
    <definedName name="prolinks_db025c509cca4b58bce86055eb5c33cc" localSheetId="6" hidden="1">#REF!</definedName>
    <definedName name="prolinks_db025c509cca4b58bce86055eb5c33cc" hidden="1">#REF!</definedName>
    <definedName name="prolinks_db70f40d075b4ac78e20777cefb6abcf" localSheetId="8" hidden="1">#REF!</definedName>
    <definedName name="prolinks_db70f40d075b4ac78e20777cefb6abcf" localSheetId="6" hidden="1">#REF!</definedName>
    <definedName name="prolinks_db70f40d075b4ac78e20777cefb6abcf" hidden="1">#REF!</definedName>
    <definedName name="prolinks_df157b6aec634f09803f3317344e9709" localSheetId="8" hidden="1">#REF!</definedName>
    <definedName name="prolinks_df157b6aec634f09803f3317344e9709" localSheetId="6" hidden="1">#REF!</definedName>
    <definedName name="prolinks_df157b6aec634f09803f3317344e9709" hidden="1">#REF!</definedName>
    <definedName name="prolinks_f7355f9895884d72a94924af04309405" localSheetId="8" hidden="1">#REF!</definedName>
    <definedName name="prolinks_f7355f9895884d72a94924af04309405" localSheetId="6" hidden="1">#REF!</definedName>
    <definedName name="prolinks_f7355f9895884d72a94924af04309405" hidden="1">#REF!</definedName>
    <definedName name="prolinks_f7c6c1cac2934a70b6f3c2ec9fbac629" localSheetId="8" hidden="1">#REF!</definedName>
    <definedName name="prolinks_f7c6c1cac2934a70b6f3c2ec9fbac629" localSheetId="6" hidden="1">#REF!</definedName>
    <definedName name="prolinks_f7c6c1cac2934a70b6f3c2ec9fbac629" hidden="1">#REF!</definedName>
    <definedName name="prolinks_f9ddc208c7cf45999a3aec4266b56cfa" localSheetId="8" hidden="1">#REF!</definedName>
    <definedName name="prolinks_f9ddc208c7cf45999a3aec4266b56cfa" localSheetId="6" hidden="1">#REF!</definedName>
    <definedName name="prolinks_f9ddc208c7cf45999a3aec4266b56cfa" hidden="1">#REF!</definedName>
    <definedName name="prolinks_fab62bd0791346bd95ae13a3d1a7e473" localSheetId="8" hidden="1">#REF!</definedName>
    <definedName name="prolinks_fab62bd0791346bd95ae13a3d1a7e473" localSheetId="6" hidden="1">#REF!</definedName>
    <definedName name="prolinks_fab62bd0791346bd95ae13a3d1a7e473" hidden="1">#REF!</definedName>
    <definedName name="Proposed">#REF!</definedName>
    <definedName name="PublishDate">#REF!</definedName>
    <definedName name="PublishDateExists">#REF!</definedName>
    <definedName name="Puerto_Rico">#REF!</definedName>
    <definedName name="PV_Fixed_Leg">#REF!</definedName>
    <definedName name="PV_Fixed_Leg_2">#REF!</definedName>
    <definedName name="PV_Fixed_Leg_3">#REF!</definedName>
    <definedName name="PV_Fixed_Op">#REF!</definedName>
    <definedName name="PV_Floating_Leg">#REF!</definedName>
    <definedName name="PV_Floating_Leg_2">#REF!</definedName>
    <definedName name="PV_Floating_Leg_3">#REF!</definedName>
    <definedName name="PV_Floating_Op">#REF!</definedName>
    <definedName name="PWCProportion05">#REF!</definedName>
    <definedName name="PWCProportion07">#REF!</definedName>
    <definedName name="PWCProportion08">#REF!</definedName>
    <definedName name="q">#REF!</definedName>
    <definedName name="q_selAssetsListing">#REF!</definedName>
    <definedName name="q_selLiabilityListing">#REF!</definedName>
    <definedName name="Qatar">#REF!</definedName>
    <definedName name="Qld_AMS_City">#REF!</definedName>
    <definedName name="Qld_AMS_Regional">#REF!</definedName>
    <definedName name="QLD_BudgetData">#REF!</definedName>
    <definedName name="QldRepaymentInterestRate">#REF!</definedName>
    <definedName name="qqqqqqqqqqqqqq">#REF!</definedName>
    <definedName name="qqwed">#REF!</definedName>
    <definedName name="qryXLDateListOutput">#REF!</definedName>
    <definedName name="qryXLOutput">#REF!</definedName>
    <definedName name="qryXLOutputAssetClass">#REF!</definedName>
    <definedName name="qryXLOutputAssetClassGroups">#REF!</definedName>
    <definedName name="Qtr">3</definedName>
    <definedName name="Qtr_1">#REF!</definedName>
    <definedName name="Qtr_2">#REF!</definedName>
    <definedName name="Qtr_3">#REF!</definedName>
    <definedName name="Qtr_4">#REF!</definedName>
    <definedName name="Qtr_Name">#REF!</definedName>
    <definedName name="Qtrly">#REF!</definedName>
    <definedName name="qtrly_int">#REF!</definedName>
    <definedName name="Qtrs_In_Yr">#REF!</definedName>
    <definedName name="Qtrs_Yr">#REF!</definedName>
    <definedName name="Quarter">3</definedName>
    <definedName name="Quarters">#REF!</definedName>
    <definedName name="Quarters_Yr">#REF!</definedName>
    <definedName name="Queensland">#REF!</definedName>
    <definedName name="query__22" localSheetId="2" hidden="1">SIBMonthlyReport!$A$1:$BE$944</definedName>
    <definedName name="query__23" localSheetId="1" hidden="1">ProjectList!$A$1:$AA$3704</definedName>
    <definedName name="Quote">#REF!</definedName>
    <definedName name="Quote_Expiry">#REF!</definedName>
    <definedName name="r_Measure">#REF!</definedName>
    <definedName name="R_Other_Income">#REF!</definedName>
    <definedName name="r_Version">#REF!</definedName>
    <definedName name="r_Year">#REF!</definedName>
    <definedName name="RAAgentsFee">#REF!</definedName>
    <definedName name="RAB">#REF!</definedName>
    <definedName name="RAB_OpenValDate">#REF!</definedName>
    <definedName name="racle">#REF!</definedName>
    <definedName name="RAFee">#REF!</definedName>
    <definedName name="RANGE">#REF!</definedName>
    <definedName name="rate">#REF!</definedName>
    <definedName name="Rates">#REF!</definedName>
    <definedName name="Ratioprintarea">#REF!</definedName>
    <definedName name="rbpdetailed">#REF!</definedName>
    <definedName name="RBPSUMMARY">#REF!</definedName>
    <definedName name="RCP_1to5">"2015-16 to 2019-20"</definedName>
    <definedName name="RCT">OFFSET(#REF!,1,0,1,1):INDEX(#REF!,COUNTIF(#REF!,"?*"))</definedName>
    <definedName name="RCTColHeaderRows">#REF!</definedName>
    <definedName name="RCTRangeToClear">#REF!</definedName>
    <definedName name="RCTRangeToCopy">#REF!</definedName>
    <definedName name="RCWP">#REF!</definedName>
    <definedName name="Real_date">#REF!</definedName>
    <definedName name="rec">#REF!</definedName>
    <definedName name="RECAUST1">#REF!</definedName>
    <definedName name="RECAUST2">#REF!</definedName>
    <definedName name="RECEIPTS99">#REF!</definedName>
    <definedName name="RechargeLF">#REF!</definedName>
    <definedName name="rectoSIB">#REF!</definedName>
    <definedName name="Red">#REF!</definedName>
    <definedName name="RedcliffeHospital">#REF!</definedName>
    <definedName name="redemption">#REF!</definedName>
    <definedName name="RefiDate1">#REF!</definedName>
    <definedName name="RefinanceFeesBookDepnRate">#REF!</definedName>
    <definedName name="RefiTaxDepn">#REF!</definedName>
    <definedName name="Reg_Period_Length">#REF!</definedName>
    <definedName name="reg2Hier1">#REF!</definedName>
    <definedName name="reg2Hier2">#REF!</definedName>
    <definedName name="reg2Hier3">#REF!</definedName>
    <definedName name="reg2Hier4">#REF!</definedName>
    <definedName name="reg2Hier5">#REF!</definedName>
    <definedName name="reg3Hier1">#REF!</definedName>
    <definedName name="reg3Hier2">#REF!</definedName>
    <definedName name="reg3Hier3">#REF!</definedName>
    <definedName name="reg3Hier4">#REF!</definedName>
    <definedName name="reg3Hier5">#REF!</definedName>
    <definedName name="reg4Hier1">#REF!</definedName>
    <definedName name="reg4Hier2">#REF!</definedName>
    <definedName name="reg4Hier3">#REF!</definedName>
    <definedName name="reg4Hier4">#REF!</definedName>
    <definedName name="reg4Hier5">#REF!</definedName>
    <definedName name="reg5Hier1">#REF!</definedName>
    <definedName name="reg5Hier2">#REF!</definedName>
    <definedName name="reg5Hier3">#REF!</definedName>
    <definedName name="reg5Hier4">#REF!</definedName>
    <definedName name="reg5Hier5">#REF!</definedName>
    <definedName name="RegDistInt">#REF!</definedName>
    <definedName name="RegDistMba">#REF!</definedName>
    <definedName name="RegearingIntOnlyEnd">#REF!</definedName>
    <definedName name="regHier1">#REF!</definedName>
    <definedName name="regHier2">#REF!</definedName>
    <definedName name="regHier3">#REF!</definedName>
    <definedName name="regHier4">#REF!</definedName>
    <definedName name="regHier5">#REF!</definedName>
    <definedName name="regHierAct">#REF!</definedName>
    <definedName name="regHierAva">#REF!</definedName>
    <definedName name="regHierCode">#REF!</definedName>
    <definedName name="regHierEff">#REF!</definedName>
    <definedName name="regHierID">#REF!</definedName>
    <definedName name="regHierName">#REF!</definedName>
    <definedName name="regHierOrgSub">#REF!</definedName>
    <definedName name="regHierOrgVis">#REF!</definedName>
    <definedName name="regHierSup">#REF!</definedName>
    <definedName name="regIncCode">#REF!</definedName>
    <definedName name="Region_Codes2">#REF!</definedName>
    <definedName name="regionCode">#REF!</definedName>
    <definedName name="regionID">#REF!</definedName>
    <definedName name="regionName">#REF!</definedName>
    <definedName name="Rego">#REF!</definedName>
    <definedName name="regOrgCont">#REF!</definedName>
    <definedName name="regOrgCont2">#REF!</definedName>
    <definedName name="regOrgCont3">#REF!</definedName>
    <definedName name="regOrgCont4">#REF!</definedName>
    <definedName name="regOrgCont5">#REF!</definedName>
    <definedName name="regOrgSub">#REF!</definedName>
    <definedName name="RegoToDriver">#REF!</definedName>
    <definedName name="REL">#REF!</definedName>
    <definedName name="Related_Worktags_Dim">OFFSET(#REF!,0,0,(COUNTA(#REF!))-1,1)</definedName>
    <definedName name="rem_dollarperGJ">#REF!</definedName>
    <definedName name="RepaymentPaste1">#REF!</definedName>
    <definedName name="replaceSheets">#REF!</definedName>
    <definedName name="REPORTING">#REF!</definedName>
    <definedName name="Reporting_Period">#REF!</definedName>
    <definedName name="ReportingDate">#REF!</definedName>
    <definedName name="Reserving_Target">#REF!</definedName>
    <definedName name="Reserving_Target2">#REF!</definedName>
    <definedName name="ResidualValuation">#REF!</definedName>
    <definedName name="ResNo_Tbl">#REF!</definedName>
    <definedName name="ResourceList">#REF!</definedName>
    <definedName name="RESPONSIBILITYAPPLICATIONID1">#REF!</definedName>
    <definedName name="RESPONSIBILITYID1">#REF!</definedName>
    <definedName name="RESPONSIBILITYNAME1">#REF!</definedName>
    <definedName name="RestartFrequency">#REF!</definedName>
    <definedName name="Retail">#REF!</definedName>
    <definedName name="retrievedata">#REF!</definedName>
    <definedName name="RetTarBud03">#REF!</definedName>
    <definedName name="Reunion">#REF!</definedName>
    <definedName name="Rev_Solve">#REF!</definedName>
    <definedName name="Rev_Status">#REF!</definedName>
    <definedName name="RevCat">#REF!</definedName>
    <definedName name="revCatHier2">#REF!</definedName>
    <definedName name="revCatName">#REF!</definedName>
    <definedName name="Revenue_Categories">OFFSET(#REF!,0,0,(COUNTA(#REF!))-3,1)</definedName>
    <definedName name="Revenue_End">#REF!</definedName>
    <definedName name="RevHedge_B003">#REF!</definedName>
    <definedName name="RevHedge_B080">#REF!</definedName>
    <definedName name="RevHedge_B081">#REF!</definedName>
    <definedName name="RevHedge_B111">#REF!</definedName>
    <definedName name="RevHedge_J002">#REF!</definedName>
    <definedName name="RevHedge_J074">#REF!</definedName>
    <definedName name="Revision_Status">#REF!</definedName>
    <definedName name="RevSensFlag">#REF!</definedName>
    <definedName name="Rf">#REF!</definedName>
    <definedName name="RFMLytton">#REF!</definedName>
    <definedName name="RFMRBPExp">#REF!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FALSE</definedName>
    <definedName name="RiskMonitorConvergence">FALSE</definedName>
    <definedName name="RiskMultipleCPUSupportEnabled">TRUE</definedName>
    <definedName name="RiskNumIterations" hidden="1">10000</definedName>
    <definedName name="RiskNumSimulations" hidden="1">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 hidden="1">3</definedName>
    <definedName name="RiskSelectedCell" hidden="1">"$AB$327"</definedName>
    <definedName name="RiskSelectedNameCell1" hidden="1">"$AB$321"</definedName>
    <definedName name="RiskSelectedNameCell2" hidden="1">"$P$10"</definedName>
    <definedName name="RiskStandardRecalc" hidden="1">1</definedName>
    <definedName name="RiskSwapState">FALSE</definedName>
    <definedName name="RiskUpdateDisplay">FALSE</definedName>
    <definedName name="RiskUseDifferentSeedForEachSim">FALSE</definedName>
    <definedName name="RiskUseFixedSeed">TRUE</definedName>
    <definedName name="RiskUseMultipleCPUs">TRUE</definedName>
    <definedName name="RL_tbl">#REF!</definedName>
    <definedName name="RLPL">#REF!</definedName>
    <definedName name="RMCOptions">"*000000000000000"</definedName>
    <definedName name="RN">#REF!</definedName>
    <definedName name="RNG_IRRMATRIX">#REF!</definedName>
    <definedName name="RNG_NPVMATRIX">#REF!</definedName>
    <definedName name="RNG_PBMATRIX">#REF!</definedName>
    <definedName name="rngTermStructure">#REF!,#REF!</definedName>
    <definedName name="rnPrint10">#REF!</definedName>
    <definedName name="rnPrint2">#REF!</definedName>
    <definedName name="rnPrint3">#REF!</definedName>
    <definedName name="rnPrint4">#REF!</definedName>
    <definedName name="rnPrint5">#REF!</definedName>
    <definedName name="rnPrint6">#REF!</definedName>
    <definedName name="rnPrint7">#REF!</definedName>
    <definedName name="rnPrint8">#REF!</definedName>
    <definedName name="Rockhampton">#REF!</definedName>
    <definedName name="Rockhampton_Costs">#REF!</definedName>
    <definedName name="RockhamptonPrison">#REF!</definedName>
    <definedName name="RockStep1">#REF!</definedName>
    <definedName name="RockStep2">#REF!</definedName>
    <definedName name="RockStep3">#REF!</definedName>
    <definedName name="RockStep4">#REF!</definedName>
    <definedName name="RockStep5">#REF!</definedName>
    <definedName name="RockStep6">#REF!</definedName>
    <definedName name="Rolling">#REF!</definedName>
    <definedName name="Rollover">#REF!</definedName>
    <definedName name="Rollover_3yr">#REF!</definedName>
    <definedName name="Romania">#REF!</definedName>
    <definedName name="ron">#REF!</definedName>
    <definedName name="ROS_NonDed_B038">#REF!</definedName>
    <definedName name="ROS_NonDed_J901">#REF!</definedName>
    <definedName name="ROSConversion">#REF!</definedName>
    <definedName name="ROSConversionIndicator">#REF!</definedName>
    <definedName name="ROSCouponDeductible">#REF!</definedName>
    <definedName name="ROSIndicator">#REF!</definedName>
    <definedName name="Rounding">#REF!</definedName>
    <definedName name="Rounding_Switch">#REF!</definedName>
    <definedName name="Rounding_Tolerance">#REF!</definedName>
    <definedName name="row">#REF!</definedName>
    <definedName name="RowColumnAligned">TRUE</definedName>
    <definedName name="RowColumnInsInfo">TRUE</definedName>
    <definedName name="ROWSTOUPLOAD1">#REF!</definedName>
    <definedName name="RP" comment="Recovery Period">#REF!</definedName>
    <definedName name="rPipelineAssets">#REF!</definedName>
    <definedName name="RPS1_Allinrate">#REF!</definedName>
    <definedName name="RPS1_commencement_date">#REF!</definedName>
    <definedName name="RPS1_description">#REF!</definedName>
    <definedName name="RPS1_drawdown">#REF!</definedName>
    <definedName name="RPS1_drawdown_date">#REF!</definedName>
    <definedName name="RPS1_maturity_date">#REF!</definedName>
    <definedName name="RPS1_switch">#REF!</definedName>
    <definedName name="RPSConversion">#REF!</definedName>
    <definedName name="RPSCouponDeductible">#REF!</definedName>
    <definedName name="rpt_1">#REF!</definedName>
    <definedName name="rpt_2">#REF!</definedName>
    <definedName name="rpt_3">#REF!</definedName>
    <definedName name="Rpt_BudVsAct">#REF!</definedName>
    <definedName name="Rpt_MarginExplain">#REF!</definedName>
    <definedName name="Rpt_MoombaAudit">#REF!</definedName>
    <definedName name="Rpt_QldAudit">#REF!</definedName>
    <definedName name="Rpt_QldBudSumm">#REF!</definedName>
    <definedName name="Rpt_QldSumm">#REF!</definedName>
    <definedName name="Rpt_SEAudit">#REF!</definedName>
    <definedName name="rr">INDEX(INDIRECT(CountryShortCode&amp;"Codes"),MATCH(Item,INDIRECT(CountryShortCode&amp;"Desc"),0))</definedName>
    <definedName name="rreal">#REF!</definedName>
    <definedName name="RREST">#REF!</definedName>
    <definedName name="rrf">#REF!</definedName>
    <definedName name="rSharedAssets">#REF!</definedName>
    <definedName name="rt10yrSwap">#REF!</definedName>
    <definedName name="RTav">#REF!</definedName>
    <definedName name="RTav2">#REF!</definedName>
    <definedName name="rtCPI">#REF!</definedName>
    <definedName name="rtRf1">#REF!</definedName>
    <definedName name="Russian_Federation">#REF!</definedName>
    <definedName name="rvanilla">#REF!</definedName>
    <definedName name="rvanilla01">#REF!</definedName>
    <definedName name="rvanilla02">#REF!</definedName>
    <definedName name="rvanilla03">#REF!</definedName>
    <definedName name="rvanilla04">#REF!</definedName>
    <definedName name="rvanilla05">#REF!</definedName>
    <definedName name="rvanilla06">#REF!</definedName>
    <definedName name="rvanilla07">#REF!</definedName>
    <definedName name="rvanilla08">#REF!</definedName>
    <definedName name="rvanilla09">#REF!</definedName>
    <definedName name="rvanilla10">#REF!</definedName>
    <definedName name="Rwanda">#REF!</definedName>
    <definedName name="RWT_Cost_Center">#REF!</definedName>
    <definedName name="RWT_Custom_Org">OFFSET(#REF!,0,0,(COUNTA(#REF!))-1,1)</definedName>
    <definedName name="RWT_Custom_Worktag">OFFSET(#REF!,0,0,(COUNTA(#REF!))-1,1)</definedName>
    <definedName name="RWT_Customer">OFFSET(#REF!,0,0,(COUNTA(#REF!))-1,1)</definedName>
    <definedName name="RWT_Expense_Item">OFFSET(#REF!,0,0,(COUNTA(#REF!))-1,1)</definedName>
    <definedName name="RWT_Gift">OFFSET(#REF!,0,0,(COUNTA(#REF!))-1,1)</definedName>
    <definedName name="RWT_Grant">OFFSET(#REF!,0,0,(COUNTA(#REF!))-1,1)</definedName>
    <definedName name="RWT_Loan">OFFSET(#REF!,0,0,(COUNTA(#REF!))-1,1)</definedName>
    <definedName name="RWT_Program">OFFSET(#REF!,0,0,(COUNTA(#REF!))-1,1)</definedName>
    <definedName name="RWT_Project">OFFSET(#REF!,0,0,(COUNTA(#REF!))-1,1)</definedName>
    <definedName name="RWT_Region">OFFSET(#REF!,0,0,(COUNTA(#REF!))-1,1)</definedName>
    <definedName name="RWT_Revenue_Category">OFFSET(#REF!,0,0,(COUNTA(#REF!))-1,1)</definedName>
    <definedName name="RWT_Sales_Item">OFFSET(#REF!,0,0,(COUNTA(#REF!))-1,1)</definedName>
    <definedName name="RWT_Spend_Category">OFFSET(#REF!,0,0,(COUNTA(#REF!))-1,1)</definedName>
    <definedName name="RWT_Sponsor">OFFSET(#REF!,0,0,(COUNTA(#REF!))-1,1)</definedName>
    <definedName name="rYesNo">#REF!</definedName>
    <definedName name="s_Measure">#REF!</definedName>
    <definedName name="s_rev_00_RevCap">#REF!</definedName>
    <definedName name="s_rev_01_RevCap">#REF!</definedName>
    <definedName name="s_rev_02_RevCap">#REF!</definedName>
    <definedName name="s_rev_03_RevCap">#REF!</definedName>
    <definedName name="s_rev_04_RevCap">#REF!</definedName>
    <definedName name="s_rev_05_RevCap">#REF!</definedName>
    <definedName name="s_rev_06_RevCap">#REF!</definedName>
    <definedName name="s_rev_07_RevCap">#REF!</definedName>
    <definedName name="s_rev_08_RevCap">#REF!</definedName>
    <definedName name="s_rev_09_RevCap">#REF!</definedName>
    <definedName name="s_rev_10_RevCap">#REF!</definedName>
    <definedName name="s_Version">#REF!</definedName>
    <definedName name="s_Year">#REF!</definedName>
    <definedName name="SA_AMS_city">#REF!</definedName>
    <definedName name="SA_AMS_Regional">#REF!</definedName>
    <definedName name="SA_BudgetData">#REF!</definedName>
    <definedName name="Safety" localSheetId="8" hidden="1">{"JVSumm_Report",#N/A,FALSE,"JV Summ";"Newman_Report",#N/A,FALSE,"Output - 7";"Yandi_Report",#N/A,FALSE,"Output - 8"}</definedName>
    <definedName name="Safety" localSheetId="6" hidden="1">{"JVSumm_Report",#N/A,FALSE,"JV Summ";"Newman_Report",#N/A,FALSE,"Output - 7";"Yandi_Report",#N/A,FALSE,"Output - 8"}</definedName>
    <definedName name="Safety" localSheetId="11" hidden="1">{"JVSumm_Report",#N/A,FALSE,"JV Summ";"Newman_Report",#N/A,FALSE,"Output - 7";"Yandi_Report",#N/A,FALSE,"Output - 8"}</definedName>
    <definedName name="Safety" hidden="1">{"JVSumm_Report",#N/A,FALSE,"JV Summ";"Newman_Report",#N/A,FALSE,"Output - 7";"Yandi_Report",#N/A,FALSE,"Output - 8"}</definedName>
    <definedName name="Saint_Barthelemy">#REF!</definedName>
    <definedName name="Saint_Helena__Ascension_and_Tristan_da_Cunha">#REF!</definedName>
    <definedName name="Saint_Kitts_and_Nevis">#REF!</definedName>
    <definedName name="Saint_Lucia">#REF!</definedName>
    <definedName name="Saint_Martin">#REF!</definedName>
    <definedName name="Saint_Pierre_and_Miquelon">#REF!</definedName>
    <definedName name="Saint_Vincent_and_the_Grenadines">#REF!</definedName>
    <definedName name="Samoa">#REF!</definedName>
    <definedName name="SAMortgageDuty">#REF!</definedName>
    <definedName name="San_Marino">#REF!</definedName>
    <definedName name="sANTOS">#REF!</definedName>
    <definedName name="Sao_Tome_and_Principe">#REF!</definedName>
    <definedName name="SAPBEXhrIndnt" hidden="1">"Wide"</definedName>
    <definedName name="SAPsysID" hidden="1">"708C5W7SBKP804JT78WJ0JNKI"</definedName>
    <definedName name="SAPwbID" hidden="1">"ARS"</definedName>
    <definedName name="Saudi_Arabia">#REF!</definedName>
    <definedName name="Scenario">#REF!</definedName>
    <definedName name="Scenario_Name">#REF!</definedName>
    <definedName name="sch3a">#REF!</definedName>
    <definedName name="SCHED_G">#REF!</definedName>
    <definedName name="SCHEDULE_A__RECONCILIATION_BETWEEN_STATUTORY_AND_REGULATORY_ACCOUNTS_REGULATORY_STATEMENT_OF_FINANCIAL_RETURNS">#REF!</definedName>
    <definedName name="SCHEDULE_B__RECONCILIATION_BETWEEN_STATUTORY_AND_REGULATORY_ACCOUNTS__REGULATORY_STATEMENT_OF_FINANCIAL_POSITION">#REF!</definedName>
    <definedName name="SCHEDULE_C__RECONCILIATION_BETWEEN_STATUTORY_ACCOUNTS_AND_REGULATORY_ACCOUNTS__REGULATORY_STATEMENT_OF_CASH_FLOWS">#REF!</definedName>
    <definedName name="SCHEDULE_E__NON_CAPITAL_COSTS">#REF!</definedName>
    <definedName name="SCHEDULE_G__DISPOSALS__BOOK_VALUE_OF_ASSETS_DISPOSED">#REF!</definedName>
    <definedName name="Schedule_of_Debt_Facilities">#REF!</definedName>
    <definedName name="Schedule_of_Debt_Summary">#REF!</definedName>
    <definedName name="Schedule_of_Hedging__Exposure_Comparison">#REF!</definedName>
    <definedName name="Schedule_of_Hedging__Summary">#REF!</definedName>
    <definedName name="SCHEDULE_OF_OTHER_RECONCILIATION_ITEMS">#REF!</definedName>
    <definedName name="scope">#REF!</definedName>
    <definedName name="Scorecard">#REF!</definedName>
    <definedName name="Scorecard_Rating">#REF!</definedName>
    <definedName name="SCpreconfig">#REF!</definedName>
    <definedName name="sdfdsf">#REF!,#REF!,#REF!,#REF!,#REF!,#REF!</definedName>
    <definedName name="sdfs">#REF!</definedName>
    <definedName name="sdfsdf">#REF!,#REF!,#REF!,#REF!,#REF!,#REF!</definedName>
    <definedName name="SDT">#REF!</definedName>
    <definedName name="SE_Retail_Vol">#REF!</definedName>
    <definedName name="SE_Wholesale_Vol">#REF!</definedName>
    <definedName name="SeaGasCapexSens">#REF!</definedName>
    <definedName name="SeaGasContractEnd">#REF!</definedName>
    <definedName name="SeaGasEndOps">#REF!</definedName>
    <definedName name="SeaGasOMMargin">#REF!</definedName>
    <definedName name="SeaGasOpexEsc">#REF!</definedName>
    <definedName name="SeaGasOpexEscBaseDate">#REF!</definedName>
    <definedName name="SeaGasOpsFlag">#REF!</definedName>
    <definedName name="SeaGasOpsStart">#REF!</definedName>
    <definedName name="SeaGasRevEsc">#REF!</definedName>
    <definedName name="SeaGasRevEscBaseDate">#REF!</definedName>
    <definedName name="SeaGasRevPostContract">#REF!</definedName>
    <definedName name="SeaGasRevPostContractEndDate">#REF!</definedName>
    <definedName name="SEast">#REF!</definedName>
    <definedName name="SEast1">#REF!</definedName>
    <definedName name="Secs_In_Min">#REF!</definedName>
    <definedName name="SEGLIST">#REF!</definedName>
    <definedName name="SEGMENTSUM">#REF!</definedName>
    <definedName name="Select">#REF!</definedName>
    <definedName name="Semi_Ann">#REF!</definedName>
    <definedName name="sencount">1</definedName>
    <definedName name="Senegal">#REF!</definedName>
    <definedName name="Sensitivity_Movement">#REF!</definedName>
    <definedName name="Sensitivity_Print_Area">#REF!</definedName>
    <definedName name="Seo">#REF!</definedName>
    <definedName name="Sep">#REF!</definedName>
    <definedName name="SEP08SPEND">#REF!</definedName>
    <definedName name="SEP09SPEND">#REF!</definedName>
    <definedName name="Serbia">#REF!</definedName>
    <definedName name="Series">#REF!</definedName>
    <definedName name="SETOFBOOKSID1">#REF!</definedName>
    <definedName name="SETOFBOOKSNAME1">#REF!</definedName>
    <definedName name="settle">#REF!</definedName>
    <definedName name="Seychelles">#REF!</definedName>
    <definedName name="SFA_Amort">#REF!</definedName>
    <definedName name="SGRSUYTYIUYOYO">#REF!</definedName>
    <definedName name="SGSA_ACQ_2013a">#REF!</definedName>
    <definedName name="SGSA_ACQ_2014">#REF!</definedName>
    <definedName name="SGSA_ACQ_2014a">#REF!</definedName>
    <definedName name="SGSA_ACQ_2015">#REF!</definedName>
    <definedName name="SGTable">#REF!</definedName>
    <definedName name="SharedRego">#REF!</definedName>
    <definedName name="SHAREDSERV">#REF!</definedName>
    <definedName name="Sheet_Index">#REF!</definedName>
    <definedName name="Shell">#REF!</definedName>
    <definedName name="Shell_1">#REF!</definedName>
    <definedName name="Shell_2">#REF!</definedName>
    <definedName name="SIBMonthly">Table_query__22[#All]</definedName>
    <definedName name="SideArrow">#REF!</definedName>
    <definedName name="Sierra_Leone">#REF!</definedName>
    <definedName name="sigma_cu">#REF!</definedName>
    <definedName name="Signals_Master">#REF!</definedName>
    <definedName name="SIL">#REF!</definedName>
    <definedName name="SIL_Mth">#REF!</definedName>
    <definedName name="Singapore">#REF!</definedName>
    <definedName name="Sint_Maarten">#REF!</definedName>
    <definedName name="Site_Address">#REF!</definedName>
    <definedName name="Slovakia">#REF!</definedName>
    <definedName name="Slovenia">#REF!</definedName>
    <definedName name="SMECustNo">#REF!</definedName>
    <definedName name="SN">#REF!</definedName>
    <definedName name="Solomon_Islands">#REF!</definedName>
    <definedName name="Solve_NPV_5">#REF!</definedName>
    <definedName name="SolveFormulas">#REF!</definedName>
    <definedName name="solver_adj" localSheetId="8" hidden="1">#REF!</definedName>
    <definedName name="solver_adj" localSheetId="6" hidden="1">#REF!</definedName>
    <definedName name="solver_adj" hidden="1">#REF!</definedName>
    <definedName name="solver_cvg">0.001</definedName>
    <definedName name="solver_drv">1</definedName>
    <definedName name="solver_est">1</definedName>
    <definedName name="solver_itr">100</definedName>
    <definedName name="solver_lin">2</definedName>
    <definedName name="solver_neg">2</definedName>
    <definedName name="solver_num">0</definedName>
    <definedName name="solver_nwt">1</definedName>
    <definedName name="solver_opt" localSheetId="6" hidden="1">#REF!</definedName>
    <definedName name="solver_opt" hidden="1">#REF!</definedName>
    <definedName name="solver_pre">0.000001</definedName>
    <definedName name="solver_scl">2</definedName>
    <definedName name="solver_sho">2</definedName>
    <definedName name="solver_tim">100</definedName>
    <definedName name="solver_tol">0.05</definedName>
    <definedName name="solver_typ">3</definedName>
    <definedName name="solver_val">1863661</definedName>
    <definedName name="Somalia">#REF!</definedName>
    <definedName name="Source">#REF!</definedName>
    <definedName name="Source_Cost">#REF!</definedName>
    <definedName name="South_Africa">#REF!</definedName>
    <definedName name="South_Sudan">#REF!</definedName>
    <definedName name="SP_Table_Data">#REF!,#REF!,#REF!,#REF!,#REF!</definedName>
    <definedName name="Spain">#REF!</definedName>
    <definedName name="Spec_WACC">#REF!</definedName>
    <definedName name="SPECIFIC">#REF!</definedName>
    <definedName name="Spend_Categories">OFFSET(#REF!,0,0,(COUNTA(#REF!))-2,1)</definedName>
    <definedName name="SpendCat">#REF!</definedName>
    <definedName name="spendCatAdPayUse">#REF!</definedName>
    <definedName name="spendCatExpUse">#REF!</definedName>
    <definedName name="spendCatHier2">#REF!</definedName>
    <definedName name="spendCatID">#REF!</definedName>
    <definedName name="spendCatName">#REF!</definedName>
    <definedName name="spendCatProcUse">#REF!</definedName>
    <definedName name="spendCatSupInUse">#REF!</definedName>
    <definedName name="spendCatTrackIt">#REF!</definedName>
    <definedName name="spendCatUsage">#REF!</definedName>
    <definedName name="SPENDFEB09">#REF!</definedName>
    <definedName name="SpotUSD">#REF!</definedName>
    <definedName name="srcNmdRng">#REF!</definedName>
    <definedName name="srcShtNm">#REF!</definedName>
    <definedName name="Sri_Lanka">#REF!</definedName>
    <definedName name="ss" localSheetId="8" hidden="1">{#N/A,#N/A,FALSE,"CapitalReport"}</definedName>
    <definedName name="ss" localSheetId="14" hidden="1">{#N/A,#N/A,FALSE,"CapitalReport"}</definedName>
    <definedName name="ss" localSheetId="13" hidden="1">{#N/A,#N/A,FALSE,"CapitalReport"}</definedName>
    <definedName name="ss" localSheetId="6" hidden="1">{#N/A,#N/A,FALSE,"CapitalReport"}</definedName>
    <definedName name="ss" localSheetId="11" hidden="1">{#N/A,#N/A,FALSE,"CapitalReport"}</definedName>
    <definedName name="ss" localSheetId="9" hidden="1">{#N/A,#N/A,FALSE,"CapitalReport"}</definedName>
    <definedName name="ss" hidden="1">{#N/A,#N/A,FALSE,"CapitalReport"}</definedName>
    <definedName name="SSSSS" localSheetId="8" hidden="1">{#N/A,#N/A,TRUE,"Cover sheet";#N/A,#N/A,TRUE,"Summary";#N/A,#N/A,TRUE,"Key Assumptions";#N/A,#N/A,TRUE,"Profit &amp; Loss";#N/A,#N/A,TRUE,"Balance Sheet";#N/A,#N/A,TRUE,"Cashflow";#N/A,#N/A,TRUE,"IRR";#N/A,#N/A,TRUE,"Ratios";#N/A,#N/A,TRUE,"Debt analysis"}</definedName>
    <definedName name="SSSSS" localSheetId="6" hidden="1">{#N/A,#N/A,TRUE,"Cover sheet";#N/A,#N/A,TRUE,"Summary";#N/A,#N/A,TRUE,"Key Assumptions";#N/A,#N/A,TRUE,"Profit &amp; Loss";#N/A,#N/A,TRUE,"Balance Sheet";#N/A,#N/A,TRUE,"Cashflow";#N/A,#N/A,TRUE,"IRR";#N/A,#N/A,TRUE,"Ratios";#N/A,#N/A,TRUE,"Debt analysis"}</definedName>
    <definedName name="SSSSS" localSheetId="11" hidden="1">{#N/A,#N/A,TRUE,"Cover sheet";#N/A,#N/A,TRUE,"Summary";#N/A,#N/A,TRUE,"Key Assumptions";#N/A,#N/A,TRUE,"Profit &amp; Loss";#N/A,#N/A,TRUE,"Balance Sheet";#N/A,#N/A,TRUE,"Cashflow";#N/A,#N/A,TRUE,"IRR";#N/A,#N/A,TRUE,"Ratios";#N/A,#N/A,TRUE,"Debt analysis"}</definedName>
    <definedName name="SSSSS" hidden="1">{#N/A,#N/A,TRUE,"Cover sheet";#N/A,#N/A,TRUE,"Summary";#N/A,#N/A,TRUE,"Key Assumptions";#N/A,#N/A,TRUE,"Profit &amp; Loss";#N/A,#N/A,TRUE,"Balance Sheet";#N/A,#N/A,TRUE,"Cashflow";#N/A,#N/A,TRUE,"IRR";#N/A,#N/A,TRUE,"Ratios";#N/A,#N/A,TRUE,"Debt analysis"}</definedName>
    <definedName name="STAFFAUG08">#REF!</definedName>
    <definedName name="stafffeb10">#REF!</definedName>
    <definedName name="StampDutyFee">#REF!</definedName>
    <definedName name="StampDutyFeeDiff">#REF!</definedName>
    <definedName name="StampDutyFeePaste">#REF!</definedName>
    <definedName name="Start">#REF!</definedName>
    <definedName name="start_1">#REF!</definedName>
    <definedName name="Start_2001">#REF!</definedName>
    <definedName name="Start_date">#REF!</definedName>
    <definedName name="Start_of_Contract_Range">#REF!</definedName>
    <definedName name="startdate">#REF!</definedName>
    <definedName name="STARTJOURNALIMPORT1">#REF!</definedName>
    <definedName name="StartPeriodName1">#REF!</definedName>
    <definedName name="StartPrevWeek">#REF!</definedName>
    <definedName name="State">#REF!</definedName>
    <definedName name="State_Filter_Criteria">#REF!</definedName>
    <definedName name="STATEMENT_1__REGULATORY_STATEMENT_OF_FINANCIAL_RETURNS">#REF!</definedName>
    <definedName name="STATEMENT_2__REGULATORY_STATEMENT_OF_FINANCIAL_POSITION">#REF!</definedName>
    <definedName name="STATEMENT_3__REGULATORY_STATEMENT_OF_CASH_FLOWS">#REF!</definedName>
    <definedName name="StateRate">#REF!</definedName>
    <definedName name="Station_Capacity">#REF!</definedName>
    <definedName name="Status">OFFSET(#REF!,0,0,(COUNTA(#REF!))-1,1)</definedName>
    <definedName name="status_ranking">#REF!</definedName>
    <definedName name="status_words">#REF!</definedName>
    <definedName name="stef" localSheetId="8" hidden="1">{#N/A,#N/A,TRUE,"Cover sheet";#N/A,#N/A,TRUE,"Summary";#N/A,#N/A,TRUE,"Key Assumptions";#N/A,#N/A,TRUE,"Profit &amp; Loss";#N/A,#N/A,TRUE,"Balance Sheet";#N/A,#N/A,TRUE,"Cashflow";#N/A,#N/A,TRUE,"IRR";#N/A,#N/A,TRUE,"Ratios";#N/A,#N/A,TRUE,"Debt analysis"}</definedName>
    <definedName name="stef" localSheetId="6" hidden="1">{#N/A,#N/A,TRUE,"Cover sheet";#N/A,#N/A,TRUE,"Summary";#N/A,#N/A,TRUE,"Key Assumptions";#N/A,#N/A,TRUE,"Profit &amp; Loss";#N/A,#N/A,TRUE,"Balance Sheet";#N/A,#N/A,TRUE,"Cashflow";#N/A,#N/A,TRUE,"IRR";#N/A,#N/A,TRUE,"Ratios";#N/A,#N/A,TRUE,"Debt analysis"}</definedName>
    <definedName name="stef" localSheetId="11" hidden="1">{#N/A,#N/A,TRUE,"Cover sheet";#N/A,#N/A,TRUE,"Summary";#N/A,#N/A,TRUE,"Key Assumptions";#N/A,#N/A,TRUE,"Profit &amp; Loss";#N/A,#N/A,TRUE,"Balance Sheet";#N/A,#N/A,TRUE,"Cashflow";#N/A,#N/A,TRUE,"IRR";#N/A,#N/A,TRUE,"Ratios";#N/A,#N/A,TRUE,"Debt analysis"}</definedName>
    <definedName name="stef" hidden="1">{#N/A,#N/A,TRUE,"Cover sheet";#N/A,#N/A,TRUE,"Summary";#N/A,#N/A,TRUE,"Key Assumptions";#N/A,#N/A,TRUE,"Profit &amp; Loss";#N/A,#N/A,TRUE,"Balance Sheet";#N/A,#N/A,TRUE,"Cashflow";#N/A,#N/A,TRUE,"IRR";#N/A,#N/A,TRUE,"Ratios";#N/A,#N/A,TRUE,"Debt analysis"}</definedName>
    <definedName name="step1_dollar">#REF!</definedName>
    <definedName name="step1_dollarperGJ">#REF!</definedName>
    <definedName name="step2_dollar">#REF!</definedName>
    <definedName name="step2_dollarperGJ">#REF!</definedName>
    <definedName name="step2_GJ">#REF!</definedName>
    <definedName name="step3_dollar">#REF!</definedName>
    <definedName name="step3_dollarperGJ">#REF!</definedName>
    <definedName name="step3_GJ">#REF!</definedName>
    <definedName name="step4_dollar">#REF!</definedName>
    <definedName name="step4_dollarperGJ">#REF!</definedName>
    <definedName name="step4_GJ">#REF!</definedName>
    <definedName name="step5_dollar">#REF!</definedName>
    <definedName name="step5_dollarperGJ">#REF!</definedName>
    <definedName name="step5_GJ">#REF!</definedName>
    <definedName name="step6_dollar">#REF!</definedName>
    <definedName name="step6_dollarperGJ">#REF!</definedName>
    <definedName name="step6_GJ">#REF!</definedName>
    <definedName name="step7_dollar">#REF!</definedName>
    <definedName name="step7_dollarperGJ">#REF!</definedName>
    <definedName name="step7_GJ">#REF!</definedName>
    <definedName name="step8_dollar">#REF!</definedName>
    <definedName name="step8_dollarperGJ">#REF!</definedName>
    <definedName name="step8_GJ">#REF!</definedName>
    <definedName name="Sth_Table_Data">#REF!,#REF!,#REF!,#REF!,#REF!,#REF!,#REF!</definedName>
    <definedName name="STI_Rounding_Factor">#REF!</definedName>
    <definedName name="Stock" localSheetId="8" hidden="1">{#N/A,#N/A,TRUE,"Isa Cu";#N/A,#N/A,TRUE,"Isa Pb-Zn";#N/A,#N/A,TRUE,"Isa Major";#N/A,#N/A,TRUE,"Isa Other";#N/A,#N/A,TRUE,"EHM";#N/A,#N/A,TRUE,"MRM";#N/A,#N/A,TRUE,"OCB";#N/A,#N/A,TRUE,"NCP";#N/A,#N/A,TRUE,"CCP";#N/A,#N/A,TRUE,"CRL";#N/A,#N/A,TRUE,"MSS";#N/A,#N/A,TRUE,"Gold";#N/A,#N/A,TRUE,"Exploration";#N/A,#N/A,TRUE,"S.America";#N/A,#N/A,TRUE,"BRM";#N/A,#N/A,TRUE,"BZL";#N/A,#N/A,TRUE,"MHD";#N/A,#N/A,TRUE,"HQ"}</definedName>
    <definedName name="Stock" localSheetId="6" hidden="1">{#N/A,#N/A,TRUE,"Isa Cu";#N/A,#N/A,TRUE,"Isa Pb-Zn";#N/A,#N/A,TRUE,"Isa Major";#N/A,#N/A,TRUE,"Isa Other";#N/A,#N/A,TRUE,"EHM";#N/A,#N/A,TRUE,"MRM";#N/A,#N/A,TRUE,"OCB";#N/A,#N/A,TRUE,"NCP";#N/A,#N/A,TRUE,"CCP";#N/A,#N/A,TRUE,"CRL";#N/A,#N/A,TRUE,"MSS";#N/A,#N/A,TRUE,"Gold";#N/A,#N/A,TRUE,"Exploration";#N/A,#N/A,TRUE,"S.America";#N/A,#N/A,TRUE,"BRM";#N/A,#N/A,TRUE,"BZL";#N/A,#N/A,TRUE,"MHD";#N/A,#N/A,TRUE,"HQ"}</definedName>
    <definedName name="Stock" localSheetId="11" hidden="1">{#N/A,#N/A,TRUE,"Isa Cu";#N/A,#N/A,TRUE,"Isa Pb-Zn";#N/A,#N/A,TRUE,"Isa Major";#N/A,#N/A,TRUE,"Isa Other";#N/A,#N/A,TRUE,"EHM";#N/A,#N/A,TRUE,"MRM";#N/A,#N/A,TRUE,"OCB";#N/A,#N/A,TRUE,"NCP";#N/A,#N/A,TRUE,"CCP";#N/A,#N/A,TRUE,"CRL";#N/A,#N/A,TRUE,"MSS";#N/A,#N/A,TRUE,"Gold";#N/A,#N/A,TRUE,"Exploration";#N/A,#N/A,TRUE,"S.America";#N/A,#N/A,TRUE,"BRM";#N/A,#N/A,TRUE,"BZL";#N/A,#N/A,TRUE,"MHD";#N/A,#N/A,TRUE,"HQ"}</definedName>
    <definedName name="Stock" hidden="1">{#N/A,#N/A,TRUE,"Isa Cu";#N/A,#N/A,TRUE,"Isa Pb-Zn";#N/A,#N/A,TRUE,"Isa Major";#N/A,#N/A,TRUE,"Isa Other";#N/A,#N/A,TRUE,"EHM";#N/A,#N/A,TRUE,"MRM";#N/A,#N/A,TRUE,"OCB";#N/A,#N/A,TRUE,"NCP";#N/A,#N/A,TRUE,"CCP";#N/A,#N/A,TRUE,"CRL";#N/A,#N/A,TRUE,"MSS";#N/A,#N/A,TRUE,"Gold";#N/A,#N/A,TRUE,"Exploration";#N/A,#N/A,TRUE,"S.America";#N/A,#N/A,TRUE,"BRM";#N/A,#N/A,TRUE,"BZL";#N/A,#N/A,TRUE,"MHD";#N/A,#N/A,TRUE,"HQ"}</definedName>
    <definedName name="stop">#REF!</definedName>
    <definedName name="Strategies">#REF!</definedName>
    <definedName name="StructuralMargin">#REF!</definedName>
    <definedName name="Sub_Ledger_Range">#REF!</definedName>
    <definedName name="SubDebMarginTable">#REF!</definedName>
    <definedName name="SubDebtAmortPeriod">#REF!</definedName>
    <definedName name="SubDebtAmortPeriodEndDate">#REF!</definedName>
    <definedName name="SubDebtAmortPeriodStartDate">#REF!</definedName>
    <definedName name="SubDebtDeductible">#REF!</definedName>
    <definedName name="SubDebtMargin">#REF!</definedName>
    <definedName name="SubDebtYrstoAmort">#REF!</definedName>
    <definedName name="Sudan">#REF!</definedName>
    <definedName name="Sue">#REF!</definedName>
    <definedName name="Sum">#REF!</definedName>
    <definedName name="summarybalancesheet">#REF!</definedName>
    <definedName name="summaryconsolidation">#REF!</definedName>
    <definedName name="Sunshine">#REF!</definedName>
    <definedName name="Sunshine_Cost">#REF!</definedName>
    <definedName name="Sup_Table_Data">#REF!,#REF!,#REF!,#REF!,#REF!,#REF!</definedName>
    <definedName name="supHier">#REF!</definedName>
    <definedName name="supIDTable">OFFSET(#REF!,1,0,COUNTA(#REF!)-13,2)</definedName>
    <definedName name="supplierNamesDD">OFFSET(#REF!,1,0,COUNTA(#REF!)-1,1)</definedName>
    <definedName name="SUPPLY">#REF!</definedName>
    <definedName name="Supply_Origin">#REF!</definedName>
    <definedName name="Suriname">#REF!</definedName>
    <definedName name="Svalbard_and_Jan_Mayen">#REF!</definedName>
    <definedName name="Swap_Fixed_Rate">#REF!</definedName>
    <definedName name="Swap_Fixed_Rate_2">#REF!</definedName>
    <definedName name="Swap_Fixed_Rate_3">#REF!</definedName>
    <definedName name="Swap_Fixed_Rate_Op">#REF!</definedName>
    <definedName name="Swap_Principal_3">#REF!</definedName>
    <definedName name="Swap_Principal_4">#REF!</definedName>
    <definedName name="Swap_Principal_5">#REF!</definedName>
    <definedName name="Swap_Principal_6">#REF!</definedName>
    <definedName name="Swap_Target">#REF!</definedName>
    <definedName name="Swap3">#REF!</definedName>
    <definedName name="Swap5">#REF!</definedName>
    <definedName name="Swap7">#REF!</definedName>
    <definedName name="SwapMask">#REF!</definedName>
    <definedName name="Swaziland">#REF!</definedName>
    <definedName name="Sweden">#REF!</definedName>
    <definedName name="Switzerland">#REF!</definedName>
    <definedName name="synch">RAND()</definedName>
    <definedName name="Syria">#REF!</definedName>
    <definedName name="System_Peak">#REF!</definedName>
    <definedName name="SysUser">OFFSET(#REF!,1,0,1,1):INDEX(#REF!,COUNTIF(#REF!,"?*"))</definedName>
    <definedName name="SysUserColHeaderRows">#REF!</definedName>
    <definedName name="SysUserRangeToClear">#REF!</definedName>
    <definedName name="SysUserRangeToCopy">#REF!</definedName>
    <definedName name="t">1000</definedName>
    <definedName name="Table">#REF!</definedName>
    <definedName name="Table_QldAGLBill">#REF!</definedName>
    <definedName name="Table_QldOtherCharges">#REF!</definedName>
    <definedName name="Table_QldPGEBill">#REF!</definedName>
    <definedName name="Table_QldRechargeSumm">#REF!</definedName>
    <definedName name="Table_QldSales">#REF!</definedName>
    <definedName name="Table_QldVarSumm">#REF!</definedName>
    <definedName name="Table_QldWellheadInvoices">#REF!</definedName>
    <definedName name="Taiwan">#REF!</definedName>
    <definedName name="Tajikistan">#REF!</definedName>
    <definedName name="Talent">OFFSET(#REF!,1,0,1,1):INDEX(#REF!,COUNTIF(#REF!,"?*"))</definedName>
    <definedName name="TalentColHeaderRows">#REF!</definedName>
    <definedName name="TalentRangeToClear">#REF!</definedName>
    <definedName name="TalentRangeToCopy">#REF!</definedName>
    <definedName name="Tanzania">#REF!</definedName>
    <definedName name="Target_DSCR">#REF!</definedName>
    <definedName name="Target_MDQ">#REF!</definedName>
    <definedName name="Target_Tail">#REF!</definedName>
    <definedName name="TargetDSCRTable">#REF!</definedName>
    <definedName name="TARIFF">#REF!</definedName>
    <definedName name="TariffCR">#REF!</definedName>
    <definedName name="TariffTH">#REF!</definedName>
    <definedName name="TARIFFTRANSPORT">#REF!</definedName>
    <definedName name="tarShtNm">#REF!</definedName>
    <definedName name="Task">#REF!</definedName>
    <definedName name="TaskList">#REF!</definedName>
    <definedName name="Tax">#REF!</definedName>
    <definedName name="Tax_Expense">#REF!</definedName>
    <definedName name="Tax_Life">#REF!</definedName>
    <definedName name="tax_rate">#REF!</definedName>
    <definedName name="TAX_RATE_94_95_________TAX1">#REF!</definedName>
    <definedName name="TAXATION">#REF!</definedName>
    <definedName name="TAXATION_CALCULATION">#REF!</definedName>
    <definedName name="taxcalcs">#REF!</definedName>
    <definedName name="TaxID_Afghanistan">#REF!</definedName>
    <definedName name="TaxID_Albania">#REF!</definedName>
    <definedName name="TaxID_Algeria">#REF!</definedName>
    <definedName name="TaxID_American_Samoa">#REF!</definedName>
    <definedName name="TaxID_Andorra">#REF!</definedName>
    <definedName name="TaxID_Angola">#REF!</definedName>
    <definedName name="TaxID_Anguilla">#REF!</definedName>
    <definedName name="TaxID_Antigua_and_Barbuda">#REF!</definedName>
    <definedName name="TaxID_Argentina">#REF!</definedName>
    <definedName name="TaxID_Armenia">#REF!</definedName>
    <definedName name="TaxID_Aruba">#REF!</definedName>
    <definedName name="TaxID_Australia">#REF!</definedName>
    <definedName name="TaxID_Austria">#REF!</definedName>
    <definedName name="TaxID_Azerbaijan">#REF!</definedName>
    <definedName name="TaxID_Bahamas">#REF!</definedName>
    <definedName name="TaxID_Bahrain">#REF!</definedName>
    <definedName name="TaxID_Bangladesh">#REF!</definedName>
    <definedName name="TaxID_Barbados">#REF!</definedName>
    <definedName name="TaxID_Belarus">#REF!</definedName>
    <definedName name="TaxID_Belgium">#REF!</definedName>
    <definedName name="TaxID_Belize">#REF!</definedName>
    <definedName name="TaxID_Benin">#REF!</definedName>
    <definedName name="TaxID_Bermuda">#REF!</definedName>
    <definedName name="TaxID_Bhutan">#REF!</definedName>
    <definedName name="TaxID_Bolivia">#REF!</definedName>
    <definedName name="TaxID_Bonaire_Sint_Eustatius_and_Saba">#REF!</definedName>
    <definedName name="TaxID_Bosnia_and_Herzegovina">#REF!</definedName>
    <definedName name="TaxID_Botswana">#REF!</definedName>
    <definedName name="TaxID_Brazil">#REF!</definedName>
    <definedName name="TaxID_British_Indian_Ocean_Territory">#REF!</definedName>
    <definedName name="TaxID_British_Virgin_Islands">#REF!</definedName>
    <definedName name="TaxID_Brunei">#REF!</definedName>
    <definedName name="TaxID_Bulgaria">#REF!</definedName>
    <definedName name="TaxID_Burkina_Faso">#REF!</definedName>
    <definedName name="TaxID_Burundi">#REF!</definedName>
    <definedName name="TaxID_Cabo_Verde">#REF!</definedName>
    <definedName name="TaxID_Cambodia">#REF!</definedName>
    <definedName name="TaxID_Cameroon">#REF!</definedName>
    <definedName name="TaxID_Canada">#REF!</definedName>
    <definedName name="TaxID_Cayman_Islands">#REF!</definedName>
    <definedName name="TaxID_Central_African_Republic">#REF!</definedName>
    <definedName name="TaxID_Chad">#REF!</definedName>
    <definedName name="TaxID_Chile">#REF!</definedName>
    <definedName name="TaxID_China">#REF!</definedName>
    <definedName name="TaxID_Colombia">#REF!</definedName>
    <definedName name="TaxID_Comoros">#REF!</definedName>
    <definedName name="TaxID_Congo">#REF!</definedName>
    <definedName name="TaxID_Congo__Democratic_Republic_of_the">#REF!</definedName>
    <definedName name="TaxID_Congo_Democratic_Republic_of_the">#REF!</definedName>
    <definedName name="TaxID_Cook_Islands">#REF!</definedName>
    <definedName name="TaxID_Costa_Rica">#REF!</definedName>
    <definedName name="TaxID_Côte_dIvoire">#REF!</definedName>
    <definedName name="TaxID_Croatia">#REF!</definedName>
    <definedName name="TaxID_Cuba">#REF!</definedName>
    <definedName name="TaxID_Curaçao">#REF!</definedName>
    <definedName name="TaxID_Cyprus">#REF!</definedName>
    <definedName name="TaxID_Czech_Republic">#REF!</definedName>
    <definedName name="TaxID_Denmark">#REF!</definedName>
    <definedName name="TaxID_Djibouti">#REF!</definedName>
    <definedName name="TaxID_Dominica">#REF!</definedName>
    <definedName name="TaxID_Dominican_Republic">#REF!</definedName>
    <definedName name="TaxID_Ecuador">#REF!</definedName>
    <definedName name="TaxID_Egypt">#REF!</definedName>
    <definedName name="TaxID_El_Salvador">#REF!</definedName>
    <definedName name="TaxID_Equatorial_Guinea">#REF!</definedName>
    <definedName name="TaxID_Eritrea">#REF!</definedName>
    <definedName name="TaxID_Estonia">#REF!</definedName>
    <definedName name="TaxID_Ethiopia">#REF!</definedName>
    <definedName name="TaxID_Falkland_Islands">#REF!</definedName>
    <definedName name="TaxID_Faroe_Islands">#REF!</definedName>
    <definedName name="TaxID_Fiji">#REF!</definedName>
    <definedName name="TaxID_Finland">#REF!</definedName>
    <definedName name="TaxID_France">#REF!</definedName>
    <definedName name="TaxID_French_Guiana">#REF!</definedName>
    <definedName name="TaxID_French_Polynesia">#REF!</definedName>
    <definedName name="TaxID_Gabon">#REF!</definedName>
    <definedName name="TaxID_Gambia">#REF!</definedName>
    <definedName name="TaxID_Georgia">#REF!</definedName>
    <definedName name="TaxID_Germany">#REF!</definedName>
    <definedName name="TaxID_Ghana">#REF!</definedName>
    <definedName name="TaxID_Gibraltar">#REF!</definedName>
    <definedName name="TaxID_Greece">#REF!</definedName>
    <definedName name="TaxID_Greenland">#REF!</definedName>
    <definedName name="TaxID_Grenada">#REF!</definedName>
    <definedName name="TaxID_Guadeloupe">#REF!</definedName>
    <definedName name="TaxID_Guam">#REF!</definedName>
    <definedName name="TaxID_Guatemala">#REF!</definedName>
    <definedName name="TaxID_Guernsey">#REF!</definedName>
    <definedName name="TaxID_Guinea">#REF!</definedName>
    <definedName name="TaxID_Guinea_Bissau">#REF!</definedName>
    <definedName name="TaxID_Guyana">#REF!</definedName>
    <definedName name="TaxID_Haiti">#REF!</definedName>
    <definedName name="TaxID_Holy_See_Vatican_City_State">#REF!</definedName>
    <definedName name="TaxID_Honduras">#REF!</definedName>
    <definedName name="TaxID_Hong_Kong">#REF!</definedName>
    <definedName name="TaxID_Hungary">#REF!</definedName>
    <definedName name="TaxID_Iceland">#REF!</definedName>
    <definedName name="TaxID_India">#REF!</definedName>
    <definedName name="TaxID_Indonesia">#REF!</definedName>
    <definedName name="TaxID_Iran">#REF!</definedName>
    <definedName name="TaxID_Iraq">#REF!</definedName>
    <definedName name="TaxID_Ireland">#REF!</definedName>
    <definedName name="TaxID_Isle_of_Man">#REF!</definedName>
    <definedName name="TaxID_Israel">#REF!</definedName>
    <definedName name="TaxID_Italy">#REF!</definedName>
    <definedName name="TaxID_Jamaica">#REF!</definedName>
    <definedName name="TaxID_Japan">#REF!</definedName>
    <definedName name="TaxID_Jersey">#REF!</definedName>
    <definedName name="TaxID_Jordan">#REF!</definedName>
    <definedName name="TaxID_Kazakhstan">#REF!</definedName>
    <definedName name="TaxID_Kenya">#REF!</definedName>
    <definedName name="TaxID_Kiribati">#REF!</definedName>
    <definedName name="TaxID_Korea_Democratic_Peoples_Republic_of">#REF!</definedName>
    <definedName name="TaxID_Korea_Republic_of">#REF!</definedName>
    <definedName name="TaxID_Kosovo">#REF!</definedName>
    <definedName name="TaxID_Kuwait">#REF!</definedName>
    <definedName name="TaxID_Kyrgyzstan">#REF!</definedName>
    <definedName name="TaxID_Laos">#REF!</definedName>
    <definedName name="TaxID_Latvia">#REF!</definedName>
    <definedName name="TaxID_Lebanon">#REF!</definedName>
    <definedName name="TaxID_Lesotho">#REF!</definedName>
    <definedName name="TaxID_Liberia">#REF!</definedName>
    <definedName name="TaxID_Libya">#REF!</definedName>
    <definedName name="TaxID_Liechtenstein">#REF!</definedName>
    <definedName name="TaxID_Lithuania">#REF!</definedName>
    <definedName name="TaxID_Luxembourg">#REF!</definedName>
    <definedName name="TaxID_Macao">#REF!</definedName>
    <definedName name="TaxID_Macedonia_the_Former_Yugoslav_Republic_of">#REF!</definedName>
    <definedName name="TaxID_Madagascar">#REF!</definedName>
    <definedName name="TaxID_Malawi">#REF!</definedName>
    <definedName name="TaxID_Malaysia">#REF!</definedName>
    <definedName name="TaxID_Maldives">#REF!</definedName>
    <definedName name="TaxID_Mali">#REF!</definedName>
    <definedName name="TaxID_Malta">#REF!</definedName>
    <definedName name="TaxID_Marshall_Islands">#REF!</definedName>
    <definedName name="TaxID_Martinique">#REF!</definedName>
    <definedName name="TaxID_Mauritania">#REF!</definedName>
    <definedName name="TaxID_Mauritius">#REF!</definedName>
    <definedName name="TaxID_Mexico">#REF!</definedName>
    <definedName name="TaxID_Micronesia_Federated_States_of">#REF!</definedName>
    <definedName name="TaxID_Moldova">#REF!</definedName>
    <definedName name="TaxID_Monaco">#REF!</definedName>
    <definedName name="TaxID_Mongolia">#REF!</definedName>
    <definedName name="TaxID_Montenegro">#REF!</definedName>
    <definedName name="TaxID_Montserrat">#REF!</definedName>
    <definedName name="TaxID_Morocco">#REF!</definedName>
    <definedName name="TaxID_Mozambique">#REF!</definedName>
    <definedName name="TaxID_Myanmar">#REF!</definedName>
    <definedName name="TaxID_Namibia">#REF!</definedName>
    <definedName name="TaxID_Nauru">#REF!</definedName>
    <definedName name="TaxID_Nepal">#REF!</definedName>
    <definedName name="TaxID_Netherlands">#REF!</definedName>
    <definedName name="TaxID_New_Caledonia">#REF!</definedName>
    <definedName name="TaxID_New_Zealand">#REF!</definedName>
    <definedName name="TaxID_Nicaragua">#REF!</definedName>
    <definedName name="TaxID_Niger">#REF!</definedName>
    <definedName name="TaxID_Nigeria">#REF!</definedName>
    <definedName name="TaxID_Northern_Mariana_Islands">#REF!</definedName>
    <definedName name="TaxID_Norway">#REF!</definedName>
    <definedName name="TaxID_Oman">#REF!</definedName>
    <definedName name="TaxID_Pakistan">#REF!</definedName>
    <definedName name="TaxID_Palau">#REF!</definedName>
    <definedName name="TaxID_Palestine">#REF!</definedName>
    <definedName name="TaxID_Panama">#REF!</definedName>
    <definedName name="TaxID_Papua_New_Guinea">#REF!</definedName>
    <definedName name="TaxID_Paraguay">#REF!</definedName>
    <definedName name="TaxID_Peru">#REF!</definedName>
    <definedName name="TaxID_Philippines">#REF!</definedName>
    <definedName name="TaxID_Pitcairn_Islands">#REF!</definedName>
    <definedName name="TaxID_Poland">#REF!</definedName>
    <definedName name="TaxID_Portugal">#REF!</definedName>
    <definedName name="TaxID_Puerto_Rico">#REF!</definedName>
    <definedName name="TaxID_Qatar">#REF!</definedName>
    <definedName name="TaxID_Reunion">#REF!</definedName>
    <definedName name="TaxID_Romania">#REF!</definedName>
    <definedName name="TaxID_Russian_Federation">#REF!</definedName>
    <definedName name="TaxID_Rwanda">#REF!</definedName>
    <definedName name="TaxID_Saint_Kitts_and_Nevis">#REF!</definedName>
    <definedName name="TaxID_Saint_Lucia">#REF!</definedName>
    <definedName name="TaxID_Saint_Vincent_and_the_Grenadines">#REF!</definedName>
    <definedName name="TaxID_Samoa">#REF!</definedName>
    <definedName name="TaxID_San_Marino">#REF!</definedName>
    <definedName name="TaxID_Sao_Tome_and_Principe">#REF!</definedName>
    <definedName name="TaxID_Saudi_Arabia">#REF!</definedName>
    <definedName name="TaxID_Senegal">#REF!</definedName>
    <definedName name="TaxID_Serbia">#REF!</definedName>
    <definedName name="TaxID_Seychelles">#REF!</definedName>
    <definedName name="TaxID_Sierra_Leone">#REF!</definedName>
    <definedName name="TaxID_Singapore">#REF!</definedName>
    <definedName name="TaxID_Sint_Maarten">#REF!</definedName>
    <definedName name="TaxID_Slovakia">#REF!</definedName>
    <definedName name="TaxID_Slovenia">#REF!</definedName>
    <definedName name="TaxID_Solomon_Islands">#REF!</definedName>
    <definedName name="TaxID_Somalia">#REF!</definedName>
    <definedName name="TaxID_South_Africa">#REF!</definedName>
    <definedName name="TaxID_South_Sudan">#REF!</definedName>
    <definedName name="TaxID_Spain">#REF!</definedName>
    <definedName name="TaxID_Sri_Lanka">#REF!</definedName>
    <definedName name="TaxID_Sudan">#REF!</definedName>
    <definedName name="TaxID_Suriname">#REF!</definedName>
    <definedName name="TaxID_Svalbard_and_Jan_Mayen">#REF!</definedName>
    <definedName name="TaxID_Swaziland">#REF!</definedName>
    <definedName name="TaxID_Sweden">#REF!</definedName>
    <definedName name="TaxID_Switzerland">#REF!</definedName>
    <definedName name="TaxID_Syria">#REF!</definedName>
    <definedName name="TaxID_Taiwan">#REF!</definedName>
    <definedName name="TaxID_Tajikistan">#REF!</definedName>
    <definedName name="TaxID_Tanzania">#REF!</definedName>
    <definedName name="TaxID_Thailand">#REF!</definedName>
    <definedName name="TaxID_Timor_Leste">#REF!</definedName>
    <definedName name="TaxID_Togo">#REF!</definedName>
    <definedName name="TaxID_Tonga">#REF!</definedName>
    <definedName name="TaxID_Trinidad_and_Tobago">#REF!</definedName>
    <definedName name="TaxID_Tunisia">#REF!</definedName>
    <definedName name="TaxID_Turkey">#REF!</definedName>
    <definedName name="TaxID_Turkmenistan">#REF!</definedName>
    <definedName name="TaxID_Turks_and_Caicos_Islands">#REF!</definedName>
    <definedName name="TaxID_Tuvalu">#REF!</definedName>
    <definedName name="TaxID_U._S._Virgin_Islands">#REF!</definedName>
    <definedName name="TaxID_Uganda">#REF!</definedName>
    <definedName name="TaxID_Ukraine">#REF!</definedName>
    <definedName name="TaxID_United_Arab_Emirates">#REF!</definedName>
    <definedName name="TaxID_United_Kingdom">#REF!</definedName>
    <definedName name="TaxID_United_States_Minor_Outlying_Islands">#REF!</definedName>
    <definedName name="TaxID_United_States_of_America">#REF!</definedName>
    <definedName name="TaxID_Uruguay">#REF!</definedName>
    <definedName name="TaxID_Uzbekistan">#REF!</definedName>
    <definedName name="TaxID_Vanuatu">#REF!</definedName>
    <definedName name="TaxID_Venezuela">#REF!</definedName>
    <definedName name="TaxID_Vietnam">#REF!</definedName>
    <definedName name="TaxID_Wallis_and_Futuna">#REF!</definedName>
    <definedName name="TaxID_Western_Sahara">#REF!</definedName>
    <definedName name="TaxID_Yemen">#REF!</definedName>
    <definedName name="TaxID_Zambia">#REF!</definedName>
    <definedName name="TaxID_Zimbabwe">#REF!</definedName>
    <definedName name="taxID3">#REF!</definedName>
    <definedName name="taxIDCode">#REF!</definedName>
    <definedName name="taxIDLookup">OFFSET(#REF!,0,0,(COUNTA(#REF!))-1,1)</definedName>
    <definedName name="taxIDRefID">#REF!</definedName>
    <definedName name="taxIDRefID2">#REF!</definedName>
    <definedName name="taxIDRefID3">#REF!</definedName>
    <definedName name="TaxIDTable">OFFSET(#REF!,1,0,COUNTA(#REF!)-1,2)</definedName>
    <definedName name="taxIDTypeID">#REF!</definedName>
    <definedName name="taxIDTypesHeaderRow">#REF!</definedName>
    <definedName name="TAXOP">#REF!</definedName>
    <definedName name="TAXPAID">#REF!</definedName>
    <definedName name="TAXPROV">#REF!</definedName>
    <definedName name="taxRefID">#REF!</definedName>
    <definedName name="TB">#REF!</definedName>
    <definedName name="TB_TotalTaxExp">#REF!</definedName>
    <definedName name="TCC">#REF!</definedName>
    <definedName name="TckLoan">#REF!</definedName>
    <definedName name="Td">#REF!</definedName>
    <definedName name="Td_Cashflow_Calc">#REF!</definedName>
    <definedName name="Td_Final">#REF!</definedName>
    <definedName name="TDate">#REF!</definedName>
    <definedName name="Te_Cashflow_Calc">#REF!</definedName>
    <definedName name="Te_Final">#REF!</definedName>
    <definedName name="teest" localSheetId="8" hidden="1">{"Ownership",#N/A,FALSE,"Ownership";"Contents",#N/A,FALSE,"Contents"}</definedName>
    <definedName name="teest" localSheetId="14" hidden="1">{"Ownership",#N/A,FALSE,"Ownership";"Contents",#N/A,FALSE,"Contents"}</definedName>
    <definedName name="teest" localSheetId="13" hidden="1">{"Ownership",#N/A,FALSE,"Ownership";"Contents",#N/A,FALSE,"Contents"}</definedName>
    <definedName name="teest" localSheetId="6" hidden="1">{"Ownership",#N/A,FALSE,"Ownership";"Contents",#N/A,FALSE,"Contents"}</definedName>
    <definedName name="teest" localSheetId="11" hidden="1">{"Ownership",#N/A,FALSE,"Ownership";"Contents",#N/A,FALSE,"Contents"}</definedName>
    <definedName name="teest" hidden="1">{"Ownership",#N/A,FALSE,"Ownership";"Contents",#N/A,FALSE,"Contents"}</definedName>
    <definedName name="TelferBCapacity">#REF!</definedName>
    <definedName name="TelferBFlowBasedTariff">#REF!</definedName>
    <definedName name="TelferBookBase">#REF!</definedName>
    <definedName name="TelferBookDepnRate">#REF!</definedName>
    <definedName name="TelferBOverrunChargesQrtly">#REF!</definedName>
    <definedName name="TelferCapacityCharge">#REF!</definedName>
    <definedName name="TelferCapexSens">#REF!</definedName>
    <definedName name="TelferCapexYearly">#REF!</definedName>
    <definedName name="telferdefaultoption">#REF!</definedName>
    <definedName name="TelferEndOps">#REF!</definedName>
    <definedName name="TelferNewcrestProfitShareQrtly">#REF!</definedName>
    <definedName name="TelferOMMargin">#REF!</definedName>
    <definedName name="TelferOMOtherQtrly">#REF!</definedName>
    <definedName name="TelferOMQtrly">#REF!</definedName>
    <definedName name="TelferOpexContingency">#REF!</definedName>
    <definedName name="TelferOpexSens">#REF!</definedName>
    <definedName name="TelferOpsFlag">#REF!</definedName>
    <definedName name="TelferOpsStart">#REF!</definedName>
    <definedName name="TelferOption">#REF!</definedName>
    <definedName name="TelferOptionChooser">#REF!</definedName>
    <definedName name="TelferOptionExerciseDate">#REF!</definedName>
    <definedName name="TelferOptionType">#REF!</definedName>
    <definedName name="TelferRevSens">#REF!</definedName>
    <definedName name="TelferTaxBase">#REF!</definedName>
    <definedName name="TelferTaxDepnRate">#REF!</definedName>
    <definedName name="temName">#REF!</definedName>
    <definedName name="TemplateDate">#REF!</definedName>
    <definedName name="TemplateName">#REF!</definedName>
    <definedName name="TEMPLATENUMBER1">#REF!</definedName>
    <definedName name="TEMPLATES">#REF!</definedName>
    <definedName name="TEMPLATESTYLE1">#REF!</definedName>
    <definedName name="TEMPLATETYPE1">#REF!</definedName>
    <definedName name="Ten">#REF!</definedName>
    <definedName name="TenantCompany">#REF!</definedName>
    <definedName name="TEP">#REF!</definedName>
    <definedName name="Term">#REF!</definedName>
    <definedName name="Term_Loan">#REF!</definedName>
    <definedName name="Term_of_analysis">#REF!</definedName>
    <definedName name="test" localSheetId="8" hidden="1">{#N/A,#N/A,FALSE,"CapitalReport"}</definedName>
    <definedName name="test" localSheetId="14" hidden="1">{"Ownership",#N/A,FALSE,"Ownership";"Contents",#N/A,FALSE,"Contents"}</definedName>
    <definedName name="test" localSheetId="13" hidden="1">{"Ownership",#N/A,FALSE,"Ownership";"Contents",#N/A,FALSE,"Contents"}</definedName>
    <definedName name="test" localSheetId="6" hidden="1">{"Ownership",#N/A,FALSE,"Ownership";"Contents",#N/A,FALSE,"Contents"}</definedName>
    <definedName name="test" localSheetId="11" hidden="1">{"Ownership",#N/A,FALSE,"Ownership";"Contents",#N/A,FALSE,"Contents"}</definedName>
    <definedName name="test" localSheetId="9" hidden="1">{#N/A,#N/A,FALSE,"CapitalReport"}</definedName>
    <definedName name="test" hidden="1">{"Ownership",#N/A,FALSE,"Ownership";"Contents",#N/A,FALSE,"Contents"}</definedName>
    <definedName name="TEST0">#REF!</definedName>
    <definedName name="TEST1">#REF!</definedName>
    <definedName name="test12">#REF!</definedName>
    <definedName name="TESTHKEY">#REF!</definedName>
    <definedName name="TESTKEYS">#REF!</definedName>
    <definedName name="TESTVKEY">#REF!</definedName>
    <definedName name="TFR_2010">#REF!</definedName>
    <definedName name="TFR_2011">#REF!</definedName>
    <definedName name="TFR_Rounding_Factor">#REF!</definedName>
    <definedName name="TGR_LAST_PRICE">OFFSET(#REF!,#REF! + 1, ,1)</definedName>
    <definedName name="TGR_MEAN">#REF!</definedName>
    <definedName name="TGR_PERCENTILE">#REF!</definedName>
    <definedName name="TGR_RNG_PRICE">OFFSET(#REF!, 1, ,#REF!)</definedName>
    <definedName name="TGR_RNG_RETURN">OFFSET(#REF!, 2, ,#REF!)</definedName>
    <definedName name="TGR_STDEV">#REF!</definedName>
    <definedName name="TGR_TARGET">#REF!</definedName>
    <definedName name="tgtNmdRng">#REF!</definedName>
    <definedName name="Thailand">#REF!</definedName>
    <definedName name="thiessrates10">#REF!</definedName>
    <definedName name="Thin_capitalisation">#REF!</definedName>
    <definedName name="ThinCap_Asset_Check">#REF!</definedName>
    <definedName name="ThinCap_Asset_Copy">#REF!</definedName>
    <definedName name="ThinCap_Asset_Paste">#REF!</definedName>
    <definedName name="ThinCapInd">#REF!</definedName>
    <definedName name="This_Claim">#REF!,#REF!,#REF!,#REF!,#REF!,#REF!</definedName>
    <definedName name="Thousand">#REF!</definedName>
    <definedName name="Thousands">#REF!</definedName>
    <definedName name="TI_B001">#REF!</definedName>
    <definedName name="TI_B014">#REF!</definedName>
    <definedName name="TI_B020">#REF!</definedName>
    <definedName name="TI_B021">#REF!</definedName>
    <definedName name="TI_B033">#REF!</definedName>
    <definedName name="TI_B045">#REF!</definedName>
    <definedName name="TI_B046">#REF!</definedName>
    <definedName name="TI_GI_Lower_Target">OFFSET(#REF!,0,0,,COUNTA(#REF!)-1)</definedName>
    <definedName name="TI_GI_Upper_Target">OFFSET(#REF!,0,0,,COUNTA(#REF!)-1)</definedName>
    <definedName name="tier1">#REF!</definedName>
    <definedName name="tier2">#REF!</definedName>
    <definedName name="Time_Zone_Reference_ID">OFFSET(#REF!,0,0,(COUNTA(#REF!))-1,1)</definedName>
    <definedName name="timeZoneDescr">#REF!</definedName>
    <definedName name="TimeZoneRef">#REF!</definedName>
    <definedName name="timeZoneRefID">#REF!</definedName>
    <definedName name="Timor_Leste">#REF!</definedName>
    <definedName name="TiptonOpexContingency">#REF!</definedName>
    <definedName name="TiptonOpexSens">#REF!</definedName>
    <definedName name="TiptonWestAdminFee">#REF!</definedName>
    <definedName name="TiptonWestBookBase">#REF!</definedName>
    <definedName name="TiptonWestEndOps">#REF!</definedName>
    <definedName name="TiptonWestOMMargin">#REF!</definedName>
    <definedName name="TiptonWestOpsFlag">#REF!</definedName>
    <definedName name="TiptonWestOpsStart">#REF!</definedName>
    <definedName name="TiptonWestOptionAmount">#REF!</definedName>
    <definedName name="TiptonWestOptionExerciseDate">#REF!</definedName>
    <definedName name="TiptonWestOptionIndicator">#REF!</definedName>
    <definedName name="TiptonWestRealInsurance">#REF!</definedName>
    <definedName name="TiptonWestRealOpex">#REF!</definedName>
    <definedName name="TiptonWestRealRev">#REF!</definedName>
    <definedName name="TiptonWestRevSens">#REF!</definedName>
    <definedName name="TiptonWestTaxBase">#REF!</definedName>
    <definedName name="TITLE">#REF!</definedName>
    <definedName name="TMCon_Table_Data">#REF!,#REF!,#REF!,#REF!,#REF!,#REF!,#REF!,#REF!,#REF!,#REF!</definedName>
    <definedName name="TMK">#REF!</definedName>
    <definedName name="TMK_Mth">#REF!</definedName>
    <definedName name="tnsfrm">#REF!</definedName>
    <definedName name="Togo">#REF!</definedName>
    <definedName name="Tokelau">#REF!</definedName>
    <definedName name="Tolling_CR">#REF!</definedName>
    <definedName name="Tonga">#REF!</definedName>
    <definedName name="TOP">#REF!</definedName>
    <definedName name="TopRankDefaultDistForRange" hidden="1">0</definedName>
    <definedName name="TopRankDefaultMaxChange" hidden="1">0.2</definedName>
    <definedName name="TopRankDefaultMinChange" hidden="1">-0.2</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TRUE</definedName>
    <definedName name="TopRankMaxInputsPerGraph" hidden="1">32</definedName>
    <definedName name="TopRankMultiWayReport" hidden="1">FALSE</definedName>
    <definedName name="TopRankNumberOfRuns" hidden="1">1</definedName>
    <definedName name="TopRankOnlyInputsChangeThreshold">0.01</definedName>
    <definedName name="TopRankOnlyInputsOverThreshold" hidden="1">FALSE</definedName>
    <definedName name="TopRankOnlyTopRanking" hidden="1">TRUE</definedName>
    <definedName name="TopRankOutputDetailReport" hidden="1">TRUE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FALSE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TRUE</definedName>
    <definedName name="TopRankSingleWorkbookAllResults" hidden="1">FALSE</definedName>
    <definedName name="TopRankSpiderGraphs" hidden="1">TRUE</definedName>
    <definedName name="TopRankTornadoGraphs" hidden="1">TRUE</definedName>
    <definedName name="TopRankUpdateDisplay" hidden="1">TRUE</definedName>
    <definedName name="TOS_Cl_Bal">#REF!</definedName>
    <definedName name="TOS_IRR">#REF!</definedName>
    <definedName name="Tot199AA">#REF!</definedName>
    <definedName name="Tot199CR">#REF!</definedName>
    <definedName name="Tot220CR">#REF!</definedName>
    <definedName name="Tot221Cr">#REF!</definedName>
    <definedName name="Tot245AA">#REF!</definedName>
    <definedName name="tot253CR">#REF!</definedName>
    <definedName name="Tot255AA">#REF!</definedName>
    <definedName name="Tot257AA">#REF!</definedName>
    <definedName name="Tot257CR">#REF!</definedName>
    <definedName name="Tot259AA">#REF!</definedName>
    <definedName name="Tot259PPS">#REF!</definedName>
    <definedName name="Tot261AA">#REF!</definedName>
    <definedName name="Tot261CR">#REF!</definedName>
    <definedName name="Tot262AA">#REF!</definedName>
    <definedName name="Tot262CR">#REF!</definedName>
    <definedName name="Tot263AA">#REF!</definedName>
    <definedName name="Tot263CR">#REF!</definedName>
    <definedName name="Tot266AA">#REF!</definedName>
    <definedName name="Total_DebtFacility_Repayment">#REF!</definedName>
    <definedName name="total_rev_02">#REF!</definedName>
    <definedName name="total_rev_03">#REF!</definedName>
    <definedName name="total_rev_04">#REF!</definedName>
    <definedName name="total_rev_05">#REF!</definedName>
    <definedName name="total_rev_06">#REF!</definedName>
    <definedName name="total_rev_07">#REF!</definedName>
    <definedName name="total_rev_08">#REF!</definedName>
    <definedName name="total_rev_09">#REF!</definedName>
    <definedName name="total_rev_10">#REF!</definedName>
    <definedName name="TOTAL_REVENUE">#REF!</definedName>
    <definedName name="Totals">#REF!</definedName>
    <definedName name="TotalTrancheDebt">#REF!</definedName>
    <definedName name="TotalTxnCostsDepn">#REF!</definedName>
    <definedName name="TotCR044">#REF!</definedName>
    <definedName name="TotSA013">#REF!</definedName>
    <definedName name="TotSA031">#REF!</definedName>
    <definedName name="TotSA033">#REF!</definedName>
    <definedName name="TotSA034">#REF!</definedName>
    <definedName name="TotSA035">#REF!</definedName>
    <definedName name="TotSA036">#REF!</definedName>
    <definedName name="TotSA040">#REF!</definedName>
    <definedName name="TotSA041">#REF!</definedName>
    <definedName name="TotSA044">#REF!</definedName>
    <definedName name="TotSA046">#REF!</definedName>
    <definedName name="TOTW05CG">#REF!</definedName>
    <definedName name="TOTW05CLCFWD">#REF!</definedName>
    <definedName name="TOTW05CLR">#REF!</definedName>
    <definedName name="TOTW05CLT">#REF!</definedName>
    <definedName name="TOTW05NCG">#REF!</definedName>
    <definedName name="TOTW11">#REF!</definedName>
    <definedName name="TOTW19DEFA">#REF!</definedName>
    <definedName name="TOTW19DEFD">#REF!</definedName>
    <definedName name="TOTW19PROV">#REF!</definedName>
    <definedName name="TOTW19RES">#REF!</definedName>
    <definedName name="TOTW36">#REF!</definedName>
    <definedName name="TOTW42A">#REF!</definedName>
    <definedName name="TOTW42B">#REF!</definedName>
    <definedName name="TOTW42REBATE">#REF!</definedName>
    <definedName name="TOTW52RECOUPED">#REF!</definedName>
    <definedName name="TOTW53IN">#REF!</definedName>
    <definedName name="TOTW53OUT">#REF!</definedName>
    <definedName name="TOTW54IN">#REF!</definedName>
    <definedName name="TOTW54OUT">#REF!</definedName>
    <definedName name="ToValue">OFFSET(#REF!,0,0,(COUNTA(#REF!))-1,1)</definedName>
    <definedName name="Townsville">#REF!</definedName>
    <definedName name="Townsville_Cost">#REF!</definedName>
    <definedName name="TPWAssets">#REF!</definedName>
    <definedName name="TradeCreditors">#REF!</definedName>
    <definedName name="TradeDebtors">#REF!</definedName>
    <definedName name="Tradingname">#REF!</definedName>
    <definedName name="TRAIN">#REF!</definedName>
    <definedName name="Tranche_B">#REF!</definedName>
    <definedName name="Tranche1_Gearing">#REF!</definedName>
    <definedName name="Tranche2_Gearing">#REF!</definedName>
    <definedName name="TrancheAAmount">#REF!</definedName>
    <definedName name="TrancheAEstabPayment">#REF!</definedName>
    <definedName name="TrancheBAmount">#REF!</definedName>
    <definedName name="TrancheBEstabPayment">#REF!</definedName>
    <definedName name="TrancheCEstabPayment">#REF!</definedName>
    <definedName name="TrancheCPostTOCapexInd">#REF!</definedName>
    <definedName name="TrancheDEstabPayment">#REF!</definedName>
    <definedName name="TrancheEEstabPayment">#REF!</definedName>
    <definedName name="TrancheT1_agent">#REF!</definedName>
    <definedName name="TrancheT1_amortisation_method">#REF!</definedName>
    <definedName name="TrancheT1_amortisation_schedule">#REF!</definedName>
    <definedName name="TrancheT1_amortisation_start">#REF!</definedName>
    <definedName name="TrancheT1_capitalisation">#REF!</definedName>
    <definedName name="TrancheT1_capitalisation_end">#REF!</definedName>
    <definedName name="TrancheT1_capitalisation_margin">#REF!</definedName>
    <definedName name="TrancheT1_commencement_date">#REF!</definedName>
    <definedName name="TrancheT1_commitment">#REF!</definedName>
    <definedName name="TrancheT1_description">#REF!</definedName>
    <definedName name="TrancheT1_drawdown">#REF!</definedName>
    <definedName name="TrancheT1_drawdown_date">#REF!</definedName>
    <definedName name="TrancheT1_drawdown_schedule">#REF!</definedName>
    <definedName name="TrancheT1_dscr">#REF!</definedName>
    <definedName name="TrancheT1_hedging_proportion">#REF!</definedName>
    <definedName name="TrancheT1_hedging_rate">#REF!</definedName>
    <definedName name="TrancheT1_hedging_rate_switch">#REF!</definedName>
    <definedName name="TrancheT1_hedging_term">#REF!</definedName>
    <definedName name="TrancheT1_indexation">#REF!</definedName>
    <definedName name="TrancheT1_limit">#REF!</definedName>
    <definedName name="TrancheT1_margin">#REF!</definedName>
    <definedName name="TrancheT1_margin_grid_bands">#REF!</definedName>
    <definedName name="TrancheT1_margin_grid_margins">#REF!</definedName>
    <definedName name="TrancheT1_margin_switch">#REF!</definedName>
    <definedName name="TrancheT1_maturity_date">#REF!</definedName>
    <definedName name="TrancheT1_MTM_end">#REF!</definedName>
    <definedName name="TrancheT1_MTM_start">#REF!</definedName>
    <definedName name="TrancheT1_security">#REF!</definedName>
    <definedName name="TrancheT1_swap_cost">#REF!</definedName>
    <definedName name="TrancheT1_switch">#REF!</definedName>
    <definedName name="TrancheT1_upfront">#REF!</definedName>
    <definedName name="TrancheT1_upfront_basis">#REF!</definedName>
    <definedName name="TrancheT1_upfront_capitalisation">#REF!</definedName>
    <definedName name="TrancheT10_agent">#REF!</definedName>
    <definedName name="TrancheT10_amortisation_method">#REF!</definedName>
    <definedName name="TrancheT10_amortisation_schedule">#REF!</definedName>
    <definedName name="TrancheT10_amortisation_start">#REF!</definedName>
    <definedName name="TrancheT10_capitalisation">#REF!</definedName>
    <definedName name="TrancheT10_capitalisation_end">#REF!</definedName>
    <definedName name="TrancheT10_capitalisation_margin">#REF!</definedName>
    <definedName name="TrancheT10_commencement_date">#REF!</definedName>
    <definedName name="TrancheT10_commitment">#REF!</definedName>
    <definedName name="TrancheT10_description">#REF!</definedName>
    <definedName name="TrancheT10_drawdown">#REF!</definedName>
    <definedName name="TrancheT10_drawdown_date">#REF!</definedName>
    <definedName name="TrancheT10_drawdown_schedule">#REF!</definedName>
    <definedName name="TrancheT10_dscr">#REF!</definedName>
    <definedName name="TrancheT10_hedging_proportion">#REF!</definedName>
    <definedName name="TrancheT10_hedging_rate">#REF!</definedName>
    <definedName name="TrancheT10_hedging_rate_switch">#REF!</definedName>
    <definedName name="TrancheT10_hedging_term">#REF!</definedName>
    <definedName name="TrancheT10_indexation">#REF!</definedName>
    <definedName name="TrancheT10_limit">#REF!</definedName>
    <definedName name="TrancheT10_margin">#REF!</definedName>
    <definedName name="TrancheT10_maturity_date">#REF!</definedName>
    <definedName name="TrancheT10_security">#REF!</definedName>
    <definedName name="TrancheT10_swap_cost">#REF!</definedName>
    <definedName name="TrancheT10_switch">#REF!</definedName>
    <definedName name="TrancheT10_upfront">#REF!</definedName>
    <definedName name="TrancheT10_upfront_basis">#REF!</definedName>
    <definedName name="TrancheT10_upfront_capitalisation">#REF!</definedName>
    <definedName name="TrancheT2_agent">#REF!</definedName>
    <definedName name="TrancheT2_amortisation_method">#REF!</definedName>
    <definedName name="TrancheT2_amortisation_schedule">#REF!</definedName>
    <definedName name="TrancheT2_amortisation_start">#REF!</definedName>
    <definedName name="TrancheT2_capitalisation">#REF!</definedName>
    <definedName name="TrancheT2_capitalisation_end">#REF!</definedName>
    <definedName name="TrancheT2_capitalisation_margin">#REF!</definedName>
    <definedName name="TrancheT2_commencement_date">#REF!</definedName>
    <definedName name="TrancheT2_commitment">#REF!</definedName>
    <definedName name="TrancheT2_description">#REF!</definedName>
    <definedName name="TrancheT2_drawdown">#REF!</definedName>
    <definedName name="TrancheT2_drawdown_date">#REF!</definedName>
    <definedName name="TrancheT2_drawdown_schedule">#REF!</definedName>
    <definedName name="TrancheT2_dscr">#REF!</definedName>
    <definedName name="TrancheT2_hedging_proportion">#REF!</definedName>
    <definedName name="TrancheT2_hedging_rate">#REF!</definedName>
    <definedName name="TrancheT2_hedging_rate_switch">#REF!</definedName>
    <definedName name="TrancheT2_hedging_term">#REF!</definedName>
    <definedName name="TrancheT2_indexation">#REF!</definedName>
    <definedName name="TrancheT2_limit">#REF!</definedName>
    <definedName name="TrancheT2_margin">#REF!</definedName>
    <definedName name="TrancheT2_margin_grid_bands">#REF!</definedName>
    <definedName name="TrancheT2_margin_grid_margins">#REF!</definedName>
    <definedName name="TrancheT2_margin_switch">#REF!</definedName>
    <definedName name="TrancheT2_maturity_date">#REF!</definedName>
    <definedName name="TrancheT2_security">#REF!</definedName>
    <definedName name="TrancheT2_swap_cost">#REF!</definedName>
    <definedName name="TrancheT2_switch">#REF!</definedName>
    <definedName name="TrancheT2_upfront">#REF!</definedName>
    <definedName name="TrancheT2_upfront_basis">#REF!</definedName>
    <definedName name="TrancheT2_upfront_capitalisation">#REF!</definedName>
    <definedName name="TrancheT3_agent">#REF!</definedName>
    <definedName name="TrancheT3_amortisation_method">#REF!</definedName>
    <definedName name="TrancheT3_amortisation_schedule">#REF!</definedName>
    <definedName name="TrancheT3_amortisation_start">#REF!</definedName>
    <definedName name="TrancheT3_capitalisation">#REF!</definedName>
    <definedName name="TrancheT3_capitalisation_end">#REF!</definedName>
    <definedName name="TrancheT3_capitalisation_margin">#REF!</definedName>
    <definedName name="TrancheT3_commencement_date">#REF!</definedName>
    <definedName name="TrancheT3_commitment">#REF!</definedName>
    <definedName name="TrancheT3_description">#REF!</definedName>
    <definedName name="TrancheT3_drawdown">#REF!</definedName>
    <definedName name="TrancheT3_drawdown_date">#REF!</definedName>
    <definedName name="TrancheT3_drawdown_schedule">#REF!</definedName>
    <definedName name="TrancheT3_dscr">#REF!</definedName>
    <definedName name="TrancheT3_hedging_proportion">#REF!</definedName>
    <definedName name="TrancheT3_hedging_rate">#REF!</definedName>
    <definedName name="TrancheT3_hedging_rate_switch">#REF!</definedName>
    <definedName name="TrancheT3_hedging_term">#REF!</definedName>
    <definedName name="TrancheT3_indexation">#REF!</definedName>
    <definedName name="TrancheT3_limit">#REF!</definedName>
    <definedName name="TrancheT3_margin">#REF!</definedName>
    <definedName name="TrancheT3_maturity_date">#REF!</definedName>
    <definedName name="TrancheT3_security">#REF!</definedName>
    <definedName name="TrancheT3_swap_cost">#REF!</definedName>
    <definedName name="TrancheT3_switch">#REF!</definedName>
    <definedName name="TrancheT3_upfront">#REF!</definedName>
    <definedName name="TrancheT3_upfront_basis">#REF!</definedName>
    <definedName name="TrancheT3_upfront_capitalisation">#REF!</definedName>
    <definedName name="TrancheT4_agent">#REF!</definedName>
    <definedName name="TrancheT4_amortisation_method">#REF!</definedName>
    <definedName name="TrancheT4_amortisation_schedule">#REF!</definedName>
    <definedName name="TrancheT4_amortisation_start">#REF!</definedName>
    <definedName name="TrancheT4_capitalisation">#REF!</definedName>
    <definedName name="TrancheT4_capitalisation_end">#REF!</definedName>
    <definedName name="TrancheT4_capitalisation_margin">#REF!</definedName>
    <definedName name="TrancheT4_commencement_date">#REF!</definedName>
    <definedName name="TrancheT4_commitment">#REF!</definedName>
    <definedName name="TrancheT4_description">#REF!</definedName>
    <definedName name="TrancheT4_drawdown">#REF!</definedName>
    <definedName name="TrancheT4_drawdown_date">#REF!</definedName>
    <definedName name="TrancheT4_drawdown_schedule">#REF!</definedName>
    <definedName name="TrancheT4_dscr">#REF!</definedName>
    <definedName name="TrancheT4_hedging_proportion">#REF!</definedName>
    <definedName name="TrancheT4_hedging_rate">#REF!</definedName>
    <definedName name="TrancheT4_hedging_rate_switch">#REF!</definedName>
    <definedName name="TrancheT4_hedging_term">#REF!</definedName>
    <definedName name="TrancheT4_indexation">#REF!</definedName>
    <definedName name="TrancheT4_limit">#REF!</definedName>
    <definedName name="TrancheT4_margin">#REF!</definedName>
    <definedName name="TrancheT4_maturity_date">#REF!</definedName>
    <definedName name="TrancheT4_security">#REF!</definedName>
    <definedName name="TrancheT4_swap_cost">#REF!</definedName>
    <definedName name="TrancheT4_switch">#REF!</definedName>
    <definedName name="TrancheT4_upfront">#REF!</definedName>
    <definedName name="TrancheT4_upfront_basis">#REF!</definedName>
    <definedName name="TrancheT4_upfront_capitalisation">#REF!</definedName>
    <definedName name="TrancheT5_agent">#REF!</definedName>
    <definedName name="TrancheT5_amortisation_method">#REF!</definedName>
    <definedName name="TrancheT5_amortisation_schedule">#REF!</definedName>
    <definedName name="TrancheT5_amortisation_start">#REF!</definedName>
    <definedName name="TrancheT5_capitalisation">#REF!</definedName>
    <definedName name="TrancheT5_capitalisation_end">#REF!</definedName>
    <definedName name="TrancheT5_capitalisation_margin">#REF!</definedName>
    <definedName name="TrancheT5_commencement_date">#REF!</definedName>
    <definedName name="TrancheT5_commitment">#REF!</definedName>
    <definedName name="TrancheT5_description">#REF!</definedName>
    <definedName name="TrancheT5_drawdown">#REF!</definedName>
    <definedName name="TrancheT5_drawdown_date">#REF!</definedName>
    <definedName name="TrancheT5_drawdown_schedule">#REF!</definedName>
    <definedName name="TrancheT5_dscr">#REF!</definedName>
    <definedName name="TrancheT5_hedging_proportion">#REF!</definedName>
    <definedName name="TrancheT5_hedging_rate">#REF!</definedName>
    <definedName name="TrancheT5_hedging_rate_switch">#REF!</definedName>
    <definedName name="TrancheT5_hedging_term">#REF!</definedName>
    <definedName name="TrancheT5_indexation">#REF!</definedName>
    <definedName name="TrancheT5_limit">#REF!</definedName>
    <definedName name="TrancheT5_margin">#REF!</definedName>
    <definedName name="TrancheT5_maturity_date">#REF!</definedName>
    <definedName name="TrancheT5_security">#REF!</definedName>
    <definedName name="TrancheT5_swap_cost">#REF!</definedName>
    <definedName name="TrancheT5_switch">#REF!</definedName>
    <definedName name="TrancheT5_upfront">#REF!</definedName>
    <definedName name="TrancheT5_upfront_basis">#REF!</definedName>
    <definedName name="TrancheT5_upfront_capitalisation">#REF!</definedName>
    <definedName name="TrancheT6_agent">#REF!</definedName>
    <definedName name="TrancheT6_amortisation_method">#REF!</definedName>
    <definedName name="TrancheT6_amortisation_schedule">#REF!</definedName>
    <definedName name="TrancheT6_amortisation_start">#REF!</definedName>
    <definedName name="TrancheT6_capitalisation">#REF!</definedName>
    <definedName name="TrancheT6_capitalisation_end">#REF!</definedName>
    <definedName name="TrancheT6_capitalisation_margin">#REF!</definedName>
    <definedName name="TrancheT6_commencement_date">#REF!</definedName>
    <definedName name="TrancheT6_commitment">#REF!</definedName>
    <definedName name="TrancheT6_description">#REF!</definedName>
    <definedName name="TrancheT6_drawdown">#REF!</definedName>
    <definedName name="TrancheT6_drawdown_date">#REF!</definedName>
    <definedName name="TrancheT6_drawdown_schedule">#REF!</definedName>
    <definedName name="TrancheT6_dscr">#REF!</definedName>
    <definedName name="TrancheT6_hedging_proportion">#REF!</definedName>
    <definedName name="TrancheT6_hedging_rate">#REF!</definedName>
    <definedName name="TrancheT6_hedging_rate_switch">#REF!</definedName>
    <definedName name="TrancheT6_hedging_term">#REF!</definedName>
    <definedName name="TrancheT6_indexation">#REF!</definedName>
    <definedName name="TrancheT6_limit">#REF!</definedName>
    <definedName name="TrancheT6_margin">#REF!</definedName>
    <definedName name="TrancheT6_maturity_date">#REF!</definedName>
    <definedName name="TrancheT6_security">#REF!</definedName>
    <definedName name="TrancheT6_swap_cost">#REF!</definedName>
    <definedName name="TrancheT6_switch">#REF!</definedName>
    <definedName name="TrancheT6_upfront">#REF!</definedName>
    <definedName name="TrancheT6_upfront_basis">#REF!</definedName>
    <definedName name="TrancheT6_upfront_capitalisation">#REF!</definedName>
    <definedName name="TrancheT7_agent">#REF!</definedName>
    <definedName name="TrancheT7_amortisation_method">#REF!</definedName>
    <definedName name="TrancheT7_amortisation_schedule">#REF!</definedName>
    <definedName name="TrancheT7_amortisation_start">#REF!</definedName>
    <definedName name="TrancheT7_capitalisation">#REF!</definedName>
    <definedName name="TrancheT7_capitalisation_end">#REF!</definedName>
    <definedName name="TrancheT7_capitalisation_margin">#REF!</definedName>
    <definedName name="TrancheT7_commencement_date">#REF!</definedName>
    <definedName name="TrancheT7_commitment">#REF!</definedName>
    <definedName name="TrancheT7_description">#REF!</definedName>
    <definedName name="TrancheT7_drawdown">#REF!</definedName>
    <definedName name="TrancheT7_drawdown_date">#REF!</definedName>
    <definedName name="TrancheT7_drawdown_schedule">#REF!</definedName>
    <definedName name="TrancheT7_dscr">#REF!</definedName>
    <definedName name="TrancheT7_hedging_proportion">#REF!</definedName>
    <definedName name="TrancheT7_hedging_rate">#REF!</definedName>
    <definedName name="TrancheT7_hedging_rate_switch">#REF!</definedName>
    <definedName name="TrancheT7_hedging_term">#REF!</definedName>
    <definedName name="TrancheT7_indexation">#REF!</definedName>
    <definedName name="TrancheT7_limit">#REF!</definedName>
    <definedName name="TrancheT7_margin">#REF!</definedName>
    <definedName name="TrancheT7_maturity_date">#REF!</definedName>
    <definedName name="TrancheT7_security">#REF!</definedName>
    <definedName name="TrancheT7_swap_cost">#REF!</definedName>
    <definedName name="TrancheT7_switch">#REF!</definedName>
    <definedName name="TrancheT7_upfront">#REF!</definedName>
    <definedName name="TrancheT7_upfront_basis">#REF!</definedName>
    <definedName name="TrancheT7_upfront_capitalisation">#REF!</definedName>
    <definedName name="TrancheT8_agent">#REF!</definedName>
    <definedName name="TrancheT8_amortisation_method">#REF!</definedName>
    <definedName name="TrancheT8_amortisation_schedule">#REF!</definedName>
    <definedName name="TrancheT8_amortisation_start">#REF!</definedName>
    <definedName name="TrancheT8_capitalisation">#REF!</definedName>
    <definedName name="TrancheT8_capitalisation_end">#REF!</definedName>
    <definedName name="TrancheT8_capitalisation_margin">#REF!</definedName>
    <definedName name="TrancheT8_commencement_date">#REF!</definedName>
    <definedName name="TrancheT8_commitment">#REF!</definedName>
    <definedName name="TrancheT8_description">#REF!</definedName>
    <definedName name="TrancheT8_drawdown">#REF!</definedName>
    <definedName name="TrancheT8_drawdown_date">#REF!</definedName>
    <definedName name="TrancheT8_drawdown_schedule">#REF!</definedName>
    <definedName name="TrancheT8_dscr">#REF!</definedName>
    <definedName name="TrancheT8_hedging_proportion">#REF!</definedName>
    <definedName name="TrancheT8_hedging_rate">#REF!</definedName>
    <definedName name="TrancheT8_hedging_rate_switch">#REF!</definedName>
    <definedName name="TrancheT8_hedging_term">#REF!</definedName>
    <definedName name="TrancheT8_indexation">#REF!</definedName>
    <definedName name="TrancheT8_limit">#REF!</definedName>
    <definedName name="TrancheT8_margin">#REF!</definedName>
    <definedName name="TrancheT8_maturity_date">#REF!</definedName>
    <definedName name="TrancheT8_security">#REF!</definedName>
    <definedName name="TrancheT8_swap_cost">#REF!</definedName>
    <definedName name="TrancheT8_switch">#REF!</definedName>
    <definedName name="TrancheT8_upfront">#REF!</definedName>
    <definedName name="TrancheT8_upfront_basis">#REF!</definedName>
    <definedName name="TrancheT8_upfront_capitalisation">#REF!</definedName>
    <definedName name="TrancheT9_agent">#REF!</definedName>
    <definedName name="TrancheT9_amortisation_method">#REF!</definedName>
    <definedName name="TrancheT9_amortisation_schedule">#REF!</definedName>
    <definedName name="TrancheT9_amortisation_start">#REF!</definedName>
    <definedName name="TrancheT9_capitalisation">#REF!</definedName>
    <definedName name="TrancheT9_capitalisation_end">#REF!</definedName>
    <definedName name="TrancheT9_capitalisation_margin">#REF!</definedName>
    <definedName name="TrancheT9_commencement_date">#REF!</definedName>
    <definedName name="TrancheT9_commitment">#REF!</definedName>
    <definedName name="TrancheT9_description">#REF!</definedName>
    <definedName name="TrancheT9_drawdown">#REF!</definedName>
    <definedName name="TrancheT9_drawdown_date">#REF!</definedName>
    <definedName name="TrancheT9_drawdown_schedule">#REF!</definedName>
    <definedName name="TrancheT9_dscr">#REF!</definedName>
    <definedName name="TrancheT9_hedging_proportion">#REF!</definedName>
    <definedName name="TrancheT9_hedging_rate">#REF!</definedName>
    <definedName name="TrancheT9_hedging_rate_switch">#REF!</definedName>
    <definedName name="TrancheT9_hedging_term">#REF!</definedName>
    <definedName name="TrancheT9_indexation">#REF!</definedName>
    <definedName name="TrancheT9_limit">#REF!</definedName>
    <definedName name="TrancheT9_margin">#REF!</definedName>
    <definedName name="TrancheT9_maturity_date">#REF!</definedName>
    <definedName name="TrancheT9_security">#REF!</definedName>
    <definedName name="TrancheT9_swap_cost">#REF!</definedName>
    <definedName name="TrancheT9_switch">#REF!</definedName>
    <definedName name="TrancheT9_upfront">#REF!</definedName>
    <definedName name="TrancheT9_upfront_basis">#REF!</definedName>
    <definedName name="TrancheT9_upfront_capitalisation">#REF!</definedName>
    <definedName name="TrancheU1_agent">#REF!</definedName>
    <definedName name="TrancheU1_amortisation_method">#REF!</definedName>
    <definedName name="TrancheU1_amortisation_schedule">#REF!</definedName>
    <definedName name="TrancheU1_amortisation_start">#REF!</definedName>
    <definedName name="TrancheU1_capitalisation">#REF!</definedName>
    <definedName name="TrancheU1_capitalisation_end">#REF!</definedName>
    <definedName name="TrancheU1_capitalisation_margin">#REF!</definedName>
    <definedName name="TrancheU1_commencement_date">#REF!</definedName>
    <definedName name="TrancheU1_commitment">#REF!</definedName>
    <definedName name="TrancheU1_description">#REF!</definedName>
    <definedName name="TrancheU1_drawdown">#REF!</definedName>
    <definedName name="TrancheU1_drawdown_date">#REF!</definedName>
    <definedName name="TrancheU1_drawdown_schedule">#REF!</definedName>
    <definedName name="TrancheU1_dscr">#REF!</definedName>
    <definedName name="TrancheU1_hedging_proportion">#REF!</definedName>
    <definedName name="TrancheU1_hedging_rate">#REF!</definedName>
    <definedName name="TrancheU1_hedging_rate_switch">#REF!</definedName>
    <definedName name="TrancheU1_hedging_term">#REF!</definedName>
    <definedName name="TrancheU1_indexation">#REF!</definedName>
    <definedName name="TrancheU1_limit">#REF!</definedName>
    <definedName name="TrancheU1_margin">#REF!</definedName>
    <definedName name="TrancheU1_margin_grid_bands">#REF!</definedName>
    <definedName name="TrancheU1_margin_grid_margins">#REF!</definedName>
    <definedName name="TrancheU1_margin_switch">#REF!</definedName>
    <definedName name="TrancheU1_maturity_date">#REF!</definedName>
    <definedName name="TrancheU1_MTM_end">#REF!</definedName>
    <definedName name="TrancheU1_MTM_start">#REF!</definedName>
    <definedName name="TrancheU1_security">#REF!</definedName>
    <definedName name="TrancheU1_swap_cost">#REF!</definedName>
    <definedName name="TrancheU1_switch">#REF!</definedName>
    <definedName name="TrancheU1_upfront">#REF!</definedName>
    <definedName name="TrancheU1_upfront_basis">#REF!</definedName>
    <definedName name="TrancheU1_upfront_capitalisation">#REF!</definedName>
    <definedName name="TrancheU10_agent">#REF!</definedName>
    <definedName name="TrancheU10_amortisation_method">#REF!</definedName>
    <definedName name="TrancheU10_amortisation_schedule">#REF!</definedName>
    <definedName name="TrancheU10_amortisation_start">#REF!</definedName>
    <definedName name="TrancheU10_capitalisation">#REF!</definedName>
    <definedName name="TrancheU10_capitalisation_end">#REF!</definedName>
    <definedName name="TrancheU10_capitalisation_margin">#REF!</definedName>
    <definedName name="TrancheU10_commencement_date">#REF!</definedName>
    <definedName name="TrancheU10_commitment">#REF!</definedName>
    <definedName name="TrancheU10_description">#REF!</definedName>
    <definedName name="TrancheU10_drawdown">#REF!</definedName>
    <definedName name="TrancheU10_drawdown_date">#REF!</definedName>
    <definedName name="TrancheU10_drawdown_schedule">#REF!</definedName>
    <definedName name="TrancheU10_dscr">#REF!</definedName>
    <definedName name="TrancheU10_hedging_proportion">#REF!</definedName>
    <definedName name="TrancheU10_hedging_rate">#REF!</definedName>
    <definedName name="TrancheU10_hedging_rate_switch">#REF!</definedName>
    <definedName name="TrancheU10_hedging_term">#REF!</definedName>
    <definedName name="TrancheU10_indexation">#REF!</definedName>
    <definedName name="TrancheU10_limit">#REF!</definedName>
    <definedName name="TrancheU10_margin">#REF!</definedName>
    <definedName name="TrancheU10_maturity_date">#REF!</definedName>
    <definedName name="TrancheU10_security">#REF!</definedName>
    <definedName name="TrancheU10_swap_cost">#REF!</definedName>
    <definedName name="TrancheU10_switch">#REF!</definedName>
    <definedName name="TrancheU10_upfront">#REF!</definedName>
    <definedName name="TrancheU10_upfront_basis">#REF!</definedName>
    <definedName name="TrancheU10_upfront_capitalisation">#REF!</definedName>
    <definedName name="TrancheU2_agent">#REF!</definedName>
    <definedName name="TrancheU2_amortisation_method">#REF!</definedName>
    <definedName name="TrancheU2_amortisation_schedule">#REF!</definedName>
    <definedName name="TrancheU2_amortisation_start">#REF!</definedName>
    <definedName name="TrancheU2_capitalisation">#REF!</definedName>
    <definedName name="TrancheU2_capitalisation_end">#REF!</definedName>
    <definedName name="TrancheU2_capitalisation_margin">#REF!</definedName>
    <definedName name="TrancheU2_commencement_date">#REF!</definedName>
    <definedName name="TrancheU2_commitment">#REF!</definedName>
    <definedName name="TrancheU2_description">#REF!</definedName>
    <definedName name="TrancheU2_drawdown">#REF!</definedName>
    <definedName name="TrancheU2_drawdown_date">#REF!</definedName>
    <definedName name="TrancheU2_drawdown_schedule">#REF!</definedName>
    <definedName name="TrancheU2_dscr">#REF!</definedName>
    <definedName name="TrancheU2_hedging_proportion">#REF!</definedName>
    <definedName name="TrancheU2_hedging_rate">#REF!</definedName>
    <definedName name="TrancheU2_hedging_rate_switch">#REF!</definedName>
    <definedName name="TrancheU2_hedging_term">#REF!</definedName>
    <definedName name="TrancheU2_indexation">#REF!</definedName>
    <definedName name="TrancheU2_limit">#REF!</definedName>
    <definedName name="TrancheU2_margin">#REF!</definedName>
    <definedName name="TrancheU2_maturity_date">#REF!</definedName>
    <definedName name="TrancheU2_security">#REF!</definedName>
    <definedName name="TrancheU2_swap_cost">#REF!</definedName>
    <definedName name="TrancheU2_switch">#REF!</definedName>
    <definedName name="TrancheU2_upfront">#REF!</definedName>
    <definedName name="TrancheU2_upfront_basis">#REF!</definedName>
    <definedName name="TrancheU2_upfront_capitalisation">#REF!</definedName>
    <definedName name="TrancheU3_agent">#REF!</definedName>
    <definedName name="TrancheU3_amortisation_method">#REF!</definedName>
    <definedName name="TrancheU3_amortisation_schedule">#REF!</definedName>
    <definedName name="TrancheU3_amortisation_start">#REF!</definedName>
    <definedName name="TrancheU3_capitalisation">#REF!</definedName>
    <definedName name="TrancheU3_capitalisation_end">#REF!</definedName>
    <definedName name="TrancheU3_capitalisation_margin">#REF!</definedName>
    <definedName name="TrancheU3_commencement_date">#REF!</definedName>
    <definedName name="TrancheU3_commitment">#REF!</definedName>
    <definedName name="TrancheU3_description">#REF!</definedName>
    <definedName name="TrancheU3_drawdown">#REF!</definedName>
    <definedName name="TrancheU3_drawdown_date">#REF!</definedName>
    <definedName name="TrancheU3_drawdown_schedule">#REF!</definedName>
    <definedName name="TrancheU3_dscr">#REF!</definedName>
    <definedName name="TrancheU3_hedging_proportion">#REF!</definedName>
    <definedName name="TrancheU3_hedging_rate">#REF!</definedName>
    <definedName name="TrancheU3_hedging_rate_switch">#REF!</definedName>
    <definedName name="TrancheU3_hedging_term">#REF!</definedName>
    <definedName name="TrancheU3_indexation">#REF!</definedName>
    <definedName name="TrancheU3_limit">#REF!</definedName>
    <definedName name="TrancheU3_margin">#REF!</definedName>
    <definedName name="TrancheU3_maturity_date">#REF!</definedName>
    <definedName name="TrancheU3_security">#REF!</definedName>
    <definedName name="TrancheU3_swap_cost">#REF!</definedName>
    <definedName name="TrancheU3_switch">#REF!</definedName>
    <definedName name="TrancheU3_upfront">#REF!</definedName>
    <definedName name="TrancheU3_upfront_basis">#REF!</definedName>
    <definedName name="TrancheU3_upfront_capitalisation">#REF!</definedName>
    <definedName name="TrancheU4_agent">#REF!</definedName>
    <definedName name="TrancheU4_amortisation_method">#REF!</definedName>
    <definedName name="TrancheU4_amortisation_schedule">#REF!</definedName>
    <definedName name="TrancheU4_amortisation_start">#REF!</definedName>
    <definedName name="TrancheU4_capitalisation">#REF!</definedName>
    <definedName name="TrancheU4_capitalisation_end">#REF!</definedName>
    <definedName name="TrancheU4_capitalisation_margin">#REF!</definedName>
    <definedName name="TrancheU4_commencement_date">#REF!</definedName>
    <definedName name="TrancheU4_commitment">#REF!</definedName>
    <definedName name="TrancheU4_description">#REF!</definedName>
    <definedName name="TrancheU4_drawdown">#REF!</definedName>
    <definedName name="TrancheU4_drawdown_date">#REF!</definedName>
    <definedName name="TrancheU4_drawdown_schedule">#REF!</definedName>
    <definedName name="TrancheU4_dscr">#REF!</definedName>
    <definedName name="TrancheU4_hedging_proportion">#REF!</definedName>
    <definedName name="TrancheU4_hedging_rate">#REF!</definedName>
    <definedName name="TrancheU4_hedging_rate_switch">#REF!</definedName>
    <definedName name="TrancheU4_hedging_term">#REF!</definedName>
    <definedName name="TrancheU4_indexation">#REF!</definedName>
    <definedName name="TrancheU4_limit">#REF!</definedName>
    <definedName name="TrancheU4_margin">#REF!</definedName>
    <definedName name="TrancheU4_maturity_date">#REF!</definedName>
    <definedName name="TrancheU4_security">#REF!</definedName>
    <definedName name="TrancheU4_swap_cost">#REF!</definedName>
    <definedName name="TrancheU4_switch">#REF!</definedName>
    <definedName name="TrancheU4_upfront">#REF!</definedName>
    <definedName name="TrancheU4_upfront_basis">#REF!</definedName>
    <definedName name="TrancheU4_upfront_capitalisation">#REF!</definedName>
    <definedName name="TrancheU5_agent">#REF!</definedName>
    <definedName name="TrancheU5_amortisation_method">#REF!</definedName>
    <definedName name="TrancheU5_amortisation_schedule">#REF!</definedName>
    <definedName name="TrancheU5_amortisation_start">#REF!</definedName>
    <definedName name="TrancheU5_capitalisation">#REF!</definedName>
    <definedName name="TrancheU5_capitalisation_end">#REF!</definedName>
    <definedName name="TrancheU5_capitalisation_margin">#REF!</definedName>
    <definedName name="TrancheU5_commencement_date">#REF!</definedName>
    <definedName name="TrancheU5_commitment">#REF!</definedName>
    <definedName name="TrancheU5_description">#REF!</definedName>
    <definedName name="TrancheU5_drawdown">#REF!</definedName>
    <definedName name="TrancheU5_drawdown_date">#REF!</definedName>
    <definedName name="TrancheU5_drawdown_schedule">#REF!</definedName>
    <definedName name="TrancheU5_dscr">#REF!</definedName>
    <definedName name="TrancheU5_hedging_proportion">#REF!</definedName>
    <definedName name="TrancheU5_hedging_rate">#REF!</definedName>
    <definedName name="TrancheU5_hedging_rate_switch">#REF!</definedName>
    <definedName name="TrancheU5_hedging_term">#REF!</definedName>
    <definedName name="TrancheU5_indexation">#REF!</definedName>
    <definedName name="TrancheU5_limit">#REF!</definedName>
    <definedName name="TrancheU5_margin">#REF!</definedName>
    <definedName name="TrancheU5_maturity_date">#REF!</definedName>
    <definedName name="TrancheU5_security">#REF!</definedName>
    <definedName name="TrancheU5_swap_cost">#REF!</definedName>
    <definedName name="TrancheU5_switch">#REF!</definedName>
    <definedName name="TrancheU5_upfront">#REF!</definedName>
    <definedName name="TrancheU5_upfront_basis">#REF!</definedName>
    <definedName name="TrancheU5_upfront_capitalisation">#REF!</definedName>
    <definedName name="TrancheU6_agent">#REF!</definedName>
    <definedName name="TrancheU6_amortisation_method">#REF!</definedName>
    <definedName name="TrancheU6_amortisation_schedule">#REF!</definedName>
    <definedName name="TrancheU6_amortisation_start">#REF!</definedName>
    <definedName name="TrancheU6_capitalisation">#REF!</definedName>
    <definedName name="TrancheU6_capitalisation_end">#REF!</definedName>
    <definedName name="TrancheU6_capitalisation_margin">#REF!</definedName>
    <definedName name="TrancheU6_commencement_date">#REF!</definedName>
    <definedName name="TrancheU6_commitment">#REF!</definedName>
    <definedName name="TrancheU6_description">#REF!</definedName>
    <definedName name="TrancheU6_drawdown">#REF!</definedName>
    <definedName name="TrancheU6_drawdown_date">#REF!</definedName>
    <definedName name="TrancheU6_drawdown_schedule">#REF!</definedName>
    <definedName name="TrancheU6_dscr">#REF!</definedName>
    <definedName name="TrancheU6_hedging_proportion">#REF!</definedName>
    <definedName name="TrancheU6_hedging_rate">#REF!</definedName>
    <definedName name="TrancheU6_hedging_rate_switch">#REF!</definedName>
    <definedName name="TrancheU6_hedging_term">#REF!</definedName>
    <definedName name="TrancheU6_indexation">#REF!</definedName>
    <definedName name="TrancheU6_limit">#REF!</definedName>
    <definedName name="TrancheU6_margin">#REF!</definedName>
    <definedName name="TrancheU6_maturity_date">#REF!</definedName>
    <definedName name="TrancheU6_security">#REF!</definedName>
    <definedName name="TrancheU6_swap_cost">#REF!</definedName>
    <definedName name="TrancheU6_switch">#REF!</definedName>
    <definedName name="TrancheU6_upfront">#REF!</definedName>
    <definedName name="TrancheU6_upfront_basis">#REF!</definedName>
    <definedName name="TrancheU6_upfront_capitalisation">#REF!</definedName>
    <definedName name="TrancheU7_agent">#REF!</definedName>
    <definedName name="TrancheU7_amortisation_method">#REF!</definedName>
    <definedName name="TrancheU7_amortisation_schedule">#REF!</definedName>
    <definedName name="TrancheU7_amortisation_start">#REF!</definedName>
    <definedName name="TrancheU7_capitalisation">#REF!</definedName>
    <definedName name="TrancheU7_capitalisation_end">#REF!</definedName>
    <definedName name="TrancheU7_capitalisation_margin">#REF!</definedName>
    <definedName name="TrancheU7_commencement_date">#REF!</definedName>
    <definedName name="TrancheU7_commitment">#REF!</definedName>
    <definedName name="TrancheU7_description">#REF!</definedName>
    <definedName name="TrancheU7_drawdown">#REF!</definedName>
    <definedName name="TrancheU7_drawdown_date">#REF!</definedName>
    <definedName name="TrancheU7_drawdown_schedule">#REF!</definedName>
    <definedName name="TrancheU7_dscr">#REF!</definedName>
    <definedName name="TrancheU7_hedging_proportion">#REF!</definedName>
    <definedName name="TrancheU7_hedging_rate">#REF!</definedName>
    <definedName name="TrancheU7_hedging_rate_switch">#REF!</definedName>
    <definedName name="TrancheU7_hedging_term">#REF!</definedName>
    <definedName name="TrancheU7_indexation">#REF!</definedName>
    <definedName name="TrancheU7_limit">#REF!</definedName>
    <definedName name="TrancheU7_margin">#REF!</definedName>
    <definedName name="TrancheU7_maturity_date">#REF!</definedName>
    <definedName name="TrancheU7_security">#REF!</definedName>
    <definedName name="TrancheU7_swap_cost">#REF!</definedName>
    <definedName name="TrancheU7_switch">#REF!</definedName>
    <definedName name="TrancheU7_upfront">#REF!</definedName>
    <definedName name="TrancheU7_upfront_basis">#REF!</definedName>
    <definedName name="TrancheU7_upfront_capitalisation">#REF!</definedName>
    <definedName name="TrancheU8_agent">#REF!</definedName>
    <definedName name="TrancheU8_amortisation_method">#REF!</definedName>
    <definedName name="TrancheU8_amortisation_schedule">#REF!</definedName>
    <definedName name="TrancheU8_amortisation_start">#REF!</definedName>
    <definedName name="TrancheU8_capitalisation">#REF!</definedName>
    <definedName name="TrancheU8_capitalisation_end">#REF!</definedName>
    <definedName name="TrancheU8_capitalisation_margin">#REF!</definedName>
    <definedName name="TrancheU8_commencement_date">#REF!</definedName>
    <definedName name="TrancheU8_commitment">#REF!</definedName>
    <definedName name="TrancheU8_description">#REF!</definedName>
    <definedName name="TrancheU8_drawdown">#REF!</definedName>
    <definedName name="TrancheU8_drawdown_date">#REF!</definedName>
    <definedName name="TrancheU8_drawdown_schedule">#REF!</definedName>
    <definedName name="TrancheU8_dscr">#REF!</definedName>
    <definedName name="TrancheU8_hedging_proportion">#REF!</definedName>
    <definedName name="TrancheU8_hedging_rate">#REF!</definedName>
    <definedName name="TrancheU8_hedging_rate_switch">#REF!</definedName>
    <definedName name="TrancheU8_hedging_term">#REF!</definedName>
    <definedName name="TrancheU8_indexation">#REF!</definedName>
    <definedName name="TrancheU8_limit">#REF!</definedName>
    <definedName name="TrancheU8_margin">#REF!</definedName>
    <definedName name="TrancheU8_maturity_date">#REF!</definedName>
    <definedName name="TrancheU8_security">#REF!</definedName>
    <definedName name="TrancheU8_swap_cost">#REF!</definedName>
    <definedName name="TrancheU8_switch">#REF!</definedName>
    <definedName name="TrancheU8_upfront">#REF!</definedName>
    <definedName name="TrancheU8_upfront_basis">#REF!</definedName>
    <definedName name="TrancheU8_upfront_capitalisation">#REF!</definedName>
    <definedName name="TrancheU9_agent">#REF!</definedName>
    <definedName name="TrancheU9_amortisation_method">#REF!</definedName>
    <definedName name="TrancheU9_amortisation_schedule">#REF!</definedName>
    <definedName name="TrancheU9_amortisation_start">#REF!</definedName>
    <definedName name="TrancheU9_capitalisation">#REF!</definedName>
    <definedName name="TrancheU9_capitalisation_end">#REF!</definedName>
    <definedName name="TrancheU9_capitalisation_margin">#REF!</definedName>
    <definedName name="TrancheU9_commencement_date">#REF!</definedName>
    <definedName name="TrancheU9_commitment">#REF!</definedName>
    <definedName name="TrancheU9_description">#REF!</definedName>
    <definedName name="TrancheU9_drawdown">#REF!</definedName>
    <definedName name="TrancheU9_drawdown_date">#REF!</definedName>
    <definedName name="TrancheU9_drawdown_schedule">#REF!</definedName>
    <definedName name="TrancheU9_dscr">#REF!</definedName>
    <definedName name="TrancheU9_hedging_proportion">#REF!</definedName>
    <definedName name="TrancheU9_hedging_rate">#REF!</definedName>
    <definedName name="TrancheU9_hedging_rate_switch">#REF!</definedName>
    <definedName name="TrancheU9_hedging_term">#REF!</definedName>
    <definedName name="TrancheU9_indexation">#REF!</definedName>
    <definedName name="TrancheU9_limit">#REF!</definedName>
    <definedName name="TrancheU9_margin">#REF!</definedName>
    <definedName name="TrancheU9_maturity_date">#REF!</definedName>
    <definedName name="TrancheU9_security">#REF!</definedName>
    <definedName name="TrancheU9_swap_cost">#REF!</definedName>
    <definedName name="TrancheU9_switch">#REF!</definedName>
    <definedName name="TrancheU9_upfront">#REF!</definedName>
    <definedName name="TrancheU9_upfront_basis">#REF!</definedName>
    <definedName name="TrancheU9_upfront_capitalisation">#REF!</definedName>
    <definedName name="TrancheY1_agent">#REF!</definedName>
    <definedName name="TrancheY1_amortisation_method">#REF!</definedName>
    <definedName name="TrancheY1_amortisation_schedule">#REF!</definedName>
    <definedName name="TrancheY1_amortisation_start">#REF!</definedName>
    <definedName name="TrancheY1_capitalisation">#REF!</definedName>
    <definedName name="TrancheY1_capitalisation_end">#REF!</definedName>
    <definedName name="TrancheY1_capitalisation_margin">#REF!</definedName>
    <definedName name="TrancheY1_commencement_date">#REF!</definedName>
    <definedName name="TrancheY1_commitment">#REF!</definedName>
    <definedName name="TrancheY1_description">#REF!</definedName>
    <definedName name="TrancheY1_drawdown">#REF!</definedName>
    <definedName name="TrancheY1_drawdown_date">#REF!</definedName>
    <definedName name="TrancheY1_drawdown_schedule">#REF!</definedName>
    <definedName name="TrancheY1_dscr">#REF!</definedName>
    <definedName name="TrancheY1_hedging_proportion">#REF!</definedName>
    <definedName name="TrancheY1_hedging_rate">#REF!</definedName>
    <definedName name="TrancheY1_hedging_rate_switch">#REF!</definedName>
    <definedName name="TrancheY1_hedging_term">#REF!</definedName>
    <definedName name="TrancheY1_indexation">#REF!</definedName>
    <definedName name="TrancheY1_limit">#REF!</definedName>
    <definedName name="TrancheY1_margin">#REF!</definedName>
    <definedName name="TrancheY1_margin_grid_bands">#REF!</definedName>
    <definedName name="TrancheY1_margin_grid_margins">#REF!</definedName>
    <definedName name="TrancheY1_margin_switch">#REF!</definedName>
    <definedName name="TrancheY1_maturity_date">#REF!</definedName>
    <definedName name="TrancheY1_MTM_end">#REF!</definedName>
    <definedName name="TrancheY1_MTM_start">#REF!</definedName>
    <definedName name="TrancheY1_security">#REF!</definedName>
    <definedName name="TrancheY1_swap_cost">#REF!</definedName>
    <definedName name="TrancheY1_switch">#REF!</definedName>
    <definedName name="TrancheY1_upfront">#REF!</definedName>
    <definedName name="TrancheY1_upfront_basis">#REF!</definedName>
    <definedName name="TrancheY1_upfront_capitalisation">#REF!</definedName>
    <definedName name="TrancheY10_agent">#REF!</definedName>
    <definedName name="TrancheY10_amortisation_method">#REF!</definedName>
    <definedName name="TrancheY10_amortisation_schedule">#REF!</definedName>
    <definedName name="TrancheY10_amortisation_start">#REF!</definedName>
    <definedName name="TrancheY10_capitalisation">#REF!</definedName>
    <definedName name="TrancheY10_capitalisation_end">#REF!</definedName>
    <definedName name="TrancheY10_capitalisation_margin">#REF!</definedName>
    <definedName name="TrancheY10_commencement_date">#REF!</definedName>
    <definedName name="TrancheY10_commitment">#REF!</definedName>
    <definedName name="TrancheY10_description">#REF!</definedName>
    <definedName name="TrancheY10_drawdown">#REF!</definedName>
    <definedName name="TrancheY10_drawdown_date">#REF!</definedName>
    <definedName name="TrancheY10_drawdown_schedule">#REF!</definedName>
    <definedName name="TrancheY10_dscr">#REF!</definedName>
    <definedName name="TrancheY10_hedging_proportion">#REF!</definedName>
    <definedName name="TrancheY10_hedging_rate">#REF!</definedName>
    <definedName name="TrancheY10_hedging_rate_switch">#REF!</definedName>
    <definedName name="TrancheY10_hedging_term">#REF!</definedName>
    <definedName name="TrancheY10_indexation">#REF!</definedName>
    <definedName name="TrancheY10_limit">#REF!</definedName>
    <definedName name="TrancheY10_margin">#REF!</definedName>
    <definedName name="TrancheY10_maturity_date">#REF!</definedName>
    <definedName name="TrancheY10_security">#REF!</definedName>
    <definedName name="TrancheY10_swap_cost">#REF!</definedName>
    <definedName name="TrancheY10_switch">#REF!</definedName>
    <definedName name="TrancheY10_upfront">#REF!</definedName>
    <definedName name="TrancheY10_upfront_basis">#REF!</definedName>
    <definedName name="TrancheY10_upfront_capitalisation">#REF!</definedName>
    <definedName name="TrancheY2_agent">#REF!</definedName>
    <definedName name="TrancheY2_amortisation_method">#REF!</definedName>
    <definedName name="TrancheY2_amortisation_schedule">#REF!</definedName>
    <definedName name="TrancheY2_amortisation_start">#REF!</definedName>
    <definedName name="TrancheY2_capitalisation">#REF!</definedName>
    <definedName name="TrancheY2_capitalisation_end">#REF!</definedName>
    <definedName name="TrancheY2_capitalisation_margin">#REF!</definedName>
    <definedName name="TrancheY2_commencement_date">#REF!</definedName>
    <definedName name="TrancheY2_commitment">#REF!</definedName>
    <definedName name="TrancheY2_description">#REF!</definedName>
    <definedName name="TrancheY2_drawdown">#REF!</definedName>
    <definedName name="TrancheY2_drawdown_date">#REF!</definedName>
    <definedName name="TrancheY2_drawdown_schedule">#REF!</definedName>
    <definedName name="TrancheY2_dscr">#REF!</definedName>
    <definedName name="TrancheY2_hedging_proportion">#REF!</definedName>
    <definedName name="TrancheY2_hedging_rate">#REF!</definedName>
    <definedName name="TrancheY2_hedging_rate_switch">#REF!</definedName>
    <definedName name="TrancheY2_hedging_term">#REF!</definedName>
    <definedName name="TrancheY2_indexation">#REF!</definedName>
    <definedName name="TrancheY2_limit">#REF!</definedName>
    <definedName name="TrancheY2_margin">#REF!</definedName>
    <definedName name="TrancheY2_maturity_date">#REF!</definedName>
    <definedName name="TrancheY2_security">#REF!</definedName>
    <definedName name="TrancheY2_swap_cost">#REF!</definedName>
    <definedName name="TrancheY2_switch">#REF!</definedName>
    <definedName name="TrancheY2_upfront">#REF!</definedName>
    <definedName name="TrancheY2_upfront_basis">#REF!</definedName>
    <definedName name="TrancheY2_upfront_capitalisation">#REF!</definedName>
    <definedName name="TrancheY3_agent">#REF!</definedName>
    <definedName name="TrancheY3_amortisation_method">#REF!</definedName>
    <definedName name="TrancheY3_amortisation_schedule">#REF!</definedName>
    <definedName name="TrancheY3_amortisation_start">#REF!</definedName>
    <definedName name="TrancheY3_capitalisation">#REF!</definedName>
    <definedName name="TrancheY3_capitalisation_end">#REF!</definedName>
    <definedName name="TrancheY3_capitalisation_margin">#REF!</definedName>
    <definedName name="TrancheY3_commencement_date">#REF!</definedName>
    <definedName name="TrancheY3_commitment">#REF!</definedName>
    <definedName name="TrancheY3_description">#REF!</definedName>
    <definedName name="TrancheY3_drawdown">#REF!</definedName>
    <definedName name="TrancheY3_drawdown_date">#REF!</definedName>
    <definedName name="TrancheY3_drawdown_schedule">#REF!</definedName>
    <definedName name="TrancheY3_dscr">#REF!</definedName>
    <definedName name="TrancheY3_hedging_proportion">#REF!</definedName>
    <definedName name="TrancheY3_hedging_rate">#REF!</definedName>
    <definedName name="TrancheY3_hedging_rate_switch">#REF!</definedName>
    <definedName name="TrancheY3_hedging_term">#REF!</definedName>
    <definedName name="TrancheY3_indexation">#REF!</definedName>
    <definedName name="TrancheY3_limit">#REF!</definedName>
    <definedName name="TrancheY3_margin">#REF!</definedName>
    <definedName name="TrancheY3_maturity_date">#REF!</definedName>
    <definedName name="TrancheY3_security">#REF!</definedName>
    <definedName name="TrancheY3_swap_cost">#REF!</definedName>
    <definedName name="TrancheY3_switch">#REF!</definedName>
    <definedName name="TrancheY3_upfront">#REF!</definedName>
    <definedName name="TrancheY3_upfront_basis">#REF!</definedName>
    <definedName name="TrancheY3_upfront_capitalisation">#REF!</definedName>
    <definedName name="TrancheY4_agent">#REF!</definedName>
    <definedName name="TrancheY4_amortisation_method">#REF!</definedName>
    <definedName name="TrancheY4_amortisation_schedule">#REF!</definedName>
    <definedName name="TrancheY4_amortisation_start">#REF!</definedName>
    <definedName name="TrancheY4_capitalisation">#REF!</definedName>
    <definedName name="TrancheY4_capitalisation_end">#REF!</definedName>
    <definedName name="TrancheY4_capitalisation_margin">#REF!</definedName>
    <definedName name="TrancheY4_commencement_date">#REF!</definedName>
    <definedName name="TrancheY4_commitment">#REF!</definedName>
    <definedName name="TrancheY4_description">#REF!</definedName>
    <definedName name="TrancheY4_drawdown">#REF!</definedName>
    <definedName name="TrancheY4_drawdown_date">#REF!</definedName>
    <definedName name="TrancheY4_drawdown_schedule">#REF!</definedName>
    <definedName name="TrancheY4_dscr">#REF!</definedName>
    <definedName name="TrancheY4_hedging_proportion">#REF!</definedName>
    <definedName name="TrancheY4_hedging_rate">#REF!</definedName>
    <definedName name="TrancheY4_hedging_rate_switch">#REF!</definedName>
    <definedName name="TrancheY4_hedging_term">#REF!</definedName>
    <definedName name="TrancheY4_indexation">#REF!</definedName>
    <definedName name="TrancheY4_limit">#REF!</definedName>
    <definedName name="TrancheY4_margin">#REF!</definedName>
    <definedName name="TrancheY4_maturity_date">#REF!</definedName>
    <definedName name="TrancheY4_security">#REF!</definedName>
    <definedName name="TrancheY4_swap_cost">#REF!</definedName>
    <definedName name="TrancheY4_switch">#REF!</definedName>
    <definedName name="TrancheY4_upfront">#REF!</definedName>
    <definedName name="TrancheY4_upfront_basis">#REF!</definedName>
    <definedName name="TrancheY4_upfront_capitalisation">#REF!</definedName>
    <definedName name="TrancheY5_agent">#REF!</definedName>
    <definedName name="TrancheY5_amortisation_method">#REF!</definedName>
    <definedName name="TrancheY5_amortisation_schedule">#REF!</definedName>
    <definedName name="TrancheY5_amortisation_start">#REF!</definedName>
    <definedName name="TrancheY5_capitalisation">#REF!</definedName>
    <definedName name="TrancheY5_capitalisation_end">#REF!</definedName>
    <definedName name="TrancheY5_capitalisation_margin">#REF!</definedName>
    <definedName name="TrancheY5_commencement_date">#REF!</definedName>
    <definedName name="TrancheY5_commitment">#REF!</definedName>
    <definedName name="TrancheY5_description">#REF!</definedName>
    <definedName name="TrancheY5_drawdown">#REF!</definedName>
    <definedName name="TrancheY5_drawdown_date">#REF!</definedName>
    <definedName name="TrancheY5_drawdown_schedule">#REF!</definedName>
    <definedName name="TrancheY5_dscr">#REF!</definedName>
    <definedName name="TrancheY5_hedging_proportion">#REF!</definedName>
    <definedName name="TrancheY5_hedging_rate">#REF!</definedName>
    <definedName name="TrancheY5_hedging_rate_switch">#REF!</definedName>
    <definedName name="TrancheY5_hedging_term">#REF!</definedName>
    <definedName name="TrancheY5_indexation">#REF!</definedName>
    <definedName name="TrancheY5_limit">#REF!</definedName>
    <definedName name="TrancheY5_margin">#REF!</definedName>
    <definedName name="TrancheY5_maturity_date">#REF!</definedName>
    <definedName name="TrancheY5_security">#REF!</definedName>
    <definedName name="TrancheY5_swap_cost">#REF!</definedName>
    <definedName name="TrancheY5_switch">#REF!</definedName>
    <definedName name="TrancheY5_upfront">#REF!</definedName>
    <definedName name="TrancheY5_upfront_basis">#REF!</definedName>
    <definedName name="TrancheY5_upfront_capitalisation">#REF!</definedName>
    <definedName name="TrancheY6_agent">#REF!</definedName>
    <definedName name="TrancheY6_amortisation_method">#REF!</definedName>
    <definedName name="TrancheY6_amortisation_schedule">#REF!</definedName>
    <definedName name="TrancheY6_amortisation_start">#REF!</definedName>
    <definedName name="TrancheY6_capitalisation">#REF!</definedName>
    <definedName name="TrancheY6_capitalisation_end">#REF!</definedName>
    <definedName name="TrancheY6_capitalisation_margin">#REF!</definedName>
    <definedName name="TrancheY6_commencement_date">#REF!</definedName>
    <definedName name="TrancheY6_commitment">#REF!</definedName>
    <definedName name="TrancheY6_description">#REF!</definedName>
    <definedName name="TrancheY6_drawdown">#REF!</definedName>
    <definedName name="TrancheY6_drawdown_date">#REF!</definedName>
    <definedName name="TrancheY6_drawdown_schedule">#REF!</definedName>
    <definedName name="TrancheY6_dscr">#REF!</definedName>
    <definedName name="TrancheY6_hedging_proportion">#REF!</definedName>
    <definedName name="TrancheY6_hedging_rate">#REF!</definedName>
    <definedName name="TrancheY6_hedging_rate_switch">#REF!</definedName>
    <definedName name="TrancheY6_hedging_term">#REF!</definedName>
    <definedName name="TrancheY6_indexation">#REF!</definedName>
    <definedName name="TrancheY6_limit">#REF!</definedName>
    <definedName name="TrancheY6_margin">#REF!</definedName>
    <definedName name="TrancheY6_maturity_date">#REF!</definedName>
    <definedName name="TrancheY6_security">#REF!</definedName>
    <definedName name="TrancheY6_swap_cost">#REF!</definedName>
    <definedName name="TrancheY6_switch">#REF!</definedName>
    <definedName name="TrancheY6_upfront">#REF!</definedName>
    <definedName name="TrancheY6_upfront_basis">#REF!</definedName>
    <definedName name="TrancheY6_upfront_capitalisation">#REF!</definedName>
    <definedName name="TrancheY7_agent">#REF!</definedName>
    <definedName name="TrancheY7_amortisation_method">#REF!</definedName>
    <definedName name="TrancheY7_amortisation_schedule">#REF!</definedName>
    <definedName name="TrancheY7_amortisation_start">#REF!</definedName>
    <definedName name="TrancheY7_capitalisation">#REF!</definedName>
    <definedName name="TrancheY7_capitalisation_end">#REF!</definedName>
    <definedName name="TrancheY7_capitalisation_margin">#REF!</definedName>
    <definedName name="TrancheY7_commencement_date">#REF!</definedName>
    <definedName name="TrancheY7_commitment">#REF!</definedName>
    <definedName name="TrancheY7_description">#REF!</definedName>
    <definedName name="TrancheY7_drawdown">#REF!</definedName>
    <definedName name="TrancheY7_drawdown_date">#REF!</definedName>
    <definedName name="TrancheY7_drawdown_schedule">#REF!</definedName>
    <definedName name="TrancheY7_dscr">#REF!</definedName>
    <definedName name="TrancheY7_hedging_proportion">#REF!</definedName>
    <definedName name="TrancheY7_hedging_rate">#REF!</definedName>
    <definedName name="TrancheY7_hedging_rate_switch">#REF!</definedName>
    <definedName name="TrancheY7_hedging_term">#REF!</definedName>
    <definedName name="TrancheY7_indexation">#REF!</definedName>
    <definedName name="TrancheY7_limit">#REF!</definedName>
    <definedName name="TrancheY7_margin">#REF!</definedName>
    <definedName name="TrancheY7_maturity_date">#REF!</definedName>
    <definedName name="TrancheY7_security">#REF!</definedName>
    <definedName name="TrancheY7_swap_cost">#REF!</definedName>
    <definedName name="TrancheY7_switch">#REF!</definedName>
    <definedName name="TrancheY7_upfront">#REF!</definedName>
    <definedName name="TrancheY7_upfront_basis">#REF!</definedName>
    <definedName name="TrancheY7_upfront_capitalisation">#REF!</definedName>
    <definedName name="TrancheY8_agent">#REF!</definedName>
    <definedName name="TrancheY8_amortisation_method">#REF!</definedName>
    <definedName name="TrancheY8_amortisation_schedule">#REF!</definedName>
    <definedName name="TrancheY8_amortisation_start">#REF!</definedName>
    <definedName name="TrancheY8_capitalisation">#REF!</definedName>
    <definedName name="TrancheY8_capitalisation_end">#REF!</definedName>
    <definedName name="TrancheY8_capitalisation_margin">#REF!</definedName>
    <definedName name="TrancheY8_commencement_date">#REF!</definedName>
    <definedName name="TrancheY8_commitment">#REF!</definedName>
    <definedName name="TrancheY8_description">#REF!</definedName>
    <definedName name="TrancheY8_drawdown">#REF!</definedName>
    <definedName name="TrancheY8_drawdown_date">#REF!</definedName>
    <definedName name="TrancheY8_drawdown_schedule">#REF!</definedName>
    <definedName name="TrancheY8_dscr">#REF!</definedName>
    <definedName name="TrancheY8_hedging_proportion">#REF!</definedName>
    <definedName name="TrancheY8_hedging_rate">#REF!</definedName>
    <definedName name="TrancheY8_hedging_rate_switch">#REF!</definedName>
    <definedName name="TrancheY8_hedging_term">#REF!</definedName>
    <definedName name="TrancheY8_indexation">#REF!</definedName>
    <definedName name="TrancheY8_limit">#REF!</definedName>
    <definedName name="TrancheY8_margin">#REF!</definedName>
    <definedName name="TrancheY8_maturity_date">#REF!</definedName>
    <definedName name="TrancheY8_security">#REF!</definedName>
    <definedName name="TrancheY8_swap_cost">#REF!</definedName>
    <definedName name="TrancheY8_switch">#REF!</definedName>
    <definedName name="TrancheY8_upfront">#REF!</definedName>
    <definedName name="TrancheY8_upfront_basis">#REF!</definedName>
    <definedName name="TrancheY8_upfront_capitalisation">#REF!</definedName>
    <definedName name="TrancheY9_agent">#REF!</definedName>
    <definedName name="TrancheY9_amortisation_method">#REF!</definedName>
    <definedName name="TrancheY9_amortisation_schedule">#REF!</definedName>
    <definedName name="TrancheY9_amortisation_start">#REF!</definedName>
    <definedName name="TrancheY9_capitalisation">#REF!</definedName>
    <definedName name="TrancheY9_capitalisation_end">#REF!</definedName>
    <definedName name="TrancheY9_capitalisation_margin">#REF!</definedName>
    <definedName name="TrancheY9_commencement_date">#REF!</definedName>
    <definedName name="TrancheY9_commitment">#REF!</definedName>
    <definedName name="TrancheY9_description">#REF!</definedName>
    <definedName name="TrancheY9_drawdown">#REF!</definedName>
    <definedName name="TrancheY9_drawdown_date">#REF!</definedName>
    <definedName name="TrancheY9_drawdown_schedule">#REF!</definedName>
    <definedName name="TrancheY9_dscr">#REF!</definedName>
    <definedName name="TrancheY9_hedging_proportion">#REF!</definedName>
    <definedName name="TrancheY9_hedging_rate">#REF!</definedName>
    <definedName name="TrancheY9_hedging_rate_switch">#REF!</definedName>
    <definedName name="TrancheY9_hedging_term">#REF!</definedName>
    <definedName name="TrancheY9_indexation">#REF!</definedName>
    <definedName name="TrancheY9_limit">#REF!</definedName>
    <definedName name="TrancheY9_margin">#REF!</definedName>
    <definedName name="TrancheY9_maturity_date">#REF!</definedName>
    <definedName name="TrancheY9_security">#REF!</definedName>
    <definedName name="TrancheY9_swap_cost">#REF!</definedName>
    <definedName name="TrancheY9_switch">#REF!</definedName>
    <definedName name="TrancheY9_upfront">#REF!</definedName>
    <definedName name="TrancheY9_upfront_basis">#REF!</definedName>
    <definedName name="TrancheY9_upfront_capitalisation">#REF!</definedName>
    <definedName name="Transm_Pricing_Zone">#REF!</definedName>
    <definedName name="TRANSPORT99">#REF!</definedName>
    <definedName name="TRB">#REF!</definedName>
    <definedName name="TRB_Mth">#REF!</definedName>
    <definedName name="trDiv1">#REF!</definedName>
    <definedName name="Trevenue">#REF!</definedName>
    <definedName name="Trinidad_and_Tobago">#REF!</definedName>
    <definedName name="trunk_chrge">#REF!</definedName>
    <definedName name="TT">#REF!</definedName>
    <definedName name="TTav">#REF!</definedName>
    <definedName name="TTav2">#REF!</definedName>
    <definedName name="Tunisia">#REF!</definedName>
    <definedName name="TUOS">#REF!</definedName>
    <definedName name="TUOS_FC">#REF!</definedName>
    <definedName name="TUOS_Var">#REF!</definedName>
    <definedName name="TUOS_VC">#REF!</definedName>
    <definedName name="Turkey">#REF!</definedName>
    <definedName name="Turkmenistan">#REF!</definedName>
    <definedName name="Turks_and_Caicos_Islands">#REF!</definedName>
    <definedName name="Tuvalu">#REF!</definedName>
    <definedName name="TV_EBITDA_multiple">#REF!</definedName>
    <definedName name="TV_switch">#REF!</definedName>
    <definedName name="TxnCostsTaxDepn">#REF!</definedName>
    <definedName name="type">#REF!</definedName>
    <definedName name="TYPES">#REF!</definedName>
    <definedName name="TYPESP5">#REF!</definedName>
    <definedName name="U._S._Virgin_Islands">#REF!</definedName>
    <definedName name="UAGDATA">#REF!</definedName>
    <definedName name="UCHOICES">#REF!</definedName>
    <definedName name="Uganda">#REF!</definedName>
    <definedName name="UKPAY1">OFFSET(#REF!,1,0,1,1):INDEX(#REF!,COUNTIF(#REF!,"?*"))</definedName>
    <definedName name="UKPAY1ColHeaderRows">#REF!</definedName>
    <definedName name="UKPAY1RangeToClear">#REF!</definedName>
    <definedName name="UKPAY1RangeToCopy">#REF!</definedName>
    <definedName name="UKPAY2">OFFSET(#REF!,1,0,1,1):INDEX(#REF!,COUNTIF(#REF!,"?*"))</definedName>
    <definedName name="UKPAY2ColHeaderRows">#REF!</definedName>
    <definedName name="UKPAY2RangeToClear">#REF!</definedName>
    <definedName name="UKPAY2RangeToCopy">#REF!</definedName>
    <definedName name="Ukraine">#REF!</definedName>
    <definedName name="UKTable">#REF!</definedName>
    <definedName name="UncontractedSwapPremium">#REF!</definedName>
    <definedName name="Under_Recovery_pa">#REF!</definedName>
    <definedName name="UnEarRev_B014">#REF!</definedName>
    <definedName name="UnEarRev_B027">#REF!</definedName>
    <definedName name="UnEarRev_B028">#REF!</definedName>
    <definedName name="UnEarRev_B055">#REF!</definedName>
    <definedName name="UnEarRev_B181">#REF!</definedName>
    <definedName name="uniObjHier">#REF!</definedName>
    <definedName name="uniSupHier">#REF!</definedName>
    <definedName name="UnitCostTable">#REF!</definedName>
    <definedName name="United_Arab_Emirates">#REF!</definedName>
    <definedName name="United_Kingdom">#REF!</definedName>
    <definedName name="United_States_Minor_Outlying_Islands">#REF!</definedName>
    <definedName name="United_States_of_America">#REF!</definedName>
    <definedName name="Units">#REF!</definedName>
    <definedName name="Units_Cap_Num">#REF!</definedName>
    <definedName name="Units_Capacity">#REF!</definedName>
    <definedName name="Units_Merch_Num">#REF!</definedName>
    <definedName name="Units_Num">#REF!</definedName>
    <definedName name="UNLNK">#REF!</definedName>
    <definedName name="UnRegCR">#REF!</definedName>
    <definedName name="UnRegMinChg">#REF!</definedName>
    <definedName name="UnRegTH">#REF!</definedName>
    <definedName name="UnSecRevDSCRTable">#REF!</definedName>
    <definedName name="UpArrow">#REF!</definedName>
    <definedName name="Upfront">#REF!</definedName>
    <definedName name="UploadType">#REF!</definedName>
    <definedName name="Upstream">#REF!</definedName>
    <definedName name="Uruguay">#REF!</definedName>
    <definedName name="USA">#REF!</definedName>
    <definedName name="USATable">#REF!</definedName>
    <definedName name="USD_AUD">#REF!</definedName>
    <definedName name="USDEOMSPOT">#REF!</definedName>
    <definedName name="USDEOMSPOTFY13">#REF!</definedName>
    <definedName name="useByAdHoc">#REF!</definedName>
    <definedName name="useByAdHocIL">#REF!</definedName>
    <definedName name="useByCash">#REF!</definedName>
    <definedName name="useByCashAdv">#REF!</definedName>
    <definedName name="useByCashAdvIL">#REF!</definedName>
    <definedName name="useByCashIL">#REF!</definedName>
    <definedName name="useByCustPay">#REF!</definedName>
    <definedName name="useByCustPayIL">#REF!</definedName>
    <definedName name="useByExpCCPay">#REF!</definedName>
    <definedName name="useByExpCCPayIL">#REF!</definedName>
    <definedName name="useByExpPay">#REF!</definedName>
    <definedName name="useByExpPayIL">#REF!</definedName>
    <definedName name="useByInterPay">#REF!</definedName>
    <definedName name="useByInterPayIL">#REF!</definedName>
    <definedName name="useByPayOff">#REF!</definedName>
    <definedName name="useByPayOffIL">#REF!</definedName>
    <definedName name="useByPayOn">#REF!</definedName>
    <definedName name="useByPayOnIL">#REF!</definedName>
    <definedName name="useByPrePay">#REF!</definedName>
    <definedName name="useByPrePayIL">#REF!</definedName>
    <definedName name="useByProcPay">#REF!</definedName>
    <definedName name="useByProcPayIL">#REF!</definedName>
    <definedName name="useBySupPay">#REF!</definedName>
    <definedName name="useBySupPayIL">#REF!</definedName>
    <definedName name="useByTaxPay">#REF!</definedName>
    <definedName name="useByTaxPayIL">#REF!</definedName>
    <definedName name="uselist">INDEX(valdata,1,MATCH(#REF!,#REF!,0)):INDEX(valdata,counter,MATCH(#REF!,#REF!,0))</definedName>
    <definedName name="uselist2">INDEX(valdata2,1,MATCH(#REF!,#REF!,0)):INDEX(valdata2,counter2,MATCH(#REF!,#REF!,0))</definedName>
    <definedName name="uselist3">INDEX(valdata3,1,MATCH(#REF!,#REF!,0)):INDEX(valdata3,counter3,MATCH(#REF!,#REF!,0))</definedName>
    <definedName name="uselist4">INDEX(valdata4,1,MATCH(#REF!,#REF!,0)):INDEX(valdata4,counter4,MATCH(#REF!,#REF!,0))</definedName>
    <definedName name="USPAY1">OFFSET(#REF!,1,0,1,1):INDEX(#REF!,COUNTIF(#REF!,"?*"))</definedName>
    <definedName name="USPAY1ColHeaderRows">#REF!</definedName>
    <definedName name="USPAY1RangeToClear">#REF!</definedName>
    <definedName name="USPAY1RangeToCopy">#REF!</definedName>
    <definedName name="USPAY2">OFFSET(#REF!,1,0,1,1):INDEX(#REF!,COUNTIF(#REF!,"?*"))</definedName>
    <definedName name="USPAY2ColHeaderRows">#REF!</definedName>
    <definedName name="USPAY2RangeToClear">#REF!</definedName>
    <definedName name="USPAY2RangeToCopy">#REF!</definedName>
    <definedName name="Utilities_Energy">#REF!</definedName>
    <definedName name="Uzbekistan">#REF!</definedName>
    <definedName name="valdata">#REF!:INDEX(#REF!,100,COUNTA(#REF!))</definedName>
    <definedName name="valdata2">#REF!:INDEX(#REF!,100,COUNTA(#REF!))</definedName>
    <definedName name="valdata3">#REF!:INDEX(#REF!,100,COUNTA(#REF!))</definedName>
    <definedName name="valdata4">#REF!:INDEX(#REF!,100,COUNTA(#REF!))</definedName>
    <definedName name="Validations">#REF!</definedName>
    <definedName name="ValleyBeef">#REF!</definedName>
    <definedName name="valn_date">#REF!</definedName>
    <definedName name="Valuation_date">#REF!</definedName>
    <definedName name="vamila">#REF!</definedName>
    <definedName name="vanilla">#REF!</definedName>
    <definedName name="vanilla01">#REF!</definedName>
    <definedName name="vanilla02">#REF!</definedName>
    <definedName name="vanilla03">#REF!</definedName>
    <definedName name="vanilla04">#REF!</definedName>
    <definedName name="vanilla05">#REF!</definedName>
    <definedName name="vanilla06">#REF!</definedName>
    <definedName name="vanilla07">#REF!</definedName>
    <definedName name="vanilla08">#REF!</definedName>
    <definedName name="vanilla09">#REF!</definedName>
    <definedName name="vanilla1">#REF!</definedName>
    <definedName name="vanilla10">#REF!</definedName>
    <definedName name="vanilla2">#REF!</definedName>
    <definedName name="vanilla3">#REF!</definedName>
    <definedName name="vanilla4">#REF!</definedName>
    <definedName name="vanilla5">#REF!</definedName>
    <definedName name="vanilla6">#REF!</definedName>
    <definedName name="vanilla7">#REF!</definedName>
    <definedName name="vanilla8">#REF!</definedName>
    <definedName name="vanilla9">#REF!</definedName>
    <definedName name="Vanuatu">#REF!</definedName>
    <definedName name="VarAA_tbl">#REF!</definedName>
    <definedName name="varLedAcc">#REF!</definedName>
    <definedName name="VAT">#REF!</definedName>
    <definedName name="vat_sales">#REF!</definedName>
    <definedName name="vAutoFilter">#REF!</definedName>
    <definedName name="vAutoFilterFLAG">#REF!</definedName>
    <definedName name="vCube" localSheetId="8" hidden="1">#REF!</definedName>
    <definedName name="vCube" localSheetId="6" hidden="1">#REF!</definedName>
    <definedName name="vCube" hidden="1">#REF!</definedName>
    <definedName name="Venezuela">#REF!</definedName>
    <definedName name="Vertical_Not_Select">#REF!</definedName>
    <definedName name="Vertical_Select">#REF!</definedName>
    <definedName name="vFormulas" localSheetId="8" hidden="1">#REF!</definedName>
    <definedName name="vFormulas" localSheetId="6" hidden="1">#REF!</definedName>
    <definedName name="vFormulas" hidden="1">#REF!</definedName>
    <definedName name="vGetRange" localSheetId="8" hidden="1">#REF!</definedName>
    <definedName name="vGetRange" localSheetId="6" hidden="1">#REF!</definedName>
    <definedName name="vGetRange" hidden="1">#REF!</definedName>
    <definedName name="VIC_BudgetData">#REF!</definedName>
    <definedName name="Vic_CY">OFFSET(#REF!,0,#REF!,,24)</definedName>
    <definedName name="Vic_mat">OFFSET(#REF!,0,#REF!,,36)</definedName>
    <definedName name="Vic_PY">OFFSET(#REF!,0,#REF!,,36)</definedName>
    <definedName name="Vicgas_April">#REF!</definedName>
    <definedName name="Vicgas_August">#REF!</definedName>
    <definedName name="Vicgas_December">#REF!</definedName>
    <definedName name="Vicgas_February">#REF!</definedName>
    <definedName name="Vicgas_January">#REF!</definedName>
    <definedName name="Vicgas_July">#REF!</definedName>
    <definedName name="Vicgas_June">#REF!</definedName>
    <definedName name="Vicgas_March">#REF!</definedName>
    <definedName name="Vicgas_May">#REF!</definedName>
    <definedName name="Vicgas_November">#REF!</definedName>
    <definedName name="Vicgas_October">#REF!</definedName>
    <definedName name="Vicgas_September">#REF!</definedName>
    <definedName name="Vietnam">#REF!</definedName>
    <definedName name="Visy">#REF!</definedName>
    <definedName name="Vol">#REF!</definedName>
    <definedName name="volume">#REF!</definedName>
    <definedName name="VolumeReport">#REF!</definedName>
    <definedName name="vPasteBackFrom" localSheetId="8" hidden="1">#REF!</definedName>
    <definedName name="vPasteBackFrom" localSheetId="14" hidden="1">#REF!</definedName>
    <definedName name="vPasteBackFrom" localSheetId="13" hidden="1">#REF!</definedName>
    <definedName name="vPasteBackFrom" localSheetId="6" hidden="1">#REF!</definedName>
    <definedName name="vPasteBackFrom" localSheetId="9" hidden="1">#REF!</definedName>
    <definedName name="vPasteBackFrom" hidden="1">#REF!</definedName>
    <definedName name="vPasteBackTo" localSheetId="8" hidden="1">#REF!</definedName>
    <definedName name="vPasteBackTo" localSheetId="14" hidden="1">#REF!</definedName>
    <definedName name="vPasteBackTo" localSheetId="13" hidden="1">#REF!</definedName>
    <definedName name="vPasteBackTo" localSheetId="6" hidden="1">#REF!</definedName>
    <definedName name="vPasteBackTo" hidden="1">#REF!</definedName>
    <definedName name="vProjectEntry" localSheetId="8" hidden="1">#REF!</definedName>
    <definedName name="vProjectEntry" localSheetId="6" hidden="1">#REF!</definedName>
    <definedName name="vProjectEntry" hidden="1">#REF!</definedName>
    <definedName name="vProjectPaste" localSheetId="8" hidden="1">#REF!</definedName>
    <definedName name="vProjectPaste" localSheetId="6" hidden="1">#REF!</definedName>
    <definedName name="vProjectPaste" hidden="1">#REF!</definedName>
    <definedName name="vSendStatus" localSheetId="8" hidden="1">#REF!</definedName>
    <definedName name="vSendStatus" localSheetId="6" hidden="1">#REF!</definedName>
    <definedName name="vSendStatus" hidden="1">#REF!</definedName>
    <definedName name="vServer" localSheetId="8" hidden="1">#REF!</definedName>
    <definedName name="vServer" localSheetId="6" hidden="1">#REF!</definedName>
    <definedName name="vServer" hidden="1">#REF!</definedName>
    <definedName name="VTyp">#REF!</definedName>
    <definedName name="W53_Company_Name">#REF!</definedName>
    <definedName name="W5ADDCOST">#REF!</definedName>
    <definedName name="W5COST">#REF!</definedName>
    <definedName name="W5DISPCOST">#REF!</definedName>
    <definedName name="W5INDEX">#REF!</definedName>
    <definedName name="W5LOSS">#REF!</definedName>
    <definedName name="W5NEWCOST">#REF!</definedName>
    <definedName name="W5NOGAIN">#REF!</definedName>
    <definedName name="W5PROCEED">#REF!</definedName>
    <definedName name="W5PROFIT">#REF!</definedName>
    <definedName name="WACC">#REF!</definedName>
    <definedName name="WACCSens">#REF!</definedName>
    <definedName name="Wallis_and_Futuna">#REF!</definedName>
    <definedName name="WAPLInvoice">#REF!</definedName>
    <definedName name="Warwick">#REF!</definedName>
    <definedName name="Warwick_Cost">#REF!</definedName>
    <definedName name="WashingYield">#REF!</definedName>
    <definedName name="Water_Bath_Heater_Monthly_Gas_Usage">#REF!</definedName>
    <definedName name="WB_BudgetData">#REF!</definedName>
    <definedName name="wbID">#REF!</definedName>
    <definedName name="WBSList">#REF!</definedName>
    <definedName name="wc">#REF!</definedName>
    <definedName name="wcbal">#REF!</definedName>
    <definedName name="WCCommitmentFeePerc">#REF!</definedName>
    <definedName name="wcdebtors">#REF!</definedName>
    <definedName name="WCDrawdownDate">#REF!</definedName>
    <definedName name="WCEndDate">#REF!</definedName>
    <definedName name="WCEstablishmentFee">#REF!</definedName>
    <definedName name="WCFacilityLimit">#REF!</definedName>
    <definedName name="WCMargin">#REF!</definedName>
    <definedName name="wcother">#REF!</definedName>
    <definedName name="wcsumm">#REF!</definedName>
    <definedName name="Weather_Grid">#REF!</definedName>
    <definedName name="WeeklyGenerationDataTemplate">#REF!</definedName>
    <definedName name="Weighted_Price">#REF!</definedName>
    <definedName name="WELCOME_TO_PAGE">#REF!</definedName>
    <definedName name="Western_Sahara">#REF!</definedName>
    <definedName name="WH_Rates">#REF!</definedName>
    <definedName name="Wholesale_Trade">#REF!</definedName>
    <definedName name="Whprice">#REF!</definedName>
    <definedName name="WickhamCapexBookDepnRate">#REF!</definedName>
    <definedName name="WickhamCapexFacAmtExclInt">#REF!</definedName>
    <definedName name="WickhamCapexSens">#REF!</definedName>
    <definedName name="WickhamContractEndDate">#REF!</definedName>
    <definedName name="WickhamOpexContingency">#REF!</definedName>
    <definedName name="WickhamOpexSens">#REF!</definedName>
    <definedName name="WickhamOpsFlag">#REF!</definedName>
    <definedName name="WickhamPointOMMargin">#REF!</definedName>
    <definedName name="WickhamRealYrlyRevenue">#REF!</definedName>
    <definedName name="WickhamRevPostContract">#REF!</definedName>
    <definedName name="WickhamRevPostContractEndDate">#REF!</definedName>
    <definedName name="WickhamRevSens">#REF!</definedName>
    <definedName name="WickhamStartOps">#REF!</definedName>
    <definedName name="Wide50_100">#REF!</definedName>
    <definedName name="WithholdingDistributions">#REF!</definedName>
    <definedName name="WithholdingRPSInt">#REF!</definedName>
    <definedName name="WithholdingRPSPrincipal">#REF!</definedName>
    <definedName name="WithholdingTaxChooser">#REF!</definedName>
    <definedName name="Wks_In_Yr">#REF!</definedName>
    <definedName name="workorder">#REF!</definedName>
    <definedName name="Worktag_Usage">#REF!</definedName>
    <definedName name="worktagRefID">#REF!</definedName>
    <definedName name="WPCInvoice">#REF!</definedName>
    <definedName name="WrapFeeBondDiff">#REF!</definedName>
    <definedName name="WrapFeeFinClose">#REF!</definedName>
    <definedName name="WrappingFeeCFEndDate">#REF!</definedName>
    <definedName name="WrappingFeeDiscRate">#REF!</definedName>
    <definedName name="WrappingFeePerc">#REF!</definedName>
    <definedName name="WrappingFeePeriod">#REF!</definedName>
    <definedName name="wrn.1st._.Quarter." localSheetId="8" hidden="1">{#N/A,#N/A,FALSE,"1st quarter"}</definedName>
    <definedName name="wrn.1st._.Quarter." localSheetId="6" hidden="1">{#N/A,#N/A,FALSE,"1st quarter"}</definedName>
    <definedName name="wrn.1st._.Quarter." localSheetId="11" hidden="1">{#N/A,#N/A,FALSE,"1st quarter"}</definedName>
    <definedName name="wrn.1st._.Quarter." hidden="1">{#N/A,#N/A,FALSE,"1st quarter"}</definedName>
    <definedName name="wrn.1stqtr." localSheetId="8" hidden="1">{#N/A,#N/A,FALSE,"1st quarter"}</definedName>
    <definedName name="wrn.1stqtr." localSheetId="6" hidden="1">{#N/A,#N/A,FALSE,"1st quarter"}</definedName>
    <definedName name="wrn.1stqtr." localSheetId="11" hidden="1">{#N/A,#N/A,FALSE,"1st quarter"}</definedName>
    <definedName name="wrn.1stqtr." hidden="1">{#N/A,#N/A,FALSE,"1st quarter"}</definedName>
    <definedName name="wrn.Annual._.Summary." localSheetId="8" hidden="1">{#N/A,#N/A,FALSE,"Annual Summary"}</definedName>
    <definedName name="wrn.Annual._.Summary." localSheetId="6" hidden="1">{#N/A,#N/A,FALSE,"Annual Summary"}</definedName>
    <definedName name="wrn.Annual._.Summary." localSheetId="11" hidden="1">{#N/A,#N/A,FALSE,"Annual Summary"}</definedName>
    <definedName name="wrn.Annual._.Summary." hidden="1">{#N/A,#N/A,FALSE,"Annual Summary"}</definedName>
    <definedName name="wrn.App._.Custodians." localSheetId="8" hidden="1">{"Ownership",#N/A,FALSE,"Ownership";"Contents",#N/A,FALSE,"Contents"}</definedName>
    <definedName name="wrn.App._.Custodians." localSheetId="14" hidden="1">{"Ownership",#N/A,FALSE,"Ownership";"Contents",#N/A,FALSE,"Contents"}</definedName>
    <definedName name="wrn.App._.Custodians." localSheetId="13" hidden="1">{"Ownership",#N/A,FALSE,"Ownership";"Contents",#N/A,FALSE,"Contents"}</definedName>
    <definedName name="wrn.App._.Custodians." localSheetId="6" hidden="1">{"Ownership",#N/A,FALSE,"Ownership";"Contents",#N/A,FALSE,"Contents"}</definedName>
    <definedName name="wrn.App._.Custodians." localSheetId="11" hidden="1">{"Ownership",#N/A,FALSE,"Ownership";"Contents",#N/A,FALSE,"Contents"}</definedName>
    <definedName name="wrn.App._.Custodians." hidden="1">{"Ownership",#N/A,FALSE,"Ownership";"Contents",#N/A,FALSE,"Contents"}</definedName>
    <definedName name="wrn.Assumptions." localSheetId="8" hidden="1">{#N/A,#N/A,FALSE,"Assumptions"}</definedName>
    <definedName name="wrn.Assumptions." localSheetId="6" hidden="1">{#N/A,#N/A,FALSE,"Assumptions"}</definedName>
    <definedName name="wrn.Assumptions." localSheetId="11" hidden="1">{#N/A,#N/A,FALSE,"Assumptions"}</definedName>
    <definedName name="wrn.Assumptions." hidden="1">{#N/A,#N/A,FALSE,"Assumptions"}</definedName>
    <definedName name="wrn.Both._.Outputs." localSheetId="8" hidden="1">{"LTV Output",#N/A,FALSE,"Output";"DCR Output",#N/A,FALSE,"Output"}</definedName>
    <definedName name="wrn.Both._.Outputs." localSheetId="6" hidden="1">{"LTV Output",#N/A,FALSE,"Output";"DCR Output",#N/A,FALSE,"Output"}</definedName>
    <definedName name="wrn.Both._.Outputs." localSheetId="11" hidden="1">{"LTV Output",#N/A,FALSE,"Output";"DCR Output",#N/A,FALSE,"Output"}</definedName>
    <definedName name="wrn.Both._.Outputs." hidden="1">{"LTV Output",#N/A,FALSE,"Output";"DCR Output",#N/A,FALSE,"Output"}</definedName>
    <definedName name="wrn.Budget._.2002._.Operating._.Units." localSheetId="8"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localSheetId="6"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localSheetId="11"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Capital._.Spending._.1998." localSheetId="8" hidden="1">{#N/A,#N/A,TRUE,"Total Allocation";#N/A,#N/A,TRUE,"Capital Software";#N/A,#N/A,TRUE,"Misc";#N/A,#N/A,TRUE,"NAOG"}</definedName>
    <definedName name="wrn.Capital._.Spending._.1998." localSheetId="6" hidden="1">{#N/A,#N/A,TRUE,"Total Allocation";#N/A,#N/A,TRUE,"Capital Software";#N/A,#N/A,TRUE,"Misc";#N/A,#N/A,TRUE,"NAOG"}</definedName>
    <definedName name="wrn.Capital._.Spending._.1998." localSheetId="11" hidden="1">{#N/A,#N/A,TRUE,"Total Allocation";#N/A,#N/A,TRUE,"Capital Software";#N/A,#N/A,TRUE,"Misc";#N/A,#N/A,TRUE,"NAOG"}</definedName>
    <definedName name="wrn.Capital._.Spending._.1998." hidden="1">{#N/A,#N/A,TRUE,"Total Allocation";#N/A,#N/A,TRUE,"Capital Software";#N/A,#N/A,TRUE,"Misc";#N/A,#N/A,TRUE,"NAOG"}</definedName>
    <definedName name="wrn.Cash._.Flow._.Forecast._.and._.Details." localSheetId="8" hidden="1">{#N/A,#N/A,FALSE,"monthly";#N/A,#N/A,FALSE,"fcst detail"}</definedName>
    <definedName name="wrn.Cash._.Flow._.Forecast._.and._.Details." localSheetId="6" hidden="1">{#N/A,#N/A,FALSE,"monthly";#N/A,#N/A,FALSE,"fcst detail"}</definedName>
    <definedName name="wrn.Cash._.Flow._.Forecast._.and._.Details." localSheetId="11" hidden="1">{#N/A,#N/A,FALSE,"monthly";#N/A,#N/A,FALSE,"fcst detail"}</definedName>
    <definedName name="wrn.Cash._.Flow._.Forecast._.and._.Details." hidden="1">{#N/A,#N/A,FALSE,"monthly";#N/A,#N/A,FALSE,"fcst detail"}</definedName>
    <definedName name="wrn.Caucedo._.Financials." localSheetId="8" hidden="1">{#N/A,#N/A,FALSE,"Cover"}</definedName>
    <definedName name="wrn.Caucedo._.Financials." localSheetId="6" hidden="1">{#N/A,#N/A,FALSE,"Cover"}</definedName>
    <definedName name="wrn.Caucedo._.Financials." localSheetId="11" hidden="1">{#N/A,#N/A,FALSE,"Cover"}</definedName>
    <definedName name="wrn.Caucedo._.Financials." hidden="1">{#N/A,#N/A,FALSE,"Cover"}</definedName>
    <definedName name="wrn.CSXWT._.Budget._.2002." localSheetId="8"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localSheetId="6"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localSheetId="11"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DCR._.Output." localSheetId="8" hidden="1">{"DCR Output",#N/A,FALSE,"Output"}</definedName>
    <definedName name="wrn.DCR._.Output." localSheetId="6" hidden="1">{"DCR Output",#N/A,FALSE,"Output"}</definedName>
    <definedName name="wrn.DCR._.Output." localSheetId="11" hidden="1">{"DCR Output",#N/A,FALSE,"Output"}</definedName>
    <definedName name="wrn.DCR._.Output." hidden="1">{"DCR Output",#N/A,FALSE,"Output"}</definedName>
    <definedName name="wrn.Five._.Year." localSheetId="8" hidden="1">{#N/A,"Five Year",FALSE,"Assumptions";#N/A,"Five Year",FALSE,"Annual Summary";#N/A,"Five Year",FALSE,"Quarterly Summary";#N/A,#N/A,FALSE,"IRR"}</definedName>
    <definedName name="wrn.Five._.Year." localSheetId="6" hidden="1">{#N/A,"Five Year",FALSE,"Assumptions";#N/A,"Five Year",FALSE,"Annual Summary";#N/A,"Five Year",FALSE,"Quarterly Summary";#N/A,#N/A,FALSE,"IRR"}</definedName>
    <definedName name="wrn.Five._.Year." localSheetId="11" hidden="1">{#N/A,"Five Year",FALSE,"Assumptions";#N/A,"Five Year",FALSE,"Annual Summary";#N/A,"Five Year",FALSE,"Quarterly Summary";#N/A,#N/A,FALSE,"IRR"}</definedName>
    <definedName name="wrn.Five._.Year." hidden="1">{#N/A,"Five Year",FALSE,"Assumptions";#N/A,"Five Year",FALSE,"Annual Summary";#N/A,"Five Year",FALSE,"Quarterly Summary";#N/A,#N/A,FALSE,"IRR"}</definedName>
    <definedName name="wrn.Forecasts." localSheetId="8" hidden="1">{#N/A,#N/A,FALSE,"Forecasts"}</definedName>
    <definedName name="wrn.Forecasts." localSheetId="6" hidden="1">{#N/A,#N/A,FALSE,"Forecasts"}</definedName>
    <definedName name="wrn.Forecasts." localSheetId="11" hidden="1">{#N/A,#N/A,FALSE,"Forecasts"}</definedName>
    <definedName name="wrn.Forecasts." hidden="1">{#N/A,#N/A,FALSE,"Forecasts"}</definedName>
    <definedName name="wrn.full." localSheetId="8" hidden="1">{#N/A,#N/A,FALSE,"Cover";#N/A,#N/A,FALSE,"Pres ";#N/A,#N/A,FALSE,"Output";#N/A,#N/A,FALSE,"Sensit";#N/A,#N/A,FALSE,"DCF";#N/A,#N/A,FALSE,"Graphs";#N/A,#N/A,FALSE,"Control (In)";#N/A,#N/A,FALSE,"Broker (In)";#N/A,#N/A,FALSE,"In-House (In)";#N/A,#N/A,FALSE,"Assumptions";#N/A,#N/A,FALSE,"WACC";#N/A,#N/A,FALSE,"Check (In)"}</definedName>
    <definedName name="wrn.full." localSheetId="6" hidden="1">{#N/A,#N/A,FALSE,"Cover";#N/A,#N/A,FALSE,"Pres ";#N/A,#N/A,FALSE,"Output";#N/A,#N/A,FALSE,"Sensit";#N/A,#N/A,FALSE,"DCF";#N/A,#N/A,FALSE,"Graphs";#N/A,#N/A,FALSE,"Control (In)";#N/A,#N/A,FALSE,"Broker (In)";#N/A,#N/A,FALSE,"In-House (In)";#N/A,#N/A,FALSE,"Assumptions";#N/A,#N/A,FALSE,"WACC";#N/A,#N/A,FALSE,"Check (In)"}</definedName>
    <definedName name="wrn.full." localSheetId="11" hidden="1">{#N/A,#N/A,FALSE,"Cover";#N/A,#N/A,FALSE,"Pres ";#N/A,#N/A,FALSE,"Output";#N/A,#N/A,FALSE,"Sensit";#N/A,#N/A,FALSE,"DCF";#N/A,#N/A,FALSE,"Graphs";#N/A,#N/A,FALSE,"Control (In)";#N/A,#N/A,FALSE,"Broker (In)";#N/A,#N/A,FALSE,"In-House (In)";#N/A,#N/A,FALSE,"Assumptions";#N/A,#N/A,FALSE,"WACC";#N/A,#N/A,FALSE,"Check (In)"}</definedName>
    <definedName name="wrn.full." hidden="1">{#N/A,#N/A,FALSE,"Cover";#N/A,#N/A,FALSE,"Pres ";#N/A,#N/A,FALSE,"Output";#N/A,#N/A,FALSE,"Sensit";#N/A,#N/A,FALSE,"DCF";#N/A,#N/A,FALSE,"Graphs";#N/A,#N/A,FALSE,"Control (In)";#N/A,#N/A,FALSE,"Broker (In)";#N/A,#N/A,FALSE,"In-House (In)";#N/A,#N/A,FALSE,"Assumptions";#N/A,#N/A,FALSE,"WACC";#N/A,#N/A,FALSE,"Check (In)"}</definedName>
    <definedName name="wrn.Full._.Model." localSheetId="8" hidden="1">{#N/A,#N/A,TRUE,"Cover Sheet ";#N/A,#N/A,TRUE,"INPUTS";#N/A,#N/A,TRUE,"OUTPUTS"}</definedName>
    <definedName name="wrn.Full._.Model." localSheetId="6" hidden="1">{#N/A,#N/A,TRUE,"Cover Sheet ";#N/A,#N/A,TRUE,"INPUTS";#N/A,#N/A,TRUE,"OUTPUTS"}</definedName>
    <definedName name="wrn.Full._.Model." localSheetId="11" hidden="1">{#N/A,#N/A,TRUE,"Cover Sheet ";#N/A,#N/A,TRUE,"INPUTS";#N/A,#N/A,TRUE,"OUTPUTS"}</definedName>
    <definedName name="wrn.Full._.Model." hidden="1">{#N/A,#N/A,TRUE,"Cover Sheet ";#N/A,#N/A,TRUE,"INPUTS";#N/A,#N/A,TRUE,"OUTPUTS"}</definedName>
    <definedName name="wrn.hup." localSheetId="8" hidden="1">{#N/A,#N/A,FALSE,"3-Year Plan Review Schedule USD";#N/A,#N/A,FALSE,"Earning Summary USD";#N/A,#N/A,FALSE,"Assumptions USD"}</definedName>
    <definedName name="wrn.hup." localSheetId="6" hidden="1">{#N/A,#N/A,FALSE,"3-Year Plan Review Schedule USD";#N/A,#N/A,FALSE,"Earning Summary USD";#N/A,#N/A,FALSE,"Assumptions USD"}</definedName>
    <definedName name="wrn.hup." localSheetId="11" hidden="1">{#N/A,#N/A,FALSE,"3-Year Plan Review Schedule USD";#N/A,#N/A,FALSE,"Earning Summary USD";#N/A,#N/A,FALSE,"Assumptions USD"}</definedName>
    <definedName name="wrn.hup." hidden="1">{#N/A,#N/A,FALSE,"3-Year Plan Review Schedule USD";#N/A,#N/A,FALSE,"Earning Summary USD";#N/A,#N/A,FALSE,"Assumptions USD"}</definedName>
    <definedName name="wrn.Inputs." localSheetId="8" hidden="1">{#N/A,#N/A,FALSE,"Input"}</definedName>
    <definedName name="wrn.Inputs." localSheetId="6" hidden="1">{#N/A,#N/A,FALSE,"Input"}</definedName>
    <definedName name="wrn.Inputs." localSheetId="11" hidden="1">{#N/A,#N/A,FALSE,"Input"}</definedName>
    <definedName name="wrn.Inputs." hidden="1">{#N/A,#N/A,FALSE,"Input"}</definedName>
    <definedName name="wrn.IRR." localSheetId="8" hidden="1">{#N/A,#N/A,FALSE,"IRR"}</definedName>
    <definedName name="wrn.IRR." localSheetId="6" hidden="1">{#N/A,#N/A,FALSE,"IRR"}</definedName>
    <definedName name="wrn.IRR." localSheetId="11" hidden="1">{#N/A,#N/A,FALSE,"IRR"}</definedName>
    <definedName name="wrn.IRR." hidden="1">{#N/A,#N/A,FALSE,"IRR"}</definedName>
    <definedName name="wrn.LTV._.Output." localSheetId="8" hidden="1">{"LTV Output",#N/A,FALSE,"Output"}</definedName>
    <definedName name="wrn.LTV._.Output." localSheetId="6" hidden="1">{"LTV Output",#N/A,FALSE,"Output"}</definedName>
    <definedName name="wrn.LTV._.Output." localSheetId="11" hidden="1">{"LTV Output",#N/A,FALSE,"Output"}</definedName>
    <definedName name="wrn.LTV._.Output." hidden="1">{"LTV Output",#N/A,FALSE,"Output"}</definedName>
    <definedName name="wrn.Main_Stats." localSheetId="8" hidden="1">{"JVSumm_Report",#N/A,FALSE,"JV Summ";"Newman_Report",#N/A,FALSE,"Output - 7";"Yandi_Report",#N/A,FALSE,"Output - 8"}</definedName>
    <definedName name="wrn.Main_Stats." localSheetId="6" hidden="1">{"JVSumm_Report",#N/A,FALSE,"JV Summ";"Newman_Report",#N/A,FALSE,"Output - 7";"Yandi_Report",#N/A,FALSE,"Output - 8"}</definedName>
    <definedName name="wrn.Main_Stats." localSheetId="11" hidden="1">{"JVSumm_Report",#N/A,FALSE,"JV Summ";"Newman_Report",#N/A,FALSE,"Output - 7";"Yandi_Report",#N/A,FALSE,"Output - 8"}</definedName>
    <definedName name="wrn.Main_Stats." hidden="1">{"JVSumm_Report",#N/A,FALSE,"JV Summ";"Newman_Report",#N/A,FALSE,"Output - 7";"Yandi_Report",#N/A,FALSE,"Output - 8"}</definedName>
    <definedName name="wrn.Mgmt._.Report._.Operating._.Units." localSheetId="8"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localSheetId="6"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localSheetId="11"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ining._.Perfromance._.Report." localSheetId="8"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6"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11"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Overview." localSheetId="8" hidden="1">{#N/A,#N/A,FALSE,"CapitalReport"}</definedName>
    <definedName name="wrn.Overview." localSheetId="14" hidden="1">{#N/A,#N/A,FALSE,"CapitalReport"}</definedName>
    <definedName name="wrn.Overview." localSheetId="13" hidden="1">{#N/A,#N/A,FALSE,"CapitalReport"}</definedName>
    <definedName name="wrn.Overview." localSheetId="6" hidden="1">{#N/A,#N/A,FALSE,"CapitalReport"}</definedName>
    <definedName name="wrn.Overview." localSheetId="11" hidden="1">{#N/A,#N/A,FALSE,"CapitalReport"}</definedName>
    <definedName name="wrn.Overview." localSheetId="9" hidden="1">{#N/A,#N/A,FALSE,"CapitalReport"}</definedName>
    <definedName name="wrn.Overview." hidden="1">{#N/A,#N/A,FALSE,"CapitalReport"}</definedName>
    <definedName name="wrn.overview1." localSheetId="8" hidden="1">{#N/A,#N/A,FALSE,"CapitalReport"}</definedName>
    <definedName name="wrn.overview1." localSheetId="14" hidden="1">{#N/A,#N/A,FALSE,"CapitalReport"}</definedName>
    <definedName name="wrn.overview1." localSheetId="13" hidden="1">{#N/A,#N/A,FALSE,"CapitalReport"}</definedName>
    <definedName name="wrn.overview1." localSheetId="6" hidden="1">{#N/A,#N/A,FALSE,"CapitalReport"}</definedName>
    <definedName name="wrn.overview1." localSheetId="11" hidden="1">{#N/A,#N/A,FALSE,"CapitalReport"}</definedName>
    <definedName name="wrn.overview1." localSheetId="9" hidden="1">{#N/A,#N/A,FALSE,"CapitalReport"}</definedName>
    <definedName name="wrn.overview1." hidden="1">{#N/A,#N/A,FALSE,"CapitalReport"}</definedName>
    <definedName name="wrn.Overview2." localSheetId="8" hidden="1">{#N/A,#N/A,FALSE,"CapitalReport"}</definedName>
    <definedName name="wrn.Overview2." localSheetId="14" hidden="1">{#N/A,#N/A,FALSE,"CapitalReport"}</definedName>
    <definedName name="wrn.Overview2." localSheetId="13" hidden="1">{#N/A,#N/A,FALSE,"CapitalReport"}</definedName>
    <definedName name="wrn.Overview2." localSheetId="6" hidden="1">{#N/A,#N/A,FALSE,"CapitalReport"}</definedName>
    <definedName name="wrn.Overview2." localSheetId="11" hidden="1">{#N/A,#N/A,FALSE,"CapitalReport"}</definedName>
    <definedName name="wrn.Overview2." localSheetId="9" hidden="1">{#N/A,#N/A,FALSE,"CapitalReport"}</definedName>
    <definedName name="wrn.Overview2." hidden="1">{#N/A,#N/A,FALSE,"CapitalReport"}</definedName>
    <definedName name="wrn.overviewaaaaaa." localSheetId="8" hidden="1">{#N/A,#N/A,FALSE,"CapitalReport"}</definedName>
    <definedName name="wrn.overviewaaaaaa." localSheetId="14" hidden="1">{#N/A,#N/A,FALSE,"CapitalReport"}</definedName>
    <definedName name="wrn.overviewaaaaaa." localSheetId="13" hidden="1">{#N/A,#N/A,FALSE,"CapitalReport"}</definedName>
    <definedName name="wrn.overviewaaaaaa." localSheetId="6" hidden="1">{#N/A,#N/A,FALSE,"CapitalReport"}</definedName>
    <definedName name="wrn.overviewaaaaaa." localSheetId="11" hidden="1">{#N/A,#N/A,FALSE,"CapitalReport"}</definedName>
    <definedName name="wrn.overviewaaaaaa." localSheetId="9" hidden="1">{#N/A,#N/A,FALSE,"CapitalReport"}</definedName>
    <definedName name="wrn.overviewaaaaaa." hidden="1">{#N/A,#N/A,FALSE,"CapitalReport"}</definedName>
    <definedName name="wrn.Print_full." localSheetId="8" hidden="1">{#N/A,#N/A,TRUE,"Isa Cu";#N/A,#N/A,TRUE,"Isa Pb-Zn";#N/A,#N/A,TRUE,"Isa Major";#N/A,#N/A,TRUE,"Isa Other";#N/A,#N/A,TRUE,"EHM";#N/A,#N/A,TRUE,"MRM";#N/A,#N/A,TRUE,"OCB";#N/A,#N/A,TRUE,"NCP";#N/A,#N/A,TRUE,"CCP";#N/A,#N/A,TRUE,"CRL";#N/A,#N/A,TRUE,"MSS";#N/A,#N/A,TRUE,"Gold";#N/A,#N/A,TRUE,"Exploration";#N/A,#N/A,TRUE,"S.America";#N/A,#N/A,TRUE,"BRM";#N/A,#N/A,TRUE,"BZL";#N/A,#N/A,TRUE,"MHD";#N/A,#N/A,TRUE,"HQ"}</definedName>
    <definedName name="wrn.Print_full." localSheetId="6" hidden="1">{#N/A,#N/A,TRUE,"Isa Cu";#N/A,#N/A,TRUE,"Isa Pb-Zn";#N/A,#N/A,TRUE,"Isa Major";#N/A,#N/A,TRUE,"Isa Other";#N/A,#N/A,TRUE,"EHM";#N/A,#N/A,TRUE,"MRM";#N/A,#N/A,TRUE,"OCB";#N/A,#N/A,TRUE,"NCP";#N/A,#N/A,TRUE,"CCP";#N/A,#N/A,TRUE,"CRL";#N/A,#N/A,TRUE,"MSS";#N/A,#N/A,TRUE,"Gold";#N/A,#N/A,TRUE,"Exploration";#N/A,#N/A,TRUE,"S.America";#N/A,#N/A,TRUE,"BRM";#N/A,#N/A,TRUE,"BZL";#N/A,#N/A,TRUE,"MHD";#N/A,#N/A,TRUE,"HQ"}</definedName>
    <definedName name="wrn.Print_full." localSheetId="11" hidden="1">{#N/A,#N/A,TRUE,"Isa Cu";#N/A,#N/A,TRUE,"Isa Pb-Zn";#N/A,#N/A,TRUE,"Isa Major";#N/A,#N/A,TRUE,"Isa Other";#N/A,#N/A,TRUE,"EHM";#N/A,#N/A,TRUE,"MRM";#N/A,#N/A,TRUE,"OCB";#N/A,#N/A,TRUE,"NCP";#N/A,#N/A,TRUE,"CCP";#N/A,#N/A,TRUE,"CRL";#N/A,#N/A,TRUE,"MSS";#N/A,#N/A,TRUE,"Gold";#N/A,#N/A,TRUE,"Exploration";#N/A,#N/A,TRUE,"S.America";#N/A,#N/A,TRUE,"BRM";#N/A,#N/A,TRUE,"BZL";#N/A,#N/A,TRUE,"MHD";#N/A,#N/A,TRUE,"HQ"}</definedName>
    <definedName name="wrn.Print_full." hidden="1">{#N/A,#N/A,TRUE,"Isa Cu";#N/A,#N/A,TRUE,"Isa Pb-Zn";#N/A,#N/A,TRUE,"Isa Major";#N/A,#N/A,TRUE,"Isa Other";#N/A,#N/A,TRUE,"EHM";#N/A,#N/A,TRUE,"MRM";#N/A,#N/A,TRUE,"OCB";#N/A,#N/A,TRUE,"NCP";#N/A,#N/A,TRUE,"CCP";#N/A,#N/A,TRUE,"CRL";#N/A,#N/A,TRUE,"MSS";#N/A,#N/A,TRUE,"Gold";#N/A,#N/A,TRUE,"Exploration";#N/A,#N/A,TRUE,"S.America";#N/A,#N/A,TRUE,"BRM";#N/A,#N/A,TRUE,"BZL";#N/A,#N/A,TRUE,"MHD";#N/A,#N/A,TRUE,"HQ"}</definedName>
    <definedName name="wrn.Printout." localSheetId="8" hidden="1">{"Zone1",#N/A,FALSE,"Parameters";"Zone2",#N/A,FALSE,"Parameters"}</definedName>
    <definedName name="wrn.Printout." localSheetId="6" hidden="1">{"Zone1",#N/A,FALSE,"Parameters";"Zone2",#N/A,FALSE,"Parameters"}</definedName>
    <definedName name="wrn.Printout." localSheetId="11" hidden="1">{"Zone1",#N/A,FALSE,"Parameters";"Zone2",#N/A,FALSE,"Parameters"}</definedName>
    <definedName name="wrn.Printout." hidden="1">{"Zone1",#N/A,FALSE,"Parameters";"Zone2",#N/A,FALSE,"Parameters"}</definedName>
    <definedName name="wrn.Quarter1." localSheetId="8" hidden="1">{#N/A,#N/A,FALSE,"1st quarter 1997"}</definedName>
    <definedName name="wrn.Quarter1." localSheetId="6" hidden="1">{#N/A,#N/A,FALSE,"1st quarter 1997"}</definedName>
    <definedName name="wrn.Quarter1." localSheetId="11" hidden="1">{#N/A,#N/A,FALSE,"1st quarter 1997"}</definedName>
    <definedName name="wrn.Quarter1." hidden="1">{#N/A,#N/A,FALSE,"1st quarter 1997"}</definedName>
    <definedName name="wrn.Quarterly._.Summary." localSheetId="8" hidden="1">{#N/A,#N/A,FALSE,"Quarterly Summary"}</definedName>
    <definedName name="wrn.Quarterly._.Summary." localSheetId="6" hidden="1">{#N/A,#N/A,FALSE,"Quarterly Summary"}</definedName>
    <definedName name="wrn.Quarterly._.Summary." localSheetId="11" hidden="1">{#N/A,#N/A,FALSE,"Quarterly Summary"}</definedName>
    <definedName name="wrn.Quarterly._.Summary." hidden="1">{#N/A,#N/A,FALSE,"Quarterly Summary"}</definedName>
    <definedName name="wrn.Report." localSheetId="8" hidden="1">{#N/A,#N/A,FALSE,"1996 BS";#N/A,#N/A,FALSE,"Income Stmt"}</definedName>
    <definedName name="wrn.Report." localSheetId="6" hidden="1">{#N/A,#N/A,FALSE,"1996 BS";#N/A,#N/A,FALSE,"Income Stmt"}</definedName>
    <definedName name="wrn.Report." localSheetId="11" hidden="1">{#N/A,#N/A,FALSE,"1996 BS";#N/A,#N/A,FALSE,"Income Stmt"}</definedName>
    <definedName name="wrn.Report." hidden="1">{#N/A,#N/A,FALSE,"1996 BS";#N/A,#N/A,FALSE,"Income Stmt"}</definedName>
    <definedName name="wrn.Report1." localSheetId="8" hidden="1">{"Print1",#N/A,TRUE,"P&amp;L";"Print2",#N/A,TRUE,"CashFL"}</definedName>
    <definedName name="wrn.Report1." localSheetId="6" hidden="1">{"Print1",#N/A,TRUE,"P&amp;L";"Print2",#N/A,TRUE,"CashFL"}</definedName>
    <definedName name="wrn.Report1." localSheetId="11" hidden="1">{"Print1",#N/A,TRUE,"P&amp;L";"Print2",#N/A,TRUE,"CashFL"}</definedName>
    <definedName name="wrn.Report1." hidden="1">{"Print1",#N/A,TRUE,"P&amp;L";"Print2",#N/A,TRUE,"CashFL"}</definedName>
    <definedName name="wrn.Ten._.Year." localSheetId="8" hidden="1">{#N/A,"Ten Year",FALSE,"Assumptions";#N/A,"Ten Year",FALSE,"Annual Summary";#N/A,"Ten Year",FALSE,"Quarterly Summary";#N/A,#N/A,FALSE,"IRR"}</definedName>
    <definedName name="wrn.Ten._.Year." localSheetId="6" hidden="1">{#N/A,"Ten Year",FALSE,"Assumptions";#N/A,"Ten Year",FALSE,"Annual Summary";#N/A,"Ten Year",FALSE,"Quarterly Summary";#N/A,#N/A,FALSE,"IRR"}</definedName>
    <definedName name="wrn.Ten._.Year." localSheetId="11" hidden="1">{#N/A,"Ten Year",FALSE,"Assumptions";#N/A,"Ten Year",FALSE,"Annual Summary";#N/A,"Ten Year",FALSE,"Quarterly Summary";#N/A,#N/A,FALSE,"IRR"}</definedName>
    <definedName name="wrn.Ten._.Year." hidden="1">{#N/A,"Ten Year",FALSE,"Assumptions";#N/A,"Ten Year",FALSE,"Annual Summary";#N/A,"Ten Year",FALSE,"Quarterly Summary";#N/A,#N/A,FALSE,"IRR"}</definedName>
    <definedName name="wrn.USD._.overzichten." localSheetId="8" hidden="1">{#N/A,#N/A,FALSE,"Earning Summary USD";#N/A,#N/A,FALSE,"3-Year Plan Review Schedule"}</definedName>
    <definedName name="wrn.USD._.overzichten." localSheetId="6" hidden="1">{#N/A,#N/A,FALSE,"Earning Summary USD";#N/A,#N/A,FALSE,"3-Year Plan Review Schedule"}</definedName>
    <definedName name="wrn.USD._.overzichten." localSheetId="11" hidden="1">{#N/A,#N/A,FALSE,"Earning Summary USD";#N/A,#N/A,FALSE,"3-Year Plan Review Schedule"}</definedName>
    <definedName name="wrn.USD._.overzichten." hidden="1">{#N/A,#N/A,FALSE,"Earning Summary USD";#N/A,#N/A,FALSE,"3-Year Plan Review Schedule"}</definedName>
    <definedName name="wtsheet">#REF!</definedName>
    <definedName name="x">#REF!</definedName>
    <definedName name="X_02_RevCap">#REF!</definedName>
    <definedName name="X_03_RevCap">#REF!</definedName>
    <definedName name="X_04_RevCap">#REF!</definedName>
    <definedName name="X_05_RevCap">#REF!</definedName>
    <definedName name="X_06_RevCap">#REF!</definedName>
    <definedName name="X_07_RevCap">#REF!</definedName>
    <definedName name="X_08_RevCap">#REF!</definedName>
    <definedName name="X_09_RevCap">#REF!</definedName>
    <definedName name="x_1">#REF!</definedName>
    <definedName name="X_10_RevCap">#REF!</definedName>
    <definedName name="X_2">#REF!</definedName>
    <definedName name="X_3">#REF!</definedName>
    <definedName name="X_4">#REF!</definedName>
    <definedName name="X_Factor">#REF!</definedName>
    <definedName name="XAXIS">OFFSET(#REF!,,COUNTIF(#REF!,"&gt;0")-36,,36)</definedName>
    <definedName name="XAXISV">OFFSET(#REF!,,COUNT(#REF!)-36,,36)</definedName>
    <definedName name="xdt">#REF!</definedName>
    <definedName name="XPS_Auxillary_Power">#REF!</definedName>
    <definedName name="XPS_Heat_Rate">#REF!</definedName>
    <definedName name="XS_CC">#REF!</definedName>
    <definedName name="xx">#REF!</definedName>
    <definedName name="xxAnnl_CorpTax_Rate">#REF!</definedName>
    <definedName name="xxINDANNUAL">#REF!</definedName>
    <definedName name="xxINITEQUITYINJ">#REF!</definedName>
    <definedName name="xxx">#REF!</definedName>
    <definedName name="XXXXXXXXXXXXXXXXXXXXX">#REF!</definedName>
    <definedName name="xxYearNo">#REF!</definedName>
    <definedName name="y">#REF!</definedName>
    <definedName name="Y.CTD">#REF!</definedName>
    <definedName name="Y_N">#REF!</definedName>
    <definedName name="Y_R">#REF!</definedName>
    <definedName name="YEAR">#REF!</definedName>
    <definedName name="Year_0">#REF!</definedName>
    <definedName name="Year_1">#REF!</definedName>
    <definedName name="Year_2">#REF!</definedName>
    <definedName name="Year_3">#REF!</definedName>
    <definedName name="Year_4">#REF!</definedName>
    <definedName name="Year_5">#REF!</definedName>
    <definedName name="Year_End">OFFSET(#REF!,0,0,(COUNTA(#REF!))-1,1)</definedName>
    <definedName name="Yearending">#REF!</definedName>
    <definedName name="YearEndMonth">#REF!</definedName>
    <definedName name="years">#REF!</definedName>
    <definedName name="Yearstart">#REF!</definedName>
    <definedName name="Yemen">#REF!</definedName>
    <definedName name="Yes">#REF!</definedName>
    <definedName name="Yes_No">OFFSET(#REF!,0,0,(COUNTA(#REF!))-1,1)</definedName>
    <definedName name="YesNo">#REF!</definedName>
    <definedName name="yield">#REF!</definedName>
    <definedName name="Yr_01_Diff_RevCap">#REF!</definedName>
    <definedName name="Yr_Name">#REF!</definedName>
    <definedName name="Yrs_In_Yr">#REF!</definedName>
    <definedName name="YTD">#REF!</definedName>
    <definedName name="YTD_Months">#REF!</definedName>
    <definedName name="ytdact98">#REF!</definedName>
    <definedName name="YTDACT99">#REF!</definedName>
    <definedName name="YTDACTTJ">#REF!</definedName>
    <definedName name="YTDBUD99">#REF!</definedName>
    <definedName name="YTDFreq">#REF!</definedName>
    <definedName name="YTDLIFE">#REF!</definedName>
    <definedName name="YTDLIFEE">#REF!</definedName>
    <definedName name="YTDVAR99">#REF!</definedName>
    <definedName name="yy" localSheetId="8" hidden="1">{#N/A,#N/A,FALSE,"CapitalReport"}</definedName>
    <definedName name="yy" localSheetId="14" hidden="1">{#N/A,#N/A,FALSE,"CapitalReport"}</definedName>
    <definedName name="yy" localSheetId="13" hidden="1">{#N/A,#N/A,FALSE,"CapitalReport"}</definedName>
    <definedName name="yy" localSheetId="6" hidden="1">{#N/A,#N/A,FALSE,"CapitalReport"}</definedName>
    <definedName name="yy" localSheetId="11" hidden="1">{#N/A,#N/A,FALSE,"CapitalReport"}</definedName>
    <definedName name="yy" localSheetId="9" hidden="1">{#N/A,#N/A,FALSE,"CapitalReport"}</definedName>
    <definedName name="yy" hidden="1">{#N/A,#N/A,FALSE,"CapitalReport"}</definedName>
    <definedName name="z">#REF!</definedName>
    <definedName name="Z_6533F20B_DDEC_4E2F_81FF_9034A33DE255_.wvu.Cols" hidden="1">#REF!,#REF!,#REF!,#REF!</definedName>
    <definedName name="Z_B1D9BD85_840B_4589_82A1_98075B91C791_.wvu.Cols" hidden="1">#REF!,#REF!,#REF!,#REF!,#REF!,#REF!</definedName>
    <definedName name="Zambia">#REF!</definedName>
    <definedName name="zarspot">#REF!</definedName>
    <definedName name="Zeitwert">#REF!</definedName>
    <definedName name="Zimbabwe">#REF!</definedName>
    <definedName name="znspot">#REF!</definedName>
    <definedName name="ZW">#REF!</definedName>
    <definedName name="zz">#REF!</definedName>
    <definedName name="βe">#REF!</definedName>
  </definedNames>
  <calcPr calcId="191028"/>
  <pivotCaches>
    <pivotCache cacheId="0" r:id="rId2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 i="32" l="1"/>
  <c r="AE6" i="26"/>
  <c r="AF6" i="26"/>
  <c r="AG6" i="26"/>
  <c r="AH6" i="26"/>
  <c r="AI6" i="26"/>
  <c r="AJ6" i="26"/>
  <c r="AE7" i="26"/>
  <c r="AF7" i="26"/>
  <c r="AG7" i="26"/>
  <c r="AH7" i="26"/>
  <c r="AI7" i="26"/>
  <c r="AJ7" i="26"/>
  <c r="AE8" i="26"/>
  <c r="AF8" i="26"/>
  <c r="AG8" i="26"/>
  <c r="AH8" i="26"/>
  <c r="AI8" i="26"/>
  <c r="AJ8" i="26"/>
  <c r="AE9" i="26"/>
  <c r="AF9" i="26"/>
  <c r="AG9" i="26"/>
  <c r="AH9" i="26"/>
  <c r="AI9" i="26"/>
  <c r="AJ9" i="26"/>
  <c r="AE10" i="26"/>
  <c r="AF10" i="26"/>
  <c r="AG10" i="26"/>
  <c r="AH10" i="26"/>
  <c r="AI10" i="26"/>
  <c r="AJ10" i="26"/>
  <c r="AE11" i="26"/>
  <c r="AF11" i="26"/>
  <c r="AG11" i="26"/>
  <c r="AH11" i="26"/>
  <c r="AI11" i="26"/>
  <c r="AJ11" i="26"/>
  <c r="AE12" i="26"/>
  <c r="AF12" i="26"/>
  <c r="AG12" i="26"/>
  <c r="AH12" i="26"/>
  <c r="AI12" i="26"/>
  <c r="AJ12" i="26"/>
  <c r="AE13" i="26"/>
  <c r="AF13" i="26"/>
  <c r="AG13" i="26"/>
  <c r="AG17" i="26" s="1"/>
  <c r="AH13" i="26"/>
  <c r="AH17" i="26" s="1"/>
  <c r="AI13" i="26"/>
  <c r="AI17" i="26" s="1"/>
  <c r="AJ13" i="26"/>
  <c r="AJ17" i="26" s="1"/>
  <c r="AE15" i="26"/>
  <c r="AF15" i="26"/>
  <c r="AG15" i="26"/>
  <c r="AH15" i="26"/>
  <c r="AI15" i="26"/>
  <c r="AJ15" i="26"/>
  <c r="AE17" i="26"/>
  <c r="AF17" i="26"/>
  <c r="B11" i="33"/>
  <c r="C25" i="28"/>
  <c r="E46" i="18"/>
  <c r="W15" i="26"/>
  <c r="X15" i="26"/>
  <c r="W16" i="26"/>
  <c r="X16" i="26"/>
  <c r="W17" i="26"/>
  <c r="X17" i="26"/>
  <c r="W18" i="26"/>
  <c r="X18" i="26"/>
  <c r="V16" i="26"/>
  <c r="V17" i="26"/>
  <c r="V18" i="26"/>
  <c r="V15" i="26"/>
  <c r="R36" i="26"/>
  <c r="R37" i="26"/>
  <c r="R38" i="26"/>
  <c r="R39" i="26"/>
  <c r="R40" i="26"/>
  <c r="R41" i="26"/>
  <c r="Q36" i="26"/>
  <c r="Q37" i="26"/>
  <c r="Q38" i="26"/>
  <c r="Q39" i="26"/>
  <c r="Q40" i="26"/>
  <c r="Q41" i="26"/>
  <c r="R29" i="26"/>
  <c r="R21" i="26"/>
  <c r="R22" i="26"/>
  <c r="R23" i="26"/>
  <c r="R24" i="26"/>
  <c r="R25" i="26"/>
  <c r="R20" i="26"/>
  <c r="Q20" i="26"/>
  <c r="Q29" i="26" s="1"/>
  <c r="Q21" i="26"/>
  <c r="Q22" i="26"/>
  <c r="Q23" i="26"/>
  <c r="Q24" i="26"/>
  <c r="Q25" i="26"/>
  <c r="E20" i="26"/>
  <c r="F20" i="26"/>
  <c r="G20" i="26"/>
  <c r="H20" i="26"/>
  <c r="E21" i="26"/>
  <c r="F21" i="26"/>
  <c r="I21" i="26" s="1"/>
  <c r="G21" i="26"/>
  <c r="G29" i="26" s="1"/>
  <c r="H21" i="26"/>
  <c r="H29" i="26" s="1"/>
  <c r="E22" i="26"/>
  <c r="F22" i="26"/>
  <c r="G22" i="26"/>
  <c r="H22" i="26"/>
  <c r="E23" i="26"/>
  <c r="F23" i="26"/>
  <c r="F36" i="26" s="1"/>
  <c r="G23" i="26"/>
  <c r="I23" i="26" s="1"/>
  <c r="H23" i="26"/>
  <c r="E24" i="26"/>
  <c r="F24" i="26"/>
  <c r="G24" i="26"/>
  <c r="H24" i="26"/>
  <c r="E25" i="26"/>
  <c r="F25" i="26"/>
  <c r="I25" i="26" s="1"/>
  <c r="G25" i="26"/>
  <c r="G38" i="26" s="1"/>
  <c r="H25" i="26"/>
  <c r="E26" i="26"/>
  <c r="F26" i="26"/>
  <c r="G26" i="26"/>
  <c r="H26" i="26"/>
  <c r="E27" i="26"/>
  <c r="F27" i="26"/>
  <c r="F40" i="26" s="1"/>
  <c r="G27" i="26"/>
  <c r="H27" i="26"/>
  <c r="E28" i="26"/>
  <c r="F28" i="26"/>
  <c r="G28" i="26"/>
  <c r="H28" i="26"/>
  <c r="D21" i="26"/>
  <c r="D29" i="26" s="1"/>
  <c r="D22" i="26"/>
  <c r="I22" i="26" s="1"/>
  <c r="D23" i="26"/>
  <c r="D24" i="26"/>
  <c r="D25" i="26"/>
  <c r="D26" i="26"/>
  <c r="D27" i="26"/>
  <c r="D40" i="26" s="1"/>
  <c r="D28" i="26"/>
  <c r="D20" i="26"/>
  <c r="E7" i="26"/>
  <c r="F7" i="26"/>
  <c r="E8" i="26"/>
  <c r="F8" i="26"/>
  <c r="E9" i="26"/>
  <c r="F9" i="26"/>
  <c r="E10" i="26"/>
  <c r="F10" i="26"/>
  <c r="E11" i="26"/>
  <c r="F11" i="26"/>
  <c r="E12" i="26"/>
  <c r="F12" i="26"/>
  <c r="G12" i="26"/>
  <c r="H12" i="26"/>
  <c r="E13" i="26"/>
  <c r="F13" i="26"/>
  <c r="G13" i="26"/>
  <c r="H13" i="26"/>
  <c r="E14" i="26"/>
  <c r="F14" i="26"/>
  <c r="G14" i="26"/>
  <c r="H14" i="26"/>
  <c r="E15" i="26"/>
  <c r="F15" i="26"/>
  <c r="G15" i="26"/>
  <c r="H15" i="26"/>
  <c r="D8" i="26"/>
  <c r="D9" i="26"/>
  <c r="D10" i="26"/>
  <c r="D11" i="26"/>
  <c r="D12" i="26"/>
  <c r="D38" i="26" s="1"/>
  <c r="D13" i="26"/>
  <c r="D14" i="26"/>
  <c r="D15" i="26"/>
  <c r="I15" i="26" s="1"/>
  <c r="D7" i="26"/>
  <c r="B41" i="26"/>
  <c r="B40" i="26"/>
  <c r="F35" i="26"/>
  <c r="E35" i="26"/>
  <c r="E34" i="26"/>
  <c r="B33" i="26"/>
  <c r="B28" i="26"/>
  <c r="B27" i="26"/>
  <c r="G39" i="26"/>
  <c r="I26" i="26"/>
  <c r="B26" i="26"/>
  <c r="B39" i="26" s="1"/>
  <c r="B25" i="26"/>
  <c r="B38" i="26" s="1"/>
  <c r="I24" i="26"/>
  <c r="B24" i="26"/>
  <c r="B37" i="26" s="1"/>
  <c r="B23" i="26"/>
  <c r="B36" i="26" s="1"/>
  <c r="B22" i="26"/>
  <c r="B35" i="26" s="1"/>
  <c r="B21" i="26"/>
  <c r="B34" i="26" s="1"/>
  <c r="E29" i="26"/>
  <c r="B20" i="26"/>
  <c r="H41" i="26"/>
  <c r="G41" i="26"/>
  <c r="F41" i="26"/>
  <c r="E41" i="26"/>
  <c r="E40" i="26"/>
  <c r="I13" i="26"/>
  <c r="F39" i="26"/>
  <c r="E39" i="26"/>
  <c r="E38" i="26"/>
  <c r="F37" i="26"/>
  <c r="E37" i="26"/>
  <c r="D37" i="26"/>
  <c r="E36" i="26"/>
  <c r="F16" i="26"/>
  <c r="F33" i="26"/>
  <c r="E33" i="26"/>
  <c r="F29" i="26" l="1"/>
  <c r="I27" i="26"/>
  <c r="H40" i="26"/>
  <c r="H38" i="26"/>
  <c r="I38" i="26" s="1"/>
  <c r="G40" i="26"/>
  <c r="F38" i="26"/>
  <c r="D34" i="26"/>
  <c r="D35" i="26"/>
  <c r="D39" i="26"/>
  <c r="E42" i="26"/>
  <c r="F42" i="26"/>
  <c r="I40" i="26"/>
  <c r="D36" i="26"/>
  <c r="D33" i="26"/>
  <c r="D16" i="26"/>
  <c r="I14" i="26"/>
  <c r="E16" i="26"/>
  <c r="H39" i="26"/>
  <c r="F34" i="26"/>
  <c r="I20" i="26"/>
  <c r="I29" i="26" s="1"/>
  <c r="I12" i="26"/>
  <c r="D41" i="26"/>
  <c r="I41" i="26" s="1"/>
  <c r="I39" i="26" l="1"/>
  <c r="D42" i="26"/>
  <c r="K8" i="31" l="1"/>
  <c r="J18" i="31"/>
  <c r="K17" i="31" s="1"/>
  <c r="D7" i="40"/>
  <c r="R5" i="32" s="1"/>
  <c r="H4" i="37"/>
  <c r="R4" i="32"/>
  <c r="K16" i="31" l="1"/>
  <c r="F18" i="18"/>
  <c r="F21" i="18"/>
  <c r="D8" i="18"/>
  <c r="D28" i="18" s="1"/>
  <c r="P10" i="31"/>
  <c r="G85" i="32"/>
  <c r="G8" i="32"/>
  <c r="R6" i="32"/>
  <c r="R9" i="32" s="1"/>
  <c r="B84" i="32"/>
  <c r="B85" i="32" s="1"/>
  <c r="E5" i="32" l="1"/>
  <c r="Q38" i="25" l="1"/>
  <c r="H8" i="18" l="1"/>
  <c r="J21" i="18" l="1"/>
  <c r="I21" i="18"/>
  <c r="H21" i="18"/>
  <c r="H32" i="18" s="1"/>
  <c r="G21" i="18"/>
  <c r="G32" i="18" s="1"/>
  <c r="E21" i="18"/>
  <c r="D21" i="18"/>
  <c r="J18" i="18"/>
  <c r="I18" i="18"/>
  <c r="H18" i="18"/>
  <c r="G18" i="18"/>
  <c r="E18" i="18"/>
  <c r="D18" i="18"/>
  <c r="J8" i="18"/>
  <c r="I8" i="18"/>
  <c r="G8" i="18"/>
  <c r="F8" i="18"/>
  <c r="F28" i="18" s="1"/>
  <c r="E8" i="18"/>
  <c r="F23" i="18" l="1"/>
  <c r="Q10" i="31" l="1"/>
  <c r="M20" i="30" l="1"/>
  <c r="R10" i="31"/>
  <c r="N20" i="30" l="1"/>
  <c r="S10" i="31"/>
  <c r="O20" i="30" l="1"/>
  <c r="T10" i="31"/>
  <c r="P20" i="30" l="1"/>
  <c r="U10" i="31"/>
  <c r="V10" i="31" l="1"/>
  <c r="Q20" i="30"/>
  <c r="A71" i="18"/>
  <c r="K6" i="18" l="1"/>
  <c r="G6" i="10" l="1"/>
  <c r="F6" i="10"/>
  <c r="E6" i="10"/>
  <c r="D6" i="10"/>
  <c r="C6" i="10"/>
  <c r="B6" i="10"/>
  <c r="V1141" i="3"/>
  <c r="U1141" i="3"/>
  <c r="T1141" i="3"/>
  <c r="S1141" i="3"/>
  <c r="X1141" i="3" s="1"/>
  <c r="R1141" i="3"/>
  <c r="Q1141" i="3"/>
  <c r="P1141" i="3"/>
  <c r="AB1141" i="3" s="1"/>
  <c r="O1141" i="3"/>
  <c r="N1141" i="3"/>
  <c r="W1141" i="3" s="1"/>
  <c r="M1141" i="3"/>
  <c r="Z1141" i="3" s="1"/>
  <c r="L1141" i="3"/>
  <c r="K1141" i="3"/>
  <c r="AA1141" i="3" s="1"/>
  <c r="J1141" i="3"/>
  <c r="I1141" i="3"/>
  <c r="H1141" i="3"/>
  <c r="V1140" i="3"/>
  <c r="U1140" i="3"/>
  <c r="T1140" i="3"/>
  <c r="S1140" i="3"/>
  <c r="X1140" i="3" s="1"/>
  <c r="R1140" i="3"/>
  <c r="Q1140" i="3"/>
  <c r="P1140" i="3"/>
  <c r="AB1140" i="3" s="1"/>
  <c r="O1140" i="3"/>
  <c r="N1140" i="3"/>
  <c r="W1140" i="3" s="1"/>
  <c r="M1140" i="3"/>
  <c r="Z1140" i="3" s="1"/>
  <c r="L1140" i="3"/>
  <c r="K1140" i="3"/>
  <c r="AA1140" i="3" s="1"/>
  <c r="J1140" i="3"/>
  <c r="I1140" i="3"/>
  <c r="H1140" i="3"/>
  <c r="V1139" i="3"/>
  <c r="U1139" i="3"/>
  <c r="T1139" i="3"/>
  <c r="S1139" i="3"/>
  <c r="X1139" i="3" s="1"/>
  <c r="R1139" i="3"/>
  <c r="Q1139" i="3"/>
  <c r="P1139" i="3"/>
  <c r="AB1139" i="3" s="1"/>
  <c r="O1139" i="3"/>
  <c r="N1139" i="3"/>
  <c r="W1139" i="3" s="1"/>
  <c r="M1139" i="3"/>
  <c r="Z1139" i="3" s="1"/>
  <c r="L1139" i="3"/>
  <c r="K1139" i="3"/>
  <c r="AA1139" i="3" s="1"/>
  <c r="J1139" i="3"/>
  <c r="I1139" i="3"/>
  <c r="H1139" i="3"/>
  <c r="X1138" i="3"/>
  <c r="V1138" i="3"/>
  <c r="U1138" i="3"/>
  <c r="T1138" i="3"/>
  <c r="S1138" i="3"/>
  <c r="R1138" i="3"/>
  <c r="Q1138" i="3"/>
  <c r="P1138" i="3"/>
  <c r="AB1138" i="3" s="1"/>
  <c r="O1138" i="3"/>
  <c r="N1138" i="3"/>
  <c r="W1138" i="3" s="1"/>
  <c r="M1138" i="3"/>
  <c r="Z1138" i="3" s="1"/>
  <c r="L1138" i="3"/>
  <c r="K1138" i="3"/>
  <c r="AA1138" i="3" s="1"/>
  <c r="J1138" i="3"/>
  <c r="I1138" i="3"/>
  <c r="H1138" i="3"/>
  <c r="V1137" i="3"/>
  <c r="U1137" i="3"/>
  <c r="T1137" i="3"/>
  <c r="S1137" i="3"/>
  <c r="X1137" i="3" s="1"/>
  <c r="R1137" i="3"/>
  <c r="Q1137" i="3"/>
  <c r="P1137" i="3"/>
  <c r="AB1137" i="3" s="1"/>
  <c r="O1137" i="3"/>
  <c r="N1137" i="3"/>
  <c r="W1137" i="3" s="1"/>
  <c r="M1137" i="3"/>
  <c r="Z1137" i="3" s="1"/>
  <c r="L1137" i="3"/>
  <c r="K1137" i="3"/>
  <c r="AA1137" i="3" s="1"/>
  <c r="J1137" i="3"/>
  <c r="I1137" i="3"/>
  <c r="H1137" i="3"/>
  <c r="V1136" i="3"/>
  <c r="U1136" i="3"/>
  <c r="T1136" i="3"/>
  <c r="S1136" i="3"/>
  <c r="X1136" i="3" s="1"/>
  <c r="R1136" i="3"/>
  <c r="Q1136" i="3"/>
  <c r="P1136" i="3"/>
  <c r="AB1136" i="3" s="1"/>
  <c r="O1136" i="3"/>
  <c r="N1136" i="3"/>
  <c r="W1136" i="3" s="1"/>
  <c r="M1136" i="3"/>
  <c r="Z1136" i="3" s="1"/>
  <c r="L1136" i="3"/>
  <c r="K1136" i="3"/>
  <c r="AA1136" i="3" s="1"/>
  <c r="J1136" i="3"/>
  <c r="I1136" i="3"/>
  <c r="H1136" i="3"/>
  <c r="V1135" i="3"/>
  <c r="U1135" i="3"/>
  <c r="T1135" i="3"/>
  <c r="S1135" i="3"/>
  <c r="X1135" i="3" s="1"/>
  <c r="R1135" i="3"/>
  <c r="Q1135" i="3"/>
  <c r="P1135" i="3"/>
  <c r="AB1135" i="3" s="1"/>
  <c r="O1135" i="3"/>
  <c r="N1135" i="3"/>
  <c r="W1135" i="3" s="1"/>
  <c r="Y1135" i="3" s="1"/>
  <c r="M1135" i="3"/>
  <c r="Z1135" i="3" s="1"/>
  <c r="L1135" i="3"/>
  <c r="K1135" i="3"/>
  <c r="AA1135" i="3" s="1"/>
  <c r="J1135" i="3"/>
  <c r="I1135" i="3"/>
  <c r="H1135" i="3"/>
  <c r="V1134" i="3"/>
  <c r="U1134" i="3"/>
  <c r="T1134" i="3"/>
  <c r="S1134" i="3"/>
  <c r="X1134" i="3" s="1"/>
  <c r="R1134" i="3"/>
  <c r="Q1134" i="3"/>
  <c r="P1134" i="3"/>
  <c r="AB1134" i="3" s="1"/>
  <c r="O1134" i="3"/>
  <c r="N1134" i="3"/>
  <c r="W1134" i="3" s="1"/>
  <c r="M1134" i="3"/>
  <c r="Z1134" i="3" s="1"/>
  <c r="L1134" i="3"/>
  <c r="K1134" i="3"/>
  <c r="AA1134" i="3" s="1"/>
  <c r="J1134" i="3"/>
  <c r="I1134" i="3"/>
  <c r="H1134" i="3"/>
  <c r="V1133" i="3"/>
  <c r="U1133" i="3"/>
  <c r="T1133" i="3"/>
  <c r="S1133" i="3"/>
  <c r="X1133" i="3" s="1"/>
  <c r="R1133" i="3"/>
  <c r="Q1133" i="3"/>
  <c r="P1133" i="3"/>
  <c r="AB1133" i="3" s="1"/>
  <c r="O1133" i="3"/>
  <c r="N1133" i="3"/>
  <c r="W1133" i="3" s="1"/>
  <c r="M1133" i="3"/>
  <c r="Z1133" i="3" s="1"/>
  <c r="L1133" i="3"/>
  <c r="K1133" i="3"/>
  <c r="AA1133" i="3" s="1"/>
  <c r="J1133" i="3"/>
  <c r="I1133" i="3"/>
  <c r="H1133" i="3"/>
  <c r="V1132" i="3"/>
  <c r="U1132" i="3"/>
  <c r="T1132" i="3"/>
  <c r="S1132" i="3"/>
  <c r="X1132" i="3" s="1"/>
  <c r="R1132" i="3"/>
  <c r="Q1132" i="3"/>
  <c r="P1132" i="3"/>
  <c r="AB1132" i="3" s="1"/>
  <c r="O1132" i="3"/>
  <c r="N1132" i="3"/>
  <c r="W1132" i="3" s="1"/>
  <c r="M1132" i="3"/>
  <c r="Z1132" i="3" s="1"/>
  <c r="L1132" i="3"/>
  <c r="K1132" i="3"/>
  <c r="AA1132" i="3" s="1"/>
  <c r="J1132" i="3"/>
  <c r="I1132" i="3"/>
  <c r="H1132" i="3"/>
  <c r="V1131" i="3"/>
  <c r="U1131" i="3"/>
  <c r="T1131" i="3"/>
  <c r="S1131" i="3"/>
  <c r="X1131" i="3" s="1"/>
  <c r="R1131" i="3"/>
  <c r="Q1131" i="3"/>
  <c r="P1131" i="3"/>
  <c r="AB1131" i="3" s="1"/>
  <c r="O1131" i="3"/>
  <c r="N1131" i="3"/>
  <c r="W1131" i="3" s="1"/>
  <c r="M1131" i="3"/>
  <c r="Z1131" i="3" s="1"/>
  <c r="L1131" i="3"/>
  <c r="K1131" i="3"/>
  <c r="AA1131" i="3" s="1"/>
  <c r="J1131" i="3"/>
  <c r="I1131" i="3"/>
  <c r="H1131" i="3"/>
  <c r="V1130" i="3"/>
  <c r="U1130" i="3"/>
  <c r="T1130" i="3"/>
  <c r="S1130" i="3"/>
  <c r="X1130" i="3" s="1"/>
  <c r="R1130" i="3"/>
  <c r="Q1130" i="3"/>
  <c r="P1130" i="3"/>
  <c r="AB1130" i="3" s="1"/>
  <c r="AC1130" i="3" s="1"/>
  <c r="O1130" i="3"/>
  <c r="N1130" i="3"/>
  <c r="W1130" i="3" s="1"/>
  <c r="M1130" i="3"/>
  <c r="Z1130" i="3" s="1"/>
  <c r="L1130" i="3"/>
  <c r="K1130" i="3"/>
  <c r="AA1130" i="3" s="1"/>
  <c r="J1130" i="3"/>
  <c r="I1130" i="3"/>
  <c r="H1130" i="3"/>
  <c r="V1129" i="3"/>
  <c r="U1129" i="3"/>
  <c r="T1129" i="3"/>
  <c r="S1129" i="3"/>
  <c r="X1129" i="3" s="1"/>
  <c r="R1129" i="3"/>
  <c r="Q1129" i="3"/>
  <c r="P1129" i="3"/>
  <c r="AB1129" i="3" s="1"/>
  <c r="O1129" i="3"/>
  <c r="N1129" i="3"/>
  <c r="W1129" i="3" s="1"/>
  <c r="M1129" i="3"/>
  <c r="Z1129" i="3" s="1"/>
  <c r="L1129" i="3"/>
  <c r="K1129" i="3"/>
  <c r="AA1129" i="3" s="1"/>
  <c r="J1129" i="3"/>
  <c r="I1129" i="3"/>
  <c r="H1129" i="3"/>
  <c r="V1128" i="3"/>
  <c r="U1128" i="3"/>
  <c r="T1128" i="3"/>
  <c r="S1128" i="3"/>
  <c r="X1128" i="3" s="1"/>
  <c r="R1128" i="3"/>
  <c r="Q1128" i="3"/>
  <c r="P1128" i="3"/>
  <c r="AB1128" i="3" s="1"/>
  <c r="O1128" i="3"/>
  <c r="N1128" i="3"/>
  <c r="W1128" i="3" s="1"/>
  <c r="M1128" i="3"/>
  <c r="Z1128" i="3" s="1"/>
  <c r="L1128" i="3"/>
  <c r="K1128" i="3"/>
  <c r="AA1128" i="3" s="1"/>
  <c r="J1128" i="3"/>
  <c r="I1128" i="3"/>
  <c r="H1128" i="3"/>
  <c r="V1127" i="3"/>
  <c r="U1127" i="3"/>
  <c r="T1127" i="3"/>
  <c r="S1127" i="3"/>
  <c r="X1127" i="3" s="1"/>
  <c r="R1127" i="3"/>
  <c r="Q1127" i="3"/>
  <c r="P1127" i="3"/>
  <c r="AB1127" i="3" s="1"/>
  <c r="O1127" i="3"/>
  <c r="N1127" i="3"/>
  <c r="W1127" i="3" s="1"/>
  <c r="M1127" i="3"/>
  <c r="Z1127" i="3" s="1"/>
  <c r="L1127" i="3"/>
  <c r="K1127" i="3"/>
  <c r="AA1127" i="3" s="1"/>
  <c r="J1127" i="3"/>
  <c r="I1127" i="3"/>
  <c r="H1127" i="3"/>
  <c r="V1126" i="3"/>
  <c r="U1126" i="3"/>
  <c r="T1126" i="3"/>
  <c r="S1126" i="3"/>
  <c r="X1126" i="3" s="1"/>
  <c r="R1126" i="3"/>
  <c r="Q1126" i="3"/>
  <c r="P1126" i="3"/>
  <c r="AB1126" i="3" s="1"/>
  <c r="O1126" i="3"/>
  <c r="N1126" i="3"/>
  <c r="W1126" i="3" s="1"/>
  <c r="M1126" i="3"/>
  <c r="Z1126" i="3" s="1"/>
  <c r="L1126" i="3"/>
  <c r="K1126" i="3"/>
  <c r="AA1126" i="3" s="1"/>
  <c r="J1126" i="3"/>
  <c r="I1126" i="3"/>
  <c r="H1126" i="3"/>
  <c r="V1125" i="3"/>
  <c r="U1125" i="3"/>
  <c r="T1125" i="3"/>
  <c r="S1125" i="3"/>
  <c r="X1125" i="3" s="1"/>
  <c r="R1125" i="3"/>
  <c r="Q1125" i="3"/>
  <c r="P1125" i="3"/>
  <c r="AB1125" i="3" s="1"/>
  <c r="O1125" i="3"/>
  <c r="N1125" i="3"/>
  <c r="W1125" i="3" s="1"/>
  <c r="M1125" i="3"/>
  <c r="Z1125" i="3" s="1"/>
  <c r="L1125" i="3"/>
  <c r="K1125" i="3"/>
  <c r="AA1125" i="3" s="1"/>
  <c r="J1125" i="3"/>
  <c r="I1125" i="3"/>
  <c r="H1125" i="3"/>
  <c r="W1124" i="3"/>
  <c r="V1124" i="3"/>
  <c r="U1124" i="3"/>
  <c r="T1124" i="3"/>
  <c r="S1124" i="3"/>
  <c r="X1124" i="3" s="1"/>
  <c r="R1124" i="3"/>
  <c r="Q1124" i="3"/>
  <c r="P1124" i="3"/>
  <c r="AB1124" i="3" s="1"/>
  <c r="O1124" i="3"/>
  <c r="N1124" i="3"/>
  <c r="M1124" i="3"/>
  <c r="Z1124" i="3" s="1"/>
  <c r="L1124" i="3"/>
  <c r="K1124" i="3"/>
  <c r="AA1124" i="3" s="1"/>
  <c r="J1124" i="3"/>
  <c r="I1124" i="3"/>
  <c r="H1124" i="3"/>
  <c r="V1123" i="3"/>
  <c r="U1123" i="3"/>
  <c r="T1123" i="3"/>
  <c r="S1123" i="3"/>
  <c r="X1123" i="3" s="1"/>
  <c r="R1123" i="3"/>
  <c r="Q1123" i="3"/>
  <c r="P1123" i="3"/>
  <c r="AB1123" i="3" s="1"/>
  <c r="O1123" i="3"/>
  <c r="N1123" i="3"/>
  <c r="W1123" i="3" s="1"/>
  <c r="M1123" i="3"/>
  <c r="Z1123" i="3" s="1"/>
  <c r="L1123" i="3"/>
  <c r="K1123" i="3"/>
  <c r="AA1123" i="3" s="1"/>
  <c r="J1123" i="3"/>
  <c r="I1123" i="3"/>
  <c r="H1123" i="3"/>
  <c r="V1122" i="3"/>
  <c r="U1122" i="3"/>
  <c r="T1122" i="3"/>
  <c r="S1122" i="3"/>
  <c r="X1122" i="3" s="1"/>
  <c r="R1122" i="3"/>
  <c r="Q1122" i="3"/>
  <c r="P1122" i="3"/>
  <c r="AB1122" i="3" s="1"/>
  <c r="O1122" i="3"/>
  <c r="N1122" i="3"/>
  <c r="W1122" i="3" s="1"/>
  <c r="M1122" i="3"/>
  <c r="Z1122" i="3" s="1"/>
  <c r="L1122" i="3"/>
  <c r="K1122" i="3"/>
  <c r="AA1122" i="3" s="1"/>
  <c r="J1122" i="3"/>
  <c r="I1122" i="3"/>
  <c r="H1122" i="3"/>
  <c r="V1121" i="3"/>
  <c r="U1121" i="3"/>
  <c r="T1121" i="3"/>
  <c r="S1121" i="3"/>
  <c r="X1121" i="3" s="1"/>
  <c r="R1121" i="3"/>
  <c r="Q1121" i="3"/>
  <c r="P1121" i="3"/>
  <c r="AB1121" i="3" s="1"/>
  <c r="O1121" i="3"/>
  <c r="N1121" i="3"/>
  <c r="W1121" i="3" s="1"/>
  <c r="M1121" i="3"/>
  <c r="Z1121" i="3" s="1"/>
  <c r="L1121" i="3"/>
  <c r="K1121" i="3"/>
  <c r="AA1121" i="3" s="1"/>
  <c r="J1121" i="3"/>
  <c r="I1121" i="3"/>
  <c r="H1121" i="3"/>
  <c r="V1120" i="3"/>
  <c r="U1120" i="3"/>
  <c r="T1120" i="3"/>
  <c r="S1120" i="3"/>
  <c r="X1120" i="3" s="1"/>
  <c r="R1120" i="3"/>
  <c r="Q1120" i="3"/>
  <c r="P1120" i="3"/>
  <c r="AB1120" i="3" s="1"/>
  <c r="O1120" i="3"/>
  <c r="N1120" i="3"/>
  <c r="W1120" i="3" s="1"/>
  <c r="M1120" i="3"/>
  <c r="Z1120" i="3" s="1"/>
  <c r="L1120" i="3"/>
  <c r="K1120" i="3"/>
  <c r="AA1120" i="3" s="1"/>
  <c r="J1120" i="3"/>
  <c r="I1120" i="3"/>
  <c r="H1120" i="3"/>
  <c r="V1119" i="3"/>
  <c r="U1119" i="3"/>
  <c r="T1119" i="3"/>
  <c r="S1119" i="3"/>
  <c r="X1119" i="3" s="1"/>
  <c r="R1119" i="3"/>
  <c r="Q1119" i="3"/>
  <c r="P1119" i="3"/>
  <c r="AB1119" i="3" s="1"/>
  <c r="O1119" i="3"/>
  <c r="N1119" i="3"/>
  <c r="W1119" i="3" s="1"/>
  <c r="M1119" i="3"/>
  <c r="Z1119" i="3" s="1"/>
  <c r="L1119" i="3"/>
  <c r="K1119" i="3"/>
  <c r="AA1119" i="3" s="1"/>
  <c r="J1119" i="3"/>
  <c r="I1119" i="3"/>
  <c r="H1119" i="3"/>
  <c r="V1118" i="3"/>
  <c r="U1118" i="3"/>
  <c r="T1118" i="3"/>
  <c r="S1118" i="3"/>
  <c r="X1118" i="3" s="1"/>
  <c r="R1118" i="3"/>
  <c r="Q1118" i="3"/>
  <c r="P1118" i="3"/>
  <c r="AB1118" i="3" s="1"/>
  <c r="O1118" i="3"/>
  <c r="N1118" i="3"/>
  <c r="W1118" i="3" s="1"/>
  <c r="M1118" i="3"/>
  <c r="Z1118" i="3" s="1"/>
  <c r="L1118" i="3"/>
  <c r="K1118" i="3"/>
  <c r="AA1118" i="3" s="1"/>
  <c r="J1118" i="3"/>
  <c r="I1118" i="3"/>
  <c r="H1118" i="3"/>
  <c r="V1117" i="3"/>
  <c r="U1117" i="3"/>
  <c r="T1117" i="3"/>
  <c r="S1117" i="3"/>
  <c r="X1117" i="3" s="1"/>
  <c r="R1117" i="3"/>
  <c r="Q1117" i="3"/>
  <c r="P1117" i="3"/>
  <c r="AB1117" i="3" s="1"/>
  <c r="O1117" i="3"/>
  <c r="N1117" i="3"/>
  <c r="W1117" i="3" s="1"/>
  <c r="M1117" i="3"/>
  <c r="Z1117" i="3" s="1"/>
  <c r="L1117" i="3"/>
  <c r="K1117" i="3"/>
  <c r="AA1117" i="3" s="1"/>
  <c r="J1117" i="3"/>
  <c r="I1117" i="3"/>
  <c r="H1117" i="3"/>
  <c r="V1116" i="3"/>
  <c r="U1116" i="3"/>
  <c r="T1116" i="3"/>
  <c r="S1116" i="3"/>
  <c r="X1116" i="3" s="1"/>
  <c r="R1116" i="3"/>
  <c r="Q1116" i="3"/>
  <c r="P1116" i="3"/>
  <c r="AB1116" i="3" s="1"/>
  <c r="O1116" i="3"/>
  <c r="N1116" i="3"/>
  <c r="W1116" i="3" s="1"/>
  <c r="M1116" i="3"/>
  <c r="Z1116" i="3" s="1"/>
  <c r="L1116" i="3"/>
  <c r="K1116" i="3"/>
  <c r="AA1116" i="3" s="1"/>
  <c r="J1116" i="3"/>
  <c r="I1116" i="3"/>
  <c r="H1116" i="3"/>
  <c r="V1115" i="3"/>
  <c r="U1115" i="3"/>
  <c r="T1115" i="3"/>
  <c r="S1115" i="3"/>
  <c r="X1115" i="3" s="1"/>
  <c r="R1115" i="3"/>
  <c r="Q1115" i="3"/>
  <c r="P1115" i="3"/>
  <c r="AB1115" i="3" s="1"/>
  <c r="O1115" i="3"/>
  <c r="N1115" i="3"/>
  <c r="W1115" i="3" s="1"/>
  <c r="M1115" i="3"/>
  <c r="Z1115" i="3" s="1"/>
  <c r="L1115" i="3"/>
  <c r="K1115" i="3"/>
  <c r="AA1115" i="3" s="1"/>
  <c r="J1115" i="3"/>
  <c r="I1115" i="3"/>
  <c r="H1115" i="3"/>
  <c r="V1114" i="3"/>
  <c r="U1114" i="3"/>
  <c r="T1114" i="3"/>
  <c r="S1114" i="3"/>
  <c r="X1114" i="3" s="1"/>
  <c r="R1114" i="3"/>
  <c r="Q1114" i="3"/>
  <c r="P1114" i="3"/>
  <c r="AB1114" i="3" s="1"/>
  <c r="O1114" i="3"/>
  <c r="N1114" i="3"/>
  <c r="W1114" i="3" s="1"/>
  <c r="M1114" i="3"/>
  <c r="Z1114" i="3" s="1"/>
  <c r="L1114" i="3"/>
  <c r="K1114" i="3"/>
  <c r="AA1114" i="3" s="1"/>
  <c r="J1114" i="3"/>
  <c r="I1114" i="3"/>
  <c r="H1114" i="3"/>
  <c r="V1113" i="3"/>
  <c r="U1113" i="3"/>
  <c r="T1113" i="3"/>
  <c r="S1113" i="3"/>
  <c r="X1113" i="3" s="1"/>
  <c r="R1113" i="3"/>
  <c r="Q1113" i="3"/>
  <c r="P1113" i="3"/>
  <c r="AB1113" i="3" s="1"/>
  <c r="O1113" i="3"/>
  <c r="N1113" i="3"/>
  <c r="W1113" i="3" s="1"/>
  <c r="M1113" i="3"/>
  <c r="Z1113" i="3" s="1"/>
  <c r="L1113" i="3"/>
  <c r="K1113" i="3"/>
  <c r="AA1113" i="3" s="1"/>
  <c r="J1113" i="3"/>
  <c r="I1113" i="3"/>
  <c r="H1113" i="3"/>
  <c r="V1112" i="3"/>
  <c r="U1112" i="3"/>
  <c r="T1112" i="3"/>
  <c r="S1112" i="3"/>
  <c r="X1112" i="3" s="1"/>
  <c r="R1112" i="3"/>
  <c r="Q1112" i="3"/>
  <c r="P1112" i="3"/>
  <c r="AB1112" i="3" s="1"/>
  <c r="O1112" i="3"/>
  <c r="N1112" i="3"/>
  <c r="W1112" i="3" s="1"/>
  <c r="M1112" i="3"/>
  <c r="Z1112" i="3" s="1"/>
  <c r="L1112" i="3"/>
  <c r="K1112" i="3"/>
  <c r="AA1112" i="3" s="1"/>
  <c r="J1112" i="3"/>
  <c r="I1112" i="3"/>
  <c r="H1112" i="3"/>
  <c r="Z1111" i="3"/>
  <c r="V1111" i="3"/>
  <c r="U1111" i="3"/>
  <c r="T1111" i="3"/>
  <c r="S1111" i="3"/>
  <c r="X1111" i="3" s="1"/>
  <c r="R1111" i="3"/>
  <c r="Q1111" i="3"/>
  <c r="P1111" i="3"/>
  <c r="AB1111" i="3" s="1"/>
  <c r="O1111" i="3"/>
  <c r="N1111" i="3"/>
  <c r="W1111" i="3" s="1"/>
  <c r="M1111" i="3"/>
  <c r="L1111" i="3"/>
  <c r="K1111" i="3"/>
  <c r="AA1111" i="3" s="1"/>
  <c r="J1111" i="3"/>
  <c r="I1111" i="3"/>
  <c r="H1111" i="3"/>
  <c r="V1110" i="3"/>
  <c r="U1110" i="3"/>
  <c r="T1110" i="3"/>
  <c r="S1110" i="3"/>
  <c r="X1110" i="3" s="1"/>
  <c r="R1110" i="3"/>
  <c r="Q1110" i="3"/>
  <c r="P1110" i="3"/>
  <c r="AB1110" i="3" s="1"/>
  <c r="O1110" i="3"/>
  <c r="N1110" i="3"/>
  <c r="W1110" i="3" s="1"/>
  <c r="M1110" i="3"/>
  <c r="Z1110" i="3" s="1"/>
  <c r="L1110" i="3"/>
  <c r="K1110" i="3"/>
  <c r="AA1110" i="3" s="1"/>
  <c r="J1110" i="3"/>
  <c r="I1110" i="3"/>
  <c r="H1110" i="3"/>
  <c r="V1109" i="3"/>
  <c r="U1109" i="3"/>
  <c r="T1109" i="3"/>
  <c r="S1109" i="3"/>
  <c r="X1109" i="3" s="1"/>
  <c r="R1109" i="3"/>
  <c r="Q1109" i="3"/>
  <c r="P1109" i="3"/>
  <c r="AB1109" i="3" s="1"/>
  <c r="O1109" i="3"/>
  <c r="N1109" i="3"/>
  <c r="W1109" i="3" s="1"/>
  <c r="M1109" i="3"/>
  <c r="Z1109" i="3" s="1"/>
  <c r="L1109" i="3"/>
  <c r="K1109" i="3"/>
  <c r="AA1109" i="3" s="1"/>
  <c r="J1109" i="3"/>
  <c r="I1109" i="3"/>
  <c r="H1109" i="3"/>
  <c r="V1108" i="3"/>
  <c r="U1108" i="3"/>
  <c r="T1108" i="3"/>
  <c r="S1108" i="3"/>
  <c r="X1108" i="3" s="1"/>
  <c r="R1108" i="3"/>
  <c r="Q1108" i="3"/>
  <c r="P1108" i="3"/>
  <c r="AB1108" i="3" s="1"/>
  <c r="O1108" i="3"/>
  <c r="N1108" i="3"/>
  <c r="W1108" i="3" s="1"/>
  <c r="M1108" i="3"/>
  <c r="Z1108" i="3" s="1"/>
  <c r="L1108" i="3"/>
  <c r="K1108" i="3"/>
  <c r="AA1108" i="3" s="1"/>
  <c r="J1108" i="3"/>
  <c r="I1108" i="3"/>
  <c r="H1108" i="3"/>
  <c r="V1107" i="3"/>
  <c r="U1107" i="3"/>
  <c r="T1107" i="3"/>
  <c r="S1107" i="3"/>
  <c r="X1107" i="3" s="1"/>
  <c r="R1107" i="3"/>
  <c r="Q1107" i="3"/>
  <c r="P1107" i="3"/>
  <c r="AB1107" i="3" s="1"/>
  <c r="O1107" i="3"/>
  <c r="N1107" i="3"/>
  <c r="W1107" i="3" s="1"/>
  <c r="M1107" i="3"/>
  <c r="Z1107" i="3" s="1"/>
  <c r="L1107" i="3"/>
  <c r="K1107" i="3"/>
  <c r="AA1107" i="3" s="1"/>
  <c r="J1107" i="3"/>
  <c r="I1107" i="3"/>
  <c r="H1107" i="3"/>
  <c r="V1106" i="3"/>
  <c r="U1106" i="3"/>
  <c r="T1106" i="3"/>
  <c r="S1106" i="3"/>
  <c r="X1106" i="3" s="1"/>
  <c r="R1106" i="3"/>
  <c r="Q1106" i="3"/>
  <c r="P1106" i="3"/>
  <c r="AB1106" i="3" s="1"/>
  <c r="O1106" i="3"/>
  <c r="N1106" i="3"/>
  <c r="W1106" i="3" s="1"/>
  <c r="M1106" i="3"/>
  <c r="Z1106" i="3" s="1"/>
  <c r="L1106" i="3"/>
  <c r="K1106" i="3"/>
  <c r="AA1106" i="3" s="1"/>
  <c r="J1106" i="3"/>
  <c r="I1106" i="3"/>
  <c r="H1106" i="3"/>
  <c r="V1105" i="3"/>
  <c r="U1105" i="3"/>
  <c r="T1105" i="3"/>
  <c r="S1105" i="3"/>
  <c r="X1105" i="3" s="1"/>
  <c r="R1105" i="3"/>
  <c r="Q1105" i="3"/>
  <c r="P1105" i="3"/>
  <c r="AB1105" i="3" s="1"/>
  <c r="O1105" i="3"/>
  <c r="N1105" i="3"/>
  <c r="W1105" i="3" s="1"/>
  <c r="M1105" i="3"/>
  <c r="Z1105" i="3" s="1"/>
  <c r="L1105" i="3"/>
  <c r="K1105" i="3"/>
  <c r="AA1105" i="3" s="1"/>
  <c r="J1105" i="3"/>
  <c r="I1105" i="3"/>
  <c r="H1105" i="3"/>
  <c r="V1104" i="3"/>
  <c r="U1104" i="3"/>
  <c r="T1104" i="3"/>
  <c r="S1104" i="3"/>
  <c r="X1104" i="3" s="1"/>
  <c r="R1104" i="3"/>
  <c r="Q1104" i="3"/>
  <c r="P1104" i="3"/>
  <c r="AB1104" i="3" s="1"/>
  <c r="O1104" i="3"/>
  <c r="N1104" i="3"/>
  <c r="W1104" i="3" s="1"/>
  <c r="M1104" i="3"/>
  <c r="Z1104" i="3" s="1"/>
  <c r="L1104" i="3"/>
  <c r="K1104" i="3"/>
  <c r="AA1104" i="3" s="1"/>
  <c r="J1104" i="3"/>
  <c r="I1104" i="3"/>
  <c r="H1104" i="3"/>
  <c r="W1103" i="3"/>
  <c r="V1103" i="3"/>
  <c r="U1103" i="3"/>
  <c r="T1103" i="3"/>
  <c r="S1103" i="3"/>
  <c r="X1103" i="3" s="1"/>
  <c r="R1103" i="3"/>
  <c r="Q1103" i="3"/>
  <c r="P1103" i="3"/>
  <c r="AB1103" i="3" s="1"/>
  <c r="O1103" i="3"/>
  <c r="N1103" i="3"/>
  <c r="M1103" i="3"/>
  <c r="Z1103" i="3" s="1"/>
  <c r="L1103" i="3"/>
  <c r="K1103" i="3"/>
  <c r="AA1103" i="3" s="1"/>
  <c r="J1103" i="3"/>
  <c r="I1103" i="3"/>
  <c r="H1103" i="3"/>
  <c r="V1102" i="3"/>
  <c r="U1102" i="3"/>
  <c r="T1102" i="3"/>
  <c r="S1102" i="3"/>
  <c r="X1102" i="3" s="1"/>
  <c r="R1102" i="3"/>
  <c r="Q1102" i="3"/>
  <c r="P1102" i="3"/>
  <c r="AB1102" i="3" s="1"/>
  <c r="O1102" i="3"/>
  <c r="N1102" i="3"/>
  <c r="W1102" i="3" s="1"/>
  <c r="M1102" i="3"/>
  <c r="Z1102" i="3" s="1"/>
  <c r="L1102" i="3"/>
  <c r="K1102" i="3"/>
  <c r="AA1102" i="3" s="1"/>
  <c r="J1102" i="3"/>
  <c r="I1102" i="3"/>
  <c r="H1102" i="3"/>
  <c r="G1102" i="3"/>
  <c r="V1101" i="3"/>
  <c r="U1101" i="3"/>
  <c r="T1101" i="3"/>
  <c r="S1101" i="3"/>
  <c r="X1101" i="3" s="1"/>
  <c r="R1101" i="3"/>
  <c r="Q1101" i="3"/>
  <c r="P1101" i="3"/>
  <c r="AB1101" i="3" s="1"/>
  <c r="O1101" i="3"/>
  <c r="N1101" i="3"/>
  <c r="W1101" i="3" s="1"/>
  <c r="M1101" i="3"/>
  <c r="Z1101" i="3" s="1"/>
  <c r="L1101" i="3"/>
  <c r="K1101" i="3"/>
  <c r="AA1101" i="3" s="1"/>
  <c r="J1101" i="3"/>
  <c r="I1101" i="3"/>
  <c r="H1101" i="3"/>
  <c r="G1101" i="3"/>
  <c r="V1100" i="3"/>
  <c r="U1100" i="3"/>
  <c r="T1100" i="3"/>
  <c r="S1100" i="3"/>
  <c r="X1100" i="3" s="1"/>
  <c r="R1100" i="3"/>
  <c r="Q1100" i="3"/>
  <c r="P1100" i="3"/>
  <c r="AB1100" i="3" s="1"/>
  <c r="O1100" i="3"/>
  <c r="N1100" i="3"/>
  <c r="W1100" i="3" s="1"/>
  <c r="M1100" i="3"/>
  <c r="Z1100" i="3" s="1"/>
  <c r="L1100" i="3"/>
  <c r="K1100" i="3"/>
  <c r="AA1100" i="3" s="1"/>
  <c r="J1100" i="3"/>
  <c r="I1100" i="3"/>
  <c r="H1100" i="3"/>
  <c r="G1100" i="3"/>
  <c r="V1099" i="3"/>
  <c r="U1099" i="3"/>
  <c r="T1099" i="3"/>
  <c r="S1099" i="3"/>
  <c r="X1099" i="3" s="1"/>
  <c r="R1099" i="3"/>
  <c r="Q1099" i="3"/>
  <c r="P1099" i="3"/>
  <c r="AB1099" i="3" s="1"/>
  <c r="O1099" i="3"/>
  <c r="N1099" i="3"/>
  <c r="W1099" i="3" s="1"/>
  <c r="M1099" i="3"/>
  <c r="Z1099" i="3" s="1"/>
  <c r="L1099" i="3"/>
  <c r="K1099" i="3"/>
  <c r="AA1099" i="3" s="1"/>
  <c r="J1099" i="3"/>
  <c r="I1099" i="3"/>
  <c r="H1099" i="3"/>
  <c r="G1099" i="3"/>
  <c r="V1098" i="3"/>
  <c r="U1098" i="3"/>
  <c r="T1098" i="3"/>
  <c r="S1098" i="3"/>
  <c r="X1098" i="3" s="1"/>
  <c r="R1098" i="3"/>
  <c r="Q1098" i="3"/>
  <c r="P1098" i="3"/>
  <c r="AB1098" i="3" s="1"/>
  <c r="O1098" i="3"/>
  <c r="N1098" i="3"/>
  <c r="W1098" i="3" s="1"/>
  <c r="M1098" i="3"/>
  <c r="Z1098" i="3" s="1"/>
  <c r="L1098" i="3"/>
  <c r="K1098" i="3"/>
  <c r="AA1098" i="3" s="1"/>
  <c r="J1098" i="3"/>
  <c r="I1098" i="3"/>
  <c r="H1098" i="3"/>
  <c r="G1098" i="3"/>
  <c r="V1097" i="3"/>
  <c r="U1097" i="3"/>
  <c r="T1097" i="3"/>
  <c r="S1097" i="3"/>
  <c r="X1097" i="3" s="1"/>
  <c r="R1097" i="3"/>
  <c r="Q1097" i="3"/>
  <c r="P1097" i="3"/>
  <c r="AB1097" i="3" s="1"/>
  <c r="O1097" i="3"/>
  <c r="N1097" i="3"/>
  <c r="W1097" i="3" s="1"/>
  <c r="M1097" i="3"/>
  <c r="Z1097" i="3" s="1"/>
  <c r="L1097" i="3"/>
  <c r="K1097" i="3"/>
  <c r="AA1097" i="3" s="1"/>
  <c r="J1097" i="3"/>
  <c r="I1097" i="3"/>
  <c r="H1097" i="3"/>
  <c r="G1097" i="3"/>
  <c r="Z1096" i="3"/>
  <c r="V1096" i="3"/>
  <c r="U1096" i="3"/>
  <c r="T1096" i="3"/>
  <c r="S1096" i="3"/>
  <c r="X1096" i="3" s="1"/>
  <c r="R1096" i="3"/>
  <c r="Q1096" i="3"/>
  <c r="P1096" i="3"/>
  <c r="AB1096" i="3" s="1"/>
  <c r="O1096" i="3"/>
  <c r="N1096" i="3"/>
  <c r="W1096" i="3" s="1"/>
  <c r="M1096" i="3"/>
  <c r="L1096" i="3"/>
  <c r="K1096" i="3"/>
  <c r="AA1096" i="3" s="1"/>
  <c r="J1096" i="3"/>
  <c r="I1096" i="3"/>
  <c r="H1096" i="3"/>
  <c r="G1096" i="3"/>
  <c r="V1095" i="3"/>
  <c r="U1095" i="3"/>
  <c r="T1095" i="3"/>
  <c r="S1095" i="3"/>
  <c r="X1095" i="3" s="1"/>
  <c r="R1095" i="3"/>
  <c r="Q1095" i="3"/>
  <c r="P1095" i="3"/>
  <c r="AB1095" i="3" s="1"/>
  <c r="O1095" i="3"/>
  <c r="N1095" i="3"/>
  <c r="W1095" i="3" s="1"/>
  <c r="M1095" i="3"/>
  <c r="Z1095" i="3" s="1"/>
  <c r="L1095" i="3"/>
  <c r="K1095" i="3"/>
  <c r="AA1095" i="3" s="1"/>
  <c r="J1095" i="3"/>
  <c r="I1095" i="3"/>
  <c r="H1095" i="3"/>
  <c r="G1095" i="3"/>
  <c r="V1094" i="3"/>
  <c r="U1094" i="3"/>
  <c r="T1094" i="3"/>
  <c r="S1094" i="3"/>
  <c r="X1094" i="3" s="1"/>
  <c r="R1094" i="3"/>
  <c r="Q1094" i="3"/>
  <c r="P1094" i="3"/>
  <c r="AB1094" i="3" s="1"/>
  <c r="O1094" i="3"/>
  <c r="N1094" i="3"/>
  <c r="W1094" i="3" s="1"/>
  <c r="M1094" i="3"/>
  <c r="Z1094" i="3" s="1"/>
  <c r="L1094" i="3"/>
  <c r="K1094" i="3"/>
  <c r="AA1094" i="3" s="1"/>
  <c r="J1094" i="3"/>
  <c r="I1094" i="3"/>
  <c r="H1094" i="3"/>
  <c r="G1094" i="3"/>
  <c r="V1093" i="3"/>
  <c r="U1093" i="3"/>
  <c r="T1093" i="3"/>
  <c r="S1093" i="3"/>
  <c r="X1093" i="3" s="1"/>
  <c r="R1093" i="3"/>
  <c r="Q1093" i="3"/>
  <c r="P1093" i="3"/>
  <c r="AB1093" i="3" s="1"/>
  <c r="O1093" i="3"/>
  <c r="N1093" i="3"/>
  <c r="W1093" i="3" s="1"/>
  <c r="Y1093" i="3" s="1"/>
  <c r="M1093" i="3"/>
  <c r="Z1093" i="3" s="1"/>
  <c r="L1093" i="3"/>
  <c r="K1093" i="3"/>
  <c r="AA1093" i="3" s="1"/>
  <c r="J1093" i="3"/>
  <c r="I1093" i="3"/>
  <c r="H1093" i="3"/>
  <c r="G1093" i="3"/>
  <c r="V1092" i="3"/>
  <c r="U1092" i="3"/>
  <c r="T1092" i="3"/>
  <c r="S1092" i="3"/>
  <c r="X1092" i="3" s="1"/>
  <c r="R1092" i="3"/>
  <c r="Q1092" i="3"/>
  <c r="P1092" i="3"/>
  <c r="AB1092" i="3" s="1"/>
  <c r="O1092" i="3"/>
  <c r="N1092" i="3"/>
  <c r="W1092" i="3" s="1"/>
  <c r="M1092" i="3"/>
  <c r="Z1092" i="3" s="1"/>
  <c r="L1092" i="3"/>
  <c r="K1092" i="3"/>
  <c r="AA1092" i="3" s="1"/>
  <c r="J1092" i="3"/>
  <c r="I1092" i="3"/>
  <c r="H1092" i="3"/>
  <c r="G1092" i="3"/>
  <c r="V1091" i="3"/>
  <c r="U1091" i="3"/>
  <c r="T1091" i="3"/>
  <c r="S1091" i="3"/>
  <c r="X1091" i="3" s="1"/>
  <c r="R1091" i="3"/>
  <c r="Q1091" i="3"/>
  <c r="P1091" i="3"/>
  <c r="AB1091" i="3" s="1"/>
  <c r="O1091" i="3"/>
  <c r="N1091" i="3"/>
  <c r="W1091" i="3" s="1"/>
  <c r="M1091" i="3"/>
  <c r="Z1091" i="3" s="1"/>
  <c r="L1091" i="3"/>
  <c r="K1091" i="3"/>
  <c r="AA1091" i="3" s="1"/>
  <c r="J1091" i="3"/>
  <c r="I1091" i="3"/>
  <c r="H1091" i="3"/>
  <c r="G1091" i="3"/>
  <c r="X1090" i="3"/>
  <c r="V1090" i="3"/>
  <c r="U1090" i="3"/>
  <c r="T1090" i="3"/>
  <c r="S1090" i="3"/>
  <c r="R1090" i="3"/>
  <c r="Q1090" i="3"/>
  <c r="P1090" i="3"/>
  <c r="AB1090" i="3" s="1"/>
  <c r="O1090" i="3"/>
  <c r="N1090" i="3"/>
  <c r="W1090" i="3" s="1"/>
  <c r="M1090" i="3"/>
  <c r="Z1090" i="3" s="1"/>
  <c r="L1090" i="3"/>
  <c r="K1090" i="3"/>
  <c r="AA1090" i="3" s="1"/>
  <c r="J1090" i="3"/>
  <c r="I1090" i="3"/>
  <c r="H1090" i="3"/>
  <c r="G1090" i="3"/>
  <c r="V1089" i="3"/>
  <c r="U1089" i="3"/>
  <c r="T1089" i="3"/>
  <c r="S1089" i="3"/>
  <c r="X1089" i="3" s="1"/>
  <c r="R1089" i="3"/>
  <c r="Q1089" i="3"/>
  <c r="P1089" i="3"/>
  <c r="AB1089" i="3" s="1"/>
  <c r="O1089" i="3"/>
  <c r="N1089" i="3"/>
  <c r="W1089" i="3" s="1"/>
  <c r="M1089" i="3"/>
  <c r="Z1089" i="3" s="1"/>
  <c r="L1089" i="3"/>
  <c r="K1089" i="3"/>
  <c r="AA1089" i="3" s="1"/>
  <c r="J1089" i="3"/>
  <c r="I1089" i="3"/>
  <c r="H1089" i="3"/>
  <c r="G1089" i="3"/>
  <c r="V1088" i="3"/>
  <c r="U1088" i="3"/>
  <c r="T1088" i="3"/>
  <c r="S1088" i="3"/>
  <c r="X1088" i="3" s="1"/>
  <c r="R1088" i="3"/>
  <c r="Q1088" i="3"/>
  <c r="P1088" i="3"/>
  <c r="AB1088" i="3" s="1"/>
  <c r="O1088" i="3"/>
  <c r="N1088" i="3"/>
  <c r="W1088" i="3" s="1"/>
  <c r="M1088" i="3"/>
  <c r="Z1088" i="3" s="1"/>
  <c r="L1088" i="3"/>
  <c r="K1088" i="3"/>
  <c r="AA1088" i="3" s="1"/>
  <c r="J1088" i="3"/>
  <c r="I1088" i="3"/>
  <c r="H1088" i="3"/>
  <c r="G1088" i="3"/>
  <c r="V1087" i="3"/>
  <c r="U1087" i="3"/>
  <c r="T1087" i="3"/>
  <c r="S1087" i="3"/>
  <c r="X1087" i="3" s="1"/>
  <c r="R1087" i="3"/>
  <c r="Q1087" i="3"/>
  <c r="P1087" i="3"/>
  <c r="AB1087" i="3" s="1"/>
  <c r="O1087" i="3"/>
  <c r="N1087" i="3"/>
  <c r="W1087" i="3" s="1"/>
  <c r="M1087" i="3"/>
  <c r="Z1087" i="3" s="1"/>
  <c r="L1087" i="3"/>
  <c r="K1087" i="3"/>
  <c r="AA1087" i="3" s="1"/>
  <c r="J1087" i="3"/>
  <c r="I1087" i="3"/>
  <c r="H1087" i="3"/>
  <c r="G1087" i="3"/>
  <c r="V1086" i="3"/>
  <c r="U1086" i="3"/>
  <c r="T1086" i="3"/>
  <c r="S1086" i="3"/>
  <c r="X1086" i="3" s="1"/>
  <c r="R1086" i="3"/>
  <c r="Q1086" i="3"/>
  <c r="P1086" i="3"/>
  <c r="AB1086" i="3" s="1"/>
  <c r="O1086" i="3"/>
  <c r="N1086" i="3"/>
  <c r="W1086" i="3" s="1"/>
  <c r="M1086" i="3"/>
  <c r="Z1086" i="3" s="1"/>
  <c r="L1086" i="3"/>
  <c r="K1086" i="3"/>
  <c r="AA1086" i="3" s="1"/>
  <c r="J1086" i="3"/>
  <c r="I1086" i="3"/>
  <c r="H1086" i="3"/>
  <c r="G1086" i="3"/>
  <c r="V1085" i="3"/>
  <c r="U1085" i="3"/>
  <c r="T1085" i="3"/>
  <c r="S1085" i="3"/>
  <c r="X1085" i="3" s="1"/>
  <c r="R1085" i="3"/>
  <c r="Q1085" i="3"/>
  <c r="P1085" i="3"/>
  <c r="AB1085" i="3" s="1"/>
  <c r="O1085" i="3"/>
  <c r="N1085" i="3"/>
  <c r="W1085" i="3" s="1"/>
  <c r="M1085" i="3"/>
  <c r="Z1085" i="3" s="1"/>
  <c r="L1085" i="3"/>
  <c r="K1085" i="3"/>
  <c r="J1085" i="3"/>
  <c r="I1085" i="3"/>
  <c r="H1085" i="3"/>
  <c r="G1085" i="3"/>
  <c r="V1084" i="3"/>
  <c r="U1084" i="3"/>
  <c r="T1084" i="3"/>
  <c r="S1084" i="3"/>
  <c r="X1084" i="3" s="1"/>
  <c r="R1084" i="3"/>
  <c r="Q1084" i="3"/>
  <c r="P1084" i="3"/>
  <c r="AB1084" i="3" s="1"/>
  <c r="O1084" i="3"/>
  <c r="N1084" i="3"/>
  <c r="W1084" i="3" s="1"/>
  <c r="M1084" i="3"/>
  <c r="Z1084" i="3" s="1"/>
  <c r="L1084" i="3"/>
  <c r="K1084" i="3"/>
  <c r="AA1084" i="3" s="1"/>
  <c r="J1084" i="3"/>
  <c r="I1084" i="3"/>
  <c r="H1084" i="3"/>
  <c r="G1084" i="3"/>
  <c r="V1083" i="3"/>
  <c r="U1083" i="3"/>
  <c r="T1083" i="3"/>
  <c r="S1083" i="3"/>
  <c r="X1083" i="3" s="1"/>
  <c r="R1083" i="3"/>
  <c r="Q1083" i="3"/>
  <c r="P1083" i="3"/>
  <c r="AB1083" i="3" s="1"/>
  <c r="O1083" i="3"/>
  <c r="N1083" i="3"/>
  <c r="W1083" i="3" s="1"/>
  <c r="M1083" i="3"/>
  <c r="Z1083" i="3" s="1"/>
  <c r="L1083" i="3"/>
  <c r="K1083" i="3"/>
  <c r="AA1083" i="3" s="1"/>
  <c r="J1083" i="3"/>
  <c r="I1083" i="3"/>
  <c r="H1083" i="3"/>
  <c r="G1083" i="3"/>
  <c r="V1082" i="3"/>
  <c r="U1082" i="3"/>
  <c r="T1082" i="3"/>
  <c r="S1082" i="3"/>
  <c r="X1082" i="3" s="1"/>
  <c r="R1082" i="3"/>
  <c r="Q1082" i="3"/>
  <c r="P1082" i="3"/>
  <c r="AB1082" i="3" s="1"/>
  <c r="O1082" i="3"/>
  <c r="N1082" i="3"/>
  <c r="W1082" i="3" s="1"/>
  <c r="M1082" i="3"/>
  <c r="Z1082" i="3" s="1"/>
  <c r="L1082" i="3"/>
  <c r="K1082" i="3"/>
  <c r="AA1082" i="3" s="1"/>
  <c r="J1082" i="3"/>
  <c r="I1082" i="3"/>
  <c r="H1082" i="3"/>
  <c r="G1082" i="3"/>
  <c r="V1081" i="3"/>
  <c r="U1081" i="3"/>
  <c r="T1081" i="3"/>
  <c r="S1081" i="3"/>
  <c r="X1081" i="3" s="1"/>
  <c r="R1081" i="3"/>
  <c r="Q1081" i="3"/>
  <c r="P1081" i="3"/>
  <c r="AB1081" i="3" s="1"/>
  <c r="O1081" i="3"/>
  <c r="N1081" i="3"/>
  <c r="W1081" i="3" s="1"/>
  <c r="M1081" i="3"/>
  <c r="Z1081" i="3" s="1"/>
  <c r="L1081" i="3"/>
  <c r="K1081" i="3"/>
  <c r="J1081" i="3"/>
  <c r="I1081" i="3"/>
  <c r="H1081" i="3"/>
  <c r="G1081" i="3"/>
  <c r="V1080" i="3"/>
  <c r="U1080" i="3"/>
  <c r="T1080" i="3"/>
  <c r="S1080" i="3"/>
  <c r="X1080" i="3" s="1"/>
  <c r="R1080" i="3"/>
  <c r="Q1080" i="3"/>
  <c r="P1080" i="3"/>
  <c r="AB1080" i="3" s="1"/>
  <c r="O1080" i="3"/>
  <c r="N1080" i="3"/>
  <c r="W1080" i="3" s="1"/>
  <c r="M1080" i="3"/>
  <c r="Z1080" i="3" s="1"/>
  <c r="L1080" i="3"/>
  <c r="K1080" i="3"/>
  <c r="AA1080" i="3" s="1"/>
  <c r="J1080" i="3"/>
  <c r="I1080" i="3"/>
  <c r="H1080" i="3"/>
  <c r="G1080" i="3"/>
  <c r="V1079" i="3"/>
  <c r="U1079" i="3"/>
  <c r="T1079" i="3"/>
  <c r="S1079" i="3"/>
  <c r="X1079" i="3" s="1"/>
  <c r="R1079" i="3"/>
  <c r="Q1079" i="3"/>
  <c r="P1079" i="3"/>
  <c r="AB1079" i="3" s="1"/>
  <c r="O1079" i="3"/>
  <c r="N1079" i="3"/>
  <c r="W1079" i="3" s="1"/>
  <c r="M1079" i="3"/>
  <c r="Z1079" i="3" s="1"/>
  <c r="L1079" i="3"/>
  <c r="K1079" i="3"/>
  <c r="AA1079" i="3" s="1"/>
  <c r="J1079" i="3"/>
  <c r="I1079" i="3"/>
  <c r="H1079" i="3"/>
  <c r="G1079" i="3"/>
  <c r="V1078" i="3"/>
  <c r="U1078" i="3"/>
  <c r="T1078" i="3"/>
  <c r="S1078" i="3"/>
  <c r="X1078" i="3" s="1"/>
  <c r="R1078" i="3"/>
  <c r="Q1078" i="3"/>
  <c r="P1078" i="3"/>
  <c r="AB1078" i="3" s="1"/>
  <c r="O1078" i="3"/>
  <c r="N1078" i="3"/>
  <c r="W1078" i="3" s="1"/>
  <c r="M1078" i="3"/>
  <c r="Z1078" i="3" s="1"/>
  <c r="L1078" i="3"/>
  <c r="K1078" i="3"/>
  <c r="AA1078" i="3" s="1"/>
  <c r="J1078" i="3"/>
  <c r="I1078" i="3"/>
  <c r="H1078" i="3"/>
  <c r="G1078" i="3"/>
  <c r="V1077" i="3"/>
  <c r="U1077" i="3"/>
  <c r="T1077" i="3"/>
  <c r="S1077" i="3"/>
  <c r="X1077" i="3" s="1"/>
  <c r="R1077" i="3"/>
  <c r="Q1077" i="3"/>
  <c r="P1077" i="3"/>
  <c r="AB1077" i="3" s="1"/>
  <c r="O1077" i="3"/>
  <c r="N1077" i="3"/>
  <c r="W1077" i="3" s="1"/>
  <c r="M1077" i="3"/>
  <c r="Z1077" i="3" s="1"/>
  <c r="L1077" i="3"/>
  <c r="K1077" i="3"/>
  <c r="AA1077" i="3" s="1"/>
  <c r="J1077" i="3"/>
  <c r="I1077" i="3"/>
  <c r="H1077" i="3"/>
  <c r="G1077" i="3"/>
  <c r="V1076" i="3"/>
  <c r="U1076" i="3"/>
  <c r="T1076" i="3"/>
  <c r="S1076" i="3"/>
  <c r="X1076" i="3" s="1"/>
  <c r="R1076" i="3"/>
  <c r="Q1076" i="3"/>
  <c r="P1076" i="3"/>
  <c r="AB1076" i="3" s="1"/>
  <c r="O1076" i="3"/>
  <c r="N1076" i="3"/>
  <c r="W1076" i="3" s="1"/>
  <c r="M1076" i="3"/>
  <c r="Z1076" i="3" s="1"/>
  <c r="L1076" i="3"/>
  <c r="K1076" i="3"/>
  <c r="AA1076" i="3" s="1"/>
  <c r="J1076" i="3"/>
  <c r="I1076" i="3"/>
  <c r="H1076" i="3"/>
  <c r="G1076" i="3"/>
  <c r="V1075" i="3"/>
  <c r="U1075" i="3"/>
  <c r="T1075" i="3"/>
  <c r="S1075" i="3"/>
  <c r="X1075" i="3" s="1"/>
  <c r="R1075" i="3"/>
  <c r="Q1075" i="3"/>
  <c r="P1075" i="3"/>
  <c r="AB1075" i="3" s="1"/>
  <c r="O1075" i="3"/>
  <c r="N1075" i="3"/>
  <c r="W1075" i="3" s="1"/>
  <c r="M1075" i="3"/>
  <c r="Z1075" i="3" s="1"/>
  <c r="L1075" i="3"/>
  <c r="K1075" i="3"/>
  <c r="AA1075" i="3" s="1"/>
  <c r="J1075" i="3"/>
  <c r="I1075" i="3"/>
  <c r="H1075" i="3"/>
  <c r="G1075" i="3"/>
  <c r="X1074" i="3"/>
  <c r="V1074" i="3"/>
  <c r="U1074" i="3"/>
  <c r="T1074" i="3"/>
  <c r="S1074" i="3"/>
  <c r="R1074" i="3"/>
  <c r="Q1074" i="3"/>
  <c r="P1074" i="3"/>
  <c r="AB1074" i="3" s="1"/>
  <c r="O1074" i="3"/>
  <c r="N1074" i="3"/>
  <c r="W1074" i="3" s="1"/>
  <c r="M1074" i="3"/>
  <c r="Z1074" i="3" s="1"/>
  <c r="L1074" i="3"/>
  <c r="K1074" i="3"/>
  <c r="J1074" i="3"/>
  <c r="I1074" i="3"/>
  <c r="H1074" i="3"/>
  <c r="G1074" i="3"/>
  <c r="V1073" i="3"/>
  <c r="U1073" i="3"/>
  <c r="T1073" i="3"/>
  <c r="S1073" i="3"/>
  <c r="X1073" i="3" s="1"/>
  <c r="R1073" i="3"/>
  <c r="Q1073" i="3"/>
  <c r="P1073" i="3"/>
  <c r="AB1073" i="3" s="1"/>
  <c r="O1073" i="3"/>
  <c r="N1073" i="3"/>
  <c r="W1073" i="3" s="1"/>
  <c r="M1073" i="3"/>
  <c r="Z1073" i="3" s="1"/>
  <c r="L1073" i="3"/>
  <c r="K1073" i="3"/>
  <c r="AA1073" i="3" s="1"/>
  <c r="J1073" i="3"/>
  <c r="I1073" i="3"/>
  <c r="H1073" i="3"/>
  <c r="G1073" i="3"/>
  <c r="V1072" i="3"/>
  <c r="U1072" i="3"/>
  <c r="T1072" i="3"/>
  <c r="S1072" i="3"/>
  <c r="X1072" i="3" s="1"/>
  <c r="R1072" i="3"/>
  <c r="Q1072" i="3"/>
  <c r="P1072" i="3"/>
  <c r="AB1072" i="3" s="1"/>
  <c r="O1072" i="3"/>
  <c r="N1072" i="3"/>
  <c r="W1072" i="3" s="1"/>
  <c r="M1072" i="3"/>
  <c r="Z1072" i="3" s="1"/>
  <c r="L1072" i="3"/>
  <c r="K1072" i="3"/>
  <c r="AA1072" i="3" s="1"/>
  <c r="J1072" i="3"/>
  <c r="I1072" i="3"/>
  <c r="H1072" i="3"/>
  <c r="G1072" i="3"/>
  <c r="V1071" i="3"/>
  <c r="U1071" i="3"/>
  <c r="T1071" i="3"/>
  <c r="S1071" i="3"/>
  <c r="X1071" i="3" s="1"/>
  <c r="R1071" i="3"/>
  <c r="Q1071" i="3"/>
  <c r="P1071" i="3"/>
  <c r="AB1071" i="3" s="1"/>
  <c r="O1071" i="3"/>
  <c r="N1071" i="3"/>
  <c r="W1071" i="3" s="1"/>
  <c r="M1071" i="3"/>
  <c r="Z1071" i="3" s="1"/>
  <c r="L1071" i="3"/>
  <c r="K1071" i="3"/>
  <c r="AA1071" i="3" s="1"/>
  <c r="J1071" i="3"/>
  <c r="I1071" i="3"/>
  <c r="H1071" i="3"/>
  <c r="G1071" i="3"/>
  <c r="V1070" i="3"/>
  <c r="U1070" i="3"/>
  <c r="T1070" i="3"/>
  <c r="S1070" i="3"/>
  <c r="X1070" i="3" s="1"/>
  <c r="R1070" i="3"/>
  <c r="Q1070" i="3"/>
  <c r="P1070" i="3"/>
  <c r="AB1070" i="3" s="1"/>
  <c r="O1070" i="3"/>
  <c r="N1070" i="3"/>
  <c r="W1070" i="3" s="1"/>
  <c r="M1070" i="3"/>
  <c r="Z1070" i="3" s="1"/>
  <c r="L1070" i="3"/>
  <c r="K1070" i="3"/>
  <c r="AA1070" i="3" s="1"/>
  <c r="J1070" i="3"/>
  <c r="I1070" i="3"/>
  <c r="H1070" i="3"/>
  <c r="G1070" i="3"/>
  <c r="V1069" i="3"/>
  <c r="U1069" i="3"/>
  <c r="T1069" i="3"/>
  <c r="S1069" i="3"/>
  <c r="X1069" i="3" s="1"/>
  <c r="R1069" i="3"/>
  <c r="Q1069" i="3"/>
  <c r="P1069" i="3"/>
  <c r="AB1069" i="3" s="1"/>
  <c r="O1069" i="3"/>
  <c r="N1069" i="3"/>
  <c r="W1069" i="3" s="1"/>
  <c r="M1069" i="3"/>
  <c r="Z1069" i="3" s="1"/>
  <c r="L1069" i="3"/>
  <c r="K1069" i="3"/>
  <c r="AA1069" i="3" s="1"/>
  <c r="J1069" i="3"/>
  <c r="I1069" i="3"/>
  <c r="H1069" i="3"/>
  <c r="G1069" i="3"/>
  <c r="V1068" i="3"/>
  <c r="U1068" i="3"/>
  <c r="T1068" i="3"/>
  <c r="S1068" i="3"/>
  <c r="X1068" i="3" s="1"/>
  <c r="R1068" i="3"/>
  <c r="Q1068" i="3"/>
  <c r="P1068" i="3"/>
  <c r="AB1068" i="3" s="1"/>
  <c r="O1068" i="3"/>
  <c r="N1068" i="3"/>
  <c r="W1068" i="3" s="1"/>
  <c r="M1068" i="3"/>
  <c r="Z1068" i="3" s="1"/>
  <c r="L1068" i="3"/>
  <c r="K1068" i="3"/>
  <c r="AA1068" i="3" s="1"/>
  <c r="J1068" i="3"/>
  <c r="I1068" i="3"/>
  <c r="H1068" i="3"/>
  <c r="G1068" i="3"/>
  <c r="V1067" i="3"/>
  <c r="U1067" i="3"/>
  <c r="T1067" i="3"/>
  <c r="S1067" i="3"/>
  <c r="X1067" i="3" s="1"/>
  <c r="R1067" i="3"/>
  <c r="Q1067" i="3"/>
  <c r="P1067" i="3"/>
  <c r="AB1067" i="3" s="1"/>
  <c r="O1067" i="3"/>
  <c r="N1067" i="3"/>
  <c r="W1067" i="3" s="1"/>
  <c r="M1067" i="3"/>
  <c r="Z1067" i="3" s="1"/>
  <c r="L1067" i="3"/>
  <c r="K1067" i="3"/>
  <c r="AA1067" i="3" s="1"/>
  <c r="J1067" i="3"/>
  <c r="I1067" i="3"/>
  <c r="H1067" i="3"/>
  <c r="G1067" i="3"/>
  <c r="V1066" i="3"/>
  <c r="U1066" i="3"/>
  <c r="T1066" i="3"/>
  <c r="S1066" i="3"/>
  <c r="X1066" i="3" s="1"/>
  <c r="R1066" i="3"/>
  <c r="Q1066" i="3"/>
  <c r="P1066" i="3"/>
  <c r="AB1066" i="3" s="1"/>
  <c r="O1066" i="3"/>
  <c r="N1066" i="3"/>
  <c r="W1066" i="3" s="1"/>
  <c r="M1066" i="3"/>
  <c r="Z1066" i="3" s="1"/>
  <c r="L1066" i="3"/>
  <c r="K1066" i="3"/>
  <c r="AA1066" i="3" s="1"/>
  <c r="J1066" i="3"/>
  <c r="I1066" i="3"/>
  <c r="H1066" i="3"/>
  <c r="G1066" i="3"/>
  <c r="V1065" i="3"/>
  <c r="U1065" i="3"/>
  <c r="T1065" i="3"/>
  <c r="S1065" i="3"/>
  <c r="X1065" i="3" s="1"/>
  <c r="R1065" i="3"/>
  <c r="Q1065" i="3"/>
  <c r="P1065" i="3"/>
  <c r="AB1065" i="3" s="1"/>
  <c r="O1065" i="3"/>
  <c r="N1065" i="3"/>
  <c r="W1065" i="3" s="1"/>
  <c r="M1065" i="3"/>
  <c r="Z1065" i="3" s="1"/>
  <c r="L1065" i="3"/>
  <c r="K1065" i="3"/>
  <c r="AA1065" i="3" s="1"/>
  <c r="J1065" i="3"/>
  <c r="I1065" i="3"/>
  <c r="H1065" i="3"/>
  <c r="G1065" i="3"/>
  <c r="V1064" i="3"/>
  <c r="U1064" i="3"/>
  <c r="T1064" i="3"/>
  <c r="S1064" i="3"/>
  <c r="X1064" i="3" s="1"/>
  <c r="R1064" i="3"/>
  <c r="Q1064" i="3"/>
  <c r="P1064" i="3"/>
  <c r="AB1064" i="3" s="1"/>
  <c r="O1064" i="3"/>
  <c r="N1064" i="3"/>
  <c r="W1064" i="3" s="1"/>
  <c r="M1064" i="3"/>
  <c r="Z1064" i="3" s="1"/>
  <c r="L1064" i="3"/>
  <c r="K1064" i="3"/>
  <c r="AA1064" i="3" s="1"/>
  <c r="J1064" i="3"/>
  <c r="I1064" i="3"/>
  <c r="H1064" i="3"/>
  <c r="G1064" i="3"/>
  <c r="V1063" i="3"/>
  <c r="U1063" i="3"/>
  <c r="T1063" i="3"/>
  <c r="S1063" i="3"/>
  <c r="X1063" i="3" s="1"/>
  <c r="R1063" i="3"/>
  <c r="Q1063" i="3"/>
  <c r="P1063" i="3"/>
  <c r="AB1063" i="3" s="1"/>
  <c r="O1063" i="3"/>
  <c r="N1063" i="3"/>
  <c r="W1063" i="3" s="1"/>
  <c r="M1063" i="3"/>
  <c r="Z1063" i="3" s="1"/>
  <c r="L1063" i="3"/>
  <c r="K1063" i="3"/>
  <c r="AA1063" i="3" s="1"/>
  <c r="J1063" i="3"/>
  <c r="I1063" i="3"/>
  <c r="H1063" i="3"/>
  <c r="G1063" i="3"/>
  <c r="X1062" i="3"/>
  <c r="V1062" i="3"/>
  <c r="U1062" i="3"/>
  <c r="T1062" i="3"/>
  <c r="S1062" i="3"/>
  <c r="R1062" i="3"/>
  <c r="Q1062" i="3"/>
  <c r="P1062" i="3"/>
  <c r="AB1062" i="3" s="1"/>
  <c r="O1062" i="3"/>
  <c r="N1062" i="3"/>
  <c r="W1062" i="3" s="1"/>
  <c r="M1062" i="3"/>
  <c r="Z1062" i="3" s="1"/>
  <c r="L1062" i="3"/>
  <c r="K1062" i="3"/>
  <c r="AA1062" i="3" s="1"/>
  <c r="J1062" i="3"/>
  <c r="I1062" i="3"/>
  <c r="H1062" i="3"/>
  <c r="G1062" i="3"/>
  <c r="V1061" i="3"/>
  <c r="U1061" i="3"/>
  <c r="T1061" i="3"/>
  <c r="S1061" i="3"/>
  <c r="X1061" i="3" s="1"/>
  <c r="R1061" i="3"/>
  <c r="Q1061" i="3"/>
  <c r="P1061" i="3"/>
  <c r="AB1061" i="3" s="1"/>
  <c r="O1061" i="3"/>
  <c r="N1061" i="3"/>
  <c r="W1061" i="3" s="1"/>
  <c r="M1061" i="3"/>
  <c r="Z1061" i="3" s="1"/>
  <c r="L1061" i="3"/>
  <c r="K1061" i="3"/>
  <c r="J1061" i="3"/>
  <c r="I1061" i="3"/>
  <c r="H1061" i="3"/>
  <c r="G1061" i="3"/>
  <c r="V1060" i="3"/>
  <c r="U1060" i="3"/>
  <c r="T1060" i="3"/>
  <c r="S1060" i="3"/>
  <c r="X1060" i="3" s="1"/>
  <c r="R1060" i="3"/>
  <c r="Q1060" i="3"/>
  <c r="P1060" i="3"/>
  <c r="AB1060" i="3" s="1"/>
  <c r="O1060" i="3"/>
  <c r="N1060" i="3"/>
  <c r="W1060" i="3" s="1"/>
  <c r="M1060" i="3"/>
  <c r="Z1060" i="3" s="1"/>
  <c r="L1060" i="3"/>
  <c r="K1060" i="3"/>
  <c r="AA1060" i="3" s="1"/>
  <c r="J1060" i="3"/>
  <c r="I1060" i="3"/>
  <c r="H1060" i="3"/>
  <c r="G1060" i="3"/>
  <c r="V1059" i="3"/>
  <c r="U1059" i="3"/>
  <c r="T1059" i="3"/>
  <c r="S1059" i="3"/>
  <c r="X1059" i="3" s="1"/>
  <c r="R1059" i="3"/>
  <c r="Q1059" i="3"/>
  <c r="P1059" i="3"/>
  <c r="AB1059" i="3" s="1"/>
  <c r="O1059" i="3"/>
  <c r="N1059" i="3"/>
  <c r="W1059" i="3" s="1"/>
  <c r="M1059" i="3"/>
  <c r="Z1059" i="3" s="1"/>
  <c r="L1059" i="3"/>
  <c r="K1059" i="3"/>
  <c r="AA1059" i="3" s="1"/>
  <c r="J1059" i="3"/>
  <c r="I1059" i="3"/>
  <c r="H1059" i="3"/>
  <c r="G1059" i="3"/>
  <c r="V1058" i="3"/>
  <c r="U1058" i="3"/>
  <c r="T1058" i="3"/>
  <c r="S1058" i="3"/>
  <c r="X1058" i="3" s="1"/>
  <c r="R1058" i="3"/>
  <c r="Q1058" i="3"/>
  <c r="P1058" i="3"/>
  <c r="AB1058" i="3" s="1"/>
  <c r="O1058" i="3"/>
  <c r="N1058" i="3"/>
  <c r="W1058" i="3" s="1"/>
  <c r="M1058" i="3"/>
  <c r="Z1058" i="3" s="1"/>
  <c r="L1058" i="3"/>
  <c r="K1058" i="3"/>
  <c r="AA1058" i="3" s="1"/>
  <c r="J1058" i="3"/>
  <c r="I1058" i="3"/>
  <c r="H1058" i="3"/>
  <c r="G1058" i="3"/>
  <c r="V1057" i="3"/>
  <c r="U1057" i="3"/>
  <c r="T1057" i="3"/>
  <c r="S1057" i="3"/>
  <c r="X1057" i="3" s="1"/>
  <c r="R1057" i="3"/>
  <c r="Q1057" i="3"/>
  <c r="P1057" i="3"/>
  <c r="AB1057" i="3" s="1"/>
  <c r="O1057" i="3"/>
  <c r="N1057" i="3"/>
  <c r="W1057" i="3" s="1"/>
  <c r="M1057" i="3"/>
  <c r="Z1057" i="3" s="1"/>
  <c r="L1057" i="3"/>
  <c r="K1057" i="3"/>
  <c r="AA1057" i="3" s="1"/>
  <c r="J1057" i="3"/>
  <c r="I1057" i="3"/>
  <c r="H1057" i="3"/>
  <c r="G1057" i="3"/>
  <c r="V1056" i="3"/>
  <c r="U1056" i="3"/>
  <c r="T1056" i="3"/>
  <c r="S1056" i="3"/>
  <c r="X1056" i="3" s="1"/>
  <c r="R1056" i="3"/>
  <c r="Q1056" i="3"/>
  <c r="P1056" i="3"/>
  <c r="AB1056" i="3" s="1"/>
  <c r="O1056" i="3"/>
  <c r="N1056" i="3"/>
  <c r="W1056" i="3" s="1"/>
  <c r="M1056" i="3"/>
  <c r="Z1056" i="3" s="1"/>
  <c r="L1056" i="3"/>
  <c r="K1056" i="3"/>
  <c r="AA1056" i="3" s="1"/>
  <c r="J1056" i="3"/>
  <c r="I1056" i="3"/>
  <c r="H1056" i="3"/>
  <c r="G1056" i="3"/>
  <c r="V1055" i="3"/>
  <c r="U1055" i="3"/>
  <c r="T1055" i="3"/>
  <c r="S1055" i="3"/>
  <c r="X1055" i="3" s="1"/>
  <c r="R1055" i="3"/>
  <c r="Q1055" i="3"/>
  <c r="P1055" i="3"/>
  <c r="AB1055" i="3" s="1"/>
  <c r="O1055" i="3"/>
  <c r="N1055" i="3"/>
  <c r="W1055" i="3" s="1"/>
  <c r="M1055" i="3"/>
  <c r="Z1055" i="3" s="1"/>
  <c r="L1055" i="3"/>
  <c r="K1055" i="3"/>
  <c r="AA1055" i="3" s="1"/>
  <c r="J1055" i="3"/>
  <c r="I1055" i="3"/>
  <c r="H1055" i="3"/>
  <c r="G1055" i="3"/>
  <c r="V1054" i="3"/>
  <c r="U1054" i="3"/>
  <c r="T1054" i="3"/>
  <c r="S1054" i="3"/>
  <c r="X1054" i="3" s="1"/>
  <c r="R1054" i="3"/>
  <c r="Q1054" i="3"/>
  <c r="P1054" i="3"/>
  <c r="AB1054" i="3" s="1"/>
  <c r="O1054" i="3"/>
  <c r="N1054" i="3"/>
  <c r="W1054" i="3" s="1"/>
  <c r="M1054" i="3"/>
  <c r="Z1054" i="3" s="1"/>
  <c r="L1054" i="3"/>
  <c r="K1054" i="3"/>
  <c r="AA1054" i="3" s="1"/>
  <c r="J1054" i="3"/>
  <c r="I1054" i="3"/>
  <c r="H1054" i="3"/>
  <c r="G1054" i="3"/>
  <c r="V1053" i="3"/>
  <c r="U1053" i="3"/>
  <c r="T1053" i="3"/>
  <c r="S1053" i="3"/>
  <c r="X1053" i="3" s="1"/>
  <c r="R1053" i="3"/>
  <c r="Q1053" i="3"/>
  <c r="P1053" i="3"/>
  <c r="AB1053" i="3" s="1"/>
  <c r="O1053" i="3"/>
  <c r="N1053" i="3"/>
  <c r="W1053" i="3" s="1"/>
  <c r="M1053" i="3"/>
  <c r="Z1053" i="3" s="1"/>
  <c r="L1053" i="3"/>
  <c r="K1053" i="3"/>
  <c r="AA1053" i="3" s="1"/>
  <c r="J1053" i="3"/>
  <c r="I1053" i="3"/>
  <c r="H1053" i="3"/>
  <c r="G1053" i="3"/>
  <c r="V1052" i="3"/>
  <c r="U1052" i="3"/>
  <c r="T1052" i="3"/>
  <c r="S1052" i="3"/>
  <c r="X1052" i="3" s="1"/>
  <c r="R1052" i="3"/>
  <c r="Q1052" i="3"/>
  <c r="P1052" i="3"/>
  <c r="AB1052" i="3" s="1"/>
  <c r="O1052" i="3"/>
  <c r="N1052" i="3"/>
  <c r="W1052" i="3" s="1"/>
  <c r="M1052" i="3"/>
  <c r="Z1052" i="3" s="1"/>
  <c r="L1052" i="3"/>
  <c r="K1052" i="3"/>
  <c r="J1052" i="3"/>
  <c r="AA1052" i="3" s="1"/>
  <c r="I1052" i="3"/>
  <c r="H1052" i="3"/>
  <c r="G1052" i="3"/>
  <c r="V1051" i="3"/>
  <c r="U1051" i="3"/>
  <c r="T1051" i="3"/>
  <c r="S1051" i="3"/>
  <c r="X1051" i="3" s="1"/>
  <c r="R1051" i="3"/>
  <c r="Q1051" i="3"/>
  <c r="P1051" i="3"/>
  <c r="AB1051" i="3" s="1"/>
  <c r="O1051" i="3"/>
  <c r="N1051" i="3"/>
  <c r="W1051" i="3" s="1"/>
  <c r="M1051" i="3"/>
  <c r="Z1051" i="3" s="1"/>
  <c r="L1051" i="3"/>
  <c r="K1051" i="3"/>
  <c r="AA1051" i="3" s="1"/>
  <c r="J1051" i="3"/>
  <c r="I1051" i="3"/>
  <c r="H1051" i="3"/>
  <c r="G1051" i="3"/>
  <c r="V1050" i="3"/>
  <c r="U1050" i="3"/>
  <c r="T1050" i="3"/>
  <c r="S1050" i="3"/>
  <c r="X1050" i="3" s="1"/>
  <c r="R1050" i="3"/>
  <c r="Q1050" i="3"/>
  <c r="P1050" i="3"/>
  <c r="AB1050" i="3" s="1"/>
  <c r="O1050" i="3"/>
  <c r="N1050" i="3"/>
  <c r="W1050" i="3" s="1"/>
  <c r="M1050" i="3"/>
  <c r="Z1050" i="3" s="1"/>
  <c r="L1050" i="3"/>
  <c r="K1050" i="3"/>
  <c r="AA1050" i="3" s="1"/>
  <c r="J1050" i="3"/>
  <c r="I1050" i="3"/>
  <c r="H1050" i="3"/>
  <c r="G1050" i="3"/>
  <c r="V1049" i="3"/>
  <c r="U1049" i="3"/>
  <c r="T1049" i="3"/>
  <c r="S1049" i="3"/>
  <c r="X1049" i="3" s="1"/>
  <c r="R1049" i="3"/>
  <c r="Q1049" i="3"/>
  <c r="P1049" i="3"/>
  <c r="AB1049" i="3" s="1"/>
  <c r="O1049" i="3"/>
  <c r="N1049" i="3"/>
  <c r="W1049" i="3" s="1"/>
  <c r="M1049" i="3"/>
  <c r="Z1049" i="3" s="1"/>
  <c r="L1049" i="3"/>
  <c r="K1049" i="3"/>
  <c r="AA1049" i="3" s="1"/>
  <c r="J1049" i="3"/>
  <c r="I1049" i="3"/>
  <c r="H1049" i="3"/>
  <c r="G1049" i="3"/>
  <c r="V1048" i="3"/>
  <c r="U1048" i="3"/>
  <c r="T1048" i="3"/>
  <c r="S1048" i="3"/>
  <c r="X1048" i="3" s="1"/>
  <c r="R1048" i="3"/>
  <c r="Q1048" i="3"/>
  <c r="P1048" i="3"/>
  <c r="AB1048" i="3" s="1"/>
  <c r="O1048" i="3"/>
  <c r="N1048" i="3"/>
  <c r="W1048" i="3" s="1"/>
  <c r="M1048" i="3"/>
  <c r="Z1048" i="3" s="1"/>
  <c r="L1048" i="3"/>
  <c r="K1048" i="3"/>
  <c r="AA1048" i="3" s="1"/>
  <c r="J1048" i="3"/>
  <c r="I1048" i="3"/>
  <c r="H1048" i="3"/>
  <c r="G1048" i="3"/>
  <c r="V1047" i="3"/>
  <c r="U1047" i="3"/>
  <c r="T1047" i="3"/>
  <c r="S1047" i="3"/>
  <c r="X1047" i="3" s="1"/>
  <c r="R1047" i="3"/>
  <c r="Q1047" i="3"/>
  <c r="P1047" i="3"/>
  <c r="AB1047" i="3" s="1"/>
  <c r="O1047" i="3"/>
  <c r="N1047" i="3"/>
  <c r="W1047" i="3" s="1"/>
  <c r="M1047" i="3"/>
  <c r="Z1047" i="3" s="1"/>
  <c r="L1047" i="3"/>
  <c r="K1047" i="3"/>
  <c r="AA1047" i="3" s="1"/>
  <c r="J1047" i="3"/>
  <c r="I1047" i="3"/>
  <c r="H1047" i="3"/>
  <c r="G1047" i="3"/>
  <c r="V1046" i="3"/>
  <c r="U1046" i="3"/>
  <c r="T1046" i="3"/>
  <c r="S1046" i="3"/>
  <c r="X1046" i="3" s="1"/>
  <c r="R1046" i="3"/>
  <c r="Q1046" i="3"/>
  <c r="P1046" i="3"/>
  <c r="AB1046" i="3" s="1"/>
  <c r="O1046" i="3"/>
  <c r="N1046" i="3"/>
  <c r="W1046" i="3" s="1"/>
  <c r="M1046" i="3"/>
  <c r="Z1046" i="3" s="1"/>
  <c r="L1046" i="3"/>
  <c r="K1046" i="3"/>
  <c r="AA1046" i="3" s="1"/>
  <c r="J1046" i="3"/>
  <c r="I1046" i="3"/>
  <c r="H1046" i="3"/>
  <c r="G1046" i="3"/>
  <c r="V1045" i="3"/>
  <c r="U1045" i="3"/>
  <c r="T1045" i="3"/>
  <c r="S1045" i="3"/>
  <c r="X1045" i="3" s="1"/>
  <c r="R1045" i="3"/>
  <c r="Q1045" i="3"/>
  <c r="P1045" i="3"/>
  <c r="AB1045" i="3" s="1"/>
  <c r="O1045" i="3"/>
  <c r="N1045" i="3"/>
  <c r="W1045" i="3" s="1"/>
  <c r="M1045" i="3"/>
  <c r="Z1045" i="3" s="1"/>
  <c r="L1045" i="3"/>
  <c r="K1045" i="3"/>
  <c r="AA1045" i="3" s="1"/>
  <c r="J1045" i="3"/>
  <c r="I1045" i="3"/>
  <c r="H1045" i="3"/>
  <c r="G1045" i="3"/>
  <c r="V1044" i="3"/>
  <c r="U1044" i="3"/>
  <c r="T1044" i="3"/>
  <c r="S1044" i="3"/>
  <c r="X1044" i="3" s="1"/>
  <c r="R1044" i="3"/>
  <c r="Q1044" i="3"/>
  <c r="P1044" i="3"/>
  <c r="AB1044" i="3" s="1"/>
  <c r="O1044" i="3"/>
  <c r="N1044" i="3"/>
  <c r="W1044" i="3" s="1"/>
  <c r="M1044" i="3"/>
  <c r="Z1044" i="3" s="1"/>
  <c r="L1044" i="3"/>
  <c r="K1044" i="3"/>
  <c r="AA1044" i="3" s="1"/>
  <c r="J1044" i="3"/>
  <c r="I1044" i="3"/>
  <c r="H1044" i="3"/>
  <c r="G1044" i="3"/>
  <c r="V1043" i="3"/>
  <c r="U1043" i="3"/>
  <c r="T1043" i="3"/>
  <c r="S1043" i="3"/>
  <c r="X1043" i="3" s="1"/>
  <c r="R1043" i="3"/>
  <c r="Q1043" i="3"/>
  <c r="P1043" i="3"/>
  <c r="AB1043" i="3" s="1"/>
  <c r="O1043" i="3"/>
  <c r="N1043" i="3"/>
  <c r="W1043" i="3" s="1"/>
  <c r="M1043" i="3"/>
  <c r="Z1043" i="3" s="1"/>
  <c r="L1043" i="3"/>
  <c r="K1043" i="3"/>
  <c r="AA1043" i="3" s="1"/>
  <c r="J1043" i="3"/>
  <c r="I1043" i="3"/>
  <c r="H1043" i="3"/>
  <c r="G1043" i="3"/>
  <c r="X1042" i="3"/>
  <c r="V1042" i="3"/>
  <c r="U1042" i="3"/>
  <c r="T1042" i="3"/>
  <c r="S1042" i="3"/>
  <c r="R1042" i="3"/>
  <c r="Q1042" i="3"/>
  <c r="P1042" i="3"/>
  <c r="AB1042" i="3" s="1"/>
  <c r="O1042" i="3"/>
  <c r="N1042" i="3"/>
  <c r="W1042" i="3" s="1"/>
  <c r="M1042" i="3"/>
  <c r="Z1042" i="3" s="1"/>
  <c r="L1042" i="3"/>
  <c r="K1042" i="3"/>
  <c r="AA1042" i="3" s="1"/>
  <c r="J1042" i="3"/>
  <c r="I1042" i="3"/>
  <c r="H1042" i="3"/>
  <c r="G1042" i="3"/>
  <c r="V1041" i="3"/>
  <c r="U1041" i="3"/>
  <c r="T1041" i="3"/>
  <c r="S1041" i="3"/>
  <c r="X1041" i="3" s="1"/>
  <c r="R1041" i="3"/>
  <c r="Q1041" i="3"/>
  <c r="P1041" i="3"/>
  <c r="AB1041" i="3" s="1"/>
  <c r="O1041" i="3"/>
  <c r="N1041" i="3"/>
  <c r="W1041" i="3" s="1"/>
  <c r="Y1041" i="3" s="1"/>
  <c r="M1041" i="3"/>
  <c r="Z1041" i="3" s="1"/>
  <c r="L1041" i="3"/>
  <c r="K1041" i="3"/>
  <c r="AA1041" i="3" s="1"/>
  <c r="J1041" i="3"/>
  <c r="I1041" i="3"/>
  <c r="H1041" i="3"/>
  <c r="G1041" i="3"/>
  <c r="V1040" i="3"/>
  <c r="U1040" i="3"/>
  <c r="T1040" i="3"/>
  <c r="S1040" i="3"/>
  <c r="X1040" i="3" s="1"/>
  <c r="R1040" i="3"/>
  <c r="Q1040" i="3"/>
  <c r="P1040" i="3"/>
  <c r="AB1040" i="3" s="1"/>
  <c r="O1040" i="3"/>
  <c r="N1040" i="3"/>
  <c r="W1040" i="3" s="1"/>
  <c r="M1040" i="3"/>
  <c r="Z1040" i="3" s="1"/>
  <c r="L1040" i="3"/>
  <c r="K1040" i="3"/>
  <c r="AA1040" i="3" s="1"/>
  <c r="J1040" i="3"/>
  <c r="I1040" i="3"/>
  <c r="H1040" i="3"/>
  <c r="G1040" i="3"/>
  <c r="V1039" i="3"/>
  <c r="U1039" i="3"/>
  <c r="T1039" i="3"/>
  <c r="S1039" i="3"/>
  <c r="X1039" i="3" s="1"/>
  <c r="R1039" i="3"/>
  <c r="Q1039" i="3"/>
  <c r="P1039" i="3"/>
  <c r="AB1039" i="3" s="1"/>
  <c r="O1039" i="3"/>
  <c r="N1039" i="3"/>
  <c r="W1039" i="3" s="1"/>
  <c r="M1039" i="3"/>
  <c r="Z1039" i="3" s="1"/>
  <c r="L1039" i="3"/>
  <c r="K1039" i="3"/>
  <c r="AA1039" i="3" s="1"/>
  <c r="J1039" i="3"/>
  <c r="I1039" i="3"/>
  <c r="H1039" i="3"/>
  <c r="G1039" i="3"/>
  <c r="V1038" i="3"/>
  <c r="U1038" i="3"/>
  <c r="T1038" i="3"/>
  <c r="S1038" i="3"/>
  <c r="X1038" i="3" s="1"/>
  <c r="R1038" i="3"/>
  <c r="Q1038" i="3"/>
  <c r="P1038" i="3"/>
  <c r="AB1038" i="3" s="1"/>
  <c r="O1038" i="3"/>
  <c r="N1038" i="3"/>
  <c r="W1038" i="3" s="1"/>
  <c r="M1038" i="3"/>
  <c r="Z1038" i="3" s="1"/>
  <c r="L1038" i="3"/>
  <c r="K1038" i="3"/>
  <c r="AA1038" i="3" s="1"/>
  <c r="J1038" i="3"/>
  <c r="I1038" i="3"/>
  <c r="H1038" i="3"/>
  <c r="G1038" i="3"/>
  <c r="V1037" i="3"/>
  <c r="U1037" i="3"/>
  <c r="T1037" i="3"/>
  <c r="S1037" i="3"/>
  <c r="X1037" i="3" s="1"/>
  <c r="R1037" i="3"/>
  <c r="Q1037" i="3"/>
  <c r="P1037" i="3"/>
  <c r="AB1037" i="3" s="1"/>
  <c r="O1037" i="3"/>
  <c r="N1037" i="3"/>
  <c r="W1037" i="3" s="1"/>
  <c r="M1037" i="3"/>
  <c r="Z1037" i="3" s="1"/>
  <c r="L1037" i="3"/>
  <c r="K1037" i="3"/>
  <c r="AA1037" i="3" s="1"/>
  <c r="J1037" i="3"/>
  <c r="I1037" i="3"/>
  <c r="H1037" i="3"/>
  <c r="G1037" i="3"/>
  <c r="V1036" i="3"/>
  <c r="U1036" i="3"/>
  <c r="T1036" i="3"/>
  <c r="S1036" i="3"/>
  <c r="X1036" i="3" s="1"/>
  <c r="R1036" i="3"/>
  <c r="Q1036" i="3"/>
  <c r="P1036" i="3"/>
  <c r="AB1036" i="3" s="1"/>
  <c r="O1036" i="3"/>
  <c r="N1036" i="3"/>
  <c r="W1036" i="3" s="1"/>
  <c r="M1036" i="3"/>
  <c r="Z1036" i="3" s="1"/>
  <c r="L1036" i="3"/>
  <c r="K1036" i="3"/>
  <c r="AA1036" i="3" s="1"/>
  <c r="J1036" i="3"/>
  <c r="I1036" i="3"/>
  <c r="H1036" i="3"/>
  <c r="G1036" i="3"/>
  <c r="V1035" i="3"/>
  <c r="U1035" i="3"/>
  <c r="T1035" i="3"/>
  <c r="S1035" i="3"/>
  <c r="X1035" i="3" s="1"/>
  <c r="R1035" i="3"/>
  <c r="Q1035" i="3"/>
  <c r="P1035" i="3"/>
  <c r="AB1035" i="3" s="1"/>
  <c r="O1035" i="3"/>
  <c r="N1035" i="3"/>
  <c r="W1035" i="3" s="1"/>
  <c r="M1035" i="3"/>
  <c r="Z1035" i="3" s="1"/>
  <c r="L1035" i="3"/>
  <c r="K1035" i="3"/>
  <c r="AA1035" i="3" s="1"/>
  <c r="J1035" i="3"/>
  <c r="I1035" i="3"/>
  <c r="H1035" i="3"/>
  <c r="G1035" i="3"/>
  <c r="X1034" i="3"/>
  <c r="V1034" i="3"/>
  <c r="U1034" i="3"/>
  <c r="T1034" i="3"/>
  <c r="S1034" i="3"/>
  <c r="R1034" i="3"/>
  <c r="Q1034" i="3"/>
  <c r="P1034" i="3"/>
  <c r="AB1034" i="3" s="1"/>
  <c r="O1034" i="3"/>
  <c r="N1034" i="3"/>
  <c r="W1034" i="3" s="1"/>
  <c r="M1034" i="3"/>
  <c r="Z1034" i="3" s="1"/>
  <c r="L1034" i="3"/>
  <c r="K1034" i="3"/>
  <c r="AA1034" i="3" s="1"/>
  <c r="J1034" i="3"/>
  <c r="I1034" i="3"/>
  <c r="H1034" i="3"/>
  <c r="G1034" i="3"/>
  <c r="V1033" i="3"/>
  <c r="U1033" i="3"/>
  <c r="T1033" i="3"/>
  <c r="S1033" i="3"/>
  <c r="X1033" i="3" s="1"/>
  <c r="R1033" i="3"/>
  <c r="Q1033" i="3"/>
  <c r="P1033" i="3"/>
  <c r="AB1033" i="3" s="1"/>
  <c r="O1033" i="3"/>
  <c r="N1033" i="3"/>
  <c r="W1033" i="3" s="1"/>
  <c r="M1033" i="3"/>
  <c r="Z1033" i="3" s="1"/>
  <c r="L1033" i="3"/>
  <c r="K1033" i="3"/>
  <c r="AA1033" i="3" s="1"/>
  <c r="J1033" i="3"/>
  <c r="I1033" i="3"/>
  <c r="H1033" i="3"/>
  <c r="G1033" i="3"/>
  <c r="V1032" i="3"/>
  <c r="U1032" i="3"/>
  <c r="T1032" i="3"/>
  <c r="S1032" i="3"/>
  <c r="X1032" i="3" s="1"/>
  <c r="R1032" i="3"/>
  <c r="Q1032" i="3"/>
  <c r="P1032" i="3"/>
  <c r="AB1032" i="3" s="1"/>
  <c r="O1032" i="3"/>
  <c r="N1032" i="3"/>
  <c r="W1032" i="3" s="1"/>
  <c r="M1032" i="3"/>
  <c r="Z1032" i="3" s="1"/>
  <c r="L1032" i="3"/>
  <c r="K1032" i="3"/>
  <c r="AA1032" i="3" s="1"/>
  <c r="J1032" i="3"/>
  <c r="I1032" i="3"/>
  <c r="H1032" i="3"/>
  <c r="G1032" i="3"/>
  <c r="V1031" i="3"/>
  <c r="U1031" i="3"/>
  <c r="T1031" i="3"/>
  <c r="S1031" i="3"/>
  <c r="X1031" i="3" s="1"/>
  <c r="R1031" i="3"/>
  <c r="Q1031" i="3"/>
  <c r="P1031" i="3"/>
  <c r="AB1031" i="3" s="1"/>
  <c r="O1031" i="3"/>
  <c r="N1031" i="3"/>
  <c r="W1031" i="3" s="1"/>
  <c r="M1031" i="3"/>
  <c r="Z1031" i="3" s="1"/>
  <c r="L1031" i="3"/>
  <c r="K1031" i="3"/>
  <c r="J1031" i="3"/>
  <c r="I1031" i="3"/>
  <c r="H1031" i="3"/>
  <c r="G1031" i="3"/>
  <c r="V1030" i="3"/>
  <c r="U1030" i="3"/>
  <c r="T1030" i="3"/>
  <c r="S1030" i="3"/>
  <c r="X1030" i="3" s="1"/>
  <c r="R1030" i="3"/>
  <c r="Q1030" i="3"/>
  <c r="P1030" i="3"/>
  <c r="AB1030" i="3" s="1"/>
  <c r="O1030" i="3"/>
  <c r="N1030" i="3"/>
  <c r="W1030" i="3" s="1"/>
  <c r="M1030" i="3"/>
  <c r="Z1030" i="3" s="1"/>
  <c r="L1030" i="3"/>
  <c r="K1030" i="3"/>
  <c r="J1030" i="3"/>
  <c r="I1030" i="3"/>
  <c r="H1030" i="3"/>
  <c r="G1030" i="3"/>
  <c r="V1029" i="3"/>
  <c r="U1029" i="3"/>
  <c r="T1029" i="3"/>
  <c r="S1029" i="3"/>
  <c r="X1029" i="3" s="1"/>
  <c r="R1029" i="3"/>
  <c r="Q1029" i="3"/>
  <c r="P1029" i="3"/>
  <c r="AB1029" i="3" s="1"/>
  <c r="O1029" i="3"/>
  <c r="N1029" i="3"/>
  <c r="W1029" i="3" s="1"/>
  <c r="M1029" i="3"/>
  <c r="Z1029" i="3" s="1"/>
  <c r="L1029" i="3"/>
  <c r="K1029" i="3"/>
  <c r="J1029" i="3"/>
  <c r="I1029" i="3"/>
  <c r="H1029" i="3"/>
  <c r="G1029" i="3"/>
  <c r="V1028" i="3"/>
  <c r="U1028" i="3"/>
  <c r="T1028" i="3"/>
  <c r="S1028" i="3"/>
  <c r="X1028" i="3" s="1"/>
  <c r="R1028" i="3"/>
  <c r="Q1028" i="3"/>
  <c r="P1028" i="3"/>
  <c r="AB1028" i="3" s="1"/>
  <c r="O1028" i="3"/>
  <c r="N1028" i="3"/>
  <c r="W1028" i="3" s="1"/>
  <c r="M1028" i="3"/>
  <c r="Z1028" i="3" s="1"/>
  <c r="L1028" i="3"/>
  <c r="K1028" i="3"/>
  <c r="AA1028" i="3" s="1"/>
  <c r="J1028" i="3"/>
  <c r="I1028" i="3"/>
  <c r="H1028" i="3"/>
  <c r="G1028" i="3"/>
  <c r="V1027" i="3"/>
  <c r="U1027" i="3"/>
  <c r="T1027" i="3"/>
  <c r="S1027" i="3"/>
  <c r="X1027" i="3" s="1"/>
  <c r="R1027" i="3"/>
  <c r="Q1027" i="3"/>
  <c r="P1027" i="3"/>
  <c r="AB1027" i="3" s="1"/>
  <c r="O1027" i="3"/>
  <c r="N1027" i="3"/>
  <c r="W1027" i="3" s="1"/>
  <c r="M1027" i="3"/>
  <c r="Z1027" i="3" s="1"/>
  <c r="L1027" i="3"/>
  <c r="K1027" i="3"/>
  <c r="AA1027" i="3" s="1"/>
  <c r="J1027" i="3"/>
  <c r="I1027" i="3"/>
  <c r="H1027" i="3"/>
  <c r="G1027" i="3"/>
  <c r="V1026" i="3"/>
  <c r="U1026" i="3"/>
  <c r="T1026" i="3"/>
  <c r="S1026" i="3"/>
  <c r="X1026" i="3" s="1"/>
  <c r="R1026" i="3"/>
  <c r="Q1026" i="3"/>
  <c r="P1026" i="3"/>
  <c r="AB1026" i="3" s="1"/>
  <c r="O1026" i="3"/>
  <c r="N1026" i="3"/>
  <c r="W1026" i="3" s="1"/>
  <c r="M1026" i="3"/>
  <c r="Z1026" i="3" s="1"/>
  <c r="L1026" i="3"/>
  <c r="K1026" i="3"/>
  <c r="AA1026" i="3" s="1"/>
  <c r="J1026" i="3"/>
  <c r="I1026" i="3"/>
  <c r="H1026" i="3"/>
  <c r="G1026" i="3"/>
  <c r="AB1025" i="3"/>
  <c r="V1025" i="3"/>
  <c r="U1025" i="3"/>
  <c r="T1025" i="3"/>
  <c r="S1025" i="3"/>
  <c r="X1025" i="3" s="1"/>
  <c r="R1025" i="3"/>
  <c r="Q1025" i="3"/>
  <c r="P1025" i="3"/>
  <c r="O1025" i="3"/>
  <c r="N1025" i="3"/>
  <c r="W1025" i="3" s="1"/>
  <c r="M1025" i="3"/>
  <c r="Z1025" i="3" s="1"/>
  <c r="L1025" i="3"/>
  <c r="K1025" i="3"/>
  <c r="AA1025" i="3" s="1"/>
  <c r="J1025" i="3"/>
  <c r="I1025" i="3"/>
  <c r="H1025" i="3"/>
  <c r="G1025" i="3"/>
  <c r="V1024" i="3"/>
  <c r="U1024" i="3"/>
  <c r="T1024" i="3"/>
  <c r="S1024" i="3"/>
  <c r="X1024" i="3" s="1"/>
  <c r="R1024" i="3"/>
  <c r="Q1024" i="3"/>
  <c r="P1024" i="3"/>
  <c r="AB1024" i="3" s="1"/>
  <c r="O1024" i="3"/>
  <c r="N1024" i="3"/>
  <c r="W1024" i="3" s="1"/>
  <c r="M1024" i="3"/>
  <c r="Z1024" i="3" s="1"/>
  <c r="L1024" i="3"/>
  <c r="K1024" i="3"/>
  <c r="AA1024" i="3" s="1"/>
  <c r="J1024" i="3"/>
  <c r="I1024" i="3"/>
  <c r="H1024" i="3"/>
  <c r="G1024" i="3"/>
  <c r="V1023" i="3"/>
  <c r="U1023" i="3"/>
  <c r="T1023" i="3"/>
  <c r="S1023" i="3"/>
  <c r="X1023" i="3" s="1"/>
  <c r="R1023" i="3"/>
  <c r="Q1023" i="3"/>
  <c r="P1023" i="3"/>
  <c r="AB1023" i="3" s="1"/>
  <c r="O1023" i="3"/>
  <c r="N1023" i="3"/>
  <c r="W1023" i="3" s="1"/>
  <c r="M1023" i="3"/>
  <c r="Z1023" i="3" s="1"/>
  <c r="L1023" i="3"/>
  <c r="K1023" i="3"/>
  <c r="AA1023" i="3" s="1"/>
  <c r="J1023" i="3"/>
  <c r="I1023" i="3"/>
  <c r="H1023" i="3"/>
  <c r="G1023" i="3"/>
  <c r="V1022" i="3"/>
  <c r="U1022" i="3"/>
  <c r="T1022" i="3"/>
  <c r="S1022" i="3"/>
  <c r="X1022" i="3" s="1"/>
  <c r="R1022" i="3"/>
  <c r="Q1022" i="3"/>
  <c r="P1022" i="3"/>
  <c r="AB1022" i="3" s="1"/>
  <c r="O1022" i="3"/>
  <c r="N1022" i="3"/>
  <c r="W1022" i="3" s="1"/>
  <c r="M1022" i="3"/>
  <c r="Z1022" i="3" s="1"/>
  <c r="L1022" i="3"/>
  <c r="K1022" i="3"/>
  <c r="AA1022" i="3" s="1"/>
  <c r="J1022" i="3"/>
  <c r="I1022" i="3"/>
  <c r="H1022" i="3"/>
  <c r="G1022" i="3"/>
  <c r="V1021" i="3"/>
  <c r="U1021" i="3"/>
  <c r="T1021" i="3"/>
  <c r="S1021" i="3"/>
  <c r="X1021" i="3" s="1"/>
  <c r="R1021" i="3"/>
  <c r="Q1021" i="3"/>
  <c r="P1021" i="3"/>
  <c r="AB1021" i="3" s="1"/>
  <c r="O1021" i="3"/>
  <c r="N1021" i="3"/>
  <c r="W1021" i="3" s="1"/>
  <c r="M1021" i="3"/>
  <c r="Z1021" i="3" s="1"/>
  <c r="L1021" i="3"/>
  <c r="K1021" i="3"/>
  <c r="AA1021" i="3" s="1"/>
  <c r="J1021" i="3"/>
  <c r="I1021" i="3"/>
  <c r="H1021" i="3"/>
  <c r="G1021" i="3"/>
  <c r="V1020" i="3"/>
  <c r="U1020" i="3"/>
  <c r="T1020" i="3"/>
  <c r="S1020" i="3"/>
  <c r="X1020" i="3" s="1"/>
  <c r="R1020" i="3"/>
  <c r="Q1020" i="3"/>
  <c r="P1020" i="3"/>
  <c r="AB1020" i="3" s="1"/>
  <c r="O1020" i="3"/>
  <c r="N1020" i="3"/>
  <c r="W1020" i="3" s="1"/>
  <c r="M1020" i="3"/>
  <c r="Z1020" i="3" s="1"/>
  <c r="L1020" i="3"/>
  <c r="K1020" i="3"/>
  <c r="AA1020" i="3" s="1"/>
  <c r="J1020" i="3"/>
  <c r="I1020" i="3"/>
  <c r="H1020" i="3"/>
  <c r="G1020" i="3"/>
  <c r="V1019" i="3"/>
  <c r="U1019" i="3"/>
  <c r="T1019" i="3"/>
  <c r="S1019" i="3"/>
  <c r="X1019" i="3" s="1"/>
  <c r="R1019" i="3"/>
  <c r="Q1019" i="3"/>
  <c r="P1019" i="3"/>
  <c r="AB1019" i="3" s="1"/>
  <c r="O1019" i="3"/>
  <c r="N1019" i="3"/>
  <c r="W1019" i="3" s="1"/>
  <c r="M1019" i="3"/>
  <c r="Z1019" i="3" s="1"/>
  <c r="L1019" i="3"/>
  <c r="K1019" i="3"/>
  <c r="AA1019" i="3" s="1"/>
  <c r="J1019" i="3"/>
  <c r="I1019" i="3"/>
  <c r="H1019" i="3"/>
  <c r="G1019" i="3"/>
  <c r="AA1018" i="3"/>
  <c r="V1018" i="3"/>
  <c r="U1018" i="3"/>
  <c r="T1018" i="3"/>
  <c r="S1018" i="3"/>
  <c r="X1018" i="3" s="1"/>
  <c r="R1018" i="3"/>
  <c r="Q1018" i="3"/>
  <c r="P1018" i="3"/>
  <c r="AB1018" i="3" s="1"/>
  <c r="O1018" i="3"/>
  <c r="N1018" i="3"/>
  <c r="W1018" i="3" s="1"/>
  <c r="M1018" i="3"/>
  <c r="Z1018" i="3" s="1"/>
  <c r="L1018" i="3"/>
  <c r="K1018" i="3"/>
  <c r="J1018" i="3"/>
  <c r="I1018" i="3"/>
  <c r="H1018" i="3"/>
  <c r="G1018" i="3"/>
  <c r="V1017" i="3"/>
  <c r="U1017" i="3"/>
  <c r="T1017" i="3"/>
  <c r="S1017" i="3"/>
  <c r="X1017" i="3" s="1"/>
  <c r="R1017" i="3"/>
  <c r="Q1017" i="3"/>
  <c r="P1017" i="3"/>
  <c r="AB1017" i="3" s="1"/>
  <c r="O1017" i="3"/>
  <c r="N1017" i="3"/>
  <c r="W1017" i="3" s="1"/>
  <c r="M1017" i="3"/>
  <c r="Z1017" i="3" s="1"/>
  <c r="L1017" i="3"/>
  <c r="K1017" i="3"/>
  <c r="AA1017" i="3" s="1"/>
  <c r="J1017" i="3"/>
  <c r="I1017" i="3"/>
  <c r="H1017" i="3"/>
  <c r="G1017" i="3"/>
  <c r="V1016" i="3"/>
  <c r="U1016" i="3"/>
  <c r="T1016" i="3"/>
  <c r="S1016" i="3"/>
  <c r="X1016" i="3" s="1"/>
  <c r="R1016" i="3"/>
  <c r="Q1016" i="3"/>
  <c r="P1016" i="3"/>
  <c r="AB1016" i="3" s="1"/>
  <c r="O1016" i="3"/>
  <c r="N1016" i="3"/>
  <c r="W1016" i="3" s="1"/>
  <c r="M1016" i="3"/>
  <c r="Z1016" i="3" s="1"/>
  <c r="L1016" i="3"/>
  <c r="K1016" i="3"/>
  <c r="J1016" i="3"/>
  <c r="I1016" i="3"/>
  <c r="H1016" i="3"/>
  <c r="G1016" i="3"/>
  <c r="V1015" i="3"/>
  <c r="U1015" i="3"/>
  <c r="T1015" i="3"/>
  <c r="S1015" i="3"/>
  <c r="X1015" i="3" s="1"/>
  <c r="R1015" i="3"/>
  <c r="Q1015" i="3"/>
  <c r="P1015" i="3"/>
  <c r="AB1015" i="3" s="1"/>
  <c r="O1015" i="3"/>
  <c r="N1015" i="3"/>
  <c r="W1015" i="3" s="1"/>
  <c r="M1015" i="3"/>
  <c r="Z1015" i="3" s="1"/>
  <c r="L1015" i="3"/>
  <c r="K1015" i="3"/>
  <c r="AA1015" i="3" s="1"/>
  <c r="J1015" i="3"/>
  <c r="I1015" i="3"/>
  <c r="H1015" i="3"/>
  <c r="G1015" i="3"/>
  <c r="V1014" i="3"/>
  <c r="U1014" i="3"/>
  <c r="T1014" i="3"/>
  <c r="S1014" i="3"/>
  <c r="X1014" i="3" s="1"/>
  <c r="R1014" i="3"/>
  <c r="Q1014" i="3"/>
  <c r="P1014" i="3"/>
  <c r="AB1014" i="3" s="1"/>
  <c r="O1014" i="3"/>
  <c r="N1014" i="3"/>
  <c r="W1014" i="3" s="1"/>
  <c r="M1014" i="3"/>
  <c r="Z1014" i="3" s="1"/>
  <c r="L1014" i="3"/>
  <c r="K1014" i="3"/>
  <c r="AA1014" i="3" s="1"/>
  <c r="J1014" i="3"/>
  <c r="I1014" i="3"/>
  <c r="H1014" i="3"/>
  <c r="G1014" i="3"/>
  <c r="V1013" i="3"/>
  <c r="U1013" i="3"/>
  <c r="T1013" i="3"/>
  <c r="S1013" i="3"/>
  <c r="X1013" i="3" s="1"/>
  <c r="R1013" i="3"/>
  <c r="Q1013" i="3"/>
  <c r="P1013" i="3"/>
  <c r="AB1013" i="3" s="1"/>
  <c r="O1013" i="3"/>
  <c r="N1013" i="3"/>
  <c r="W1013" i="3" s="1"/>
  <c r="Y1013" i="3" s="1"/>
  <c r="M1013" i="3"/>
  <c r="Z1013" i="3" s="1"/>
  <c r="L1013" i="3"/>
  <c r="K1013" i="3"/>
  <c r="AA1013" i="3" s="1"/>
  <c r="J1013" i="3"/>
  <c r="I1013" i="3"/>
  <c r="H1013" i="3"/>
  <c r="G1013" i="3"/>
  <c r="V1012" i="3"/>
  <c r="U1012" i="3"/>
  <c r="T1012" i="3"/>
  <c r="S1012" i="3"/>
  <c r="X1012" i="3" s="1"/>
  <c r="R1012" i="3"/>
  <c r="Q1012" i="3"/>
  <c r="P1012" i="3"/>
  <c r="AB1012" i="3" s="1"/>
  <c r="O1012" i="3"/>
  <c r="N1012" i="3"/>
  <c r="W1012" i="3" s="1"/>
  <c r="M1012" i="3"/>
  <c r="Z1012" i="3" s="1"/>
  <c r="L1012" i="3"/>
  <c r="K1012" i="3"/>
  <c r="AA1012" i="3" s="1"/>
  <c r="J1012" i="3"/>
  <c r="I1012" i="3"/>
  <c r="H1012" i="3"/>
  <c r="G1012" i="3"/>
  <c r="Z1011" i="3"/>
  <c r="V1011" i="3"/>
  <c r="U1011" i="3"/>
  <c r="T1011" i="3"/>
  <c r="S1011" i="3"/>
  <c r="X1011" i="3" s="1"/>
  <c r="R1011" i="3"/>
  <c r="Q1011" i="3"/>
  <c r="P1011" i="3"/>
  <c r="AB1011" i="3" s="1"/>
  <c r="O1011" i="3"/>
  <c r="N1011" i="3"/>
  <c r="W1011" i="3" s="1"/>
  <c r="M1011" i="3"/>
  <c r="L1011" i="3"/>
  <c r="K1011" i="3"/>
  <c r="AA1011" i="3" s="1"/>
  <c r="J1011" i="3"/>
  <c r="I1011" i="3"/>
  <c r="H1011" i="3"/>
  <c r="G1011" i="3"/>
  <c r="V1010" i="3"/>
  <c r="U1010" i="3"/>
  <c r="T1010" i="3"/>
  <c r="S1010" i="3"/>
  <c r="X1010" i="3" s="1"/>
  <c r="R1010" i="3"/>
  <c r="Q1010" i="3"/>
  <c r="P1010" i="3"/>
  <c r="AB1010" i="3" s="1"/>
  <c r="O1010" i="3"/>
  <c r="N1010" i="3"/>
  <c r="W1010" i="3" s="1"/>
  <c r="M1010" i="3"/>
  <c r="Z1010" i="3" s="1"/>
  <c r="L1010" i="3"/>
  <c r="K1010" i="3"/>
  <c r="AA1010" i="3" s="1"/>
  <c r="J1010" i="3"/>
  <c r="I1010" i="3"/>
  <c r="H1010" i="3"/>
  <c r="G1010" i="3"/>
  <c r="V1009" i="3"/>
  <c r="U1009" i="3"/>
  <c r="T1009" i="3"/>
  <c r="S1009" i="3"/>
  <c r="X1009" i="3" s="1"/>
  <c r="R1009" i="3"/>
  <c r="Q1009" i="3"/>
  <c r="P1009" i="3"/>
  <c r="AB1009" i="3" s="1"/>
  <c r="O1009" i="3"/>
  <c r="N1009" i="3"/>
  <c r="W1009" i="3" s="1"/>
  <c r="M1009" i="3"/>
  <c r="Z1009" i="3" s="1"/>
  <c r="L1009" i="3"/>
  <c r="K1009" i="3"/>
  <c r="AA1009" i="3" s="1"/>
  <c r="J1009" i="3"/>
  <c r="I1009" i="3"/>
  <c r="H1009" i="3"/>
  <c r="G1009" i="3"/>
  <c r="X1008" i="3"/>
  <c r="V1008" i="3"/>
  <c r="U1008" i="3"/>
  <c r="T1008" i="3"/>
  <c r="S1008" i="3"/>
  <c r="R1008" i="3"/>
  <c r="Q1008" i="3"/>
  <c r="P1008" i="3"/>
  <c r="AB1008" i="3" s="1"/>
  <c r="O1008" i="3"/>
  <c r="N1008" i="3"/>
  <c r="W1008" i="3" s="1"/>
  <c r="M1008" i="3"/>
  <c r="Z1008" i="3" s="1"/>
  <c r="L1008" i="3"/>
  <c r="K1008" i="3"/>
  <c r="AA1008" i="3" s="1"/>
  <c r="J1008" i="3"/>
  <c r="I1008" i="3"/>
  <c r="H1008" i="3"/>
  <c r="G1008" i="3"/>
  <c r="V1007" i="3"/>
  <c r="U1007" i="3"/>
  <c r="T1007" i="3"/>
  <c r="S1007" i="3"/>
  <c r="X1007" i="3" s="1"/>
  <c r="R1007" i="3"/>
  <c r="Q1007" i="3"/>
  <c r="P1007" i="3"/>
  <c r="AB1007" i="3" s="1"/>
  <c r="O1007" i="3"/>
  <c r="N1007" i="3"/>
  <c r="W1007" i="3" s="1"/>
  <c r="M1007" i="3"/>
  <c r="Z1007" i="3" s="1"/>
  <c r="L1007" i="3"/>
  <c r="K1007" i="3"/>
  <c r="AA1007" i="3" s="1"/>
  <c r="J1007" i="3"/>
  <c r="I1007" i="3"/>
  <c r="H1007" i="3"/>
  <c r="G1007" i="3"/>
  <c r="V1006" i="3"/>
  <c r="U1006" i="3"/>
  <c r="T1006" i="3"/>
  <c r="S1006" i="3"/>
  <c r="X1006" i="3" s="1"/>
  <c r="R1006" i="3"/>
  <c r="Q1006" i="3"/>
  <c r="P1006" i="3"/>
  <c r="AB1006" i="3" s="1"/>
  <c r="O1006" i="3"/>
  <c r="N1006" i="3"/>
  <c r="W1006" i="3" s="1"/>
  <c r="M1006" i="3"/>
  <c r="Z1006" i="3" s="1"/>
  <c r="L1006" i="3"/>
  <c r="K1006" i="3"/>
  <c r="AA1006" i="3" s="1"/>
  <c r="J1006" i="3"/>
  <c r="I1006" i="3"/>
  <c r="H1006" i="3"/>
  <c r="G1006" i="3"/>
  <c r="V1005" i="3"/>
  <c r="U1005" i="3"/>
  <c r="T1005" i="3"/>
  <c r="S1005" i="3"/>
  <c r="X1005" i="3" s="1"/>
  <c r="R1005" i="3"/>
  <c r="Q1005" i="3"/>
  <c r="P1005" i="3"/>
  <c r="AB1005" i="3" s="1"/>
  <c r="O1005" i="3"/>
  <c r="N1005" i="3"/>
  <c r="W1005" i="3" s="1"/>
  <c r="M1005" i="3"/>
  <c r="Z1005" i="3" s="1"/>
  <c r="L1005" i="3"/>
  <c r="K1005" i="3"/>
  <c r="AA1005" i="3" s="1"/>
  <c r="J1005" i="3"/>
  <c r="I1005" i="3"/>
  <c r="H1005" i="3"/>
  <c r="G1005" i="3"/>
  <c r="V1004" i="3"/>
  <c r="U1004" i="3"/>
  <c r="T1004" i="3"/>
  <c r="S1004" i="3"/>
  <c r="X1004" i="3" s="1"/>
  <c r="R1004" i="3"/>
  <c r="Q1004" i="3"/>
  <c r="P1004" i="3"/>
  <c r="AB1004" i="3" s="1"/>
  <c r="O1004" i="3"/>
  <c r="N1004" i="3"/>
  <c r="W1004" i="3" s="1"/>
  <c r="M1004" i="3"/>
  <c r="Z1004" i="3" s="1"/>
  <c r="L1004" i="3"/>
  <c r="K1004" i="3"/>
  <c r="J1004" i="3"/>
  <c r="I1004" i="3"/>
  <c r="H1004" i="3"/>
  <c r="G1004" i="3"/>
  <c r="V1003" i="3"/>
  <c r="U1003" i="3"/>
  <c r="T1003" i="3"/>
  <c r="S1003" i="3"/>
  <c r="X1003" i="3" s="1"/>
  <c r="R1003" i="3"/>
  <c r="Q1003" i="3"/>
  <c r="P1003" i="3"/>
  <c r="AB1003" i="3" s="1"/>
  <c r="O1003" i="3"/>
  <c r="N1003" i="3"/>
  <c r="W1003" i="3" s="1"/>
  <c r="M1003" i="3"/>
  <c r="Z1003" i="3" s="1"/>
  <c r="L1003" i="3"/>
  <c r="K1003" i="3"/>
  <c r="AA1003" i="3" s="1"/>
  <c r="J1003" i="3"/>
  <c r="I1003" i="3"/>
  <c r="H1003" i="3"/>
  <c r="G1003" i="3"/>
  <c r="V1002" i="3"/>
  <c r="U1002" i="3"/>
  <c r="T1002" i="3"/>
  <c r="S1002" i="3"/>
  <c r="X1002" i="3" s="1"/>
  <c r="R1002" i="3"/>
  <c r="Q1002" i="3"/>
  <c r="P1002" i="3"/>
  <c r="AB1002" i="3" s="1"/>
  <c r="O1002" i="3"/>
  <c r="N1002" i="3"/>
  <c r="W1002" i="3" s="1"/>
  <c r="M1002" i="3"/>
  <c r="Z1002" i="3" s="1"/>
  <c r="L1002" i="3"/>
  <c r="K1002" i="3"/>
  <c r="AA1002" i="3" s="1"/>
  <c r="J1002" i="3"/>
  <c r="I1002" i="3"/>
  <c r="H1002" i="3"/>
  <c r="G1002" i="3"/>
  <c r="V1001" i="3"/>
  <c r="U1001" i="3"/>
  <c r="T1001" i="3"/>
  <c r="S1001" i="3"/>
  <c r="X1001" i="3" s="1"/>
  <c r="R1001" i="3"/>
  <c r="Q1001" i="3"/>
  <c r="P1001" i="3"/>
  <c r="AB1001" i="3" s="1"/>
  <c r="O1001" i="3"/>
  <c r="N1001" i="3"/>
  <c r="W1001" i="3" s="1"/>
  <c r="M1001" i="3"/>
  <c r="Z1001" i="3" s="1"/>
  <c r="L1001" i="3"/>
  <c r="K1001" i="3"/>
  <c r="AA1001" i="3" s="1"/>
  <c r="J1001" i="3"/>
  <c r="I1001" i="3"/>
  <c r="H1001" i="3"/>
  <c r="G1001" i="3"/>
  <c r="V1000" i="3"/>
  <c r="U1000" i="3"/>
  <c r="T1000" i="3"/>
  <c r="S1000" i="3"/>
  <c r="X1000" i="3" s="1"/>
  <c r="R1000" i="3"/>
  <c r="Q1000" i="3"/>
  <c r="P1000" i="3"/>
  <c r="AB1000" i="3" s="1"/>
  <c r="O1000" i="3"/>
  <c r="N1000" i="3"/>
  <c r="W1000" i="3" s="1"/>
  <c r="M1000" i="3"/>
  <c r="Z1000" i="3" s="1"/>
  <c r="L1000" i="3"/>
  <c r="K1000" i="3"/>
  <c r="AA1000" i="3" s="1"/>
  <c r="J1000" i="3"/>
  <c r="I1000" i="3"/>
  <c r="H1000" i="3"/>
  <c r="G1000" i="3"/>
  <c r="V999" i="3"/>
  <c r="U999" i="3"/>
  <c r="T999" i="3"/>
  <c r="S999" i="3"/>
  <c r="X999" i="3" s="1"/>
  <c r="R999" i="3"/>
  <c r="Q999" i="3"/>
  <c r="P999" i="3"/>
  <c r="AB999" i="3" s="1"/>
  <c r="O999" i="3"/>
  <c r="N999" i="3"/>
  <c r="W999" i="3" s="1"/>
  <c r="M999" i="3"/>
  <c r="Z999" i="3" s="1"/>
  <c r="L999" i="3"/>
  <c r="K999" i="3"/>
  <c r="AA999" i="3" s="1"/>
  <c r="J999" i="3"/>
  <c r="I999" i="3"/>
  <c r="H999" i="3"/>
  <c r="G999" i="3"/>
  <c r="V998" i="3"/>
  <c r="U998" i="3"/>
  <c r="T998" i="3"/>
  <c r="S998" i="3"/>
  <c r="X998" i="3" s="1"/>
  <c r="R998" i="3"/>
  <c r="Q998" i="3"/>
  <c r="P998" i="3"/>
  <c r="AB998" i="3" s="1"/>
  <c r="O998" i="3"/>
  <c r="N998" i="3"/>
  <c r="W998" i="3" s="1"/>
  <c r="M998" i="3"/>
  <c r="Z998" i="3" s="1"/>
  <c r="L998" i="3"/>
  <c r="K998" i="3"/>
  <c r="AA998" i="3" s="1"/>
  <c r="J998" i="3"/>
  <c r="I998" i="3"/>
  <c r="H998" i="3"/>
  <c r="G998" i="3"/>
  <c r="V997" i="3"/>
  <c r="U997" i="3"/>
  <c r="T997" i="3"/>
  <c r="S997" i="3"/>
  <c r="X997" i="3" s="1"/>
  <c r="R997" i="3"/>
  <c r="Q997" i="3"/>
  <c r="P997" i="3"/>
  <c r="AB997" i="3" s="1"/>
  <c r="O997" i="3"/>
  <c r="N997" i="3"/>
  <c r="W997" i="3" s="1"/>
  <c r="M997" i="3"/>
  <c r="Z997" i="3" s="1"/>
  <c r="L997" i="3"/>
  <c r="K997" i="3"/>
  <c r="AA997" i="3" s="1"/>
  <c r="J997" i="3"/>
  <c r="I997" i="3"/>
  <c r="H997" i="3"/>
  <c r="G997" i="3"/>
  <c r="V996" i="3"/>
  <c r="U996" i="3"/>
  <c r="T996" i="3"/>
  <c r="S996" i="3"/>
  <c r="X996" i="3" s="1"/>
  <c r="R996" i="3"/>
  <c r="Q996" i="3"/>
  <c r="P996" i="3"/>
  <c r="AB996" i="3" s="1"/>
  <c r="O996" i="3"/>
  <c r="N996" i="3"/>
  <c r="W996" i="3" s="1"/>
  <c r="M996" i="3"/>
  <c r="Z996" i="3" s="1"/>
  <c r="L996" i="3"/>
  <c r="K996" i="3"/>
  <c r="AA996" i="3" s="1"/>
  <c r="J996" i="3"/>
  <c r="I996" i="3"/>
  <c r="H996" i="3"/>
  <c r="G996" i="3"/>
  <c r="V995" i="3"/>
  <c r="U995" i="3"/>
  <c r="T995" i="3"/>
  <c r="S995" i="3"/>
  <c r="X995" i="3" s="1"/>
  <c r="R995" i="3"/>
  <c r="Q995" i="3"/>
  <c r="P995" i="3"/>
  <c r="AB995" i="3" s="1"/>
  <c r="O995" i="3"/>
  <c r="N995" i="3"/>
  <c r="W995" i="3" s="1"/>
  <c r="M995" i="3"/>
  <c r="Z995" i="3" s="1"/>
  <c r="L995" i="3"/>
  <c r="K995" i="3"/>
  <c r="AA995" i="3" s="1"/>
  <c r="J995" i="3"/>
  <c r="I995" i="3"/>
  <c r="H995" i="3"/>
  <c r="G995" i="3"/>
  <c r="Z994" i="3"/>
  <c r="V994" i="3"/>
  <c r="U994" i="3"/>
  <c r="T994" i="3"/>
  <c r="S994" i="3"/>
  <c r="X994" i="3" s="1"/>
  <c r="R994" i="3"/>
  <c r="Q994" i="3"/>
  <c r="P994" i="3"/>
  <c r="AB994" i="3" s="1"/>
  <c r="O994" i="3"/>
  <c r="N994" i="3"/>
  <c r="W994" i="3" s="1"/>
  <c r="M994" i="3"/>
  <c r="L994" i="3"/>
  <c r="K994" i="3"/>
  <c r="AA994" i="3" s="1"/>
  <c r="J994" i="3"/>
  <c r="I994" i="3"/>
  <c r="H994" i="3"/>
  <c r="G994" i="3"/>
  <c r="V993" i="3"/>
  <c r="U993" i="3"/>
  <c r="T993" i="3"/>
  <c r="S993" i="3"/>
  <c r="X993" i="3" s="1"/>
  <c r="R993" i="3"/>
  <c r="Q993" i="3"/>
  <c r="P993" i="3"/>
  <c r="AB993" i="3" s="1"/>
  <c r="O993" i="3"/>
  <c r="N993" i="3"/>
  <c r="W993" i="3" s="1"/>
  <c r="M993" i="3"/>
  <c r="Z993" i="3" s="1"/>
  <c r="L993" i="3"/>
  <c r="K993" i="3"/>
  <c r="AA993" i="3" s="1"/>
  <c r="J993" i="3"/>
  <c r="I993" i="3"/>
  <c r="H993" i="3"/>
  <c r="G993" i="3"/>
  <c r="V992" i="3"/>
  <c r="U992" i="3"/>
  <c r="T992" i="3"/>
  <c r="S992" i="3"/>
  <c r="X992" i="3" s="1"/>
  <c r="R992" i="3"/>
  <c r="Q992" i="3"/>
  <c r="P992" i="3"/>
  <c r="AB992" i="3" s="1"/>
  <c r="O992" i="3"/>
  <c r="N992" i="3"/>
  <c r="W992" i="3" s="1"/>
  <c r="M992" i="3"/>
  <c r="Z992" i="3" s="1"/>
  <c r="L992" i="3"/>
  <c r="K992" i="3"/>
  <c r="AA992" i="3" s="1"/>
  <c r="J992" i="3"/>
  <c r="I992" i="3"/>
  <c r="H992" i="3"/>
  <c r="G992" i="3"/>
  <c r="V991" i="3"/>
  <c r="U991" i="3"/>
  <c r="T991" i="3"/>
  <c r="S991" i="3"/>
  <c r="X991" i="3" s="1"/>
  <c r="R991" i="3"/>
  <c r="Q991" i="3"/>
  <c r="P991" i="3"/>
  <c r="AB991" i="3" s="1"/>
  <c r="O991" i="3"/>
  <c r="N991" i="3"/>
  <c r="W991" i="3" s="1"/>
  <c r="Y991" i="3" s="1"/>
  <c r="M991" i="3"/>
  <c r="Z991" i="3" s="1"/>
  <c r="L991" i="3"/>
  <c r="K991" i="3"/>
  <c r="AA991" i="3" s="1"/>
  <c r="J991" i="3"/>
  <c r="I991" i="3"/>
  <c r="H991" i="3"/>
  <c r="G991" i="3"/>
  <c r="AA990" i="3"/>
  <c r="V990" i="3"/>
  <c r="U990" i="3"/>
  <c r="T990" i="3"/>
  <c r="S990" i="3"/>
  <c r="X990" i="3" s="1"/>
  <c r="R990" i="3"/>
  <c r="Q990" i="3"/>
  <c r="P990" i="3"/>
  <c r="AB990" i="3" s="1"/>
  <c r="O990" i="3"/>
  <c r="N990" i="3"/>
  <c r="W990" i="3" s="1"/>
  <c r="M990" i="3"/>
  <c r="Z990" i="3" s="1"/>
  <c r="L990" i="3"/>
  <c r="K990" i="3"/>
  <c r="J990" i="3"/>
  <c r="I990" i="3"/>
  <c r="H990" i="3"/>
  <c r="G990" i="3"/>
  <c r="V989" i="3"/>
  <c r="U989" i="3"/>
  <c r="T989" i="3"/>
  <c r="S989" i="3"/>
  <c r="X989" i="3" s="1"/>
  <c r="R989" i="3"/>
  <c r="Q989" i="3"/>
  <c r="P989" i="3"/>
  <c r="AB989" i="3" s="1"/>
  <c r="O989" i="3"/>
  <c r="N989" i="3"/>
  <c r="W989" i="3" s="1"/>
  <c r="Y989" i="3" s="1"/>
  <c r="M989" i="3"/>
  <c r="Z989" i="3" s="1"/>
  <c r="L989" i="3"/>
  <c r="K989" i="3"/>
  <c r="AA989" i="3" s="1"/>
  <c r="J989" i="3"/>
  <c r="I989" i="3"/>
  <c r="H989" i="3"/>
  <c r="G989" i="3"/>
  <c r="V988" i="3"/>
  <c r="U988" i="3"/>
  <c r="T988" i="3"/>
  <c r="S988" i="3"/>
  <c r="X988" i="3" s="1"/>
  <c r="R988" i="3"/>
  <c r="Q988" i="3"/>
  <c r="P988" i="3"/>
  <c r="AB988" i="3" s="1"/>
  <c r="O988" i="3"/>
  <c r="N988" i="3"/>
  <c r="W988" i="3" s="1"/>
  <c r="M988" i="3"/>
  <c r="Z988" i="3" s="1"/>
  <c r="L988" i="3"/>
  <c r="K988" i="3"/>
  <c r="AA988" i="3" s="1"/>
  <c r="J988" i="3"/>
  <c r="I988" i="3"/>
  <c r="H988" i="3"/>
  <c r="G988" i="3"/>
  <c r="V987" i="3"/>
  <c r="U987" i="3"/>
  <c r="T987" i="3"/>
  <c r="S987" i="3"/>
  <c r="X987" i="3" s="1"/>
  <c r="R987" i="3"/>
  <c r="Q987" i="3"/>
  <c r="P987" i="3"/>
  <c r="AB987" i="3" s="1"/>
  <c r="O987" i="3"/>
  <c r="N987" i="3"/>
  <c r="W987" i="3" s="1"/>
  <c r="M987" i="3"/>
  <c r="Z987" i="3" s="1"/>
  <c r="L987" i="3"/>
  <c r="K987" i="3"/>
  <c r="AA987" i="3" s="1"/>
  <c r="J987" i="3"/>
  <c r="I987" i="3"/>
  <c r="H987" i="3"/>
  <c r="G987" i="3"/>
  <c r="V986" i="3"/>
  <c r="U986" i="3"/>
  <c r="T986" i="3"/>
  <c r="S986" i="3"/>
  <c r="X986" i="3" s="1"/>
  <c r="R986" i="3"/>
  <c r="Q986" i="3"/>
  <c r="P986" i="3"/>
  <c r="AB986" i="3" s="1"/>
  <c r="O986" i="3"/>
  <c r="N986" i="3"/>
  <c r="W986" i="3" s="1"/>
  <c r="M986" i="3"/>
  <c r="Z986" i="3" s="1"/>
  <c r="L986" i="3"/>
  <c r="K986" i="3"/>
  <c r="AA986" i="3" s="1"/>
  <c r="J986" i="3"/>
  <c r="I986" i="3"/>
  <c r="H986" i="3"/>
  <c r="G986" i="3"/>
  <c r="V985" i="3"/>
  <c r="U985" i="3"/>
  <c r="T985" i="3"/>
  <c r="S985" i="3"/>
  <c r="X985" i="3" s="1"/>
  <c r="R985" i="3"/>
  <c r="Q985" i="3"/>
  <c r="P985" i="3"/>
  <c r="AB985" i="3" s="1"/>
  <c r="O985" i="3"/>
  <c r="N985" i="3"/>
  <c r="W985" i="3" s="1"/>
  <c r="M985" i="3"/>
  <c r="Z985" i="3" s="1"/>
  <c r="L985" i="3"/>
  <c r="K985" i="3"/>
  <c r="AA985" i="3" s="1"/>
  <c r="J985" i="3"/>
  <c r="I985" i="3"/>
  <c r="H985" i="3"/>
  <c r="G985" i="3"/>
  <c r="V984" i="3"/>
  <c r="U984" i="3"/>
  <c r="T984" i="3"/>
  <c r="S984" i="3"/>
  <c r="X984" i="3" s="1"/>
  <c r="R984" i="3"/>
  <c r="Q984" i="3"/>
  <c r="P984" i="3"/>
  <c r="AB984" i="3" s="1"/>
  <c r="O984" i="3"/>
  <c r="N984" i="3"/>
  <c r="W984" i="3" s="1"/>
  <c r="M984" i="3"/>
  <c r="Z984" i="3" s="1"/>
  <c r="L984" i="3"/>
  <c r="K984" i="3"/>
  <c r="AA984" i="3" s="1"/>
  <c r="J984" i="3"/>
  <c r="I984" i="3"/>
  <c r="H984" i="3"/>
  <c r="G984" i="3"/>
  <c r="V983" i="3"/>
  <c r="U983" i="3"/>
  <c r="T983" i="3"/>
  <c r="S983" i="3"/>
  <c r="X983" i="3" s="1"/>
  <c r="R983" i="3"/>
  <c r="Q983" i="3"/>
  <c r="P983" i="3"/>
  <c r="AB983" i="3" s="1"/>
  <c r="O983" i="3"/>
  <c r="N983" i="3"/>
  <c r="W983" i="3" s="1"/>
  <c r="Y983" i="3" s="1"/>
  <c r="M983" i="3"/>
  <c r="Z983" i="3" s="1"/>
  <c r="L983" i="3"/>
  <c r="K983" i="3"/>
  <c r="AA983" i="3" s="1"/>
  <c r="J983" i="3"/>
  <c r="I983" i="3"/>
  <c r="H983" i="3"/>
  <c r="G983" i="3"/>
  <c r="V982" i="3"/>
  <c r="U982" i="3"/>
  <c r="T982" i="3"/>
  <c r="S982" i="3"/>
  <c r="X982" i="3" s="1"/>
  <c r="R982" i="3"/>
  <c r="Q982" i="3"/>
  <c r="P982" i="3"/>
  <c r="AB982" i="3" s="1"/>
  <c r="O982" i="3"/>
  <c r="N982" i="3"/>
  <c r="W982" i="3" s="1"/>
  <c r="M982" i="3"/>
  <c r="Z982" i="3" s="1"/>
  <c r="L982" i="3"/>
  <c r="K982" i="3"/>
  <c r="AA982" i="3" s="1"/>
  <c r="J982" i="3"/>
  <c r="I982" i="3"/>
  <c r="H982" i="3"/>
  <c r="G982" i="3"/>
  <c r="V981" i="3"/>
  <c r="U981" i="3"/>
  <c r="T981" i="3"/>
  <c r="S981" i="3"/>
  <c r="X981" i="3" s="1"/>
  <c r="R981" i="3"/>
  <c r="Q981" i="3"/>
  <c r="P981" i="3"/>
  <c r="AB981" i="3" s="1"/>
  <c r="O981" i="3"/>
  <c r="N981" i="3"/>
  <c r="W981" i="3" s="1"/>
  <c r="M981" i="3"/>
  <c r="Z981" i="3" s="1"/>
  <c r="L981" i="3"/>
  <c r="K981" i="3"/>
  <c r="AA981" i="3" s="1"/>
  <c r="J981" i="3"/>
  <c r="I981" i="3"/>
  <c r="H981" i="3"/>
  <c r="G981" i="3"/>
  <c r="V980" i="3"/>
  <c r="U980" i="3"/>
  <c r="T980" i="3"/>
  <c r="S980" i="3"/>
  <c r="X980" i="3" s="1"/>
  <c r="R980" i="3"/>
  <c r="Q980" i="3"/>
  <c r="P980" i="3"/>
  <c r="AB980" i="3" s="1"/>
  <c r="O980" i="3"/>
  <c r="N980" i="3"/>
  <c r="W980" i="3" s="1"/>
  <c r="M980" i="3"/>
  <c r="Z980" i="3" s="1"/>
  <c r="L980" i="3"/>
  <c r="K980" i="3"/>
  <c r="AA980" i="3" s="1"/>
  <c r="J980" i="3"/>
  <c r="I980" i="3"/>
  <c r="H980" i="3"/>
  <c r="G980" i="3"/>
  <c r="V979" i="3"/>
  <c r="U979" i="3"/>
  <c r="T979" i="3"/>
  <c r="S979" i="3"/>
  <c r="X979" i="3" s="1"/>
  <c r="R979" i="3"/>
  <c r="Q979" i="3"/>
  <c r="P979" i="3"/>
  <c r="AB979" i="3" s="1"/>
  <c r="O979" i="3"/>
  <c r="N979" i="3"/>
  <c r="W979" i="3" s="1"/>
  <c r="Y979" i="3" s="1"/>
  <c r="M979" i="3"/>
  <c r="Z979" i="3" s="1"/>
  <c r="L979" i="3"/>
  <c r="K979" i="3"/>
  <c r="AA979" i="3" s="1"/>
  <c r="J979" i="3"/>
  <c r="I979" i="3"/>
  <c r="H979" i="3"/>
  <c r="G979" i="3"/>
  <c r="V978" i="3"/>
  <c r="U978" i="3"/>
  <c r="T978" i="3"/>
  <c r="S978" i="3"/>
  <c r="X978" i="3" s="1"/>
  <c r="R978" i="3"/>
  <c r="Q978" i="3"/>
  <c r="P978" i="3"/>
  <c r="AB978" i="3" s="1"/>
  <c r="O978" i="3"/>
  <c r="N978" i="3"/>
  <c r="W978" i="3" s="1"/>
  <c r="M978" i="3"/>
  <c r="Z978" i="3" s="1"/>
  <c r="L978" i="3"/>
  <c r="K978" i="3"/>
  <c r="AA978" i="3" s="1"/>
  <c r="J978" i="3"/>
  <c r="I978" i="3"/>
  <c r="H978" i="3"/>
  <c r="G978" i="3"/>
  <c r="AA977" i="3"/>
  <c r="X977" i="3"/>
  <c r="V977" i="3"/>
  <c r="U977" i="3"/>
  <c r="T977" i="3"/>
  <c r="S977" i="3"/>
  <c r="R977" i="3"/>
  <c r="Q977" i="3"/>
  <c r="P977" i="3"/>
  <c r="AB977" i="3" s="1"/>
  <c r="O977" i="3"/>
  <c r="N977" i="3"/>
  <c r="W977" i="3" s="1"/>
  <c r="M977" i="3"/>
  <c r="Z977" i="3" s="1"/>
  <c r="L977" i="3"/>
  <c r="K977" i="3"/>
  <c r="J977" i="3"/>
  <c r="I977" i="3"/>
  <c r="H977" i="3"/>
  <c r="G977" i="3"/>
  <c r="V976" i="3"/>
  <c r="U976" i="3"/>
  <c r="T976" i="3"/>
  <c r="S976" i="3"/>
  <c r="X976" i="3" s="1"/>
  <c r="R976" i="3"/>
  <c r="Q976" i="3"/>
  <c r="P976" i="3"/>
  <c r="AB976" i="3" s="1"/>
  <c r="O976" i="3"/>
  <c r="N976" i="3"/>
  <c r="W976" i="3" s="1"/>
  <c r="M976" i="3"/>
  <c r="Z976" i="3" s="1"/>
  <c r="L976" i="3"/>
  <c r="K976" i="3"/>
  <c r="AA976" i="3" s="1"/>
  <c r="J976" i="3"/>
  <c r="I976" i="3"/>
  <c r="H976" i="3"/>
  <c r="G976" i="3"/>
  <c r="V975" i="3"/>
  <c r="U975" i="3"/>
  <c r="T975" i="3"/>
  <c r="S975" i="3"/>
  <c r="X975" i="3" s="1"/>
  <c r="R975" i="3"/>
  <c r="Q975" i="3"/>
  <c r="P975" i="3"/>
  <c r="AB975" i="3" s="1"/>
  <c r="O975" i="3"/>
  <c r="N975" i="3"/>
  <c r="W975" i="3" s="1"/>
  <c r="M975" i="3"/>
  <c r="Z975" i="3" s="1"/>
  <c r="L975" i="3"/>
  <c r="K975" i="3"/>
  <c r="AA975" i="3" s="1"/>
  <c r="J975" i="3"/>
  <c r="I975" i="3"/>
  <c r="H975" i="3"/>
  <c r="G975" i="3"/>
  <c r="V974" i="3"/>
  <c r="U974" i="3"/>
  <c r="T974" i="3"/>
  <c r="S974" i="3"/>
  <c r="X974" i="3" s="1"/>
  <c r="R974" i="3"/>
  <c r="Q974" i="3"/>
  <c r="P974" i="3"/>
  <c r="AB974" i="3" s="1"/>
  <c r="O974" i="3"/>
  <c r="N974" i="3"/>
  <c r="W974" i="3" s="1"/>
  <c r="M974" i="3"/>
  <c r="Z974" i="3" s="1"/>
  <c r="L974" i="3"/>
  <c r="K974" i="3"/>
  <c r="AA974" i="3" s="1"/>
  <c r="J974" i="3"/>
  <c r="I974" i="3"/>
  <c r="H974" i="3"/>
  <c r="G974" i="3"/>
  <c r="V973" i="3"/>
  <c r="U973" i="3"/>
  <c r="T973" i="3"/>
  <c r="S973" i="3"/>
  <c r="X973" i="3" s="1"/>
  <c r="R973" i="3"/>
  <c r="Q973" i="3"/>
  <c r="P973" i="3"/>
  <c r="AB973" i="3" s="1"/>
  <c r="O973" i="3"/>
  <c r="N973" i="3"/>
  <c r="W973" i="3" s="1"/>
  <c r="M973" i="3"/>
  <c r="Z973" i="3" s="1"/>
  <c r="L973" i="3"/>
  <c r="K973" i="3"/>
  <c r="AA973" i="3" s="1"/>
  <c r="J973" i="3"/>
  <c r="I973" i="3"/>
  <c r="H973" i="3"/>
  <c r="G973" i="3"/>
  <c r="V972" i="3"/>
  <c r="U972" i="3"/>
  <c r="T972" i="3"/>
  <c r="S972" i="3"/>
  <c r="X972" i="3" s="1"/>
  <c r="R972" i="3"/>
  <c r="Q972" i="3"/>
  <c r="P972" i="3"/>
  <c r="AB972" i="3" s="1"/>
  <c r="O972" i="3"/>
  <c r="N972" i="3"/>
  <c r="W972" i="3" s="1"/>
  <c r="M972" i="3"/>
  <c r="Z972" i="3" s="1"/>
  <c r="L972" i="3"/>
  <c r="K972" i="3"/>
  <c r="AA972" i="3" s="1"/>
  <c r="J972" i="3"/>
  <c r="I972" i="3"/>
  <c r="H972" i="3"/>
  <c r="G972" i="3"/>
  <c r="V971" i="3"/>
  <c r="U971" i="3"/>
  <c r="T971" i="3"/>
  <c r="S971" i="3"/>
  <c r="X971" i="3" s="1"/>
  <c r="R971" i="3"/>
  <c r="Q971" i="3"/>
  <c r="P971" i="3"/>
  <c r="AB971" i="3" s="1"/>
  <c r="O971" i="3"/>
  <c r="N971" i="3"/>
  <c r="W971" i="3" s="1"/>
  <c r="Y971" i="3" s="1"/>
  <c r="M971" i="3"/>
  <c r="Z971" i="3" s="1"/>
  <c r="L971" i="3"/>
  <c r="K971" i="3"/>
  <c r="AA971" i="3" s="1"/>
  <c r="J971" i="3"/>
  <c r="I971" i="3"/>
  <c r="H971" i="3"/>
  <c r="G971" i="3"/>
  <c r="V970" i="3"/>
  <c r="U970" i="3"/>
  <c r="T970" i="3"/>
  <c r="S970" i="3"/>
  <c r="X970" i="3" s="1"/>
  <c r="R970" i="3"/>
  <c r="Q970" i="3"/>
  <c r="P970" i="3"/>
  <c r="AB970" i="3" s="1"/>
  <c r="O970" i="3"/>
  <c r="N970" i="3"/>
  <c r="W970" i="3" s="1"/>
  <c r="M970" i="3"/>
  <c r="Z970" i="3" s="1"/>
  <c r="L970" i="3"/>
  <c r="K970" i="3"/>
  <c r="AA970" i="3" s="1"/>
  <c r="J970" i="3"/>
  <c r="I970" i="3"/>
  <c r="H970" i="3"/>
  <c r="G970" i="3"/>
  <c r="V969" i="3"/>
  <c r="U969" i="3"/>
  <c r="T969" i="3"/>
  <c r="S969" i="3"/>
  <c r="X969" i="3" s="1"/>
  <c r="R969" i="3"/>
  <c r="Q969" i="3"/>
  <c r="P969" i="3"/>
  <c r="AB969" i="3" s="1"/>
  <c r="O969" i="3"/>
  <c r="N969" i="3"/>
  <c r="W969" i="3" s="1"/>
  <c r="M969" i="3"/>
  <c r="Z969" i="3" s="1"/>
  <c r="L969" i="3"/>
  <c r="K969" i="3"/>
  <c r="AA969" i="3" s="1"/>
  <c r="J969" i="3"/>
  <c r="I969" i="3"/>
  <c r="H969" i="3"/>
  <c r="G969" i="3"/>
  <c r="V968" i="3"/>
  <c r="U968" i="3"/>
  <c r="T968" i="3"/>
  <c r="S968" i="3"/>
  <c r="X968" i="3" s="1"/>
  <c r="R968" i="3"/>
  <c r="Q968" i="3"/>
  <c r="P968" i="3"/>
  <c r="AB968" i="3" s="1"/>
  <c r="O968" i="3"/>
  <c r="N968" i="3"/>
  <c r="W968" i="3" s="1"/>
  <c r="Y968" i="3" s="1"/>
  <c r="M968" i="3"/>
  <c r="Z968" i="3" s="1"/>
  <c r="L968" i="3"/>
  <c r="K968" i="3"/>
  <c r="AA968" i="3" s="1"/>
  <c r="J968" i="3"/>
  <c r="I968" i="3"/>
  <c r="H968" i="3"/>
  <c r="G968" i="3"/>
  <c r="W967" i="3"/>
  <c r="V967" i="3"/>
  <c r="U967" i="3"/>
  <c r="T967" i="3"/>
  <c r="S967" i="3"/>
  <c r="X967" i="3" s="1"/>
  <c r="R967" i="3"/>
  <c r="Q967" i="3"/>
  <c r="P967" i="3"/>
  <c r="AB967" i="3" s="1"/>
  <c r="O967" i="3"/>
  <c r="N967" i="3"/>
  <c r="M967" i="3"/>
  <c r="Z967" i="3" s="1"/>
  <c r="L967" i="3"/>
  <c r="K967" i="3"/>
  <c r="AA967" i="3" s="1"/>
  <c r="J967" i="3"/>
  <c r="I967" i="3"/>
  <c r="H967" i="3"/>
  <c r="G967" i="3"/>
  <c r="V966" i="3"/>
  <c r="U966" i="3"/>
  <c r="T966" i="3"/>
  <c r="S966" i="3"/>
  <c r="X966" i="3" s="1"/>
  <c r="R966" i="3"/>
  <c r="Q966" i="3"/>
  <c r="P966" i="3"/>
  <c r="AB966" i="3" s="1"/>
  <c r="O966" i="3"/>
  <c r="N966" i="3"/>
  <c r="W966" i="3" s="1"/>
  <c r="M966" i="3"/>
  <c r="Z966" i="3" s="1"/>
  <c r="L966" i="3"/>
  <c r="K966" i="3"/>
  <c r="AA966" i="3" s="1"/>
  <c r="J966" i="3"/>
  <c r="I966" i="3"/>
  <c r="H966" i="3"/>
  <c r="G966" i="3"/>
  <c r="V965" i="3"/>
  <c r="U965" i="3"/>
  <c r="T965" i="3"/>
  <c r="S965" i="3"/>
  <c r="X965" i="3" s="1"/>
  <c r="R965" i="3"/>
  <c r="Q965" i="3"/>
  <c r="P965" i="3"/>
  <c r="AB965" i="3" s="1"/>
  <c r="O965" i="3"/>
  <c r="N965" i="3"/>
  <c r="W965" i="3" s="1"/>
  <c r="M965" i="3"/>
  <c r="Z965" i="3" s="1"/>
  <c r="L965" i="3"/>
  <c r="K965" i="3"/>
  <c r="AA965" i="3" s="1"/>
  <c r="J965" i="3"/>
  <c r="I965" i="3"/>
  <c r="H965" i="3"/>
  <c r="G965" i="3"/>
  <c r="V964" i="3"/>
  <c r="U964" i="3"/>
  <c r="T964" i="3"/>
  <c r="S964" i="3"/>
  <c r="X964" i="3" s="1"/>
  <c r="R964" i="3"/>
  <c r="Q964" i="3"/>
  <c r="P964" i="3"/>
  <c r="AB964" i="3" s="1"/>
  <c r="O964" i="3"/>
  <c r="N964" i="3"/>
  <c r="W964" i="3" s="1"/>
  <c r="M964" i="3"/>
  <c r="Z964" i="3" s="1"/>
  <c r="L964" i="3"/>
  <c r="K964" i="3"/>
  <c r="AA964" i="3" s="1"/>
  <c r="J964" i="3"/>
  <c r="I964" i="3"/>
  <c r="H964" i="3"/>
  <c r="G964" i="3"/>
  <c r="W963" i="3"/>
  <c r="Y963" i="3" s="1"/>
  <c r="V963" i="3"/>
  <c r="U963" i="3"/>
  <c r="T963" i="3"/>
  <c r="S963" i="3"/>
  <c r="X963" i="3" s="1"/>
  <c r="R963" i="3"/>
  <c r="Q963" i="3"/>
  <c r="P963" i="3"/>
  <c r="AB963" i="3" s="1"/>
  <c r="O963" i="3"/>
  <c r="N963" i="3"/>
  <c r="M963" i="3"/>
  <c r="Z963" i="3" s="1"/>
  <c r="L963" i="3"/>
  <c r="K963" i="3"/>
  <c r="AA963" i="3" s="1"/>
  <c r="J963" i="3"/>
  <c r="I963" i="3"/>
  <c r="H963" i="3"/>
  <c r="G963" i="3"/>
  <c r="V962" i="3"/>
  <c r="U962" i="3"/>
  <c r="T962" i="3"/>
  <c r="S962" i="3"/>
  <c r="X962" i="3" s="1"/>
  <c r="R962" i="3"/>
  <c r="Q962" i="3"/>
  <c r="P962" i="3"/>
  <c r="AB962" i="3" s="1"/>
  <c r="O962" i="3"/>
  <c r="N962" i="3"/>
  <c r="W962" i="3" s="1"/>
  <c r="Y962" i="3" s="1"/>
  <c r="M962" i="3"/>
  <c r="Z962" i="3" s="1"/>
  <c r="L962" i="3"/>
  <c r="K962" i="3"/>
  <c r="AA962" i="3" s="1"/>
  <c r="J962" i="3"/>
  <c r="I962" i="3"/>
  <c r="H962" i="3"/>
  <c r="G962" i="3"/>
  <c r="V961" i="3"/>
  <c r="U961" i="3"/>
  <c r="T961" i="3"/>
  <c r="S961" i="3"/>
  <c r="X961" i="3" s="1"/>
  <c r="R961" i="3"/>
  <c r="Q961" i="3"/>
  <c r="P961" i="3"/>
  <c r="AB961" i="3" s="1"/>
  <c r="O961" i="3"/>
  <c r="N961" i="3"/>
  <c r="W961" i="3" s="1"/>
  <c r="M961" i="3"/>
  <c r="Z961" i="3" s="1"/>
  <c r="L961" i="3"/>
  <c r="K961" i="3"/>
  <c r="AA961" i="3" s="1"/>
  <c r="J961" i="3"/>
  <c r="I961" i="3"/>
  <c r="H961" i="3"/>
  <c r="G961" i="3"/>
  <c r="V960" i="3"/>
  <c r="U960" i="3"/>
  <c r="T960" i="3"/>
  <c r="S960" i="3"/>
  <c r="X960" i="3" s="1"/>
  <c r="R960" i="3"/>
  <c r="Q960" i="3"/>
  <c r="P960" i="3"/>
  <c r="AB960" i="3" s="1"/>
  <c r="O960" i="3"/>
  <c r="N960" i="3"/>
  <c r="W960" i="3" s="1"/>
  <c r="M960" i="3"/>
  <c r="Z960" i="3" s="1"/>
  <c r="L960" i="3"/>
  <c r="K960" i="3"/>
  <c r="AA960" i="3" s="1"/>
  <c r="J960" i="3"/>
  <c r="I960" i="3"/>
  <c r="H960" i="3"/>
  <c r="G960" i="3"/>
  <c r="Z959" i="3"/>
  <c r="V959" i="3"/>
  <c r="U959" i="3"/>
  <c r="T959" i="3"/>
  <c r="S959" i="3"/>
  <c r="X959" i="3" s="1"/>
  <c r="R959" i="3"/>
  <c r="Q959" i="3"/>
  <c r="P959" i="3"/>
  <c r="AB959" i="3" s="1"/>
  <c r="O959" i="3"/>
  <c r="N959" i="3"/>
  <c r="W959" i="3" s="1"/>
  <c r="M959" i="3"/>
  <c r="L959" i="3"/>
  <c r="K959" i="3"/>
  <c r="AA959" i="3" s="1"/>
  <c r="J959" i="3"/>
  <c r="I959" i="3"/>
  <c r="H959" i="3"/>
  <c r="G959" i="3"/>
  <c r="V958" i="3"/>
  <c r="U958" i="3"/>
  <c r="T958" i="3"/>
  <c r="S958" i="3"/>
  <c r="X958" i="3" s="1"/>
  <c r="R958" i="3"/>
  <c r="Q958" i="3"/>
  <c r="P958" i="3"/>
  <c r="AB958" i="3" s="1"/>
  <c r="O958" i="3"/>
  <c r="N958" i="3"/>
  <c r="W958" i="3" s="1"/>
  <c r="M958" i="3"/>
  <c r="Z958" i="3" s="1"/>
  <c r="L958" i="3"/>
  <c r="K958" i="3"/>
  <c r="AA958" i="3" s="1"/>
  <c r="J958" i="3"/>
  <c r="I958" i="3"/>
  <c r="H958" i="3"/>
  <c r="G958" i="3"/>
  <c r="V957" i="3"/>
  <c r="U957" i="3"/>
  <c r="T957" i="3"/>
  <c r="S957" i="3"/>
  <c r="X957" i="3" s="1"/>
  <c r="R957" i="3"/>
  <c r="Q957" i="3"/>
  <c r="P957" i="3"/>
  <c r="AB957" i="3" s="1"/>
  <c r="O957" i="3"/>
  <c r="N957" i="3"/>
  <c r="W957" i="3" s="1"/>
  <c r="M957" i="3"/>
  <c r="Z957" i="3" s="1"/>
  <c r="L957" i="3"/>
  <c r="K957" i="3"/>
  <c r="AA957" i="3" s="1"/>
  <c r="J957" i="3"/>
  <c r="I957" i="3"/>
  <c r="H957" i="3"/>
  <c r="G957" i="3"/>
  <c r="V956" i="3"/>
  <c r="U956" i="3"/>
  <c r="T956" i="3"/>
  <c r="S956" i="3"/>
  <c r="X956" i="3" s="1"/>
  <c r="R956" i="3"/>
  <c r="Q956" i="3"/>
  <c r="P956" i="3"/>
  <c r="AB956" i="3" s="1"/>
  <c r="O956" i="3"/>
  <c r="N956" i="3"/>
  <c r="W956" i="3" s="1"/>
  <c r="M956" i="3"/>
  <c r="Z956" i="3" s="1"/>
  <c r="L956" i="3"/>
  <c r="K956" i="3"/>
  <c r="AA956" i="3" s="1"/>
  <c r="J956" i="3"/>
  <c r="I956" i="3"/>
  <c r="H956" i="3"/>
  <c r="G956" i="3"/>
  <c r="V955" i="3"/>
  <c r="U955" i="3"/>
  <c r="T955" i="3"/>
  <c r="S955" i="3"/>
  <c r="X955" i="3" s="1"/>
  <c r="R955" i="3"/>
  <c r="Q955" i="3"/>
  <c r="P955" i="3"/>
  <c r="AB955" i="3" s="1"/>
  <c r="O955" i="3"/>
  <c r="N955" i="3"/>
  <c r="W955" i="3" s="1"/>
  <c r="M955" i="3"/>
  <c r="Z955" i="3" s="1"/>
  <c r="L955" i="3"/>
  <c r="K955" i="3"/>
  <c r="AA955" i="3" s="1"/>
  <c r="J955" i="3"/>
  <c r="I955" i="3"/>
  <c r="H955" i="3"/>
  <c r="G955" i="3"/>
  <c r="V954" i="3"/>
  <c r="U954" i="3"/>
  <c r="T954" i="3"/>
  <c r="S954" i="3"/>
  <c r="X954" i="3" s="1"/>
  <c r="Y954" i="3" s="1"/>
  <c r="R954" i="3"/>
  <c r="Q954" i="3"/>
  <c r="P954" i="3"/>
  <c r="AB954" i="3" s="1"/>
  <c r="O954" i="3"/>
  <c r="N954" i="3"/>
  <c r="W954" i="3" s="1"/>
  <c r="M954" i="3"/>
  <c r="Z954" i="3" s="1"/>
  <c r="L954" i="3"/>
  <c r="K954" i="3"/>
  <c r="AA954" i="3" s="1"/>
  <c r="J954" i="3"/>
  <c r="I954" i="3"/>
  <c r="H954" i="3"/>
  <c r="G954" i="3"/>
  <c r="V953" i="3"/>
  <c r="U953" i="3"/>
  <c r="T953" i="3"/>
  <c r="S953" i="3"/>
  <c r="X953" i="3" s="1"/>
  <c r="R953" i="3"/>
  <c r="Q953" i="3"/>
  <c r="P953" i="3"/>
  <c r="AB953" i="3" s="1"/>
  <c r="O953" i="3"/>
  <c r="N953" i="3"/>
  <c r="W953" i="3" s="1"/>
  <c r="M953" i="3"/>
  <c r="Z953" i="3" s="1"/>
  <c r="L953" i="3"/>
  <c r="K953" i="3"/>
  <c r="AA953" i="3" s="1"/>
  <c r="J953" i="3"/>
  <c r="I953" i="3"/>
  <c r="H953" i="3"/>
  <c r="G953" i="3"/>
  <c r="V952" i="3"/>
  <c r="U952" i="3"/>
  <c r="T952" i="3"/>
  <c r="S952" i="3"/>
  <c r="X952" i="3" s="1"/>
  <c r="R952" i="3"/>
  <c r="Q952" i="3"/>
  <c r="P952" i="3"/>
  <c r="AB952" i="3" s="1"/>
  <c r="O952" i="3"/>
  <c r="N952" i="3"/>
  <c r="W952" i="3" s="1"/>
  <c r="M952" i="3"/>
  <c r="Z952" i="3" s="1"/>
  <c r="L952" i="3"/>
  <c r="K952" i="3"/>
  <c r="AA952" i="3" s="1"/>
  <c r="J952" i="3"/>
  <c r="I952" i="3"/>
  <c r="H952" i="3"/>
  <c r="G952" i="3"/>
  <c r="V951" i="3"/>
  <c r="U951" i="3"/>
  <c r="T951" i="3"/>
  <c r="S951" i="3"/>
  <c r="X951" i="3" s="1"/>
  <c r="R951" i="3"/>
  <c r="Q951" i="3"/>
  <c r="P951" i="3"/>
  <c r="AB951" i="3" s="1"/>
  <c r="O951" i="3"/>
  <c r="N951" i="3"/>
  <c r="W951" i="3" s="1"/>
  <c r="M951" i="3"/>
  <c r="Z951" i="3" s="1"/>
  <c r="L951" i="3"/>
  <c r="K951" i="3"/>
  <c r="AA951" i="3" s="1"/>
  <c r="J951" i="3"/>
  <c r="I951" i="3"/>
  <c r="H951" i="3"/>
  <c r="G951" i="3"/>
  <c r="V950" i="3"/>
  <c r="U950" i="3"/>
  <c r="T950" i="3"/>
  <c r="S950" i="3"/>
  <c r="X950" i="3" s="1"/>
  <c r="R950" i="3"/>
  <c r="Q950" i="3"/>
  <c r="P950" i="3"/>
  <c r="AB950" i="3" s="1"/>
  <c r="O950" i="3"/>
  <c r="N950" i="3"/>
  <c r="W950" i="3" s="1"/>
  <c r="M950" i="3"/>
  <c r="Z950" i="3" s="1"/>
  <c r="L950" i="3"/>
  <c r="K950" i="3"/>
  <c r="AA950" i="3" s="1"/>
  <c r="J950" i="3"/>
  <c r="I950" i="3"/>
  <c r="H950" i="3"/>
  <c r="G950" i="3"/>
  <c r="V949" i="3"/>
  <c r="U949" i="3"/>
  <c r="T949" i="3"/>
  <c r="S949" i="3"/>
  <c r="X949" i="3" s="1"/>
  <c r="R949" i="3"/>
  <c r="Q949" i="3"/>
  <c r="P949" i="3"/>
  <c r="AB949" i="3" s="1"/>
  <c r="O949" i="3"/>
  <c r="N949" i="3"/>
  <c r="W949" i="3" s="1"/>
  <c r="M949" i="3"/>
  <c r="Z949" i="3" s="1"/>
  <c r="L949" i="3"/>
  <c r="K949" i="3"/>
  <c r="AA949" i="3" s="1"/>
  <c r="J949" i="3"/>
  <c r="I949" i="3"/>
  <c r="H949" i="3"/>
  <c r="G949" i="3"/>
  <c r="V948" i="3"/>
  <c r="U948" i="3"/>
  <c r="T948" i="3"/>
  <c r="S948" i="3"/>
  <c r="X948" i="3" s="1"/>
  <c r="R948" i="3"/>
  <c r="Q948" i="3"/>
  <c r="P948" i="3"/>
  <c r="AB948" i="3" s="1"/>
  <c r="O948" i="3"/>
  <c r="N948" i="3"/>
  <c r="W948" i="3" s="1"/>
  <c r="M948" i="3"/>
  <c r="Z948" i="3" s="1"/>
  <c r="L948" i="3"/>
  <c r="K948" i="3"/>
  <c r="AA948" i="3" s="1"/>
  <c r="J948" i="3"/>
  <c r="I948" i="3"/>
  <c r="H948" i="3"/>
  <c r="G948" i="3"/>
  <c r="V947" i="3"/>
  <c r="U947" i="3"/>
  <c r="T947" i="3"/>
  <c r="S947" i="3"/>
  <c r="X947" i="3" s="1"/>
  <c r="R947" i="3"/>
  <c r="Q947" i="3"/>
  <c r="P947" i="3"/>
  <c r="AB947" i="3" s="1"/>
  <c r="O947" i="3"/>
  <c r="N947" i="3"/>
  <c r="W947" i="3" s="1"/>
  <c r="Y947" i="3" s="1"/>
  <c r="M947" i="3"/>
  <c r="Z947" i="3" s="1"/>
  <c r="L947" i="3"/>
  <c r="K947" i="3"/>
  <c r="AA947" i="3" s="1"/>
  <c r="J947" i="3"/>
  <c r="I947" i="3"/>
  <c r="H947" i="3"/>
  <c r="G947" i="3"/>
  <c r="V946" i="3"/>
  <c r="U946" i="3"/>
  <c r="T946" i="3"/>
  <c r="S946" i="3"/>
  <c r="X946" i="3" s="1"/>
  <c r="R946" i="3"/>
  <c r="Q946" i="3"/>
  <c r="P946" i="3"/>
  <c r="AB946" i="3" s="1"/>
  <c r="O946" i="3"/>
  <c r="N946" i="3"/>
  <c r="W946" i="3" s="1"/>
  <c r="M946" i="3"/>
  <c r="Z946" i="3" s="1"/>
  <c r="L946" i="3"/>
  <c r="K946" i="3"/>
  <c r="AA946" i="3" s="1"/>
  <c r="J946" i="3"/>
  <c r="I946" i="3"/>
  <c r="H946" i="3"/>
  <c r="G946" i="3"/>
  <c r="V945" i="3"/>
  <c r="U945" i="3"/>
  <c r="T945" i="3"/>
  <c r="S945" i="3"/>
  <c r="X945" i="3" s="1"/>
  <c r="R945" i="3"/>
  <c r="Q945" i="3"/>
  <c r="P945" i="3"/>
  <c r="AB945" i="3" s="1"/>
  <c r="O945" i="3"/>
  <c r="N945" i="3"/>
  <c r="W945" i="3" s="1"/>
  <c r="M945" i="3"/>
  <c r="Z945" i="3" s="1"/>
  <c r="L945" i="3"/>
  <c r="K945" i="3"/>
  <c r="AA945" i="3" s="1"/>
  <c r="J945" i="3"/>
  <c r="I945" i="3"/>
  <c r="H945" i="3"/>
  <c r="G945" i="3"/>
  <c r="V944" i="3"/>
  <c r="U944" i="3"/>
  <c r="T944" i="3"/>
  <c r="S944" i="3"/>
  <c r="X944" i="3" s="1"/>
  <c r="R944" i="3"/>
  <c r="Q944" i="3"/>
  <c r="P944" i="3"/>
  <c r="AB944" i="3" s="1"/>
  <c r="O944" i="3"/>
  <c r="N944" i="3"/>
  <c r="W944" i="3" s="1"/>
  <c r="M944" i="3"/>
  <c r="Z944" i="3" s="1"/>
  <c r="L944" i="3"/>
  <c r="K944" i="3"/>
  <c r="AA944" i="3" s="1"/>
  <c r="J944" i="3"/>
  <c r="I944" i="3"/>
  <c r="H944" i="3"/>
  <c r="G944" i="3"/>
  <c r="V943" i="3"/>
  <c r="U943" i="3"/>
  <c r="T943" i="3"/>
  <c r="S943" i="3"/>
  <c r="X943" i="3" s="1"/>
  <c r="R943" i="3"/>
  <c r="Q943" i="3"/>
  <c r="P943" i="3"/>
  <c r="AB943" i="3" s="1"/>
  <c r="O943" i="3"/>
  <c r="N943" i="3"/>
  <c r="W943" i="3" s="1"/>
  <c r="M943" i="3"/>
  <c r="Z943" i="3" s="1"/>
  <c r="L943" i="3"/>
  <c r="K943" i="3"/>
  <c r="AA943" i="3" s="1"/>
  <c r="J943" i="3"/>
  <c r="I943" i="3"/>
  <c r="H943" i="3"/>
  <c r="G943" i="3"/>
  <c r="V942" i="3"/>
  <c r="U942" i="3"/>
  <c r="T942" i="3"/>
  <c r="S942" i="3"/>
  <c r="X942" i="3" s="1"/>
  <c r="R942" i="3"/>
  <c r="Q942" i="3"/>
  <c r="P942" i="3"/>
  <c r="AB942" i="3" s="1"/>
  <c r="O942" i="3"/>
  <c r="N942" i="3"/>
  <c r="W942" i="3" s="1"/>
  <c r="M942" i="3"/>
  <c r="Z942" i="3" s="1"/>
  <c r="L942" i="3"/>
  <c r="K942" i="3"/>
  <c r="AA942" i="3" s="1"/>
  <c r="J942" i="3"/>
  <c r="I942" i="3"/>
  <c r="H942" i="3"/>
  <c r="G942" i="3"/>
  <c r="V941" i="3"/>
  <c r="U941" i="3"/>
  <c r="T941" i="3"/>
  <c r="S941" i="3"/>
  <c r="X941" i="3" s="1"/>
  <c r="R941" i="3"/>
  <c r="Q941" i="3"/>
  <c r="P941" i="3"/>
  <c r="AB941" i="3" s="1"/>
  <c r="O941" i="3"/>
  <c r="N941" i="3"/>
  <c r="W941" i="3" s="1"/>
  <c r="M941" i="3"/>
  <c r="Z941" i="3" s="1"/>
  <c r="L941" i="3"/>
  <c r="K941" i="3"/>
  <c r="AA941" i="3" s="1"/>
  <c r="J941" i="3"/>
  <c r="I941" i="3"/>
  <c r="H941" i="3"/>
  <c r="G941" i="3"/>
  <c r="V940" i="3"/>
  <c r="U940" i="3"/>
  <c r="T940" i="3"/>
  <c r="S940" i="3"/>
  <c r="X940" i="3" s="1"/>
  <c r="R940" i="3"/>
  <c r="Q940" i="3"/>
  <c r="P940" i="3"/>
  <c r="AB940" i="3" s="1"/>
  <c r="O940" i="3"/>
  <c r="N940" i="3"/>
  <c r="W940" i="3" s="1"/>
  <c r="M940" i="3"/>
  <c r="Z940" i="3" s="1"/>
  <c r="L940" i="3"/>
  <c r="K940" i="3"/>
  <c r="AA940" i="3" s="1"/>
  <c r="J940" i="3"/>
  <c r="I940" i="3"/>
  <c r="H940" i="3"/>
  <c r="G940" i="3"/>
  <c r="V939" i="3"/>
  <c r="U939" i="3"/>
  <c r="T939" i="3"/>
  <c r="S939" i="3"/>
  <c r="X939" i="3" s="1"/>
  <c r="R939" i="3"/>
  <c r="Q939" i="3"/>
  <c r="P939" i="3"/>
  <c r="AB939" i="3" s="1"/>
  <c r="O939" i="3"/>
  <c r="N939" i="3"/>
  <c r="W939" i="3" s="1"/>
  <c r="M939" i="3"/>
  <c r="Z939" i="3" s="1"/>
  <c r="L939" i="3"/>
  <c r="K939" i="3"/>
  <c r="AA939" i="3" s="1"/>
  <c r="J939" i="3"/>
  <c r="I939" i="3"/>
  <c r="H939" i="3"/>
  <c r="G939" i="3"/>
  <c r="V938" i="3"/>
  <c r="U938" i="3"/>
  <c r="T938" i="3"/>
  <c r="S938" i="3"/>
  <c r="X938" i="3" s="1"/>
  <c r="R938" i="3"/>
  <c r="Q938" i="3"/>
  <c r="P938" i="3"/>
  <c r="AB938" i="3" s="1"/>
  <c r="O938" i="3"/>
  <c r="N938" i="3"/>
  <c r="W938" i="3" s="1"/>
  <c r="M938" i="3"/>
  <c r="Z938" i="3" s="1"/>
  <c r="L938" i="3"/>
  <c r="K938" i="3"/>
  <c r="AA938" i="3" s="1"/>
  <c r="J938" i="3"/>
  <c r="I938" i="3"/>
  <c r="H938" i="3"/>
  <c r="G938" i="3"/>
  <c r="V937" i="3"/>
  <c r="U937" i="3"/>
  <c r="T937" i="3"/>
  <c r="S937" i="3"/>
  <c r="X937" i="3" s="1"/>
  <c r="R937" i="3"/>
  <c r="Q937" i="3"/>
  <c r="P937" i="3"/>
  <c r="AB937" i="3" s="1"/>
  <c r="O937" i="3"/>
  <c r="N937" i="3"/>
  <c r="W937" i="3" s="1"/>
  <c r="Y937" i="3" s="1"/>
  <c r="M937" i="3"/>
  <c r="Z937" i="3" s="1"/>
  <c r="L937" i="3"/>
  <c r="K937" i="3"/>
  <c r="AA937" i="3" s="1"/>
  <c r="J937" i="3"/>
  <c r="I937" i="3"/>
  <c r="H937" i="3"/>
  <c r="G937" i="3"/>
  <c r="W936" i="3"/>
  <c r="V936" i="3"/>
  <c r="U936" i="3"/>
  <c r="T936" i="3"/>
  <c r="S936" i="3"/>
  <c r="X936" i="3" s="1"/>
  <c r="R936" i="3"/>
  <c r="Q936" i="3"/>
  <c r="P936" i="3"/>
  <c r="AB936" i="3" s="1"/>
  <c r="O936" i="3"/>
  <c r="N936" i="3"/>
  <c r="M936" i="3"/>
  <c r="Z936" i="3" s="1"/>
  <c r="L936" i="3"/>
  <c r="K936" i="3"/>
  <c r="AA936" i="3" s="1"/>
  <c r="J936" i="3"/>
  <c r="I936" i="3"/>
  <c r="H936" i="3"/>
  <c r="G936" i="3"/>
  <c r="V935" i="3"/>
  <c r="U935" i="3"/>
  <c r="T935" i="3"/>
  <c r="S935" i="3"/>
  <c r="X935" i="3" s="1"/>
  <c r="R935" i="3"/>
  <c r="Q935" i="3"/>
  <c r="P935" i="3"/>
  <c r="AB935" i="3" s="1"/>
  <c r="O935" i="3"/>
  <c r="N935" i="3"/>
  <c r="W935" i="3" s="1"/>
  <c r="M935" i="3"/>
  <c r="Z935" i="3" s="1"/>
  <c r="L935" i="3"/>
  <c r="K935" i="3"/>
  <c r="AA935" i="3" s="1"/>
  <c r="J935" i="3"/>
  <c r="I935" i="3"/>
  <c r="H935" i="3"/>
  <c r="G935" i="3"/>
  <c r="V934" i="3"/>
  <c r="U934" i="3"/>
  <c r="T934" i="3"/>
  <c r="S934" i="3"/>
  <c r="X934" i="3" s="1"/>
  <c r="R934" i="3"/>
  <c r="Q934" i="3"/>
  <c r="P934" i="3"/>
  <c r="AB934" i="3" s="1"/>
  <c r="AC934" i="3" s="1"/>
  <c r="O934" i="3"/>
  <c r="N934" i="3"/>
  <c r="W934" i="3" s="1"/>
  <c r="Y934" i="3" s="1"/>
  <c r="M934" i="3"/>
  <c r="Z934" i="3" s="1"/>
  <c r="L934" i="3"/>
  <c r="K934" i="3"/>
  <c r="AA934" i="3" s="1"/>
  <c r="J934" i="3"/>
  <c r="I934" i="3"/>
  <c r="H934" i="3"/>
  <c r="G934" i="3"/>
  <c r="V933" i="3"/>
  <c r="U933" i="3"/>
  <c r="T933" i="3"/>
  <c r="S933" i="3"/>
  <c r="X933" i="3" s="1"/>
  <c r="R933" i="3"/>
  <c r="Q933" i="3"/>
  <c r="P933" i="3"/>
  <c r="AB933" i="3" s="1"/>
  <c r="O933" i="3"/>
  <c r="N933" i="3"/>
  <c r="W933" i="3" s="1"/>
  <c r="M933" i="3"/>
  <c r="Z933" i="3" s="1"/>
  <c r="L933" i="3"/>
  <c r="K933" i="3"/>
  <c r="AA933" i="3" s="1"/>
  <c r="J933" i="3"/>
  <c r="I933" i="3"/>
  <c r="H933" i="3"/>
  <c r="G933" i="3"/>
  <c r="V932" i="3"/>
  <c r="U932" i="3"/>
  <c r="T932" i="3"/>
  <c r="S932" i="3"/>
  <c r="X932" i="3" s="1"/>
  <c r="R932" i="3"/>
  <c r="Q932" i="3"/>
  <c r="P932" i="3"/>
  <c r="AB932" i="3" s="1"/>
  <c r="O932" i="3"/>
  <c r="N932" i="3"/>
  <c r="W932" i="3" s="1"/>
  <c r="M932" i="3"/>
  <c r="Z932" i="3" s="1"/>
  <c r="L932" i="3"/>
  <c r="K932" i="3"/>
  <c r="AA932" i="3" s="1"/>
  <c r="J932" i="3"/>
  <c r="I932" i="3"/>
  <c r="H932" i="3"/>
  <c r="G932" i="3"/>
  <c r="V931" i="3"/>
  <c r="U931" i="3"/>
  <c r="T931" i="3"/>
  <c r="S931" i="3"/>
  <c r="X931" i="3" s="1"/>
  <c r="R931" i="3"/>
  <c r="Q931" i="3"/>
  <c r="P931" i="3"/>
  <c r="AB931" i="3" s="1"/>
  <c r="O931" i="3"/>
  <c r="N931" i="3"/>
  <c r="W931" i="3" s="1"/>
  <c r="M931" i="3"/>
  <c r="Z931" i="3" s="1"/>
  <c r="L931" i="3"/>
  <c r="K931" i="3"/>
  <c r="AA931" i="3" s="1"/>
  <c r="J931" i="3"/>
  <c r="I931" i="3"/>
  <c r="H931" i="3"/>
  <c r="G931" i="3"/>
  <c r="AB930" i="3"/>
  <c r="V930" i="3"/>
  <c r="U930" i="3"/>
  <c r="T930" i="3"/>
  <c r="S930" i="3"/>
  <c r="X930" i="3" s="1"/>
  <c r="R930" i="3"/>
  <c r="Q930" i="3"/>
  <c r="P930" i="3"/>
  <c r="O930" i="3"/>
  <c r="N930" i="3"/>
  <c r="W930" i="3" s="1"/>
  <c r="M930" i="3"/>
  <c r="Z930" i="3" s="1"/>
  <c r="L930" i="3"/>
  <c r="K930" i="3"/>
  <c r="AA930" i="3" s="1"/>
  <c r="J930" i="3"/>
  <c r="I930" i="3"/>
  <c r="H930" i="3"/>
  <c r="G930" i="3"/>
  <c r="V929" i="3"/>
  <c r="U929" i="3"/>
  <c r="T929" i="3"/>
  <c r="S929" i="3"/>
  <c r="X929" i="3" s="1"/>
  <c r="R929" i="3"/>
  <c r="Q929" i="3"/>
  <c r="P929" i="3"/>
  <c r="AB929" i="3" s="1"/>
  <c r="O929" i="3"/>
  <c r="N929" i="3"/>
  <c r="W929" i="3" s="1"/>
  <c r="M929" i="3"/>
  <c r="Z929" i="3" s="1"/>
  <c r="L929" i="3"/>
  <c r="K929" i="3"/>
  <c r="AA929" i="3" s="1"/>
  <c r="J929" i="3"/>
  <c r="I929" i="3"/>
  <c r="H929" i="3"/>
  <c r="G929" i="3"/>
  <c r="V928" i="3"/>
  <c r="U928" i="3"/>
  <c r="T928" i="3"/>
  <c r="S928" i="3"/>
  <c r="X928" i="3" s="1"/>
  <c r="R928" i="3"/>
  <c r="Q928" i="3"/>
  <c r="P928" i="3"/>
  <c r="AB928" i="3" s="1"/>
  <c r="O928" i="3"/>
  <c r="N928" i="3"/>
  <c r="W928" i="3" s="1"/>
  <c r="Y928" i="3" s="1"/>
  <c r="M928" i="3"/>
  <c r="Z928" i="3" s="1"/>
  <c r="L928" i="3"/>
  <c r="K928" i="3"/>
  <c r="J928" i="3"/>
  <c r="I928" i="3"/>
  <c r="H928" i="3"/>
  <c r="G928" i="3"/>
  <c r="V927" i="3"/>
  <c r="U927" i="3"/>
  <c r="T927" i="3"/>
  <c r="S927" i="3"/>
  <c r="X927" i="3" s="1"/>
  <c r="R927" i="3"/>
  <c r="Q927" i="3"/>
  <c r="P927" i="3"/>
  <c r="AB927" i="3" s="1"/>
  <c r="O927" i="3"/>
  <c r="N927" i="3"/>
  <c r="W927" i="3" s="1"/>
  <c r="Y927" i="3" s="1"/>
  <c r="M927" i="3"/>
  <c r="Z927" i="3" s="1"/>
  <c r="L927" i="3"/>
  <c r="K927" i="3"/>
  <c r="J927" i="3"/>
  <c r="I927" i="3"/>
  <c r="H927" i="3"/>
  <c r="G927" i="3"/>
  <c r="V926" i="3"/>
  <c r="U926" i="3"/>
  <c r="T926" i="3"/>
  <c r="S926" i="3"/>
  <c r="X926" i="3" s="1"/>
  <c r="R926" i="3"/>
  <c r="Q926" i="3"/>
  <c r="P926" i="3"/>
  <c r="AB926" i="3" s="1"/>
  <c r="O926" i="3"/>
  <c r="N926" i="3"/>
  <c r="W926" i="3" s="1"/>
  <c r="M926" i="3"/>
  <c r="Z926" i="3" s="1"/>
  <c r="L926" i="3"/>
  <c r="K926" i="3"/>
  <c r="AA926" i="3" s="1"/>
  <c r="J926" i="3"/>
  <c r="I926" i="3"/>
  <c r="H926" i="3"/>
  <c r="G926" i="3"/>
  <c r="V925" i="3"/>
  <c r="U925" i="3"/>
  <c r="T925" i="3"/>
  <c r="S925" i="3"/>
  <c r="X925" i="3" s="1"/>
  <c r="R925" i="3"/>
  <c r="Q925" i="3"/>
  <c r="P925" i="3"/>
  <c r="AB925" i="3" s="1"/>
  <c r="O925" i="3"/>
  <c r="N925" i="3"/>
  <c r="W925" i="3" s="1"/>
  <c r="M925" i="3"/>
  <c r="Z925" i="3" s="1"/>
  <c r="L925" i="3"/>
  <c r="K925" i="3"/>
  <c r="AA925" i="3" s="1"/>
  <c r="J925" i="3"/>
  <c r="I925" i="3"/>
  <c r="H925" i="3"/>
  <c r="G925" i="3"/>
  <c r="V924" i="3"/>
  <c r="U924" i="3"/>
  <c r="T924" i="3"/>
  <c r="S924" i="3"/>
  <c r="X924" i="3" s="1"/>
  <c r="R924" i="3"/>
  <c r="Q924" i="3"/>
  <c r="P924" i="3"/>
  <c r="AB924" i="3" s="1"/>
  <c r="O924" i="3"/>
  <c r="N924" i="3"/>
  <c r="W924" i="3" s="1"/>
  <c r="Y924" i="3" s="1"/>
  <c r="M924" i="3"/>
  <c r="Z924" i="3" s="1"/>
  <c r="L924" i="3"/>
  <c r="K924" i="3"/>
  <c r="AA924" i="3" s="1"/>
  <c r="J924" i="3"/>
  <c r="I924" i="3"/>
  <c r="H924" i="3"/>
  <c r="G924" i="3"/>
  <c r="V923" i="3"/>
  <c r="U923" i="3"/>
  <c r="T923" i="3"/>
  <c r="S923" i="3"/>
  <c r="X923" i="3" s="1"/>
  <c r="R923" i="3"/>
  <c r="Q923" i="3"/>
  <c r="P923" i="3"/>
  <c r="AB923" i="3" s="1"/>
  <c r="O923" i="3"/>
  <c r="N923" i="3"/>
  <c r="W923" i="3" s="1"/>
  <c r="M923" i="3"/>
  <c r="Z923" i="3" s="1"/>
  <c r="L923" i="3"/>
  <c r="K923" i="3"/>
  <c r="AA923" i="3" s="1"/>
  <c r="J923" i="3"/>
  <c r="I923" i="3"/>
  <c r="H923" i="3"/>
  <c r="G923" i="3"/>
  <c r="V922" i="3"/>
  <c r="U922" i="3"/>
  <c r="T922" i="3"/>
  <c r="S922" i="3"/>
  <c r="X922" i="3" s="1"/>
  <c r="R922" i="3"/>
  <c r="Q922" i="3"/>
  <c r="P922" i="3"/>
  <c r="AB922" i="3" s="1"/>
  <c r="O922" i="3"/>
  <c r="N922" i="3"/>
  <c r="W922" i="3" s="1"/>
  <c r="M922" i="3"/>
  <c r="Z922" i="3" s="1"/>
  <c r="L922" i="3"/>
  <c r="K922" i="3"/>
  <c r="AA922" i="3" s="1"/>
  <c r="J922" i="3"/>
  <c r="I922" i="3"/>
  <c r="H922" i="3"/>
  <c r="G922" i="3"/>
  <c r="V921" i="3"/>
  <c r="U921" i="3"/>
  <c r="T921" i="3"/>
  <c r="S921" i="3"/>
  <c r="X921" i="3" s="1"/>
  <c r="R921" i="3"/>
  <c r="Q921" i="3"/>
  <c r="P921" i="3"/>
  <c r="AB921" i="3" s="1"/>
  <c r="O921" i="3"/>
  <c r="N921" i="3"/>
  <c r="W921" i="3" s="1"/>
  <c r="Y921" i="3" s="1"/>
  <c r="M921" i="3"/>
  <c r="Z921" i="3" s="1"/>
  <c r="L921" i="3"/>
  <c r="K921" i="3"/>
  <c r="AA921" i="3" s="1"/>
  <c r="J921" i="3"/>
  <c r="I921" i="3"/>
  <c r="H921" i="3"/>
  <c r="G921" i="3"/>
  <c r="V920" i="3"/>
  <c r="U920" i="3"/>
  <c r="T920" i="3"/>
  <c r="S920" i="3"/>
  <c r="X920" i="3" s="1"/>
  <c r="R920" i="3"/>
  <c r="Q920" i="3"/>
  <c r="P920" i="3"/>
  <c r="AB920" i="3" s="1"/>
  <c r="O920" i="3"/>
  <c r="N920" i="3"/>
  <c r="W920" i="3" s="1"/>
  <c r="M920" i="3"/>
  <c r="Z920" i="3" s="1"/>
  <c r="L920" i="3"/>
  <c r="K920" i="3"/>
  <c r="AA920" i="3" s="1"/>
  <c r="J920" i="3"/>
  <c r="I920" i="3"/>
  <c r="H920" i="3"/>
  <c r="G920" i="3"/>
  <c r="V919" i="3"/>
  <c r="U919" i="3"/>
  <c r="T919" i="3"/>
  <c r="S919" i="3"/>
  <c r="X919" i="3" s="1"/>
  <c r="R919" i="3"/>
  <c r="Q919" i="3"/>
  <c r="P919" i="3"/>
  <c r="AB919" i="3" s="1"/>
  <c r="O919" i="3"/>
  <c r="N919" i="3"/>
  <c r="W919" i="3" s="1"/>
  <c r="M919" i="3"/>
  <c r="Z919" i="3" s="1"/>
  <c r="L919" i="3"/>
  <c r="K919" i="3"/>
  <c r="AA919" i="3" s="1"/>
  <c r="J919" i="3"/>
  <c r="I919" i="3"/>
  <c r="H919" i="3"/>
  <c r="G919" i="3"/>
  <c r="V918" i="3"/>
  <c r="U918" i="3"/>
  <c r="T918" i="3"/>
  <c r="S918" i="3"/>
  <c r="X918" i="3" s="1"/>
  <c r="R918" i="3"/>
  <c r="Q918" i="3"/>
  <c r="P918" i="3"/>
  <c r="AB918" i="3" s="1"/>
  <c r="O918" i="3"/>
  <c r="N918" i="3"/>
  <c r="W918" i="3" s="1"/>
  <c r="M918" i="3"/>
  <c r="Z918" i="3" s="1"/>
  <c r="L918" i="3"/>
  <c r="K918" i="3"/>
  <c r="AA918" i="3" s="1"/>
  <c r="J918" i="3"/>
  <c r="I918" i="3"/>
  <c r="H918" i="3"/>
  <c r="G918" i="3"/>
  <c r="V917" i="3"/>
  <c r="U917" i="3"/>
  <c r="T917" i="3"/>
  <c r="S917" i="3"/>
  <c r="X917" i="3" s="1"/>
  <c r="R917" i="3"/>
  <c r="Q917" i="3"/>
  <c r="P917" i="3"/>
  <c r="AB917" i="3" s="1"/>
  <c r="O917" i="3"/>
  <c r="N917" i="3"/>
  <c r="W917" i="3" s="1"/>
  <c r="M917" i="3"/>
  <c r="Z917" i="3" s="1"/>
  <c r="L917" i="3"/>
  <c r="K917" i="3"/>
  <c r="AA917" i="3" s="1"/>
  <c r="AC917" i="3" s="1"/>
  <c r="J917" i="3"/>
  <c r="I917" i="3"/>
  <c r="H917" i="3"/>
  <c r="G917" i="3"/>
  <c r="V916" i="3"/>
  <c r="U916" i="3"/>
  <c r="T916" i="3"/>
  <c r="S916" i="3"/>
  <c r="X916" i="3" s="1"/>
  <c r="R916" i="3"/>
  <c r="Q916" i="3"/>
  <c r="P916" i="3"/>
  <c r="AB916" i="3" s="1"/>
  <c r="O916" i="3"/>
  <c r="N916" i="3"/>
  <c r="W916" i="3" s="1"/>
  <c r="M916" i="3"/>
  <c r="Z916" i="3" s="1"/>
  <c r="L916" i="3"/>
  <c r="K916" i="3"/>
  <c r="AA916" i="3" s="1"/>
  <c r="J916" i="3"/>
  <c r="I916" i="3"/>
  <c r="H916" i="3"/>
  <c r="G916" i="3"/>
  <c r="V915" i="3"/>
  <c r="U915" i="3"/>
  <c r="T915" i="3"/>
  <c r="S915" i="3"/>
  <c r="X915" i="3" s="1"/>
  <c r="R915" i="3"/>
  <c r="Q915" i="3"/>
  <c r="P915" i="3"/>
  <c r="AB915" i="3" s="1"/>
  <c r="O915" i="3"/>
  <c r="N915" i="3"/>
  <c r="W915" i="3" s="1"/>
  <c r="M915" i="3"/>
  <c r="Z915" i="3" s="1"/>
  <c r="L915" i="3"/>
  <c r="K915" i="3"/>
  <c r="AA915" i="3" s="1"/>
  <c r="J915" i="3"/>
  <c r="I915" i="3"/>
  <c r="H915" i="3"/>
  <c r="G915" i="3"/>
  <c r="V914" i="3"/>
  <c r="U914" i="3"/>
  <c r="T914" i="3"/>
  <c r="S914" i="3"/>
  <c r="X914" i="3" s="1"/>
  <c r="R914" i="3"/>
  <c r="Q914" i="3"/>
  <c r="P914" i="3"/>
  <c r="AB914" i="3" s="1"/>
  <c r="O914" i="3"/>
  <c r="N914" i="3"/>
  <c r="W914" i="3" s="1"/>
  <c r="M914" i="3"/>
  <c r="Z914" i="3" s="1"/>
  <c r="L914" i="3"/>
  <c r="K914" i="3"/>
  <c r="AA914" i="3" s="1"/>
  <c r="J914" i="3"/>
  <c r="I914" i="3"/>
  <c r="H914" i="3"/>
  <c r="G914" i="3"/>
  <c r="X913" i="3"/>
  <c r="V913" i="3"/>
  <c r="U913" i="3"/>
  <c r="T913" i="3"/>
  <c r="S913" i="3"/>
  <c r="R913" i="3"/>
  <c r="Q913" i="3"/>
  <c r="P913" i="3"/>
  <c r="AB913" i="3" s="1"/>
  <c r="O913" i="3"/>
  <c r="N913" i="3"/>
  <c r="W913" i="3" s="1"/>
  <c r="Y913" i="3" s="1"/>
  <c r="M913" i="3"/>
  <c r="Z913" i="3" s="1"/>
  <c r="L913" i="3"/>
  <c r="K913" i="3"/>
  <c r="AA913" i="3" s="1"/>
  <c r="J913" i="3"/>
  <c r="I913" i="3"/>
  <c r="H913" i="3"/>
  <c r="G913" i="3"/>
  <c r="V912" i="3"/>
  <c r="U912" i="3"/>
  <c r="T912" i="3"/>
  <c r="S912" i="3"/>
  <c r="X912" i="3" s="1"/>
  <c r="R912" i="3"/>
  <c r="Q912" i="3"/>
  <c r="P912" i="3"/>
  <c r="AB912" i="3" s="1"/>
  <c r="O912" i="3"/>
  <c r="N912" i="3"/>
  <c r="W912" i="3" s="1"/>
  <c r="M912" i="3"/>
  <c r="Z912" i="3" s="1"/>
  <c r="L912" i="3"/>
  <c r="K912" i="3"/>
  <c r="AA912" i="3" s="1"/>
  <c r="J912" i="3"/>
  <c r="I912" i="3"/>
  <c r="H912" i="3"/>
  <c r="G912" i="3"/>
  <c r="V911" i="3"/>
  <c r="U911" i="3"/>
  <c r="T911" i="3"/>
  <c r="S911" i="3"/>
  <c r="X911" i="3" s="1"/>
  <c r="R911" i="3"/>
  <c r="Q911" i="3"/>
  <c r="P911" i="3"/>
  <c r="AB911" i="3" s="1"/>
  <c r="O911" i="3"/>
  <c r="N911" i="3"/>
  <c r="W911" i="3" s="1"/>
  <c r="M911" i="3"/>
  <c r="Z911" i="3" s="1"/>
  <c r="L911" i="3"/>
  <c r="K911" i="3"/>
  <c r="AA911" i="3" s="1"/>
  <c r="J911" i="3"/>
  <c r="I911" i="3"/>
  <c r="H911" i="3"/>
  <c r="G911" i="3"/>
  <c r="V910" i="3"/>
  <c r="U910" i="3"/>
  <c r="T910" i="3"/>
  <c r="S910" i="3"/>
  <c r="X910" i="3" s="1"/>
  <c r="R910" i="3"/>
  <c r="Q910" i="3"/>
  <c r="P910" i="3"/>
  <c r="AB910" i="3" s="1"/>
  <c r="O910" i="3"/>
  <c r="N910" i="3"/>
  <c r="W910" i="3" s="1"/>
  <c r="M910" i="3"/>
  <c r="Z910" i="3" s="1"/>
  <c r="L910" i="3"/>
  <c r="K910" i="3"/>
  <c r="AA910" i="3" s="1"/>
  <c r="J910" i="3"/>
  <c r="I910" i="3"/>
  <c r="H910" i="3"/>
  <c r="G910" i="3"/>
  <c r="V909" i="3"/>
  <c r="U909" i="3"/>
  <c r="T909" i="3"/>
  <c r="S909" i="3"/>
  <c r="X909" i="3" s="1"/>
  <c r="R909" i="3"/>
  <c r="Q909" i="3"/>
  <c r="P909" i="3"/>
  <c r="AB909" i="3" s="1"/>
  <c r="O909" i="3"/>
  <c r="N909" i="3"/>
  <c r="W909" i="3" s="1"/>
  <c r="M909" i="3"/>
  <c r="Z909" i="3" s="1"/>
  <c r="L909" i="3"/>
  <c r="K909" i="3"/>
  <c r="AA909" i="3" s="1"/>
  <c r="J909" i="3"/>
  <c r="I909" i="3"/>
  <c r="H909" i="3"/>
  <c r="G909" i="3"/>
  <c r="V908" i="3"/>
  <c r="U908" i="3"/>
  <c r="T908" i="3"/>
  <c r="S908" i="3"/>
  <c r="X908" i="3" s="1"/>
  <c r="R908" i="3"/>
  <c r="Q908" i="3"/>
  <c r="P908" i="3"/>
  <c r="AB908" i="3" s="1"/>
  <c r="O908" i="3"/>
  <c r="N908" i="3"/>
  <c r="W908" i="3" s="1"/>
  <c r="M908" i="3"/>
  <c r="Z908" i="3" s="1"/>
  <c r="L908" i="3"/>
  <c r="K908" i="3"/>
  <c r="AA908" i="3" s="1"/>
  <c r="J908" i="3"/>
  <c r="I908" i="3"/>
  <c r="H908" i="3"/>
  <c r="G908" i="3"/>
  <c r="V907" i="3"/>
  <c r="U907" i="3"/>
  <c r="T907" i="3"/>
  <c r="S907" i="3"/>
  <c r="X907" i="3" s="1"/>
  <c r="R907" i="3"/>
  <c r="Q907" i="3"/>
  <c r="P907" i="3"/>
  <c r="AB907" i="3" s="1"/>
  <c r="O907" i="3"/>
  <c r="N907" i="3"/>
  <c r="W907" i="3" s="1"/>
  <c r="M907" i="3"/>
  <c r="Z907" i="3" s="1"/>
  <c r="L907" i="3"/>
  <c r="K907" i="3"/>
  <c r="AA907" i="3" s="1"/>
  <c r="J907" i="3"/>
  <c r="I907" i="3"/>
  <c r="H907" i="3"/>
  <c r="G907" i="3"/>
  <c r="V906" i="3"/>
  <c r="U906" i="3"/>
  <c r="T906" i="3"/>
  <c r="S906" i="3"/>
  <c r="X906" i="3" s="1"/>
  <c r="R906" i="3"/>
  <c r="Q906" i="3"/>
  <c r="P906" i="3"/>
  <c r="AB906" i="3" s="1"/>
  <c r="O906" i="3"/>
  <c r="N906" i="3"/>
  <c r="W906" i="3" s="1"/>
  <c r="Y906" i="3" s="1"/>
  <c r="M906" i="3"/>
  <c r="Z906" i="3" s="1"/>
  <c r="L906" i="3"/>
  <c r="K906" i="3"/>
  <c r="AA906" i="3" s="1"/>
  <c r="J906" i="3"/>
  <c r="I906" i="3"/>
  <c r="H906" i="3"/>
  <c r="G906" i="3"/>
  <c r="V905" i="3"/>
  <c r="U905" i="3"/>
  <c r="T905" i="3"/>
  <c r="S905" i="3"/>
  <c r="X905" i="3" s="1"/>
  <c r="R905" i="3"/>
  <c r="Q905" i="3"/>
  <c r="P905" i="3"/>
  <c r="AB905" i="3" s="1"/>
  <c r="O905" i="3"/>
  <c r="N905" i="3"/>
  <c r="W905" i="3" s="1"/>
  <c r="Y905" i="3" s="1"/>
  <c r="M905" i="3"/>
  <c r="Z905" i="3" s="1"/>
  <c r="L905" i="3"/>
  <c r="K905" i="3"/>
  <c r="AA905" i="3" s="1"/>
  <c r="J905" i="3"/>
  <c r="I905" i="3"/>
  <c r="H905" i="3"/>
  <c r="G905" i="3"/>
  <c r="AA904" i="3"/>
  <c r="V904" i="3"/>
  <c r="U904" i="3"/>
  <c r="T904" i="3"/>
  <c r="S904" i="3"/>
  <c r="X904" i="3" s="1"/>
  <c r="R904" i="3"/>
  <c r="Q904" i="3"/>
  <c r="P904" i="3"/>
  <c r="AB904" i="3" s="1"/>
  <c r="O904" i="3"/>
  <c r="N904" i="3"/>
  <c r="W904" i="3" s="1"/>
  <c r="Y904" i="3" s="1"/>
  <c r="M904" i="3"/>
  <c r="Z904" i="3" s="1"/>
  <c r="L904" i="3"/>
  <c r="K904" i="3"/>
  <c r="J904" i="3"/>
  <c r="I904" i="3"/>
  <c r="H904" i="3"/>
  <c r="G904" i="3"/>
  <c r="V903" i="3"/>
  <c r="U903" i="3"/>
  <c r="T903" i="3"/>
  <c r="S903" i="3"/>
  <c r="X903" i="3" s="1"/>
  <c r="R903" i="3"/>
  <c r="Q903" i="3"/>
  <c r="P903" i="3"/>
  <c r="AB903" i="3" s="1"/>
  <c r="O903" i="3"/>
  <c r="N903" i="3"/>
  <c r="W903" i="3" s="1"/>
  <c r="Y903" i="3" s="1"/>
  <c r="M903" i="3"/>
  <c r="Z903" i="3" s="1"/>
  <c r="L903" i="3"/>
  <c r="K903" i="3"/>
  <c r="AA903" i="3" s="1"/>
  <c r="J903" i="3"/>
  <c r="I903" i="3"/>
  <c r="H903" i="3"/>
  <c r="G903" i="3"/>
  <c r="V902" i="3"/>
  <c r="U902" i="3"/>
  <c r="T902" i="3"/>
  <c r="S902" i="3"/>
  <c r="X902" i="3" s="1"/>
  <c r="R902" i="3"/>
  <c r="Q902" i="3"/>
  <c r="P902" i="3"/>
  <c r="AB902" i="3" s="1"/>
  <c r="O902" i="3"/>
  <c r="N902" i="3"/>
  <c r="W902" i="3" s="1"/>
  <c r="M902" i="3"/>
  <c r="Z902" i="3" s="1"/>
  <c r="L902" i="3"/>
  <c r="K902" i="3"/>
  <c r="AA902" i="3" s="1"/>
  <c r="J902" i="3"/>
  <c r="I902" i="3"/>
  <c r="H902" i="3"/>
  <c r="G902" i="3"/>
  <c r="V901" i="3"/>
  <c r="U901" i="3"/>
  <c r="T901" i="3"/>
  <c r="S901" i="3"/>
  <c r="X901" i="3" s="1"/>
  <c r="R901" i="3"/>
  <c r="Q901" i="3"/>
  <c r="P901" i="3"/>
  <c r="AB901" i="3" s="1"/>
  <c r="O901" i="3"/>
  <c r="N901" i="3"/>
  <c r="W901" i="3" s="1"/>
  <c r="M901" i="3"/>
  <c r="Z901" i="3" s="1"/>
  <c r="L901" i="3"/>
  <c r="K901" i="3"/>
  <c r="AA901" i="3" s="1"/>
  <c r="J901" i="3"/>
  <c r="I901" i="3"/>
  <c r="H901" i="3"/>
  <c r="G901" i="3"/>
  <c r="V900" i="3"/>
  <c r="U900" i="3"/>
  <c r="T900" i="3"/>
  <c r="S900" i="3"/>
  <c r="X900" i="3" s="1"/>
  <c r="R900" i="3"/>
  <c r="Q900" i="3"/>
  <c r="P900" i="3"/>
  <c r="AB900" i="3" s="1"/>
  <c r="O900" i="3"/>
  <c r="N900" i="3"/>
  <c r="W900" i="3" s="1"/>
  <c r="M900" i="3"/>
  <c r="Z900" i="3" s="1"/>
  <c r="L900" i="3"/>
  <c r="K900" i="3"/>
  <c r="AA900" i="3" s="1"/>
  <c r="J900" i="3"/>
  <c r="I900" i="3"/>
  <c r="H900" i="3"/>
  <c r="G900" i="3"/>
  <c r="X899" i="3"/>
  <c r="V899" i="3"/>
  <c r="U899" i="3"/>
  <c r="T899" i="3"/>
  <c r="S899" i="3"/>
  <c r="R899" i="3"/>
  <c r="Q899" i="3"/>
  <c r="P899" i="3"/>
  <c r="AB899" i="3" s="1"/>
  <c r="O899" i="3"/>
  <c r="N899" i="3"/>
  <c r="W899" i="3" s="1"/>
  <c r="M899" i="3"/>
  <c r="Z899" i="3" s="1"/>
  <c r="L899" i="3"/>
  <c r="K899" i="3"/>
  <c r="AA899" i="3" s="1"/>
  <c r="J899" i="3"/>
  <c r="I899" i="3"/>
  <c r="H899" i="3"/>
  <c r="G899" i="3"/>
  <c r="V898" i="3"/>
  <c r="U898" i="3"/>
  <c r="T898" i="3"/>
  <c r="S898" i="3"/>
  <c r="X898" i="3" s="1"/>
  <c r="R898" i="3"/>
  <c r="Q898" i="3"/>
  <c r="P898" i="3"/>
  <c r="AB898" i="3" s="1"/>
  <c r="O898" i="3"/>
  <c r="N898" i="3"/>
  <c r="W898" i="3" s="1"/>
  <c r="M898" i="3"/>
  <c r="Z898" i="3" s="1"/>
  <c r="L898" i="3"/>
  <c r="K898" i="3"/>
  <c r="AA898" i="3" s="1"/>
  <c r="J898" i="3"/>
  <c r="I898" i="3"/>
  <c r="H898" i="3"/>
  <c r="G898" i="3"/>
  <c r="AA897" i="3"/>
  <c r="X897" i="3"/>
  <c r="V897" i="3"/>
  <c r="U897" i="3"/>
  <c r="T897" i="3"/>
  <c r="S897" i="3"/>
  <c r="R897" i="3"/>
  <c r="Q897" i="3"/>
  <c r="P897" i="3"/>
  <c r="AB897" i="3" s="1"/>
  <c r="O897" i="3"/>
  <c r="N897" i="3"/>
  <c r="W897" i="3" s="1"/>
  <c r="Y897" i="3" s="1"/>
  <c r="M897" i="3"/>
  <c r="Z897" i="3" s="1"/>
  <c r="L897" i="3"/>
  <c r="K897" i="3"/>
  <c r="J897" i="3"/>
  <c r="I897" i="3"/>
  <c r="H897" i="3"/>
  <c r="G897" i="3"/>
  <c r="V896" i="3"/>
  <c r="U896" i="3"/>
  <c r="T896" i="3"/>
  <c r="S896" i="3"/>
  <c r="X896" i="3" s="1"/>
  <c r="R896" i="3"/>
  <c r="Q896" i="3"/>
  <c r="P896" i="3"/>
  <c r="AB896" i="3" s="1"/>
  <c r="O896" i="3"/>
  <c r="N896" i="3"/>
  <c r="W896" i="3" s="1"/>
  <c r="M896" i="3"/>
  <c r="Z896" i="3" s="1"/>
  <c r="L896" i="3"/>
  <c r="K896" i="3"/>
  <c r="AA896" i="3" s="1"/>
  <c r="J896" i="3"/>
  <c r="I896" i="3"/>
  <c r="H896" i="3"/>
  <c r="G896" i="3"/>
  <c r="V895" i="3"/>
  <c r="U895" i="3"/>
  <c r="T895" i="3"/>
  <c r="S895" i="3"/>
  <c r="X895" i="3" s="1"/>
  <c r="R895" i="3"/>
  <c r="Q895" i="3"/>
  <c r="P895" i="3"/>
  <c r="AB895" i="3" s="1"/>
  <c r="O895" i="3"/>
  <c r="N895" i="3"/>
  <c r="W895" i="3" s="1"/>
  <c r="M895" i="3"/>
  <c r="Z895" i="3" s="1"/>
  <c r="L895" i="3"/>
  <c r="K895" i="3"/>
  <c r="AA895" i="3" s="1"/>
  <c r="J895" i="3"/>
  <c r="I895" i="3"/>
  <c r="H895" i="3"/>
  <c r="G895" i="3"/>
  <c r="V894" i="3"/>
  <c r="U894" i="3"/>
  <c r="T894" i="3"/>
  <c r="S894" i="3"/>
  <c r="X894" i="3" s="1"/>
  <c r="R894" i="3"/>
  <c r="Q894" i="3"/>
  <c r="P894" i="3"/>
  <c r="AB894" i="3" s="1"/>
  <c r="O894" i="3"/>
  <c r="N894" i="3"/>
  <c r="W894" i="3" s="1"/>
  <c r="Y894" i="3" s="1"/>
  <c r="M894" i="3"/>
  <c r="Z894" i="3" s="1"/>
  <c r="L894" i="3"/>
  <c r="K894" i="3"/>
  <c r="AA894" i="3" s="1"/>
  <c r="J894" i="3"/>
  <c r="I894" i="3"/>
  <c r="H894" i="3"/>
  <c r="G894" i="3"/>
  <c r="V893" i="3"/>
  <c r="U893" i="3"/>
  <c r="T893" i="3"/>
  <c r="S893" i="3"/>
  <c r="X893" i="3" s="1"/>
  <c r="R893" i="3"/>
  <c r="Q893" i="3"/>
  <c r="P893" i="3"/>
  <c r="AB893" i="3" s="1"/>
  <c r="O893" i="3"/>
  <c r="N893" i="3"/>
  <c r="W893" i="3" s="1"/>
  <c r="M893" i="3"/>
  <c r="Z893" i="3" s="1"/>
  <c r="L893" i="3"/>
  <c r="K893" i="3"/>
  <c r="AA893" i="3" s="1"/>
  <c r="J893" i="3"/>
  <c r="I893" i="3"/>
  <c r="H893" i="3"/>
  <c r="G893" i="3"/>
  <c r="V892" i="3"/>
  <c r="U892" i="3"/>
  <c r="T892" i="3"/>
  <c r="S892" i="3"/>
  <c r="X892" i="3" s="1"/>
  <c r="R892" i="3"/>
  <c r="Q892" i="3"/>
  <c r="P892" i="3"/>
  <c r="AB892" i="3" s="1"/>
  <c r="O892" i="3"/>
  <c r="N892" i="3"/>
  <c r="W892" i="3" s="1"/>
  <c r="M892" i="3"/>
  <c r="Z892" i="3" s="1"/>
  <c r="L892" i="3"/>
  <c r="K892" i="3"/>
  <c r="AA892" i="3" s="1"/>
  <c r="J892" i="3"/>
  <c r="I892" i="3"/>
  <c r="H892" i="3"/>
  <c r="G892" i="3"/>
  <c r="V891" i="3"/>
  <c r="U891" i="3"/>
  <c r="T891" i="3"/>
  <c r="S891" i="3"/>
  <c r="X891" i="3" s="1"/>
  <c r="R891" i="3"/>
  <c r="Q891" i="3"/>
  <c r="P891" i="3"/>
  <c r="AB891" i="3" s="1"/>
  <c r="O891" i="3"/>
  <c r="N891" i="3"/>
  <c r="W891" i="3" s="1"/>
  <c r="M891" i="3"/>
  <c r="Z891" i="3" s="1"/>
  <c r="L891" i="3"/>
  <c r="K891" i="3"/>
  <c r="AA891" i="3" s="1"/>
  <c r="J891" i="3"/>
  <c r="I891" i="3"/>
  <c r="H891" i="3"/>
  <c r="G891" i="3"/>
  <c r="V890" i="3"/>
  <c r="U890" i="3"/>
  <c r="T890" i="3"/>
  <c r="S890" i="3"/>
  <c r="X890" i="3" s="1"/>
  <c r="R890" i="3"/>
  <c r="Q890" i="3"/>
  <c r="P890" i="3"/>
  <c r="AB890" i="3" s="1"/>
  <c r="O890" i="3"/>
  <c r="N890" i="3"/>
  <c r="W890" i="3" s="1"/>
  <c r="M890" i="3"/>
  <c r="Z890" i="3" s="1"/>
  <c r="L890" i="3"/>
  <c r="K890" i="3"/>
  <c r="AA890" i="3" s="1"/>
  <c r="J890" i="3"/>
  <c r="I890" i="3"/>
  <c r="H890" i="3"/>
  <c r="G890" i="3"/>
  <c r="X889" i="3"/>
  <c r="V889" i="3"/>
  <c r="U889" i="3"/>
  <c r="T889" i="3"/>
  <c r="S889" i="3"/>
  <c r="R889" i="3"/>
  <c r="Q889" i="3"/>
  <c r="P889" i="3"/>
  <c r="AB889" i="3" s="1"/>
  <c r="O889" i="3"/>
  <c r="N889" i="3"/>
  <c r="W889" i="3" s="1"/>
  <c r="M889" i="3"/>
  <c r="Z889" i="3" s="1"/>
  <c r="L889" i="3"/>
  <c r="K889" i="3"/>
  <c r="J889" i="3"/>
  <c r="I889" i="3"/>
  <c r="H889" i="3"/>
  <c r="G889" i="3"/>
  <c r="V888" i="3"/>
  <c r="U888" i="3"/>
  <c r="T888" i="3"/>
  <c r="S888" i="3"/>
  <c r="X888" i="3" s="1"/>
  <c r="R888" i="3"/>
  <c r="Q888" i="3"/>
  <c r="P888" i="3"/>
  <c r="AB888" i="3" s="1"/>
  <c r="O888" i="3"/>
  <c r="N888" i="3"/>
  <c r="W888" i="3" s="1"/>
  <c r="M888" i="3"/>
  <c r="Z888" i="3" s="1"/>
  <c r="L888" i="3"/>
  <c r="K888" i="3"/>
  <c r="AA888" i="3" s="1"/>
  <c r="J888" i="3"/>
  <c r="I888" i="3"/>
  <c r="H888" i="3"/>
  <c r="G888" i="3"/>
  <c r="V887" i="3"/>
  <c r="U887" i="3"/>
  <c r="T887" i="3"/>
  <c r="S887" i="3"/>
  <c r="X887" i="3" s="1"/>
  <c r="R887" i="3"/>
  <c r="Q887" i="3"/>
  <c r="P887" i="3"/>
  <c r="AB887" i="3" s="1"/>
  <c r="O887" i="3"/>
  <c r="N887" i="3"/>
  <c r="W887" i="3" s="1"/>
  <c r="M887" i="3"/>
  <c r="Z887" i="3" s="1"/>
  <c r="L887" i="3"/>
  <c r="K887" i="3"/>
  <c r="AA887" i="3" s="1"/>
  <c r="J887" i="3"/>
  <c r="I887" i="3"/>
  <c r="H887" i="3"/>
  <c r="G887" i="3"/>
  <c r="V886" i="3"/>
  <c r="U886" i="3"/>
  <c r="T886" i="3"/>
  <c r="S886" i="3"/>
  <c r="X886" i="3" s="1"/>
  <c r="R886" i="3"/>
  <c r="Q886" i="3"/>
  <c r="P886" i="3"/>
  <c r="AB886" i="3" s="1"/>
  <c r="O886" i="3"/>
  <c r="N886" i="3"/>
  <c r="W886" i="3" s="1"/>
  <c r="Y886" i="3" s="1"/>
  <c r="M886" i="3"/>
  <c r="Z886" i="3" s="1"/>
  <c r="L886" i="3"/>
  <c r="K886" i="3"/>
  <c r="AA886" i="3" s="1"/>
  <c r="J886" i="3"/>
  <c r="I886" i="3"/>
  <c r="H886" i="3"/>
  <c r="G886" i="3"/>
  <c r="V885" i="3"/>
  <c r="U885" i="3"/>
  <c r="T885" i="3"/>
  <c r="S885" i="3"/>
  <c r="X885" i="3" s="1"/>
  <c r="R885" i="3"/>
  <c r="Q885" i="3"/>
  <c r="P885" i="3"/>
  <c r="AB885" i="3" s="1"/>
  <c r="O885" i="3"/>
  <c r="N885" i="3"/>
  <c r="W885" i="3" s="1"/>
  <c r="Y885" i="3" s="1"/>
  <c r="M885" i="3"/>
  <c r="Z885" i="3" s="1"/>
  <c r="L885" i="3"/>
  <c r="K885" i="3"/>
  <c r="AA885" i="3" s="1"/>
  <c r="J885" i="3"/>
  <c r="I885" i="3"/>
  <c r="H885" i="3"/>
  <c r="G885" i="3"/>
  <c r="AA884" i="3"/>
  <c r="V884" i="3"/>
  <c r="U884" i="3"/>
  <c r="T884" i="3"/>
  <c r="S884" i="3"/>
  <c r="X884" i="3" s="1"/>
  <c r="R884" i="3"/>
  <c r="Q884" i="3"/>
  <c r="P884" i="3"/>
  <c r="AB884" i="3" s="1"/>
  <c r="O884" i="3"/>
  <c r="N884" i="3"/>
  <c r="W884" i="3" s="1"/>
  <c r="M884" i="3"/>
  <c r="Z884" i="3" s="1"/>
  <c r="L884" i="3"/>
  <c r="K884" i="3"/>
  <c r="J884" i="3"/>
  <c r="I884" i="3"/>
  <c r="H884" i="3"/>
  <c r="G884" i="3"/>
  <c r="V883" i="3"/>
  <c r="U883" i="3"/>
  <c r="T883" i="3"/>
  <c r="S883" i="3"/>
  <c r="X883" i="3" s="1"/>
  <c r="R883" i="3"/>
  <c r="Q883" i="3"/>
  <c r="P883" i="3"/>
  <c r="AB883" i="3" s="1"/>
  <c r="O883" i="3"/>
  <c r="N883" i="3"/>
  <c r="W883" i="3" s="1"/>
  <c r="M883" i="3"/>
  <c r="Z883" i="3" s="1"/>
  <c r="L883" i="3"/>
  <c r="K883" i="3"/>
  <c r="AA883" i="3" s="1"/>
  <c r="J883" i="3"/>
  <c r="I883" i="3"/>
  <c r="H883" i="3"/>
  <c r="G883" i="3"/>
  <c r="V882" i="3"/>
  <c r="U882" i="3"/>
  <c r="T882" i="3"/>
  <c r="S882" i="3"/>
  <c r="X882" i="3" s="1"/>
  <c r="R882" i="3"/>
  <c r="Q882" i="3"/>
  <c r="P882" i="3"/>
  <c r="AB882" i="3" s="1"/>
  <c r="O882" i="3"/>
  <c r="N882" i="3"/>
  <c r="W882" i="3" s="1"/>
  <c r="M882" i="3"/>
  <c r="Z882" i="3" s="1"/>
  <c r="L882" i="3"/>
  <c r="K882" i="3"/>
  <c r="AA882" i="3" s="1"/>
  <c r="J882" i="3"/>
  <c r="I882" i="3"/>
  <c r="H882" i="3"/>
  <c r="G882" i="3"/>
  <c r="V881" i="3"/>
  <c r="U881" i="3"/>
  <c r="T881" i="3"/>
  <c r="S881" i="3"/>
  <c r="X881" i="3" s="1"/>
  <c r="Y881" i="3" s="1"/>
  <c r="R881" i="3"/>
  <c r="Q881" i="3"/>
  <c r="P881" i="3"/>
  <c r="AB881" i="3" s="1"/>
  <c r="O881" i="3"/>
  <c r="N881" i="3"/>
  <c r="W881" i="3" s="1"/>
  <c r="M881" i="3"/>
  <c r="Z881" i="3" s="1"/>
  <c r="L881" i="3"/>
  <c r="K881" i="3"/>
  <c r="AA881" i="3" s="1"/>
  <c r="J881" i="3"/>
  <c r="I881" i="3"/>
  <c r="H881" i="3"/>
  <c r="G881" i="3"/>
  <c r="V880" i="3"/>
  <c r="U880" i="3"/>
  <c r="T880" i="3"/>
  <c r="S880" i="3"/>
  <c r="X880" i="3" s="1"/>
  <c r="R880" i="3"/>
  <c r="Q880" i="3"/>
  <c r="P880" i="3"/>
  <c r="AB880" i="3" s="1"/>
  <c r="O880" i="3"/>
  <c r="N880" i="3"/>
  <c r="W880" i="3" s="1"/>
  <c r="M880" i="3"/>
  <c r="Z880" i="3" s="1"/>
  <c r="L880" i="3"/>
  <c r="K880" i="3"/>
  <c r="AA880" i="3" s="1"/>
  <c r="J880" i="3"/>
  <c r="I880" i="3"/>
  <c r="H880" i="3"/>
  <c r="G880" i="3"/>
  <c r="W879" i="3"/>
  <c r="V879" i="3"/>
  <c r="U879" i="3"/>
  <c r="T879" i="3"/>
  <c r="S879" i="3"/>
  <c r="X879" i="3" s="1"/>
  <c r="R879" i="3"/>
  <c r="Q879" i="3"/>
  <c r="P879" i="3"/>
  <c r="AB879" i="3" s="1"/>
  <c r="O879" i="3"/>
  <c r="N879" i="3"/>
  <c r="M879" i="3"/>
  <c r="Z879" i="3" s="1"/>
  <c r="L879" i="3"/>
  <c r="K879" i="3"/>
  <c r="AA879" i="3" s="1"/>
  <c r="J879" i="3"/>
  <c r="I879" i="3"/>
  <c r="H879" i="3"/>
  <c r="G879" i="3"/>
  <c r="V878" i="3"/>
  <c r="U878" i="3"/>
  <c r="T878" i="3"/>
  <c r="S878" i="3"/>
  <c r="X878" i="3" s="1"/>
  <c r="R878" i="3"/>
  <c r="Q878" i="3"/>
  <c r="P878" i="3"/>
  <c r="AB878" i="3" s="1"/>
  <c r="O878" i="3"/>
  <c r="N878" i="3"/>
  <c r="W878" i="3" s="1"/>
  <c r="M878" i="3"/>
  <c r="Z878" i="3" s="1"/>
  <c r="L878" i="3"/>
  <c r="K878" i="3"/>
  <c r="AA878" i="3" s="1"/>
  <c r="J878" i="3"/>
  <c r="I878" i="3"/>
  <c r="H878" i="3"/>
  <c r="G878" i="3"/>
  <c r="V877" i="3"/>
  <c r="U877" i="3"/>
  <c r="T877" i="3"/>
  <c r="S877" i="3"/>
  <c r="X877" i="3" s="1"/>
  <c r="R877" i="3"/>
  <c r="Q877" i="3"/>
  <c r="P877" i="3"/>
  <c r="AB877" i="3" s="1"/>
  <c r="O877" i="3"/>
  <c r="N877" i="3"/>
  <c r="W877" i="3" s="1"/>
  <c r="M877" i="3"/>
  <c r="Z877" i="3" s="1"/>
  <c r="L877" i="3"/>
  <c r="K877" i="3"/>
  <c r="AA877" i="3" s="1"/>
  <c r="J877" i="3"/>
  <c r="I877" i="3"/>
  <c r="H877" i="3"/>
  <c r="G877" i="3"/>
  <c r="V876" i="3"/>
  <c r="U876" i="3"/>
  <c r="T876" i="3"/>
  <c r="S876" i="3"/>
  <c r="X876" i="3" s="1"/>
  <c r="R876" i="3"/>
  <c r="Q876" i="3"/>
  <c r="P876" i="3"/>
  <c r="AB876" i="3" s="1"/>
  <c r="O876" i="3"/>
  <c r="N876" i="3"/>
  <c r="W876" i="3" s="1"/>
  <c r="Y876" i="3" s="1"/>
  <c r="M876" i="3"/>
  <c r="Z876" i="3" s="1"/>
  <c r="L876" i="3"/>
  <c r="K876" i="3"/>
  <c r="AA876" i="3" s="1"/>
  <c r="J876" i="3"/>
  <c r="I876" i="3"/>
  <c r="H876" i="3"/>
  <c r="G876" i="3"/>
  <c r="Z875" i="3"/>
  <c r="V875" i="3"/>
  <c r="U875" i="3"/>
  <c r="T875" i="3"/>
  <c r="S875" i="3"/>
  <c r="X875" i="3" s="1"/>
  <c r="R875" i="3"/>
  <c r="Q875" i="3"/>
  <c r="P875" i="3"/>
  <c r="AB875" i="3" s="1"/>
  <c r="O875" i="3"/>
  <c r="N875" i="3"/>
  <c r="W875" i="3" s="1"/>
  <c r="M875" i="3"/>
  <c r="L875" i="3"/>
  <c r="K875" i="3"/>
  <c r="J875" i="3"/>
  <c r="I875" i="3"/>
  <c r="H875" i="3"/>
  <c r="G875" i="3"/>
  <c r="V874" i="3"/>
  <c r="U874" i="3"/>
  <c r="T874" i="3"/>
  <c r="S874" i="3"/>
  <c r="X874" i="3" s="1"/>
  <c r="R874" i="3"/>
  <c r="Q874" i="3"/>
  <c r="P874" i="3"/>
  <c r="AB874" i="3" s="1"/>
  <c r="O874" i="3"/>
  <c r="N874" i="3"/>
  <c r="W874" i="3" s="1"/>
  <c r="M874" i="3"/>
  <c r="Z874" i="3" s="1"/>
  <c r="L874" i="3"/>
  <c r="K874" i="3"/>
  <c r="AA874" i="3" s="1"/>
  <c r="J874" i="3"/>
  <c r="I874" i="3"/>
  <c r="H874" i="3"/>
  <c r="G874" i="3"/>
  <c r="V873" i="3"/>
  <c r="U873" i="3"/>
  <c r="T873" i="3"/>
  <c r="S873" i="3"/>
  <c r="X873" i="3" s="1"/>
  <c r="R873" i="3"/>
  <c r="Q873" i="3"/>
  <c r="P873" i="3"/>
  <c r="AB873" i="3" s="1"/>
  <c r="O873" i="3"/>
  <c r="N873" i="3"/>
  <c r="W873" i="3" s="1"/>
  <c r="M873" i="3"/>
  <c r="Z873" i="3" s="1"/>
  <c r="L873" i="3"/>
  <c r="K873" i="3"/>
  <c r="AA873" i="3" s="1"/>
  <c r="J873" i="3"/>
  <c r="I873" i="3"/>
  <c r="H873" i="3"/>
  <c r="G873" i="3"/>
  <c r="V872" i="3"/>
  <c r="U872" i="3"/>
  <c r="T872" i="3"/>
  <c r="S872" i="3"/>
  <c r="X872" i="3" s="1"/>
  <c r="R872" i="3"/>
  <c r="Q872" i="3"/>
  <c r="P872" i="3"/>
  <c r="AB872" i="3" s="1"/>
  <c r="O872" i="3"/>
  <c r="N872" i="3"/>
  <c r="W872" i="3" s="1"/>
  <c r="M872" i="3"/>
  <c r="Z872" i="3" s="1"/>
  <c r="L872" i="3"/>
  <c r="K872" i="3"/>
  <c r="AA872" i="3" s="1"/>
  <c r="J872" i="3"/>
  <c r="I872" i="3"/>
  <c r="H872" i="3"/>
  <c r="G872" i="3"/>
  <c r="Z871" i="3"/>
  <c r="V871" i="3"/>
  <c r="U871" i="3"/>
  <c r="T871" i="3"/>
  <c r="S871" i="3"/>
  <c r="X871" i="3" s="1"/>
  <c r="R871" i="3"/>
  <c r="Q871" i="3"/>
  <c r="P871" i="3"/>
  <c r="AB871" i="3" s="1"/>
  <c r="O871" i="3"/>
  <c r="N871" i="3"/>
  <c r="W871" i="3" s="1"/>
  <c r="M871" i="3"/>
  <c r="L871" i="3"/>
  <c r="K871" i="3"/>
  <c r="AA871" i="3" s="1"/>
  <c r="J871" i="3"/>
  <c r="I871" i="3"/>
  <c r="H871" i="3"/>
  <c r="G871" i="3"/>
  <c r="V870" i="3"/>
  <c r="U870" i="3"/>
  <c r="T870" i="3"/>
  <c r="S870" i="3"/>
  <c r="X870" i="3" s="1"/>
  <c r="R870" i="3"/>
  <c r="Q870" i="3"/>
  <c r="P870" i="3"/>
  <c r="AB870" i="3" s="1"/>
  <c r="O870" i="3"/>
  <c r="N870" i="3"/>
  <c r="W870" i="3" s="1"/>
  <c r="M870" i="3"/>
  <c r="Z870" i="3" s="1"/>
  <c r="L870" i="3"/>
  <c r="K870" i="3"/>
  <c r="AA870" i="3" s="1"/>
  <c r="J870" i="3"/>
  <c r="I870" i="3"/>
  <c r="H870" i="3"/>
  <c r="G870" i="3"/>
  <c r="X869" i="3"/>
  <c r="V869" i="3"/>
  <c r="U869" i="3"/>
  <c r="T869" i="3"/>
  <c r="S869" i="3"/>
  <c r="R869" i="3"/>
  <c r="Q869" i="3"/>
  <c r="P869" i="3"/>
  <c r="AB869" i="3" s="1"/>
  <c r="O869" i="3"/>
  <c r="N869" i="3"/>
  <c r="W869" i="3" s="1"/>
  <c r="M869" i="3"/>
  <c r="Z869" i="3" s="1"/>
  <c r="L869" i="3"/>
  <c r="K869" i="3"/>
  <c r="AA869" i="3" s="1"/>
  <c r="J869" i="3"/>
  <c r="I869" i="3"/>
  <c r="H869" i="3"/>
  <c r="G869" i="3"/>
  <c r="V868" i="3"/>
  <c r="U868" i="3"/>
  <c r="T868" i="3"/>
  <c r="S868" i="3"/>
  <c r="X868" i="3" s="1"/>
  <c r="R868" i="3"/>
  <c r="Q868" i="3"/>
  <c r="P868" i="3"/>
  <c r="AB868" i="3" s="1"/>
  <c r="O868" i="3"/>
  <c r="N868" i="3"/>
  <c r="W868" i="3" s="1"/>
  <c r="M868" i="3"/>
  <c r="Z868" i="3" s="1"/>
  <c r="L868" i="3"/>
  <c r="K868" i="3"/>
  <c r="J868" i="3"/>
  <c r="I868" i="3"/>
  <c r="H868" i="3"/>
  <c r="G868" i="3"/>
  <c r="V867" i="3"/>
  <c r="U867" i="3"/>
  <c r="T867" i="3"/>
  <c r="S867" i="3"/>
  <c r="X867" i="3" s="1"/>
  <c r="R867" i="3"/>
  <c r="Q867" i="3"/>
  <c r="P867" i="3"/>
  <c r="AB867" i="3" s="1"/>
  <c r="O867" i="3"/>
  <c r="N867" i="3"/>
  <c r="W867" i="3" s="1"/>
  <c r="M867" i="3"/>
  <c r="Z867" i="3" s="1"/>
  <c r="L867" i="3"/>
  <c r="K867" i="3"/>
  <c r="AA867" i="3" s="1"/>
  <c r="J867" i="3"/>
  <c r="I867" i="3"/>
  <c r="H867" i="3"/>
  <c r="G867" i="3"/>
  <c r="V866" i="3"/>
  <c r="U866" i="3"/>
  <c r="T866" i="3"/>
  <c r="S866" i="3"/>
  <c r="X866" i="3" s="1"/>
  <c r="R866" i="3"/>
  <c r="Q866" i="3"/>
  <c r="P866" i="3"/>
  <c r="AB866" i="3" s="1"/>
  <c r="O866" i="3"/>
  <c r="N866" i="3"/>
  <c r="W866" i="3" s="1"/>
  <c r="M866" i="3"/>
  <c r="Z866" i="3" s="1"/>
  <c r="L866" i="3"/>
  <c r="K866" i="3"/>
  <c r="AA866" i="3" s="1"/>
  <c r="J866" i="3"/>
  <c r="I866" i="3"/>
  <c r="H866" i="3"/>
  <c r="G866" i="3"/>
  <c r="V865" i="3"/>
  <c r="U865" i="3"/>
  <c r="T865" i="3"/>
  <c r="S865" i="3"/>
  <c r="X865" i="3" s="1"/>
  <c r="R865" i="3"/>
  <c r="Q865" i="3"/>
  <c r="P865" i="3"/>
  <c r="AB865" i="3" s="1"/>
  <c r="O865" i="3"/>
  <c r="N865" i="3"/>
  <c r="W865" i="3" s="1"/>
  <c r="M865" i="3"/>
  <c r="Z865" i="3" s="1"/>
  <c r="L865" i="3"/>
  <c r="K865" i="3"/>
  <c r="AA865" i="3" s="1"/>
  <c r="J865" i="3"/>
  <c r="I865" i="3"/>
  <c r="H865" i="3"/>
  <c r="G865" i="3"/>
  <c r="V864" i="3"/>
  <c r="U864" i="3"/>
  <c r="T864" i="3"/>
  <c r="S864" i="3"/>
  <c r="X864" i="3" s="1"/>
  <c r="R864" i="3"/>
  <c r="Q864" i="3"/>
  <c r="P864" i="3"/>
  <c r="AB864" i="3" s="1"/>
  <c r="O864" i="3"/>
  <c r="N864" i="3"/>
  <c r="W864" i="3" s="1"/>
  <c r="M864" i="3"/>
  <c r="Z864" i="3" s="1"/>
  <c r="L864" i="3"/>
  <c r="K864" i="3"/>
  <c r="J864" i="3"/>
  <c r="I864" i="3"/>
  <c r="H864" i="3"/>
  <c r="G864" i="3"/>
  <c r="V863" i="3"/>
  <c r="U863" i="3"/>
  <c r="T863" i="3"/>
  <c r="S863" i="3"/>
  <c r="X863" i="3" s="1"/>
  <c r="R863" i="3"/>
  <c r="Q863" i="3"/>
  <c r="P863" i="3"/>
  <c r="AB863" i="3" s="1"/>
  <c r="O863" i="3"/>
  <c r="N863" i="3"/>
  <c r="W863" i="3" s="1"/>
  <c r="M863" i="3"/>
  <c r="Z863" i="3" s="1"/>
  <c r="L863" i="3"/>
  <c r="K863" i="3"/>
  <c r="AA863" i="3" s="1"/>
  <c r="J863" i="3"/>
  <c r="I863" i="3"/>
  <c r="H863" i="3"/>
  <c r="G863" i="3"/>
  <c r="V862" i="3"/>
  <c r="U862" i="3"/>
  <c r="T862" i="3"/>
  <c r="S862" i="3"/>
  <c r="X862" i="3" s="1"/>
  <c r="R862" i="3"/>
  <c r="Q862" i="3"/>
  <c r="P862" i="3"/>
  <c r="AB862" i="3" s="1"/>
  <c r="O862" i="3"/>
  <c r="N862" i="3"/>
  <c r="W862" i="3" s="1"/>
  <c r="M862" i="3"/>
  <c r="Z862" i="3" s="1"/>
  <c r="L862" i="3"/>
  <c r="K862" i="3"/>
  <c r="AA862" i="3" s="1"/>
  <c r="J862" i="3"/>
  <c r="I862" i="3"/>
  <c r="H862" i="3"/>
  <c r="G862" i="3"/>
  <c r="X861" i="3"/>
  <c r="V861" i="3"/>
  <c r="U861" i="3"/>
  <c r="T861" i="3"/>
  <c r="S861" i="3"/>
  <c r="R861" i="3"/>
  <c r="Q861" i="3"/>
  <c r="P861" i="3"/>
  <c r="AB861" i="3" s="1"/>
  <c r="O861" i="3"/>
  <c r="N861" i="3"/>
  <c r="W861" i="3" s="1"/>
  <c r="Y861" i="3" s="1"/>
  <c r="M861" i="3"/>
  <c r="Z861" i="3" s="1"/>
  <c r="L861" i="3"/>
  <c r="K861" i="3"/>
  <c r="J861" i="3"/>
  <c r="I861" i="3"/>
  <c r="H861" i="3"/>
  <c r="G861" i="3"/>
  <c r="X860" i="3"/>
  <c r="V860" i="3"/>
  <c r="U860" i="3"/>
  <c r="T860" i="3"/>
  <c r="S860" i="3"/>
  <c r="R860" i="3"/>
  <c r="Q860" i="3"/>
  <c r="P860" i="3"/>
  <c r="AB860" i="3" s="1"/>
  <c r="O860" i="3"/>
  <c r="N860" i="3"/>
  <c r="W860" i="3" s="1"/>
  <c r="M860" i="3"/>
  <c r="Z860" i="3" s="1"/>
  <c r="L860" i="3"/>
  <c r="K860" i="3"/>
  <c r="AA860" i="3" s="1"/>
  <c r="J860" i="3"/>
  <c r="I860" i="3"/>
  <c r="H860" i="3"/>
  <c r="G860" i="3"/>
  <c r="V859" i="3"/>
  <c r="U859" i="3"/>
  <c r="T859" i="3"/>
  <c r="S859" i="3"/>
  <c r="X859" i="3" s="1"/>
  <c r="R859" i="3"/>
  <c r="Q859" i="3"/>
  <c r="P859" i="3"/>
  <c r="AB859" i="3" s="1"/>
  <c r="O859" i="3"/>
  <c r="N859" i="3"/>
  <c r="W859" i="3" s="1"/>
  <c r="Y859" i="3" s="1"/>
  <c r="M859" i="3"/>
  <c r="Z859" i="3" s="1"/>
  <c r="L859" i="3"/>
  <c r="K859" i="3"/>
  <c r="AA859" i="3" s="1"/>
  <c r="J859" i="3"/>
  <c r="I859" i="3"/>
  <c r="H859" i="3"/>
  <c r="G859" i="3"/>
  <c r="V858" i="3"/>
  <c r="U858" i="3"/>
  <c r="T858" i="3"/>
  <c r="S858" i="3"/>
  <c r="X858" i="3" s="1"/>
  <c r="R858" i="3"/>
  <c r="Q858" i="3"/>
  <c r="P858" i="3"/>
  <c r="AB858" i="3" s="1"/>
  <c r="O858" i="3"/>
  <c r="N858" i="3"/>
  <c r="W858" i="3" s="1"/>
  <c r="M858" i="3"/>
  <c r="Z858" i="3" s="1"/>
  <c r="L858" i="3"/>
  <c r="K858" i="3"/>
  <c r="AA858" i="3" s="1"/>
  <c r="J858" i="3"/>
  <c r="I858" i="3"/>
  <c r="H858" i="3"/>
  <c r="G858" i="3"/>
  <c r="V857" i="3"/>
  <c r="U857" i="3"/>
  <c r="T857" i="3"/>
  <c r="S857" i="3"/>
  <c r="X857" i="3" s="1"/>
  <c r="R857" i="3"/>
  <c r="Q857" i="3"/>
  <c r="P857" i="3"/>
  <c r="AB857" i="3" s="1"/>
  <c r="O857" i="3"/>
  <c r="N857" i="3"/>
  <c r="W857" i="3" s="1"/>
  <c r="Y857" i="3" s="1"/>
  <c r="M857" i="3"/>
  <c r="Z857" i="3" s="1"/>
  <c r="L857" i="3"/>
  <c r="K857" i="3"/>
  <c r="AA857" i="3" s="1"/>
  <c r="J857" i="3"/>
  <c r="I857" i="3"/>
  <c r="H857" i="3"/>
  <c r="G857" i="3"/>
  <c r="W856" i="3"/>
  <c r="V856" i="3"/>
  <c r="U856" i="3"/>
  <c r="T856" i="3"/>
  <c r="S856" i="3"/>
  <c r="X856" i="3" s="1"/>
  <c r="R856" i="3"/>
  <c r="Q856" i="3"/>
  <c r="P856" i="3"/>
  <c r="AB856" i="3" s="1"/>
  <c r="O856" i="3"/>
  <c r="N856" i="3"/>
  <c r="M856" i="3"/>
  <c r="Z856" i="3" s="1"/>
  <c r="L856" i="3"/>
  <c r="K856" i="3"/>
  <c r="AA856" i="3" s="1"/>
  <c r="J856" i="3"/>
  <c r="I856" i="3"/>
  <c r="H856" i="3"/>
  <c r="G856" i="3"/>
  <c r="V855" i="3"/>
  <c r="U855" i="3"/>
  <c r="T855" i="3"/>
  <c r="S855" i="3"/>
  <c r="X855" i="3" s="1"/>
  <c r="R855" i="3"/>
  <c r="Q855" i="3"/>
  <c r="P855" i="3"/>
  <c r="AB855" i="3" s="1"/>
  <c r="O855" i="3"/>
  <c r="N855" i="3"/>
  <c r="W855" i="3" s="1"/>
  <c r="M855" i="3"/>
  <c r="Z855" i="3" s="1"/>
  <c r="L855" i="3"/>
  <c r="K855" i="3"/>
  <c r="J855" i="3"/>
  <c r="I855" i="3"/>
  <c r="H855" i="3"/>
  <c r="G855" i="3"/>
  <c r="V854" i="3"/>
  <c r="U854" i="3"/>
  <c r="T854" i="3"/>
  <c r="S854" i="3"/>
  <c r="X854" i="3" s="1"/>
  <c r="R854" i="3"/>
  <c r="Q854" i="3"/>
  <c r="P854" i="3"/>
  <c r="AB854" i="3" s="1"/>
  <c r="O854" i="3"/>
  <c r="N854" i="3"/>
  <c r="W854" i="3" s="1"/>
  <c r="M854" i="3"/>
  <c r="Z854" i="3" s="1"/>
  <c r="L854" i="3"/>
  <c r="K854" i="3"/>
  <c r="AA854" i="3" s="1"/>
  <c r="J854" i="3"/>
  <c r="I854" i="3"/>
  <c r="H854" i="3"/>
  <c r="G854" i="3"/>
  <c r="V853" i="3"/>
  <c r="U853" i="3"/>
  <c r="T853" i="3"/>
  <c r="S853" i="3"/>
  <c r="X853" i="3" s="1"/>
  <c r="R853" i="3"/>
  <c r="Q853" i="3"/>
  <c r="P853" i="3"/>
  <c r="AB853" i="3" s="1"/>
  <c r="O853" i="3"/>
  <c r="N853" i="3"/>
  <c r="W853" i="3" s="1"/>
  <c r="M853" i="3"/>
  <c r="Z853" i="3" s="1"/>
  <c r="L853" i="3"/>
  <c r="K853" i="3"/>
  <c r="AA853" i="3" s="1"/>
  <c r="J853" i="3"/>
  <c r="I853" i="3"/>
  <c r="H853" i="3"/>
  <c r="G853" i="3"/>
  <c r="V852" i="3"/>
  <c r="U852" i="3"/>
  <c r="T852" i="3"/>
  <c r="S852" i="3"/>
  <c r="X852" i="3" s="1"/>
  <c r="R852" i="3"/>
  <c r="Q852" i="3"/>
  <c r="P852" i="3"/>
  <c r="AB852" i="3" s="1"/>
  <c r="O852" i="3"/>
  <c r="N852" i="3"/>
  <c r="W852" i="3" s="1"/>
  <c r="Y852" i="3" s="1"/>
  <c r="M852" i="3"/>
  <c r="Z852" i="3" s="1"/>
  <c r="L852" i="3"/>
  <c r="K852" i="3"/>
  <c r="J852" i="3"/>
  <c r="I852" i="3"/>
  <c r="H852" i="3"/>
  <c r="G852" i="3"/>
  <c r="Z851" i="3"/>
  <c r="V851" i="3"/>
  <c r="U851" i="3"/>
  <c r="T851" i="3"/>
  <c r="S851" i="3"/>
  <c r="X851" i="3" s="1"/>
  <c r="R851" i="3"/>
  <c r="Q851" i="3"/>
  <c r="P851" i="3"/>
  <c r="AB851" i="3" s="1"/>
  <c r="O851" i="3"/>
  <c r="N851" i="3"/>
  <c r="W851" i="3" s="1"/>
  <c r="M851" i="3"/>
  <c r="L851" i="3"/>
  <c r="K851" i="3"/>
  <c r="J851" i="3"/>
  <c r="AA851" i="3" s="1"/>
  <c r="I851" i="3"/>
  <c r="H851" i="3"/>
  <c r="G851" i="3"/>
  <c r="V850" i="3"/>
  <c r="U850" i="3"/>
  <c r="T850" i="3"/>
  <c r="S850" i="3"/>
  <c r="X850" i="3" s="1"/>
  <c r="R850" i="3"/>
  <c r="Q850" i="3"/>
  <c r="P850" i="3"/>
  <c r="AB850" i="3" s="1"/>
  <c r="O850" i="3"/>
  <c r="N850" i="3"/>
  <c r="W850" i="3" s="1"/>
  <c r="M850" i="3"/>
  <c r="Z850" i="3" s="1"/>
  <c r="L850" i="3"/>
  <c r="K850" i="3"/>
  <c r="J850" i="3"/>
  <c r="I850" i="3"/>
  <c r="H850" i="3"/>
  <c r="G850" i="3"/>
  <c r="V849" i="3"/>
  <c r="U849" i="3"/>
  <c r="T849" i="3"/>
  <c r="S849" i="3"/>
  <c r="X849" i="3" s="1"/>
  <c r="R849" i="3"/>
  <c r="Q849" i="3"/>
  <c r="P849" i="3"/>
  <c r="AB849" i="3" s="1"/>
  <c r="O849" i="3"/>
  <c r="N849" i="3"/>
  <c r="W849" i="3" s="1"/>
  <c r="M849" i="3"/>
  <c r="Z849" i="3" s="1"/>
  <c r="L849" i="3"/>
  <c r="K849" i="3"/>
  <c r="J849" i="3"/>
  <c r="I849" i="3"/>
  <c r="H849" i="3"/>
  <c r="G849" i="3"/>
  <c r="V848" i="3"/>
  <c r="U848" i="3"/>
  <c r="T848" i="3"/>
  <c r="S848" i="3"/>
  <c r="X848" i="3" s="1"/>
  <c r="R848" i="3"/>
  <c r="Q848" i="3"/>
  <c r="P848" i="3"/>
  <c r="AB848" i="3" s="1"/>
  <c r="O848" i="3"/>
  <c r="N848" i="3"/>
  <c r="W848" i="3" s="1"/>
  <c r="M848" i="3"/>
  <c r="Z848" i="3" s="1"/>
  <c r="L848" i="3"/>
  <c r="K848" i="3"/>
  <c r="AA848" i="3" s="1"/>
  <c r="J848" i="3"/>
  <c r="I848" i="3"/>
  <c r="H848" i="3"/>
  <c r="G848" i="3"/>
  <c r="V847" i="3"/>
  <c r="U847" i="3"/>
  <c r="T847" i="3"/>
  <c r="S847" i="3"/>
  <c r="X847" i="3" s="1"/>
  <c r="R847" i="3"/>
  <c r="Q847" i="3"/>
  <c r="P847" i="3"/>
  <c r="AB847" i="3" s="1"/>
  <c r="O847" i="3"/>
  <c r="N847" i="3"/>
  <c r="W847" i="3" s="1"/>
  <c r="M847" i="3"/>
  <c r="Z847" i="3" s="1"/>
  <c r="L847" i="3"/>
  <c r="K847" i="3"/>
  <c r="AA847" i="3" s="1"/>
  <c r="J847" i="3"/>
  <c r="I847" i="3"/>
  <c r="H847" i="3"/>
  <c r="G847" i="3"/>
  <c r="V846" i="3"/>
  <c r="U846" i="3"/>
  <c r="T846" i="3"/>
  <c r="S846" i="3"/>
  <c r="X846" i="3" s="1"/>
  <c r="R846" i="3"/>
  <c r="Q846" i="3"/>
  <c r="P846" i="3"/>
  <c r="AB846" i="3" s="1"/>
  <c r="O846" i="3"/>
  <c r="N846" i="3"/>
  <c r="W846" i="3" s="1"/>
  <c r="M846" i="3"/>
  <c r="Z846" i="3" s="1"/>
  <c r="L846" i="3"/>
  <c r="K846" i="3"/>
  <c r="AA846" i="3" s="1"/>
  <c r="J846" i="3"/>
  <c r="I846" i="3"/>
  <c r="H846" i="3"/>
  <c r="G846" i="3"/>
  <c r="AB845" i="3"/>
  <c r="V845" i="3"/>
  <c r="U845" i="3"/>
  <c r="T845" i="3"/>
  <c r="S845" i="3"/>
  <c r="X845" i="3" s="1"/>
  <c r="R845" i="3"/>
  <c r="Q845" i="3"/>
  <c r="P845" i="3"/>
  <c r="O845" i="3"/>
  <c r="N845" i="3"/>
  <c r="W845" i="3" s="1"/>
  <c r="Y845" i="3" s="1"/>
  <c r="M845" i="3"/>
  <c r="Z845" i="3" s="1"/>
  <c r="L845" i="3"/>
  <c r="K845" i="3"/>
  <c r="J845" i="3"/>
  <c r="I845" i="3"/>
  <c r="H845" i="3"/>
  <c r="G845" i="3"/>
  <c r="X844" i="3"/>
  <c r="V844" i="3"/>
  <c r="U844" i="3"/>
  <c r="T844" i="3"/>
  <c r="S844" i="3"/>
  <c r="R844" i="3"/>
  <c r="Q844" i="3"/>
  <c r="P844" i="3"/>
  <c r="AB844" i="3" s="1"/>
  <c r="O844" i="3"/>
  <c r="N844" i="3"/>
  <c r="W844" i="3" s="1"/>
  <c r="M844" i="3"/>
  <c r="Z844" i="3" s="1"/>
  <c r="L844" i="3"/>
  <c r="K844" i="3"/>
  <c r="AA844" i="3" s="1"/>
  <c r="J844" i="3"/>
  <c r="I844" i="3"/>
  <c r="H844" i="3"/>
  <c r="G844" i="3"/>
  <c r="V843" i="3"/>
  <c r="U843" i="3"/>
  <c r="T843" i="3"/>
  <c r="S843" i="3"/>
  <c r="X843" i="3" s="1"/>
  <c r="R843" i="3"/>
  <c r="Q843" i="3"/>
  <c r="P843" i="3"/>
  <c r="AB843" i="3" s="1"/>
  <c r="O843" i="3"/>
  <c r="N843" i="3"/>
  <c r="W843" i="3" s="1"/>
  <c r="Y843" i="3" s="1"/>
  <c r="M843" i="3"/>
  <c r="Z843" i="3" s="1"/>
  <c r="L843" i="3"/>
  <c r="K843" i="3"/>
  <c r="AA843" i="3" s="1"/>
  <c r="J843" i="3"/>
  <c r="I843" i="3"/>
  <c r="H843" i="3"/>
  <c r="G843" i="3"/>
  <c r="W842" i="3"/>
  <c r="V842" i="3"/>
  <c r="U842" i="3"/>
  <c r="T842" i="3"/>
  <c r="S842" i="3"/>
  <c r="X842" i="3" s="1"/>
  <c r="R842" i="3"/>
  <c r="Q842" i="3"/>
  <c r="P842" i="3"/>
  <c r="AB842" i="3" s="1"/>
  <c r="O842" i="3"/>
  <c r="N842" i="3"/>
  <c r="M842" i="3"/>
  <c r="Z842" i="3" s="1"/>
  <c r="L842" i="3"/>
  <c r="K842" i="3"/>
  <c r="AA842" i="3" s="1"/>
  <c r="J842" i="3"/>
  <c r="I842" i="3"/>
  <c r="H842" i="3"/>
  <c r="G842" i="3"/>
  <c r="V841" i="3"/>
  <c r="U841" i="3"/>
  <c r="T841" i="3"/>
  <c r="S841" i="3"/>
  <c r="X841" i="3" s="1"/>
  <c r="R841" i="3"/>
  <c r="Q841" i="3"/>
  <c r="P841" i="3"/>
  <c r="AB841" i="3" s="1"/>
  <c r="O841" i="3"/>
  <c r="N841" i="3"/>
  <c r="W841" i="3" s="1"/>
  <c r="M841" i="3"/>
  <c r="Z841" i="3" s="1"/>
  <c r="L841" i="3"/>
  <c r="K841" i="3"/>
  <c r="J841" i="3"/>
  <c r="I841" i="3"/>
  <c r="H841" i="3"/>
  <c r="G841" i="3"/>
  <c r="V840" i="3"/>
  <c r="U840" i="3"/>
  <c r="T840" i="3"/>
  <c r="S840" i="3"/>
  <c r="X840" i="3" s="1"/>
  <c r="R840" i="3"/>
  <c r="Q840" i="3"/>
  <c r="P840" i="3"/>
  <c r="AB840" i="3" s="1"/>
  <c r="O840" i="3"/>
  <c r="N840" i="3"/>
  <c r="W840" i="3" s="1"/>
  <c r="Y840" i="3" s="1"/>
  <c r="M840" i="3"/>
  <c r="Z840" i="3" s="1"/>
  <c r="L840" i="3"/>
  <c r="K840" i="3"/>
  <c r="AA840" i="3" s="1"/>
  <c r="J840" i="3"/>
  <c r="I840" i="3"/>
  <c r="H840" i="3"/>
  <c r="G840" i="3"/>
  <c r="V839" i="3"/>
  <c r="U839" i="3"/>
  <c r="T839" i="3"/>
  <c r="S839" i="3"/>
  <c r="X839" i="3" s="1"/>
  <c r="R839" i="3"/>
  <c r="Q839" i="3"/>
  <c r="P839" i="3"/>
  <c r="AB839" i="3" s="1"/>
  <c r="O839" i="3"/>
  <c r="N839" i="3"/>
  <c r="W839" i="3" s="1"/>
  <c r="M839" i="3"/>
  <c r="Z839" i="3" s="1"/>
  <c r="L839" i="3"/>
  <c r="K839" i="3"/>
  <c r="AA839" i="3" s="1"/>
  <c r="J839" i="3"/>
  <c r="I839" i="3"/>
  <c r="H839" i="3"/>
  <c r="G839" i="3"/>
  <c r="V838" i="3"/>
  <c r="U838" i="3"/>
  <c r="T838" i="3"/>
  <c r="S838" i="3"/>
  <c r="X838" i="3" s="1"/>
  <c r="R838" i="3"/>
  <c r="Q838" i="3"/>
  <c r="P838" i="3"/>
  <c r="AB838" i="3" s="1"/>
  <c r="O838" i="3"/>
  <c r="N838" i="3"/>
  <c r="W838" i="3" s="1"/>
  <c r="Y838" i="3" s="1"/>
  <c r="M838" i="3"/>
  <c r="Z838" i="3" s="1"/>
  <c r="L838" i="3"/>
  <c r="K838" i="3"/>
  <c r="J838" i="3"/>
  <c r="I838" i="3"/>
  <c r="H838" i="3"/>
  <c r="G838" i="3"/>
  <c r="V837" i="3"/>
  <c r="U837" i="3"/>
  <c r="T837" i="3"/>
  <c r="S837" i="3"/>
  <c r="X837" i="3" s="1"/>
  <c r="R837" i="3"/>
  <c r="Q837" i="3"/>
  <c r="P837" i="3"/>
  <c r="AB837" i="3" s="1"/>
  <c r="O837" i="3"/>
  <c r="N837" i="3"/>
  <c r="W837" i="3" s="1"/>
  <c r="Y837" i="3" s="1"/>
  <c r="M837" i="3"/>
  <c r="Z837" i="3" s="1"/>
  <c r="L837" i="3"/>
  <c r="K837" i="3"/>
  <c r="AA837" i="3" s="1"/>
  <c r="J837" i="3"/>
  <c r="I837" i="3"/>
  <c r="H837" i="3"/>
  <c r="G837" i="3"/>
  <c r="V836" i="3"/>
  <c r="U836" i="3"/>
  <c r="T836" i="3"/>
  <c r="S836" i="3"/>
  <c r="X836" i="3" s="1"/>
  <c r="R836" i="3"/>
  <c r="Q836" i="3"/>
  <c r="P836" i="3"/>
  <c r="AB836" i="3" s="1"/>
  <c r="O836" i="3"/>
  <c r="N836" i="3"/>
  <c r="W836" i="3" s="1"/>
  <c r="M836" i="3"/>
  <c r="Z836" i="3" s="1"/>
  <c r="L836" i="3"/>
  <c r="K836" i="3"/>
  <c r="AA836" i="3" s="1"/>
  <c r="J836" i="3"/>
  <c r="I836" i="3"/>
  <c r="H836" i="3"/>
  <c r="G836" i="3"/>
  <c r="Z835" i="3"/>
  <c r="V835" i="3"/>
  <c r="U835" i="3"/>
  <c r="T835" i="3"/>
  <c r="S835" i="3"/>
  <c r="X835" i="3" s="1"/>
  <c r="R835" i="3"/>
  <c r="Q835" i="3"/>
  <c r="P835" i="3"/>
  <c r="AB835" i="3" s="1"/>
  <c r="O835" i="3"/>
  <c r="N835" i="3"/>
  <c r="W835" i="3" s="1"/>
  <c r="M835" i="3"/>
  <c r="L835" i="3"/>
  <c r="K835" i="3"/>
  <c r="AA835" i="3" s="1"/>
  <c r="J835" i="3"/>
  <c r="I835" i="3"/>
  <c r="H835" i="3"/>
  <c r="G835" i="3"/>
  <c r="V834" i="3"/>
  <c r="U834" i="3"/>
  <c r="T834" i="3"/>
  <c r="S834" i="3"/>
  <c r="X834" i="3" s="1"/>
  <c r="R834" i="3"/>
  <c r="Q834" i="3"/>
  <c r="P834" i="3"/>
  <c r="AB834" i="3" s="1"/>
  <c r="AC834" i="3" s="1"/>
  <c r="O834" i="3"/>
  <c r="N834" i="3"/>
  <c r="W834" i="3" s="1"/>
  <c r="M834" i="3"/>
  <c r="Z834" i="3" s="1"/>
  <c r="L834" i="3"/>
  <c r="K834" i="3"/>
  <c r="AA834" i="3" s="1"/>
  <c r="J834" i="3"/>
  <c r="I834" i="3"/>
  <c r="H834" i="3"/>
  <c r="G834" i="3"/>
  <c r="V833" i="3"/>
  <c r="U833" i="3"/>
  <c r="T833" i="3"/>
  <c r="S833" i="3"/>
  <c r="X833" i="3" s="1"/>
  <c r="Y833" i="3" s="1"/>
  <c r="R833" i="3"/>
  <c r="Q833" i="3"/>
  <c r="P833" i="3"/>
  <c r="AB833" i="3" s="1"/>
  <c r="O833" i="3"/>
  <c r="N833" i="3"/>
  <c r="W833" i="3" s="1"/>
  <c r="M833" i="3"/>
  <c r="Z833" i="3" s="1"/>
  <c r="L833" i="3"/>
  <c r="K833" i="3"/>
  <c r="AA833" i="3" s="1"/>
  <c r="J833" i="3"/>
  <c r="I833" i="3"/>
  <c r="H833" i="3"/>
  <c r="G833" i="3"/>
  <c r="V832" i="3"/>
  <c r="U832" i="3"/>
  <c r="T832" i="3"/>
  <c r="S832" i="3"/>
  <c r="X832" i="3" s="1"/>
  <c r="R832" i="3"/>
  <c r="Q832" i="3"/>
  <c r="P832" i="3"/>
  <c r="AB832" i="3" s="1"/>
  <c r="O832" i="3"/>
  <c r="N832" i="3"/>
  <c r="W832" i="3" s="1"/>
  <c r="M832" i="3"/>
  <c r="Z832" i="3" s="1"/>
  <c r="L832" i="3"/>
  <c r="K832" i="3"/>
  <c r="AA832" i="3" s="1"/>
  <c r="J832" i="3"/>
  <c r="I832" i="3"/>
  <c r="H832" i="3"/>
  <c r="G832" i="3"/>
  <c r="X831" i="3"/>
  <c r="V831" i="3"/>
  <c r="U831" i="3"/>
  <c r="T831" i="3"/>
  <c r="S831" i="3"/>
  <c r="R831" i="3"/>
  <c r="Q831" i="3"/>
  <c r="P831" i="3"/>
  <c r="AB831" i="3" s="1"/>
  <c r="O831" i="3"/>
  <c r="N831" i="3"/>
  <c r="W831" i="3" s="1"/>
  <c r="M831" i="3"/>
  <c r="Z831" i="3" s="1"/>
  <c r="L831" i="3"/>
  <c r="K831" i="3"/>
  <c r="AA831" i="3" s="1"/>
  <c r="J831" i="3"/>
  <c r="I831" i="3"/>
  <c r="H831" i="3"/>
  <c r="G831" i="3"/>
  <c r="V830" i="3"/>
  <c r="U830" i="3"/>
  <c r="T830" i="3"/>
  <c r="S830" i="3"/>
  <c r="X830" i="3" s="1"/>
  <c r="R830" i="3"/>
  <c r="Q830" i="3"/>
  <c r="P830" i="3"/>
  <c r="AB830" i="3" s="1"/>
  <c r="O830" i="3"/>
  <c r="N830" i="3"/>
  <c r="W830" i="3" s="1"/>
  <c r="M830" i="3"/>
  <c r="Z830" i="3" s="1"/>
  <c r="L830" i="3"/>
  <c r="K830" i="3"/>
  <c r="AA830" i="3" s="1"/>
  <c r="J830" i="3"/>
  <c r="I830" i="3"/>
  <c r="H830" i="3"/>
  <c r="G830" i="3"/>
  <c r="V829" i="3"/>
  <c r="U829" i="3"/>
  <c r="T829" i="3"/>
  <c r="S829" i="3"/>
  <c r="X829" i="3" s="1"/>
  <c r="R829" i="3"/>
  <c r="Q829" i="3"/>
  <c r="P829" i="3"/>
  <c r="AB829" i="3" s="1"/>
  <c r="O829" i="3"/>
  <c r="N829" i="3"/>
  <c r="W829" i="3" s="1"/>
  <c r="M829" i="3"/>
  <c r="Z829" i="3" s="1"/>
  <c r="L829" i="3"/>
  <c r="K829" i="3"/>
  <c r="AA829" i="3" s="1"/>
  <c r="J829" i="3"/>
  <c r="I829" i="3"/>
  <c r="H829" i="3"/>
  <c r="G829" i="3"/>
  <c r="AB828" i="3"/>
  <c r="V828" i="3"/>
  <c r="U828" i="3"/>
  <c r="T828" i="3"/>
  <c r="S828" i="3"/>
  <c r="X828" i="3" s="1"/>
  <c r="R828" i="3"/>
  <c r="Q828" i="3"/>
  <c r="P828" i="3"/>
  <c r="O828" i="3"/>
  <c r="N828" i="3"/>
  <c r="W828" i="3" s="1"/>
  <c r="M828" i="3"/>
  <c r="Z828" i="3" s="1"/>
  <c r="L828" i="3"/>
  <c r="K828" i="3"/>
  <c r="AA828" i="3" s="1"/>
  <c r="J828" i="3"/>
  <c r="I828" i="3"/>
  <c r="H828" i="3"/>
  <c r="G828" i="3"/>
  <c r="V827" i="3"/>
  <c r="U827" i="3"/>
  <c r="T827" i="3"/>
  <c r="S827" i="3"/>
  <c r="X827" i="3" s="1"/>
  <c r="R827" i="3"/>
  <c r="Q827" i="3"/>
  <c r="P827" i="3"/>
  <c r="AB827" i="3" s="1"/>
  <c r="O827" i="3"/>
  <c r="N827" i="3"/>
  <c r="W827" i="3" s="1"/>
  <c r="M827" i="3"/>
  <c r="Z827" i="3" s="1"/>
  <c r="L827" i="3"/>
  <c r="K827" i="3"/>
  <c r="AA827" i="3" s="1"/>
  <c r="J827" i="3"/>
  <c r="I827" i="3"/>
  <c r="H827" i="3"/>
  <c r="G827" i="3"/>
  <c r="V826" i="3"/>
  <c r="U826" i="3"/>
  <c r="T826" i="3"/>
  <c r="S826" i="3"/>
  <c r="X826" i="3" s="1"/>
  <c r="R826" i="3"/>
  <c r="Q826" i="3"/>
  <c r="P826" i="3"/>
  <c r="AB826" i="3" s="1"/>
  <c r="O826" i="3"/>
  <c r="N826" i="3"/>
  <c r="W826" i="3" s="1"/>
  <c r="M826" i="3"/>
  <c r="Z826" i="3" s="1"/>
  <c r="L826" i="3"/>
  <c r="K826" i="3"/>
  <c r="AA826" i="3" s="1"/>
  <c r="J826" i="3"/>
  <c r="I826" i="3"/>
  <c r="H826" i="3"/>
  <c r="G826" i="3"/>
  <c r="AA825" i="3"/>
  <c r="V825" i="3"/>
  <c r="U825" i="3"/>
  <c r="T825" i="3"/>
  <c r="S825" i="3"/>
  <c r="X825" i="3" s="1"/>
  <c r="R825" i="3"/>
  <c r="Q825" i="3"/>
  <c r="P825" i="3"/>
  <c r="AB825" i="3" s="1"/>
  <c r="O825" i="3"/>
  <c r="N825" i="3"/>
  <c r="W825" i="3" s="1"/>
  <c r="M825" i="3"/>
  <c r="Z825" i="3" s="1"/>
  <c r="L825" i="3"/>
  <c r="K825" i="3"/>
  <c r="J825" i="3"/>
  <c r="I825" i="3"/>
  <c r="H825" i="3"/>
  <c r="G825" i="3"/>
  <c r="V824" i="3"/>
  <c r="U824" i="3"/>
  <c r="T824" i="3"/>
  <c r="S824" i="3"/>
  <c r="X824" i="3" s="1"/>
  <c r="R824" i="3"/>
  <c r="Q824" i="3"/>
  <c r="P824" i="3"/>
  <c r="AB824" i="3" s="1"/>
  <c r="O824" i="3"/>
  <c r="N824" i="3"/>
  <c r="W824" i="3" s="1"/>
  <c r="M824" i="3"/>
  <c r="Z824" i="3" s="1"/>
  <c r="L824" i="3"/>
  <c r="K824" i="3"/>
  <c r="AA824" i="3" s="1"/>
  <c r="J824" i="3"/>
  <c r="I824" i="3"/>
  <c r="H824" i="3"/>
  <c r="G824" i="3"/>
  <c r="V823" i="3"/>
  <c r="U823" i="3"/>
  <c r="T823" i="3"/>
  <c r="S823" i="3"/>
  <c r="X823" i="3" s="1"/>
  <c r="R823" i="3"/>
  <c r="Q823" i="3"/>
  <c r="P823" i="3"/>
  <c r="AB823" i="3" s="1"/>
  <c r="O823" i="3"/>
  <c r="N823" i="3"/>
  <c r="W823" i="3" s="1"/>
  <c r="M823" i="3"/>
  <c r="Z823" i="3" s="1"/>
  <c r="L823" i="3"/>
  <c r="K823" i="3"/>
  <c r="AA823" i="3" s="1"/>
  <c r="J823" i="3"/>
  <c r="I823" i="3"/>
  <c r="H823" i="3"/>
  <c r="G823" i="3"/>
  <c r="V822" i="3"/>
  <c r="U822" i="3"/>
  <c r="T822" i="3"/>
  <c r="S822" i="3"/>
  <c r="X822" i="3" s="1"/>
  <c r="R822" i="3"/>
  <c r="Q822" i="3"/>
  <c r="P822" i="3"/>
  <c r="AB822" i="3" s="1"/>
  <c r="O822" i="3"/>
  <c r="N822" i="3"/>
  <c r="W822" i="3" s="1"/>
  <c r="Y822" i="3" s="1"/>
  <c r="M822" i="3"/>
  <c r="Z822" i="3" s="1"/>
  <c r="L822" i="3"/>
  <c r="K822" i="3"/>
  <c r="AA822" i="3" s="1"/>
  <c r="J822" i="3"/>
  <c r="I822" i="3"/>
  <c r="H822" i="3"/>
  <c r="G822" i="3"/>
  <c r="V821" i="3"/>
  <c r="U821" i="3"/>
  <c r="T821" i="3"/>
  <c r="S821" i="3"/>
  <c r="X821" i="3" s="1"/>
  <c r="R821" i="3"/>
  <c r="Q821" i="3"/>
  <c r="P821" i="3"/>
  <c r="AB821" i="3" s="1"/>
  <c r="O821" i="3"/>
  <c r="N821" i="3"/>
  <c r="W821" i="3" s="1"/>
  <c r="M821" i="3"/>
  <c r="Z821" i="3" s="1"/>
  <c r="L821" i="3"/>
  <c r="K821" i="3"/>
  <c r="AA821" i="3" s="1"/>
  <c r="J821" i="3"/>
  <c r="I821" i="3"/>
  <c r="H821" i="3"/>
  <c r="G821" i="3"/>
  <c r="V820" i="3"/>
  <c r="U820" i="3"/>
  <c r="T820" i="3"/>
  <c r="S820" i="3"/>
  <c r="X820" i="3" s="1"/>
  <c r="R820" i="3"/>
  <c r="Q820" i="3"/>
  <c r="P820" i="3"/>
  <c r="AB820" i="3" s="1"/>
  <c r="O820" i="3"/>
  <c r="N820" i="3"/>
  <c r="W820" i="3" s="1"/>
  <c r="M820" i="3"/>
  <c r="Z820" i="3" s="1"/>
  <c r="L820" i="3"/>
  <c r="K820" i="3"/>
  <c r="AA820" i="3" s="1"/>
  <c r="J820" i="3"/>
  <c r="I820" i="3"/>
  <c r="H820" i="3"/>
  <c r="G820" i="3"/>
  <c r="V819" i="3"/>
  <c r="U819" i="3"/>
  <c r="T819" i="3"/>
  <c r="S819" i="3"/>
  <c r="X819" i="3" s="1"/>
  <c r="R819" i="3"/>
  <c r="Q819" i="3"/>
  <c r="P819" i="3"/>
  <c r="AB819" i="3" s="1"/>
  <c r="O819" i="3"/>
  <c r="N819" i="3"/>
  <c r="W819" i="3" s="1"/>
  <c r="M819" i="3"/>
  <c r="Z819" i="3" s="1"/>
  <c r="L819" i="3"/>
  <c r="K819" i="3"/>
  <c r="AA819" i="3" s="1"/>
  <c r="J819" i="3"/>
  <c r="I819" i="3"/>
  <c r="H819" i="3"/>
  <c r="G819" i="3"/>
  <c r="V818" i="3"/>
  <c r="U818" i="3"/>
  <c r="T818" i="3"/>
  <c r="S818" i="3"/>
  <c r="X818" i="3" s="1"/>
  <c r="R818" i="3"/>
  <c r="Q818" i="3"/>
  <c r="P818" i="3"/>
  <c r="AB818" i="3" s="1"/>
  <c r="O818" i="3"/>
  <c r="N818" i="3"/>
  <c r="W818" i="3" s="1"/>
  <c r="M818" i="3"/>
  <c r="Z818" i="3" s="1"/>
  <c r="L818" i="3"/>
  <c r="K818" i="3"/>
  <c r="AA818" i="3" s="1"/>
  <c r="J818" i="3"/>
  <c r="I818" i="3"/>
  <c r="H818" i="3"/>
  <c r="G818" i="3"/>
  <c r="V817" i="3"/>
  <c r="U817" i="3"/>
  <c r="T817" i="3"/>
  <c r="S817" i="3"/>
  <c r="X817" i="3" s="1"/>
  <c r="R817" i="3"/>
  <c r="Q817" i="3"/>
  <c r="P817" i="3"/>
  <c r="AB817" i="3" s="1"/>
  <c r="O817" i="3"/>
  <c r="N817" i="3"/>
  <c r="W817" i="3" s="1"/>
  <c r="M817" i="3"/>
  <c r="Z817" i="3" s="1"/>
  <c r="L817" i="3"/>
  <c r="K817" i="3"/>
  <c r="AA817" i="3" s="1"/>
  <c r="J817" i="3"/>
  <c r="I817" i="3"/>
  <c r="H817" i="3"/>
  <c r="G817" i="3"/>
  <c r="V816" i="3"/>
  <c r="U816" i="3"/>
  <c r="T816" i="3"/>
  <c r="S816" i="3"/>
  <c r="X816" i="3" s="1"/>
  <c r="R816" i="3"/>
  <c r="Q816" i="3"/>
  <c r="P816" i="3"/>
  <c r="AB816" i="3" s="1"/>
  <c r="O816" i="3"/>
  <c r="N816" i="3"/>
  <c r="W816" i="3" s="1"/>
  <c r="M816" i="3"/>
  <c r="Z816" i="3" s="1"/>
  <c r="L816" i="3"/>
  <c r="K816" i="3"/>
  <c r="AA816" i="3" s="1"/>
  <c r="J816" i="3"/>
  <c r="I816" i="3"/>
  <c r="H816" i="3"/>
  <c r="G816" i="3"/>
  <c r="V815" i="3"/>
  <c r="U815" i="3"/>
  <c r="T815" i="3"/>
  <c r="S815" i="3"/>
  <c r="X815" i="3" s="1"/>
  <c r="R815" i="3"/>
  <c r="Q815" i="3"/>
  <c r="P815" i="3"/>
  <c r="AB815" i="3" s="1"/>
  <c r="O815" i="3"/>
  <c r="N815" i="3"/>
  <c r="W815" i="3" s="1"/>
  <c r="M815" i="3"/>
  <c r="Z815" i="3" s="1"/>
  <c r="L815" i="3"/>
  <c r="K815" i="3"/>
  <c r="AA815" i="3" s="1"/>
  <c r="J815" i="3"/>
  <c r="I815" i="3"/>
  <c r="H815" i="3"/>
  <c r="G815" i="3"/>
  <c r="V814" i="3"/>
  <c r="U814" i="3"/>
  <c r="T814" i="3"/>
  <c r="S814" i="3"/>
  <c r="X814" i="3" s="1"/>
  <c r="R814" i="3"/>
  <c r="Q814" i="3"/>
  <c r="P814" i="3"/>
  <c r="AB814" i="3" s="1"/>
  <c r="O814" i="3"/>
  <c r="N814" i="3"/>
  <c r="W814" i="3" s="1"/>
  <c r="M814" i="3"/>
  <c r="Z814" i="3" s="1"/>
  <c r="L814" i="3"/>
  <c r="K814" i="3"/>
  <c r="AA814" i="3" s="1"/>
  <c r="J814" i="3"/>
  <c r="I814" i="3"/>
  <c r="H814" i="3"/>
  <c r="G814" i="3"/>
  <c r="X813" i="3"/>
  <c r="V813" i="3"/>
  <c r="U813" i="3"/>
  <c r="T813" i="3"/>
  <c r="S813" i="3"/>
  <c r="R813" i="3"/>
  <c r="Q813" i="3"/>
  <c r="P813" i="3"/>
  <c r="AB813" i="3" s="1"/>
  <c r="O813" i="3"/>
  <c r="N813" i="3"/>
  <c r="W813" i="3" s="1"/>
  <c r="M813" i="3"/>
  <c r="Z813" i="3" s="1"/>
  <c r="L813" i="3"/>
  <c r="K813" i="3"/>
  <c r="AA813" i="3" s="1"/>
  <c r="J813" i="3"/>
  <c r="I813" i="3"/>
  <c r="H813" i="3"/>
  <c r="G813" i="3"/>
  <c r="Z812" i="3"/>
  <c r="V812" i="3"/>
  <c r="U812" i="3"/>
  <c r="T812" i="3"/>
  <c r="S812" i="3"/>
  <c r="X812" i="3" s="1"/>
  <c r="R812" i="3"/>
  <c r="Q812" i="3"/>
  <c r="P812" i="3"/>
  <c r="AB812" i="3" s="1"/>
  <c r="O812" i="3"/>
  <c r="N812" i="3"/>
  <c r="W812" i="3" s="1"/>
  <c r="M812" i="3"/>
  <c r="L812" i="3"/>
  <c r="K812" i="3"/>
  <c r="AA812" i="3" s="1"/>
  <c r="J812" i="3"/>
  <c r="I812" i="3"/>
  <c r="H812" i="3"/>
  <c r="G812" i="3"/>
  <c r="V811" i="3"/>
  <c r="U811" i="3"/>
  <c r="T811" i="3"/>
  <c r="S811" i="3"/>
  <c r="X811" i="3" s="1"/>
  <c r="R811" i="3"/>
  <c r="Q811" i="3"/>
  <c r="P811" i="3"/>
  <c r="AB811" i="3" s="1"/>
  <c r="O811" i="3"/>
  <c r="N811" i="3"/>
  <c r="W811" i="3" s="1"/>
  <c r="M811" i="3"/>
  <c r="Z811" i="3" s="1"/>
  <c r="L811" i="3"/>
  <c r="K811" i="3"/>
  <c r="AA811" i="3" s="1"/>
  <c r="J811" i="3"/>
  <c r="I811" i="3"/>
  <c r="H811" i="3"/>
  <c r="G811" i="3"/>
  <c r="V810" i="3"/>
  <c r="U810" i="3"/>
  <c r="T810" i="3"/>
  <c r="S810" i="3"/>
  <c r="X810" i="3" s="1"/>
  <c r="R810" i="3"/>
  <c r="Q810" i="3"/>
  <c r="P810" i="3"/>
  <c r="AB810" i="3" s="1"/>
  <c r="O810" i="3"/>
  <c r="N810" i="3"/>
  <c r="W810" i="3" s="1"/>
  <c r="M810" i="3"/>
  <c r="Z810" i="3" s="1"/>
  <c r="L810" i="3"/>
  <c r="K810" i="3"/>
  <c r="AA810" i="3" s="1"/>
  <c r="J810" i="3"/>
  <c r="I810" i="3"/>
  <c r="H810" i="3"/>
  <c r="G810" i="3"/>
  <c r="V809" i="3"/>
  <c r="U809" i="3"/>
  <c r="T809" i="3"/>
  <c r="S809" i="3"/>
  <c r="X809" i="3" s="1"/>
  <c r="R809" i="3"/>
  <c r="Q809" i="3"/>
  <c r="P809" i="3"/>
  <c r="AB809" i="3" s="1"/>
  <c r="O809" i="3"/>
  <c r="N809" i="3"/>
  <c r="W809" i="3" s="1"/>
  <c r="M809" i="3"/>
  <c r="Z809" i="3" s="1"/>
  <c r="L809" i="3"/>
  <c r="K809" i="3"/>
  <c r="AA809" i="3" s="1"/>
  <c r="J809" i="3"/>
  <c r="I809" i="3"/>
  <c r="H809" i="3"/>
  <c r="G809" i="3"/>
  <c r="V808" i="3"/>
  <c r="U808" i="3"/>
  <c r="T808" i="3"/>
  <c r="S808" i="3"/>
  <c r="X808" i="3" s="1"/>
  <c r="R808" i="3"/>
  <c r="Q808" i="3"/>
  <c r="P808" i="3"/>
  <c r="AB808" i="3" s="1"/>
  <c r="O808" i="3"/>
  <c r="N808" i="3"/>
  <c r="W808" i="3" s="1"/>
  <c r="M808" i="3"/>
  <c r="Z808" i="3" s="1"/>
  <c r="L808" i="3"/>
  <c r="K808" i="3"/>
  <c r="AA808" i="3" s="1"/>
  <c r="J808" i="3"/>
  <c r="I808" i="3"/>
  <c r="H808" i="3"/>
  <c r="G808" i="3"/>
  <c r="V807" i="3"/>
  <c r="U807" i="3"/>
  <c r="T807" i="3"/>
  <c r="S807" i="3"/>
  <c r="X807" i="3" s="1"/>
  <c r="R807" i="3"/>
  <c r="Q807" i="3"/>
  <c r="P807" i="3"/>
  <c r="AB807" i="3" s="1"/>
  <c r="O807" i="3"/>
  <c r="N807" i="3"/>
  <c r="W807" i="3" s="1"/>
  <c r="M807" i="3"/>
  <c r="Z807" i="3" s="1"/>
  <c r="L807" i="3"/>
  <c r="K807" i="3"/>
  <c r="AA807" i="3" s="1"/>
  <c r="J807" i="3"/>
  <c r="I807" i="3"/>
  <c r="H807" i="3"/>
  <c r="G807" i="3"/>
  <c r="V806" i="3"/>
  <c r="U806" i="3"/>
  <c r="T806" i="3"/>
  <c r="S806" i="3"/>
  <c r="X806" i="3" s="1"/>
  <c r="R806" i="3"/>
  <c r="Q806" i="3"/>
  <c r="P806" i="3"/>
  <c r="AB806" i="3" s="1"/>
  <c r="O806" i="3"/>
  <c r="N806" i="3"/>
  <c r="W806" i="3" s="1"/>
  <c r="M806" i="3"/>
  <c r="Z806" i="3" s="1"/>
  <c r="L806" i="3"/>
  <c r="K806" i="3"/>
  <c r="AA806" i="3" s="1"/>
  <c r="J806" i="3"/>
  <c r="I806" i="3"/>
  <c r="H806" i="3"/>
  <c r="G806" i="3"/>
  <c r="V805" i="3"/>
  <c r="U805" i="3"/>
  <c r="T805" i="3"/>
  <c r="S805" i="3"/>
  <c r="X805" i="3" s="1"/>
  <c r="R805" i="3"/>
  <c r="Q805" i="3"/>
  <c r="P805" i="3"/>
  <c r="AB805" i="3" s="1"/>
  <c r="O805" i="3"/>
  <c r="N805" i="3"/>
  <c r="W805" i="3" s="1"/>
  <c r="M805" i="3"/>
  <c r="Z805" i="3" s="1"/>
  <c r="L805" i="3"/>
  <c r="K805" i="3"/>
  <c r="AA805" i="3" s="1"/>
  <c r="J805" i="3"/>
  <c r="I805" i="3"/>
  <c r="H805" i="3"/>
  <c r="G805" i="3"/>
  <c r="V804" i="3"/>
  <c r="U804" i="3"/>
  <c r="T804" i="3"/>
  <c r="S804" i="3"/>
  <c r="X804" i="3" s="1"/>
  <c r="R804" i="3"/>
  <c r="Q804" i="3"/>
  <c r="P804" i="3"/>
  <c r="AB804" i="3" s="1"/>
  <c r="O804" i="3"/>
  <c r="N804" i="3"/>
  <c r="W804" i="3" s="1"/>
  <c r="M804" i="3"/>
  <c r="Z804" i="3" s="1"/>
  <c r="L804" i="3"/>
  <c r="K804" i="3"/>
  <c r="AA804" i="3" s="1"/>
  <c r="J804" i="3"/>
  <c r="I804" i="3"/>
  <c r="H804" i="3"/>
  <c r="G804" i="3"/>
  <c r="V803" i="3"/>
  <c r="U803" i="3"/>
  <c r="T803" i="3"/>
  <c r="S803" i="3"/>
  <c r="X803" i="3" s="1"/>
  <c r="R803" i="3"/>
  <c r="Q803" i="3"/>
  <c r="P803" i="3"/>
  <c r="AB803" i="3" s="1"/>
  <c r="O803" i="3"/>
  <c r="N803" i="3"/>
  <c r="W803" i="3" s="1"/>
  <c r="M803" i="3"/>
  <c r="Z803" i="3" s="1"/>
  <c r="L803" i="3"/>
  <c r="K803" i="3"/>
  <c r="AA803" i="3" s="1"/>
  <c r="J803" i="3"/>
  <c r="I803" i="3"/>
  <c r="H803" i="3"/>
  <c r="G803" i="3"/>
  <c r="V802" i="3"/>
  <c r="U802" i="3"/>
  <c r="T802" i="3"/>
  <c r="S802" i="3"/>
  <c r="X802" i="3" s="1"/>
  <c r="R802" i="3"/>
  <c r="Q802" i="3"/>
  <c r="P802" i="3"/>
  <c r="AB802" i="3" s="1"/>
  <c r="O802" i="3"/>
  <c r="N802" i="3"/>
  <c r="W802" i="3" s="1"/>
  <c r="M802" i="3"/>
  <c r="Z802" i="3" s="1"/>
  <c r="L802" i="3"/>
  <c r="K802" i="3"/>
  <c r="AA802" i="3" s="1"/>
  <c r="J802" i="3"/>
  <c r="I802" i="3"/>
  <c r="H802" i="3"/>
  <c r="G802" i="3"/>
  <c r="V801" i="3"/>
  <c r="U801" i="3"/>
  <c r="T801" i="3"/>
  <c r="S801" i="3"/>
  <c r="X801" i="3" s="1"/>
  <c r="R801" i="3"/>
  <c r="Q801" i="3"/>
  <c r="P801" i="3"/>
  <c r="AB801" i="3" s="1"/>
  <c r="O801" i="3"/>
  <c r="N801" i="3"/>
  <c r="W801" i="3" s="1"/>
  <c r="M801" i="3"/>
  <c r="Z801" i="3" s="1"/>
  <c r="L801" i="3"/>
  <c r="K801" i="3"/>
  <c r="AA801" i="3" s="1"/>
  <c r="J801" i="3"/>
  <c r="I801" i="3"/>
  <c r="H801" i="3"/>
  <c r="G801" i="3"/>
  <c r="V800" i="3"/>
  <c r="U800" i="3"/>
  <c r="T800" i="3"/>
  <c r="S800" i="3"/>
  <c r="X800" i="3" s="1"/>
  <c r="R800" i="3"/>
  <c r="Q800" i="3"/>
  <c r="P800" i="3"/>
  <c r="AB800" i="3" s="1"/>
  <c r="O800" i="3"/>
  <c r="N800" i="3"/>
  <c r="W800" i="3" s="1"/>
  <c r="M800" i="3"/>
  <c r="Z800" i="3" s="1"/>
  <c r="L800" i="3"/>
  <c r="K800" i="3"/>
  <c r="AA800" i="3" s="1"/>
  <c r="J800" i="3"/>
  <c r="I800" i="3"/>
  <c r="H800" i="3"/>
  <c r="G800" i="3"/>
  <c r="Z799" i="3"/>
  <c r="V799" i="3"/>
  <c r="U799" i="3"/>
  <c r="T799" i="3"/>
  <c r="S799" i="3"/>
  <c r="X799" i="3" s="1"/>
  <c r="R799" i="3"/>
  <c r="Q799" i="3"/>
  <c r="P799" i="3"/>
  <c r="AB799" i="3" s="1"/>
  <c r="O799" i="3"/>
  <c r="N799" i="3"/>
  <c r="W799" i="3" s="1"/>
  <c r="M799" i="3"/>
  <c r="L799" i="3"/>
  <c r="K799" i="3"/>
  <c r="AA799" i="3" s="1"/>
  <c r="J799" i="3"/>
  <c r="I799" i="3"/>
  <c r="H799" i="3"/>
  <c r="G799" i="3"/>
  <c r="V798" i="3"/>
  <c r="U798" i="3"/>
  <c r="T798" i="3"/>
  <c r="S798" i="3"/>
  <c r="X798" i="3" s="1"/>
  <c r="R798" i="3"/>
  <c r="Q798" i="3"/>
  <c r="P798" i="3"/>
  <c r="AB798" i="3" s="1"/>
  <c r="O798" i="3"/>
  <c r="N798" i="3"/>
  <c r="W798" i="3" s="1"/>
  <c r="M798" i="3"/>
  <c r="Z798" i="3" s="1"/>
  <c r="L798" i="3"/>
  <c r="K798" i="3"/>
  <c r="AA798" i="3" s="1"/>
  <c r="J798" i="3"/>
  <c r="I798" i="3"/>
  <c r="H798" i="3"/>
  <c r="G798" i="3"/>
  <c r="X797" i="3"/>
  <c r="V797" i="3"/>
  <c r="U797" i="3"/>
  <c r="T797" i="3"/>
  <c r="S797" i="3"/>
  <c r="R797" i="3"/>
  <c r="Q797" i="3"/>
  <c r="P797" i="3"/>
  <c r="AB797" i="3" s="1"/>
  <c r="O797" i="3"/>
  <c r="N797" i="3"/>
  <c r="W797" i="3" s="1"/>
  <c r="M797" i="3"/>
  <c r="Z797" i="3" s="1"/>
  <c r="L797" i="3"/>
  <c r="K797" i="3"/>
  <c r="AA797" i="3" s="1"/>
  <c r="J797" i="3"/>
  <c r="I797" i="3"/>
  <c r="H797" i="3"/>
  <c r="G797" i="3"/>
  <c r="V796" i="3"/>
  <c r="U796" i="3"/>
  <c r="T796" i="3"/>
  <c r="S796" i="3"/>
  <c r="X796" i="3" s="1"/>
  <c r="R796" i="3"/>
  <c r="Q796" i="3"/>
  <c r="P796" i="3"/>
  <c r="AB796" i="3" s="1"/>
  <c r="O796" i="3"/>
  <c r="N796" i="3"/>
  <c r="W796" i="3" s="1"/>
  <c r="Y796" i="3" s="1"/>
  <c r="M796" i="3"/>
  <c r="Z796" i="3" s="1"/>
  <c r="L796" i="3"/>
  <c r="K796" i="3"/>
  <c r="AA796" i="3" s="1"/>
  <c r="J796" i="3"/>
  <c r="I796" i="3"/>
  <c r="H796" i="3"/>
  <c r="G796" i="3"/>
  <c r="W795" i="3"/>
  <c r="V795" i="3"/>
  <c r="U795" i="3"/>
  <c r="T795" i="3"/>
  <c r="S795" i="3"/>
  <c r="X795" i="3" s="1"/>
  <c r="R795" i="3"/>
  <c r="Q795" i="3"/>
  <c r="P795" i="3"/>
  <c r="AB795" i="3" s="1"/>
  <c r="O795" i="3"/>
  <c r="N795" i="3"/>
  <c r="M795" i="3"/>
  <c r="Z795" i="3" s="1"/>
  <c r="L795" i="3"/>
  <c r="K795" i="3"/>
  <c r="AA795" i="3" s="1"/>
  <c r="J795" i="3"/>
  <c r="I795" i="3"/>
  <c r="H795" i="3"/>
  <c r="G795" i="3"/>
  <c r="V794" i="3"/>
  <c r="U794" i="3"/>
  <c r="T794" i="3"/>
  <c r="S794" i="3"/>
  <c r="X794" i="3" s="1"/>
  <c r="R794" i="3"/>
  <c r="Q794" i="3"/>
  <c r="P794" i="3"/>
  <c r="AB794" i="3" s="1"/>
  <c r="O794" i="3"/>
  <c r="N794" i="3"/>
  <c r="W794" i="3" s="1"/>
  <c r="M794" i="3"/>
  <c r="Z794" i="3" s="1"/>
  <c r="L794" i="3"/>
  <c r="K794" i="3"/>
  <c r="AA794" i="3" s="1"/>
  <c r="J794" i="3"/>
  <c r="I794" i="3"/>
  <c r="H794" i="3"/>
  <c r="G794" i="3"/>
  <c r="V793" i="3"/>
  <c r="U793" i="3"/>
  <c r="T793" i="3"/>
  <c r="S793" i="3"/>
  <c r="X793" i="3" s="1"/>
  <c r="R793" i="3"/>
  <c r="Q793" i="3"/>
  <c r="P793" i="3"/>
  <c r="AB793" i="3" s="1"/>
  <c r="O793" i="3"/>
  <c r="N793" i="3"/>
  <c r="W793" i="3" s="1"/>
  <c r="M793" i="3"/>
  <c r="Z793" i="3" s="1"/>
  <c r="L793" i="3"/>
  <c r="K793" i="3"/>
  <c r="AA793" i="3" s="1"/>
  <c r="J793" i="3"/>
  <c r="I793" i="3"/>
  <c r="H793" i="3"/>
  <c r="G793" i="3"/>
  <c r="W792" i="3"/>
  <c r="V792" i="3"/>
  <c r="U792" i="3"/>
  <c r="T792" i="3"/>
  <c r="S792" i="3"/>
  <c r="X792" i="3" s="1"/>
  <c r="R792" i="3"/>
  <c r="Q792" i="3"/>
  <c r="P792" i="3"/>
  <c r="AB792" i="3" s="1"/>
  <c r="O792" i="3"/>
  <c r="N792" i="3"/>
  <c r="M792" i="3"/>
  <c r="Z792" i="3" s="1"/>
  <c r="L792" i="3"/>
  <c r="K792" i="3"/>
  <c r="AA792" i="3" s="1"/>
  <c r="J792" i="3"/>
  <c r="I792" i="3"/>
  <c r="H792" i="3"/>
  <c r="G792" i="3"/>
  <c r="V791" i="3"/>
  <c r="U791" i="3"/>
  <c r="T791" i="3"/>
  <c r="S791" i="3"/>
  <c r="X791" i="3" s="1"/>
  <c r="R791" i="3"/>
  <c r="Q791" i="3"/>
  <c r="P791" i="3"/>
  <c r="AB791" i="3" s="1"/>
  <c r="O791" i="3"/>
  <c r="N791" i="3"/>
  <c r="W791" i="3" s="1"/>
  <c r="M791" i="3"/>
  <c r="Z791" i="3" s="1"/>
  <c r="L791" i="3"/>
  <c r="K791" i="3"/>
  <c r="AA791" i="3" s="1"/>
  <c r="J791" i="3"/>
  <c r="I791" i="3"/>
  <c r="H791" i="3"/>
  <c r="G791" i="3"/>
  <c r="V790" i="3"/>
  <c r="U790" i="3"/>
  <c r="T790" i="3"/>
  <c r="S790" i="3"/>
  <c r="X790" i="3" s="1"/>
  <c r="R790" i="3"/>
  <c r="Q790" i="3"/>
  <c r="P790" i="3"/>
  <c r="AB790" i="3" s="1"/>
  <c r="O790" i="3"/>
  <c r="N790" i="3"/>
  <c r="W790" i="3" s="1"/>
  <c r="M790" i="3"/>
  <c r="Z790" i="3" s="1"/>
  <c r="L790" i="3"/>
  <c r="K790" i="3"/>
  <c r="AA790" i="3" s="1"/>
  <c r="J790" i="3"/>
  <c r="I790" i="3"/>
  <c r="H790" i="3"/>
  <c r="G790" i="3"/>
  <c r="X789" i="3"/>
  <c r="V789" i="3"/>
  <c r="U789" i="3"/>
  <c r="T789" i="3"/>
  <c r="S789" i="3"/>
  <c r="R789" i="3"/>
  <c r="Q789" i="3"/>
  <c r="P789" i="3"/>
  <c r="AB789" i="3" s="1"/>
  <c r="O789" i="3"/>
  <c r="N789" i="3"/>
  <c r="W789" i="3" s="1"/>
  <c r="M789" i="3"/>
  <c r="Z789" i="3" s="1"/>
  <c r="L789" i="3"/>
  <c r="K789" i="3"/>
  <c r="AA789" i="3" s="1"/>
  <c r="J789" i="3"/>
  <c r="I789" i="3"/>
  <c r="H789" i="3"/>
  <c r="G789" i="3"/>
  <c r="V788" i="3"/>
  <c r="U788" i="3"/>
  <c r="T788" i="3"/>
  <c r="S788" i="3"/>
  <c r="X788" i="3" s="1"/>
  <c r="R788" i="3"/>
  <c r="Q788" i="3"/>
  <c r="P788" i="3"/>
  <c r="AB788" i="3" s="1"/>
  <c r="O788" i="3"/>
  <c r="N788" i="3"/>
  <c r="W788" i="3" s="1"/>
  <c r="M788" i="3"/>
  <c r="Z788" i="3" s="1"/>
  <c r="L788" i="3"/>
  <c r="K788" i="3"/>
  <c r="AA788" i="3" s="1"/>
  <c r="J788" i="3"/>
  <c r="I788" i="3"/>
  <c r="H788" i="3"/>
  <c r="G788" i="3"/>
  <c r="V787" i="3"/>
  <c r="U787" i="3"/>
  <c r="T787" i="3"/>
  <c r="S787" i="3"/>
  <c r="X787" i="3" s="1"/>
  <c r="R787" i="3"/>
  <c r="Q787" i="3"/>
  <c r="P787" i="3"/>
  <c r="AB787" i="3" s="1"/>
  <c r="O787" i="3"/>
  <c r="N787" i="3"/>
  <c r="W787" i="3" s="1"/>
  <c r="Y787" i="3" s="1"/>
  <c r="M787" i="3"/>
  <c r="Z787" i="3" s="1"/>
  <c r="L787" i="3"/>
  <c r="K787" i="3"/>
  <c r="AA787" i="3" s="1"/>
  <c r="J787" i="3"/>
  <c r="I787" i="3"/>
  <c r="H787" i="3"/>
  <c r="G787" i="3"/>
  <c r="V786" i="3"/>
  <c r="U786" i="3"/>
  <c r="T786" i="3"/>
  <c r="S786" i="3"/>
  <c r="X786" i="3" s="1"/>
  <c r="R786" i="3"/>
  <c r="Q786" i="3"/>
  <c r="P786" i="3"/>
  <c r="AB786" i="3" s="1"/>
  <c r="O786" i="3"/>
  <c r="N786" i="3"/>
  <c r="W786" i="3" s="1"/>
  <c r="M786" i="3"/>
  <c r="Z786" i="3" s="1"/>
  <c r="L786" i="3"/>
  <c r="K786" i="3"/>
  <c r="AA786" i="3" s="1"/>
  <c r="J786" i="3"/>
  <c r="I786" i="3"/>
  <c r="H786" i="3"/>
  <c r="G786" i="3"/>
  <c r="V785" i="3"/>
  <c r="U785" i="3"/>
  <c r="T785" i="3"/>
  <c r="S785" i="3"/>
  <c r="X785" i="3" s="1"/>
  <c r="R785" i="3"/>
  <c r="Q785" i="3"/>
  <c r="P785" i="3"/>
  <c r="AB785" i="3" s="1"/>
  <c r="O785" i="3"/>
  <c r="N785" i="3"/>
  <c r="W785" i="3" s="1"/>
  <c r="M785" i="3"/>
  <c r="Z785" i="3" s="1"/>
  <c r="L785" i="3"/>
  <c r="K785" i="3"/>
  <c r="AA785" i="3" s="1"/>
  <c r="J785" i="3"/>
  <c r="I785" i="3"/>
  <c r="H785" i="3"/>
  <c r="G785" i="3"/>
  <c r="V784" i="3"/>
  <c r="U784" i="3"/>
  <c r="T784" i="3"/>
  <c r="S784" i="3"/>
  <c r="X784" i="3" s="1"/>
  <c r="R784" i="3"/>
  <c r="Q784" i="3"/>
  <c r="P784" i="3"/>
  <c r="AB784" i="3" s="1"/>
  <c r="O784" i="3"/>
  <c r="N784" i="3"/>
  <c r="W784" i="3" s="1"/>
  <c r="M784" i="3"/>
  <c r="Z784" i="3" s="1"/>
  <c r="L784" i="3"/>
  <c r="K784" i="3"/>
  <c r="AA784" i="3" s="1"/>
  <c r="J784" i="3"/>
  <c r="I784" i="3"/>
  <c r="H784" i="3"/>
  <c r="G784" i="3"/>
  <c r="V783" i="3"/>
  <c r="U783" i="3"/>
  <c r="T783" i="3"/>
  <c r="S783" i="3"/>
  <c r="X783" i="3" s="1"/>
  <c r="R783" i="3"/>
  <c r="Q783" i="3"/>
  <c r="P783" i="3"/>
  <c r="AB783" i="3" s="1"/>
  <c r="O783" i="3"/>
  <c r="N783" i="3"/>
  <c r="W783" i="3" s="1"/>
  <c r="M783" i="3"/>
  <c r="Z783" i="3" s="1"/>
  <c r="L783" i="3"/>
  <c r="K783" i="3"/>
  <c r="AA783" i="3" s="1"/>
  <c r="J783" i="3"/>
  <c r="I783" i="3"/>
  <c r="H783" i="3"/>
  <c r="G783" i="3"/>
  <c r="V782" i="3"/>
  <c r="U782" i="3"/>
  <c r="T782" i="3"/>
  <c r="S782" i="3"/>
  <c r="X782" i="3" s="1"/>
  <c r="R782" i="3"/>
  <c r="Q782" i="3"/>
  <c r="P782" i="3"/>
  <c r="AB782" i="3" s="1"/>
  <c r="O782" i="3"/>
  <c r="N782" i="3"/>
  <c r="W782" i="3" s="1"/>
  <c r="M782" i="3"/>
  <c r="Z782" i="3" s="1"/>
  <c r="L782" i="3"/>
  <c r="K782" i="3"/>
  <c r="AA782" i="3" s="1"/>
  <c r="J782" i="3"/>
  <c r="I782" i="3"/>
  <c r="H782" i="3"/>
  <c r="G782" i="3"/>
  <c r="V781" i="3"/>
  <c r="U781" i="3"/>
  <c r="T781" i="3"/>
  <c r="S781" i="3"/>
  <c r="X781" i="3" s="1"/>
  <c r="R781" i="3"/>
  <c r="Q781" i="3"/>
  <c r="P781" i="3"/>
  <c r="AB781" i="3" s="1"/>
  <c r="O781" i="3"/>
  <c r="N781" i="3"/>
  <c r="W781" i="3" s="1"/>
  <c r="Y781" i="3" s="1"/>
  <c r="M781" i="3"/>
  <c r="Z781" i="3" s="1"/>
  <c r="L781" i="3"/>
  <c r="K781" i="3"/>
  <c r="AA781" i="3" s="1"/>
  <c r="J781" i="3"/>
  <c r="I781" i="3"/>
  <c r="H781" i="3"/>
  <c r="G781" i="3"/>
  <c r="V780" i="3"/>
  <c r="U780" i="3"/>
  <c r="T780" i="3"/>
  <c r="S780" i="3"/>
  <c r="X780" i="3" s="1"/>
  <c r="R780" i="3"/>
  <c r="Q780" i="3"/>
  <c r="P780" i="3"/>
  <c r="AB780" i="3" s="1"/>
  <c r="O780" i="3"/>
  <c r="N780" i="3"/>
  <c r="W780" i="3" s="1"/>
  <c r="M780" i="3"/>
  <c r="Z780" i="3" s="1"/>
  <c r="L780" i="3"/>
  <c r="K780" i="3"/>
  <c r="AA780" i="3" s="1"/>
  <c r="J780" i="3"/>
  <c r="I780" i="3"/>
  <c r="H780" i="3"/>
  <c r="G780" i="3"/>
  <c r="V779" i="3"/>
  <c r="U779" i="3"/>
  <c r="T779" i="3"/>
  <c r="S779" i="3"/>
  <c r="X779" i="3" s="1"/>
  <c r="R779" i="3"/>
  <c r="Q779" i="3"/>
  <c r="P779" i="3"/>
  <c r="AB779" i="3" s="1"/>
  <c r="O779" i="3"/>
  <c r="N779" i="3"/>
  <c r="W779" i="3" s="1"/>
  <c r="Y779" i="3" s="1"/>
  <c r="M779" i="3"/>
  <c r="Z779" i="3" s="1"/>
  <c r="L779" i="3"/>
  <c r="K779" i="3"/>
  <c r="AA779" i="3" s="1"/>
  <c r="J779" i="3"/>
  <c r="I779" i="3"/>
  <c r="H779" i="3"/>
  <c r="G779" i="3"/>
  <c r="V778" i="3"/>
  <c r="U778" i="3"/>
  <c r="T778" i="3"/>
  <c r="S778" i="3"/>
  <c r="X778" i="3" s="1"/>
  <c r="R778" i="3"/>
  <c r="Q778" i="3"/>
  <c r="P778" i="3"/>
  <c r="AB778" i="3" s="1"/>
  <c r="O778" i="3"/>
  <c r="N778" i="3"/>
  <c r="W778" i="3" s="1"/>
  <c r="M778" i="3"/>
  <c r="Z778" i="3" s="1"/>
  <c r="L778" i="3"/>
  <c r="K778" i="3"/>
  <c r="AA778" i="3" s="1"/>
  <c r="J778" i="3"/>
  <c r="I778" i="3"/>
  <c r="H778" i="3"/>
  <c r="G778" i="3"/>
  <c r="V777" i="3"/>
  <c r="U777" i="3"/>
  <c r="T777" i="3"/>
  <c r="S777" i="3"/>
  <c r="X777" i="3" s="1"/>
  <c r="R777" i="3"/>
  <c r="Q777" i="3"/>
  <c r="P777" i="3"/>
  <c r="AB777" i="3" s="1"/>
  <c r="O777" i="3"/>
  <c r="N777" i="3"/>
  <c r="W777" i="3" s="1"/>
  <c r="M777" i="3"/>
  <c r="Z777" i="3" s="1"/>
  <c r="L777" i="3"/>
  <c r="K777" i="3"/>
  <c r="AA777" i="3" s="1"/>
  <c r="J777" i="3"/>
  <c r="I777" i="3"/>
  <c r="H777" i="3"/>
  <c r="G777" i="3"/>
  <c r="V776" i="3"/>
  <c r="U776" i="3"/>
  <c r="T776" i="3"/>
  <c r="S776" i="3"/>
  <c r="X776" i="3" s="1"/>
  <c r="R776" i="3"/>
  <c r="Q776" i="3"/>
  <c r="P776" i="3"/>
  <c r="AB776" i="3" s="1"/>
  <c r="O776" i="3"/>
  <c r="N776" i="3"/>
  <c r="W776" i="3" s="1"/>
  <c r="M776" i="3"/>
  <c r="Z776" i="3" s="1"/>
  <c r="L776" i="3"/>
  <c r="K776" i="3"/>
  <c r="AA776" i="3" s="1"/>
  <c r="J776" i="3"/>
  <c r="I776" i="3"/>
  <c r="H776" i="3"/>
  <c r="G776" i="3"/>
  <c r="V775" i="3"/>
  <c r="U775" i="3"/>
  <c r="T775" i="3"/>
  <c r="S775" i="3"/>
  <c r="X775" i="3" s="1"/>
  <c r="R775" i="3"/>
  <c r="Q775" i="3"/>
  <c r="P775" i="3"/>
  <c r="AB775" i="3" s="1"/>
  <c r="O775" i="3"/>
  <c r="N775" i="3"/>
  <c r="W775" i="3" s="1"/>
  <c r="M775" i="3"/>
  <c r="Z775" i="3" s="1"/>
  <c r="L775" i="3"/>
  <c r="K775" i="3"/>
  <c r="AA775" i="3" s="1"/>
  <c r="J775" i="3"/>
  <c r="I775" i="3"/>
  <c r="H775" i="3"/>
  <c r="G775" i="3"/>
  <c r="Z774" i="3"/>
  <c r="V774" i="3"/>
  <c r="U774" i="3"/>
  <c r="T774" i="3"/>
  <c r="S774" i="3"/>
  <c r="X774" i="3" s="1"/>
  <c r="R774" i="3"/>
  <c r="Q774" i="3"/>
  <c r="P774" i="3"/>
  <c r="AB774" i="3" s="1"/>
  <c r="O774" i="3"/>
  <c r="N774" i="3"/>
  <c r="W774" i="3" s="1"/>
  <c r="Y774" i="3" s="1"/>
  <c r="M774" i="3"/>
  <c r="L774" i="3"/>
  <c r="K774" i="3"/>
  <c r="AA774" i="3" s="1"/>
  <c r="J774" i="3"/>
  <c r="I774" i="3"/>
  <c r="H774" i="3"/>
  <c r="G774" i="3"/>
  <c r="V773" i="3"/>
  <c r="U773" i="3"/>
  <c r="T773" i="3"/>
  <c r="S773" i="3"/>
  <c r="X773" i="3" s="1"/>
  <c r="R773" i="3"/>
  <c r="Q773" i="3"/>
  <c r="P773" i="3"/>
  <c r="AB773" i="3" s="1"/>
  <c r="O773" i="3"/>
  <c r="N773" i="3"/>
  <c r="W773" i="3" s="1"/>
  <c r="M773" i="3"/>
  <c r="Z773" i="3" s="1"/>
  <c r="L773" i="3"/>
  <c r="K773" i="3"/>
  <c r="AA773" i="3" s="1"/>
  <c r="J773" i="3"/>
  <c r="I773" i="3"/>
  <c r="H773" i="3"/>
  <c r="G773" i="3"/>
  <c r="V772" i="3"/>
  <c r="U772" i="3"/>
  <c r="T772" i="3"/>
  <c r="S772" i="3"/>
  <c r="X772" i="3" s="1"/>
  <c r="R772" i="3"/>
  <c r="Q772" i="3"/>
  <c r="P772" i="3"/>
  <c r="AB772" i="3" s="1"/>
  <c r="O772" i="3"/>
  <c r="N772" i="3"/>
  <c r="W772" i="3" s="1"/>
  <c r="M772" i="3"/>
  <c r="Z772" i="3" s="1"/>
  <c r="L772" i="3"/>
  <c r="K772" i="3"/>
  <c r="AA772" i="3" s="1"/>
  <c r="J772" i="3"/>
  <c r="I772" i="3"/>
  <c r="H772" i="3"/>
  <c r="G772" i="3"/>
  <c r="W771" i="3"/>
  <c r="V771" i="3"/>
  <c r="U771" i="3"/>
  <c r="T771" i="3"/>
  <c r="S771" i="3"/>
  <c r="X771" i="3" s="1"/>
  <c r="R771" i="3"/>
  <c r="Q771" i="3"/>
  <c r="P771" i="3"/>
  <c r="AB771" i="3" s="1"/>
  <c r="O771" i="3"/>
  <c r="N771" i="3"/>
  <c r="M771" i="3"/>
  <c r="Z771" i="3" s="1"/>
  <c r="L771" i="3"/>
  <c r="K771" i="3"/>
  <c r="AA771" i="3" s="1"/>
  <c r="J771" i="3"/>
  <c r="I771" i="3"/>
  <c r="H771" i="3"/>
  <c r="G771" i="3"/>
  <c r="V770" i="3"/>
  <c r="U770" i="3"/>
  <c r="T770" i="3"/>
  <c r="S770" i="3"/>
  <c r="X770" i="3" s="1"/>
  <c r="R770" i="3"/>
  <c r="Q770" i="3"/>
  <c r="P770" i="3"/>
  <c r="AB770" i="3" s="1"/>
  <c r="O770" i="3"/>
  <c r="N770" i="3"/>
  <c r="W770" i="3" s="1"/>
  <c r="M770" i="3"/>
  <c r="Z770" i="3" s="1"/>
  <c r="L770" i="3"/>
  <c r="K770" i="3"/>
  <c r="AA770" i="3" s="1"/>
  <c r="J770" i="3"/>
  <c r="I770" i="3"/>
  <c r="H770" i="3"/>
  <c r="G770" i="3"/>
  <c r="V769" i="3"/>
  <c r="U769" i="3"/>
  <c r="T769" i="3"/>
  <c r="S769" i="3"/>
  <c r="X769" i="3" s="1"/>
  <c r="Y769" i="3" s="1"/>
  <c r="R769" i="3"/>
  <c r="Q769" i="3"/>
  <c r="P769" i="3"/>
  <c r="AB769" i="3" s="1"/>
  <c r="O769" i="3"/>
  <c r="N769" i="3"/>
  <c r="W769" i="3" s="1"/>
  <c r="M769" i="3"/>
  <c r="Z769" i="3" s="1"/>
  <c r="L769" i="3"/>
  <c r="K769" i="3"/>
  <c r="AA769" i="3" s="1"/>
  <c r="J769" i="3"/>
  <c r="I769" i="3"/>
  <c r="H769" i="3"/>
  <c r="G769" i="3"/>
  <c r="V768" i="3"/>
  <c r="U768" i="3"/>
  <c r="T768" i="3"/>
  <c r="S768" i="3"/>
  <c r="X768" i="3" s="1"/>
  <c r="R768" i="3"/>
  <c r="Q768" i="3"/>
  <c r="P768" i="3"/>
  <c r="AB768" i="3" s="1"/>
  <c r="O768" i="3"/>
  <c r="N768" i="3"/>
  <c r="W768" i="3" s="1"/>
  <c r="M768" i="3"/>
  <c r="Z768" i="3" s="1"/>
  <c r="L768" i="3"/>
  <c r="K768" i="3"/>
  <c r="J768" i="3"/>
  <c r="I768" i="3"/>
  <c r="H768" i="3"/>
  <c r="G768" i="3"/>
  <c r="V767" i="3"/>
  <c r="U767" i="3"/>
  <c r="T767" i="3"/>
  <c r="S767" i="3"/>
  <c r="X767" i="3" s="1"/>
  <c r="R767" i="3"/>
  <c r="Q767" i="3"/>
  <c r="P767" i="3"/>
  <c r="AB767" i="3" s="1"/>
  <c r="O767" i="3"/>
  <c r="N767" i="3"/>
  <c r="W767" i="3" s="1"/>
  <c r="M767" i="3"/>
  <c r="Z767" i="3" s="1"/>
  <c r="L767" i="3"/>
  <c r="K767" i="3"/>
  <c r="AA767" i="3" s="1"/>
  <c r="J767" i="3"/>
  <c r="I767" i="3"/>
  <c r="H767" i="3"/>
  <c r="G767" i="3"/>
  <c r="V766" i="3"/>
  <c r="U766" i="3"/>
  <c r="T766" i="3"/>
  <c r="S766" i="3"/>
  <c r="X766" i="3" s="1"/>
  <c r="R766" i="3"/>
  <c r="Q766" i="3"/>
  <c r="P766" i="3"/>
  <c r="AB766" i="3" s="1"/>
  <c r="O766" i="3"/>
  <c r="N766" i="3"/>
  <c r="W766" i="3" s="1"/>
  <c r="M766" i="3"/>
  <c r="Z766" i="3" s="1"/>
  <c r="L766" i="3"/>
  <c r="K766" i="3"/>
  <c r="AA766" i="3" s="1"/>
  <c r="J766" i="3"/>
  <c r="I766" i="3"/>
  <c r="H766" i="3"/>
  <c r="G766" i="3"/>
  <c r="V765" i="3"/>
  <c r="U765" i="3"/>
  <c r="T765" i="3"/>
  <c r="S765" i="3"/>
  <c r="X765" i="3" s="1"/>
  <c r="R765" i="3"/>
  <c r="Q765" i="3"/>
  <c r="P765" i="3"/>
  <c r="AB765" i="3" s="1"/>
  <c r="O765" i="3"/>
  <c r="N765" i="3"/>
  <c r="W765" i="3" s="1"/>
  <c r="M765" i="3"/>
  <c r="Z765" i="3" s="1"/>
  <c r="L765" i="3"/>
  <c r="K765" i="3"/>
  <c r="AA765" i="3" s="1"/>
  <c r="J765" i="3"/>
  <c r="I765" i="3"/>
  <c r="H765" i="3"/>
  <c r="G765" i="3"/>
  <c r="V764" i="3"/>
  <c r="U764" i="3"/>
  <c r="T764" i="3"/>
  <c r="S764" i="3"/>
  <c r="X764" i="3" s="1"/>
  <c r="R764" i="3"/>
  <c r="Q764" i="3"/>
  <c r="P764" i="3"/>
  <c r="AB764" i="3" s="1"/>
  <c r="O764" i="3"/>
  <c r="N764" i="3"/>
  <c r="W764" i="3" s="1"/>
  <c r="M764" i="3"/>
  <c r="Z764" i="3" s="1"/>
  <c r="L764" i="3"/>
  <c r="K764" i="3"/>
  <c r="AA764" i="3" s="1"/>
  <c r="J764" i="3"/>
  <c r="I764" i="3"/>
  <c r="H764" i="3"/>
  <c r="G764" i="3"/>
  <c r="V763" i="3"/>
  <c r="U763" i="3"/>
  <c r="T763" i="3"/>
  <c r="S763" i="3"/>
  <c r="X763" i="3" s="1"/>
  <c r="R763" i="3"/>
  <c r="Q763" i="3"/>
  <c r="P763" i="3"/>
  <c r="AB763" i="3" s="1"/>
  <c r="O763" i="3"/>
  <c r="N763" i="3"/>
  <c r="W763" i="3" s="1"/>
  <c r="M763" i="3"/>
  <c r="Z763" i="3" s="1"/>
  <c r="L763" i="3"/>
  <c r="K763" i="3"/>
  <c r="J763" i="3"/>
  <c r="I763" i="3"/>
  <c r="H763" i="3"/>
  <c r="G763" i="3"/>
  <c r="V762" i="3"/>
  <c r="U762" i="3"/>
  <c r="T762" i="3"/>
  <c r="S762" i="3"/>
  <c r="X762" i="3" s="1"/>
  <c r="R762" i="3"/>
  <c r="Q762" i="3"/>
  <c r="P762" i="3"/>
  <c r="AB762" i="3" s="1"/>
  <c r="O762" i="3"/>
  <c r="N762" i="3"/>
  <c r="W762" i="3" s="1"/>
  <c r="M762" i="3"/>
  <c r="Z762" i="3" s="1"/>
  <c r="L762" i="3"/>
  <c r="K762" i="3"/>
  <c r="AA762" i="3" s="1"/>
  <c r="J762" i="3"/>
  <c r="I762" i="3"/>
  <c r="H762" i="3"/>
  <c r="G762" i="3"/>
  <c r="X761" i="3"/>
  <c r="V761" i="3"/>
  <c r="U761" i="3"/>
  <c r="T761" i="3"/>
  <c r="S761" i="3"/>
  <c r="R761" i="3"/>
  <c r="Q761" i="3"/>
  <c r="P761" i="3"/>
  <c r="AB761" i="3" s="1"/>
  <c r="O761" i="3"/>
  <c r="N761" i="3"/>
  <c r="W761" i="3" s="1"/>
  <c r="M761" i="3"/>
  <c r="Z761" i="3" s="1"/>
  <c r="L761" i="3"/>
  <c r="K761" i="3"/>
  <c r="AA761" i="3" s="1"/>
  <c r="J761" i="3"/>
  <c r="I761" i="3"/>
  <c r="H761" i="3"/>
  <c r="G761" i="3"/>
  <c r="V760" i="3"/>
  <c r="U760" i="3"/>
  <c r="T760" i="3"/>
  <c r="S760" i="3"/>
  <c r="X760" i="3" s="1"/>
  <c r="R760" i="3"/>
  <c r="Q760" i="3"/>
  <c r="P760" i="3"/>
  <c r="AB760" i="3" s="1"/>
  <c r="O760" i="3"/>
  <c r="N760" i="3"/>
  <c r="W760" i="3" s="1"/>
  <c r="M760" i="3"/>
  <c r="Z760" i="3" s="1"/>
  <c r="L760" i="3"/>
  <c r="K760" i="3"/>
  <c r="AA760" i="3" s="1"/>
  <c r="J760" i="3"/>
  <c r="I760" i="3"/>
  <c r="H760" i="3"/>
  <c r="G760" i="3"/>
  <c r="V759" i="3"/>
  <c r="U759" i="3"/>
  <c r="T759" i="3"/>
  <c r="S759" i="3"/>
  <c r="X759" i="3" s="1"/>
  <c r="R759" i="3"/>
  <c r="Q759" i="3"/>
  <c r="P759" i="3"/>
  <c r="AB759" i="3" s="1"/>
  <c r="O759" i="3"/>
  <c r="N759" i="3"/>
  <c r="W759" i="3" s="1"/>
  <c r="M759" i="3"/>
  <c r="Z759" i="3" s="1"/>
  <c r="L759" i="3"/>
  <c r="K759" i="3"/>
  <c r="AA759" i="3" s="1"/>
  <c r="J759" i="3"/>
  <c r="I759" i="3"/>
  <c r="H759" i="3"/>
  <c r="G759" i="3"/>
  <c r="V758" i="3"/>
  <c r="U758" i="3"/>
  <c r="T758" i="3"/>
  <c r="S758" i="3"/>
  <c r="X758" i="3" s="1"/>
  <c r="R758" i="3"/>
  <c r="Q758" i="3"/>
  <c r="P758" i="3"/>
  <c r="AB758" i="3" s="1"/>
  <c r="O758" i="3"/>
  <c r="N758" i="3"/>
  <c r="W758" i="3" s="1"/>
  <c r="M758" i="3"/>
  <c r="Z758" i="3" s="1"/>
  <c r="L758" i="3"/>
  <c r="K758" i="3"/>
  <c r="AA758" i="3" s="1"/>
  <c r="J758" i="3"/>
  <c r="I758" i="3"/>
  <c r="H758" i="3"/>
  <c r="G758" i="3"/>
  <c r="V757" i="3"/>
  <c r="U757" i="3"/>
  <c r="T757" i="3"/>
  <c r="S757" i="3"/>
  <c r="X757" i="3" s="1"/>
  <c r="R757" i="3"/>
  <c r="Q757" i="3"/>
  <c r="P757" i="3"/>
  <c r="AB757" i="3" s="1"/>
  <c r="O757" i="3"/>
  <c r="N757" i="3"/>
  <c r="W757" i="3" s="1"/>
  <c r="M757" i="3"/>
  <c r="Z757" i="3" s="1"/>
  <c r="L757" i="3"/>
  <c r="K757" i="3"/>
  <c r="AA757" i="3" s="1"/>
  <c r="J757" i="3"/>
  <c r="I757" i="3"/>
  <c r="H757" i="3"/>
  <c r="G757" i="3"/>
  <c r="V756" i="3"/>
  <c r="U756" i="3"/>
  <c r="T756" i="3"/>
  <c r="S756" i="3"/>
  <c r="X756" i="3" s="1"/>
  <c r="R756" i="3"/>
  <c r="Q756" i="3"/>
  <c r="P756" i="3"/>
  <c r="AB756" i="3" s="1"/>
  <c r="O756" i="3"/>
  <c r="N756" i="3"/>
  <c r="W756" i="3" s="1"/>
  <c r="M756" i="3"/>
  <c r="Z756" i="3" s="1"/>
  <c r="L756" i="3"/>
  <c r="K756" i="3"/>
  <c r="AA756" i="3" s="1"/>
  <c r="J756" i="3"/>
  <c r="I756" i="3"/>
  <c r="H756" i="3"/>
  <c r="G756" i="3"/>
  <c r="V755" i="3"/>
  <c r="U755" i="3"/>
  <c r="T755" i="3"/>
  <c r="S755" i="3"/>
  <c r="X755" i="3" s="1"/>
  <c r="R755" i="3"/>
  <c r="Q755" i="3"/>
  <c r="P755" i="3"/>
  <c r="AB755" i="3" s="1"/>
  <c r="O755" i="3"/>
  <c r="N755" i="3"/>
  <c r="W755" i="3" s="1"/>
  <c r="M755" i="3"/>
  <c r="Z755" i="3" s="1"/>
  <c r="L755" i="3"/>
  <c r="K755" i="3"/>
  <c r="AA755" i="3" s="1"/>
  <c r="J755" i="3"/>
  <c r="I755" i="3"/>
  <c r="H755" i="3"/>
  <c r="G755" i="3"/>
  <c r="V754" i="3"/>
  <c r="U754" i="3"/>
  <c r="T754" i="3"/>
  <c r="S754" i="3"/>
  <c r="X754" i="3" s="1"/>
  <c r="R754" i="3"/>
  <c r="Q754" i="3"/>
  <c r="P754" i="3"/>
  <c r="AB754" i="3" s="1"/>
  <c r="O754" i="3"/>
  <c r="N754" i="3"/>
  <c r="W754" i="3" s="1"/>
  <c r="Y754" i="3" s="1"/>
  <c r="M754" i="3"/>
  <c r="Z754" i="3" s="1"/>
  <c r="L754" i="3"/>
  <c r="K754" i="3"/>
  <c r="AA754" i="3" s="1"/>
  <c r="J754" i="3"/>
  <c r="I754" i="3"/>
  <c r="H754" i="3"/>
  <c r="G754" i="3"/>
  <c r="AA753" i="3"/>
  <c r="V753" i="3"/>
  <c r="U753" i="3"/>
  <c r="T753" i="3"/>
  <c r="S753" i="3"/>
  <c r="X753" i="3" s="1"/>
  <c r="R753" i="3"/>
  <c r="Q753" i="3"/>
  <c r="P753" i="3"/>
  <c r="AB753" i="3" s="1"/>
  <c r="O753" i="3"/>
  <c r="N753" i="3"/>
  <c r="W753" i="3" s="1"/>
  <c r="M753" i="3"/>
  <c r="Z753" i="3" s="1"/>
  <c r="L753" i="3"/>
  <c r="K753" i="3"/>
  <c r="J753" i="3"/>
  <c r="I753" i="3"/>
  <c r="H753" i="3"/>
  <c r="G753" i="3"/>
  <c r="V752" i="3"/>
  <c r="U752" i="3"/>
  <c r="T752" i="3"/>
  <c r="S752" i="3"/>
  <c r="X752" i="3" s="1"/>
  <c r="R752" i="3"/>
  <c r="Q752" i="3"/>
  <c r="P752" i="3"/>
  <c r="AB752" i="3" s="1"/>
  <c r="AC752" i="3" s="1"/>
  <c r="O752" i="3"/>
  <c r="N752" i="3"/>
  <c r="W752" i="3" s="1"/>
  <c r="M752" i="3"/>
  <c r="Z752" i="3" s="1"/>
  <c r="L752" i="3"/>
  <c r="K752" i="3"/>
  <c r="AA752" i="3" s="1"/>
  <c r="J752" i="3"/>
  <c r="I752" i="3"/>
  <c r="H752" i="3"/>
  <c r="G752" i="3"/>
  <c r="V751" i="3"/>
  <c r="U751" i="3"/>
  <c r="T751" i="3"/>
  <c r="S751" i="3"/>
  <c r="X751" i="3" s="1"/>
  <c r="R751" i="3"/>
  <c r="Q751" i="3"/>
  <c r="P751" i="3"/>
  <c r="AB751" i="3" s="1"/>
  <c r="O751" i="3"/>
  <c r="N751" i="3"/>
  <c r="W751" i="3" s="1"/>
  <c r="Y751" i="3" s="1"/>
  <c r="M751" i="3"/>
  <c r="Z751" i="3" s="1"/>
  <c r="L751" i="3"/>
  <c r="K751" i="3"/>
  <c r="AA751" i="3" s="1"/>
  <c r="J751" i="3"/>
  <c r="I751" i="3"/>
  <c r="H751" i="3"/>
  <c r="G751" i="3"/>
  <c r="V750" i="3"/>
  <c r="U750" i="3"/>
  <c r="T750" i="3"/>
  <c r="S750" i="3"/>
  <c r="X750" i="3" s="1"/>
  <c r="R750" i="3"/>
  <c r="Q750" i="3"/>
  <c r="P750" i="3"/>
  <c r="AB750" i="3" s="1"/>
  <c r="O750" i="3"/>
  <c r="N750" i="3"/>
  <c r="W750" i="3" s="1"/>
  <c r="M750" i="3"/>
  <c r="Z750" i="3" s="1"/>
  <c r="L750" i="3"/>
  <c r="K750" i="3"/>
  <c r="AA750" i="3" s="1"/>
  <c r="J750" i="3"/>
  <c r="I750" i="3"/>
  <c r="H750" i="3"/>
  <c r="G750" i="3"/>
  <c r="V749" i="3"/>
  <c r="U749" i="3"/>
  <c r="T749" i="3"/>
  <c r="S749" i="3"/>
  <c r="X749" i="3" s="1"/>
  <c r="R749" i="3"/>
  <c r="Q749" i="3"/>
  <c r="P749" i="3"/>
  <c r="AB749" i="3" s="1"/>
  <c r="O749" i="3"/>
  <c r="N749" i="3"/>
  <c r="W749" i="3" s="1"/>
  <c r="M749" i="3"/>
  <c r="Z749" i="3" s="1"/>
  <c r="L749" i="3"/>
  <c r="K749" i="3"/>
  <c r="AA749" i="3" s="1"/>
  <c r="J749" i="3"/>
  <c r="I749" i="3"/>
  <c r="H749" i="3"/>
  <c r="G749" i="3"/>
  <c r="V748" i="3"/>
  <c r="U748" i="3"/>
  <c r="T748" i="3"/>
  <c r="S748" i="3"/>
  <c r="X748" i="3" s="1"/>
  <c r="R748" i="3"/>
  <c r="Q748" i="3"/>
  <c r="P748" i="3"/>
  <c r="AB748" i="3" s="1"/>
  <c r="O748" i="3"/>
  <c r="N748" i="3"/>
  <c r="W748" i="3" s="1"/>
  <c r="M748" i="3"/>
  <c r="Z748" i="3" s="1"/>
  <c r="L748" i="3"/>
  <c r="K748" i="3"/>
  <c r="AA748" i="3" s="1"/>
  <c r="J748" i="3"/>
  <c r="I748" i="3"/>
  <c r="H748" i="3"/>
  <c r="G748" i="3"/>
  <c r="V747" i="3"/>
  <c r="U747" i="3"/>
  <c r="T747" i="3"/>
  <c r="S747" i="3"/>
  <c r="X747" i="3" s="1"/>
  <c r="R747" i="3"/>
  <c r="Q747" i="3"/>
  <c r="P747" i="3"/>
  <c r="AB747" i="3" s="1"/>
  <c r="O747" i="3"/>
  <c r="N747" i="3"/>
  <c r="W747" i="3" s="1"/>
  <c r="M747" i="3"/>
  <c r="Z747" i="3" s="1"/>
  <c r="L747" i="3"/>
  <c r="K747" i="3"/>
  <c r="AA747" i="3" s="1"/>
  <c r="J747" i="3"/>
  <c r="I747" i="3"/>
  <c r="H747" i="3"/>
  <c r="G747" i="3"/>
  <c r="W746" i="3"/>
  <c r="V746" i="3"/>
  <c r="U746" i="3"/>
  <c r="T746" i="3"/>
  <c r="S746" i="3"/>
  <c r="X746" i="3" s="1"/>
  <c r="R746" i="3"/>
  <c r="Q746" i="3"/>
  <c r="P746" i="3"/>
  <c r="AB746" i="3" s="1"/>
  <c r="O746" i="3"/>
  <c r="N746" i="3"/>
  <c r="M746" i="3"/>
  <c r="Z746" i="3" s="1"/>
  <c r="L746" i="3"/>
  <c r="K746" i="3"/>
  <c r="AA746" i="3" s="1"/>
  <c r="J746" i="3"/>
  <c r="I746" i="3"/>
  <c r="H746" i="3"/>
  <c r="G746" i="3"/>
  <c r="V745" i="3"/>
  <c r="U745" i="3"/>
  <c r="T745" i="3"/>
  <c r="S745" i="3"/>
  <c r="X745" i="3" s="1"/>
  <c r="R745" i="3"/>
  <c r="Q745" i="3"/>
  <c r="P745" i="3"/>
  <c r="AB745" i="3" s="1"/>
  <c r="O745" i="3"/>
  <c r="N745" i="3"/>
  <c r="W745" i="3" s="1"/>
  <c r="M745" i="3"/>
  <c r="Z745" i="3" s="1"/>
  <c r="L745" i="3"/>
  <c r="K745" i="3"/>
  <c r="AA745" i="3" s="1"/>
  <c r="J745" i="3"/>
  <c r="I745" i="3"/>
  <c r="H745" i="3"/>
  <c r="G745" i="3"/>
  <c r="V744" i="3"/>
  <c r="U744" i="3"/>
  <c r="T744" i="3"/>
  <c r="S744" i="3"/>
  <c r="X744" i="3" s="1"/>
  <c r="R744" i="3"/>
  <c r="Q744" i="3"/>
  <c r="P744" i="3"/>
  <c r="AB744" i="3" s="1"/>
  <c r="O744" i="3"/>
  <c r="N744" i="3"/>
  <c r="W744" i="3" s="1"/>
  <c r="M744" i="3"/>
  <c r="Z744" i="3" s="1"/>
  <c r="L744" i="3"/>
  <c r="K744" i="3"/>
  <c r="AA744" i="3" s="1"/>
  <c r="J744" i="3"/>
  <c r="I744" i="3"/>
  <c r="H744" i="3"/>
  <c r="G744" i="3"/>
  <c r="V743" i="3"/>
  <c r="U743" i="3"/>
  <c r="T743" i="3"/>
  <c r="S743" i="3"/>
  <c r="X743" i="3" s="1"/>
  <c r="R743" i="3"/>
  <c r="Q743" i="3"/>
  <c r="P743" i="3"/>
  <c r="AB743" i="3" s="1"/>
  <c r="O743" i="3"/>
  <c r="N743" i="3"/>
  <c r="W743" i="3" s="1"/>
  <c r="M743" i="3"/>
  <c r="Z743" i="3" s="1"/>
  <c r="L743" i="3"/>
  <c r="K743" i="3"/>
  <c r="AA743" i="3" s="1"/>
  <c r="J743" i="3"/>
  <c r="I743" i="3"/>
  <c r="H743" i="3"/>
  <c r="G743" i="3"/>
  <c r="AA742" i="3"/>
  <c r="V742" i="3"/>
  <c r="U742" i="3"/>
  <c r="T742" i="3"/>
  <c r="S742" i="3"/>
  <c r="X742" i="3" s="1"/>
  <c r="R742" i="3"/>
  <c r="Q742" i="3"/>
  <c r="P742" i="3"/>
  <c r="AB742" i="3" s="1"/>
  <c r="O742" i="3"/>
  <c r="N742" i="3"/>
  <c r="W742" i="3" s="1"/>
  <c r="Y742" i="3" s="1"/>
  <c r="M742" i="3"/>
  <c r="Z742" i="3" s="1"/>
  <c r="L742" i="3"/>
  <c r="K742" i="3"/>
  <c r="J742" i="3"/>
  <c r="I742" i="3"/>
  <c r="H742" i="3"/>
  <c r="G742" i="3"/>
  <c r="V741" i="3"/>
  <c r="U741" i="3"/>
  <c r="T741" i="3"/>
  <c r="S741" i="3"/>
  <c r="X741" i="3" s="1"/>
  <c r="R741" i="3"/>
  <c r="Q741" i="3"/>
  <c r="P741" i="3"/>
  <c r="AB741" i="3" s="1"/>
  <c r="O741" i="3"/>
  <c r="N741" i="3"/>
  <c r="W741" i="3" s="1"/>
  <c r="M741" i="3"/>
  <c r="Z741" i="3" s="1"/>
  <c r="L741" i="3"/>
  <c r="K741" i="3"/>
  <c r="AA741" i="3" s="1"/>
  <c r="J741" i="3"/>
  <c r="I741" i="3"/>
  <c r="H741" i="3"/>
  <c r="G741" i="3"/>
  <c r="Z740" i="3"/>
  <c r="X740" i="3"/>
  <c r="V740" i="3"/>
  <c r="U740" i="3"/>
  <c r="T740" i="3"/>
  <c r="S740" i="3"/>
  <c r="R740" i="3"/>
  <c r="Q740" i="3"/>
  <c r="P740" i="3"/>
  <c r="AB740" i="3" s="1"/>
  <c r="O740" i="3"/>
  <c r="N740" i="3"/>
  <c r="W740" i="3" s="1"/>
  <c r="M740" i="3"/>
  <c r="L740" i="3"/>
  <c r="K740" i="3"/>
  <c r="AA740" i="3" s="1"/>
  <c r="J740" i="3"/>
  <c r="I740" i="3"/>
  <c r="H740" i="3"/>
  <c r="G740" i="3"/>
  <c r="V739" i="3"/>
  <c r="U739" i="3"/>
  <c r="T739" i="3"/>
  <c r="S739" i="3"/>
  <c r="X739" i="3" s="1"/>
  <c r="R739" i="3"/>
  <c r="Q739" i="3"/>
  <c r="P739" i="3"/>
  <c r="AB739" i="3" s="1"/>
  <c r="O739" i="3"/>
  <c r="N739" i="3"/>
  <c r="W739" i="3" s="1"/>
  <c r="M739" i="3"/>
  <c r="Z739" i="3" s="1"/>
  <c r="L739" i="3"/>
  <c r="K739" i="3"/>
  <c r="AA739" i="3" s="1"/>
  <c r="J739" i="3"/>
  <c r="I739" i="3"/>
  <c r="H739" i="3"/>
  <c r="G739" i="3"/>
  <c r="V738" i="3"/>
  <c r="U738" i="3"/>
  <c r="T738" i="3"/>
  <c r="S738" i="3"/>
  <c r="X738" i="3" s="1"/>
  <c r="R738" i="3"/>
  <c r="Q738" i="3"/>
  <c r="P738" i="3"/>
  <c r="AB738" i="3" s="1"/>
  <c r="O738" i="3"/>
  <c r="N738" i="3"/>
  <c r="W738" i="3" s="1"/>
  <c r="M738" i="3"/>
  <c r="Z738" i="3" s="1"/>
  <c r="L738" i="3"/>
  <c r="K738" i="3"/>
  <c r="AA738" i="3" s="1"/>
  <c r="J738" i="3"/>
  <c r="I738" i="3"/>
  <c r="H738" i="3"/>
  <c r="G738" i="3"/>
  <c r="X737" i="3"/>
  <c r="Y737" i="3" s="1"/>
  <c r="V737" i="3"/>
  <c r="U737" i="3"/>
  <c r="T737" i="3"/>
  <c r="S737" i="3"/>
  <c r="R737" i="3"/>
  <c r="Q737" i="3"/>
  <c r="P737" i="3"/>
  <c r="AB737" i="3" s="1"/>
  <c r="O737" i="3"/>
  <c r="N737" i="3"/>
  <c r="W737" i="3" s="1"/>
  <c r="M737" i="3"/>
  <c r="Z737" i="3" s="1"/>
  <c r="L737" i="3"/>
  <c r="K737" i="3"/>
  <c r="AA737" i="3" s="1"/>
  <c r="J737" i="3"/>
  <c r="I737" i="3"/>
  <c r="H737" i="3"/>
  <c r="G737" i="3"/>
  <c r="V736" i="3"/>
  <c r="U736" i="3"/>
  <c r="T736" i="3"/>
  <c r="S736" i="3"/>
  <c r="X736" i="3" s="1"/>
  <c r="R736" i="3"/>
  <c r="Q736" i="3"/>
  <c r="P736" i="3"/>
  <c r="AB736" i="3" s="1"/>
  <c r="O736" i="3"/>
  <c r="N736" i="3"/>
  <c r="W736" i="3" s="1"/>
  <c r="M736" i="3"/>
  <c r="Z736" i="3" s="1"/>
  <c r="L736" i="3"/>
  <c r="K736" i="3"/>
  <c r="AA736" i="3" s="1"/>
  <c r="J736" i="3"/>
  <c r="I736" i="3"/>
  <c r="H736" i="3"/>
  <c r="G736" i="3"/>
  <c r="V735" i="3"/>
  <c r="U735" i="3"/>
  <c r="T735" i="3"/>
  <c r="S735" i="3"/>
  <c r="X735" i="3" s="1"/>
  <c r="R735" i="3"/>
  <c r="Q735" i="3"/>
  <c r="P735" i="3"/>
  <c r="AB735" i="3" s="1"/>
  <c r="O735" i="3"/>
  <c r="N735" i="3"/>
  <c r="W735" i="3" s="1"/>
  <c r="M735" i="3"/>
  <c r="Z735" i="3" s="1"/>
  <c r="L735" i="3"/>
  <c r="K735" i="3"/>
  <c r="AA735" i="3" s="1"/>
  <c r="J735" i="3"/>
  <c r="I735" i="3"/>
  <c r="H735" i="3"/>
  <c r="G735" i="3"/>
  <c r="V734" i="3"/>
  <c r="U734" i="3"/>
  <c r="T734" i="3"/>
  <c r="S734" i="3"/>
  <c r="X734" i="3" s="1"/>
  <c r="R734" i="3"/>
  <c r="Q734" i="3"/>
  <c r="P734" i="3"/>
  <c r="AB734" i="3" s="1"/>
  <c r="O734" i="3"/>
  <c r="N734" i="3"/>
  <c r="W734" i="3" s="1"/>
  <c r="M734" i="3"/>
  <c r="Z734" i="3" s="1"/>
  <c r="L734" i="3"/>
  <c r="K734" i="3"/>
  <c r="AA734" i="3" s="1"/>
  <c r="J734" i="3"/>
  <c r="I734" i="3"/>
  <c r="H734" i="3"/>
  <c r="G734" i="3"/>
  <c r="X733" i="3"/>
  <c r="V733" i="3"/>
  <c r="U733" i="3"/>
  <c r="T733" i="3"/>
  <c r="S733" i="3"/>
  <c r="R733" i="3"/>
  <c r="Q733" i="3"/>
  <c r="P733" i="3"/>
  <c r="AB733" i="3" s="1"/>
  <c r="O733" i="3"/>
  <c r="N733" i="3"/>
  <c r="W733" i="3" s="1"/>
  <c r="Y733" i="3" s="1"/>
  <c r="M733" i="3"/>
  <c r="Z733" i="3" s="1"/>
  <c r="L733" i="3"/>
  <c r="K733" i="3"/>
  <c r="AA733" i="3" s="1"/>
  <c r="J733" i="3"/>
  <c r="I733" i="3"/>
  <c r="H733" i="3"/>
  <c r="G733" i="3"/>
  <c r="W732" i="3"/>
  <c r="V732" i="3"/>
  <c r="U732" i="3"/>
  <c r="T732" i="3"/>
  <c r="S732" i="3"/>
  <c r="X732" i="3" s="1"/>
  <c r="R732" i="3"/>
  <c r="Q732" i="3"/>
  <c r="P732" i="3"/>
  <c r="AB732" i="3" s="1"/>
  <c r="O732" i="3"/>
  <c r="N732" i="3"/>
  <c r="M732" i="3"/>
  <c r="Z732" i="3" s="1"/>
  <c r="L732" i="3"/>
  <c r="K732" i="3"/>
  <c r="AA732" i="3" s="1"/>
  <c r="J732" i="3"/>
  <c r="I732" i="3"/>
  <c r="H732" i="3"/>
  <c r="G732" i="3"/>
  <c r="W731" i="3"/>
  <c r="V731" i="3"/>
  <c r="U731" i="3"/>
  <c r="T731" i="3"/>
  <c r="S731" i="3"/>
  <c r="X731" i="3" s="1"/>
  <c r="R731" i="3"/>
  <c r="Q731" i="3"/>
  <c r="P731" i="3"/>
  <c r="AB731" i="3" s="1"/>
  <c r="O731" i="3"/>
  <c r="N731" i="3"/>
  <c r="M731" i="3"/>
  <c r="Z731" i="3" s="1"/>
  <c r="L731" i="3"/>
  <c r="K731" i="3"/>
  <c r="AA731" i="3" s="1"/>
  <c r="J731" i="3"/>
  <c r="I731" i="3"/>
  <c r="H731" i="3"/>
  <c r="G731" i="3"/>
  <c r="V730" i="3"/>
  <c r="U730" i="3"/>
  <c r="T730" i="3"/>
  <c r="S730" i="3"/>
  <c r="X730" i="3" s="1"/>
  <c r="R730" i="3"/>
  <c r="Q730" i="3"/>
  <c r="P730" i="3"/>
  <c r="AB730" i="3" s="1"/>
  <c r="O730" i="3"/>
  <c r="N730" i="3"/>
  <c r="W730" i="3" s="1"/>
  <c r="M730" i="3"/>
  <c r="Z730" i="3" s="1"/>
  <c r="L730" i="3"/>
  <c r="K730" i="3"/>
  <c r="AA730" i="3" s="1"/>
  <c r="J730" i="3"/>
  <c r="I730" i="3"/>
  <c r="H730" i="3"/>
  <c r="G730" i="3"/>
  <c r="V729" i="3"/>
  <c r="U729" i="3"/>
  <c r="T729" i="3"/>
  <c r="S729" i="3"/>
  <c r="X729" i="3" s="1"/>
  <c r="R729" i="3"/>
  <c r="Q729" i="3"/>
  <c r="P729" i="3"/>
  <c r="AB729" i="3" s="1"/>
  <c r="O729" i="3"/>
  <c r="N729" i="3"/>
  <c r="W729" i="3" s="1"/>
  <c r="M729" i="3"/>
  <c r="Z729" i="3" s="1"/>
  <c r="L729" i="3"/>
  <c r="K729" i="3"/>
  <c r="AA729" i="3" s="1"/>
  <c r="J729" i="3"/>
  <c r="I729" i="3"/>
  <c r="H729" i="3"/>
  <c r="G729" i="3"/>
  <c r="V728" i="3"/>
  <c r="U728" i="3"/>
  <c r="T728" i="3"/>
  <c r="S728" i="3"/>
  <c r="X728" i="3" s="1"/>
  <c r="R728" i="3"/>
  <c r="Q728" i="3"/>
  <c r="P728" i="3"/>
  <c r="AB728" i="3" s="1"/>
  <c r="O728" i="3"/>
  <c r="N728" i="3"/>
  <c r="W728" i="3" s="1"/>
  <c r="M728" i="3"/>
  <c r="Z728" i="3" s="1"/>
  <c r="L728" i="3"/>
  <c r="K728" i="3"/>
  <c r="AA728" i="3" s="1"/>
  <c r="J728" i="3"/>
  <c r="I728" i="3"/>
  <c r="H728" i="3"/>
  <c r="G728" i="3"/>
  <c r="V727" i="3"/>
  <c r="U727" i="3"/>
  <c r="T727" i="3"/>
  <c r="S727" i="3"/>
  <c r="X727" i="3" s="1"/>
  <c r="R727" i="3"/>
  <c r="Q727" i="3"/>
  <c r="P727" i="3"/>
  <c r="AB727" i="3" s="1"/>
  <c r="O727" i="3"/>
  <c r="N727" i="3"/>
  <c r="W727" i="3" s="1"/>
  <c r="M727" i="3"/>
  <c r="Z727" i="3" s="1"/>
  <c r="L727" i="3"/>
  <c r="K727" i="3"/>
  <c r="AA727" i="3" s="1"/>
  <c r="J727" i="3"/>
  <c r="I727" i="3"/>
  <c r="H727" i="3"/>
  <c r="G727" i="3"/>
  <c r="V726" i="3"/>
  <c r="U726" i="3"/>
  <c r="T726" i="3"/>
  <c r="S726" i="3"/>
  <c r="X726" i="3" s="1"/>
  <c r="R726" i="3"/>
  <c r="Q726" i="3"/>
  <c r="P726" i="3"/>
  <c r="AB726" i="3" s="1"/>
  <c r="O726" i="3"/>
  <c r="N726" i="3"/>
  <c r="W726" i="3" s="1"/>
  <c r="M726" i="3"/>
  <c r="Z726" i="3" s="1"/>
  <c r="L726" i="3"/>
  <c r="K726" i="3"/>
  <c r="AA726" i="3" s="1"/>
  <c r="J726" i="3"/>
  <c r="I726" i="3"/>
  <c r="H726" i="3"/>
  <c r="G726" i="3"/>
  <c r="V725" i="3"/>
  <c r="U725" i="3"/>
  <c r="T725" i="3"/>
  <c r="S725" i="3"/>
  <c r="X725" i="3" s="1"/>
  <c r="R725" i="3"/>
  <c r="Q725" i="3"/>
  <c r="P725" i="3"/>
  <c r="AB725" i="3" s="1"/>
  <c r="O725" i="3"/>
  <c r="N725" i="3"/>
  <c r="W725" i="3" s="1"/>
  <c r="M725" i="3"/>
  <c r="Z725" i="3" s="1"/>
  <c r="L725" i="3"/>
  <c r="K725" i="3"/>
  <c r="AA725" i="3" s="1"/>
  <c r="J725" i="3"/>
  <c r="I725" i="3"/>
  <c r="H725" i="3"/>
  <c r="G725" i="3"/>
  <c r="V724" i="3"/>
  <c r="U724" i="3"/>
  <c r="T724" i="3"/>
  <c r="S724" i="3"/>
  <c r="X724" i="3" s="1"/>
  <c r="R724" i="3"/>
  <c r="Q724" i="3"/>
  <c r="P724" i="3"/>
  <c r="AB724" i="3" s="1"/>
  <c r="O724" i="3"/>
  <c r="N724" i="3"/>
  <c r="W724" i="3" s="1"/>
  <c r="M724" i="3"/>
  <c r="Z724" i="3" s="1"/>
  <c r="L724" i="3"/>
  <c r="K724" i="3"/>
  <c r="AA724" i="3" s="1"/>
  <c r="J724" i="3"/>
  <c r="I724" i="3"/>
  <c r="H724" i="3"/>
  <c r="G724" i="3"/>
  <c r="V723" i="3"/>
  <c r="U723" i="3"/>
  <c r="T723" i="3"/>
  <c r="S723" i="3"/>
  <c r="X723" i="3" s="1"/>
  <c r="R723" i="3"/>
  <c r="Q723" i="3"/>
  <c r="P723" i="3"/>
  <c r="AB723" i="3" s="1"/>
  <c r="O723" i="3"/>
  <c r="N723" i="3"/>
  <c r="W723" i="3" s="1"/>
  <c r="Y723" i="3" s="1"/>
  <c r="M723" i="3"/>
  <c r="Z723" i="3" s="1"/>
  <c r="L723" i="3"/>
  <c r="K723" i="3"/>
  <c r="AA723" i="3" s="1"/>
  <c r="J723" i="3"/>
  <c r="I723" i="3"/>
  <c r="H723" i="3"/>
  <c r="G723" i="3"/>
  <c r="V722" i="3"/>
  <c r="U722" i="3"/>
  <c r="T722" i="3"/>
  <c r="S722" i="3"/>
  <c r="X722" i="3" s="1"/>
  <c r="R722" i="3"/>
  <c r="Q722" i="3"/>
  <c r="P722" i="3"/>
  <c r="AB722" i="3" s="1"/>
  <c r="O722" i="3"/>
  <c r="N722" i="3"/>
  <c r="W722" i="3" s="1"/>
  <c r="M722" i="3"/>
  <c r="Z722" i="3" s="1"/>
  <c r="L722" i="3"/>
  <c r="K722" i="3"/>
  <c r="AA722" i="3" s="1"/>
  <c r="J722" i="3"/>
  <c r="I722" i="3"/>
  <c r="H722" i="3"/>
  <c r="G722" i="3"/>
  <c r="V721" i="3"/>
  <c r="U721" i="3"/>
  <c r="T721" i="3"/>
  <c r="S721" i="3"/>
  <c r="X721" i="3" s="1"/>
  <c r="R721" i="3"/>
  <c r="Q721" i="3"/>
  <c r="P721" i="3"/>
  <c r="AB721" i="3" s="1"/>
  <c r="O721" i="3"/>
  <c r="N721" i="3"/>
  <c r="W721" i="3" s="1"/>
  <c r="M721" i="3"/>
  <c r="Z721" i="3" s="1"/>
  <c r="L721" i="3"/>
  <c r="K721" i="3"/>
  <c r="AA721" i="3" s="1"/>
  <c r="J721" i="3"/>
  <c r="I721" i="3"/>
  <c r="H721" i="3"/>
  <c r="G721" i="3"/>
  <c r="V720" i="3"/>
  <c r="U720" i="3"/>
  <c r="T720" i="3"/>
  <c r="S720" i="3"/>
  <c r="X720" i="3" s="1"/>
  <c r="R720" i="3"/>
  <c r="Q720" i="3"/>
  <c r="P720" i="3"/>
  <c r="AB720" i="3" s="1"/>
  <c r="O720" i="3"/>
  <c r="N720" i="3"/>
  <c r="W720" i="3" s="1"/>
  <c r="M720" i="3"/>
  <c r="Z720" i="3" s="1"/>
  <c r="L720" i="3"/>
  <c r="K720" i="3"/>
  <c r="J720" i="3"/>
  <c r="I720" i="3"/>
  <c r="H720" i="3"/>
  <c r="G720" i="3"/>
  <c r="V719" i="3"/>
  <c r="U719" i="3"/>
  <c r="T719" i="3"/>
  <c r="S719" i="3"/>
  <c r="X719" i="3" s="1"/>
  <c r="R719" i="3"/>
  <c r="Q719" i="3"/>
  <c r="P719" i="3"/>
  <c r="AB719" i="3" s="1"/>
  <c r="O719" i="3"/>
  <c r="N719" i="3"/>
  <c r="W719" i="3" s="1"/>
  <c r="Y719" i="3" s="1"/>
  <c r="M719" i="3"/>
  <c r="Z719" i="3" s="1"/>
  <c r="L719" i="3"/>
  <c r="K719" i="3"/>
  <c r="AA719" i="3" s="1"/>
  <c r="AC719" i="3" s="1"/>
  <c r="J719" i="3"/>
  <c r="I719" i="3"/>
  <c r="H719" i="3"/>
  <c r="G719" i="3"/>
  <c r="AB718" i="3"/>
  <c r="V718" i="3"/>
  <c r="U718" i="3"/>
  <c r="T718" i="3"/>
  <c r="S718" i="3"/>
  <c r="X718" i="3" s="1"/>
  <c r="R718" i="3"/>
  <c r="Q718" i="3"/>
  <c r="P718" i="3"/>
  <c r="O718" i="3"/>
  <c r="N718" i="3"/>
  <c r="W718" i="3" s="1"/>
  <c r="M718" i="3"/>
  <c r="Z718" i="3" s="1"/>
  <c r="L718" i="3"/>
  <c r="K718" i="3"/>
  <c r="AA718" i="3" s="1"/>
  <c r="J718" i="3"/>
  <c r="I718" i="3"/>
  <c r="H718" i="3"/>
  <c r="G718" i="3"/>
  <c r="V717" i="3"/>
  <c r="U717" i="3"/>
  <c r="T717" i="3"/>
  <c r="S717" i="3"/>
  <c r="X717" i="3" s="1"/>
  <c r="R717" i="3"/>
  <c r="Q717" i="3"/>
  <c r="P717" i="3"/>
  <c r="AB717" i="3" s="1"/>
  <c r="O717" i="3"/>
  <c r="N717" i="3"/>
  <c r="W717" i="3" s="1"/>
  <c r="M717" i="3"/>
  <c r="Z717" i="3" s="1"/>
  <c r="L717" i="3"/>
  <c r="K717" i="3"/>
  <c r="AA717" i="3" s="1"/>
  <c r="J717" i="3"/>
  <c r="I717" i="3"/>
  <c r="H717" i="3"/>
  <c r="G717" i="3"/>
  <c r="V716" i="3"/>
  <c r="U716" i="3"/>
  <c r="T716" i="3"/>
  <c r="S716" i="3"/>
  <c r="X716" i="3" s="1"/>
  <c r="R716" i="3"/>
  <c r="Q716" i="3"/>
  <c r="P716" i="3"/>
  <c r="AB716" i="3" s="1"/>
  <c r="O716" i="3"/>
  <c r="N716" i="3"/>
  <c r="W716" i="3" s="1"/>
  <c r="M716" i="3"/>
  <c r="Z716" i="3" s="1"/>
  <c r="L716" i="3"/>
  <c r="K716" i="3"/>
  <c r="AA716" i="3" s="1"/>
  <c r="J716" i="3"/>
  <c r="I716" i="3"/>
  <c r="H716" i="3"/>
  <c r="G716" i="3"/>
  <c r="V715" i="3"/>
  <c r="U715" i="3"/>
  <c r="T715" i="3"/>
  <c r="S715" i="3"/>
  <c r="X715" i="3" s="1"/>
  <c r="R715" i="3"/>
  <c r="Q715" i="3"/>
  <c r="P715" i="3"/>
  <c r="AB715" i="3" s="1"/>
  <c r="O715" i="3"/>
  <c r="N715" i="3"/>
  <c r="W715" i="3" s="1"/>
  <c r="M715" i="3"/>
  <c r="Z715" i="3" s="1"/>
  <c r="L715" i="3"/>
  <c r="K715" i="3"/>
  <c r="AA715" i="3" s="1"/>
  <c r="J715" i="3"/>
  <c r="I715" i="3"/>
  <c r="H715" i="3"/>
  <c r="G715" i="3"/>
  <c r="V714" i="3"/>
  <c r="U714" i="3"/>
  <c r="T714" i="3"/>
  <c r="S714" i="3"/>
  <c r="X714" i="3" s="1"/>
  <c r="R714" i="3"/>
  <c r="Q714" i="3"/>
  <c r="P714" i="3"/>
  <c r="AB714" i="3" s="1"/>
  <c r="O714" i="3"/>
  <c r="N714" i="3"/>
  <c r="W714" i="3" s="1"/>
  <c r="M714" i="3"/>
  <c r="Z714" i="3" s="1"/>
  <c r="L714" i="3"/>
  <c r="K714" i="3"/>
  <c r="AA714" i="3" s="1"/>
  <c r="J714" i="3"/>
  <c r="I714" i="3"/>
  <c r="H714" i="3"/>
  <c r="G714" i="3"/>
  <c r="Z713" i="3"/>
  <c r="V713" i="3"/>
  <c r="U713" i="3"/>
  <c r="T713" i="3"/>
  <c r="S713" i="3"/>
  <c r="X713" i="3" s="1"/>
  <c r="R713" i="3"/>
  <c r="Q713" i="3"/>
  <c r="P713" i="3"/>
  <c r="AB713" i="3" s="1"/>
  <c r="O713" i="3"/>
  <c r="N713" i="3"/>
  <c r="W713" i="3" s="1"/>
  <c r="M713" i="3"/>
  <c r="L713" i="3"/>
  <c r="K713" i="3"/>
  <c r="AA713" i="3" s="1"/>
  <c r="J713" i="3"/>
  <c r="I713" i="3"/>
  <c r="H713" i="3"/>
  <c r="G713" i="3"/>
  <c r="V712" i="3"/>
  <c r="U712" i="3"/>
  <c r="T712" i="3"/>
  <c r="S712" i="3"/>
  <c r="X712" i="3" s="1"/>
  <c r="R712" i="3"/>
  <c r="Q712" i="3"/>
  <c r="P712" i="3"/>
  <c r="AB712" i="3" s="1"/>
  <c r="O712" i="3"/>
  <c r="N712" i="3"/>
  <c r="W712" i="3" s="1"/>
  <c r="M712" i="3"/>
  <c r="Z712" i="3" s="1"/>
  <c r="L712" i="3"/>
  <c r="K712" i="3"/>
  <c r="AA712" i="3" s="1"/>
  <c r="J712" i="3"/>
  <c r="I712" i="3"/>
  <c r="H712" i="3"/>
  <c r="G712" i="3"/>
  <c r="V711" i="3"/>
  <c r="U711" i="3"/>
  <c r="T711" i="3"/>
  <c r="S711" i="3"/>
  <c r="X711" i="3" s="1"/>
  <c r="R711" i="3"/>
  <c r="Q711" i="3"/>
  <c r="P711" i="3"/>
  <c r="AB711" i="3" s="1"/>
  <c r="O711" i="3"/>
  <c r="N711" i="3"/>
  <c r="W711" i="3" s="1"/>
  <c r="M711" i="3"/>
  <c r="Z711" i="3" s="1"/>
  <c r="L711" i="3"/>
  <c r="K711" i="3"/>
  <c r="AA711" i="3" s="1"/>
  <c r="J711" i="3"/>
  <c r="I711" i="3"/>
  <c r="H711" i="3"/>
  <c r="G711" i="3"/>
  <c r="V710" i="3"/>
  <c r="U710" i="3"/>
  <c r="T710" i="3"/>
  <c r="S710" i="3"/>
  <c r="X710" i="3" s="1"/>
  <c r="R710" i="3"/>
  <c r="Q710" i="3"/>
  <c r="P710" i="3"/>
  <c r="AB710" i="3" s="1"/>
  <c r="O710" i="3"/>
  <c r="N710" i="3"/>
  <c r="W710" i="3" s="1"/>
  <c r="M710" i="3"/>
  <c r="Z710" i="3" s="1"/>
  <c r="L710" i="3"/>
  <c r="K710" i="3"/>
  <c r="AA710" i="3" s="1"/>
  <c r="J710" i="3"/>
  <c r="I710" i="3"/>
  <c r="H710" i="3"/>
  <c r="G710" i="3"/>
  <c r="X709" i="3"/>
  <c r="Y709" i="3" s="1"/>
  <c r="V709" i="3"/>
  <c r="U709" i="3"/>
  <c r="T709" i="3"/>
  <c r="S709" i="3"/>
  <c r="R709" i="3"/>
  <c r="Q709" i="3"/>
  <c r="P709" i="3"/>
  <c r="AB709" i="3" s="1"/>
  <c r="O709" i="3"/>
  <c r="N709" i="3"/>
  <c r="W709" i="3" s="1"/>
  <c r="M709" i="3"/>
  <c r="Z709" i="3" s="1"/>
  <c r="L709" i="3"/>
  <c r="K709" i="3"/>
  <c r="AA709" i="3" s="1"/>
  <c r="J709" i="3"/>
  <c r="I709" i="3"/>
  <c r="H709" i="3"/>
  <c r="G709" i="3"/>
  <c r="V708" i="3"/>
  <c r="U708" i="3"/>
  <c r="T708" i="3"/>
  <c r="S708" i="3"/>
  <c r="X708" i="3" s="1"/>
  <c r="R708" i="3"/>
  <c r="Q708" i="3"/>
  <c r="P708" i="3"/>
  <c r="AB708" i="3" s="1"/>
  <c r="O708" i="3"/>
  <c r="N708" i="3"/>
  <c r="W708" i="3" s="1"/>
  <c r="M708" i="3"/>
  <c r="Z708" i="3" s="1"/>
  <c r="L708" i="3"/>
  <c r="K708" i="3"/>
  <c r="AA708" i="3" s="1"/>
  <c r="J708" i="3"/>
  <c r="I708" i="3"/>
  <c r="H708" i="3"/>
  <c r="G708" i="3"/>
  <c r="V707" i="3"/>
  <c r="U707" i="3"/>
  <c r="T707" i="3"/>
  <c r="S707" i="3"/>
  <c r="X707" i="3" s="1"/>
  <c r="R707" i="3"/>
  <c r="Q707" i="3"/>
  <c r="P707" i="3"/>
  <c r="AB707" i="3" s="1"/>
  <c r="O707" i="3"/>
  <c r="N707" i="3"/>
  <c r="W707" i="3" s="1"/>
  <c r="M707" i="3"/>
  <c r="Z707" i="3" s="1"/>
  <c r="L707" i="3"/>
  <c r="K707" i="3"/>
  <c r="J707" i="3"/>
  <c r="I707" i="3"/>
  <c r="H707" i="3"/>
  <c r="G707" i="3"/>
  <c r="V706" i="3"/>
  <c r="U706" i="3"/>
  <c r="T706" i="3"/>
  <c r="S706" i="3"/>
  <c r="X706" i="3" s="1"/>
  <c r="R706" i="3"/>
  <c r="Q706" i="3"/>
  <c r="P706" i="3"/>
  <c r="AB706" i="3" s="1"/>
  <c r="O706" i="3"/>
  <c r="N706" i="3"/>
  <c r="W706" i="3" s="1"/>
  <c r="M706" i="3"/>
  <c r="Z706" i="3" s="1"/>
  <c r="L706" i="3"/>
  <c r="K706" i="3"/>
  <c r="AA706" i="3" s="1"/>
  <c r="J706" i="3"/>
  <c r="I706" i="3"/>
  <c r="H706" i="3"/>
  <c r="G706" i="3"/>
  <c r="V705" i="3"/>
  <c r="U705" i="3"/>
  <c r="T705" i="3"/>
  <c r="S705" i="3"/>
  <c r="X705" i="3" s="1"/>
  <c r="R705" i="3"/>
  <c r="Q705" i="3"/>
  <c r="P705" i="3"/>
  <c r="AB705" i="3" s="1"/>
  <c r="O705" i="3"/>
  <c r="N705" i="3"/>
  <c r="W705" i="3" s="1"/>
  <c r="M705" i="3"/>
  <c r="Z705" i="3" s="1"/>
  <c r="L705" i="3"/>
  <c r="K705" i="3"/>
  <c r="AA705" i="3" s="1"/>
  <c r="J705" i="3"/>
  <c r="I705" i="3"/>
  <c r="H705" i="3"/>
  <c r="G705" i="3"/>
  <c r="V704" i="3"/>
  <c r="U704" i="3"/>
  <c r="T704" i="3"/>
  <c r="S704" i="3"/>
  <c r="X704" i="3" s="1"/>
  <c r="R704" i="3"/>
  <c r="Q704" i="3"/>
  <c r="P704" i="3"/>
  <c r="AB704" i="3" s="1"/>
  <c r="O704" i="3"/>
  <c r="N704" i="3"/>
  <c r="W704" i="3" s="1"/>
  <c r="M704" i="3"/>
  <c r="Z704" i="3" s="1"/>
  <c r="L704" i="3"/>
  <c r="K704" i="3"/>
  <c r="AA704" i="3" s="1"/>
  <c r="J704" i="3"/>
  <c r="I704" i="3"/>
  <c r="H704" i="3"/>
  <c r="G704" i="3"/>
  <c r="V703" i="3"/>
  <c r="U703" i="3"/>
  <c r="T703" i="3"/>
  <c r="S703" i="3"/>
  <c r="X703" i="3" s="1"/>
  <c r="R703" i="3"/>
  <c r="Q703" i="3"/>
  <c r="P703" i="3"/>
  <c r="AB703" i="3" s="1"/>
  <c r="O703" i="3"/>
  <c r="N703" i="3"/>
  <c r="W703" i="3" s="1"/>
  <c r="M703" i="3"/>
  <c r="Z703" i="3" s="1"/>
  <c r="L703" i="3"/>
  <c r="K703" i="3"/>
  <c r="J703" i="3"/>
  <c r="I703" i="3"/>
  <c r="H703" i="3"/>
  <c r="G703" i="3"/>
  <c r="V702" i="3"/>
  <c r="U702" i="3"/>
  <c r="T702" i="3"/>
  <c r="S702" i="3"/>
  <c r="X702" i="3" s="1"/>
  <c r="R702" i="3"/>
  <c r="Q702" i="3"/>
  <c r="P702" i="3"/>
  <c r="AB702" i="3" s="1"/>
  <c r="O702" i="3"/>
  <c r="N702" i="3"/>
  <c r="W702" i="3" s="1"/>
  <c r="M702" i="3"/>
  <c r="Z702" i="3" s="1"/>
  <c r="L702" i="3"/>
  <c r="K702" i="3"/>
  <c r="AA702" i="3" s="1"/>
  <c r="J702" i="3"/>
  <c r="I702" i="3"/>
  <c r="H702" i="3"/>
  <c r="G702" i="3"/>
  <c r="V701" i="3"/>
  <c r="U701" i="3"/>
  <c r="T701" i="3"/>
  <c r="S701" i="3"/>
  <c r="X701" i="3" s="1"/>
  <c r="R701" i="3"/>
  <c r="Q701" i="3"/>
  <c r="P701" i="3"/>
  <c r="AB701" i="3" s="1"/>
  <c r="O701" i="3"/>
  <c r="N701" i="3"/>
  <c r="W701" i="3" s="1"/>
  <c r="M701" i="3"/>
  <c r="Z701" i="3" s="1"/>
  <c r="L701" i="3"/>
  <c r="K701" i="3"/>
  <c r="AA701" i="3" s="1"/>
  <c r="J701" i="3"/>
  <c r="I701" i="3"/>
  <c r="H701" i="3"/>
  <c r="G701" i="3"/>
  <c r="V700" i="3"/>
  <c r="U700" i="3"/>
  <c r="T700" i="3"/>
  <c r="S700" i="3"/>
  <c r="X700" i="3" s="1"/>
  <c r="R700" i="3"/>
  <c r="Q700" i="3"/>
  <c r="P700" i="3"/>
  <c r="AB700" i="3" s="1"/>
  <c r="O700" i="3"/>
  <c r="N700" i="3"/>
  <c r="W700" i="3" s="1"/>
  <c r="M700" i="3"/>
  <c r="Z700" i="3" s="1"/>
  <c r="L700" i="3"/>
  <c r="K700" i="3"/>
  <c r="AA700" i="3" s="1"/>
  <c r="J700" i="3"/>
  <c r="I700" i="3"/>
  <c r="H700" i="3"/>
  <c r="G700" i="3"/>
  <c r="V699" i="3"/>
  <c r="U699" i="3"/>
  <c r="T699" i="3"/>
  <c r="S699" i="3"/>
  <c r="X699" i="3" s="1"/>
  <c r="R699" i="3"/>
  <c r="Q699" i="3"/>
  <c r="P699" i="3"/>
  <c r="AB699" i="3" s="1"/>
  <c r="O699" i="3"/>
  <c r="N699" i="3"/>
  <c r="W699" i="3" s="1"/>
  <c r="M699" i="3"/>
  <c r="Z699" i="3" s="1"/>
  <c r="L699" i="3"/>
  <c r="K699" i="3"/>
  <c r="J699" i="3"/>
  <c r="AA699" i="3" s="1"/>
  <c r="I699" i="3"/>
  <c r="H699" i="3"/>
  <c r="G699" i="3"/>
  <c r="V698" i="3"/>
  <c r="U698" i="3"/>
  <c r="T698" i="3"/>
  <c r="S698" i="3"/>
  <c r="X698" i="3" s="1"/>
  <c r="R698" i="3"/>
  <c r="Q698" i="3"/>
  <c r="P698" i="3"/>
  <c r="AB698" i="3" s="1"/>
  <c r="O698" i="3"/>
  <c r="N698" i="3"/>
  <c r="W698" i="3" s="1"/>
  <c r="M698" i="3"/>
  <c r="Z698" i="3" s="1"/>
  <c r="L698" i="3"/>
  <c r="K698" i="3"/>
  <c r="J698" i="3"/>
  <c r="I698" i="3"/>
  <c r="H698" i="3"/>
  <c r="G698" i="3"/>
  <c r="X697" i="3"/>
  <c r="V697" i="3"/>
  <c r="U697" i="3"/>
  <c r="T697" i="3"/>
  <c r="S697" i="3"/>
  <c r="R697" i="3"/>
  <c r="Q697" i="3"/>
  <c r="P697" i="3"/>
  <c r="AB697" i="3" s="1"/>
  <c r="O697" i="3"/>
  <c r="N697" i="3"/>
  <c r="W697" i="3" s="1"/>
  <c r="M697" i="3"/>
  <c r="Z697" i="3" s="1"/>
  <c r="L697" i="3"/>
  <c r="K697" i="3"/>
  <c r="AA697" i="3" s="1"/>
  <c r="J697" i="3"/>
  <c r="I697" i="3"/>
  <c r="H697" i="3"/>
  <c r="G697" i="3"/>
  <c r="V696" i="3"/>
  <c r="U696" i="3"/>
  <c r="T696" i="3"/>
  <c r="S696" i="3"/>
  <c r="X696" i="3" s="1"/>
  <c r="R696" i="3"/>
  <c r="Q696" i="3"/>
  <c r="P696" i="3"/>
  <c r="AB696" i="3" s="1"/>
  <c r="O696" i="3"/>
  <c r="N696" i="3"/>
  <c r="W696" i="3" s="1"/>
  <c r="M696" i="3"/>
  <c r="Z696" i="3" s="1"/>
  <c r="L696" i="3"/>
  <c r="K696" i="3"/>
  <c r="AA696" i="3" s="1"/>
  <c r="J696" i="3"/>
  <c r="I696" i="3"/>
  <c r="H696" i="3"/>
  <c r="G696" i="3"/>
  <c r="V695" i="3"/>
  <c r="U695" i="3"/>
  <c r="T695" i="3"/>
  <c r="S695" i="3"/>
  <c r="X695" i="3" s="1"/>
  <c r="R695" i="3"/>
  <c r="Q695" i="3"/>
  <c r="P695" i="3"/>
  <c r="AB695" i="3" s="1"/>
  <c r="O695" i="3"/>
  <c r="N695" i="3"/>
  <c r="W695" i="3" s="1"/>
  <c r="M695" i="3"/>
  <c r="Z695" i="3" s="1"/>
  <c r="L695" i="3"/>
  <c r="K695" i="3"/>
  <c r="AA695" i="3" s="1"/>
  <c r="J695" i="3"/>
  <c r="I695" i="3"/>
  <c r="H695" i="3"/>
  <c r="G695" i="3"/>
  <c r="V694" i="3"/>
  <c r="U694" i="3"/>
  <c r="T694" i="3"/>
  <c r="S694" i="3"/>
  <c r="X694" i="3" s="1"/>
  <c r="R694" i="3"/>
  <c r="Q694" i="3"/>
  <c r="P694" i="3"/>
  <c r="AB694" i="3" s="1"/>
  <c r="O694" i="3"/>
  <c r="N694" i="3"/>
  <c r="W694" i="3" s="1"/>
  <c r="M694" i="3"/>
  <c r="Z694" i="3" s="1"/>
  <c r="L694" i="3"/>
  <c r="K694" i="3"/>
  <c r="AA694" i="3" s="1"/>
  <c r="J694" i="3"/>
  <c r="I694" i="3"/>
  <c r="H694" i="3"/>
  <c r="G694" i="3"/>
  <c r="V693" i="3"/>
  <c r="U693" i="3"/>
  <c r="T693" i="3"/>
  <c r="S693" i="3"/>
  <c r="X693" i="3" s="1"/>
  <c r="R693" i="3"/>
  <c r="Q693" i="3"/>
  <c r="P693" i="3"/>
  <c r="AB693" i="3" s="1"/>
  <c r="O693" i="3"/>
  <c r="N693" i="3"/>
  <c r="W693" i="3" s="1"/>
  <c r="M693" i="3"/>
  <c r="Z693" i="3" s="1"/>
  <c r="L693" i="3"/>
  <c r="K693" i="3"/>
  <c r="AA693" i="3" s="1"/>
  <c r="J693" i="3"/>
  <c r="I693" i="3"/>
  <c r="H693" i="3"/>
  <c r="G693" i="3"/>
  <c r="V692" i="3"/>
  <c r="U692" i="3"/>
  <c r="T692" i="3"/>
  <c r="S692" i="3"/>
  <c r="X692" i="3" s="1"/>
  <c r="R692" i="3"/>
  <c r="Q692" i="3"/>
  <c r="P692" i="3"/>
  <c r="AB692" i="3" s="1"/>
  <c r="O692" i="3"/>
  <c r="N692" i="3"/>
  <c r="W692" i="3" s="1"/>
  <c r="M692" i="3"/>
  <c r="Z692" i="3" s="1"/>
  <c r="L692" i="3"/>
  <c r="K692" i="3"/>
  <c r="AA692" i="3" s="1"/>
  <c r="J692" i="3"/>
  <c r="I692" i="3"/>
  <c r="H692" i="3"/>
  <c r="G692" i="3"/>
  <c r="W691" i="3"/>
  <c r="V691" i="3"/>
  <c r="U691" i="3"/>
  <c r="T691" i="3"/>
  <c r="S691" i="3"/>
  <c r="X691" i="3" s="1"/>
  <c r="R691" i="3"/>
  <c r="Q691" i="3"/>
  <c r="P691" i="3"/>
  <c r="AB691" i="3" s="1"/>
  <c r="O691" i="3"/>
  <c r="N691" i="3"/>
  <c r="M691" i="3"/>
  <c r="Z691" i="3" s="1"/>
  <c r="L691" i="3"/>
  <c r="K691" i="3"/>
  <c r="AA691" i="3" s="1"/>
  <c r="J691" i="3"/>
  <c r="I691" i="3"/>
  <c r="H691" i="3"/>
  <c r="G691" i="3"/>
  <c r="V690" i="3"/>
  <c r="U690" i="3"/>
  <c r="T690" i="3"/>
  <c r="S690" i="3"/>
  <c r="X690" i="3" s="1"/>
  <c r="R690" i="3"/>
  <c r="Q690" i="3"/>
  <c r="P690" i="3"/>
  <c r="AB690" i="3" s="1"/>
  <c r="O690" i="3"/>
  <c r="N690" i="3"/>
  <c r="W690" i="3" s="1"/>
  <c r="M690" i="3"/>
  <c r="Z690" i="3" s="1"/>
  <c r="L690" i="3"/>
  <c r="K690" i="3"/>
  <c r="AA690" i="3" s="1"/>
  <c r="J690" i="3"/>
  <c r="I690" i="3"/>
  <c r="H690" i="3"/>
  <c r="G690" i="3"/>
  <c r="V689" i="3"/>
  <c r="U689" i="3"/>
  <c r="T689" i="3"/>
  <c r="S689" i="3"/>
  <c r="X689" i="3" s="1"/>
  <c r="R689" i="3"/>
  <c r="Q689" i="3"/>
  <c r="P689" i="3"/>
  <c r="AB689" i="3" s="1"/>
  <c r="O689" i="3"/>
  <c r="N689" i="3"/>
  <c r="W689" i="3" s="1"/>
  <c r="M689" i="3"/>
  <c r="Z689" i="3" s="1"/>
  <c r="L689" i="3"/>
  <c r="K689" i="3"/>
  <c r="AA689" i="3" s="1"/>
  <c r="J689" i="3"/>
  <c r="I689" i="3"/>
  <c r="H689" i="3"/>
  <c r="G689" i="3"/>
  <c r="V688" i="3"/>
  <c r="U688" i="3"/>
  <c r="T688" i="3"/>
  <c r="S688" i="3"/>
  <c r="X688" i="3" s="1"/>
  <c r="R688" i="3"/>
  <c r="Q688" i="3"/>
  <c r="P688" i="3"/>
  <c r="AB688" i="3" s="1"/>
  <c r="O688" i="3"/>
  <c r="N688" i="3"/>
  <c r="W688" i="3" s="1"/>
  <c r="M688" i="3"/>
  <c r="Z688" i="3" s="1"/>
  <c r="L688" i="3"/>
  <c r="K688" i="3"/>
  <c r="AA688" i="3" s="1"/>
  <c r="J688" i="3"/>
  <c r="I688" i="3"/>
  <c r="H688" i="3"/>
  <c r="G688" i="3"/>
  <c r="V687" i="3"/>
  <c r="U687" i="3"/>
  <c r="T687" i="3"/>
  <c r="S687" i="3"/>
  <c r="X687" i="3" s="1"/>
  <c r="R687" i="3"/>
  <c r="Q687" i="3"/>
  <c r="P687" i="3"/>
  <c r="AB687" i="3" s="1"/>
  <c r="O687" i="3"/>
  <c r="N687" i="3"/>
  <c r="W687" i="3" s="1"/>
  <c r="M687" i="3"/>
  <c r="Z687" i="3" s="1"/>
  <c r="L687" i="3"/>
  <c r="K687" i="3"/>
  <c r="AA687" i="3" s="1"/>
  <c r="J687" i="3"/>
  <c r="I687" i="3"/>
  <c r="H687" i="3"/>
  <c r="G687" i="3"/>
  <c r="V686" i="3"/>
  <c r="U686" i="3"/>
  <c r="T686" i="3"/>
  <c r="S686" i="3"/>
  <c r="X686" i="3" s="1"/>
  <c r="R686" i="3"/>
  <c r="Q686" i="3"/>
  <c r="P686" i="3"/>
  <c r="AB686" i="3" s="1"/>
  <c r="O686" i="3"/>
  <c r="N686" i="3"/>
  <c r="W686" i="3" s="1"/>
  <c r="M686" i="3"/>
  <c r="Z686" i="3" s="1"/>
  <c r="L686" i="3"/>
  <c r="K686" i="3"/>
  <c r="AA686" i="3" s="1"/>
  <c r="J686" i="3"/>
  <c r="I686" i="3"/>
  <c r="H686" i="3"/>
  <c r="G686" i="3"/>
  <c r="V685" i="3"/>
  <c r="U685" i="3"/>
  <c r="T685" i="3"/>
  <c r="S685" i="3"/>
  <c r="X685" i="3" s="1"/>
  <c r="R685" i="3"/>
  <c r="Q685" i="3"/>
  <c r="P685" i="3"/>
  <c r="AB685" i="3" s="1"/>
  <c r="O685" i="3"/>
  <c r="N685" i="3"/>
  <c r="W685" i="3" s="1"/>
  <c r="M685" i="3"/>
  <c r="Z685" i="3" s="1"/>
  <c r="L685" i="3"/>
  <c r="K685" i="3"/>
  <c r="AA685" i="3" s="1"/>
  <c r="J685" i="3"/>
  <c r="I685" i="3"/>
  <c r="H685" i="3"/>
  <c r="G685" i="3"/>
  <c r="V684" i="3"/>
  <c r="U684" i="3"/>
  <c r="T684" i="3"/>
  <c r="S684" i="3"/>
  <c r="X684" i="3" s="1"/>
  <c r="R684" i="3"/>
  <c r="Q684" i="3"/>
  <c r="P684" i="3"/>
  <c r="AB684" i="3" s="1"/>
  <c r="O684" i="3"/>
  <c r="N684" i="3"/>
  <c r="W684" i="3" s="1"/>
  <c r="M684" i="3"/>
  <c r="Z684" i="3" s="1"/>
  <c r="L684" i="3"/>
  <c r="K684" i="3"/>
  <c r="AA684" i="3" s="1"/>
  <c r="J684" i="3"/>
  <c r="I684" i="3"/>
  <c r="H684" i="3"/>
  <c r="G684" i="3"/>
  <c r="V683" i="3"/>
  <c r="U683" i="3"/>
  <c r="T683" i="3"/>
  <c r="S683" i="3"/>
  <c r="X683" i="3" s="1"/>
  <c r="R683" i="3"/>
  <c r="Q683" i="3"/>
  <c r="P683" i="3"/>
  <c r="AB683" i="3" s="1"/>
  <c r="O683" i="3"/>
  <c r="N683" i="3"/>
  <c r="W683" i="3" s="1"/>
  <c r="M683" i="3"/>
  <c r="Z683" i="3" s="1"/>
  <c r="L683" i="3"/>
  <c r="K683" i="3"/>
  <c r="AA683" i="3" s="1"/>
  <c r="J683" i="3"/>
  <c r="I683" i="3"/>
  <c r="H683" i="3"/>
  <c r="G683" i="3"/>
  <c r="V682" i="3"/>
  <c r="U682" i="3"/>
  <c r="T682" i="3"/>
  <c r="S682" i="3"/>
  <c r="X682" i="3" s="1"/>
  <c r="R682" i="3"/>
  <c r="Q682" i="3"/>
  <c r="P682" i="3"/>
  <c r="AB682" i="3" s="1"/>
  <c r="O682" i="3"/>
  <c r="N682" i="3"/>
  <c r="W682" i="3" s="1"/>
  <c r="M682" i="3"/>
  <c r="Z682" i="3" s="1"/>
  <c r="L682" i="3"/>
  <c r="K682" i="3"/>
  <c r="AA682" i="3" s="1"/>
  <c r="J682" i="3"/>
  <c r="I682" i="3"/>
  <c r="H682" i="3"/>
  <c r="G682" i="3"/>
  <c r="X681" i="3"/>
  <c r="W681" i="3"/>
  <c r="V681" i="3"/>
  <c r="U681" i="3"/>
  <c r="T681" i="3"/>
  <c r="S681" i="3"/>
  <c r="R681" i="3"/>
  <c r="Q681" i="3"/>
  <c r="P681" i="3"/>
  <c r="AB681" i="3" s="1"/>
  <c r="O681" i="3"/>
  <c r="N681" i="3"/>
  <c r="M681" i="3"/>
  <c r="Z681" i="3" s="1"/>
  <c r="L681" i="3"/>
  <c r="K681" i="3"/>
  <c r="AA681" i="3" s="1"/>
  <c r="J681" i="3"/>
  <c r="I681" i="3"/>
  <c r="H681" i="3"/>
  <c r="G681" i="3"/>
  <c r="V680" i="3"/>
  <c r="U680" i="3"/>
  <c r="T680" i="3"/>
  <c r="S680" i="3"/>
  <c r="X680" i="3" s="1"/>
  <c r="R680" i="3"/>
  <c r="Q680" i="3"/>
  <c r="P680" i="3"/>
  <c r="AB680" i="3" s="1"/>
  <c r="O680" i="3"/>
  <c r="N680" i="3"/>
  <c r="W680" i="3" s="1"/>
  <c r="M680" i="3"/>
  <c r="Z680" i="3" s="1"/>
  <c r="L680" i="3"/>
  <c r="K680" i="3"/>
  <c r="AA680" i="3" s="1"/>
  <c r="J680" i="3"/>
  <c r="I680" i="3"/>
  <c r="H680" i="3"/>
  <c r="G680" i="3"/>
  <c r="V679" i="3"/>
  <c r="U679" i="3"/>
  <c r="T679" i="3"/>
  <c r="S679" i="3"/>
  <c r="X679" i="3" s="1"/>
  <c r="R679" i="3"/>
  <c r="Q679" i="3"/>
  <c r="P679" i="3"/>
  <c r="AB679" i="3" s="1"/>
  <c r="O679" i="3"/>
  <c r="N679" i="3"/>
  <c r="W679" i="3" s="1"/>
  <c r="M679" i="3"/>
  <c r="Z679" i="3" s="1"/>
  <c r="L679" i="3"/>
  <c r="K679" i="3"/>
  <c r="AA679" i="3" s="1"/>
  <c r="J679" i="3"/>
  <c r="I679" i="3"/>
  <c r="H679" i="3"/>
  <c r="G679" i="3"/>
  <c r="V678" i="3"/>
  <c r="U678" i="3"/>
  <c r="T678" i="3"/>
  <c r="S678" i="3"/>
  <c r="X678" i="3" s="1"/>
  <c r="R678" i="3"/>
  <c r="Q678" i="3"/>
  <c r="P678" i="3"/>
  <c r="AB678" i="3" s="1"/>
  <c r="O678" i="3"/>
  <c r="N678" i="3"/>
  <c r="W678" i="3" s="1"/>
  <c r="M678" i="3"/>
  <c r="Z678" i="3" s="1"/>
  <c r="L678" i="3"/>
  <c r="K678" i="3"/>
  <c r="AA678" i="3" s="1"/>
  <c r="J678" i="3"/>
  <c r="I678" i="3"/>
  <c r="H678" i="3"/>
  <c r="G678" i="3"/>
  <c r="AB677" i="3"/>
  <c r="AC677" i="3" s="1"/>
  <c r="V677" i="3"/>
  <c r="U677" i="3"/>
  <c r="T677" i="3"/>
  <c r="S677" i="3"/>
  <c r="X677" i="3" s="1"/>
  <c r="R677" i="3"/>
  <c r="Q677" i="3"/>
  <c r="P677" i="3"/>
  <c r="O677" i="3"/>
  <c r="N677" i="3"/>
  <c r="W677" i="3" s="1"/>
  <c r="M677" i="3"/>
  <c r="Z677" i="3" s="1"/>
  <c r="L677" i="3"/>
  <c r="K677" i="3"/>
  <c r="AA677" i="3" s="1"/>
  <c r="J677" i="3"/>
  <c r="I677" i="3"/>
  <c r="H677" i="3"/>
  <c r="G677" i="3"/>
  <c r="V676" i="3"/>
  <c r="U676" i="3"/>
  <c r="T676" i="3"/>
  <c r="S676" i="3"/>
  <c r="X676" i="3" s="1"/>
  <c r="R676" i="3"/>
  <c r="Q676" i="3"/>
  <c r="P676" i="3"/>
  <c r="AB676" i="3" s="1"/>
  <c r="O676" i="3"/>
  <c r="N676" i="3"/>
  <c r="W676" i="3" s="1"/>
  <c r="M676" i="3"/>
  <c r="Z676" i="3" s="1"/>
  <c r="L676" i="3"/>
  <c r="K676" i="3"/>
  <c r="AA676" i="3" s="1"/>
  <c r="J676" i="3"/>
  <c r="I676" i="3"/>
  <c r="H676" i="3"/>
  <c r="G676" i="3"/>
  <c r="V675" i="3"/>
  <c r="U675" i="3"/>
  <c r="T675" i="3"/>
  <c r="S675" i="3"/>
  <c r="X675" i="3" s="1"/>
  <c r="R675" i="3"/>
  <c r="Q675" i="3"/>
  <c r="P675" i="3"/>
  <c r="AB675" i="3" s="1"/>
  <c r="O675" i="3"/>
  <c r="N675" i="3"/>
  <c r="W675" i="3" s="1"/>
  <c r="M675" i="3"/>
  <c r="Z675" i="3" s="1"/>
  <c r="L675" i="3"/>
  <c r="K675" i="3"/>
  <c r="AA675" i="3" s="1"/>
  <c r="J675" i="3"/>
  <c r="I675" i="3"/>
  <c r="H675" i="3"/>
  <c r="G675" i="3"/>
  <c r="V674" i="3"/>
  <c r="U674" i="3"/>
  <c r="T674" i="3"/>
  <c r="S674" i="3"/>
  <c r="X674" i="3" s="1"/>
  <c r="R674" i="3"/>
  <c r="Q674" i="3"/>
  <c r="P674" i="3"/>
  <c r="AB674" i="3" s="1"/>
  <c r="O674" i="3"/>
  <c r="N674" i="3"/>
  <c r="W674" i="3" s="1"/>
  <c r="M674" i="3"/>
  <c r="Z674" i="3" s="1"/>
  <c r="L674" i="3"/>
  <c r="K674" i="3"/>
  <c r="AA674" i="3" s="1"/>
  <c r="J674" i="3"/>
  <c r="I674" i="3"/>
  <c r="H674" i="3"/>
  <c r="G674" i="3"/>
  <c r="V673" i="3"/>
  <c r="U673" i="3"/>
  <c r="T673" i="3"/>
  <c r="S673" i="3"/>
  <c r="X673" i="3" s="1"/>
  <c r="R673" i="3"/>
  <c r="Q673" i="3"/>
  <c r="P673" i="3"/>
  <c r="AB673" i="3" s="1"/>
  <c r="O673" i="3"/>
  <c r="N673" i="3"/>
  <c r="W673" i="3" s="1"/>
  <c r="M673" i="3"/>
  <c r="Z673" i="3" s="1"/>
  <c r="L673" i="3"/>
  <c r="K673" i="3"/>
  <c r="AA673" i="3" s="1"/>
  <c r="J673" i="3"/>
  <c r="I673" i="3"/>
  <c r="H673" i="3"/>
  <c r="G673" i="3"/>
  <c r="V672" i="3"/>
  <c r="U672" i="3"/>
  <c r="T672" i="3"/>
  <c r="S672" i="3"/>
  <c r="X672" i="3" s="1"/>
  <c r="R672" i="3"/>
  <c r="Q672" i="3"/>
  <c r="P672" i="3"/>
  <c r="AB672" i="3" s="1"/>
  <c r="O672" i="3"/>
  <c r="N672" i="3"/>
  <c r="W672" i="3" s="1"/>
  <c r="M672" i="3"/>
  <c r="Z672" i="3" s="1"/>
  <c r="L672" i="3"/>
  <c r="K672" i="3"/>
  <c r="AA672" i="3" s="1"/>
  <c r="J672" i="3"/>
  <c r="I672" i="3"/>
  <c r="H672" i="3"/>
  <c r="G672" i="3"/>
  <c r="V671" i="3"/>
  <c r="U671" i="3"/>
  <c r="T671" i="3"/>
  <c r="S671" i="3"/>
  <c r="X671" i="3" s="1"/>
  <c r="R671" i="3"/>
  <c r="Q671" i="3"/>
  <c r="P671" i="3"/>
  <c r="AB671" i="3" s="1"/>
  <c r="O671" i="3"/>
  <c r="N671" i="3"/>
  <c r="W671" i="3" s="1"/>
  <c r="M671" i="3"/>
  <c r="Z671" i="3" s="1"/>
  <c r="L671" i="3"/>
  <c r="K671" i="3"/>
  <c r="AA671" i="3" s="1"/>
  <c r="J671" i="3"/>
  <c r="I671" i="3"/>
  <c r="H671" i="3"/>
  <c r="G671" i="3"/>
  <c r="V670" i="3"/>
  <c r="U670" i="3"/>
  <c r="T670" i="3"/>
  <c r="S670" i="3"/>
  <c r="X670" i="3" s="1"/>
  <c r="R670" i="3"/>
  <c r="Q670" i="3"/>
  <c r="P670" i="3"/>
  <c r="AB670" i="3" s="1"/>
  <c r="O670" i="3"/>
  <c r="N670" i="3"/>
  <c r="W670" i="3" s="1"/>
  <c r="M670" i="3"/>
  <c r="Z670" i="3" s="1"/>
  <c r="L670" i="3"/>
  <c r="K670" i="3"/>
  <c r="AA670" i="3" s="1"/>
  <c r="J670" i="3"/>
  <c r="I670" i="3"/>
  <c r="H670" i="3"/>
  <c r="G670" i="3"/>
  <c r="V669" i="3"/>
  <c r="U669" i="3"/>
  <c r="T669" i="3"/>
  <c r="S669" i="3"/>
  <c r="X669" i="3" s="1"/>
  <c r="R669" i="3"/>
  <c r="Q669" i="3"/>
  <c r="P669" i="3"/>
  <c r="AB669" i="3" s="1"/>
  <c r="O669" i="3"/>
  <c r="N669" i="3"/>
  <c r="W669" i="3" s="1"/>
  <c r="M669" i="3"/>
  <c r="Z669" i="3" s="1"/>
  <c r="L669" i="3"/>
  <c r="K669" i="3"/>
  <c r="AA669" i="3" s="1"/>
  <c r="J669" i="3"/>
  <c r="I669" i="3"/>
  <c r="H669" i="3"/>
  <c r="G669" i="3"/>
  <c r="V668" i="3"/>
  <c r="U668" i="3"/>
  <c r="T668" i="3"/>
  <c r="S668" i="3"/>
  <c r="X668" i="3" s="1"/>
  <c r="R668" i="3"/>
  <c r="Q668" i="3"/>
  <c r="P668" i="3"/>
  <c r="AB668" i="3" s="1"/>
  <c r="O668" i="3"/>
  <c r="N668" i="3"/>
  <c r="W668" i="3" s="1"/>
  <c r="M668" i="3"/>
  <c r="Z668" i="3" s="1"/>
  <c r="L668" i="3"/>
  <c r="K668" i="3"/>
  <c r="AA668" i="3" s="1"/>
  <c r="J668" i="3"/>
  <c r="I668" i="3"/>
  <c r="H668" i="3"/>
  <c r="G668" i="3"/>
  <c r="V667" i="3"/>
  <c r="U667" i="3"/>
  <c r="T667" i="3"/>
  <c r="S667" i="3"/>
  <c r="X667" i="3" s="1"/>
  <c r="R667" i="3"/>
  <c r="Q667" i="3"/>
  <c r="P667" i="3"/>
  <c r="AB667" i="3" s="1"/>
  <c r="O667" i="3"/>
  <c r="N667" i="3"/>
  <c r="W667" i="3" s="1"/>
  <c r="M667" i="3"/>
  <c r="Z667" i="3" s="1"/>
  <c r="L667" i="3"/>
  <c r="K667" i="3"/>
  <c r="AA667" i="3" s="1"/>
  <c r="J667" i="3"/>
  <c r="I667" i="3"/>
  <c r="H667" i="3"/>
  <c r="G667" i="3"/>
  <c r="V666" i="3"/>
  <c r="U666" i="3"/>
  <c r="T666" i="3"/>
  <c r="S666" i="3"/>
  <c r="X666" i="3" s="1"/>
  <c r="R666" i="3"/>
  <c r="Q666" i="3"/>
  <c r="P666" i="3"/>
  <c r="AB666" i="3" s="1"/>
  <c r="O666" i="3"/>
  <c r="N666" i="3"/>
  <c r="W666" i="3" s="1"/>
  <c r="M666" i="3"/>
  <c r="Z666" i="3" s="1"/>
  <c r="L666" i="3"/>
  <c r="K666" i="3"/>
  <c r="AA666" i="3" s="1"/>
  <c r="J666" i="3"/>
  <c r="I666" i="3"/>
  <c r="H666" i="3"/>
  <c r="G666" i="3"/>
  <c r="V665" i="3"/>
  <c r="U665" i="3"/>
  <c r="T665" i="3"/>
  <c r="S665" i="3"/>
  <c r="X665" i="3" s="1"/>
  <c r="R665" i="3"/>
  <c r="Q665" i="3"/>
  <c r="P665" i="3"/>
  <c r="AB665" i="3" s="1"/>
  <c r="O665" i="3"/>
  <c r="N665" i="3"/>
  <c r="W665" i="3" s="1"/>
  <c r="M665" i="3"/>
  <c r="Z665" i="3" s="1"/>
  <c r="L665" i="3"/>
  <c r="K665" i="3"/>
  <c r="AA665" i="3" s="1"/>
  <c r="J665" i="3"/>
  <c r="I665" i="3"/>
  <c r="H665" i="3"/>
  <c r="G665" i="3"/>
  <c r="V664" i="3"/>
  <c r="U664" i="3"/>
  <c r="T664" i="3"/>
  <c r="S664" i="3"/>
  <c r="X664" i="3" s="1"/>
  <c r="R664" i="3"/>
  <c r="Q664" i="3"/>
  <c r="P664" i="3"/>
  <c r="AB664" i="3" s="1"/>
  <c r="O664" i="3"/>
  <c r="N664" i="3"/>
  <c r="W664" i="3" s="1"/>
  <c r="M664" i="3"/>
  <c r="Z664" i="3" s="1"/>
  <c r="L664" i="3"/>
  <c r="K664" i="3"/>
  <c r="AA664" i="3" s="1"/>
  <c r="J664" i="3"/>
  <c r="I664" i="3"/>
  <c r="H664" i="3"/>
  <c r="G664" i="3"/>
  <c r="V663" i="3"/>
  <c r="U663" i="3"/>
  <c r="T663" i="3"/>
  <c r="S663" i="3"/>
  <c r="X663" i="3" s="1"/>
  <c r="R663" i="3"/>
  <c r="Q663" i="3"/>
  <c r="P663" i="3"/>
  <c r="AB663" i="3" s="1"/>
  <c r="O663" i="3"/>
  <c r="N663" i="3"/>
  <c r="W663" i="3" s="1"/>
  <c r="M663" i="3"/>
  <c r="Z663" i="3" s="1"/>
  <c r="L663" i="3"/>
  <c r="K663" i="3"/>
  <c r="AA663" i="3" s="1"/>
  <c r="J663" i="3"/>
  <c r="I663" i="3"/>
  <c r="H663" i="3"/>
  <c r="G663" i="3"/>
  <c r="X662" i="3"/>
  <c r="V662" i="3"/>
  <c r="U662" i="3"/>
  <c r="T662" i="3"/>
  <c r="S662" i="3"/>
  <c r="R662" i="3"/>
  <c r="Q662" i="3"/>
  <c r="P662" i="3"/>
  <c r="AB662" i="3" s="1"/>
  <c r="O662" i="3"/>
  <c r="N662" i="3"/>
  <c r="W662" i="3" s="1"/>
  <c r="M662" i="3"/>
  <c r="Z662" i="3" s="1"/>
  <c r="L662" i="3"/>
  <c r="K662" i="3"/>
  <c r="AA662" i="3" s="1"/>
  <c r="J662" i="3"/>
  <c r="I662" i="3"/>
  <c r="H662" i="3"/>
  <c r="G662" i="3"/>
  <c r="V661" i="3"/>
  <c r="U661" i="3"/>
  <c r="T661" i="3"/>
  <c r="S661" i="3"/>
  <c r="X661" i="3" s="1"/>
  <c r="R661" i="3"/>
  <c r="Q661" i="3"/>
  <c r="P661" i="3"/>
  <c r="AB661" i="3" s="1"/>
  <c r="O661" i="3"/>
  <c r="N661" i="3"/>
  <c r="W661" i="3" s="1"/>
  <c r="M661" i="3"/>
  <c r="Z661" i="3" s="1"/>
  <c r="L661" i="3"/>
  <c r="K661" i="3"/>
  <c r="AA661" i="3" s="1"/>
  <c r="J661" i="3"/>
  <c r="I661" i="3"/>
  <c r="H661" i="3"/>
  <c r="G661" i="3"/>
  <c r="V660" i="3"/>
  <c r="U660" i="3"/>
  <c r="T660" i="3"/>
  <c r="S660" i="3"/>
  <c r="X660" i="3" s="1"/>
  <c r="R660" i="3"/>
  <c r="Q660" i="3"/>
  <c r="P660" i="3"/>
  <c r="AB660" i="3" s="1"/>
  <c r="O660" i="3"/>
  <c r="N660" i="3"/>
  <c r="W660" i="3" s="1"/>
  <c r="M660" i="3"/>
  <c r="Z660" i="3" s="1"/>
  <c r="L660" i="3"/>
  <c r="K660" i="3"/>
  <c r="AA660" i="3" s="1"/>
  <c r="J660" i="3"/>
  <c r="I660" i="3"/>
  <c r="H660" i="3"/>
  <c r="G660" i="3"/>
  <c r="V659" i="3"/>
  <c r="U659" i="3"/>
  <c r="T659" i="3"/>
  <c r="S659" i="3"/>
  <c r="X659" i="3" s="1"/>
  <c r="R659" i="3"/>
  <c r="Q659" i="3"/>
  <c r="P659" i="3"/>
  <c r="AB659" i="3" s="1"/>
  <c r="O659" i="3"/>
  <c r="N659" i="3"/>
  <c r="W659" i="3" s="1"/>
  <c r="M659" i="3"/>
  <c r="Z659" i="3" s="1"/>
  <c r="L659" i="3"/>
  <c r="K659" i="3"/>
  <c r="AA659" i="3" s="1"/>
  <c r="J659" i="3"/>
  <c r="I659" i="3"/>
  <c r="H659" i="3"/>
  <c r="G659" i="3"/>
  <c r="V658" i="3"/>
  <c r="U658" i="3"/>
  <c r="T658" i="3"/>
  <c r="S658" i="3"/>
  <c r="X658" i="3" s="1"/>
  <c r="R658" i="3"/>
  <c r="Q658" i="3"/>
  <c r="P658" i="3"/>
  <c r="AB658" i="3" s="1"/>
  <c r="O658" i="3"/>
  <c r="N658" i="3"/>
  <c r="W658" i="3" s="1"/>
  <c r="M658" i="3"/>
  <c r="Z658" i="3" s="1"/>
  <c r="L658" i="3"/>
  <c r="K658" i="3"/>
  <c r="AA658" i="3" s="1"/>
  <c r="J658" i="3"/>
  <c r="I658" i="3"/>
  <c r="H658" i="3"/>
  <c r="G658" i="3"/>
  <c r="V657" i="3"/>
  <c r="U657" i="3"/>
  <c r="T657" i="3"/>
  <c r="S657" i="3"/>
  <c r="X657" i="3" s="1"/>
  <c r="R657" i="3"/>
  <c r="Q657" i="3"/>
  <c r="P657" i="3"/>
  <c r="AB657" i="3" s="1"/>
  <c r="O657" i="3"/>
  <c r="N657" i="3"/>
  <c r="W657" i="3" s="1"/>
  <c r="M657" i="3"/>
  <c r="Z657" i="3" s="1"/>
  <c r="L657" i="3"/>
  <c r="K657" i="3"/>
  <c r="AA657" i="3" s="1"/>
  <c r="J657" i="3"/>
  <c r="I657" i="3"/>
  <c r="H657" i="3"/>
  <c r="G657" i="3"/>
  <c r="V656" i="3"/>
  <c r="U656" i="3"/>
  <c r="T656" i="3"/>
  <c r="S656" i="3"/>
  <c r="X656" i="3" s="1"/>
  <c r="R656" i="3"/>
  <c r="Q656" i="3"/>
  <c r="P656" i="3"/>
  <c r="AB656" i="3" s="1"/>
  <c r="O656" i="3"/>
  <c r="N656" i="3"/>
  <c r="W656" i="3" s="1"/>
  <c r="M656" i="3"/>
  <c r="Z656" i="3" s="1"/>
  <c r="L656" i="3"/>
  <c r="K656" i="3"/>
  <c r="AA656" i="3" s="1"/>
  <c r="J656" i="3"/>
  <c r="I656" i="3"/>
  <c r="H656" i="3"/>
  <c r="G656" i="3"/>
  <c r="V655" i="3"/>
  <c r="U655" i="3"/>
  <c r="T655" i="3"/>
  <c r="S655" i="3"/>
  <c r="X655" i="3" s="1"/>
  <c r="R655" i="3"/>
  <c r="Q655" i="3"/>
  <c r="P655" i="3"/>
  <c r="AB655" i="3" s="1"/>
  <c r="O655" i="3"/>
  <c r="N655" i="3"/>
  <c r="W655" i="3" s="1"/>
  <c r="Y655" i="3" s="1"/>
  <c r="M655" i="3"/>
  <c r="Z655" i="3" s="1"/>
  <c r="L655" i="3"/>
  <c r="K655" i="3"/>
  <c r="AA655" i="3" s="1"/>
  <c r="J655" i="3"/>
  <c r="I655" i="3"/>
  <c r="H655" i="3"/>
  <c r="G655" i="3"/>
  <c r="V654" i="3"/>
  <c r="U654" i="3"/>
  <c r="T654" i="3"/>
  <c r="S654" i="3"/>
  <c r="X654" i="3" s="1"/>
  <c r="R654" i="3"/>
  <c r="Q654" i="3"/>
  <c r="P654" i="3"/>
  <c r="AB654" i="3" s="1"/>
  <c r="O654" i="3"/>
  <c r="N654" i="3"/>
  <c r="W654" i="3" s="1"/>
  <c r="M654" i="3"/>
  <c r="Z654" i="3" s="1"/>
  <c r="L654" i="3"/>
  <c r="K654" i="3"/>
  <c r="AA654" i="3" s="1"/>
  <c r="J654" i="3"/>
  <c r="I654" i="3"/>
  <c r="H654" i="3"/>
  <c r="G654" i="3"/>
  <c r="Z653" i="3"/>
  <c r="V653" i="3"/>
  <c r="U653" i="3"/>
  <c r="T653" i="3"/>
  <c r="S653" i="3"/>
  <c r="X653" i="3" s="1"/>
  <c r="R653" i="3"/>
  <c r="Q653" i="3"/>
  <c r="P653" i="3"/>
  <c r="AB653" i="3" s="1"/>
  <c r="O653" i="3"/>
  <c r="N653" i="3"/>
  <c r="W653" i="3" s="1"/>
  <c r="Y653" i="3" s="1"/>
  <c r="M653" i="3"/>
  <c r="L653" i="3"/>
  <c r="K653" i="3"/>
  <c r="AA653" i="3" s="1"/>
  <c r="J653" i="3"/>
  <c r="I653" i="3"/>
  <c r="H653" i="3"/>
  <c r="G653" i="3"/>
  <c r="V652" i="3"/>
  <c r="U652" i="3"/>
  <c r="T652" i="3"/>
  <c r="S652" i="3"/>
  <c r="X652" i="3" s="1"/>
  <c r="R652" i="3"/>
  <c r="Q652" i="3"/>
  <c r="P652" i="3"/>
  <c r="AB652" i="3" s="1"/>
  <c r="O652" i="3"/>
  <c r="N652" i="3"/>
  <c r="W652" i="3" s="1"/>
  <c r="M652" i="3"/>
  <c r="Z652" i="3" s="1"/>
  <c r="L652" i="3"/>
  <c r="K652" i="3"/>
  <c r="J652" i="3"/>
  <c r="I652" i="3"/>
  <c r="H652" i="3"/>
  <c r="G652" i="3"/>
  <c r="V651" i="3"/>
  <c r="U651" i="3"/>
  <c r="T651" i="3"/>
  <c r="S651" i="3"/>
  <c r="X651" i="3" s="1"/>
  <c r="R651" i="3"/>
  <c r="Q651" i="3"/>
  <c r="P651" i="3"/>
  <c r="AB651" i="3" s="1"/>
  <c r="O651" i="3"/>
  <c r="N651" i="3"/>
  <c r="W651" i="3" s="1"/>
  <c r="M651" i="3"/>
  <c r="Z651" i="3" s="1"/>
  <c r="L651" i="3"/>
  <c r="K651" i="3"/>
  <c r="J651" i="3"/>
  <c r="I651" i="3"/>
  <c r="H651" i="3"/>
  <c r="G651" i="3"/>
  <c r="V650" i="3"/>
  <c r="U650" i="3"/>
  <c r="T650" i="3"/>
  <c r="S650" i="3"/>
  <c r="X650" i="3" s="1"/>
  <c r="R650" i="3"/>
  <c r="Q650" i="3"/>
  <c r="P650" i="3"/>
  <c r="AB650" i="3" s="1"/>
  <c r="O650" i="3"/>
  <c r="N650" i="3"/>
  <c r="W650" i="3" s="1"/>
  <c r="M650" i="3"/>
  <c r="Z650" i="3" s="1"/>
  <c r="L650" i="3"/>
  <c r="K650" i="3"/>
  <c r="AA650" i="3" s="1"/>
  <c r="J650" i="3"/>
  <c r="I650" i="3"/>
  <c r="H650" i="3"/>
  <c r="G650" i="3"/>
  <c r="V649" i="3"/>
  <c r="U649" i="3"/>
  <c r="T649" i="3"/>
  <c r="S649" i="3"/>
  <c r="X649" i="3" s="1"/>
  <c r="R649" i="3"/>
  <c r="Q649" i="3"/>
  <c r="P649" i="3"/>
  <c r="AB649" i="3" s="1"/>
  <c r="O649" i="3"/>
  <c r="N649" i="3"/>
  <c r="W649" i="3" s="1"/>
  <c r="Y649" i="3" s="1"/>
  <c r="M649" i="3"/>
  <c r="Z649" i="3" s="1"/>
  <c r="L649" i="3"/>
  <c r="K649" i="3"/>
  <c r="J649" i="3"/>
  <c r="I649" i="3"/>
  <c r="H649" i="3"/>
  <c r="G649" i="3"/>
  <c r="V648" i="3"/>
  <c r="U648" i="3"/>
  <c r="T648" i="3"/>
  <c r="S648" i="3"/>
  <c r="X648" i="3" s="1"/>
  <c r="R648" i="3"/>
  <c r="Q648" i="3"/>
  <c r="P648" i="3"/>
  <c r="AB648" i="3" s="1"/>
  <c r="O648" i="3"/>
  <c r="N648" i="3"/>
  <c r="W648" i="3" s="1"/>
  <c r="M648" i="3"/>
  <c r="Z648" i="3" s="1"/>
  <c r="L648" i="3"/>
  <c r="K648" i="3"/>
  <c r="AA648" i="3" s="1"/>
  <c r="J648" i="3"/>
  <c r="I648" i="3"/>
  <c r="H648" i="3"/>
  <c r="G648" i="3"/>
  <c r="V647" i="3"/>
  <c r="U647" i="3"/>
  <c r="T647" i="3"/>
  <c r="S647" i="3"/>
  <c r="X647" i="3" s="1"/>
  <c r="R647" i="3"/>
  <c r="Q647" i="3"/>
  <c r="P647" i="3"/>
  <c r="AB647" i="3" s="1"/>
  <c r="O647" i="3"/>
  <c r="N647" i="3"/>
  <c r="W647" i="3" s="1"/>
  <c r="Y647" i="3" s="1"/>
  <c r="M647" i="3"/>
  <c r="Z647" i="3" s="1"/>
  <c r="L647" i="3"/>
  <c r="K647" i="3"/>
  <c r="J647" i="3"/>
  <c r="I647" i="3"/>
  <c r="H647" i="3"/>
  <c r="G647" i="3"/>
  <c r="V646" i="3"/>
  <c r="U646" i="3"/>
  <c r="T646" i="3"/>
  <c r="S646" i="3"/>
  <c r="X646" i="3" s="1"/>
  <c r="R646" i="3"/>
  <c r="Q646" i="3"/>
  <c r="P646" i="3"/>
  <c r="AB646" i="3" s="1"/>
  <c r="O646" i="3"/>
  <c r="N646" i="3"/>
  <c r="W646" i="3" s="1"/>
  <c r="Y646" i="3" s="1"/>
  <c r="M646" i="3"/>
  <c r="Z646" i="3" s="1"/>
  <c r="L646" i="3"/>
  <c r="K646" i="3"/>
  <c r="J646" i="3"/>
  <c r="I646" i="3"/>
  <c r="H646" i="3"/>
  <c r="G646" i="3"/>
  <c r="X645" i="3"/>
  <c r="W645" i="3"/>
  <c r="V645" i="3"/>
  <c r="U645" i="3"/>
  <c r="T645" i="3"/>
  <c r="S645" i="3"/>
  <c r="R645" i="3"/>
  <c r="Q645" i="3"/>
  <c r="P645" i="3"/>
  <c r="AB645" i="3" s="1"/>
  <c r="O645" i="3"/>
  <c r="N645" i="3"/>
  <c r="M645" i="3"/>
  <c r="Z645" i="3" s="1"/>
  <c r="L645" i="3"/>
  <c r="K645" i="3"/>
  <c r="AA645" i="3" s="1"/>
  <c r="J645" i="3"/>
  <c r="I645" i="3"/>
  <c r="H645" i="3"/>
  <c r="G645" i="3"/>
  <c r="V644" i="3"/>
  <c r="U644" i="3"/>
  <c r="T644" i="3"/>
  <c r="S644" i="3"/>
  <c r="X644" i="3" s="1"/>
  <c r="R644" i="3"/>
  <c r="Q644" i="3"/>
  <c r="P644" i="3"/>
  <c r="AB644" i="3" s="1"/>
  <c r="O644" i="3"/>
  <c r="N644" i="3"/>
  <c r="W644" i="3" s="1"/>
  <c r="M644" i="3"/>
  <c r="Z644" i="3" s="1"/>
  <c r="L644" i="3"/>
  <c r="K644" i="3"/>
  <c r="J644" i="3"/>
  <c r="I644" i="3"/>
  <c r="H644" i="3"/>
  <c r="G644" i="3"/>
  <c r="V643" i="3"/>
  <c r="U643" i="3"/>
  <c r="T643" i="3"/>
  <c r="S643" i="3"/>
  <c r="X643" i="3" s="1"/>
  <c r="R643" i="3"/>
  <c r="Q643" i="3"/>
  <c r="P643" i="3"/>
  <c r="AB643" i="3" s="1"/>
  <c r="O643" i="3"/>
  <c r="N643" i="3"/>
  <c r="W643" i="3" s="1"/>
  <c r="M643" i="3"/>
  <c r="Z643" i="3" s="1"/>
  <c r="L643" i="3"/>
  <c r="K643" i="3"/>
  <c r="AA643" i="3" s="1"/>
  <c r="J643" i="3"/>
  <c r="I643" i="3"/>
  <c r="H643" i="3"/>
  <c r="G643" i="3"/>
  <c r="V642" i="3"/>
  <c r="U642" i="3"/>
  <c r="T642" i="3"/>
  <c r="S642" i="3"/>
  <c r="X642" i="3" s="1"/>
  <c r="R642" i="3"/>
  <c r="Q642" i="3"/>
  <c r="P642" i="3"/>
  <c r="AB642" i="3" s="1"/>
  <c r="O642" i="3"/>
  <c r="N642" i="3"/>
  <c r="W642" i="3" s="1"/>
  <c r="M642" i="3"/>
  <c r="Z642" i="3" s="1"/>
  <c r="L642" i="3"/>
  <c r="K642" i="3"/>
  <c r="AA642" i="3" s="1"/>
  <c r="J642" i="3"/>
  <c r="I642" i="3"/>
  <c r="H642" i="3"/>
  <c r="G642" i="3"/>
  <c r="V641" i="3"/>
  <c r="U641" i="3"/>
  <c r="T641" i="3"/>
  <c r="S641" i="3"/>
  <c r="X641" i="3" s="1"/>
  <c r="R641" i="3"/>
  <c r="Q641" i="3"/>
  <c r="P641" i="3"/>
  <c r="AB641" i="3" s="1"/>
  <c r="O641" i="3"/>
  <c r="N641" i="3"/>
  <c r="W641" i="3" s="1"/>
  <c r="M641" i="3"/>
  <c r="Z641" i="3" s="1"/>
  <c r="L641" i="3"/>
  <c r="K641" i="3"/>
  <c r="AA641" i="3" s="1"/>
  <c r="J641" i="3"/>
  <c r="I641" i="3"/>
  <c r="H641" i="3"/>
  <c r="G641" i="3"/>
  <c r="V640" i="3"/>
  <c r="U640" i="3"/>
  <c r="T640" i="3"/>
  <c r="S640" i="3"/>
  <c r="X640" i="3" s="1"/>
  <c r="R640" i="3"/>
  <c r="Q640" i="3"/>
  <c r="P640" i="3"/>
  <c r="AB640" i="3" s="1"/>
  <c r="O640" i="3"/>
  <c r="N640" i="3"/>
  <c r="W640" i="3" s="1"/>
  <c r="M640" i="3"/>
  <c r="Z640" i="3" s="1"/>
  <c r="L640" i="3"/>
  <c r="K640" i="3"/>
  <c r="AA640" i="3" s="1"/>
  <c r="J640" i="3"/>
  <c r="I640" i="3"/>
  <c r="H640" i="3"/>
  <c r="G640" i="3"/>
  <c r="V639" i="3"/>
  <c r="U639" i="3"/>
  <c r="T639" i="3"/>
  <c r="S639" i="3"/>
  <c r="X639" i="3" s="1"/>
  <c r="R639" i="3"/>
  <c r="Q639" i="3"/>
  <c r="P639" i="3"/>
  <c r="AB639" i="3" s="1"/>
  <c r="O639" i="3"/>
  <c r="N639" i="3"/>
  <c r="W639" i="3" s="1"/>
  <c r="M639" i="3"/>
  <c r="Z639" i="3" s="1"/>
  <c r="L639" i="3"/>
  <c r="K639" i="3"/>
  <c r="AA639" i="3" s="1"/>
  <c r="J639" i="3"/>
  <c r="I639" i="3"/>
  <c r="H639" i="3"/>
  <c r="G639" i="3"/>
  <c r="V638" i="3"/>
  <c r="U638" i="3"/>
  <c r="T638" i="3"/>
  <c r="S638" i="3"/>
  <c r="X638" i="3" s="1"/>
  <c r="R638" i="3"/>
  <c r="Q638" i="3"/>
  <c r="P638" i="3"/>
  <c r="AB638" i="3" s="1"/>
  <c r="O638" i="3"/>
  <c r="N638" i="3"/>
  <c r="W638" i="3" s="1"/>
  <c r="M638" i="3"/>
  <c r="Z638" i="3" s="1"/>
  <c r="L638" i="3"/>
  <c r="K638" i="3"/>
  <c r="AA638" i="3" s="1"/>
  <c r="J638" i="3"/>
  <c r="I638" i="3"/>
  <c r="H638" i="3"/>
  <c r="G638" i="3"/>
  <c r="V637" i="3"/>
  <c r="U637" i="3"/>
  <c r="T637" i="3"/>
  <c r="S637" i="3"/>
  <c r="X637" i="3" s="1"/>
  <c r="R637" i="3"/>
  <c r="Q637" i="3"/>
  <c r="P637" i="3"/>
  <c r="AB637" i="3" s="1"/>
  <c r="O637" i="3"/>
  <c r="N637" i="3"/>
  <c r="W637" i="3" s="1"/>
  <c r="M637" i="3"/>
  <c r="Z637" i="3" s="1"/>
  <c r="L637" i="3"/>
  <c r="K637" i="3"/>
  <c r="AA637" i="3" s="1"/>
  <c r="J637" i="3"/>
  <c r="I637" i="3"/>
  <c r="H637" i="3"/>
  <c r="G637" i="3"/>
  <c r="V636" i="3"/>
  <c r="U636" i="3"/>
  <c r="T636" i="3"/>
  <c r="S636" i="3"/>
  <c r="X636" i="3" s="1"/>
  <c r="R636" i="3"/>
  <c r="Q636" i="3"/>
  <c r="P636" i="3"/>
  <c r="AB636" i="3" s="1"/>
  <c r="O636" i="3"/>
  <c r="N636" i="3"/>
  <c r="W636" i="3" s="1"/>
  <c r="M636" i="3"/>
  <c r="Z636" i="3" s="1"/>
  <c r="L636" i="3"/>
  <c r="K636" i="3"/>
  <c r="AA636" i="3" s="1"/>
  <c r="J636" i="3"/>
  <c r="I636" i="3"/>
  <c r="H636" i="3"/>
  <c r="G636" i="3"/>
  <c r="V635" i="3"/>
  <c r="U635" i="3"/>
  <c r="T635" i="3"/>
  <c r="S635" i="3"/>
  <c r="X635" i="3" s="1"/>
  <c r="R635" i="3"/>
  <c r="Q635" i="3"/>
  <c r="P635" i="3"/>
  <c r="AB635" i="3" s="1"/>
  <c r="O635" i="3"/>
  <c r="N635" i="3"/>
  <c r="W635" i="3" s="1"/>
  <c r="M635" i="3"/>
  <c r="Z635" i="3" s="1"/>
  <c r="L635" i="3"/>
  <c r="K635" i="3"/>
  <c r="AA635" i="3" s="1"/>
  <c r="J635" i="3"/>
  <c r="I635" i="3"/>
  <c r="H635" i="3"/>
  <c r="G635" i="3"/>
  <c r="V634" i="3"/>
  <c r="U634" i="3"/>
  <c r="T634" i="3"/>
  <c r="S634" i="3"/>
  <c r="X634" i="3" s="1"/>
  <c r="R634" i="3"/>
  <c r="Q634" i="3"/>
  <c r="P634" i="3"/>
  <c r="AB634" i="3" s="1"/>
  <c r="O634" i="3"/>
  <c r="N634" i="3"/>
  <c r="W634" i="3" s="1"/>
  <c r="M634" i="3"/>
  <c r="Z634" i="3" s="1"/>
  <c r="L634" i="3"/>
  <c r="K634" i="3"/>
  <c r="AA634" i="3" s="1"/>
  <c r="J634" i="3"/>
  <c r="I634" i="3"/>
  <c r="H634" i="3"/>
  <c r="G634" i="3"/>
  <c r="V633" i="3"/>
  <c r="U633" i="3"/>
  <c r="T633" i="3"/>
  <c r="S633" i="3"/>
  <c r="X633" i="3" s="1"/>
  <c r="R633" i="3"/>
  <c r="Q633" i="3"/>
  <c r="P633" i="3"/>
  <c r="AB633" i="3" s="1"/>
  <c r="O633" i="3"/>
  <c r="N633" i="3"/>
  <c r="W633" i="3" s="1"/>
  <c r="M633" i="3"/>
  <c r="Z633" i="3" s="1"/>
  <c r="L633" i="3"/>
  <c r="K633" i="3"/>
  <c r="AA633" i="3" s="1"/>
  <c r="J633" i="3"/>
  <c r="I633" i="3"/>
  <c r="H633" i="3"/>
  <c r="G633" i="3"/>
  <c r="V632" i="3"/>
  <c r="U632" i="3"/>
  <c r="T632" i="3"/>
  <c r="S632" i="3"/>
  <c r="X632" i="3" s="1"/>
  <c r="R632" i="3"/>
  <c r="Q632" i="3"/>
  <c r="P632" i="3"/>
  <c r="AB632" i="3" s="1"/>
  <c r="O632" i="3"/>
  <c r="N632" i="3"/>
  <c r="W632" i="3" s="1"/>
  <c r="M632" i="3"/>
  <c r="Z632" i="3" s="1"/>
  <c r="L632" i="3"/>
  <c r="K632" i="3"/>
  <c r="AA632" i="3" s="1"/>
  <c r="J632" i="3"/>
  <c r="I632" i="3"/>
  <c r="H632" i="3"/>
  <c r="G632" i="3"/>
  <c r="V631" i="3"/>
  <c r="U631" i="3"/>
  <c r="T631" i="3"/>
  <c r="S631" i="3"/>
  <c r="X631" i="3" s="1"/>
  <c r="R631" i="3"/>
  <c r="Q631" i="3"/>
  <c r="P631" i="3"/>
  <c r="AB631" i="3" s="1"/>
  <c r="O631" i="3"/>
  <c r="N631" i="3"/>
  <c r="W631" i="3" s="1"/>
  <c r="M631" i="3"/>
  <c r="Z631" i="3" s="1"/>
  <c r="L631" i="3"/>
  <c r="K631" i="3"/>
  <c r="AA631" i="3" s="1"/>
  <c r="J631" i="3"/>
  <c r="I631" i="3"/>
  <c r="H631" i="3"/>
  <c r="G631" i="3"/>
  <c r="V630" i="3"/>
  <c r="U630" i="3"/>
  <c r="T630" i="3"/>
  <c r="S630" i="3"/>
  <c r="X630" i="3" s="1"/>
  <c r="R630" i="3"/>
  <c r="Q630" i="3"/>
  <c r="P630" i="3"/>
  <c r="AB630" i="3" s="1"/>
  <c r="O630" i="3"/>
  <c r="N630" i="3"/>
  <c r="W630" i="3" s="1"/>
  <c r="M630" i="3"/>
  <c r="Z630" i="3" s="1"/>
  <c r="L630" i="3"/>
  <c r="K630" i="3"/>
  <c r="AA630" i="3" s="1"/>
  <c r="AC630" i="3" s="1"/>
  <c r="J630" i="3"/>
  <c r="I630" i="3"/>
  <c r="H630" i="3"/>
  <c r="G630" i="3"/>
  <c r="V629" i="3"/>
  <c r="U629" i="3"/>
  <c r="T629" i="3"/>
  <c r="S629" i="3"/>
  <c r="X629" i="3" s="1"/>
  <c r="R629" i="3"/>
  <c r="Q629" i="3"/>
  <c r="P629" i="3"/>
  <c r="AB629" i="3" s="1"/>
  <c r="O629" i="3"/>
  <c r="N629" i="3"/>
  <c r="W629" i="3" s="1"/>
  <c r="Y629" i="3" s="1"/>
  <c r="M629" i="3"/>
  <c r="Z629" i="3" s="1"/>
  <c r="L629" i="3"/>
  <c r="K629" i="3"/>
  <c r="AA629" i="3" s="1"/>
  <c r="J629" i="3"/>
  <c r="I629" i="3"/>
  <c r="H629" i="3"/>
  <c r="G629" i="3"/>
  <c r="AA628" i="3"/>
  <c r="V628" i="3"/>
  <c r="U628" i="3"/>
  <c r="T628" i="3"/>
  <c r="S628" i="3"/>
  <c r="X628" i="3" s="1"/>
  <c r="R628" i="3"/>
  <c r="Q628" i="3"/>
  <c r="P628" i="3"/>
  <c r="AB628" i="3" s="1"/>
  <c r="O628" i="3"/>
  <c r="N628" i="3"/>
  <c r="W628" i="3" s="1"/>
  <c r="M628" i="3"/>
  <c r="Z628" i="3" s="1"/>
  <c r="L628" i="3"/>
  <c r="K628" i="3"/>
  <c r="J628" i="3"/>
  <c r="I628" i="3"/>
  <c r="H628" i="3"/>
  <c r="G628" i="3"/>
  <c r="Z627" i="3"/>
  <c r="V627" i="3"/>
  <c r="U627" i="3"/>
  <c r="T627" i="3"/>
  <c r="S627" i="3"/>
  <c r="X627" i="3" s="1"/>
  <c r="R627" i="3"/>
  <c r="Q627" i="3"/>
  <c r="P627" i="3"/>
  <c r="AB627" i="3" s="1"/>
  <c r="O627" i="3"/>
  <c r="N627" i="3"/>
  <c r="W627" i="3" s="1"/>
  <c r="M627" i="3"/>
  <c r="L627" i="3"/>
  <c r="K627" i="3"/>
  <c r="AA627" i="3" s="1"/>
  <c r="J627" i="3"/>
  <c r="I627" i="3"/>
  <c r="H627" i="3"/>
  <c r="G627" i="3"/>
  <c r="Z626" i="3"/>
  <c r="V626" i="3"/>
  <c r="U626" i="3"/>
  <c r="T626" i="3"/>
  <c r="S626" i="3"/>
  <c r="X626" i="3" s="1"/>
  <c r="R626" i="3"/>
  <c r="Q626" i="3"/>
  <c r="P626" i="3"/>
  <c r="AB626" i="3" s="1"/>
  <c r="O626" i="3"/>
  <c r="N626" i="3"/>
  <c r="W626" i="3" s="1"/>
  <c r="M626" i="3"/>
  <c r="L626" i="3"/>
  <c r="K626" i="3"/>
  <c r="AA626" i="3" s="1"/>
  <c r="J626" i="3"/>
  <c r="I626" i="3"/>
  <c r="H626" i="3"/>
  <c r="G626" i="3"/>
  <c r="V625" i="3"/>
  <c r="U625" i="3"/>
  <c r="T625" i="3"/>
  <c r="S625" i="3"/>
  <c r="X625" i="3" s="1"/>
  <c r="R625" i="3"/>
  <c r="Q625" i="3"/>
  <c r="P625" i="3"/>
  <c r="AB625" i="3" s="1"/>
  <c r="O625" i="3"/>
  <c r="N625" i="3"/>
  <c r="W625" i="3" s="1"/>
  <c r="M625" i="3"/>
  <c r="Z625" i="3" s="1"/>
  <c r="L625" i="3"/>
  <c r="K625" i="3"/>
  <c r="AA625" i="3" s="1"/>
  <c r="J625" i="3"/>
  <c r="I625" i="3"/>
  <c r="H625" i="3"/>
  <c r="G625" i="3"/>
  <c r="V624" i="3"/>
  <c r="U624" i="3"/>
  <c r="T624" i="3"/>
  <c r="S624" i="3"/>
  <c r="X624" i="3" s="1"/>
  <c r="R624" i="3"/>
  <c r="Q624" i="3"/>
  <c r="P624" i="3"/>
  <c r="AB624" i="3" s="1"/>
  <c r="O624" i="3"/>
  <c r="N624" i="3"/>
  <c r="W624" i="3" s="1"/>
  <c r="M624" i="3"/>
  <c r="Z624" i="3" s="1"/>
  <c r="L624" i="3"/>
  <c r="K624" i="3"/>
  <c r="AA624" i="3" s="1"/>
  <c r="J624" i="3"/>
  <c r="I624" i="3"/>
  <c r="H624" i="3"/>
  <c r="G624" i="3"/>
  <c r="V623" i="3"/>
  <c r="U623" i="3"/>
  <c r="T623" i="3"/>
  <c r="S623" i="3"/>
  <c r="X623" i="3" s="1"/>
  <c r="R623" i="3"/>
  <c r="Q623" i="3"/>
  <c r="P623" i="3"/>
  <c r="AB623" i="3" s="1"/>
  <c r="O623" i="3"/>
  <c r="N623" i="3"/>
  <c r="W623" i="3" s="1"/>
  <c r="M623" i="3"/>
  <c r="Z623" i="3" s="1"/>
  <c r="L623" i="3"/>
  <c r="K623" i="3"/>
  <c r="AA623" i="3" s="1"/>
  <c r="J623" i="3"/>
  <c r="I623" i="3"/>
  <c r="H623" i="3"/>
  <c r="G623" i="3"/>
  <c r="V622" i="3"/>
  <c r="U622" i="3"/>
  <c r="T622" i="3"/>
  <c r="S622" i="3"/>
  <c r="X622" i="3" s="1"/>
  <c r="R622" i="3"/>
  <c r="Q622" i="3"/>
  <c r="P622" i="3"/>
  <c r="AB622" i="3" s="1"/>
  <c r="O622" i="3"/>
  <c r="N622" i="3"/>
  <c r="W622" i="3" s="1"/>
  <c r="M622" i="3"/>
  <c r="Z622" i="3" s="1"/>
  <c r="L622" i="3"/>
  <c r="K622" i="3"/>
  <c r="AA622" i="3" s="1"/>
  <c r="J622" i="3"/>
  <c r="I622" i="3"/>
  <c r="H622" i="3"/>
  <c r="G622" i="3"/>
  <c r="V621" i="3"/>
  <c r="U621" i="3"/>
  <c r="T621" i="3"/>
  <c r="S621" i="3"/>
  <c r="X621" i="3" s="1"/>
  <c r="R621" i="3"/>
  <c r="Q621" i="3"/>
  <c r="P621" i="3"/>
  <c r="AB621" i="3" s="1"/>
  <c r="O621" i="3"/>
  <c r="N621" i="3"/>
  <c r="W621" i="3" s="1"/>
  <c r="M621" i="3"/>
  <c r="Z621" i="3" s="1"/>
  <c r="L621" i="3"/>
  <c r="K621" i="3"/>
  <c r="AA621" i="3" s="1"/>
  <c r="J621" i="3"/>
  <c r="I621" i="3"/>
  <c r="H621" i="3"/>
  <c r="G621" i="3"/>
  <c r="V620" i="3"/>
  <c r="U620" i="3"/>
  <c r="T620" i="3"/>
  <c r="S620" i="3"/>
  <c r="X620" i="3" s="1"/>
  <c r="R620" i="3"/>
  <c r="Q620" i="3"/>
  <c r="P620" i="3"/>
  <c r="AB620" i="3" s="1"/>
  <c r="O620" i="3"/>
  <c r="N620" i="3"/>
  <c r="W620" i="3" s="1"/>
  <c r="M620" i="3"/>
  <c r="Z620" i="3" s="1"/>
  <c r="L620" i="3"/>
  <c r="K620" i="3"/>
  <c r="AA620" i="3" s="1"/>
  <c r="J620" i="3"/>
  <c r="I620" i="3"/>
  <c r="H620" i="3"/>
  <c r="G620" i="3"/>
  <c r="V619" i="3"/>
  <c r="U619" i="3"/>
  <c r="T619" i="3"/>
  <c r="S619" i="3"/>
  <c r="X619" i="3" s="1"/>
  <c r="R619" i="3"/>
  <c r="Q619" i="3"/>
  <c r="P619" i="3"/>
  <c r="AB619" i="3" s="1"/>
  <c r="O619" i="3"/>
  <c r="N619" i="3"/>
  <c r="W619" i="3" s="1"/>
  <c r="M619" i="3"/>
  <c r="Z619" i="3" s="1"/>
  <c r="L619" i="3"/>
  <c r="K619" i="3"/>
  <c r="AA619" i="3" s="1"/>
  <c r="J619" i="3"/>
  <c r="I619" i="3"/>
  <c r="H619" i="3"/>
  <c r="G619" i="3"/>
  <c r="V618" i="3"/>
  <c r="U618" i="3"/>
  <c r="T618" i="3"/>
  <c r="S618" i="3"/>
  <c r="X618" i="3" s="1"/>
  <c r="R618" i="3"/>
  <c r="Q618" i="3"/>
  <c r="P618" i="3"/>
  <c r="AB618" i="3" s="1"/>
  <c r="O618" i="3"/>
  <c r="N618" i="3"/>
  <c r="W618" i="3" s="1"/>
  <c r="M618" i="3"/>
  <c r="Z618" i="3" s="1"/>
  <c r="L618" i="3"/>
  <c r="K618" i="3"/>
  <c r="AA618" i="3" s="1"/>
  <c r="J618" i="3"/>
  <c r="I618" i="3"/>
  <c r="H618" i="3"/>
  <c r="G618" i="3"/>
  <c r="V617" i="3"/>
  <c r="U617" i="3"/>
  <c r="T617" i="3"/>
  <c r="S617" i="3"/>
  <c r="X617" i="3" s="1"/>
  <c r="R617" i="3"/>
  <c r="Q617" i="3"/>
  <c r="P617" i="3"/>
  <c r="AB617" i="3" s="1"/>
  <c r="O617" i="3"/>
  <c r="N617" i="3"/>
  <c r="W617" i="3" s="1"/>
  <c r="M617" i="3"/>
  <c r="Z617" i="3" s="1"/>
  <c r="L617" i="3"/>
  <c r="K617" i="3"/>
  <c r="AA617" i="3" s="1"/>
  <c r="J617" i="3"/>
  <c r="I617" i="3"/>
  <c r="H617" i="3"/>
  <c r="G617" i="3"/>
  <c r="V616" i="3"/>
  <c r="U616" i="3"/>
  <c r="T616" i="3"/>
  <c r="S616" i="3"/>
  <c r="X616" i="3" s="1"/>
  <c r="R616" i="3"/>
  <c r="Q616" i="3"/>
  <c r="P616" i="3"/>
  <c r="AB616" i="3" s="1"/>
  <c r="O616" i="3"/>
  <c r="N616" i="3"/>
  <c r="W616" i="3" s="1"/>
  <c r="M616" i="3"/>
  <c r="Z616" i="3" s="1"/>
  <c r="L616" i="3"/>
  <c r="K616" i="3"/>
  <c r="AA616" i="3" s="1"/>
  <c r="J616" i="3"/>
  <c r="I616" i="3"/>
  <c r="H616" i="3"/>
  <c r="G616" i="3"/>
  <c r="V615" i="3"/>
  <c r="U615" i="3"/>
  <c r="T615" i="3"/>
  <c r="S615" i="3"/>
  <c r="X615" i="3" s="1"/>
  <c r="R615" i="3"/>
  <c r="Q615" i="3"/>
  <c r="P615" i="3"/>
  <c r="AB615" i="3" s="1"/>
  <c r="O615" i="3"/>
  <c r="N615" i="3"/>
  <c r="W615" i="3" s="1"/>
  <c r="M615" i="3"/>
  <c r="Z615" i="3" s="1"/>
  <c r="L615" i="3"/>
  <c r="K615" i="3"/>
  <c r="AA615" i="3" s="1"/>
  <c r="J615" i="3"/>
  <c r="I615" i="3"/>
  <c r="H615" i="3"/>
  <c r="G615" i="3"/>
  <c r="V614" i="3"/>
  <c r="U614" i="3"/>
  <c r="T614" i="3"/>
  <c r="S614" i="3"/>
  <c r="X614" i="3" s="1"/>
  <c r="R614" i="3"/>
  <c r="Q614" i="3"/>
  <c r="P614" i="3"/>
  <c r="AB614" i="3" s="1"/>
  <c r="O614" i="3"/>
  <c r="N614" i="3"/>
  <c r="W614" i="3" s="1"/>
  <c r="M614" i="3"/>
  <c r="Z614" i="3" s="1"/>
  <c r="L614" i="3"/>
  <c r="K614" i="3"/>
  <c r="AA614" i="3" s="1"/>
  <c r="J614" i="3"/>
  <c r="I614" i="3"/>
  <c r="H614" i="3"/>
  <c r="G614" i="3"/>
  <c r="W613" i="3"/>
  <c r="V613" i="3"/>
  <c r="U613" i="3"/>
  <c r="T613" i="3"/>
  <c r="S613" i="3"/>
  <c r="X613" i="3" s="1"/>
  <c r="R613" i="3"/>
  <c r="Q613" i="3"/>
  <c r="P613" i="3"/>
  <c r="AB613" i="3" s="1"/>
  <c r="O613" i="3"/>
  <c r="N613" i="3"/>
  <c r="M613" i="3"/>
  <c r="Z613" i="3" s="1"/>
  <c r="L613" i="3"/>
  <c r="K613" i="3"/>
  <c r="AA613" i="3" s="1"/>
  <c r="J613" i="3"/>
  <c r="I613" i="3"/>
  <c r="H613" i="3"/>
  <c r="G613" i="3"/>
  <c r="V612" i="3"/>
  <c r="U612" i="3"/>
  <c r="T612" i="3"/>
  <c r="S612" i="3"/>
  <c r="X612" i="3" s="1"/>
  <c r="R612" i="3"/>
  <c r="Q612" i="3"/>
  <c r="P612" i="3"/>
  <c r="AB612" i="3" s="1"/>
  <c r="O612" i="3"/>
  <c r="N612" i="3"/>
  <c r="W612" i="3" s="1"/>
  <c r="M612" i="3"/>
  <c r="Z612" i="3" s="1"/>
  <c r="L612" i="3"/>
  <c r="K612" i="3"/>
  <c r="J612" i="3"/>
  <c r="I612" i="3"/>
  <c r="H612" i="3"/>
  <c r="G612" i="3"/>
  <c r="V611" i="3"/>
  <c r="U611" i="3"/>
  <c r="T611" i="3"/>
  <c r="S611" i="3"/>
  <c r="X611" i="3" s="1"/>
  <c r="R611" i="3"/>
  <c r="Q611" i="3"/>
  <c r="P611" i="3"/>
  <c r="AB611" i="3" s="1"/>
  <c r="O611" i="3"/>
  <c r="N611" i="3"/>
  <c r="W611" i="3" s="1"/>
  <c r="M611" i="3"/>
  <c r="Z611" i="3" s="1"/>
  <c r="L611" i="3"/>
  <c r="K611" i="3"/>
  <c r="AA611" i="3" s="1"/>
  <c r="J611" i="3"/>
  <c r="I611" i="3"/>
  <c r="H611" i="3"/>
  <c r="G611" i="3"/>
  <c r="V610" i="3"/>
  <c r="U610" i="3"/>
  <c r="T610" i="3"/>
  <c r="S610" i="3"/>
  <c r="X610" i="3" s="1"/>
  <c r="R610" i="3"/>
  <c r="Q610" i="3"/>
  <c r="P610" i="3"/>
  <c r="AB610" i="3" s="1"/>
  <c r="O610" i="3"/>
  <c r="N610" i="3"/>
  <c r="W610" i="3" s="1"/>
  <c r="Y610" i="3" s="1"/>
  <c r="M610" i="3"/>
  <c r="Z610" i="3" s="1"/>
  <c r="L610" i="3"/>
  <c r="K610" i="3"/>
  <c r="AA610" i="3" s="1"/>
  <c r="J610" i="3"/>
  <c r="I610" i="3"/>
  <c r="H610" i="3"/>
  <c r="G610" i="3"/>
  <c r="V609" i="3"/>
  <c r="U609" i="3"/>
  <c r="T609" i="3"/>
  <c r="S609" i="3"/>
  <c r="X609" i="3" s="1"/>
  <c r="R609" i="3"/>
  <c r="Q609" i="3"/>
  <c r="P609" i="3"/>
  <c r="AB609" i="3" s="1"/>
  <c r="O609" i="3"/>
  <c r="N609" i="3"/>
  <c r="W609" i="3" s="1"/>
  <c r="M609" i="3"/>
  <c r="Z609" i="3" s="1"/>
  <c r="L609" i="3"/>
  <c r="K609" i="3"/>
  <c r="AA609" i="3" s="1"/>
  <c r="J609" i="3"/>
  <c r="I609" i="3"/>
  <c r="H609" i="3"/>
  <c r="G609" i="3"/>
  <c r="V608" i="3"/>
  <c r="U608" i="3"/>
  <c r="T608" i="3"/>
  <c r="S608" i="3"/>
  <c r="X608" i="3" s="1"/>
  <c r="R608" i="3"/>
  <c r="Q608" i="3"/>
  <c r="P608" i="3"/>
  <c r="AB608" i="3" s="1"/>
  <c r="O608" i="3"/>
  <c r="N608" i="3"/>
  <c r="W608" i="3" s="1"/>
  <c r="M608" i="3"/>
  <c r="Z608" i="3" s="1"/>
  <c r="L608" i="3"/>
  <c r="K608" i="3"/>
  <c r="J608" i="3"/>
  <c r="I608" i="3"/>
  <c r="H608" i="3"/>
  <c r="G608" i="3"/>
  <c r="V607" i="3"/>
  <c r="U607" i="3"/>
  <c r="T607" i="3"/>
  <c r="S607" i="3"/>
  <c r="X607" i="3" s="1"/>
  <c r="R607" i="3"/>
  <c r="Q607" i="3"/>
  <c r="P607" i="3"/>
  <c r="AB607" i="3" s="1"/>
  <c r="O607" i="3"/>
  <c r="N607" i="3"/>
  <c r="W607" i="3" s="1"/>
  <c r="Y607" i="3" s="1"/>
  <c r="M607" i="3"/>
  <c r="Z607" i="3" s="1"/>
  <c r="L607" i="3"/>
  <c r="K607" i="3"/>
  <c r="AA607" i="3" s="1"/>
  <c r="J607" i="3"/>
  <c r="I607" i="3"/>
  <c r="H607" i="3"/>
  <c r="G607" i="3"/>
  <c r="V606" i="3"/>
  <c r="U606" i="3"/>
  <c r="T606" i="3"/>
  <c r="S606" i="3"/>
  <c r="X606" i="3" s="1"/>
  <c r="R606" i="3"/>
  <c r="Q606" i="3"/>
  <c r="P606" i="3"/>
  <c r="AB606" i="3" s="1"/>
  <c r="O606" i="3"/>
  <c r="N606" i="3"/>
  <c r="W606" i="3" s="1"/>
  <c r="M606" i="3"/>
  <c r="Z606" i="3" s="1"/>
  <c r="L606" i="3"/>
  <c r="K606" i="3"/>
  <c r="AA606" i="3" s="1"/>
  <c r="J606" i="3"/>
  <c r="I606" i="3"/>
  <c r="H606" i="3"/>
  <c r="G606" i="3"/>
  <c r="AB605" i="3"/>
  <c r="V605" i="3"/>
  <c r="U605" i="3"/>
  <c r="T605" i="3"/>
  <c r="S605" i="3"/>
  <c r="X605" i="3" s="1"/>
  <c r="R605" i="3"/>
  <c r="Q605" i="3"/>
  <c r="P605" i="3"/>
  <c r="O605" i="3"/>
  <c r="N605" i="3"/>
  <c r="W605" i="3" s="1"/>
  <c r="M605" i="3"/>
  <c r="Z605" i="3" s="1"/>
  <c r="L605" i="3"/>
  <c r="K605" i="3"/>
  <c r="AA605" i="3" s="1"/>
  <c r="J605" i="3"/>
  <c r="I605" i="3"/>
  <c r="H605" i="3"/>
  <c r="G605" i="3"/>
  <c r="V604" i="3"/>
  <c r="U604" i="3"/>
  <c r="T604" i="3"/>
  <c r="S604" i="3"/>
  <c r="X604" i="3" s="1"/>
  <c r="R604" i="3"/>
  <c r="Q604" i="3"/>
  <c r="P604" i="3"/>
  <c r="AB604" i="3" s="1"/>
  <c r="O604" i="3"/>
  <c r="N604" i="3"/>
  <c r="W604" i="3" s="1"/>
  <c r="M604" i="3"/>
  <c r="Z604" i="3" s="1"/>
  <c r="L604" i="3"/>
  <c r="K604" i="3"/>
  <c r="AA604" i="3" s="1"/>
  <c r="J604" i="3"/>
  <c r="I604" i="3"/>
  <c r="H604" i="3"/>
  <c r="G604" i="3"/>
  <c r="V603" i="3"/>
  <c r="U603" i="3"/>
  <c r="T603" i="3"/>
  <c r="S603" i="3"/>
  <c r="X603" i="3" s="1"/>
  <c r="R603" i="3"/>
  <c r="Q603" i="3"/>
  <c r="P603" i="3"/>
  <c r="AB603" i="3" s="1"/>
  <c r="O603" i="3"/>
  <c r="N603" i="3"/>
  <c r="W603" i="3" s="1"/>
  <c r="M603" i="3"/>
  <c r="Z603" i="3" s="1"/>
  <c r="L603" i="3"/>
  <c r="K603" i="3"/>
  <c r="AA603" i="3" s="1"/>
  <c r="J603" i="3"/>
  <c r="I603" i="3"/>
  <c r="H603" i="3"/>
  <c r="G603" i="3"/>
  <c r="V602" i="3"/>
  <c r="U602" i="3"/>
  <c r="T602" i="3"/>
  <c r="S602" i="3"/>
  <c r="X602" i="3" s="1"/>
  <c r="R602" i="3"/>
  <c r="Q602" i="3"/>
  <c r="P602" i="3"/>
  <c r="AB602" i="3" s="1"/>
  <c r="O602" i="3"/>
  <c r="N602" i="3"/>
  <c r="W602" i="3" s="1"/>
  <c r="M602" i="3"/>
  <c r="Z602" i="3" s="1"/>
  <c r="L602" i="3"/>
  <c r="K602" i="3"/>
  <c r="AA602" i="3" s="1"/>
  <c r="J602" i="3"/>
  <c r="I602" i="3"/>
  <c r="H602" i="3"/>
  <c r="G602" i="3"/>
  <c r="V601" i="3"/>
  <c r="U601" i="3"/>
  <c r="T601" i="3"/>
  <c r="S601" i="3"/>
  <c r="X601" i="3" s="1"/>
  <c r="R601" i="3"/>
  <c r="Q601" i="3"/>
  <c r="P601" i="3"/>
  <c r="AB601" i="3" s="1"/>
  <c r="O601" i="3"/>
  <c r="N601" i="3"/>
  <c r="W601" i="3" s="1"/>
  <c r="M601" i="3"/>
  <c r="Z601" i="3" s="1"/>
  <c r="L601" i="3"/>
  <c r="K601" i="3"/>
  <c r="AA601" i="3" s="1"/>
  <c r="J601" i="3"/>
  <c r="I601" i="3"/>
  <c r="H601" i="3"/>
  <c r="G601" i="3"/>
  <c r="V600" i="3"/>
  <c r="U600" i="3"/>
  <c r="T600" i="3"/>
  <c r="S600" i="3"/>
  <c r="X600" i="3" s="1"/>
  <c r="R600" i="3"/>
  <c r="Q600" i="3"/>
  <c r="P600" i="3"/>
  <c r="AB600" i="3" s="1"/>
  <c r="O600" i="3"/>
  <c r="N600" i="3"/>
  <c r="W600" i="3" s="1"/>
  <c r="M600" i="3"/>
  <c r="Z600" i="3" s="1"/>
  <c r="L600" i="3"/>
  <c r="K600" i="3"/>
  <c r="AA600" i="3" s="1"/>
  <c r="J600" i="3"/>
  <c r="I600" i="3"/>
  <c r="H600" i="3"/>
  <c r="G600" i="3"/>
  <c r="V599" i="3"/>
  <c r="U599" i="3"/>
  <c r="T599" i="3"/>
  <c r="S599" i="3"/>
  <c r="X599" i="3" s="1"/>
  <c r="R599" i="3"/>
  <c r="Q599" i="3"/>
  <c r="P599" i="3"/>
  <c r="AB599" i="3" s="1"/>
  <c r="O599" i="3"/>
  <c r="N599" i="3"/>
  <c r="W599" i="3" s="1"/>
  <c r="M599" i="3"/>
  <c r="Z599" i="3" s="1"/>
  <c r="L599" i="3"/>
  <c r="K599" i="3"/>
  <c r="AA599" i="3" s="1"/>
  <c r="J599" i="3"/>
  <c r="I599" i="3"/>
  <c r="H599" i="3"/>
  <c r="G599" i="3"/>
  <c r="V598" i="3"/>
  <c r="U598" i="3"/>
  <c r="T598" i="3"/>
  <c r="S598" i="3"/>
  <c r="X598" i="3" s="1"/>
  <c r="R598" i="3"/>
  <c r="Q598" i="3"/>
  <c r="P598" i="3"/>
  <c r="AB598" i="3" s="1"/>
  <c r="O598" i="3"/>
  <c r="N598" i="3"/>
  <c r="W598" i="3" s="1"/>
  <c r="M598" i="3"/>
  <c r="Z598" i="3" s="1"/>
  <c r="L598" i="3"/>
  <c r="K598" i="3"/>
  <c r="AA598" i="3" s="1"/>
  <c r="J598" i="3"/>
  <c r="I598" i="3"/>
  <c r="H598" i="3"/>
  <c r="G598" i="3"/>
  <c r="V597" i="3"/>
  <c r="U597" i="3"/>
  <c r="T597" i="3"/>
  <c r="S597" i="3"/>
  <c r="X597" i="3" s="1"/>
  <c r="R597" i="3"/>
  <c r="Q597" i="3"/>
  <c r="P597" i="3"/>
  <c r="AB597" i="3" s="1"/>
  <c r="O597" i="3"/>
  <c r="N597" i="3"/>
  <c r="W597" i="3" s="1"/>
  <c r="M597" i="3"/>
  <c r="Z597" i="3" s="1"/>
  <c r="L597" i="3"/>
  <c r="K597" i="3"/>
  <c r="AA597" i="3" s="1"/>
  <c r="J597" i="3"/>
  <c r="I597" i="3"/>
  <c r="H597" i="3"/>
  <c r="G597" i="3"/>
  <c r="V596" i="3"/>
  <c r="U596" i="3"/>
  <c r="T596" i="3"/>
  <c r="S596" i="3"/>
  <c r="X596" i="3" s="1"/>
  <c r="R596" i="3"/>
  <c r="Q596" i="3"/>
  <c r="P596" i="3"/>
  <c r="AB596" i="3" s="1"/>
  <c r="O596" i="3"/>
  <c r="N596" i="3"/>
  <c r="W596" i="3" s="1"/>
  <c r="M596" i="3"/>
  <c r="Z596" i="3" s="1"/>
  <c r="L596" i="3"/>
  <c r="K596" i="3"/>
  <c r="AA596" i="3" s="1"/>
  <c r="J596" i="3"/>
  <c r="I596" i="3"/>
  <c r="H596" i="3"/>
  <c r="G596" i="3"/>
  <c r="V595" i="3"/>
  <c r="U595" i="3"/>
  <c r="T595" i="3"/>
  <c r="S595" i="3"/>
  <c r="X595" i="3" s="1"/>
  <c r="R595" i="3"/>
  <c r="Q595" i="3"/>
  <c r="P595" i="3"/>
  <c r="AB595" i="3" s="1"/>
  <c r="O595" i="3"/>
  <c r="N595" i="3"/>
  <c r="W595" i="3" s="1"/>
  <c r="M595" i="3"/>
  <c r="Z595" i="3" s="1"/>
  <c r="L595" i="3"/>
  <c r="K595" i="3"/>
  <c r="AA595" i="3" s="1"/>
  <c r="J595" i="3"/>
  <c r="I595" i="3"/>
  <c r="H595" i="3"/>
  <c r="G595" i="3"/>
  <c r="V594" i="3"/>
  <c r="U594" i="3"/>
  <c r="T594" i="3"/>
  <c r="S594" i="3"/>
  <c r="X594" i="3" s="1"/>
  <c r="R594" i="3"/>
  <c r="Q594" i="3"/>
  <c r="P594" i="3"/>
  <c r="AB594" i="3" s="1"/>
  <c r="O594" i="3"/>
  <c r="N594" i="3"/>
  <c r="W594" i="3" s="1"/>
  <c r="M594" i="3"/>
  <c r="Z594" i="3" s="1"/>
  <c r="L594" i="3"/>
  <c r="K594" i="3"/>
  <c r="J594" i="3"/>
  <c r="I594" i="3"/>
  <c r="H594" i="3"/>
  <c r="G594" i="3"/>
  <c r="V593" i="3"/>
  <c r="U593" i="3"/>
  <c r="T593" i="3"/>
  <c r="S593" i="3"/>
  <c r="X593" i="3" s="1"/>
  <c r="R593" i="3"/>
  <c r="Q593" i="3"/>
  <c r="P593" i="3"/>
  <c r="AB593" i="3" s="1"/>
  <c r="O593" i="3"/>
  <c r="N593" i="3"/>
  <c r="W593" i="3" s="1"/>
  <c r="M593" i="3"/>
  <c r="Z593" i="3" s="1"/>
  <c r="L593" i="3"/>
  <c r="K593" i="3"/>
  <c r="J593" i="3"/>
  <c r="I593" i="3"/>
  <c r="H593" i="3"/>
  <c r="G593" i="3"/>
  <c r="V592" i="3"/>
  <c r="U592" i="3"/>
  <c r="T592" i="3"/>
  <c r="S592" i="3"/>
  <c r="X592" i="3" s="1"/>
  <c r="R592" i="3"/>
  <c r="Q592" i="3"/>
  <c r="P592" i="3"/>
  <c r="AB592" i="3" s="1"/>
  <c r="O592" i="3"/>
  <c r="N592" i="3"/>
  <c r="W592" i="3" s="1"/>
  <c r="M592" i="3"/>
  <c r="Z592" i="3" s="1"/>
  <c r="L592" i="3"/>
  <c r="K592" i="3"/>
  <c r="AA592" i="3" s="1"/>
  <c r="J592" i="3"/>
  <c r="I592" i="3"/>
  <c r="H592" i="3"/>
  <c r="G592" i="3"/>
  <c r="V591" i="3"/>
  <c r="U591" i="3"/>
  <c r="T591" i="3"/>
  <c r="S591" i="3"/>
  <c r="X591" i="3" s="1"/>
  <c r="R591" i="3"/>
  <c r="Q591" i="3"/>
  <c r="P591" i="3"/>
  <c r="AB591" i="3" s="1"/>
  <c r="O591" i="3"/>
  <c r="N591" i="3"/>
  <c r="W591" i="3" s="1"/>
  <c r="M591" i="3"/>
  <c r="Z591" i="3" s="1"/>
  <c r="L591" i="3"/>
  <c r="K591" i="3"/>
  <c r="AA591" i="3" s="1"/>
  <c r="J591" i="3"/>
  <c r="I591" i="3"/>
  <c r="H591" i="3"/>
  <c r="G591" i="3"/>
  <c r="V590" i="3"/>
  <c r="U590" i="3"/>
  <c r="T590" i="3"/>
  <c r="S590" i="3"/>
  <c r="X590" i="3" s="1"/>
  <c r="R590" i="3"/>
  <c r="Q590" i="3"/>
  <c r="P590" i="3"/>
  <c r="AB590" i="3" s="1"/>
  <c r="O590" i="3"/>
  <c r="N590" i="3"/>
  <c r="W590" i="3" s="1"/>
  <c r="M590" i="3"/>
  <c r="Z590" i="3" s="1"/>
  <c r="L590" i="3"/>
  <c r="K590" i="3"/>
  <c r="AA590" i="3" s="1"/>
  <c r="J590" i="3"/>
  <c r="I590" i="3"/>
  <c r="H590" i="3"/>
  <c r="G590" i="3"/>
  <c r="Z589" i="3"/>
  <c r="V589" i="3"/>
  <c r="U589" i="3"/>
  <c r="T589" i="3"/>
  <c r="S589" i="3"/>
  <c r="X589" i="3" s="1"/>
  <c r="R589" i="3"/>
  <c r="Q589" i="3"/>
  <c r="P589" i="3"/>
  <c r="AB589" i="3" s="1"/>
  <c r="O589" i="3"/>
  <c r="N589" i="3"/>
  <c r="W589" i="3" s="1"/>
  <c r="M589" i="3"/>
  <c r="L589" i="3"/>
  <c r="K589" i="3"/>
  <c r="AA589" i="3" s="1"/>
  <c r="J589" i="3"/>
  <c r="I589" i="3"/>
  <c r="H589" i="3"/>
  <c r="G589" i="3"/>
  <c r="AA588" i="3"/>
  <c r="V588" i="3"/>
  <c r="U588" i="3"/>
  <c r="T588" i="3"/>
  <c r="S588" i="3"/>
  <c r="X588" i="3" s="1"/>
  <c r="R588" i="3"/>
  <c r="Q588" i="3"/>
  <c r="P588" i="3"/>
  <c r="AB588" i="3" s="1"/>
  <c r="O588" i="3"/>
  <c r="N588" i="3"/>
  <c r="W588" i="3" s="1"/>
  <c r="M588" i="3"/>
  <c r="Z588" i="3" s="1"/>
  <c r="L588" i="3"/>
  <c r="K588" i="3"/>
  <c r="J588" i="3"/>
  <c r="I588" i="3"/>
  <c r="H588" i="3"/>
  <c r="G588" i="3"/>
  <c r="V587" i="3"/>
  <c r="U587" i="3"/>
  <c r="T587" i="3"/>
  <c r="S587" i="3"/>
  <c r="X587" i="3" s="1"/>
  <c r="R587" i="3"/>
  <c r="Q587" i="3"/>
  <c r="P587" i="3"/>
  <c r="AB587" i="3" s="1"/>
  <c r="O587" i="3"/>
  <c r="N587" i="3"/>
  <c r="W587" i="3" s="1"/>
  <c r="M587" i="3"/>
  <c r="Z587" i="3" s="1"/>
  <c r="L587" i="3"/>
  <c r="K587" i="3"/>
  <c r="AA587" i="3" s="1"/>
  <c r="J587" i="3"/>
  <c r="I587" i="3"/>
  <c r="H587" i="3"/>
  <c r="G587" i="3"/>
  <c r="V586" i="3"/>
  <c r="U586" i="3"/>
  <c r="T586" i="3"/>
  <c r="S586" i="3"/>
  <c r="X586" i="3" s="1"/>
  <c r="R586" i="3"/>
  <c r="Q586" i="3"/>
  <c r="P586" i="3"/>
  <c r="AB586" i="3" s="1"/>
  <c r="O586" i="3"/>
  <c r="N586" i="3"/>
  <c r="W586" i="3" s="1"/>
  <c r="M586" i="3"/>
  <c r="Z586" i="3" s="1"/>
  <c r="L586" i="3"/>
  <c r="K586" i="3"/>
  <c r="J586" i="3"/>
  <c r="I586" i="3"/>
  <c r="H586" i="3"/>
  <c r="G586" i="3"/>
  <c r="V585" i="3"/>
  <c r="U585" i="3"/>
  <c r="T585" i="3"/>
  <c r="S585" i="3"/>
  <c r="X585" i="3" s="1"/>
  <c r="R585" i="3"/>
  <c r="Q585" i="3"/>
  <c r="P585" i="3"/>
  <c r="AB585" i="3" s="1"/>
  <c r="O585" i="3"/>
  <c r="N585" i="3"/>
  <c r="W585" i="3" s="1"/>
  <c r="M585" i="3"/>
  <c r="Z585" i="3" s="1"/>
  <c r="L585" i="3"/>
  <c r="K585" i="3"/>
  <c r="J585" i="3"/>
  <c r="I585" i="3"/>
  <c r="H585" i="3"/>
  <c r="G585" i="3"/>
  <c r="V584" i="3"/>
  <c r="U584" i="3"/>
  <c r="T584" i="3"/>
  <c r="S584" i="3"/>
  <c r="X584" i="3" s="1"/>
  <c r="R584" i="3"/>
  <c r="Q584" i="3"/>
  <c r="P584" i="3"/>
  <c r="AB584" i="3" s="1"/>
  <c r="O584" i="3"/>
  <c r="N584" i="3"/>
  <c r="W584" i="3" s="1"/>
  <c r="Y584" i="3" s="1"/>
  <c r="M584" i="3"/>
  <c r="Z584" i="3" s="1"/>
  <c r="L584" i="3"/>
  <c r="K584" i="3"/>
  <c r="AA584" i="3" s="1"/>
  <c r="J584" i="3"/>
  <c r="I584" i="3"/>
  <c r="H584" i="3"/>
  <c r="G584" i="3"/>
  <c r="V583" i="3"/>
  <c r="U583" i="3"/>
  <c r="T583" i="3"/>
  <c r="S583" i="3"/>
  <c r="X583" i="3" s="1"/>
  <c r="R583" i="3"/>
  <c r="Q583" i="3"/>
  <c r="P583" i="3"/>
  <c r="AB583" i="3" s="1"/>
  <c r="O583" i="3"/>
  <c r="N583" i="3"/>
  <c r="W583" i="3" s="1"/>
  <c r="M583" i="3"/>
  <c r="Z583" i="3" s="1"/>
  <c r="L583" i="3"/>
  <c r="K583" i="3"/>
  <c r="J583" i="3"/>
  <c r="I583" i="3"/>
  <c r="H583" i="3"/>
  <c r="G583" i="3"/>
  <c r="V582" i="3"/>
  <c r="U582" i="3"/>
  <c r="T582" i="3"/>
  <c r="S582" i="3"/>
  <c r="X582" i="3" s="1"/>
  <c r="R582" i="3"/>
  <c r="Q582" i="3"/>
  <c r="P582" i="3"/>
  <c r="AB582" i="3" s="1"/>
  <c r="O582" i="3"/>
  <c r="N582" i="3"/>
  <c r="W582" i="3" s="1"/>
  <c r="Y582" i="3" s="1"/>
  <c r="M582" i="3"/>
  <c r="Z582" i="3" s="1"/>
  <c r="L582" i="3"/>
  <c r="K582" i="3"/>
  <c r="AA582" i="3" s="1"/>
  <c r="J582" i="3"/>
  <c r="I582" i="3"/>
  <c r="H582" i="3"/>
  <c r="G582" i="3"/>
  <c r="V581" i="3"/>
  <c r="U581" i="3"/>
  <c r="T581" i="3"/>
  <c r="S581" i="3"/>
  <c r="X581" i="3" s="1"/>
  <c r="R581" i="3"/>
  <c r="Q581" i="3"/>
  <c r="P581" i="3"/>
  <c r="AB581" i="3" s="1"/>
  <c r="O581" i="3"/>
  <c r="N581" i="3"/>
  <c r="W581" i="3" s="1"/>
  <c r="M581" i="3"/>
  <c r="Z581" i="3" s="1"/>
  <c r="L581" i="3"/>
  <c r="K581" i="3"/>
  <c r="AA581" i="3" s="1"/>
  <c r="J581" i="3"/>
  <c r="I581" i="3"/>
  <c r="H581" i="3"/>
  <c r="G581" i="3"/>
  <c r="W580" i="3"/>
  <c r="V580" i="3"/>
  <c r="U580" i="3"/>
  <c r="T580" i="3"/>
  <c r="S580" i="3"/>
  <c r="X580" i="3" s="1"/>
  <c r="R580" i="3"/>
  <c r="Q580" i="3"/>
  <c r="P580" i="3"/>
  <c r="AB580" i="3" s="1"/>
  <c r="O580" i="3"/>
  <c r="N580" i="3"/>
  <c r="M580" i="3"/>
  <c r="Z580" i="3" s="1"/>
  <c r="L580" i="3"/>
  <c r="K580" i="3"/>
  <c r="AA580" i="3" s="1"/>
  <c r="J580" i="3"/>
  <c r="I580" i="3"/>
  <c r="H580" i="3"/>
  <c r="G580" i="3"/>
  <c r="V579" i="3"/>
  <c r="U579" i="3"/>
  <c r="T579" i="3"/>
  <c r="S579" i="3"/>
  <c r="X579" i="3" s="1"/>
  <c r="R579" i="3"/>
  <c r="Q579" i="3"/>
  <c r="P579" i="3"/>
  <c r="AB579" i="3" s="1"/>
  <c r="O579" i="3"/>
  <c r="N579" i="3"/>
  <c r="W579" i="3" s="1"/>
  <c r="M579" i="3"/>
  <c r="Z579" i="3" s="1"/>
  <c r="L579" i="3"/>
  <c r="K579" i="3"/>
  <c r="AA579" i="3" s="1"/>
  <c r="J579" i="3"/>
  <c r="I579" i="3"/>
  <c r="H579" i="3"/>
  <c r="G579" i="3"/>
  <c r="V578" i="3"/>
  <c r="U578" i="3"/>
  <c r="T578" i="3"/>
  <c r="S578" i="3"/>
  <c r="X578" i="3" s="1"/>
  <c r="R578" i="3"/>
  <c r="Q578" i="3"/>
  <c r="P578" i="3"/>
  <c r="AB578" i="3" s="1"/>
  <c r="O578" i="3"/>
  <c r="N578" i="3"/>
  <c r="W578" i="3" s="1"/>
  <c r="M578" i="3"/>
  <c r="Z578" i="3" s="1"/>
  <c r="L578" i="3"/>
  <c r="K578" i="3"/>
  <c r="AA578" i="3" s="1"/>
  <c r="J578" i="3"/>
  <c r="I578" i="3"/>
  <c r="H578" i="3"/>
  <c r="G578" i="3"/>
  <c r="V577" i="3"/>
  <c r="U577" i="3"/>
  <c r="T577" i="3"/>
  <c r="S577" i="3"/>
  <c r="X577" i="3" s="1"/>
  <c r="R577" i="3"/>
  <c r="Q577" i="3"/>
  <c r="P577" i="3"/>
  <c r="AB577" i="3" s="1"/>
  <c r="O577" i="3"/>
  <c r="N577" i="3"/>
  <c r="W577" i="3" s="1"/>
  <c r="M577" i="3"/>
  <c r="Z577" i="3" s="1"/>
  <c r="L577" i="3"/>
  <c r="K577" i="3"/>
  <c r="AA577" i="3" s="1"/>
  <c r="J577" i="3"/>
  <c r="I577" i="3"/>
  <c r="H577" i="3"/>
  <c r="G577" i="3"/>
  <c r="V576" i="3"/>
  <c r="U576" i="3"/>
  <c r="T576" i="3"/>
  <c r="S576" i="3"/>
  <c r="X576" i="3" s="1"/>
  <c r="R576" i="3"/>
  <c r="Q576" i="3"/>
  <c r="P576" i="3"/>
  <c r="AB576" i="3" s="1"/>
  <c r="O576" i="3"/>
  <c r="N576" i="3"/>
  <c r="W576" i="3" s="1"/>
  <c r="M576" i="3"/>
  <c r="Z576" i="3" s="1"/>
  <c r="L576" i="3"/>
  <c r="K576" i="3"/>
  <c r="AA576" i="3" s="1"/>
  <c r="J576" i="3"/>
  <c r="I576" i="3"/>
  <c r="H576" i="3"/>
  <c r="G576" i="3"/>
  <c r="V575" i="3"/>
  <c r="U575" i="3"/>
  <c r="T575" i="3"/>
  <c r="S575" i="3"/>
  <c r="X575" i="3" s="1"/>
  <c r="R575" i="3"/>
  <c r="Q575" i="3"/>
  <c r="P575" i="3"/>
  <c r="AB575" i="3" s="1"/>
  <c r="O575" i="3"/>
  <c r="N575" i="3"/>
  <c r="W575" i="3" s="1"/>
  <c r="M575" i="3"/>
  <c r="Z575" i="3" s="1"/>
  <c r="L575" i="3"/>
  <c r="K575" i="3"/>
  <c r="AA575" i="3" s="1"/>
  <c r="J575" i="3"/>
  <c r="I575" i="3"/>
  <c r="H575" i="3"/>
  <c r="G575" i="3"/>
  <c r="V574" i="3"/>
  <c r="U574" i="3"/>
  <c r="T574" i="3"/>
  <c r="S574" i="3"/>
  <c r="X574" i="3" s="1"/>
  <c r="R574" i="3"/>
  <c r="Q574" i="3"/>
  <c r="P574" i="3"/>
  <c r="AB574" i="3" s="1"/>
  <c r="O574" i="3"/>
  <c r="N574" i="3"/>
  <c r="W574" i="3" s="1"/>
  <c r="M574" i="3"/>
  <c r="Z574" i="3" s="1"/>
  <c r="L574" i="3"/>
  <c r="K574" i="3"/>
  <c r="J574" i="3"/>
  <c r="I574" i="3"/>
  <c r="H574" i="3"/>
  <c r="G574" i="3"/>
  <c r="V573" i="3"/>
  <c r="U573" i="3"/>
  <c r="T573" i="3"/>
  <c r="S573" i="3"/>
  <c r="X573" i="3" s="1"/>
  <c r="R573" i="3"/>
  <c r="Q573" i="3"/>
  <c r="P573" i="3"/>
  <c r="AB573" i="3" s="1"/>
  <c r="O573" i="3"/>
  <c r="N573" i="3"/>
  <c r="W573" i="3" s="1"/>
  <c r="M573" i="3"/>
  <c r="Z573" i="3" s="1"/>
  <c r="L573" i="3"/>
  <c r="K573" i="3"/>
  <c r="J573" i="3"/>
  <c r="I573" i="3"/>
  <c r="H573" i="3"/>
  <c r="G573" i="3"/>
  <c r="V572" i="3"/>
  <c r="U572" i="3"/>
  <c r="T572" i="3"/>
  <c r="S572" i="3"/>
  <c r="X572" i="3" s="1"/>
  <c r="R572" i="3"/>
  <c r="Q572" i="3"/>
  <c r="P572" i="3"/>
  <c r="AB572" i="3" s="1"/>
  <c r="O572" i="3"/>
  <c r="N572" i="3"/>
  <c r="W572" i="3" s="1"/>
  <c r="M572" i="3"/>
  <c r="Z572" i="3" s="1"/>
  <c r="L572" i="3"/>
  <c r="K572" i="3"/>
  <c r="AA572" i="3" s="1"/>
  <c r="J572" i="3"/>
  <c r="I572" i="3"/>
  <c r="H572" i="3"/>
  <c r="G572" i="3"/>
  <c r="V571" i="3"/>
  <c r="U571" i="3"/>
  <c r="T571" i="3"/>
  <c r="S571" i="3"/>
  <c r="X571" i="3" s="1"/>
  <c r="R571" i="3"/>
  <c r="Q571" i="3"/>
  <c r="P571" i="3"/>
  <c r="AB571" i="3" s="1"/>
  <c r="O571" i="3"/>
  <c r="N571" i="3"/>
  <c r="W571" i="3" s="1"/>
  <c r="M571" i="3"/>
  <c r="Z571" i="3" s="1"/>
  <c r="L571" i="3"/>
  <c r="K571" i="3"/>
  <c r="AA571" i="3" s="1"/>
  <c r="J571" i="3"/>
  <c r="I571" i="3"/>
  <c r="H571" i="3"/>
  <c r="G571" i="3"/>
  <c r="V570" i="3"/>
  <c r="U570" i="3"/>
  <c r="T570" i="3"/>
  <c r="S570" i="3"/>
  <c r="X570" i="3" s="1"/>
  <c r="R570" i="3"/>
  <c r="Q570" i="3"/>
  <c r="P570" i="3"/>
  <c r="AB570" i="3" s="1"/>
  <c r="O570" i="3"/>
  <c r="N570" i="3"/>
  <c r="W570" i="3" s="1"/>
  <c r="M570" i="3"/>
  <c r="Z570" i="3" s="1"/>
  <c r="L570" i="3"/>
  <c r="K570" i="3"/>
  <c r="J570" i="3"/>
  <c r="I570" i="3"/>
  <c r="H570" i="3"/>
  <c r="G570" i="3"/>
  <c r="V569" i="3"/>
  <c r="U569" i="3"/>
  <c r="T569" i="3"/>
  <c r="S569" i="3"/>
  <c r="X569" i="3" s="1"/>
  <c r="R569" i="3"/>
  <c r="Q569" i="3"/>
  <c r="P569" i="3"/>
  <c r="AB569" i="3" s="1"/>
  <c r="O569" i="3"/>
  <c r="N569" i="3"/>
  <c r="W569" i="3" s="1"/>
  <c r="M569" i="3"/>
  <c r="Z569" i="3" s="1"/>
  <c r="L569" i="3"/>
  <c r="K569" i="3"/>
  <c r="J569" i="3"/>
  <c r="I569" i="3"/>
  <c r="H569" i="3"/>
  <c r="G569" i="3"/>
  <c r="V568" i="3"/>
  <c r="U568" i="3"/>
  <c r="T568" i="3"/>
  <c r="S568" i="3"/>
  <c r="X568" i="3" s="1"/>
  <c r="R568" i="3"/>
  <c r="Q568" i="3"/>
  <c r="P568" i="3"/>
  <c r="AB568" i="3" s="1"/>
  <c r="O568" i="3"/>
  <c r="N568" i="3"/>
  <c r="W568" i="3" s="1"/>
  <c r="M568" i="3"/>
  <c r="Z568" i="3" s="1"/>
  <c r="L568" i="3"/>
  <c r="K568" i="3"/>
  <c r="AA568" i="3" s="1"/>
  <c r="J568" i="3"/>
  <c r="I568" i="3"/>
  <c r="H568" i="3"/>
  <c r="G568" i="3"/>
  <c r="W567" i="3"/>
  <c r="V567" i="3"/>
  <c r="U567" i="3"/>
  <c r="T567" i="3"/>
  <c r="S567" i="3"/>
  <c r="X567" i="3" s="1"/>
  <c r="R567" i="3"/>
  <c r="Q567" i="3"/>
  <c r="P567" i="3"/>
  <c r="AB567" i="3" s="1"/>
  <c r="O567" i="3"/>
  <c r="N567" i="3"/>
  <c r="M567" i="3"/>
  <c r="Z567" i="3" s="1"/>
  <c r="L567" i="3"/>
  <c r="K567" i="3"/>
  <c r="AA567" i="3" s="1"/>
  <c r="J567" i="3"/>
  <c r="I567" i="3"/>
  <c r="H567" i="3"/>
  <c r="G567" i="3"/>
  <c r="V566" i="3"/>
  <c r="U566" i="3"/>
  <c r="T566" i="3"/>
  <c r="S566" i="3"/>
  <c r="X566" i="3" s="1"/>
  <c r="R566" i="3"/>
  <c r="Q566" i="3"/>
  <c r="P566" i="3"/>
  <c r="AB566" i="3" s="1"/>
  <c r="O566" i="3"/>
  <c r="N566" i="3"/>
  <c r="W566" i="3" s="1"/>
  <c r="M566" i="3"/>
  <c r="Z566" i="3" s="1"/>
  <c r="L566" i="3"/>
  <c r="K566" i="3"/>
  <c r="AA566" i="3" s="1"/>
  <c r="J566" i="3"/>
  <c r="I566" i="3"/>
  <c r="H566" i="3"/>
  <c r="G566" i="3"/>
  <c r="V565" i="3"/>
  <c r="U565" i="3"/>
  <c r="T565" i="3"/>
  <c r="S565" i="3"/>
  <c r="X565" i="3" s="1"/>
  <c r="R565" i="3"/>
  <c r="Q565" i="3"/>
  <c r="P565" i="3"/>
  <c r="AB565" i="3" s="1"/>
  <c r="O565" i="3"/>
  <c r="N565" i="3"/>
  <c r="W565" i="3" s="1"/>
  <c r="M565" i="3"/>
  <c r="Z565" i="3" s="1"/>
  <c r="L565" i="3"/>
  <c r="K565" i="3"/>
  <c r="AA565" i="3" s="1"/>
  <c r="J565" i="3"/>
  <c r="I565" i="3"/>
  <c r="H565" i="3"/>
  <c r="G565" i="3"/>
  <c r="AA564" i="3"/>
  <c r="X564" i="3"/>
  <c r="V564" i="3"/>
  <c r="U564" i="3"/>
  <c r="T564" i="3"/>
  <c r="S564" i="3"/>
  <c r="R564" i="3"/>
  <c r="Q564" i="3"/>
  <c r="P564" i="3"/>
  <c r="AB564" i="3" s="1"/>
  <c r="O564" i="3"/>
  <c r="N564" i="3"/>
  <c r="W564" i="3" s="1"/>
  <c r="M564" i="3"/>
  <c r="Z564" i="3" s="1"/>
  <c r="L564" i="3"/>
  <c r="K564" i="3"/>
  <c r="J564" i="3"/>
  <c r="I564" i="3"/>
  <c r="H564" i="3"/>
  <c r="G564" i="3"/>
  <c r="V563" i="3"/>
  <c r="U563" i="3"/>
  <c r="T563" i="3"/>
  <c r="S563" i="3"/>
  <c r="X563" i="3" s="1"/>
  <c r="R563" i="3"/>
  <c r="Q563" i="3"/>
  <c r="P563" i="3"/>
  <c r="AB563" i="3" s="1"/>
  <c r="O563" i="3"/>
  <c r="N563" i="3"/>
  <c r="W563" i="3" s="1"/>
  <c r="Y563" i="3" s="1"/>
  <c r="M563" i="3"/>
  <c r="Z563" i="3" s="1"/>
  <c r="L563" i="3"/>
  <c r="K563" i="3"/>
  <c r="J563" i="3"/>
  <c r="I563" i="3"/>
  <c r="H563" i="3"/>
  <c r="G563" i="3"/>
  <c r="V562" i="3"/>
  <c r="U562" i="3"/>
  <c r="T562" i="3"/>
  <c r="S562" i="3"/>
  <c r="X562" i="3" s="1"/>
  <c r="R562" i="3"/>
  <c r="Q562" i="3"/>
  <c r="P562" i="3"/>
  <c r="AB562" i="3" s="1"/>
  <c r="O562" i="3"/>
  <c r="N562" i="3"/>
  <c r="W562" i="3" s="1"/>
  <c r="Y562" i="3" s="1"/>
  <c r="M562" i="3"/>
  <c r="Z562" i="3" s="1"/>
  <c r="L562" i="3"/>
  <c r="K562" i="3"/>
  <c r="AA562" i="3" s="1"/>
  <c r="J562" i="3"/>
  <c r="I562" i="3"/>
  <c r="H562" i="3"/>
  <c r="G562" i="3"/>
  <c r="V561" i="3"/>
  <c r="U561" i="3"/>
  <c r="T561" i="3"/>
  <c r="S561" i="3"/>
  <c r="X561" i="3" s="1"/>
  <c r="R561" i="3"/>
  <c r="Q561" i="3"/>
  <c r="P561" i="3"/>
  <c r="AB561" i="3" s="1"/>
  <c r="O561" i="3"/>
  <c r="N561" i="3"/>
  <c r="W561" i="3" s="1"/>
  <c r="M561" i="3"/>
  <c r="Z561" i="3" s="1"/>
  <c r="L561" i="3"/>
  <c r="K561" i="3"/>
  <c r="AA561" i="3" s="1"/>
  <c r="J561" i="3"/>
  <c r="I561" i="3"/>
  <c r="H561" i="3"/>
  <c r="G561" i="3"/>
  <c r="V560" i="3"/>
  <c r="U560" i="3"/>
  <c r="T560" i="3"/>
  <c r="S560" i="3"/>
  <c r="X560" i="3" s="1"/>
  <c r="R560" i="3"/>
  <c r="Q560" i="3"/>
  <c r="P560" i="3"/>
  <c r="AB560" i="3" s="1"/>
  <c r="O560" i="3"/>
  <c r="N560" i="3"/>
  <c r="W560" i="3" s="1"/>
  <c r="Y560" i="3" s="1"/>
  <c r="M560" i="3"/>
  <c r="Z560" i="3" s="1"/>
  <c r="L560" i="3"/>
  <c r="K560" i="3"/>
  <c r="AA560" i="3" s="1"/>
  <c r="J560" i="3"/>
  <c r="I560" i="3"/>
  <c r="H560" i="3"/>
  <c r="G560" i="3"/>
  <c r="V559" i="3"/>
  <c r="U559" i="3"/>
  <c r="T559" i="3"/>
  <c r="S559" i="3"/>
  <c r="X559" i="3" s="1"/>
  <c r="R559" i="3"/>
  <c r="Q559" i="3"/>
  <c r="P559" i="3"/>
  <c r="AB559" i="3" s="1"/>
  <c r="O559" i="3"/>
  <c r="N559" i="3"/>
  <c r="W559" i="3" s="1"/>
  <c r="M559" i="3"/>
  <c r="Z559" i="3" s="1"/>
  <c r="L559" i="3"/>
  <c r="K559" i="3"/>
  <c r="J559" i="3"/>
  <c r="I559" i="3"/>
  <c r="H559" i="3"/>
  <c r="G559" i="3"/>
  <c r="W558" i="3"/>
  <c r="V558" i="3"/>
  <c r="U558" i="3"/>
  <c r="T558" i="3"/>
  <c r="S558" i="3"/>
  <c r="X558" i="3" s="1"/>
  <c r="R558" i="3"/>
  <c r="Q558" i="3"/>
  <c r="P558" i="3"/>
  <c r="AB558" i="3" s="1"/>
  <c r="O558" i="3"/>
  <c r="N558" i="3"/>
  <c r="M558" i="3"/>
  <c r="Z558" i="3" s="1"/>
  <c r="L558" i="3"/>
  <c r="K558" i="3"/>
  <c r="AA558" i="3" s="1"/>
  <c r="J558" i="3"/>
  <c r="I558" i="3"/>
  <c r="H558" i="3"/>
  <c r="G558" i="3"/>
  <c r="V557" i="3"/>
  <c r="U557" i="3"/>
  <c r="T557" i="3"/>
  <c r="S557" i="3"/>
  <c r="X557" i="3" s="1"/>
  <c r="R557" i="3"/>
  <c r="Q557" i="3"/>
  <c r="P557" i="3"/>
  <c r="AB557" i="3" s="1"/>
  <c r="O557" i="3"/>
  <c r="N557" i="3"/>
  <c r="W557" i="3" s="1"/>
  <c r="M557" i="3"/>
  <c r="Z557" i="3" s="1"/>
  <c r="L557" i="3"/>
  <c r="K557" i="3"/>
  <c r="AA557" i="3" s="1"/>
  <c r="J557" i="3"/>
  <c r="I557" i="3"/>
  <c r="H557" i="3"/>
  <c r="G557" i="3"/>
  <c r="V556" i="3"/>
  <c r="U556" i="3"/>
  <c r="T556" i="3"/>
  <c r="S556" i="3"/>
  <c r="X556" i="3" s="1"/>
  <c r="R556" i="3"/>
  <c r="Q556" i="3"/>
  <c r="P556" i="3"/>
  <c r="AB556" i="3" s="1"/>
  <c r="O556" i="3"/>
  <c r="N556" i="3"/>
  <c r="W556" i="3" s="1"/>
  <c r="M556" i="3"/>
  <c r="Z556" i="3" s="1"/>
  <c r="L556" i="3"/>
  <c r="K556" i="3"/>
  <c r="AA556" i="3" s="1"/>
  <c r="J556" i="3"/>
  <c r="I556" i="3"/>
  <c r="H556" i="3"/>
  <c r="G556" i="3"/>
  <c r="V555" i="3"/>
  <c r="U555" i="3"/>
  <c r="T555" i="3"/>
  <c r="S555" i="3"/>
  <c r="X555" i="3" s="1"/>
  <c r="R555" i="3"/>
  <c r="Q555" i="3"/>
  <c r="P555" i="3"/>
  <c r="AB555" i="3" s="1"/>
  <c r="O555" i="3"/>
  <c r="N555" i="3"/>
  <c r="W555" i="3" s="1"/>
  <c r="M555" i="3"/>
  <c r="Z555" i="3" s="1"/>
  <c r="L555" i="3"/>
  <c r="K555" i="3"/>
  <c r="AA555" i="3" s="1"/>
  <c r="J555" i="3"/>
  <c r="I555" i="3"/>
  <c r="H555" i="3"/>
  <c r="G555" i="3"/>
  <c r="V554" i="3"/>
  <c r="U554" i="3"/>
  <c r="T554" i="3"/>
  <c r="S554" i="3"/>
  <c r="X554" i="3" s="1"/>
  <c r="R554" i="3"/>
  <c r="Q554" i="3"/>
  <c r="P554" i="3"/>
  <c r="AB554" i="3" s="1"/>
  <c r="O554" i="3"/>
  <c r="N554" i="3"/>
  <c r="W554" i="3" s="1"/>
  <c r="M554" i="3"/>
  <c r="Z554" i="3" s="1"/>
  <c r="L554" i="3"/>
  <c r="K554" i="3"/>
  <c r="AA554" i="3" s="1"/>
  <c r="J554" i="3"/>
  <c r="I554" i="3"/>
  <c r="H554" i="3"/>
  <c r="G554" i="3"/>
  <c r="V553" i="3"/>
  <c r="U553" i="3"/>
  <c r="T553" i="3"/>
  <c r="S553" i="3"/>
  <c r="X553" i="3" s="1"/>
  <c r="R553" i="3"/>
  <c r="Q553" i="3"/>
  <c r="P553" i="3"/>
  <c r="AB553" i="3" s="1"/>
  <c r="O553" i="3"/>
  <c r="N553" i="3"/>
  <c r="W553" i="3" s="1"/>
  <c r="M553" i="3"/>
  <c r="Z553" i="3" s="1"/>
  <c r="L553" i="3"/>
  <c r="K553" i="3"/>
  <c r="AA553" i="3" s="1"/>
  <c r="J553" i="3"/>
  <c r="I553" i="3"/>
  <c r="H553" i="3"/>
  <c r="G553" i="3"/>
  <c r="V552" i="3"/>
  <c r="U552" i="3"/>
  <c r="T552" i="3"/>
  <c r="S552" i="3"/>
  <c r="X552" i="3" s="1"/>
  <c r="R552" i="3"/>
  <c r="Q552" i="3"/>
  <c r="P552" i="3"/>
  <c r="AB552" i="3" s="1"/>
  <c r="O552" i="3"/>
  <c r="N552" i="3"/>
  <c r="W552" i="3" s="1"/>
  <c r="M552" i="3"/>
  <c r="Z552" i="3" s="1"/>
  <c r="L552" i="3"/>
  <c r="K552" i="3"/>
  <c r="AA552" i="3" s="1"/>
  <c r="J552" i="3"/>
  <c r="I552" i="3"/>
  <c r="H552" i="3"/>
  <c r="G552" i="3"/>
  <c r="V551" i="3"/>
  <c r="U551" i="3"/>
  <c r="T551" i="3"/>
  <c r="S551" i="3"/>
  <c r="X551" i="3" s="1"/>
  <c r="R551" i="3"/>
  <c r="Q551" i="3"/>
  <c r="P551" i="3"/>
  <c r="AB551" i="3" s="1"/>
  <c r="O551" i="3"/>
  <c r="N551" i="3"/>
  <c r="W551" i="3" s="1"/>
  <c r="M551" i="3"/>
  <c r="Z551" i="3" s="1"/>
  <c r="L551" i="3"/>
  <c r="K551" i="3"/>
  <c r="AA551" i="3" s="1"/>
  <c r="J551" i="3"/>
  <c r="I551" i="3"/>
  <c r="H551" i="3"/>
  <c r="G551" i="3"/>
  <c r="V550" i="3"/>
  <c r="U550" i="3"/>
  <c r="T550" i="3"/>
  <c r="S550" i="3"/>
  <c r="X550" i="3" s="1"/>
  <c r="R550" i="3"/>
  <c r="Q550" i="3"/>
  <c r="P550" i="3"/>
  <c r="AB550" i="3" s="1"/>
  <c r="O550" i="3"/>
  <c r="N550" i="3"/>
  <c r="W550" i="3" s="1"/>
  <c r="M550" i="3"/>
  <c r="Z550" i="3" s="1"/>
  <c r="L550" i="3"/>
  <c r="K550" i="3"/>
  <c r="AA550" i="3" s="1"/>
  <c r="J550" i="3"/>
  <c r="I550" i="3"/>
  <c r="H550" i="3"/>
  <c r="G550" i="3"/>
  <c r="V549" i="3"/>
  <c r="U549" i="3"/>
  <c r="T549" i="3"/>
  <c r="S549" i="3"/>
  <c r="X549" i="3" s="1"/>
  <c r="R549" i="3"/>
  <c r="Q549" i="3"/>
  <c r="P549" i="3"/>
  <c r="AB549" i="3" s="1"/>
  <c r="O549" i="3"/>
  <c r="N549" i="3"/>
  <c r="W549" i="3" s="1"/>
  <c r="M549" i="3"/>
  <c r="Z549" i="3" s="1"/>
  <c r="L549" i="3"/>
  <c r="K549" i="3"/>
  <c r="AA549" i="3" s="1"/>
  <c r="J549" i="3"/>
  <c r="I549" i="3"/>
  <c r="H549" i="3"/>
  <c r="G549" i="3"/>
  <c r="V548" i="3"/>
  <c r="U548" i="3"/>
  <c r="T548" i="3"/>
  <c r="S548" i="3"/>
  <c r="X548" i="3" s="1"/>
  <c r="R548" i="3"/>
  <c r="Q548" i="3"/>
  <c r="P548" i="3"/>
  <c r="AB548" i="3" s="1"/>
  <c r="O548" i="3"/>
  <c r="N548" i="3"/>
  <c r="W548" i="3" s="1"/>
  <c r="M548" i="3"/>
  <c r="Z548" i="3" s="1"/>
  <c r="L548" i="3"/>
  <c r="K548" i="3"/>
  <c r="J548" i="3"/>
  <c r="I548" i="3"/>
  <c r="H548" i="3"/>
  <c r="G548" i="3"/>
  <c r="V547" i="3"/>
  <c r="U547" i="3"/>
  <c r="T547" i="3"/>
  <c r="S547" i="3"/>
  <c r="X547" i="3" s="1"/>
  <c r="R547" i="3"/>
  <c r="Q547" i="3"/>
  <c r="P547" i="3"/>
  <c r="AB547" i="3" s="1"/>
  <c r="O547" i="3"/>
  <c r="N547" i="3"/>
  <c r="W547" i="3" s="1"/>
  <c r="M547" i="3"/>
  <c r="Z547" i="3" s="1"/>
  <c r="L547" i="3"/>
  <c r="K547" i="3"/>
  <c r="AA547" i="3" s="1"/>
  <c r="J547" i="3"/>
  <c r="I547" i="3"/>
  <c r="H547" i="3"/>
  <c r="G547" i="3"/>
  <c r="V546" i="3"/>
  <c r="U546" i="3"/>
  <c r="T546" i="3"/>
  <c r="S546" i="3"/>
  <c r="X546" i="3" s="1"/>
  <c r="R546" i="3"/>
  <c r="Q546" i="3"/>
  <c r="P546" i="3"/>
  <c r="AB546" i="3" s="1"/>
  <c r="O546" i="3"/>
  <c r="N546" i="3"/>
  <c r="W546" i="3" s="1"/>
  <c r="M546" i="3"/>
  <c r="Z546" i="3" s="1"/>
  <c r="L546" i="3"/>
  <c r="K546" i="3"/>
  <c r="AA546" i="3" s="1"/>
  <c r="J546" i="3"/>
  <c r="I546" i="3"/>
  <c r="H546" i="3"/>
  <c r="G546" i="3"/>
  <c r="V545" i="3"/>
  <c r="U545" i="3"/>
  <c r="T545" i="3"/>
  <c r="S545" i="3"/>
  <c r="X545" i="3" s="1"/>
  <c r="R545" i="3"/>
  <c r="Q545" i="3"/>
  <c r="P545" i="3"/>
  <c r="AB545" i="3" s="1"/>
  <c r="O545" i="3"/>
  <c r="N545" i="3"/>
  <c r="W545" i="3" s="1"/>
  <c r="M545" i="3"/>
  <c r="Z545" i="3" s="1"/>
  <c r="L545" i="3"/>
  <c r="K545" i="3"/>
  <c r="AA545" i="3" s="1"/>
  <c r="J545" i="3"/>
  <c r="I545" i="3"/>
  <c r="H545" i="3"/>
  <c r="G545" i="3"/>
  <c r="V544" i="3"/>
  <c r="U544" i="3"/>
  <c r="T544" i="3"/>
  <c r="S544" i="3"/>
  <c r="X544" i="3" s="1"/>
  <c r="R544" i="3"/>
  <c r="Q544" i="3"/>
  <c r="P544" i="3"/>
  <c r="AB544" i="3" s="1"/>
  <c r="O544" i="3"/>
  <c r="N544" i="3"/>
  <c r="W544" i="3" s="1"/>
  <c r="M544" i="3"/>
  <c r="Z544" i="3" s="1"/>
  <c r="L544" i="3"/>
  <c r="K544" i="3"/>
  <c r="AA544" i="3" s="1"/>
  <c r="J544" i="3"/>
  <c r="I544" i="3"/>
  <c r="H544" i="3"/>
  <c r="G544" i="3"/>
  <c r="V543" i="3"/>
  <c r="U543" i="3"/>
  <c r="T543" i="3"/>
  <c r="S543" i="3"/>
  <c r="X543" i="3" s="1"/>
  <c r="R543" i="3"/>
  <c r="Q543" i="3"/>
  <c r="P543" i="3"/>
  <c r="AB543" i="3" s="1"/>
  <c r="O543" i="3"/>
  <c r="N543" i="3"/>
  <c r="W543" i="3" s="1"/>
  <c r="M543" i="3"/>
  <c r="Z543" i="3" s="1"/>
  <c r="L543" i="3"/>
  <c r="K543" i="3"/>
  <c r="AA543" i="3" s="1"/>
  <c r="J543" i="3"/>
  <c r="I543" i="3"/>
  <c r="H543" i="3"/>
  <c r="G543" i="3"/>
  <c r="V542" i="3"/>
  <c r="U542" i="3"/>
  <c r="T542" i="3"/>
  <c r="S542" i="3"/>
  <c r="X542" i="3" s="1"/>
  <c r="R542" i="3"/>
  <c r="Q542" i="3"/>
  <c r="P542" i="3"/>
  <c r="AB542" i="3" s="1"/>
  <c r="O542" i="3"/>
  <c r="N542" i="3"/>
  <c r="W542" i="3" s="1"/>
  <c r="Y542" i="3" s="1"/>
  <c r="M542" i="3"/>
  <c r="Z542" i="3" s="1"/>
  <c r="L542" i="3"/>
  <c r="K542" i="3"/>
  <c r="AA542" i="3" s="1"/>
  <c r="J542" i="3"/>
  <c r="I542" i="3"/>
  <c r="H542" i="3"/>
  <c r="G542" i="3"/>
  <c r="V541" i="3"/>
  <c r="U541" i="3"/>
  <c r="T541" i="3"/>
  <c r="S541" i="3"/>
  <c r="X541" i="3" s="1"/>
  <c r="R541" i="3"/>
  <c r="Q541" i="3"/>
  <c r="P541" i="3"/>
  <c r="AB541" i="3" s="1"/>
  <c r="O541" i="3"/>
  <c r="N541" i="3"/>
  <c r="W541" i="3" s="1"/>
  <c r="M541" i="3"/>
  <c r="Z541" i="3" s="1"/>
  <c r="L541" i="3"/>
  <c r="K541" i="3"/>
  <c r="AA541" i="3" s="1"/>
  <c r="J541" i="3"/>
  <c r="I541" i="3"/>
  <c r="H541" i="3"/>
  <c r="G541" i="3"/>
  <c r="V540" i="3"/>
  <c r="U540" i="3"/>
  <c r="T540" i="3"/>
  <c r="S540" i="3"/>
  <c r="X540" i="3" s="1"/>
  <c r="R540" i="3"/>
  <c r="Q540" i="3"/>
  <c r="P540" i="3"/>
  <c r="AB540" i="3" s="1"/>
  <c r="O540" i="3"/>
  <c r="N540" i="3"/>
  <c r="W540" i="3" s="1"/>
  <c r="M540" i="3"/>
  <c r="Z540" i="3" s="1"/>
  <c r="L540" i="3"/>
  <c r="K540" i="3"/>
  <c r="AA540" i="3" s="1"/>
  <c r="J540" i="3"/>
  <c r="I540" i="3"/>
  <c r="H540" i="3"/>
  <c r="G540" i="3"/>
  <c r="W539" i="3"/>
  <c r="V539" i="3"/>
  <c r="U539" i="3"/>
  <c r="T539" i="3"/>
  <c r="S539" i="3"/>
  <c r="X539" i="3" s="1"/>
  <c r="R539" i="3"/>
  <c r="Q539" i="3"/>
  <c r="P539" i="3"/>
  <c r="AB539" i="3" s="1"/>
  <c r="O539" i="3"/>
  <c r="N539" i="3"/>
  <c r="M539" i="3"/>
  <c r="Z539" i="3" s="1"/>
  <c r="L539" i="3"/>
  <c r="K539" i="3"/>
  <c r="AA539" i="3" s="1"/>
  <c r="J539" i="3"/>
  <c r="I539" i="3"/>
  <c r="H539" i="3"/>
  <c r="G539" i="3"/>
  <c r="V538" i="3"/>
  <c r="U538" i="3"/>
  <c r="T538" i="3"/>
  <c r="S538" i="3"/>
  <c r="X538" i="3" s="1"/>
  <c r="R538" i="3"/>
  <c r="Q538" i="3"/>
  <c r="P538" i="3"/>
  <c r="AB538" i="3" s="1"/>
  <c r="O538" i="3"/>
  <c r="N538" i="3"/>
  <c r="W538" i="3" s="1"/>
  <c r="M538" i="3"/>
  <c r="Z538" i="3" s="1"/>
  <c r="L538" i="3"/>
  <c r="K538" i="3"/>
  <c r="AA538" i="3" s="1"/>
  <c r="J538" i="3"/>
  <c r="I538" i="3"/>
  <c r="H538" i="3"/>
  <c r="G538" i="3"/>
  <c r="V537" i="3"/>
  <c r="U537" i="3"/>
  <c r="T537" i="3"/>
  <c r="S537" i="3"/>
  <c r="X537" i="3" s="1"/>
  <c r="R537" i="3"/>
  <c r="Q537" i="3"/>
  <c r="P537" i="3"/>
  <c r="AB537" i="3" s="1"/>
  <c r="O537" i="3"/>
  <c r="N537" i="3"/>
  <c r="W537" i="3" s="1"/>
  <c r="M537" i="3"/>
  <c r="Z537" i="3" s="1"/>
  <c r="L537" i="3"/>
  <c r="K537" i="3"/>
  <c r="J537" i="3"/>
  <c r="I537" i="3"/>
  <c r="H537" i="3"/>
  <c r="G537" i="3"/>
  <c r="V536" i="3"/>
  <c r="U536" i="3"/>
  <c r="T536" i="3"/>
  <c r="S536" i="3"/>
  <c r="X536" i="3" s="1"/>
  <c r="R536" i="3"/>
  <c r="Q536" i="3"/>
  <c r="P536" i="3"/>
  <c r="AB536" i="3" s="1"/>
  <c r="O536" i="3"/>
  <c r="N536" i="3"/>
  <c r="W536" i="3" s="1"/>
  <c r="Y536" i="3" s="1"/>
  <c r="M536" i="3"/>
  <c r="Z536" i="3" s="1"/>
  <c r="L536" i="3"/>
  <c r="K536" i="3"/>
  <c r="AA536" i="3" s="1"/>
  <c r="J536" i="3"/>
  <c r="I536" i="3"/>
  <c r="H536" i="3"/>
  <c r="G536" i="3"/>
  <c r="V535" i="3"/>
  <c r="U535" i="3"/>
  <c r="T535" i="3"/>
  <c r="S535" i="3"/>
  <c r="X535" i="3" s="1"/>
  <c r="R535" i="3"/>
  <c r="Q535" i="3"/>
  <c r="P535" i="3"/>
  <c r="AB535" i="3" s="1"/>
  <c r="O535" i="3"/>
  <c r="N535" i="3"/>
  <c r="W535" i="3" s="1"/>
  <c r="M535" i="3"/>
  <c r="Z535" i="3" s="1"/>
  <c r="L535" i="3"/>
  <c r="K535" i="3"/>
  <c r="AA535" i="3" s="1"/>
  <c r="J535" i="3"/>
  <c r="I535" i="3"/>
  <c r="H535" i="3"/>
  <c r="G535" i="3"/>
  <c r="V534" i="3"/>
  <c r="U534" i="3"/>
  <c r="T534" i="3"/>
  <c r="S534" i="3"/>
  <c r="X534" i="3" s="1"/>
  <c r="R534" i="3"/>
  <c r="Q534" i="3"/>
  <c r="P534" i="3"/>
  <c r="AB534" i="3" s="1"/>
  <c r="O534" i="3"/>
  <c r="N534" i="3"/>
  <c r="W534" i="3" s="1"/>
  <c r="M534" i="3"/>
  <c r="Z534" i="3" s="1"/>
  <c r="L534" i="3"/>
  <c r="K534" i="3"/>
  <c r="AA534" i="3" s="1"/>
  <c r="J534" i="3"/>
  <c r="I534" i="3"/>
  <c r="H534" i="3"/>
  <c r="G534" i="3"/>
  <c r="Z533" i="3"/>
  <c r="V533" i="3"/>
  <c r="U533" i="3"/>
  <c r="T533" i="3"/>
  <c r="S533" i="3"/>
  <c r="X533" i="3" s="1"/>
  <c r="R533" i="3"/>
  <c r="Q533" i="3"/>
  <c r="P533" i="3"/>
  <c r="AB533" i="3" s="1"/>
  <c r="O533" i="3"/>
  <c r="N533" i="3"/>
  <c r="W533" i="3" s="1"/>
  <c r="M533" i="3"/>
  <c r="L533" i="3"/>
  <c r="K533" i="3"/>
  <c r="AA533" i="3" s="1"/>
  <c r="J533" i="3"/>
  <c r="I533" i="3"/>
  <c r="H533" i="3"/>
  <c r="G533" i="3"/>
  <c r="V532" i="3"/>
  <c r="U532" i="3"/>
  <c r="T532" i="3"/>
  <c r="S532" i="3"/>
  <c r="X532" i="3" s="1"/>
  <c r="R532" i="3"/>
  <c r="Q532" i="3"/>
  <c r="P532" i="3"/>
  <c r="AB532" i="3" s="1"/>
  <c r="O532" i="3"/>
  <c r="N532" i="3"/>
  <c r="W532" i="3" s="1"/>
  <c r="M532" i="3"/>
  <c r="Z532" i="3" s="1"/>
  <c r="L532" i="3"/>
  <c r="K532" i="3"/>
  <c r="AA532" i="3" s="1"/>
  <c r="J532" i="3"/>
  <c r="I532" i="3"/>
  <c r="H532" i="3"/>
  <c r="G532" i="3"/>
  <c r="V531" i="3"/>
  <c r="U531" i="3"/>
  <c r="T531" i="3"/>
  <c r="S531" i="3"/>
  <c r="X531" i="3" s="1"/>
  <c r="R531" i="3"/>
  <c r="Q531" i="3"/>
  <c r="P531" i="3"/>
  <c r="AB531" i="3" s="1"/>
  <c r="O531" i="3"/>
  <c r="N531" i="3"/>
  <c r="W531" i="3" s="1"/>
  <c r="M531" i="3"/>
  <c r="Z531" i="3" s="1"/>
  <c r="L531" i="3"/>
  <c r="K531" i="3"/>
  <c r="AA531" i="3" s="1"/>
  <c r="J531" i="3"/>
  <c r="I531" i="3"/>
  <c r="H531" i="3"/>
  <c r="G531" i="3"/>
  <c r="V530" i="3"/>
  <c r="U530" i="3"/>
  <c r="T530" i="3"/>
  <c r="S530" i="3"/>
  <c r="X530" i="3" s="1"/>
  <c r="R530" i="3"/>
  <c r="Q530" i="3"/>
  <c r="P530" i="3"/>
  <c r="AB530" i="3" s="1"/>
  <c r="O530" i="3"/>
  <c r="N530" i="3"/>
  <c r="W530" i="3" s="1"/>
  <c r="M530" i="3"/>
  <c r="Z530" i="3" s="1"/>
  <c r="L530" i="3"/>
  <c r="K530" i="3"/>
  <c r="AA530" i="3" s="1"/>
  <c r="J530" i="3"/>
  <c r="I530" i="3"/>
  <c r="H530" i="3"/>
  <c r="G530" i="3"/>
  <c r="V529" i="3"/>
  <c r="U529" i="3"/>
  <c r="T529" i="3"/>
  <c r="S529" i="3"/>
  <c r="X529" i="3" s="1"/>
  <c r="R529" i="3"/>
  <c r="Q529" i="3"/>
  <c r="P529" i="3"/>
  <c r="AB529" i="3" s="1"/>
  <c r="O529" i="3"/>
  <c r="N529" i="3"/>
  <c r="W529" i="3" s="1"/>
  <c r="M529" i="3"/>
  <c r="Z529" i="3" s="1"/>
  <c r="L529" i="3"/>
  <c r="K529" i="3"/>
  <c r="AA529" i="3" s="1"/>
  <c r="J529" i="3"/>
  <c r="I529" i="3"/>
  <c r="H529" i="3"/>
  <c r="G529" i="3"/>
  <c r="V528" i="3"/>
  <c r="U528" i="3"/>
  <c r="T528" i="3"/>
  <c r="S528" i="3"/>
  <c r="X528" i="3" s="1"/>
  <c r="R528" i="3"/>
  <c r="Q528" i="3"/>
  <c r="P528" i="3"/>
  <c r="AB528" i="3" s="1"/>
  <c r="O528" i="3"/>
  <c r="N528" i="3"/>
  <c r="W528" i="3" s="1"/>
  <c r="M528" i="3"/>
  <c r="Z528" i="3" s="1"/>
  <c r="L528" i="3"/>
  <c r="K528" i="3"/>
  <c r="AA528" i="3" s="1"/>
  <c r="J528" i="3"/>
  <c r="I528" i="3"/>
  <c r="H528" i="3"/>
  <c r="G528" i="3"/>
  <c r="W527" i="3"/>
  <c r="V527" i="3"/>
  <c r="U527" i="3"/>
  <c r="T527" i="3"/>
  <c r="S527" i="3"/>
  <c r="X527" i="3" s="1"/>
  <c r="R527" i="3"/>
  <c r="Q527" i="3"/>
  <c r="P527" i="3"/>
  <c r="AB527" i="3" s="1"/>
  <c r="O527" i="3"/>
  <c r="N527" i="3"/>
  <c r="M527" i="3"/>
  <c r="Z527" i="3" s="1"/>
  <c r="L527" i="3"/>
  <c r="K527" i="3"/>
  <c r="AA527" i="3" s="1"/>
  <c r="J527" i="3"/>
  <c r="I527" i="3"/>
  <c r="H527" i="3"/>
  <c r="G527" i="3"/>
  <c r="V526" i="3"/>
  <c r="U526" i="3"/>
  <c r="T526" i="3"/>
  <c r="S526" i="3"/>
  <c r="X526" i="3" s="1"/>
  <c r="R526" i="3"/>
  <c r="Q526" i="3"/>
  <c r="P526" i="3"/>
  <c r="AB526" i="3" s="1"/>
  <c r="O526" i="3"/>
  <c r="N526" i="3"/>
  <c r="W526" i="3" s="1"/>
  <c r="M526" i="3"/>
  <c r="Z526" i="3" s="1"/>
  <c r="L526" i="3"/>
  <c r="K526" i="3"/>
  <c r="AA526" i="3" s="1"/>
  <c r="J526" i="3"/>
  <c r="I526" i="3"/>
  <c r="H526" i="3"/>
  <c r="G526" i="3"/>
  <c r="V525" i="3"/>
  <c r="U525" i="3"/>
  <c r="T525" i="3"/>
  <c r="S525" i="3"/>
  <c r="X525" i="3" s="1"/>
  <c r="R525" i="3"/>
  <c r="Q525" i="3"/>
  <c r="P525" i="3"/>
  <c r="AB525" i="3" s="1"/>
  <c r="O525" i="3"/>
  <c r="N525" i="3"/>
  <c r="W525" i="3" s="1"/>
  <c r="M525" i="3"/>
  <c r="Z525" i="3" s="1"/>
  <c r="L525" i="3"/>
  <c r="K525" i="3"/>
  <c r="AA525" i="3" s="1"/>
  <c r="J525" i="3"/>
  <c r="I525" i="3"/>
  <c r="H525" i="3"/>
  <c r="G525" i="3"/>
  <c r="V524" i="3"/>
  <c r="U524" i="3"/>
  <c r="T524" i="3"/>
  <c r="S524" i="3"/>
  <c r="X524" i="3" s="1"/>
  <c r="R524" i="3"/>
  <c r="Q524" i="3"/>
  <c r="P524" i="3"/>
  <c r="AB524" i="3" s="1"/>
  <c r="O524" i="3"/>
  <c r="N524" i="3"/>
  <c r="W524" i="3" s="1"/>
  <c r="Y524" i="3" s="1"/>
  <c r="M524" i="3"/>
  <c r="Z524" i="3" s="1"/>
  <c r="L524" i="3"/>
  <c r="K524" i="3"/>
  <c r="AA524" i="3" s="1"/>
  <c r="J524" i="3"/>
  <c r="I524" i="3"/>
  <c r="H524" i="3"/>
  <c r="G524" i="3"/>
  <c r="V523" i="3"/>
  <c r="U523" i="3"/>
  <c r="T523" i="3"/>
  <c r="S523" i="3"/>
  <c r="X523" i="3" s="1"/>
  <c r="R523" i="3"/>
  <c r="Q523" i="3"/>
  <c r="P523" i="3"/>
  <c r="AB523" i="3" s="1"/>
  <c r="O523" i="3"/>
  <c r="N523" i="3"/>
  <c r="W523" i="3" s="1"/>
  <c r="M523" i="3"/>
  <c r="Z523" i="3" s="1"/>
  <c r="L523" i="3"/>
  <c r="K523" i="3"/>
  <c r="AA523" i="3" s="1"/>
  <c r="J523" i="3"/>
  <c r="I523" i="3"/>
  <c r="H523" i="3"/>
  <c r="G523" i="3"/>
  <c r="V522" i="3"/>
  <c r="U522" i="3"/>
  <c r="T522" i="3"/>
  <c r="S522" i="3"/>
  <c r="X522" i="3" s="1"/>
  <c r="R522" i="3"/>
  <c r="Q522" i="3"/>
  <c r="P522" i="3"/>
  <c r="AB522" i="3" s="1"/>
  <c r="O522" i="3"/>
  <c r="N522" i="3"/>
  <c r="W522" i="3" s="1"/>
  <c r="M522" i="3"/>
  <c r="Z522" i="3" s="1"/>
  <c r="L522" i="3"/>
  <c r="K522" i="3"/>
  <c r="AA522" i="3" s="1"/>
  <c r="J522" i="3"/>
  <c r="I522" i="3"/>
  <c r="H522" i="3"/>
  <c r="G522" i="3"/>
  <c r="V521" i="3"/>
  <c r="U521" i="3"/>
  <c r="T521" i="3"/>
  <c r="S521" i="3"/>
  <c r="X521" i="3" s="1"/>
  <c r="R521" i="3"/>
  <c r="Q521" i="3"/>
  <c r="P521" i="3"/>
  <c r="AB521" i="3" s="1"/>
  <c r="O521" i="3"/>
  <c r="N521" i="3"/>
  <c r="W521" i="3" s="1"/>
  <c r="Y521" i="3" s="1"/>
  <c r="M521" i="3"/>
  <c r="Z521" i="3" s="1"/>
  <c r="L521" i="3"/>
  <c r="K521" i="3"/>
  <c r="AA521" i="3" s="1"/>
  <c r="J521" i="3"/>
  <c r="I521" i="3"/>
  <c r="H521" i="3"/>
  <c r="G521" i="3"/>
  <c r="W520" i="3"/>
  <c r="V520" i="3"/>
  <c r="U520" i="3"/>
  <c r="T520" i="3"/>
  <c r="S520" i="3"/>
  <c r="X520" i="3" s="1"/>
  <c r="R520" i="3"/>
  <c r="Q520" i="3"/>
  <c r="P520" i="3"/>
  <c r="AB520" i="3" s="1"/>
  <c r="O520" i="3"/>
  <c r="N520" i="3"/>
  <c r="M520" i="3"/>
  <c r="Z520" i="3" s="1"/>
  <c r="L520" i="3"/>
  <c r="K520" i="3"/>
  <c r="AA520" i="3" s="1"/>
  <c r="J520" i="3"/>
  <c r="I520" i="3"/>
  <c r="H520" i="3"/>
  <c r="G520" i="3"/>
  <c r="V519" i="3"/>
  <c r="U519" i="3"/>
  <c r="T519" i="3"/>
  <c r="S519" i="3"/>
  <c r="X519" i="3" s="1"/>
  <c r="R519" i="3"/>
  <c r="Q519" i="3"/>
  <c r="P519" i="3"/>
  <c r="AB519" i="3" s="1"/>
  <c r="O519" i="3"/>
  <c r="N519" i="3"/>
  <c r="W519" i="3" s="1"/>
  <c r="M519" i="3"/>
  <c r="Z519" i="3" s="1"/>
  <c r="L519" i="3"/>
  <c r="K519" i="3"/>
  <c r="AA519" i="3" s="1"/>
  <c r="J519" i="3"/>
  <c r="I519" i="3"/>
  <c r="H519" i="3"/>
  <c r="G519" i="3"/>
  <c r="V518" i="3"/>
  <c r="U518" i="3"/>
  <c r="T518" i="3"/>
  <c r="S518" i="3"/>
  <c r="X518" i="3" s="1"/>
  <c r="R518" i="3"/>
  <c r="Q518" i="3"/>
  <c r="P518" i="3"/>
  <c r="AB518" i="3" s="1"/>
  <c r="O518" i="3"/>
  <c r="N518" i="3"/>
  <c r="W518" i="3" s="1"/>
  <c r="M518" i="3"/>
  <c r="Z518" i="3" s="1"/>
  <c r="L518" i="3"/>
  <c r="K518" i="3"/>
  <c r="J518" i="3"/>
  <c r="I518" i="3"/>
  <c r="H518" i="3"/>
  <c r="G518" i="3"/>
  <c r="V517" i="3"/>
  <c r="U517" i="3"/>
  <c r="T517" i="3"/>
  <c r="S517" i="3"/>
  <c r="X517" i="3" s="1"/>
  <c r="R517" i="3"/>
  <c r="Q517" i="3"/>
  <c r="P517" i="3"/>
  <c r="AB517" i="3" s="1"/>
  <c r="O517" i="3"/>
  <c r="N517" i="3"/>
  <c r="W517" i="3" s="1"/>
  <c r="Y517" i="3" s="1"/>
  <c r="M517" i="3"/>
  <c r="Z517" i="3" s="1"/>
  <c r="L517" i="3"/>
  <c r="K517" i="3"/>
  <c r="AA517" i="3" s="1"/>
  <c r="J517" i="3"/>
  <c r="I517" i="3"/>
  <c r="H517" i="3"/>
  <c r="G517" i="3"/>
  <c r="V516" i="3"/>
  <c r="U516" i="3"/>
  <c r="T516" i="3"/>
  <c r="S516" i="3"/>
  <c r="X516" i="3" s="1"/>
  <c r="R516" i="3"/>
  <c r="Q516" i="3"/>
  <c r="P516" i="3"/>
  <c r="AB516" i="3" s="1"/>
  <c r="O516" i="3"/>
  <c r="N516" i="3"/>
  <c r="W516" i="3" s="1"/>
  <c r="M516" i="3"/>
  <c r="Z516" i="3" s="1"/>
  <c r="L516" i="3"/>
  <c r="K516" i="3"/>
  <c r="J516" i="3"/>
  <c r="I516" i="3"/>
  <c r="H516" i="3"/>
  <c r="G516" i="3"/>
  <c r="V515" i="3"/>
  <c r="U515" i="3"/>
  <c r="T515" i="3"/>
  <c r="S515" i="3"/>
  <c r="X515" i="3" s="1"/>
  <c r="R515" i="3"/>
  <c r="Q515" i="3"/>
  <c r="P515" i="3"/>
  <c r="AB515" i="3" s="1"/>
  <c r="O515" i="3"/>
  <c r="N515" i="3"/>
  <c r="W515" i="3" s="1"/>
  <c r="M515" i="3"/>
  <c r="Z515" i="3" s="1"/>
  <c r="L515" i="3"/>
  <c r="K515" i="3"/>
  <c r="J515" i="3"/>
  <c r="I515" i="3"/>
  <c r="H515" i="3"/>
  <c r="G515" i="3"/>
  <c r="V514" i="3"/>
  <c r="U514" i="3"/>
  <c r="T514" i="3"/>
  <c r="S514" i="3"/>
  <c r="X514" i="3" s="1"/>
  <c r="R514" i="3"/>
  <c r="Q514" i="3"/>
  <c r="P514" i="3"/>
  <c r="AB514" i="3" s="1"/>
  <c r="O514" i="3"/>
  <c r="N514" i="3"/>
  <c r="W514" i="3" s="1"/>
  <c r="M514" i="3"/>
  <c r="Z514" i="3" s="1"/>
  <c r="L514" i="3"/>
  <c r="K514" i="3"/>
  <c r="AA514" i="3" s="1"/>
  <c r="J514" i="3"/>
  <c r="I514" i="3"/>
  <c r="H514" i="3"/>
  <c r="G514" i="3"/>
  <c r="V513" i="3"/>
  <c r="U513" i="3"/>
  <c r="T513" i="3"/>
  <c r="S513" i="3"/>
  <c r="X513" i="3" s="1"/>
  <c r="R513" i="3"/>
  <c r="Q513" i="3"/>
  <c r="P513" i="3"/>
  <c r="AB513" i="3" s="1"/>
  <c r="O513" i="3"/>
  <c r="N513" i="3"/>
  <c r="W513" i="3" s="1"/>
  <c r="M513" i="3"/>
  <c r="Z513" i="3" s="1"/>
  <c r="L513" i="3"/>
  <c r="K513" i="3"/>
  <c r="AA513" i="3" s="1"/>
  <c r="J513" i="3"/>
  <c r="I513" i="3"/>
  <c r="H513" i="3"/>
  <c r="G513" i="3"/>
  <c r="V512" i="3"/>
  <c r="U512" i="3"/>
  <c r="T512" i="3"/>
  <c r="S512" i="3"/>
  <c r="X512" i="3" s="1"/>
  <c r="R512" i="3"/>
  <c r="Q512" i="3"/>
  <c r="P512" i="3"/>
  <c r="AB512" i="3" s="1"/>
  <c r="O512" i="3"/>
  <c r="N512" i="3"/>
  <c r="W512" i="3" s="1"/>
  <c r="M512" i="3"/>
  <c r="Z512" i="3" s="1"/>
  <c r="L512" i="3"/>
  <c r="K512" i="3"/>
  <c r="J512" i="3"/>
  <c r="I512" i="3"/>
  <c r="H512" i="3"/>
  <c r="G512" i="3"/>
  <c r="V511" i="3"/>
  <c r="U511" i="3"/>
  <c r="T511" i="3"/>
  <c r="S511" i="3"/>
  <c r="X511" i="3" s="1"/>
  <c r="R511" i="3"/>
  <c r="Q511" i="3"/>
  <c r="P511" i="3"/>
  <c r="AB511" i="3" s="1"/>
  <c r="O511" i="3"/>
  <c r="N511" i="3"/>
  <c r="W511" i="3" s="1"/>
  <c r="M511" i="3"/>
  <c r="Z511" i="3" s="1"/>
  <c r="L511" i="3"/>
  <c r="K511" i="3"/>
  <c r="AA511" i="3" s="1"/>
  <c r="J511" i="3"/>
  <c r="I511" i="3"/>
  <c r="H511" i="3"/>
  <c r="G511" i="3"/>
  <c r="W510" i="3"/>
  <c r="V510" i="3"/>
  <c r="U510" i="3"/>
  <c r="T510" i="3"/>
  <c r="S510" i="3"/>
  <c r="X510" i="3" s="1"/>
  <c r="R510" i="3"/>
  <c r="Q510" i="3"/>
  <c r="P510" i="3"/>
  <c r="AB510" i="3" s="1"/>
  <c r="O510" i="3"/>
  <c r="N510" i="3"/>
  <c r="M510" i="3"/>
  <c r="Z510" i="3" s="1"/>
  <c r="L510" i="3"/>
  <c r="K510" i="3"/>
  <c r="J510" i="3"/>
  <c r="AA510" i="3" s="1"/>
  <c r="I510" i="3"/>
  <c r="H510" i="3"/>
  <c r="G510" i="3"/>
  <c r="V509" i="3"/>
  <c r="U509" i="3"/>
  <c r="T509" i="3"/>
  <c r="S509" i="3"/>
  <c r="X509" i="3" s="1"/>
  <c r="R509" i="3"/>
  <c r="Q509" i="3"/>
  <c r="P509" i="3"/>
  <c r="AB509" i="3" s="1"/>
  <c r="O509" i="3"/>
  <c r="N509" i="3"/>
  <c r="W509" i="3" s="1"/>
  <c r="M509" i="3"/>
  <c r="Z509" i="3" s="1"/>
  <c r="L509" i="3"/>
  <c r="K509" i="3"/>
  <c r="AA509" i="3" s="1"/>
  <c r="J509" i="3"/>
  <c r="I509" i="3"/>
  <c r="H509" i="3"/>
  <c r="G509" i="3"/>
  <c r="V508" i="3"/>
  <c r="U508" i="3"/>
  <c r="T508" i="3"/>
  <c r="S508" i="3"/>
  <c r="X508" i="3" s="1"/>
  <c r="R508" i="3"/>
  <c r="Q508" i="3"/>
  <c r="P508" i="3"/>
  <c r="AB508" i="3" s="1"/>
  <c r="O508" i="3"/>
  <c r="N508" i="3"/>
  <c r="W508" i="3" s="1"/>
  <c r="M508" i="3"/>
  <c r="Z508" i="3" s="1"/>
  <c r="L508" i="3"/>
  <c r="K508" i="3"/>
  <c r="AA508" i="3" s="1"/>
  <c r="J508" i="3"/>
  <c r="I508" i="3"/>
  <c r="H508" i="3"/>
  <c r="G508" i="3"/>
  <c r="V507" i="3"/>
  <c r="U507" i="3"/>
  <c r="T507" i="3"/>
  <c r="S507" i="3"/>
  <c r="X507" i="3" s="1"/>
  <c r="R507" i="3"/>
  <c r="Q507" i="3"/>
  <c r="P507" i="3"/>
  <c r="AB507" i="3" s="1"/>
  <c r="O507" i="3"/>
  <c r="N507" i="3"/>
  <c r="W507" i="3" s="1"/>
  <c r="M507" i="3"/>
  <c r="Z507" i="3" s="1"/>
  <c r="L507" i="3"/>
  <c r="K507" i="3"/>
  <c r="AA507" i="3" s="1"/>
  <c r="J507" i="3"/>
  <c r="I507" i="3"/>
  <c r="H507" i="3"/>
  <c r="G507" i="3"/>
  <c r="V506" i="3"/>
  <c r="U506" i="3"/>
  <c r="T506" i="3"/>
  <c r="S506" i="3"/>
  <c r="X506" i="3" s="1"/>
  <c r="R506" i="3"/>
  <c r="Q506" i="3"/>
  <c r="P506" i="3"/>
  <c r="AB506" i="3" s="1"/>
  <c r="O506" i="3"/>
  <c r="N506" i="3"/>
  <c r="W506" i="3" s="1"/>
  <c r="M506" i="3"/>
  <c r="Z506" i="3" s="1"/>
  <c r="L506" i="3"/>
  <c r="K506" i="3"/>
  <c r="AA506" i="3" s="1"/>
  <c r="J506" i="3"/>
  <c r="I506" i="3"/>
  <c r="H506" i="3"/>
  <c r="G506" i="3"/>
  <c r="V505" i="3"/>
  <c r="U505" i="3"/>
  <c r="T505" i="3"/>
  <c r="S505" i="3"/>
  <c r="X505" i="3" s="1"/>
  <c r="R505" i="3"/>
  <c r="Q505" i="3"/>
  <c r="P505" i="3"/>
  <c r="AB505" i="3" s="1"/>
  <c r="O505" i="3"/>
  <c r="N505" i="3"/>
  <c r="W505" i="3" s="1"/>
  <c r="M505" i="3"/>
  <c r="Z505" i="3" s="1"/>
  <c r="L505" i="3"/>
  <c r="K505" i="3"/>
  <c r="AA505" i="3" s="1"/>
  <c r="J505" i="3"/>
  <c r="I505" i="3"/>
  <c r="H505" i="3"/>
  <c r="G505" i="3"/>
  <c r="V504" i="3"/>
  <c r="U504" i="3"/>
  <c r="T504" i="3"/>
  <c r="S504" i="3"/>
  <c r="X504" i="3" s="1"/>
  <c r="R504" i="3"/>
  <c r="Q504" i="3"/>
  <c r="P504" i="3"/>
  <c r="AB504" i="3" s="1"/>
  <c r="O504" i="3"/>
  <c r="N504" i="3"/>
  <c r="W504" i="3" s="1"/>
  <c r="M504" i="3"/>
  <c r="Z504" i="3" s="1"/>
  <c r="L504" i="3"/>
  <c r="K504" i="3"/>
  <c r="AA504" i="3" s="1"/>
  <c r="J504" i="3"/>
  <c r="I504" i="3"/>
  <c r="H504" i="3"/>
  <c r="G504" i="3"/>
  <c r="V503" i="3"/>
  <c r="U503" i="3"/>
  <c r="T503" i="3"/>
  <c r="S503" i="3"/>
  <c r="X503" i="3" s="1"/>
  <c r="R503" i="3"/>
  <c r="Q503" i="3"/>
  <c r="P503" i="3"/>
  <c r="AB503" i="3" s="1"/>
  <c r="O503" i="3"/>
  <c r="N503" i="3"/>
  <c r="W503" i="3" s="1"/>
  <c r="M503" i="3"/>
  <c r="Z503" i="3" s="1"/>
  <c r="L503" i="3"/>
  <c r="K503" i="3"/>
  <c r="AA503" i="3" s="1"/>
  <c r="J503" i="3"/>
  <c r="I503" i="3"/>
  <c r="H503" i="3"/>
  <c r="G503" i="3"/>
  <c r="V502" i="3"/>
  <c r="U502" i="3"/>
  <c r="T502" i="3"/>
  <c r="S502" i="3"/>
  <c r="X502" i="3" s="1"/>
  <c r="R502" i="3"/>
  <c r="Q502" i="3"/>
  <c r="P502" i="3"/>
  <c r="AB502" i="3" s="1"/>
  <c r="O502" i="3"/>
  <c r="N502" i="3"/>
  <c r="W502" i="3" s="1"/>
  <c r="Y502" i="3" s="1"/>
  <c r="M502" i="3"/>
  <c r="Z502" i="3" s="1"/>
  <c r="L502" i="3"/>
  <c r="K502" i="3"/>
  <c r="AA502" i="3" s="1"/>
  <c r="J502" i="3"/>
  <c r="I502" i="3"/>
  <c r="H502" i="3"/>
  <c r="G502" i="3"/>
  <c r="V501" i="3"/>
  <c r="U501" i="3"/>
  <c r="T501" i="3"/>
  <c r="S501" i="3"/>
  <c r="X501" i="3" s="1"/>
  <c r="R501" i="3"/>
  <c r="Q501" i="3"/>
  <c r="P501" i="3"/>
  <c r="AB501" i="3" s="1"/>
  <c r="O501" i="3"/>
  <c r="N501" i="3"/>
  <c r="W501" i="3" s="1"/>
  <c r="M501" i="3"/>
  <c r="Z501" i="3" s="1"/>
  <c r="L501" i="3"/>
  <c r="K501" i="3"/>
  <c r="AA501" i="3" s="1"/>
  <c r="J501" i="3"/>
  <c r="I501" i="3"/>
  <c r="H501" i="3"/>
  <c r="G501" i="3"/>
  <c r="V500" i="3"/>
  <c r="U500" i="3"/>
  <c r="T500" i="3"/>
  <c r="S500" i="3"/>
  <c r="X500" i="3" s="1"/>
  <c r="R500" i="3"/>
  <c r="Q500" i="3"/>
  <c r="P500" i="3"/>
  <c r="AB500" i="3" s="1"/>
  <c r="O500" i="3"/>
  <c r="N500" i="3"/>
  <c r="W500" i="3" s="1"/>
  <c r="M500" i="3"/>
  <c r="Z500" i="3" s="1"/>
  <c r="L500" i="3"/>
  <c r="K500" i="3"/>
  <c r="AA500" i="3" s="1"/>
  <c r="J500" i="3"/>
  <c r="I500" i="3"/>
  <c r="H500" i="3"/>
  <c r="G500" i="3"/>
  <c r="V499" i="3"/>
  <c r="U499" i="3"/>
  <c r="T499" i="3"/>
  <c r="S499" i="3"/>
  <c r="X499" i="3" s="1"/>
  <c r="R499" i="3"/>
  <c r="Q499" i="3"/>
  <c r="P499" i="3"/>
  <c r="AB499" i="3" s="1"/>
  <c r="O499" i="3"/>
  <c r="N499" i="3"/>
  <c r="W499" i="3" s="1"/>
  <c r="M499" i="3"/>
  <c r="Z499" i="3" s="1"/>
  <c r="L499" i="3"/>
  <c r="K499" i="3"/>
  <c r="AA499" i="3" s="1"/>
  <c r="J499" i="3"/>
  <c r="I499" i="3"/>
  <c r="H499" i="3"/>
  <c r="G499" i="3"/>
  <c r="V498" i="3"/>
  <c r="U498" i="3"/>
  <c r="T498" i="3"/>
  <c r="S498" i="3"/>
  <c r="X498" i="3" s="1"/>
  <c r="R498" i="3"/>
  <c r="Q498" i="3"/>
  <c r="P498" i="3"/>
  <c r="AB498" i="3" s="1"/>
  <c r="O498" i="3"/>
  <c r="N498" i="3"/>
  <c r="W498" i="3" s="1"/>
  <c r="M498" i="3"/>
  <c r="Z498" i="3" s="1"/>
  <c r="L498" i="3"/>
  <c r="K498" i="3"/>
  <c r="AA498" i="3" s="1"/>
  <c r="J498" i="3"/>
  <c r="I498" i="3"/>
  <c r="H498" i="3"/>
  <c r="G498" i="3"/>
  <c r="V497" i="3"/>
  <c r="U497" i="3"/>
  <c r="T497" i="3"/>
  <c r="S497" i="3"/>
  <c r="X497" i="3" s="1"/>
  <c r="R497" i="3"/>
  <c r="Q497" i="3"/>
  <c r="P497" i="3"/>
  <c r="AB497" i="3" s="1"/>
  <c r="O497" i="3"/>
  <c r="N497" i="3"/>
  <c r="W497" i="3" s="1"/>
  <c r="M497" i="3"/>
  <c r="Z497" i="3" s="1"/>
  <c r="L497" i="3"/>
  <c r="K497" i="3"/>
  <c r="AA497" i="3" s="1"/>
  <c r="J497" i="3"/>
  <c r="I497" i="3"/>
  <c r="H497" i="3"/>
  <c r="G497" i="3"/>
  <c r="V496" i="3"/>
  <c r="U496" i="3"/>
  <c r="T496" i="3"/>
  <c r="S496" i="3"/>
  <c r="X496" i="3" s="1"/>
  <c r="R496" i="3"/>
  <c r="Q496" i="3"/>
  <c r="P496" i="3"/>
  <c r="AB496" i="3" s="1"/>
  <c r="O496" i="3"/>
  <c r="N496" i="3"/>
  <c r="W496" i="3" s="1"/>
  <c r="M496" i="3"/>
  <c r="Z496" i="3" s="1"/>
  <c r="L496" i="3"/>
  <c r="K496" i="3"/>
  <c r="AA496" i="3" s="1"/>
  <c r="J496" i="3"/>
  <c r="I496" i="3"/>
  <c r="H496" i="3"/>
  <c r="G496" i="3"/>
  <c r="AA495" i="3"/>
  <c r="V495" i="3"/>
  <c r="U495" i="3"/>
  <c r="T495" i="3"/>
  <c r="S495" i="3"/>
  <c r="X495" i="3" s="1"/>
  <c r="R495" i="3"/>
  <c r="Q495" i="3"/>
  <c r="P495" i="3"/>
  <c r="AB495" i="3" s="1"/>
  <c r="O495" i="3"/>
  <c r="N495" i="3"/>
  <c r="W495" i="3" s="1"/>
  <c r="M495" i="3"/>
  <c r="Z495" i="3" s="1"/>
  <c r="L495" i="3"/>
  <c r="K495" i="3"/>
  <c r="J495" i="3"/>
  <c r="I495" i="3"/>
  <c r="H495" i="3"/>
  <c r="G495" i="3"/>
  <c r="V494" i="3"/>
  <c r="U494" i="3"/>
  <c r="T494" i="3"/>
  <c r="S494" i="3"/>
  <c r="X494" i="3" s="1"/>
  <c r="R494" i="3"/>
  <c r="Q494" i="3"/>
  <c r="P494" i="3"/>
  <c r="AB494" i="3" s="1"/>
  <c r="O494" i="3"/>
  <c r="N494" i="3"/>
  <c r="W494" i="3" s="1"/>
  <c r="M494" i="3"/>
  <c r="Z494" i="3" s="1"/>
  <c r="L494" i="3"/>
  <c r="K494" i="3"/>
  <c r="AA494" i="3" s="1"/>
  <c r="J494" i="3"/>
  <c r="I494" i="3"/>
  <c r="H494" i="3"/>
  <c r="G494" i="3"/>
  <c r="V493" i="3"/>
  <c r="U493" i="3"/>
  <c r="T493" i="3"/>
  <c r="S493" i="3"/>
  <c r="X493" i="3" s="1"/>
  <c r="R493" i="3"/>
  <c r="Q493" i="3"/>
  <c r="P493" i="3"/>
  <c r="AB493" i="3" s="1"/>
  <c r="O493" i="3"/>
  <c r="N493" i="3"/>
  <c r="W493" i="3" s="1"/>
  <c r="M493" i="3"/>
  <c r="Z493" i="3" s="1"/>
  <c r="L493" i="3"/>
  <c r="K493" i="3"/>
  <c r="AA493" i="3" s="1"/>
  <c r="J493" i="3"/>
  <c r="I493" i="3"/>
  <c r="H493" i="3"/>
  <c r="G493" i="3"/>
  <c r="V492" i="3"/>
  <c r="U492" i="3"/>
  <c r="T492" i="3"/>
  <c r="S492" i="3"/>
  <c r="X492" i="3" s="1"/>
  <c r="R492" i="3"/>
  <c r="Q492" i="3"/>
  <c r="P492" i="3"/>
  <c r="AB492" i="3" s="1"/>
  <c r="O492" i="3"/>
  <c r="N492" i="3"/>
  <c r="W492" i="3" s="1"/>
  <c r="M492" i="3"/>
  <c r="Z492" i="3" s="1"/>
  <c r="L492" i="3"/>
  <c r="K492" i="3"/>
  <c r="AA492" i="3" s="1"/>
  <c r="J492" i="3"/>
  <c r="I492" i="3"/>
  <c r="H492" i="3"/>
  <c r="G492" i="3"/>
  <c r="V491" i="3"/>
  <c r="U491" i="3"/>
  <c r="T491" i="3"/>
  <c r="S491" i="3"/>
  <c r="X491" i="3" s="1"/>
  <c r="R491" i="3"/>
  <c r="Q491" i="3"/>
  <c r="P491" i="3"/>
  <c r="AB491" i="3" s="1"/>
  <c r="O491" i="3"/>
  <c r="N491" i="3"/>
  <c r="W491" i="3" s="1"/>
  <c r="M491" i="3"/>
  <c r="Z491" i="3" s="1"/>
  <c r="L491" i="3"/>
  <c r="K491" i="3"/>
  <c r="AA491" i="3" s="1"/>
  <c r="J491" i="3"/>
  <c r="I491" i="3"/>
  <c r="H491" i="3"/>
  <c r="G491" i="3"/>
  <c r="V490" i="3"/>
  <c r="U490" i="3"/>
  <c r="T490" i="3"/>
  <c r="S490" i="3"/>
  <c r="X490" i="3" s="1"/>
  <c r="R490" i="3"/>
  <c r="Q490" i="3"/>
  <c r="P490" i="3"/>
  <c r="AB490" i="3" s="1"/>
  <c r="O490" i="3"/>
  <c r="N490" i="3"/>
  <c r="W490" i="3" s="1"/>
  <c r="Y490" i="3" s="1"/>
  <c r="M490" i="3"/>
  <c r="Z490" i="3" s="1"/>
  <c r="L490" i="3"/>
  <c r="K490" i="3"/>
  <c r="AA490" i="3" s="1"/>
  <c r="J490" i="3"/>
  <c r="I490" i="3"/>
  <c r="H490" i="3"/>
  <c r="G490" i="3"/>
  <c r="V489" i="3"/>
  <c r="U489" i="3"/>
  <c r="T489" i="3"/>
  <c r="S489" i="3"/>
  <c r="X489" i="3" s="1"/>
  <c r="R489" i="3"/>
  <c r="Q489" i="3"/>
  <c r="P489" i="3"/>
  <c r="AB489" i="3" s="1"/>
  <c r="O489" i="3"/>
  <c r="N489" i="3"/>
  <c r="W489" i="3" s="1"/>
  <c r="Y489" i="3" s="1"/>
  <c r="M489" i="3"/>
  <c r="Z489" i="3" s="1"/>
  <c r="L489" i="3"/>
  <c r="K489" i="3"/>
  <c r="AA489" i="3" s="1"/>
  <c r="J489" i="3"/>
  <c r="I489" i="3"/>
  <c r="H489" i="3"/>
  <c r="G489" i="3"/>
  <c r="V488" i="3"/>
  <c r="U488" i="3"/>
  <c r="T488" i="3"/>
  <c r="S488" i="3"/>
  <c r="X488" i="3" s="1"/>
  <c r="R488" i="3"/>
  <c r="Q488" i="3"/>
  <c r="P488" i="3"/>
  <c r="AB488" i="3" s="1"/>
  <c r="AC488" i="3" s="1"/>
  <c r="O488" i="3"/>
  <c r="N488" i="3"/>
  <c r="W488" i="3" s="1"/>
  <c r="Y488" i="3" s="1"/>
  <c r="M488" i="3"/>
  <c r="Z488" i="3" s="1"/>
  <c r="L488" i="3"/>
  <c r="K488" i="3"/>
  <c r="AA488" i="3" s="1"/>
  <c r="J488" i="3"/>
  <c r="I488" i="3"/>
  <c r="H488" i="3"/>
  <c r="G488" i="3"/>
  <c r="V487" i="3"/>
  <c r="U487" i="3"/>
  <c r="T487" i="3"/>
  <c r="S487" i="3"/>
  <c r="X487" i="3" s="1"/>
  <c r="R487" i="3"/>
  <c r="Q487" i="3"/>
  <c r="P487" i="3"/>
  <c r="AB487" i="3" s="1"/>
  <c r="O487" i="3"/>
  <c r="N487" i="3"/>
  <c r="W487" i="3" s="1"/>
  <c r="M487" i="3"/>
  <c r="Z487" i="3" s="1"/>
  <c r="L487" i="3"/>
  <c r="K487" i="3"/>
  <c r="AA487" i="3" s="1"/>
  <c r="J487" i="3"/>
  <c r="I487" i="3"/>
  <c r="H487" i="3"/>
  <c r="G487" i="3"/>
  <c r="V486" i="3"/>
  <c r="U486" i="3"/>
  <c r="T486" i="3"/>
  <c r="S486" i="3"/>
  <c r="X486" i="3" s="1"/>
  <c r="R486" i="3"/>
  <c r="Q486" i="3"/>
  <c r="P486" i="3"/>
  <c r="AB486" i="3" s="1"/>
  <c r="O486" i="3"/>
  <c r="N486" i="3"/>
  <c r="W486" i="3" s="1"/>
  <c r="M486" i="3"/>
  <c r="Z486" i="3" s="1"/>
  <c r="L486" i="3"/>
  <c r="K486" i="3"/>
  <c r="AA486" i="3" s="1"/>
  <c r="J486" i="3"/>
  <c r="I486" i="3"/>
  <c r="H486" i="3"/>
  <c r="G486" i="3"/>
  <c r="V485" i="3"/>
  <c r="U485" i="3"/>
  <c r="T485" i="3"/>
  <c r="S485" i="3"/>
  <c r="X485" i="3" s="1"/>
  <c r="R485" i="3"/>
  <c r="Q485" i="3"/>
  <c r="P485" i="3"/>
  <c r="AB485" i="3" s="1"/>
  <c r="O485" i="3"/>
  <c r="N485" i="3"/>
  <c r="W485" i="3" s="1"/>
  <c r="M485" i="3"/>
  <c r="Z485" i="3" s="1"/>
  <c r="L485" i="3"/>
  <c r="K485" i="3"/>
  <c r="AA485" i="3" s="1"/>
  <c r="J485" i="3"/>
  <c r="I485" i="3"/>
  <c r="H485" i="3"/>
  <c r="G485" i="3"/>
  <c r="V484" i="3"/>
  <c r="U484" i="3"/>
  <c r="T484" i="3"/>
  <c r="S484" i="3"/>
  <c r="X484" i="3" s="1"/>
  <c r="R484" i="3"/>
  <c r="Q484" i="3"/>
  <c r="P484" i="3"/>
  <c r="AB484" i="3" s="1"/>
  <c r="O484" i="3"/>
  <c r="N484" i="3"/>
  <c r="W484" i="3" s="1"/>
  <c r="M484" i="3"/>
  <c r="Z484" i="3" s="1"/>
  <c r="L484" i="3"/>
  <c r="K484" i="3"/>
  <c r="AA484" i="3" s="1"/>
  <c r="J484" i="3"/>
  <c r="I484" i="3"/>
  <c r="H484" i="3"/>
  <c r="G484" i="3"/>
  <c r="V483" i="3"/>
  <c r="U483" i="3"/>
  <c r="T483" i="3"/>
  <c r="S483" i="3"/>
  <c r="X483" i="3" s="1"/>
  <c r="R483" i="3"/>
  <c r="Q483" i="3"/>
  <c r="P483" i="3"/>
  <c r="AB483" i="3" s="1"/>
  <c r="O483" i="3"/>
  <c r="N483" i="3"/>
  <c r="W483" i="3" s="1"/>
  <c r="M483" i="3"/>
  <c r="Z483" i="3" s="1"/>
  <c r="L483" i="3"/>
  <c r="K483" i="3"/>
  <c r="AA483" i="3" s="1"/>
  <c r="J483" i="3"/>
  <c r="I483" i="3"/>
  <c r="H483" i="3"/>
  <c r="G483" i="3"/>
  <c r="V482" i="3"/>
  <c r="U482" i="3"/>
  <c r="T482" i="3"/>
  <c r="S482" i="3"/>
  <c r="X482" i="3" s="1"/>
  <c r="R482" i="3"/>
  <c r="Q482" i="3"/>
  <c r="P482" i="3"/>
  <c r="AB482" i="3" s="1"/>
  <c r="O482" i="3"/>
  <c r="N482" i="3"/>
  <c r="W482" i="3" s="1"/>
  <c r="Y482" i="3" s="1"/>
  <c r="M482" i="3"/>
  <c r="Z482" i="3" s="1"/>
  <c r="L482" i="3"/>
  <c r="K482" i="3"/>
  <c r="AA482" i="3" s="1"/>
  <c r="J482" i="3"/>
  <c r="I482" i="3"/>
  <c r="H482" i="3"/>
  <c r="G482" i="3"/>
  <c r="V481" i="3"/>
  <c r="U481" i="3"/>
  <c r="T481" i="3"/>
  <c r="S481" i="3"/>
  <c r="X481" i="3" s="1"/>
  <c r="R481" i="3"/>
  <c r="Q481" i="3"/>
  <c r="P481" i="3"/>
  <c r="AB481" i="3" s="1"/>
  <c r="O481" i="3"/>
  <c r="N481" i="3"/>
  <c r="W481" i="3" s="1"/>
  <c r="Y481" i="3" s="1"/>
  <c r="M481" i="3"/>
  <c r="Z481" i="3" s="1"/>
  <c r="L481" i="3"/>
  <c r="K481" i="3"/>
  <c r="AA481" i="3" s="1"/>
  <c r="J481" i="3"/>
  <c r="I481" i="3"/>
  <c r="H481" i="3"/>
  <c r="G481" i="3"/>
  <c r="V480" i="3"/>
  <c r="U480" i="3"/>
  <c r="T480" i="3"/>
  <c r="S480" i="3"/>
  <c r="X480" i="3" s="1"/>
  <c r="R480" i="3"/>
  <c r="Q480" i="3"/>
  <c r="P480" i="3"/>
  <c r="AB480" i="3" s="1"/>
  <c r="O480" i="3"/>
  <c r="N480" i="3"/>
  <c r="W480" i="3" s="1"/>
  <c r="M480" i="3"/>
  <c r="Z480" i="3" s="1"/>
  <c r="L480" i="3"/>
  <c r="K480" i="3"/>
  <c r="AA480" i="3" s="1"/>
  <c r="J480" i="3"/>
  <c r="I480" i="3"/>
  <c r="H480" i="3"/>
  <c r="G480" i="3"/>
  <c r="V479" i="3"/>
  <c r="U479" i="3"/>
  <c r="T479" i="3"/>
  <c r="S479" i="3"/>
  <c r="X479" i="3" s="1"/>
  <c r="R479" i="3"/>
  <c r="Q479" i="3"/>
  <c r="P479" i="3"/>
  <c r="AB479" i="3" s="1"/>
  <c r="O479" i="3"/>
  <c r="N479" i="3"/>
  <c r="W479" i="3" s="1"/>
  <c r="M479" i="3"/>
  <c r="Z479" i="3" s="1"/>
  <c r="L479" i="3"/>
  <c r="K479" i="3"/>
  <c r="AA479" i="3" s="1"/>
  <c r="J479" i="3"/>
  <c r="I479" i="3"/>
  <c r="H479" i="3"/>
  <c r="G479" i="3"/>
  <c r="V478" i="3"/>
  <c r="U478" i="3"/>
  <c r="T478" i="3"/>
  <c r="S478" i="3"/>
  <c r="X478" i="3" s="1"/>
  <c r="R478" i="3"/>
  <c r="Q478" i="3"/>
  <c r="P478" i="3"/>
  <c r="AB478" i="3" s="1"/>
  <c r="O478" i="3"/>
  <c r="N478" i="3"/>
  <c r="W478" i="3" s="1"/>
  <c r="M478" i="3"/>
  <c r="Z478" i="3" s="1"/>
  <c r="L478" i="3"/>
  <c r="K478" i="3"/>
  <c r="AA478" i="3" s="1"/>
  <c r="J478" i="3"/>
  <c r="I478" i="3"/>
  <c r="H478" i="3"/>
  <c r="G478" i="3"/>
  <c r="X477" i="3"/>
  <c r="V477" i="3"/>
  <c r="U477" i="3"/>
  <c r="T477" i="3"/>
  <c r="S477" i="3"/>
  <c r="R477" i="3"/>
  <c r="Q477" i="3"/>
  <c r="P477" i="3"/>
  <c r="AB477" i="3" s="1"/>
  <c r="O477" i="3"/>
  <c r="N477" i="3"/>
  <c r="W477" i="3" s="1"/>
  <c r="M477" i="3"/>
  <c r="Z477" i="3" s="1"/>
  <c r="L477" i="3"/>
  <c r="K477" i="3"/>
  <c r="AA477" i="3" s="1"/>
  <c r="J477" i="3"/>
  <c r="I477" i="3"/>
  <c r="H477" i="3"/>
  <c r="G477" i="3"/>
  <c r="V476" i="3"/>
  <c r="U476" i="3"/>
  <c r="T476" i="3"/>
  <c r="S476" i="3"/>
  <c r="X476" i="3" s="1"/>
  <c r="R476" i="3"/>
  <c r="Q476" i="3"/>
  <c r="P476" i="3"/>
  <c r="AB476" i="3" s="1"/>
  <c r="O476" i="3"/>
  <c r="N476" i="3"/>
  <c r="W476" i="3" s="1"/>
  <c r="M476" i="3"/>
  <c r="Z476" i="3" s="1"/>
  <c r="L476" i="3"/>
  <c r="K476" i="3"/>
  <c r="AA476" i="3" s="1"/>
  <c r="J476" i="3"/>
  <c r="I476" i="3"/>
  <c r="H476" i="3"/>
  <c r="G476" i="3"/>
  <c r="V475" i="3"/>
  <c r="U475" i="3"/>
  <c r="T475" i="3"/>
  <c r="S475" i="3"/>
  <c r="X475" i="3" s="1"/>
  <c r="R475" i="3"/>
  <c r="Q475" i="3"/>
  <c r="P475" i="3"/>
  <c r="AB475" i="3" s="1"/>
  <c r="O475" i="3"/>
  <c r="N475" i="3"/>
  <c r="W475" i="3" s="1"/>
  <c r="M475" i="3"/>
  <c r="Z475" i="3" s="1"/>
  <c r="L475" i="3"/>
  <c r="K475" i="3"/>
  <c r="AA475" i="3" s="1"/>
  <c r="J475" i="3"/>
  <c r="I475" i="3"/>
  <c r="H475" i="3"/>
  <c r="G475" i="3"/>
  <c r="V474" i="3"/>
  <c r="U474" i="3"/>
  <c r="T474" i="3"/>
  <c r="S474" i="3"/>
  <c r="X474" i="3" s="1"/>
  <c r="R474" i="3"/>
  <c r="Q474" i="3"/>
  <c r="P474" i="3"/>
  <c r="AB474" i="3" s="1"/>
  <c r="O474" i="3"/>
  <c r="N474" i="3"/>
  <c r="W474" i="3" s="1"/>
  <c r="M474" i="3"/>
  <c r="Z474" i="3" s="1"/>
  <c r="L474" i="3"/>
  <c r="K474" i="3"/>
  <c r="AA474" i="3" s="1"/>
  <c r="J474" i="3"/>
  <c r="I474" i="3"/>
  <c r="H474" i="3"/>
  <c r="G474" i="3"/>
  <c r="Z473" i="3"/>
  <c r="V473" i="3"/>
  <c r="U473" i="3"/>
  <c r="T473" i="3"/>
  <c r="S473" i="3"/>
  <c r="X473" i="3" s="1"/>
  <c r="R473" i="3"/>
  <c r="Q473" i="3"/>
  <c r="P473" i="3"/>
  <c r="AB473" i="3" s="1"/>
  <c r="O473" i="3"/>
  <c r="N473" i="3"/>
  <c r="W473" i="3" s="1"/>
  <c r="M473" i="3"/>
  <c r="L473" i="3"/>
  <c r="K473" i="3"/>
  <c r="AA473" i="3" s="1"/>
  <c r="J473" i="3"/>
  <c r="I473" i="3"/>
  <c r="H473" i="3"/>
  <c r="G473" i="3"/>
  <c r="V472" i="3"/>
  <c r="U472" i="3"/>
  <c r="T472" i="3"/>
  <c r="S472" i="3"/>
  <c r="X472" i="3" s="1"/>
  <c r="R472" i="3"/>
  <c r="Q472" i="3"/>
  <c r="P472" i="3"/>
  <c r="AB472" i="3" s="1"/>
  <c r="O472" i="3"/>
  <c r="N472" i="3"/>
  <c r="W472" i="3" s="1"/>
  <c r="M472" i="3"/>
  <c r="Z472" i="3" s="1"/>
  <c r="L472" i="3"/>
  <c r="K472" i="3"/>
  <c r="AA472" i="3" s="1"/>
  <c r="J472" i="3"/>
  <c r="I472" i="3"/>
  <c r="H472" i="3"/>
  <c r="G472" i="3"/>
  <c r="V471" i="3"/>
  <c r="U471" i="3"/>
  <c r="T471" i="3"/>
  <c r="S471" i="3"/>
  <c r="X471" i="3" s="1"/>
  <c r="R471" i="3"/>
  <c r="Q471" i="3"/>
  <c r="P471" i="3"/>
  <c r="AB471" i="3" s="1"/>
  <c r="O471" i="3"/>
  <c r="N471" i="3"/>
  <c r="W471" i="3" s="1"/>
  <c r="M471" i="3"/>
  <c r="Z471" i="3" s="1"/>
  <c r="L471" i="3"/>
  <c r="K471" i="3"/>
  <c r="AA471" i="3" s="1"/>
  <c r="J471" i="3"/>
  <c r="I471" i="3"/>
  <c r="H471" i="3"/>
  <c r="G471" i="3"/>
  <c r="V470" i="3"/>
  <c r="U470" i="3"/>
  <c r="T470" i="3"/>
  <c r="S470" i="3"/>
  <c r="X470" i="3" s="1"/>
  <c r="R470" i="3"/>
  <c r="Q470" i="3"/>
  <c r="P470" i="3"/>
  <c r="AB470" i="3" s="1"/>
  <c r="O470" i="3"/>
  <c r="N470" i="3"/>
  <c r="W470" i="3" s="1"/>
  <c r="M470" i="3"/>
  <c r="Z470" i="3" s="1"/>
  <c r="L470" i="3"/>
  <c r="K470" i="3"/>
  <c r="AA470" i="3" s="1"/>
  <c r="J470" i="3"/>
  <c r="I470" i="3"/>
  <c r="H470" i="3"/>
  <c r="G470" i="3"/>
  <c r="V469" i="3"/>
  <c r="U469" i="3"/>
  <c r="T469" i="3"/>
  <c r="S469" i="3"/>
  <c r="X469" i="3" s="1"/>
  <c r="R469" i="3"/>
  <c r="Q469" i="3"/>
  <c r="P469" i="3"/>
  <c r="AB469" i="3" s="1"/>
  <c r="O469" i="3"/>
  <c r="N469" i="3"/>
  <c r="W469" i="3" s="1"/>
  <c r="M469" i="3"/>
  <c r="Z469" i="3" s="1"/>
  <c r="L469" i="3"/>
  <c r="K469" i="3"/>
  <c r="AA469" i="3" s="1"/>
  <c r="J469" i="3"/>
  <c r="I469" i="3"/>
  <c r="H469" i="3"/>
  <c r="G469" i="3"/>
  <c r="V468" i="3"/>
  <c r="U468" i="3"/>
  <c r="T468" i="3"/>
  <c r="S468" i="3"/>
  <c r="X468" i="3" s="1"/>
  <c r="R468" i="3"/>
  <c r="Q468" i="3"/>
  <c r="P468" i="3"/>
  <c r="AB468" i="3" s="1"/>
  <c r="O468" i="3"/>
  <c r="N468" i="3"/>
  <c r="W468" i="3" s="1"/>
  <c r="M468" i="3"/>
  <c r="Z468" i="3" s="1"/>
  <c r="L468" i="3"/>
  <c r="K468" i="3"/>
  <c r="AA468" i="3" s="1"/>
  <c r="J468" i="3"/>
  <c r="I468" i="3"/>
  <c r="H468" i="3"/>
  <c r="G468" i="3"/>
  <c r="V467" i="3"/>
  <c r="U467" i="3"/>
  <c r="T467" i="3"/>
  <c r="S467" i="3"/>
  <c r="X467" i="3" s="1"/>
  <c r="R467" i="3"/>
  <c r="Q467" i="3"/>
  <c r="P467" i="3"/>
  <c r="AB467" i="3" s="1"/>
  <c r="O467" i="3"/>
  <c r="N467" i="3"/>
  <c r="W467" i="3" s="1"/>
  <c r="M467" i="3"/>
  <c r="Z467" i="3" s="1"/>
  <c r="L467" i="3"/>
  <c r="K467" i="3"/>
  <c r="AA467" i="3" s="1"/>
  <c r="J467" i="3"/>
  <c r="I467" i="3"/>
  <c r="H467" i="3"/>
  <c r="G467" i="3"/>
  <c r="V466" i="3"/>
  <c r="U466" i="3"/>
  <c r="T466" i="3"/>
  <c r="S466" i="3"/>
  <c r="X466" i="3" s="1"/>
  <c r="R466" i="3"/>
  <c r="Q466" i="3"/>
  <c r="P466" i="3"/>
  <c r="AB466" i="3" s="1"/>
  <c r="O466" i="3"/>
  <c r="N466" i="3"/>
  <c r="W466" i="3" s="1"/>
  <c r="M466" i="3"/>
  <c r="Z466" i="3" s="1"/>
  <c r="L466" i="3"/>
  <c r="K466" i="3"/>
  <c r="AA466" i="3" s="1"/>
  <c r="J466" i="3"/>
  <c r="I466" i="3"/>
  <c r="H466" i="3"/>
  <c r="G466" i="3"/>
  <c r="V465" i="3"/>
  <c r="U465" i="3"/>
  <c r="T465" i="3"/>
  <c r="S465" i="3"/>
  <c r="X465" i="3" s="1"/>
  <c r="R465" i="3"/>
  <c r="Q465" i="3"/>
  <c r="P465" i="3"/>
  <c r="AB465" i="3" s="1"/>
  <c r="O465" i="3"/>
  <c r="N465" i="3"/>
  <c r="W465" i="3" s="1"/>
  <c r="M465" i="3"/>
  <c r="Z465" i="3" s="1"/>
  <c r="L465" i="3"/>
  <c r="K465" i="3"/>
  <c r="AA465" i="3" s="1"/>
  <c r="J465" i="3"/>
  <c r="I465" i="3"/>
  <c r="H465" i="3"/>
  <c r="G465" i="3"/>
  <c r="V464" i="3"/>
  <c r="U464" i="3"/>
  <c r="T464" i="3"/>
  <c r="S464" i="3"/>
  <c r="X464" i="3" s="1"/>
  <c r="R464" i="3"/>
  <c r="Q464" i="3"/>
  <c r="P464" i="3"/>
  <c r="AB464" i="3" s="1"/>
  <c r="O464" i="3"/>
  <c r="N464" i="3"/>
  <c r="W464" i="3" s="1"/>
  <c r="M464" i="3"/>
  <c r="Z464" i="3" s="1"/>
  <c r="L464" i="3"/>
  <c r="K464" i="3"/>
  <c r="J464" i="3"/>
  <c r="I464" i="3"/>
  <c r="H464" i="3"/>
  <c r="G464" i="3"/>
  <c r="V463" i="3"/>
  <c r="U463" i="3"/>
  <c r="T463" i="3"/>
  <c r="S463" i="3"/>
  <c r="X463" i="3" s="1"/>
  <c r="R463" i="3"/>
  <c r="Q463" i="3"/>
  <c r="P463" i="3"/>
  <c r="AB463" i="3" s="1"/>
  <c r="O463" i="3"/>
  <c r="N463" i="3"/>
  <c r="W463" i="3" s="1"/>
  <c r="M463" i="3"/>
  <c r="Z463" i="3" s="1"/>
  <c r="L463" i="3"/>
  <c r="K463" i="3"/>
  <c r="AA463" i="3" s="1"/>
  <c r="J463" i="3"/>
  <c r="I463" i="3"/>
  <c r="H463" i="3"/>
  <c r="G463" i="3"/>
  <c r="W462" i="3"/>
  <c r="V462" i="3"/>
  <c r="U462" i="3"/>
  <c r="T462" i="3"/>
  <c r="S462" i="3"/>
  <c r="X462" i="3" s="1"/>
  <c r="R462" i="3"/>
  <c r="Q462" i="3"/>
  <c r="P462" i="3"/>
  <c r="AB462" i="3" s="1"/>
  <c r="O462" i="3"/>
  <c r="N462" i="3"/>
  <c r="M462" i="3"/>
  <c r="Z462" i="3" s="1"/>
  <c r="L462" i="3"/>
  <c r="K462" i="3"/>
  <c r="AA462" i="3" s="1"/>
  <c r="J462" i="3"/>
  <c r="I462" i="3"/>
  <c r="H462" i="3"/>
  <c r="G462" i="3"/>
  <c r="V461" i="3"/>
  <c r="U461" i="3"/>
  <c r="T461" i="3"/>
  <c r="S461" i="3"/>
  <c r="X461" i="3" s="1"/>
  <c r="R461" i="3"/>
  <c r="Q461" i="3"/>
  <c r="P461" i="3"/>
  <c r="AB461" i="3" s="1"/>
  <c r="O461" i="3"/>
  <c r="N461" i="3"/>
  <c r="W461" i="3" s="1"/>
  <c r="M461" i="3"/>
  <c r="Z461" i="3" s="1"/>
  <c r="L461" i="3"/>
  <c r="K461" i="3"/>
  <c r="AA461" i="3" s="1"/>
  <c r="J461" i="3"/>
  <c r="I461" i="3"/>
  <c r="H461" i="3"/>
  <c r="G461" i="3"/>
  <c r="V460" i="3"/>
  <c r="U460" i="3"/>
  <c r="T460" i="3"/>
  <c r="S460" i="3"/>
  <c r="X460" i="3" s="1"/>
  <c r="R460" i="3"/>
  <c r="Q460" i="3"/>
  <c r="P460" i="3"/>
  <c r="AB460" i="3" s="1"/>
  <c r="O460" i="3"/>
  <c r="N460" i="3"/>
  <c r="W460" i="3" s="1"/>
  <c r="Y460" i="3" s="1"/>
  <c r="M460" i="3"/>
  <c r="Z460" i="3" s="1"/>
  <c r="L460" i="3"/>
  <c r="K460" i="3"/>
  <c r="AA460" i="3" s="1"/>
  <c r="J460" i="3"/>
  <c r="I460" i="3"/>
  <c r="H460" i="3"/>
  <c r="G460" i="3"/>
  <c r="AA459" i="3"/>
  <c r="V459" i="3"/>
  <c r="U459" i="3"/>
  <c r="T459" i="3"/>
  <c r="S459" i="3"/>
  <c r="X459" i="3" s="1"/>
  <c r="R459" i="3"/>
  <c r="Q459" i="3"/>
  <c r="P459" i="3"/>
  <c r="AB459" i="3" s="1"/>
  <c r="O459" i="3"/>
  <c r="N459" i="3"/>
  <c r="W459" i="3" s="1"/>
  <c r="M459" i="3"/>
  <c r="Z459" i="3" s="1"/>
  <c r="L459" i="3"/>
  <c r="K459" i="3"/>
  <c r="J459" i="3"/>
  <c r="I459" i="3"/>
  <c r="H459" i="3"/>
  <c r="G459" i="3"/>
  <c r="V458" i="3"/>
  <c r="U458" i="3"/>
  <c r="T458" i="3"/>
  <c r="S458" i="3"/>
  <c r="X458" i="3" s="1"/>
  <c r="R458" i="3"/>
  <c r="Q458" i="3"/>
  <c r="P458" i="3"/>
  <c r="AB458" i="3" s="1"/>
  <c r="O458" i="3"/>
  <c r="N458" i="3"/>
  <c r="W458" i="3" s="1"/>
  <c r="M458" i="3"/>
  <c r="Z458" i="3" s="1"/>
  <c r="L458" i="3"/>
  <c r="K458" i="3"/>
  <c r="AA458" i="3" s="1"/>
  <c r="J458" i="3"/>
  <c r="I458" i="3"/>
  <c r="H458" i="3"/>
  <c r="G458" i="3"/>
  <c r="V457" i="3"/>
  <c r="U457" i="3"/>
  <c r="T457" i="3"/>
  <c r="S457" i="3"/>
  <c r="X457" i="3" s="1"/>
  <c r="R457" i="3"/>
  <c r="Q457" i="3"/>
  <c r="P457" i="3"/>
  <c r="AB457" i="3" s="1"/>
  <c r="O457" i="3"/>
  <c r="N457" i="3"/>
  <c r="W457" i="3" s="1"/>
  <c r="Y457" i="3" s="1"/>
  <c r="M457" i="3"/>
  <c r="Z457" i="3" s="1"/>
  <c r="L457" i="3"/>
  <c r="K457" i="3"/>
  <c r="AA457" i="3" s="1"/>
  <c r="J457" i="3"/>
  <c r="I457" i="3"/>
  <c r="H457" i="3"/>
  <c r="G457" i="3"/>
  <c r="V456" i="3"/>
  <c r="U456" i="3"/>
  <c r="T456" i="3"/>
  <c r="S456" i="3"/>
  <c r="X456" i="3" s="1"/>
  <c r="R456" i="3"/>
  <c r="Q456" i="3"/>
  <c r="P456" i="3"/>
  <c r="AB456" i="3" s="1"/>
  <c r="O456" i="3"/>
  <c r="N456" i="3"/>
  <c r="W456" i="3" s="1"/>
  <c r="M456" i="3"/>
  <c r="Z456" i="3" s="1"/>
  <c r="L456" i="3"/>
  <c r="K456" i="3"/>
  <c r="AA456" i="3" s="1"/>
  <c r="J456" i="3"/>
  <c r="I456" i="3"/>
  <c r="H456" i="3"/>
  <c r="G456" i="3"/>
  <c r="X455" i="3"/>
  <c r="V455" i="3"/>
  <c r="U455" i="3"/>
  <c r="T455" i="3"/>
  <c r="S455" i="3"/>
  <c r="R455" i="3"/>
  <c r="Q455" i="3"/>
  <c r="P455" i="3"/>
  <c r="AB455" i="3" s="1"/>
  <c r="O455" i="3"/>
  <c r="N455" i="3"/>
  <c r="W455" i="3" s="1"/>
  <c r="M455" i="3"/>
  <c r="Z455" i="3" s="1"/>
  <c r="L455" i="3"/>
  <c r="K455" i="3"/>
  <c r="AA455" i="3" s="1"/>
  <c r="J455" i="3"/>
  <c r="I455" i="3"/>
  <c r="H455" i="3"/>
  <c r="G455" i="3"/>
  <c r="V454" i="3"/>
  <c r="U454" i="3"/>
  <c r="T454" i="3"/>
  <c r="S454" i="3"/>
  <c r="X454" i="3" s="1"/>
  <c r="R454" i="3"/>
  <c r="Q454" i="3"/>
  <c r="P454" i="3"/>
  <c r="AB454" i="3" s="1"/>
  <c r="O454" i="3"/>
  <c r="N454" i="3"/>
  <c r="W454" i="3" s="1"/>
  <c r="M454" i="3"/>
  <c r="Z454" i="3" s="1"/>
  <c r="L454" i="3"/>
  <c r="K454" i="3"/>
  <c r="AA454" i="3" s="1"/>
  <c r="J454" i="3"/>
  <c r="I454" i="3"/>
  <c r="H454" i="3"/>
  <c r="G454" i="3"/>
  <c r="V453" i="3"/>
  <c r="U453" i="3"/>
  <c r="T453" i="3"/>
  <c r="S453" i="3"/>
  <c r="X453" i="3" s="1"/>
  <c r="R453" i="3"/>
  <c r="Q453" i="3"/>
  <c r="P453" i="3"/>
  <c r="AB453" i="3" s="1"/>
  <c r="O453" i="3"/>
  <c r="N453" i="3"/>
  <c r="W453" i="3" s="1"/>
  <c r="M453" i="3"/>
  <c r="Z453" i="3" s="1"/>
  <c r="L453" i="3"/>
  <c r="K453" i="3"/>
  <c r="AA453" i="3" s="1"/>
  <c r="J453" i="3"/>
  <c r="I453" i="3"/>
  <c r="H453" i="3"/>
  <c r="G453" i="3"/>
  <c r="V452" i="3"/>
  <c r="U452" i="3"/>
  <c r="T452" i="3"/>
  <c r="S452" i="3"/>
  <c r="X452" i="3" s="1"/>
  <c r="R452" i="3"/>
  <c r="Q452" i="3"/>
  <c r="P452" i="3"/>
  <c r="AB452" i="3" s="1"/>
  <c r="O452" i="3"/>
  <c r="N452" i="3"/>
  <c r="W452" i="3" s="1"/>
  <c r="M452" i="3"/>
  <c r="Z452" i="3" s="1"/>
  <c r="L452" i="3"/>
  <c r="K452" i="3"/>
  <c r="AA452" i="3" s="1"/>
  <c r="J452" i="3"/>
  <c r="I452" i="3"/>
  <c r="H452" i="3"/>
  <c r="G452" i="3"/>
  <c r="V451" i="3"/>
  <c r="U451" i="3"/>
  <c r="T451" i="3"/>
  <c r="S451" i="3"/>
  <c r="X451" i="3" s="1"/>
  <c r="R451" i="3"/>
  <c r="Q451" i="3"/>
  <c r="P451" i="3"/>
  <c r="AB451" i="3" s="1"/>
  <c r="O451" i="3"/>
  <c r="N451" i="3"/>
  <c r="W451" i="3" s="1"/>
  <c r="M451" i="3"/>
  <c r="Z451" i="3" s="1"/>
  <c r="L451" i="3"/>
  <c r="K451" i="3"/>
  <c r="AA451" i="3" s="1"/>
  <c r="J451" i="3"/>
  <c r="I451" i="3"/>
  <c r="H451" i="3"/>
  <c r="G451" i="3"/>
  <c r="V450" i="3"/>
  <c r="U450" i="3"/>
  <c r="T450" i="3"/>
  <c r="S450" i="3"/>
  <c r="X450" i="3" s="1"/>
  <c r="R450" i="3"/>
  <c r="Q450" i="3"/>
  <c r="P450" i="3"/>
  <c r="AB450" i="3" s="1"/>
  <c r="O450" i="3"/>
  <c r="N450" i="3"/>
  <c r="W450" i="3" s="1"/>
  <c r="M450" i="3"/>
  <c r="Z450" i="3" s="1"/>
  <c r="L450" i="3"/>
  <c r="K450" i="3"/>
  <c r="AA450" i="3" s="1"/>
  <c r="J450" i="3"/>
  <c r="I450" i="3"/>
  <c r="H450" i="3"/>
  <c r="G450" i="3"/>
  <c r="V449" i="3"/>
  <c r="U449" i="3"/>
  <c r="T449" i="3"/>
  <c r="S449" i="3"/>
  <c r="X449" i="3" s="1"/>
  <c r="R449" i="3"/>
  <c r="Q449" i="3"/>
  <c r="P449" i="3"/>
  <c r="AB449" i="3" s="1"/>
  <c r="O449" i="3"/>
  <c r="N449" i="3"/>
  <c r="W449" i="3" s="1"/>
  <c r="M449" i="3"/>
  <c r="Z449" i="3" s="1"/>
  <c r="L449" i="3"/>
  <c r="K449" i="3"/>
  <c r="AA449" i="3" s="1"/>
  <c r="J449" i="3"/>
  <c r="I449" i="3"/>
  <c r="H449" i="3"/>
  <c r="G449" i="3"/>
  <c r="V448" i="3"/>
  <c r="U448" i="3"/>
  <c r="T448" i="3"/>
  <c r="S448" i="3"/>
  <c r="X448" i="3" s="1"/>
  <c r="R448" i="3"/>
  <c r="Q448" i="3"/>
  <c r="P448" i="3"/>
  <c r="AB448" i="3" s="1"/>
  <c r="O448" i="3"/>
  <c r="N448" i="3"/>
  <c r="W448" i="3" s="1"/>
  <c r="M448" i="3"/>
  <c r="Z448" i="3" s="1"/>
  <c r="L448" i="3"/>
  <c r="K448" i="3"/>
  <c r="AA448" i="3" s="1"/>
  <c r="J448" i="3"/>
  <c r="I448" i="3"/>
  <c r="H448" i="3"/>
  <c r="G448" i="3"/>
  <c r="V447" i="3"/>
  <c r="U447" i="3"/>
  <c r="T447" i="3"/>
  <c r="S447" i="3"/>
  <c r="X447" i="3" s="1"/>
  <c r="R447" i="3"/>
  <c r="Q447" i="3"/>
  <c r="P447" i="3"/>
  <c r="AB447" i="3" s="1"/>
  <c r="O447" i="3"/>
  <c r="N447" i="3"/>
  <c r="W447" i="3" s="1"/>
  <c r="M447" i="3"/>
  <c r="Z447" i="3" s="1"/>
  <c r="L447" i="3"/>
  <c r="K447" i="3"/>
  <c r="AA447" i="3" s="1"/>
  <c r="J447" i="3"/>
  <c r="I447" i="3"/>
  <c r="H447" i="3"/>
  <c r="G447" i="3"/>
  <c r="V446" i="3"/>
  <c r="U446" i="3"/>
  <c r="T446" i="3"/>
  <c r="S446" i="3"/>
  <c r="X446" i="3" s="1"/>
  <c r="R446" i="3"/>
  <c r="Q446" i="3"/>
  <c r="P446" i="3"/>
  <c r="AB446" i="3" s="1"/>
  <c r="O446" i="3"/>
  <c r="N446" i="3"/>
  <c r="W446" i="3" s="1"/>
  <c r="M446" i="3"/>
  <c r="Z446" i="3" s="1"/>
  <c r="L446" i="3"/>
  <c r="K446" i="3"/>
  <c r="AA446" i="3" s="1"/>
  <c r="J446" i="3"/>
  <c r="I446" i="3"/>
  <c r="H446" i="3"/>
  <c r="G446" i="3"/>
  <c r="V445" i="3"/>
  <c r="U445" i="3"/>
  <c r="T445" i="3"/>
  <c r="S445" i="3"/>
  <c r="X445" i="3" s="1"/>
  <c r="R445" i="3"/>
  <c r="Q445" i="3"/>
  <c r="P445" i="3"/>
  <c r="AB445" i="3" s="1"/>
  <c r="O445" i="3"/>
  <c r="N445" i="3"/>
  <c r="W445" i="3" s="1"/>
  <c r="M445" i="3"/>
  <c r="Z445" i="3" s="1"/>
  <c r="L445" i="3"/>
  <c r="K445" i="3"/>
  <c r="AA445" i="3" s="1"/>
  <c r="J445" i="3"/>
  <c r="I445" i="3"/>
  <c r="H445" i="3"/>
  <c r="G445" i="3"/>
  <c r="V444" i="3"/>
  <c r="U444" i="3"/>
  <c r="T444" i="3"/>
  <c r="S444" i="3"/>
  <c r="X444" i="3" s="1"/>
  <c r="R444" i="3"/>
  <c r="Q444" i="3"/>
  <c r="P444" i="3"/>
  <c r="AB444" i="3" s="1"/>
  <c r="O444" i="3"/>
  <c r="N444" i="3"/>
  <c r="W444" i="3" s="1"/>
  <c r="M444" i="3"/>
  <c r="Z444" i="3" s="1"/>
  <c r="L444" i="3"/>
  <c r="K444" i="3"/>
  <c r="AA444" i="3" s="1"/>
  <c r="J444" i="3"/>
  <c r="I444" i="3"/>
  <c r="H444" i="3"/>
  <c r="G444" i="3"/>
  <c r="V443" i="3"/>
  <c r="U443" i="3"/>
  <c r="T443" i="3"/>
  <c r="S443" i="3"/>
  <c r="X443" i="3" s="1"/>
  <c r="R443" i="3"/>
  <c r="Q443" i="3"/>
  <c r="P443" i="3"/>
  <c r="AB443" i="3" s="1"/>
  <c r="O443" i="3"/>
  <c r="N443" i="3"/>
  <c r="W443" i="3" s="1"/>
  <c r="M443" i="3"/>
  <c r="Z443" i="3" s="1"/>
  <c r="L443" i="3"/>
  <c r="K443" i="3"/>
  <c r="AA443" i="3" s="1"/>
  <c r="J443" i="3"/>
  <c r="I443" i="3"/>
  <c r="H443" i="3"/>
  <c r="G443" i="3"/>
  <c r="W442" i="3"/>
  <c r="V442" i="3"/>
  <c r="U442" i="3"/>
  <c r="T442" i="3"/>
  <c r="S442" i="3"/>
  <c r="X442" i="3" s="1"/>
  <c r="R442" i="3"/>
  <c r="Q442" i="3"/>
  <c r="P442" i="3"/>
  <c r="AB442" i="3" s="1"/>
  <c r="O442" i="3"/>
  <c r="N442" i="3"/>
  <c r="M442" i="3"/>
  <c r="Z442" i="3" s="1"/>
  <c r="L442" i="3"/>
  <c r="K442" i="3"/>
  <c r="AA442" i="3" s="1"/>
  <c r="J442" i="3"/>
  <c r="I442" i="3"/>
  <c r="H442" i="3"/>
  <c r="G442" i="3"/>
  <c r="V441" i="3"/>
  <c r="U441" i="3"/>
  <c r="T441" i="3"/>
  <c r="S441" i="3"/>
  <c r="X441" i="3" s="1"/>
  <c r="R441" i="3"/>
  <c r="Q441" i="3"/>
  <c r="P441" i="3"/>
  <c r="AB441" i="3" s="1"/>
  <c r="O441" i="3"/>
  <c r="N441" i="3"/>
  <c r="W441" i="3" s="1"/>
  <c r="M441" i="3"/>
  <c r="Z441" i="3" s="1"/>
  <c r="L441" i="3"/>
  <c r="K441" i="3"/>
  <c r="AA441" i="3" s="1"/>
  <c r="J441" i="3"/>
  <c r="I441" i="3"/>
  <c r="H441" i="3"/>
  <c r="G441" i="3"/>
  <c r="V440" i="3"/>
  <c r="U440" i="3"/>
  <c r="T440" i="3"/>
  <c r="S440" i="3"/>
  <c r="X440" i="3" s="1"/>
  <c r="R440" i="3"/>
  <c r="Q440" i="3"/>
  <c r="P440" i="3"/>
  <c r="AB440" i="3" s="1"/>
  <c r="O440" i="3"/>
  <c r="N440" i="3"/>
  <c r="W440" i="3" s="1"/>
  <c r="Y440" i="3" s="1"/>
  <c r="M440" i="3"/>
  <c r="Z440" i="3" s="1"/>
  <c r="L440" i="3"/>
  <c r="K440" i="3"/>
  <c r="J440" i="3"/>
  <c r="I440" i="3"/>
  <c r="H440" i="3"/>
  <c r="G440" i="3"/>
  <c r="V439" i="3"/>
  <c r="U439" i="3"/>
  <c r="T439" i="3"/>
  <c r="S439" i="3"/>
  <c r="X439" i="3" s="1"/>
  <c r="R439" i="3"/>
  <c r="Q439" i="3"/>
  <c r="P439" i="3"/>
  <c r="AB439" i="3" s="1"/>
  <c r="O439" i="3"/>
  <c r="N439" i="3"/>
  <c r="W439" i="3" s="1"/>
  <c r="M439" i="3"/>
  <c r="Z439" i="3" s="1"/>
  <c r="L439" i="3"/>
  <c r="K439" i="3"/>
  <c r="AA439" i="3" s="1"/>
  <c r="J439" i="3"/>
  <c r="I439" i="3"/>
  <c r="H439" i="3"/>
  <c r="G439" i="3"/>
  <c r="V438" i="3"/>
  <c r="U438" i="3"/>
  <c r="T438" i="3"/>
  <c r="S438" i="3"/>
  <c r="X438" i="3" s="1"/>
  <c r="R438" i="3"/>
  <c r="Q438" i="3"/>
  <c r="P438" i="3"/>
  <c r="AB438" i="3" s="1"/>
  <c r="O438" i="3"/>
  <c r="N438" i="3"/>
  <c r="W438" i="3" s="1"/>
  <c r="M438" i="3"/>
  <c r="Z438" i="3" s="1"/>
  <c r="L438" i="3"/>
  <c r="K438" i="3"/>
  <c r="AA438" i="3" s="1"/>
  <c r="J438" i="3"/>
  <c r="I438" i="3"/>
  <c r="H438" i="3"/>
  <c r="G438" i="3"/>
  <c r="V437" i="3"/>
  <c r="U437" i="3"/>
  <c r="T437" i="3"/>
  <c r="S437" i="3"/>
  <c r="X437" i="3" s="1"/>
  <c r="R437" i="3"/>
  <c r="Q437" i="3"/>
  <c r="P437" i="3"/>
  <c r="AB437" i="3" s="1"/>
  <c r="O437" i="3"/>
  <c r="N437" i="3"/>
  <c r="W437" i="3" s="1"/>
  <c r="M437" i="3"/>
  <c r="Z437" i="3" s="1"/>
  <c r="L437" i="3"/>
  <c r="K437" i="3"/>
  <c r="J437" i="3"/>
  <c r="I437" i="3"/>
  <c r="H437" i="3"/>
  <c r="G437" i="3"/>
  <c r="V436" i="3"/>
  <c r="U436" i="3"/>
  <c r="T436" i="3"/>
  <c r="S436" i="3"/>
  <c r="X436" i="3" s="1"/>
  <c r="R436" i="3"/>
  <c r="Q436" i="3"/>
  <c r="P436" i="3"/>
  <c r="AB436" i="3" s="1"/>
  <c r="O436" i="3"/>
  <c r="N436" i="3"/>
  <c r="W436" i="3" s="1"/>
  <c r="M436" i="3"/>
  <c r="Z436" i="3" s="1"/>
  <c r="L436" i="3"/>
  <c r="K436" i="3"/>
  <c r="AA436" i="3" s="1"/>
  <c r="J436" i="3"/>
  <c r="I436" i="3"/>
  <c r="H436" i="3"/>
  <c r="G436" i="3"/>
  <c r="V435" i="3"/>
  <c r="U435" i="3"/>
  <c r="T435" i="3"/>
  <c r="S435" i="3"/>
  <c r="X435" i="3" s="1"/>
  <c r="R435" i="3"/>
  <c r="Q435" i="3"/>
  <c r="P435" i="3"/>
  <c r="AB435" i="3" s="1"/>
  <c r="O435" i="3"/>
  <c r="N435" i="3"/>
  <c r="W435" i="3" s="1"/>
  <c r="M435" i="3"/>
  <c r="Z435" i="3" s="1"/>
  <c r="L435" i="3"/>
  <c r="K435" i="3"/>
  <c r="AA435" i="3" s="1"/>
  <c r="J435" i="3"/>
  <c r="I435" i="3"/>
  <c r="H435" i="3"/>
  <c r="G435" i="3"/>
  <c r="Z434" i="3"/>
  <c r="V434" i="3"/>
  <c r="U434" i="3"/>
  <c r="T434" i="3"/>
  <c r="S434" i="3"/>
  <c r="X434" i="3" s="1"/>
  <c r="R434" i="3"/>
  <c r="Q434" i="3"/>
  <c r="P434" i="3"/>
  <c r="AB434" i="3" s="1"/>
  <c r="O434" i="3"/>
  <c r="N434" i="3"/>
  <c r="W434" i="3" s="1"/>
  <c r="M434" i="3"/>
  <c r="L434" i="3"/>
  <c r="K434" i="3"/>
  <c r="AA434" i="3" s="1"/>
  <c r="J434" i="3"/>
  <c r="I434" i="3"/>
  <c r="H434" i="3"/>
  <c r="G434" i="3"/>
  <c r="V433" i="3"/>
  <c r="U433" i="3"/>
  <c r="T433" i="3"/>
  <c r="S433" i="3"/>
  <c r="X433" i="3" s="1"/>
  <c r="R433" i="3"/>
  <c r="Q433" i="3"/>
  <c r="P433" i="3"/>
  <c r="AB433" i="3" s="1"/>
  <c r="O433" i="3"/>
  <c r="N433" i="3"/>
  <c r="W433" i="3" s="1"/>
  <c r="M433" i="3"/>
  <c r="Z433" i="3" s="1"/>
  <c r="L433" i="3"/>
  <c r="K433" i="3"/>
  <c r="AA433" i="3" s="1"/>
  <c r="J433" i="3"/>
  <c r="I433" i="3"/>
  <c r="H433" i="3"/>
  <c r="G433" i="3"/>
  <c r="V432" i="3"/>
  <c r="U432" i="3"/>
  <c r="T432" i="3"/>
  <c r="S432" i="3"/>
  <c r="X432" i="3" s="1"/>
  <c r="Y432" i="3" s="1"/>
  <c r="R432" i="3"/>
  <c r="Q432" i="3"/>
  <c r="P432" i="3"/>
  <c r="AB432" i="3" s="1"/>
  <c r="O432" i="3"/>
  <c r="N432" i="3"/>
  <c r="W432" i="3" s="1"/>
  <c r="M432" i="3"/>
  <c r="Z432" i="3" s="1"/>
  <c r="L432" i="3"/>
  <c r="K432" i="3"/>
  <c r="AA432" i="3" s="1"/>
  <c r="J432" i="3"/>
  <c r="I432" i="3"/>
  <c r="H432" i="3"/>
  <c r="G432" i="3"/>
  <c r="V431" i="3"/>
  <c r="U431" i="3"/>
  <c r="T431" i="3"/>
  <c r="S431" i="3"/>
  <c r="X431" i="3" s="1"/>
  <c r="R431" i="3"/>
  <c r="Q431" i="3"/>
  <c r="P431" i="3"/>
  <c r="AB431" i="3" s="1"/>
  <c r="O431" i="3"/>
  <c r="N431" i="3"/>
  <c r="W431" i="3" s="1"/>
  <c r="M431" i="3"/>
  <c r="Z431" i="3" s="1"/>
  <c r="L431" i="3"/>
  <c r="K431" i="3"/>
  <c r="J431" i="3"/>
  <c r="I431" i="3"/>
  <c r="H431" i="3"/>
  <c r="G431" i="3"/>
  <c r="V430" i="3"/>
  <c r="U430" i="3"/>
  <c r="T430" i="3"/>
  <c r="S430" i="3"/>
  <c r="X430" i="3" s="1"/>
  <c r="R430" i="3"/>
  <c r="Q430" i="3"/>
  <c r="P430" i="3"/>
  <c r="AB430" i="3" s="1"/>
  <c r="O430" i="3"/>
  <c r="N430" i="3"/>
  <c r="W430" i="3" s="1"/>
  <c r="M430" i="3"/>
  <c r="Z430" i="3" s="1"/>
  <c r="L430" i="3"/>
  <c r="K430" i="3"/>
  <c r="AA430" i="3" s="1"/>
  <c r="J430" i="3"/>
  <c r="I430" i="3"/>
  <c r="H430" i="3"/>
  <c r="G430" i="3"/>
  <c r="V429" i="3"/>
  <c r="U429" i="3"/>
  <c r="T429" i="3"/>
  <c r="S429" i="3"/>
  <c r="X429" i="3" s="1"/>
  <c r="R429" i="3"/>
  <c r="Q429" i="3"/>
  <c r="P429" i="3"/>
  <c r="AB429" i="3" s="1"/>
  <c r="O429" i="3"/>
  <c r="N429" i="3"/>
  <c r="W429" i="3" s="1"/>
  <c r="M429" i="3"/>
  <c r="Z429" i="3" s="1"/>
  <c r="L429" i="3"/>
  <c r="K429" i="3"/>
  <c r="AA429" i="3" s="1"/>
  <c r="J429" i="3"/>
  <c r="I429" i="3"/>
  <c r="H429" i="3"/>
  <c r="G429" i="3"/>
  <c r="V428" i="3"/>
  <c r="U428" i="3"/>
  <c r="T428" i="3"/>
  <c r="S428" i="3"/>
  <c r="X428" i="3" s="1"/>
  <c r="R428" i="3"/>
  <c r="Q428" i="3"/>
  <c r="P428" i="3"/>
  <c r="AB428" i="3" s="1"/>
  <c r="O428" i="3"/>
  <c r="N428" i="3"/>
  <c r="W428" i="3" s="1"/>
  <c r="M428" i="3"/>
  <c r="Z428" i="3" s="1"/>
  <c r="L428" i="3"/>
  <c r="K428" i="3"/>
  <c r="AA428" i="3" s="1"/>
  <c r="J428" i="3"/>
  <c r="I428" i="3"/>
  <c r="H428" i="3"/>
  <c r="G428" i="3"/>
  <c r="V427" i="3"/>
  <c r="U427" i="3"/>
  <c r="T427" i="3"/>
  <c r="S427" i="3"/>
  <c r="X427" i="3" s="1"/>
  <c r="R427" i="3"/>
  <c r="Q427" i="3"/>
  <c r="P427" i="3"/>
  <c r="AB427" i="3" s="1"/>
  <c r="O427" i="3"/>
  <c r="N427" i="3"/>
  <c r="W427" i="3" s="1"/>
  <c r="M427" i="3"/>
  <c r="Z427" i="3" s="1"/>
  <c r="L427" i="3"/>
  <c r="K427" i="3"/>
  <c r="AA427" i="3" s="1"/>
  <c r="J427" i="3"/>
  <c r="I427" i="3"/>
  <c r="H427" i="3"/>
  <c r="G427" i="3"/>
  <c r="V426" i="3"/>
  <c r="U426" i="3"/>
  <c r="T426" i="3"/>
  <c r="S426" i="3"/>
  <c r="X426" i="3" s="1"/>
  <c r="R426" i="3"/>
  <c r="Q426" i="3"/>
  <c r="P426" i="3"/>
  <c r="AB426" i="3" s="1"/>
  <c r="O426" i="3"/>
  <c r="N426" i="3"/>
  <c r="W426" i="3" s="1"/>
  <c r="M426" i="3"/>
  <c r="Z426" i="3" s="1"/>
  <c r="L426" i="3"/>
  <c r="K426" i="3"/>
  <c r="AA426" i="3" s="1"/>
  <c r="J426" i="3"/>
  <c r="I426" i="3"/>
  <c r="H426" i="3"/>
  <c r="G426" i="3"/>
  <c r="AA425" i="3"/>
  <c r="V425" i="3"/>
  <c r="U425" i="3"/>
  <c r="T425" i="3"/>
  <c r="S425" i="3"/>
  <c r="X425" i="3" s="1"/>
  <c r="R425" i="3"/>
  <c r="Q425" i="3"/>
  <c r="P425" i="3"/>
  <c r="AB425" i="3" s="1"/>
  <c r="O425" i="3"/>
  <c r="N425" i="3"/>
  <c r="W425" i="3" s="1"/>
  <c r="M425" i="3"/>
  <c r="Z425" i="3" s="1"/>
  <c r="L425" i="3"/>
  <c r="K425" i="3"/>
  <c r="J425" i="3"/>
  <c r="I425" i="3"/>
  <c r="H425" i="3"/>
  <c r="G425" i="3"/>
  <c r="V424" i="3"/>
  <c r="U424" i="3"/>
  <c r="T424" i="3"/>
  <c r="S424" i="3"/>
  <c r="X424" i="3" s="1"/>
  <c r="R424" i="3"/>
  <c r="Q424" i="3"/>
  <c r="P424" i="3"/>
  <c r="AB424" i="3" s="1"/>
  <c r="O424" i="3"/>
  <c r="N424" i="3"/>
  <c r="W424" i="3" s="1"/>
  <c r="M424" i="3"/>
  <c r="Z424" i="3" s="1"/>
  <c r="L424" i="3"/>
  <c r="K424" i="3"/>
  <c r="AA424" i="3" s="1"/>
  <c r="J424" i="3"/>
  <c r="I424" i="3"/>
  <c r="H424" i="3"/>
  <c r="G424" i="3"/>
  <c r="V423" i="3"/>
  <c r="U423" i="3"/>
  <c r="T423" i="3"/>
  <c r="S423" i="3"/>
  <c r="X423" i="3" s="1"/>
  <c r="R423" i="3"/>
  <c r="Q423" i="3"/>
  <c r="P423" i="3"/>
  <c r="AB423" i="3" s="1"/>
  <c r="O423" i="3"/>
  <c r="N423" i="3"/>
  <c r="W423" i="3" s="1"/>
  <c r="M423" i="3"/>
  <c r="Z423" i="3" s="1"/>
  <c r="L423" i="3"/>
  <c r="K423" i="3"/>
  <c r="AA423" i="3" s="1"/>
  <c r="J423" i="3"/>
  <c r="I423" i="3"/>
  <c r="H423" i="3"/>
  <c r="G423" i="3"/>
  <c r="V422" i="3"/>
  <c r="U422" i="3"/>
  <c r="T422" i="3"/>
  <c r="S422" i="3"/>
  <c r="X422" i="3" s="1"/>
  <c r="R422" i="3"/>
  <c r="Q422" i="3"/>
  <c r="P422" i="3"/>
  <c r="AB422" i="3" s="1"/>
  <c r="O422" i="3"/>
  <c r="N422" i="3"/>
  <c r="W422" i="3" s="1"/>
  <c r="M422" i="3"/>
  <c r="Z422" i="3" s="1"/>
  <c r="L422" i="3"/>
  <c r="K422" i="3"/>
  <c r="AA422" i="3" s="1"/>
  <c r="J422" i="3"/>
  <c r="I422" i="3"/>
  <c r="H422" i="3"/>
  <c r="G422" i="3"/>
  <c r="AB421" i="3"/>
  <c r="V421" i="3"/>
  <c r="U421" i="3"/>
  <c r="T421" i="3"/>
  <c r="S421" i="3"/>
  <c r="X421" i="3" s="1"/>
  <c r="R421" i="3"/>
  <c r="Q421" i="3"/>
  <c r="P421" i="3"/>
  <c r="O421" i="3"/>
  <c r="N421" i="3"/>
  <c r="W421" i="3" s="1"/>
  <c r="M421" i="3"/>
  <c r="Z421" i="3" s="1"/>
  <c r="L421" i="3"/>
  <c r="K421" i="3"/>
  <c r="AA421" i="3" s="1"/>
  <c r="J421" i="3"/>
  <c r="I421" i="3"/>
  <c r="H421" i="3"/>
  <c r="G421" i="3"/>
  <c r="V420" i="3"/>
  <c r="U420" i="3"/>
  <c r="T420" i="3"/>
  <c r="S420" i="3"/>
  <c r="X420" i="3" s="1"/>
  <c r="R420" i="3"/>
  <c r="Q420" i="3"/>
  <c r="P420" i="3"/>
  <c r="AB420" i="3" s="1"/>
  <c r="O420" i="3"/>
  <c r="N420" i="3"/>
  <c r="W420" i="3" s="1"/>
  <c r="M420" i="3"/>
  <c r="Z420" i="3" s="1"/>
  <c r="L420" i="3"/>
  <c r="K420" i="3"/>
  <c r="AA420" i="3" s="1"/>
  <c r="J420" i="3"/>
  <c r="I420" i="3"/>
  <c r="H420" i="3"/>
  <c r="G420" i="3"/>
  <c r="Z419" i="3"/>
  <c r="V419" i="3"/>
  <c r="U419" i="3"/>
  <c r="T419" i="3"/>
  <c r="S419" i="3"/>
  <c r="X419" i="3" s="1"/>
  <c r="R419" i="3"/>
  <c r="Q419" i="3"/>
  <c r="P419" i="3"/>
  <c r="AB419" i="3" s="1"/>
  <c r="O419" i="3"/>
  <c r="N419" i="3"/>
  <c r="W419" i="3" s="1"/>
  <c r="M419" i="3"/>
  <c r="L419" i="3"/>
  <c r="K419" i="3"/>
  <c r="AA419" i="3" s="1"/>
  <c r="J419" i="3"/>
  <c r="I419" i="3"/>
  <c r="H419" i="3"/>
  <c r="G419" i="3"/>
  <c r="V418" i="3"/>
  <c r="U418" i="3"/>
  <c r="T418" i="3"/>
  <c r="S418" i="3"/>
  <c r="X418" i="3" s="1"/>
  <c r="R418" i="3"/>
  <c r="Q418" i="3"/>
  <c r="P418" i="3"/>
  <c r="AB418" i="3" s="1"/>
  <c r="O418" i="3"/>
  <c r="N418" i="3"/>
  <c r="W418" i="3" s="1"/>
  <c r="Y418" i="3" s="1"/>
  <c r="M418" i="3"/>
  <c r="Z418" i="3" s="1"/>
  <c r="L418" i="3"/>
  <c r="K418" i="3"/>
  <c r="AA418" i="3" s="1"/>
  <c r="J418" i="3"/>
  <c r="I418" i="3"/>
  <c r="H418" i="3"/>
  <c r="G418" i="3"/>
  <c r="Z417" i="3"/>
  <c r="V417" i="3"/>
  <c r="U417" i="3"/>
  <c r="T417" i="3"/>
  <c r="S417" i="3"/>
  <c r="X417" i="3" s="1"/>
  <c r="R417" i="3"/>
  <c r="Q417" i="3"/>
  <c r="P417" i="3"/>
  <c r="AB417" i="3" s="1"/>
  <c r="O417" i="3"/>
  <c r="N417" i="3"/>
  <c r="W417" i="3" s="1"/>
  <c r="M417" i="3"/>
  <c r="L417" i="3"/>
  <c r="K417" i="3"/>
  <c r="AA417" i="3" s="1"/>
  <c r="J417" i="3"/>
  <c r="I417" i="3"/>
  <c r="H417" i="3"/>
  <c r="G417" i="3"/>
  <c r="V416" i="3"/>
  <c r="U416" i="3"/>
  <c r="T416" i="3"/>
  <c r="S416" i="3"/>
  <c r="X416" i="3" s="1"/>
  <c r="R416" i="3"/>
  <c r="Q416" i="3"/>
  <c r="P416" i="3"/>
  <c r="AB416" i="3" s="1"/>
  <c r="O416" i="3"/>
  <c r="N416" i="3"/>
  <c r="W416" i="3" s="1"/>
  <c r="M416" i="3"/>
  <c r="Z416" i="3" s="1"/>
  <c r="L416" i="3"/>
  <c r="K416" i="3"/>
  <c r="AA416" i="3" s="1"/>
  <c r="J416" i="3"/>
  <c r="I416" i="3"/>
  <c r="H416" i="3"/>
  <c r="G416" i="3"/>
  <c r="V415" i="3"/>
  <c r="U415" i="3"/>
  <c r="T415" i="3"/>
  <c r="S415" i="3"/>
  <c r="X415" i="3" s="1"/>
  <c r="R415" i="3"/>
  <c r="Q415" i="3"/>
  <c r="P415" i="3"/>
  <c r="AB415" i="3" s="1"/>
  <c r="O415" i="3"/>
  <c r="N415" i="3"/>
  <c r="W415" i="3" s="1"/>
  <c r="M415" i="3"/>
  <c r="Z415" i="3" s="1"/>
  <c r="L415" i="3"/>
  <c r="K415" i="3"/>
  <c r="AA415" i="3" s="1"/>
  <c r="J415" i="3"/>
  <c r="I415" i="3"/>
  <c r="H415" i="3"/>
  <c r="G415" i="3"/>
  <c r="V414" i="3"/>
  <c r="U414" i="3"/>
  <c r="T414" i="3"/>
  <c r="S414" i="3"/>
  <c r="X414" i="3" s="1"/>
  <c r="R414" i="3"/>
  <c r="Q414" i="3"/>
  <c r="P414" i="3"/>
  <c r="AB414" i="3" s="1"/>
  <c r="O414" i="3"/>
  <c r="N414" i="3"/>
  <c r="W414" i="3" s="1"/>
  <c r="M414" i="3"/>
  <c r="Z414" i="3" s="1"/>
  <c r="L414" i="3"/>
  <c r="K414" i="3"/>
  <c r="AA414" i="3" s="1"/>
  <c r="J414" i="3"/>
  <c r="I414" i="3"/>
  <c r="H414" i="3"/>
  <c r="G414" i="3"/>
  <c r="V413" i="3"/>
  <c r="U413" i="3"/>
  <c r="T413" i="3"/>
  <c r="S413" i="3"/>
  <c r="X413" i="3" s="1"/>
  <c r="R413" i="3"/>
  <c r="Q413" i="3"/>
  <c r="P413" i="3"/>
  <c r="AB413" i="3" s="1"/>
  <c r="O413" i="3"/>
  <c r="N413" i="3"/>
  <c r="W413" i="3" s="1"/>
  <c r="M413" i="3"/>
  <c r="Z413" i="3" s="1"/>
  <c r="L413" i="3"/>
  <c r="K413" i="3"/>
  <c r="AA413" i="3" s="1"/>
  <c r="J413" i="3"/>
  <c r="I413" i="3"/>
  <c r="H413" i="3"/>
  <c r="G413" i="3"/>
  <c r="V412" i="3"/>
  <c r="U412" i="3"/>
  <c r="T412" i="3"/>
  <c r="S412" i="3"/>
  <c r="X412" i="3" s="1"/>
  <c r="R412" i="3"/>
  <c r="Q412" i="3"/>
  <c r="P412" i="3"/>
  <c r="AB412" i="3" s="1"/>
  <c r="O412" i="3"/>
  <c r="N412" i="3"/>
  <c r="W412" i="3" s="1"/>
  <c r="M412" i="3"/>
  <c r="Z412" i="3" s="1"/>
  <c r="L412" i="3"/>
  <c r="K412" i="3"/>
  <c r="AA412" i="3" s="1"/>
  <c r="J412" i="3"/>
  <c r="I412" i="3"/>
  <c r="H412" i="3"/>
  <c r="G412" i="3"/>
  <c r="V411" i="3"/>
  <c r="U411" i="3"/>
  <c r="T411" i="3"/>
  <c r="S411" i="3"/>
  <c r="X411" i="3" s="1"/>
  <c r="R411" i="3"/>
  <c r="Q411" i="3"/>
  <c r="P411" i="3"/>
  <c r="AB411" i="3" s="1"/>
  <c r="O411" i="3"/>
  <c r="N411" i="3"/>
  <c r="W411" i="3" s="1"/>
  <c r="M411" i="3"/>
  <c r="Z411" i="3" s="1"/>
  <c r="L411" i="3"/>
  <c r="K411" i="3"/>
  <c r="AA411" i="3" s="1"/>
  <c r="J411" i="3"/>
  <c r="I411" i="3"/>
  <c r="H411" i="3"/>
  <c r="G411" i="3"/>
  <c r="V410" i="3"/>
  <c r="U410" i="3"/>
  <c r="T410" i="3"/>
  <c r="S410" i="3"/>
  <c r="X410" i="3" s="1"/>
  <c r="R410" i="3"/>
  <c r="Q410" i="3"/>
  <c r="P410" i="3"/>
  <c r="AB410" i="3" s="1"/>
  <c r="O410" i="3"/>
  <c r="N410" i="3"/>
  <c r="W410" i="3" s="1"/>
  <c r="M410" i="3"/>
  <c r="Z410" i="3" s="1"/>
  <c r="L410" i="3"/>
  <c r="K410" i="3"/>
  <c r="AA410" i="3" s="1"/>
  <c r="J410" i="3"/>
  <c r="I410" i="3"/>
  <c r="H410" i="3"/>
  <c r="G410" i="3"/>
  <c r="V409" i="3"/>
  <c r="U409" i="3"/>
  <c r="T409" i="3"/>
  <c r="S409" i="3"/>
  <c r="X409" i="3" s="1"/>
  <c r="R409" i="3"/>
  <c r="Q409" i="3"/>
  <c r="P409" i="3"/>
  <c r="AB409" i="3" s="1"/>
  <c r="O409" i="3"/>
  <c r="N409" i="3"/>
  <c r="W409" i="3" s="1"/>
  <c r="M409" i="3"/>
  <c r="Z409" i="3" s="1"/>
  <c r="L409" i="3"/>
  <c r="K409" i="3"/>
  <c r="AA409" i="3" s="1"/>
  <c r="J409" i="3"/>
  <c r="I409" i="3"/>
  <c r="H409" i="3"/>
  <c r="G409" i="3"/>
  <c r="V408" i="3"/>
  <c r="U408" i="3"/>
  <c r="T408" i="3"/>
  <c r="S408" i="3"/>
  <c r="X408" i="3" s="1"/>
  <c r="R408" i="3"/>
  <c r="Q408" i="3"/>
  <c r="P408" i="3"/>
  <c r="AB408" i="3" s="1"/>
  <c r="O408" i="3"/>
  <c r="N408" i="3"/>
  <c r="W408" i="3" s="1"/>
  <c r="M408" i="3"/>
  <c r="Z408" i="3" s="1"/>
  <c r="L408" i="3"/>
  <c r="K408" i="3"/>
  <c r="AA408" i="3" s="1"/>
  <c r="J408" i="3"/>
  <c r="I408" i="3"/>
  <c r="H408" i="3"/>
  <c r="G408" i="3"/>
  <c r="V407" i="3"/>
  <c r="U407" i="3"/>
  <c r="T407" i="3"/>
  <c r="S407" i="3"/>
  <c r="X407" i="3" s="1"/>
  <c r="R407" i="3"/>
  <c r="Q407" i="3"/>
  <c r="P407" i="3"/>
  <c r="AB407" i="3" s="1"/>
  <c r="O407" i="3"/>
  <c r="N407" i="3"/>
  <c r="W407" i="3" s="1"/>
  <c r="M407" i="3"/>
  <c r="Z407" i="3" s="1"/>
  <c r="L407" i="3"/>
  <c r="K407" i="3"/>
  <c r="AA407" i="3" s="1"/>
  <c r="J407" i="3"/>
  <c r="I407" i="3"/>
  <c r="H407" i="3"/>
  <c r="G407" i="3"/>
  <c r="V406" i="3"/>
  <c r="U406" i="3"/>
  <c r="T406" i="3"/>
  <c r="S406" i="3"/>
  <c r="X406" i="3" s="1"/>
  <c r="R406" i="3"/>
  <c r="Q406" i="3"/>
  <c r="P406" i="3"/>
  <c r="AB406" i="3" s="1"/>
  <c r="O406" i="3"/>
  <c r="N406" i="3"/>
  <c r="W406" i="3" s="1"/>
  <c r="M406" i="3"/>
  <c r="Z406" i="3" s="1"/>
  <c r="L406" i="3"/>
  <c r="K406" i="3"/>
  <c r="AA406" i="3" s="1"/>
  <c r="J406" i="3"/>
  <c r="I406" i="3"/>
  <c r="H406" i="3"/>
  <c r="G406" i="3"/>
  <c r="V405" i="3"/>
  <c r="U405" i="3"/>
  <c r="T405" i="3"/>
  <c r="S405" i="3"/>
  <c r="X405" i="3" s="1"/>
  <c r="R405" i="3"/>
  <c r="Q405" i="3"/>
  <c r="P405" i="3"/>
  <c r="AB405" i="3" s="1"/>
  <c r="O405" i="3"/>
  <c r="N405" i="3"/>
  <c r="W405" i="3" s="1"/>
  <c r="M405" i="3"/>
  <c r="Z405" i="3" s="1"/>
  <c r="L405" i="3"/>
  <c r="K405" i="3"/>
  <c r="AA405" i="3" s="1"/>
  <c r="J405" i="3"/>
  <c r="I405" i="3"/>
  <c r="H405" i="3"/>
  <c r="G405" i="3"/>
  <c r="V404" i="3"/>
  <c r="U404" i="3"/>
  <c r="T404" i="3"/>
  <c r="S404" i="3"/>
  <c r="X404" i="3" s="1"/>
  <c r="R404" i="3"/>
  <c r="Q404" i="3"/>
  <c r="P404" i="3"/>
  <c r="AB404" i="3" s="1"/>
  <c r="O404" i="3"/>
  <c r="N404" i="3"/>
  <c r="W404" i="3" s="1"/>
  <c r="M404" i="3"/>
  <c r="Z404" i="3" s="1"/>
  <c r="L404" i="3"/>
  <c r="K404" i="3"/>
  <c r="AA404" i="3" s="1"/>
  <c r="J404" i="3"/>
  <c r="I404" i="3"/>
  <c r="H404" i="3"/>
  <c r="G404" i="3"/>
  <c r="V403" i="3"/>
  <c r="U403" i="3"/>
  <c r="T403" i="3"/>
  <c r="S403" i="3"/>
  <c r="X403" i="3" s="1"/>
  <c r="R403" i="3"/>
  <c r="Q403" i="3"/>
  <c r="P403" i="3"/>
  <c r="AB403" i="3" s="1"/>
  <c r="O403" i="3"/>
  <c r="N403" i="3"/>
  <c r="W403" i="3" s="1"/>
  <c r="M403" i="3"/>
  <c r="Z403" i="3" s="1"/>
  <c r="L403" i="3"/>
  <c r="K403" i="3"/>
  <c r="AA403" i="3" s="1"/>
  <c r="J403" i="3"/>
  <c r="I403" i="3"/>
  <c r="H403" i="3"/>
  <c r="G403" i="3"/>
  <c r="V402" i="3"/>
  <c r="U402" i="3"/>
  <c r="T402" i="3"/>
  <c r="S402" i="3"/>
  <c r="X402" i="3" s="1"/>
  <c r="R402" i="3"/>
  <c r="Q402" i="3"/>
  <c r="P402" i="3"/>
  <c r="AB402" i="3" s="1"/>
  <c r="O402" i="3"/>
  <c r="N402" i="3"/>
  <c r="W402" i="3" s="1"/>
  <c r="Y402" i="3" s="1"/>
  <c r="M402" i="3"/>
  <c r="Z402" i="3" s="1"/>
  <c r="L402" i="3"/>
  <c r="K402" i="3"/>
  <c r="AA402" i="3" s="1"/>
  <c r="J402" i="3"/>
  <c r="I402" i="3"/>
  <c r="H402" i="3"/>
  <c r="G402" i="3"/>
  <c r="V401" i="3"/>
  <c r="U401" i="3"/>
  <c r="T401" i="3"/>
  <c r="S401" i="3"/>
  <c r="X401" i="3" s="1"/>
  <c r="R401" i="3"/>
  <c r="Q401" i="3"/>
  <c r="P401" i="3"/>
  <c r="AB401" i="3" s="1"/>
  <c r="O401" i="3"/>
  <c r="N401" i="3"/>
  <c r="W401" i="3" s="1"/>
  <c r="M401" i="3"/>
  <c r="Z401" i="3" s="1"/>
  <c r="L401" i="3"/>
  <c r="K401" i="3"/>
  <c r="AA401" i="3" s="1"/>
  <c r="J401" i="3"/>
  <c r="I401" i="3"/>
  <c r="H401" i="3"/>
  <c r="G401" i="3"/>
  <c r="V400" i="3"/>
  <c r="U400" i="3"/>
  <c r="T400" i="3"/>
  <c r="S400" i="3"/>
  <c r="X400" i="3" s="1"/>
  <c r="R400" i="3"/>
  <c r="Q400" i="3"/>
  <c r="P400" i="3"/>
  <c r="AB400" i="3" s="1"/>
  <c r="O400" i="3"/>
  <c r="N400" i="3"/>
  <c r="W400" i="3" s="1"/>
  <c r="M400" i="3"/>
  <c r="Z400" i="3" s="1"/>
  <c r="L400" i="3"/>
  <c r="K400" i="3"/>
  <c r="AA400" i="3" s="1"/>
  <c r="J400" i="3"/>
  <c r="I400" i="3"/>
  <c r="H400" i="3"/>
  <c r="G400" i="3"/>
  <c r="V399" i="3"/>
  <c r="U399" i="3"/>
  <c r="T399" i="3"/>
  <c r="S399" i="3"/>
  <c r="X399" i="3" s="1"/>
  <c r="R399" i="3"/>
  <c r="Q399" i="3"/>
  <c r="P399" i="3"/>
  <c r="AB399" i="3" s="1"/>
  <c r="O399" i="3"/>
  <c r="N399" i="3"/>
  <c r="W399" i="3" s="1"/>
  <c r="Y399" i="3" s="1"/>
  <c r="M399" i="3"/>
  <c r="Z399" i="3" s="1"/>
  <c r="L399" i="3"/>
  <c r="K399" i="3"/>
  <c r="AA399" i="3" s="1"/>
  <c r="J399" i="3"/>
  <c r="I399" i="3"/>
  <c r="H399" i="3"/>
  <c r="G399" i="3"/>
  <c r="V398" i="3"/>
  <c r="U398" i="3"/>
  <c r="T398" i="3"/>
  <c r="S398" i="3"/>
  <c r="X398" i="3" s="1"/>
  <c r="R398" i="3"/>
  <c r="Q398" i="3"/>
  <c r="P398" i="3"/>
  <c r="AB398" i="3" s="1"/>
  <c r="O398" i="3"/>
  <c r="N398" i="3"/>
  <c r="W398" i="3" s="1"/>
  <c r="Y398" i="3" s="1"/>
  <c r="M398" i="3"/>
  <c r="Z398" i="3" s="1"/>
  <c r="L398" i="3"/>
  <c r="K398" i="3"/>
  <c r="AA398" i="3" s="1"/>
  <c r="J398" i="3"/>
  <c r="I398" i="3"/>
  <c r="H398" i="3"/>
  <c r="G398" i="3"/>
  <c r="V397" i="3"/>
  <c r="U397" i="3"/>
  <c r="T397" i="3"/>
  <c r="S397" i="3"/>
  <c r="X397" i="3" s="1"/>
  <c r="R397" i="3"/>
  <c r="Q397" i="3"/>
  <c r="P397" i="3"/>
  <c r="AB397" i="3" s="1"/>
  <c r="O397" i="3"/>
  <c r="N397" i="3"/>
  <c r="W397" i="3" s="1"/>
  <c r="M397" i="3"/>
  <c r="Z397" i="3" s="1"/>
  <c r="L397" i="3"/>
  <c r="K397" i="3"/>
  <c r="AA397" i="3" s="1"/>
  <c r="J397" i="3"/>
  <c r="I397" i="3"/>
  <c r="H397" i="3"/>
  <c r="G397" i="3"/>
  <c r="W396" i="3"/>
  <c r="V396" i="3"/>
  <c r="U396" i="3"/>
  <c r="T396" i="3"/>
  <c r="S396" i="3"/>
  <c r="X396" i="3" s="1"/>
  <c r="R396" i="3"/>
  <c r="Q396" i="3"/>
  <c r="P396" i="3"/>
  <c r="AB396" i="3" s="1"/>
  <c r="O396" i="3"/>
  <c r="N396" i="3"/>
  <c r="M396" i="3"/>
  <c r="Z396" i="3" s="1"/>
  <c r="L396" i="3"/>
  <c r="K396" i="3"/>
  <c r="J396" i="3"/>
  <c r="I396" i="3"/>
  <c r="H396" i="3"/>
  <c r="G396" i="3"/>
  <c r="V395" i="3"/>
  <c r="U395" i="3"/>
  <c r="T395" i="3"/>
  <c r="S395" i="3"/>
  <c r="X395" i="3" s="1"/>
  <c r="R395" i="3"/>
  <c r="Q395" i="3"/>
  <c r="P395" i="3"/>
  <c r="AB395" i="3" s="1"/>
  <c r="O395" i="3"/>
  <c r="N395" i="3"/>
  <c r="W395" i="3" s="1"/>
  <c r="M395" i="3"/>
  <c r="Z395" i="3" s="1"/>
  <c r="L395" i="3"/>
  <c r="K395" i="3"/>
  <c r="AA395" i="3" s="1"/>
  <c r="J395" i="3"/>
  <c r="I395" i="3"/>
  <c r="H395" i="3"/>
  <c r="G395" i="3"/>
  <c r="V394" i="3"/>
  <c r="U394" i="3"/>
  <c r="T394" i="3"/>
  <c r="S394" i="3"/>
  <c r="X394" i="3" s="1"/>
  <c r="R394" i="3"/>
  <c r="Q394" i="3"/>
  <c r="P394" i="3"/>
  <c r="AB394" i="3" s="1"/>
  <c r="O394" i="3"/>
  <c r="N394" i="3"/>
  <c r="W394" i="3" s="1"/>
  <c r="M394" i="3"/>
  <c r="Z394" i="3" s="1"/>
  <c r="L394" i="3"/>
  <c r="K394" i="3"/>
  <c r="AA394" i="3" s="1"/>
  <c r="J394" i="3"/>
  <c r="I394" i="3"/>
  <c r="H394" i="3"/>
  <c r="G394" i="3"/>
  <c r="X393" i="3"/>
  <c r="V393" i="3"/>
  <c r="U393" i="3"/>
  <c r="T393" i="3"/>
  <c r="S393" i="3"/>
  <c r="R393" i="3"/>
  <c r="Q393" i="3"/>
  <c r="P393" i="3"/>
  <c r="AB393" i="3" s="1"/>
  <c r="O393" i="3"/>
  <c r="N393" i="3"/>
  <c r="W393" i="3" s="1"/>
  <c r="M393" i="3"/>
  <c r="Z393" i="3" s="1"/>
  <c r="L393" i="3"/>
  <c r="K393" i="3"/>
  <c r="AA393" i="3" s="1"/>
  <c r="J393" i="3"/>
  <c r="I393" i="3"/>
  <c r="H393" i="3"/>
  <c r="G393" i="3"/>
  <c r="AA392" i="3"/>
  <c r="V392" i="3"/>
  <c r="U392" i="3"/>
  <c r="T392" i="3"/>
  <c r="S392" i="3"/>
  <c r="X392" i="3" s="1"/>
  <c r="R392" i="3"/>
  <c r="Q392" i="3"/>
  <c r="P392" i="3"/>
  <c r="AB392" i="3" s="1"/>
  <c r="O392" i="3"/>
  <c r="N392" i="3"/>
  <c r="W392" i="3" s="1"/>
  <c r="M392" i="3"/>
  <c r="Z392" i="3" s="1"/>
  <c r="L392" i="3"/>
  <c r="K392" i="3"/>
  <c r="J392" i="3"/>
  <c r="I392" i="3"/>
  <c r="H392" i="3"/>
  <c r="G392" i="3"/>
  <c r="V391" i="3"/>
  <c r="U391" i="3"/>
  <c r="T391" i="3"/>
  <c r="S391" i="3"/>
  <c r="X391" i="3" s="1"/>
  <c r="R391" i="3"/>
  <c r="Q391" i="3"/>
  <c r="P391" i="3"/>
  <c r="AB391" i="3" s="1"/>
  <c r="O391" i="3"/>
  <c r="N391" i="3"/>
  <c r="W391" i="3" s="1"/>
  <c r="M391" i="3"/>
  <c r="Z391" i="3" s="1"/>
  <c r="L391" i="3"/>
  <c r="K391" i="3"/>
  <c r="AA391" i="3" s="1"/>
  <c r="J391" i="3"/>
  <c r="I391" i="3"/>
  <c r="H391" i="3"/>
  <c r="G391" i="3"/>
  <c r="V390" i="3"/>
  <c r="U390" i="3"/>
  <c r="T390" i="3"/>
  <c r="S390" i="3"/>
  <c r="X390" i="3" s="1"/>
  <c r="R390" i="3"/>
  <c r="Q390" i="3"/>
  <c r="P390" i="3"/>
  <c r="AB390" i="3" s="1"/>
  <c r="O390" i="3"/>
  <c r="N390" i="3"/>
  <c r="W390" i="3" s="1"/>
  <c r="M390" i="3"/>
  <c r="Z390" i="3" s="1"/>
  <c r="L390" i="3"/>
  <c r="K390" i="3"/>
  <c r="AA390" i="3" s="1"/>
  <c r="J390" i="3"/>
  <c r="I390" i="3"/>
  <c r="H390" i="3"/>
  <c r="G390" i="3"/>
  <c r="W389" i="3"/>
  <c r="V389" i="3"/>
  <c r="U389" i="3"/>
  <c r="T389" i="3"/>
  <c r="S389" i="3"/>
  <c r="X389" i="3" s="1"/>
  <c r="R389" i="3"/>
  <c r="Q389" i="3"/>
  <c r="P389" i="3"/>
  <c r="AB389" i="3" s="1"/>
  <c r="O389" i="3"/>
  <c r="N389" i="3"/>
  <c r="M389" i="3"/>
  <c r="Z389" i="3" s="1"/>
  <c r="L389" i="3"/>
  <c r="K389" i="3"/>
  <c r="AA389" i="3" s="1"/>
  <c r="J389" i="3"/>
  <c r="I389" i="3"/>
  <c r="H389" i="3"/>
  <c r="G389" i="3"/>
  <c r="V388" i="3"/>
  <c r="U388" i="3"/>
  <c r="T388" i="3"/>
  <c r="S388" i="3"/>
  <c r="X388" i="3" s="1"/>
  <c r="R388" i="3"/>
  <c r="Q388" i="3"/>
  <c r="P388" i="3"/>
  <c r="AB388" i="3" s="1"/>
  <c r="O388" i="3"/>
  <c r="N388" i="3"/>
  <c r="W388" i="3" s="1"/>
  <c r="M388" i="3"/>
  <c r="Z388" i="3" s="1"/>
  <c r="L388" i="3"/>
  <c r="K388" i="3"/>
  <c r="AA388" i="3" s="1"/>
  <c r="J388" i="3"/>
  <c r="I388" i="3"/>
  <c r="H388" i="3"/>
  <c r="G388" i="3"/>
  <c r="V387" i="3"/>
  <c r="U387" i="3"/>
  <c r="T387" i="3"/>
  <c r="S387" i="3"/>
  <c r="X387" i="3" s="1"/>
  <c r="R387" i="3"/>
  <c r="Q387" i="3"/>
  <c r="P387" i="3"/>
  <c r="AB387" i="3" s="1"/>
  <c r="O387" i="3"/>
  <c r="N387" i="3"/>
  <c r="W387" i="3" s="1"/>
  <c r="M387" i="3"/>
  <c r="Z387" i="3" s="1"/>
  <c r="L387" i="3"/>
  <c r="K387" i="3"/>
  <c r="AA387" i="3" s="1"/>
  <c r="J387" i="3"/>
  <c r="I387" i="3"/>
  <c r="H387" i="3"/>
  <c r="G387" i="3"/>
  <c r="V386" i="3"/>
  <c r="U386" i="3"/>
  <c r="T386" i="3"/>
  <c r="S386" i="3"/>
  <c r="X386" i="3" s="1"/>
  <c r="R386" i="3"/>
  <c r="Q386" i="3"/>
  <c r="P386" i="3"/>
  <c r="AB386" i="3" s="1"/>
  <c r="O386" i="3"/>
  <c r="N386" i="3"/>
  <c r="W386" i="3" s="1"/>
  <c r="M386" i="3"/>
  <c r="Z386" i="3" s="1"/>
  <c r="L386" i="3"/>
  <c r="K386" i="3"/>
  <c r="AA386" i="3" s="1"/>
  <c r="J386" i="3"/>
  <c r="I386" i="3"/>
  <c r="H386" i="3"/>
  <c r="G386" i="3"/>
  <c r="Z385" i="3"/>
  <c r="V385" i="3"/>
  <c r="U385" i="3"/>
  <c r="T385" i="3"/>
  <c r="S385" i="3"/>
  <c r="X385" i="3" s="1"/>
  <c r="R385" i="3"/>
  <c r="Q385" i="3"/>
  <c r="P385" i="3"/>
  <c r="AB385" i="3" s="1"/>
  <c r="O385" i="3"/>
  <c r="N385" i="3"/>
  <c r="W385" i="3" s="1"/>
  <c r="M385" i="3"/>
  <c r="L385" i="3"/>
  <c r="K385" i="3"/>
  <c r="AA385" i="3" s="1"/>
  <c r="J385" i="3"/>
  <c r="I385" i="3"/>
  <c r="H385" i="3"/>
  <c r="G385" i="3"/>
  <c r="V384" i="3"/>
  <c r="U384" i="3"/>
  <c r="T384" i="3"/>
  <c r="S384" i="3"/>
  <c r="X384" i="3" s="1"/>
  <c r="R384" i="3"/>
  <c r="Q384" i="3"/>
  <c r="P384" i="3"/>
  <c r="AB384" i="3" s="1"/>
  <c r="O384" i="3"/>
  <c r="N384" i="3"/>
  <c r="W384" i="3" s="1"/>
  <c r="M384" i="3"/>
  <c r="Z384" i="3" s="1"/>
  <c r="L384" i="3"/>
  <c r="K384" i="3"/>
  <c r="AA384" i="3" s="1"/>
  <c r="J384" i="3"/>
  <c r="I384" i="3"/>
  <c r="H384" i="3"/>
  <c r="G384" i="3"/>
  <c r="AB383" i="3"/>
  <c r="V383" i="3"/>
  <c r="U383" i="3"/>
  <c r="T383" i="3"/>
  <c r="S383" i="3"/>
  <c r="X383" i="3" s="1"/>
  <c r="R383" i="3"/>
  <c r="Q383" i="3"/>
  <c r="P383" i="3"/>
  <c r="O383" i="3"/>
  <c r="N383" i="3"/>
  <c r="W383" i="3" s="1"/>
  <c r="M383" i="3"/>
  <c r="Z383" i="3" s="1"/>
  <c r="L383" i="3"/>
  <c r="K383" i="3"/>
  <c r="AA383" i="3" s="1"/>
  <c r="J383" i="3"/>
  <c r="I383" i="3"/>
  <c r="H383" i="3"/>
  <c r="G383" i="3"/>
  <c r="V382" i="3"/>
  <c r="U382" i="3"/>
  <c r="T382" i="3"/>
  <c r="S382" i="3"/>
  <c r="X382" i="3" s="1"/>
  <c r="R382" i="3"/>
  <c r="Q382" i="3"/>
  <c r="P382" i="3"/>
  <c r="AB382" i="3" s="1"/>
  <c r="O382" i="3"/>
  <c r="N382" i="3"/>
  <c r="W382" i="3" s="1"/>
  <c r="M382" i="3"/>
  <c r="Z382" i="3" s="1"/>
  <c r="L382" i="3"/>
  <c r="K382" i="3"/>
  <c r="AA382" i="3" s="1"/>
  <c r="J382" i="3"/>
  <c r="I382" i="3"/>
  <c r="H382" i="3"/>
  <c r="G382" i="3"/>
  <c r="V381" i="3"/>
  <c r="U381" i="3"/>
  <c r="T381" i="3"/>
  <c r="S381" i="3"/>
  <c r="X381" i="3" s="1"/>
  <c r="R381" i="3"/>
  <c r="Q381" i="3"/>
  <c r="P381" i="3"/>
  <c r="AB381" i="3" s="1"/>
  <c r="O381" i="3"/>
  <c r="N381" i="3"/>
  <c r="W381" i="3" s="1"/>
  <c r="M381" i="3"/>
  <c r="Z381" i="3" s="1"/>
  <c r="L381" i="3"/>
  <c r="K381" i="3"/>
  <c r="AA381" i="3" s="1"/>
  <c r="J381" i="3"/>
  <c r="I381" i="3"/>
  <c r="H381" i="3"/>
  <c r="G381" i="3"/>
  <c r="V380" i="3"/>
  <c r="U380" i="3"/>
  <c r="T380" i="3"/>
  <c r="S380" i="3"/>
  <c r="X380" i="3" s="1"/>
  <c r="R380" i="3"/>
  <c r="Q380" i="3"/>
  <c r="P380" i="3"/>
  <c r="AB380" i="3" s="1"/>
  <c r="O380" i="3"/>
  <c r="N380" i="3"/>
  <c r="W380" i="3" s="1"/>
  <c r="M380" i="3"/>
  <c r="Z380" i="3" s="1"/>
  <c r="L380" i="3"/>
  <c r="K380" i="3"/>
  <c r="AA380" i="3" s="1"/>
  <c r="J380" i="3"/>
  <c r="I380" i="3"/>
  <c r="H380" i="3"/>
  <c r="G380" i="3"/>
  <c r="V379" i="3"/>
  <c r="U379" i="3"/>
  <c r="T379" i="3"/>
  <c r="S379" i="3"/>
  <c r="X379" i="3" s="1"/>
  <c r="R379" i="3"/>
  <c r="Q379" i="3"/>
  <c r="P379" i="3"/>
  <c r="AB379" i="3" s="1"/>
  <c r="O379" i="3"/>
  <c r="N379" i="3"/>
  <c r="W379" i="3" s="1"/>
  <c r="M379" i="3"/>
  <c r="Z379" i="3" s="1"/>
  <c r="L379" i="3"/>
  <c r="K379" i="3"/>
  <c r="AA379" i="3" s="1"/>
  <c r="J379" i="3"/>
  <c r="I379" i="3"/>
  <c r="H379" i="3"/>
  <c r="G379" i="3"/>
  <c r="X378" i="3"/>
  <c r="V378" i="3"/>
  <c r="U378" i="3"/>
  <c r="T378" i="3"/>
  <c r="S378" i="3"/>
  <c r="R378" i="3"/>
  <c r="Q378" i="3"/>
  <c r="P378" i="3"/>
  <c r="AB378" i="3" s="1"/>
  <c r="O378" i="3"/>
  <c r="N378" i="3"/>
  <c r="W378" i="3" s="1"/>
  <c r="M378" i="3"/>
  <c r="Z378" i="3" s="1"/>
  <c r="L378" i="3"/>
  <c r="K378" i="3"/>
  <c r="AA378" i="3" s="1"/>
  <c r="J378" i="3"/>
  <c r="I378" i="3"/>
  <c r="H378" i="3"/>
  <c r="G378" i="3"/>
  <c r="V377" i="3"/>
  <c r="U377" i="3"/>
  <c r="T377" i="3"/>
  <c r="S377" i="3"/>
  <c r="X377" i="3" s="1"/>
  <c r="R377" i="3"/>
  <c r="Q377" i="3"/>
  <c r="P377" i="3"/>
  <c r="AB377" i="3" s="1"/>
  <c r="O377" i="3"/>
  <c r="N377" i="3"/>
  <c r="W377" i="3" s="1"/>
  <c r="M377" i="3"/>
  <c r="Z377" i="3" s="1"/>
  <c r="L377" i="3"/>
  <c r="K377" i="3"/>
  <c r="AA377" i="3" s="1"/>
  <c r="J377" i="3"/>
  <c r="I377" i="3"/>
  <c r="H377" i="3"/>
  <c r="G377" i="3"/>
  <c r="V376" i="3"/>
  <c r="U376" i="3"/>
  <c r="T376" i="3"/>
  <c r="S376" i="3"/>
  <c r="X376" i="3" s="1"/>
  <c r="R376" i="3"/>
  <c r="Q376" i="3"/>
  <c r="P376" i="3"/>
  <c r="AB376" i="3" s="1"/>
  <c r="O376" i="3"/>
  <c r="N376" i="3"/>
  <c r="W376" i="3" s="1"/>
  <c r="M376" i="3"/>
  <c r="Z376" i="3" s="1"/>
  <c r="L376" i="3"/>
  <c r="K376" i="3"/>
  <c r="AA376" i="3" s="1"/>
  <c r="J376" i="3"/>
  <c r="I376" i="3"/>
  <c r="H376" i="3"/>
  <c r="G376" i="3"/>
  <c r="V375" i="3"/>
  <c r="U375" i="3"/>
  <c r="T375" i="3"/>
  <c r="S375" i="3"/>
  <c r="X375" i="3" s="1"/>
  <c r="R375" i="3"/>
  <c r="Q375" i="3"/>
  <c r="P375" i="3"/>
  <c r="AB375" i="3" s="1"/>
  <c r="O375" i="3"/>
  <c r="N375" i="3"/>
  <c r="W375" i="3" s="1"/>
  <c r="M375" i="3"/>
  <c r="Z375" i="3" s="1"/>
  <c r="L375" i="3"/>
  <c r="K375" i="3"/>
  <c r="AA375" i="3" s="1"/>
  <c r="J375" i="3"/>
  <c r="I375" i="3"/>
  <c r="H375" i="3"/>
  <c r="G375" i="3"/>
  <c r="V374" i="3"/>
  <c r="U374" i="3"/>
  <c r="T374" i="3"/>
  <c r="S374" i="3"/>
  <c r="X374" i="3" s="1"/>
  <c r="R374" i="3"/>
  <c r="Q374" i="3"/>
  <c r="P374" i="3"/>
  <c r="AB374" i="3" s="1"/>
  <c r="O374" i="3"/>
  <c r="N374" i="3"/>
  <c r="W374" i="3" s="1"/>
  <c r="M374" i="3"/>
  <c r="Z374" i="3" s="1"/>
  <c r="L374" i="3"/>
  <c r="K374" i="3"/>
  <c r="AA374" i="3" s="1"/>
  <c r="J374" i="3"/>
  <c r="I374" i="3"/>
  <c r="H374" i="3"/>
  <c r="G374" i="3"/>
  <c r="Z373" i="3"/>
  <c r="V373" i="3"/>
  <c r="U373" i="3"/>
  <c r="T373" i="3"/>
  <c r="S373" i="3"/>
  <c r="X373" i="3" s="1"/>
  <c r="R373" i="3"/>
  <c r="Q373" i="3"/>
  <c r="P373" i="3"/>
  <c r="AB373" i="3" s="1"/>
  <c r="O373" i="3"/>
  <c r="N373" i="3"/>
  <c r="W373" i="3" s="1"/>
  <c r="M373" i="3"/>
  <c r="L373" i="3"/>
  <c r="K373" i="3"/>
  <c r="J373" i="3"/>
  <c r="I373" i="3"/>
  <c r="H373" i="3"/>
  <c r="G373" i="3"/>
  <c r="V372" i="3"/>
  <c r="U372" i="3"/>
  <c r="T372" i="3"/>
  <c r="S372" i="3"/>
  <c r="X372" i="3" s="1"/>
  <c r="R372" i="3"/>
  <c r="Q372" i="3"/>
  <c r="P372" i="3"/>
  <c r="AB372" i="3" s="1"/>
  <c r="O372" i="3"/>
  <c r="N372" i="3"/>
  <c r="W372" i="3" s="1"/>
  <c r="Y372" i="3" s="1"/>
  <c r="M372" i="3"/>
  <c r="Z372" i="3" s="1"/>
  <c r="L372" i="3"/>
  <c r="K372" i="3"/>
  <c r="AA372" i="3" s="1"/>
  <c r="J372" i="3"/>
  <c r="I372" i="3"/>
  <c r="H372" i="3"/>
  <c r="G372" i="3"/>
  <c r="Z371" i="3"/>
  <c r="V371" i="3"/>
  <c r="U371" i="3"/>
  <c r="T371" i="3"/>
  <c r="S371" i="3"/>
  <c r="X371" i="3" s="1"/>
  <c r="R371" i="3"/>
  <c r="Q371" i="3"/>
  <c r="P371" i="3"/>
  <c r="AB371" i="3" s="1"/>
  <c r="O371" i="3"/>
  <c r="N371" i="3"/>
  <c r="W371" i="3" s="1"/>
  <c r="M371" i="3"/>
  <c r="L371" i="3"/>
  <c r="K371" i="3"/>
  <c r="AA371" i="3" s="1"/>
  <c r="J371" i="3"/>
  <c r="I371" i="3"/>
  <c r="H371" i="3"/>
  <c r="G371" i="3"/>
  <c r="V370" i="3"/>
  <c r="U370" i="3"/>
  <c r="T370" i="3"/>
  <c r="S370" i="3"/>
  <c r="X370" i="3" s="1"/>
  <c r="R370" i="3"/>
  <c r="Q370" i="3"/>
  <c r="P370" i="3"/>
  <c r="AB370" i="3" s="1"/>
  <c r="O370" i="3"/>
  <c r="N370" i="3"/>
  <c r="W370" i="3" s="1"/>
  <c r="Y370" i="3" s="1"/>
  <c r="M370" i="3"/>
  <c r="Z370" i="3" s="1"/>
  <c r="L370" i="3"/>
  <c r="K370" i="3"/>
  <c r="AA370" i="3" s="1"/>
  <c r="J370" i="3"/>
  <c r="I370" i="3"/>
  <c r="H370" i="3"/>
  <c r="G370" i="3"/>
  <c r="V369" i="3"/>
  <c r="U369" i="3"/>
  <c r="T369" i="3"/>
  <c r="S369" i="3"/>
  <c r="X369" i="3" s="1"/>
  <c r="R369" i="3"/>
  <c r="Q369" i="3"/>
  <c r="P369" i="3"/>
  <c r="AB369" i="3" s="1"/>
  <c r="O369" i="3"/>
  <c r="N369" i="3"/>
  <c r="W369" i="3" s="1"/>
  <c r="M369" i="3"/>
  <c r="Z369" i="3" s="1"/>
  <c r="L369" i="3"/>
  <c r="K369" i="3"/>
  <c r="AA369" i="3" s="1"/>
  <c r="J369" i="3"/>
  <c r="I369" i="3"/>
  <c r="H369" i="3"/>
  <c r="G369" i="3"/>
  <c r="X368" i="3"/>
  <c r="V368" i="3"/>
  <c r="U368" i="3"/>
  <c r="T368" i="3"/>
  <c r="S368" i="3"/>
  <c r="R368" i="3"/>
  <c r="Q368" i="3"/>
  <c r="P368" i="3"/>
  <c r="AB368" i="3" s="1"/>
  <c r="O368" i="3"/>
  <c r="N368" i="3"/>
  <c r="W368" i="3" s="1"/>
  <c r="M368" i="3"/>
  <c r="Z368" i="3" s="1"/>
  <c r="L368" i="3"/>
  <c r="K368" i="3"/>
  <c r="AA368" i="3" s="1"/>
  <c r="J368" i="3"/>
  <c r="I368" i="3"/>
  <c r="H368" i="3"/>
  <c r="G368" i="3"/>
  <c r="V367" i="3"/>
  <c r="U367" i="3"/>
  <c r="T367" i="3"/>
  <c r="S367" i="3"/>
  <c r="X367" i="3" s="1"/>
  <c r="R367" i="3"/>
  <c r="Q367" i="3"/>
  <c r="P367" i="3"/>
  <c r="AB367" i="3" s="1"/>
  <c r="O367" i="3"/>
  <c r="N367" i="3"/>
  <c r="W367" i="3" s="1"/>
  <c r="M367" i="3"/>
  <c r="Z367" i="3" s="1"/>
  <c r="L367" i="3"/>
  <c r="K367" i="3"/>
  <c r="AA367" i="3" s="1"/>
  <c r="J367" i="3"/>
  <c r="I367" i="3"/>
  <c r="H367" i="3"/>
  <c r="G367" i="3"/>
  <c r="V366" i="3"/>
  <c r="U366" i="3"/>
  <c r="T366" i="3"/>
  <c r="S366" i="3"/>
  <c r="X366" i="3" s="1"/>
  <c r="R366" i="3"/>
  <c r="Q366" i="3"/>
  <c r="P366" i="3"/>
  <c r="AB366" i="3" s="1"/>
  <c r="O366" i="3"/>
  <c r="N366" i="3"/>
  <c r="W366" i="3" s="1"/>
  <c r="M366" i="3"/>
  <c r="Z366" i="3" s="1"/>
  <c r="L366" i="3"/>
  <c r="K366" i="3"/>
  <c r="AA366" i="3" s="1"/>
  <c r="J366" i="3"/>
  <c r="I366" i="3"/>
  <c r="H366" i="3"/>
  <c r="G366" i="3"/>
  <c r="V365" i="3"/>
  <c r="U365" i="3"/>
  <c r="T365" i="3"/>
  <c r="S365" i="3"/>
  <c r="X365" i="3" s="1"/>
  <c r="R365" i="3"/>
  <c r="Q365" i="3"/>
  <c r="P365" i="3"/>
  <c r="AB365" i="3" s="1"/>
  <c r="O365" i="3"/>
  <c r="N365" i="3"/>
  <c r="W365" i="3" s="1"/>
  <c r="Y365" i="3" s="1"/>
  <c r="M365" i="3"/>
  <c r="Z365" i="3" s="1"/>
  <c r="L365" i="3"/>
  <c r="K365" i="3"/>
  <c r="AA365" i="3" s="1"/>
  <c r="J365" i="3"/>
  <c r="I365" i="3"/>
  <c r="H365" i="3"/>
  <c r="G365" i="3"/>
  <c r="AA364" i="3"/>
  <c r="V364" i="3"/>
  <c r="U364" i="3"/>
  <c r="T364" i="3"/>
  <c r="S364" i="3"/>
  <c r="X364" i="3" s="1"/>
  <c r="R364" i="3"/>
  <c r="Q364" i="3"/>
  <c r="P364" i="3"/>
  <c r="AB364" i="3" s="1"/>
  <c r="O364" i="3"/>
  <c r="N364" i="3"/>
  <c r="W364" i="3" s="1"/>
  <c r="M364" i="3"/>
  <c r="Z364" i="3" s="1"/>
  <c r="L364" i="3"/>
  <c r="K364" i="3"/>
  <c r="J364" i="3"/>
  <c r="I364" i="3"/>
  <c r="H364" i="3"/>
  <c r="G364" i="3"/>
  <c r="V363" i="3"/>
  <c r="U363" i="3"/>
  <c r="T363" i="3"/>
  <c r="S363" i="3"/>
  <c r="X363" i="3" s="1"/>
  <c r="R363" i="3"/>
  <c r="Q363" i="3"/>
  <c r="P363" i="3"/>
  <c r="AB363" i="3" s="1"/>
  <c r="O363" i="3"/>
  <c r="N363" i="3"/>
  <c r="W363" i="3" s="1"/>
  <c r="M363" i="3"/>
  <c r="Z363" i="3" s="1"/>
  <c r="L363" i="3"/>
  <c r="K363" i="3"/>
  <c r="AA363" i="3" s="1"/>
  <c r="J363" i="3"/>
  <c r="I363" i="3"/>
  <c r="H363" i="3"/>
  <c r="G363" i="3"/>
  <c r="V362" i="3"/>
  <c r="U362" i="3"/>
  <c r="T362" i="3"/>
  <c r="S362" i="3"/>
  <c r="X362" i="3" s="1"/>
  <c r="R362" i="3"/>
  <c r="Q362" i="3"/>
  <c r="P362" i="3"/>
  <c r="AB362" i="3" s="1"/>
  <c r="O362" i="3"/>
  <c r="N362" i="3"/>
  <c r="W362" i="3" s="1"/>
  <c r="M362" i="3"/>
  <c r="Z362" i="3" s="1"/>
  <c r="L362" i="3"/>
  <c r="K362" i="3"/>
  <c r="AA362" i="3" s="1"/>
  <c r="J362" i="3"/>
  <c r="I362" i="3"/>
  <c r="H362" i="3"/>
  <c r="G362" i="3"/>
  <c r="V361" i="3"/>
  <c r="U361" i="3"/>
  <c r="T361" i="3"/>
  <c r="S361" i="3"/>
  <c r="X361" i="3" s="1"/>
  <c r="R361" i="3"/>
  <c r="Q361" i="3"/>
  <c r="P361" i="3"/>
  <c r="AB361" i="3" s="1"/>
  <c r="O361" i="3"/>
  <c r="N361" i="3"/>
  <c r="W361" i="3" s="1"/>
  <c r="M361" i="3"/>
  <c r="Z361" i="3" s="1"/>
  <c r="L361" i="3"/>
  <c r="K361" i="3"/>
  <c r="AA361" i="3" s="1"/>
  <c r="J361" i="3"/>
  <c r="I361" i="3"/>
  <c r="H361" i="3"/>
  <c r="G361" i="3"/>
  <c r="V360" i="3"/>
  <c r="U360" i="3"/>
  <c r="T360" i="3"/>
  <c r="S360" i="3"/>
  <c r="X360" i="3" s="1"/>
  <c r="R360" i="3"/>
  <c r="Q360" i="3"/>
  <c r="P360" i="3"/>
  <c r="AB360" i="3" s="1"/>
  <c r="O360" i="3"/>
  <c r="N360" i="3"/>
  <c r="W360" i="3" s="1"/>
  <c r="M360" i="3"/>
  <c r="Z360" i="3" s="1"/>
  <c r="L360" i="3"/>
  <c r="K360" i="3"/>
  <c r="J360" i="3"/>
  <c r="I360" i="3"/>
  <c r="H360" i="3"/>
  <c r="G360" i="3"/>
  <c r="V359" i="3"/>
  <c r="U359" i="3"/>
  <c r="T359" i="3"/>
  <c r="S359" i="3"/>
  <c r="X359" i="3" s="1"/>
  <c r="R359" i="3"/>
  <c r="Q359" i="3"/>
  <c r="P359" i="3"/>
  <c r="AB359" i="3" s="1"/>
  <c r="O359" i="3"/>
  <c r="N359" i="3"/>
  <c r="W359" i="3" s="1"/>
  <c r="M359" i="3"/>
  <c r="Z359" i="3" s="1"/>
  <c r="L359" i="3"/>
  <c r="K359" i="3"/>
  <c r="AA359" i="3" s="1"/>
  <c r="J359" i="3"/>
  <c r="I359" i="3"/>
  <c r="H359" i="3"/>
  <c r="G359" i="3"/>
  <c r="V358" i="3"/>
  <c r="U358" i="3"/>
  <c r="T358" i="3"/>
  <c r="S358" i="3"/>
  <c r="X358" i="3" s="1"/>
  <c r="R358" i="3"/>
  <c r="Q358" i="3"/>
  <c r="P358" i="3"/>
  <c r="AB358" i="3" s="1"/>
  <c r="O358" i="3"/>
  <c r="N358" i="3"/>
  <c r="W358" i="3" s="1"/>
  <c r="M358" i="3"/>
  <c r="Z358" i="3" s="1"/>
  <c r="L358" i="3"/>
  <c r="K358" i="3"/>
  <c r="AA358" i="3" s="1"/>
  <c r="J358" i="3"/>
  <c r="I358" i="3"/>
  <c r="H358" i="3"/>
  <c r="G358" i="3"/>
  <c r="V357" i="3"/>
  <c r="U357" i="3"/>
  <c r="T357" i="3"/>
  <c r="S357" i="3"/>
  <c r="X357" i="3" s="1"/>
  <c r="R357" i="3"/>
  <c r="Q357" i="3"/>
  <c r="P357" i="3"/>
  <c r="AB357" i="3" s="1"/>
  <c r="O357" i="3"/>
  <c r="N357" i="3"/>
  <c r="W357" i="3" s="1"/>
  <c r="M357" i="3"/>
  <c r="Z357" i="3" s="1"/>
  <c r="L357" i="3"/>
  <c r="K357" i="3"/>
  <c r="AA357" i="3" s="1"/>
  <c r="J357" i="3"/>
  <c r="I357" i="3"/>
  <c r="H357" i="3"/>
  <c r="G357" i="3"/>
  <c r="V356" i="3"/>
  <c r="U356" i="3"/>
  <c r="T356" i="3"/>
  <c r="S356" i="3"/>
  <c r="X356" i="3" s="1"/>
  <c r="R356" i="3"/>
  <c r="Q356" i="3"/>
  <c r="P356" i="3"/>
  <c r="AB356" i="3" s="1"/>
  <c r="O356" i="3"/>
  <c r="N356" i="3"/>
  <c r="W356" i="3" s="1"/>
  <c r="M356" i="3"/>
  <c r="Z356" i="3" s="1"/>
  <c r="L356" i="3"/>
  <c r="K356" i="3"/>
  <c r="AA356" i="3" s="1"/>
  <c r="J356" i="3"/>
  <c r="I356" i="3"/>
  <c r="H356" i="3"/>
  <c r="G356" i="3"/>
  <c r="V355" i="3"/>
  <c r="U355" i="3"/>
  <c r="T355" i="3"/>
  <c r="S355" i="3"/>
  <c r="X355" i="3" s="1"/>
  <c r="R355" i="3"/>
  <c r="Q355" i="3"/>
  <c r="P355" i="3"/>
  <c r="AB355" i="3" s="1"/>
  <c r="O355" i="3"/>
  <c r="N355" i="3"/>
  <c r="W355" i="3" s="1"/>
  <c r="M355" i="3"/>
  <c r="Z355" i="3" s="1"/>
  <c r="L355" i="3"/>
  <c r="K355" i="3"/>
  <c r="AA355" i="3" s="1"/>
  <c r="J355" i="3"/>
  <c r="I355" i="3"/>
  <c r="H355" i="3"/>
  <c r="G355" i="3"/>
  <c r="V354" i="3"/>
  <c r="U354" i="3"/>
  <c r="T354" i="3"/>
  <c r="S354" i="3"/>
  <c r="X354" i="3" s="1"/>
  <c r="R354" i="3"/>
  <c r="Q354" i="3"/>
  <c r="P354" i="3"/>
  <c r="AB354" i="3" s="1"/>
  <c r="O354" i="3"/>
  <c r="N354" i="3"/>
  <c r="W354" i="3" s="1"/>
  <c r="M354" i="3"/>
  <c r="Z354" i="3" s="1"/>
  <c r="L354" i="3"/>
  <c r="K354" i="3"/>
  <c r="AA354" i="3" s="1"/>
  <c r="J354" i="3"/>
  <c r="I354" i="3"/>
  <c r="H354" i="3"/>
  <c r="G354" i="3"/>
  <c r="V353" i="3"/>
  <c r="U353" i="3"/>
  <c r="T353" i="3"/>
  <c r="S353" i="3"/>
  <c r="X353" i="3" s="1"/>
  <c r="R353" i="3"/>
  <c r="Q353" i="3"/>
  <c r="P353" i="3"/>
  <c r="AB353" i="3" s="1"/>
  <c r="O353" i="3"/>
  <c r="N353" i="3"/>
  <c r="W353" i="3" s="1"/>
  <c r="M353" i="3"/>
  <c r="Z353" i="3" s="1"/>
  <c r="L353" i="3"/>
  <c r="K353" i="3"/>
  <c r="AA353" i="3" s="1"/>
  <c r="J353" i="3"/>
  <c r="I353" i="3"/>
  <c r="H353" i="3"/>
  <c r="G353" i="3"/>
  <c r="AA352" i="3"/>
  <c r="V352" i="3"/>
  <c r="U352" i="3"/>
  <c r="T352" i="3"/>
  <c r="S352" i="3"/>
  <c r="X352" i="3" s="1"/>
  <c r="R352" i="3"/>
  <c r="Q352" i="3"/>
  <c r="P352" i="3"/>
  <c r="AB352" i="3" s="1"/>
  <c r="O352" i="3"/>
  <c r="N352" i="3"/>
  <c r="W352" i="3" s="1"/>
  <c r="M352" i="3"/>
  <c r="Z352" i="3" s="1"/>
  <c r="L352" i="3"/>
  <c r="K352" i="3"/>
  <c r="J352" i="3"/>
  <c r="I352" i="3"/>
  <c r="H352" i="3"/>
  <c r="G352" i="3"/>
  <c r="V351" i="3"/>
  <c r="U351" i="3"/>
  <c r="T351" i="3"/>
  <c r="S351" i="3"/>
  <c r="X351" i="3" s="1"/>
  <c r="R351" i="3"/>
  <c r="Q351" i="3"/>
  <c r="P351" i="3"/>
  <c r="AB351" i="3" s="1"/>
  <c r="O351" i="3"/>
  <c r="N351" i="3"/>
  <c r="W351" i="3" s="1"/>
  <c r="M351" i="3"/>
  <c r="Z351" i="3" s="1"/>
  <c r="L351" i="3"/>
  <c r="K351" i="3"/>
  <c r="AA351" i="3" s="1"/>
  <c r="J351" i="3"/>
  <c r="I351" i="3"/>
  <c r="H351" i="3"/>
  <c r="G351" i="3"/>
  <c r="V350" i="3"/>
  <c r="U350" i="3"/>
  <c r="T350" i="3"/>
  <c r="S350" i="3"/>
  <c r="X350" i="3" s="1"/>
  <c r="R350" i="3"/>
  <c r="Q350" i="3"/>
  <c r="P350" i="3"/>
  <c r="AB350" i="3" s="1"/>
  <c r="O350" i="3"/>
  <c r="N350" i="3"/>
  <c r="W350" i="3" s="1"/>
  <c r="M350" i="3"/>
  <c r="Z350" i="3" s="1"/>
  <c r="L350" i="3"/>
  <c r="K350" i="3"/>
  <c r="J350" i="3"/>
  <c r="I350" i="3"/>
  <c r="H350" i="3"/>
  <c r="G350" i="3"/>
  <c r="V349" i="3"/>
  <c r="U349" i="3"/>
  <c r="T349" i="3"/>
  <c r="S349" i="3"/>
  <c r="X349" i="3" s="1"/>
  <c r="R349" i="3"/>
  <c r="Q349" i="3"/>
  <c r="P349" i="3"/>
  <c r="AB349" i="3" s="1"/>
  <c r="O349" i="3"/>
  <c r="N349" i="3"/>
  <c r="W349" i="3" s="1"/>
  <c r="M349" i="3"/>
  <c r="Z349" i="3" s="1"/>
  <c r="L349" i="3"/>
  <c r="K349" i="3"/>
  <c r="AA349" i="3" s="1"/>
  <c r="J349" i="3"/>
  <c r="I349" i="3"/>
  <c r="H349" i="3"/>
  <c r="G349" i="3"/>
  <c r="V348" i="3"/>
  <c r="U348" i="3"/>
  <c r="T348" i="3"/>
  <c r="S348" i="3"/>
  <c r="X348" i="3" s="1"/>
  <c r="R348" i="3"/>
  <c r="Q348" i="3"/>
  <c r="P348" i="3"/>
  <c r="AB348" i="3" s="1"/>
  <c r="O348" i="3"/>
  <c r="N348" i="3"/>
  <c r="W348" i="3" s="1"/>
  <c r="M348" i="3"/>
  <c r="Z348" i="3" s="1"/>
  <c r="L348" i="3"/>
  <c r="K348" i="3"/>
  <c r="AA348" i="3" s="1"/>
  <c r="J348" i="3"/>
  <c r="I348" i="3"/>
  <c r="H348" i="3"/>
  <c r="G348" i="3"/>
  <c r="V347" i="3"/>
  <c r="U347" i="3"/>
  <c r="T347" i="3"/>
  <c r="S347" i="3"/>
  <c r="X347" i="3" s="1"/>
  <c r="R347" i="3"/>
  <c r="Q347" i="3"/>
  <c r="P347" i="3"/>
  <c r="AB347" i="3" s="1"/>
  <c r="O347" i="3"/>
  <c r="N347" i="3"/>
  <c r="W347" i="3" s="1"/>
  <c r="M347" i="3"/>
  <c r="Z347" i="3" s="1"/>
  <c r="L347" i="3"/>
  <c r="K347" i="3"/>
  <c r="AA347" i="3" s="1"/>
  <c r="J347" i="3"/>
  <c r="I347" i="3"/>
  <c r="H347" i="3"/>
  <c r="G347" i="3"/>
  <c r="V346" i="3"/>
  <c r="U346" i="3"/>
  <c r="T346" i="3"/>
  <c r="S346" i="3"/>
  <c r="X346" i="3" s="1"/>
  <c r="R346" i="3"/>
  <c r="Q346" i="3"/>
  <c r="P346" i="3"/>
  <c r="AB346" i="3" s="1"/>
  <c r="O346" i="3"/>
  <c r="N346" i="3"/>
  <c r="W346" i="3" s="1"/>
  <c r="M346" i="3"/>
  <c r="Z346" i="3" s="1"/>
  <c r="L346" i="3"/>
  <c r="K346" i="3"/>
  <c r="J346" i="3"/>
  <c r="I346" i="3"/>
  <c r="H346" i="3"/>
  <c r="G346" i="3"/>
  <c r="AA345" i="3"/>
  <c r="V345" i="3"/>
  <c r="U345" i="3"/>
  <c r="T345" i="3"/>
  <c r="S345" i="3"/>
  <c r="X345" i="3" s="1"/>
  <c r="R345" i="3"/>
  <c r="Q345" i="3"/>
  <c r="P345" i="3"/>
  <c r="AB345" i="3" s="1"/>
  <c r="O345" i="3"/>
  <c r="N345" i="3"/>
  <c r="W345" i="3" s="1"/>
  <c r="M345" i="3"/>
  <c r="Z345" i="3" s="1"/>
  <c r="L345" i="3"/>
  <c r="K345" i="3"/>
  <c r="J345" i="3"/>
  <c r="I345" i="3"/>
  <c r="H345" i="3"/>
  <c r="G345" i="3"/>
  <c r="V344" i="3"/>
  <c r="U344" i="3"/>
  <c r="T344" i="3"/>
  <c r="S344" i="3"/>
  <c r="X344" i="3" s="1"/>
  <c r="R344" i="3"/>
  <c r="Q344" i="3"/>
  <c r="P344" i="3"/>
  <c r="AB344" i="3" s="1"/>
  <c r="O344" i="3"/>
  <c r="N344" i="3"/>
  <c r="W344" i="3" s="1"/>
  <c r="M344" i="3"/>
  <c r="Z344" i="3" s="1"/>
  <c r="L344" i="3"/>
  <c r="K344" i="3"/>
  <c r="AA344" i="3" s="1"/>
  <c r="J344" i="3"/>
  <c r="I344" i="3"/>
  <c r="H344" i="3"/>
  <c r="G344" i="3"/>
  <c r="V343" i="3"/>
  <c r="U343" i="3"/>
  <c r="T343" i="3"/>
  <c r="S343" i="3"/>
  <c r="X343" i="3" s="1"/>
  <c r="R343" i="3"/>
  <c r="Q343" i="3"/>
  <c r="P343" i="3"/>
  <c r="AB343" i="3" s="1"/>
  <c r="O343" i="3"/>
  <c r="N343" i="3"/>
  <c r="W343" i="3" s="1"/>
  <c r="M343" i="3"/>
  <c r="Z343" i="3" s="1"/>
  <c r="L343" i="3"/>
  <c r="K343" i="3"/>
  <c r="AA343" i="3" s="1"/>
  <c r="J343" i="3"/>
  <c r="I343" i="3"/>
  <c r="H343" i="3"/>
  <c r="G343" i="3"/>
  <c r="W342" i="3"/>
  <c r="V342" i="3"/>
  <c r="U342" i="3"/>
  <c r="T342" i="3"/>
  <c r="S342" i="3"/>
  <c r="X342" i="3" s="1"/>
  <c r="R342" i="3"/>
  <c r="Q342" i="3"/>
  <c r="P342" i="3"/>
  <c r="AB342" i="3" s="1"/>
  <c r="O342" i="3"/>
  <c r="N342" i="3"/>
  <c r="M342" i="3"/>
  <c r="Z342" i="3" s="1"/>
  <c r="L342" i="3"/>
  <c r="K342" i="3"/>
  <c r="J342" i="3"/>
  <c r="I342" i="3"/>
  <c r="H342" i="3"/>
  <c r="G342" i="3"/>
  <c r="V341" i="3"/>
  <c r="U341" i="3"/>
  <c r="T341" i="3"/>
  <c r="S341" i="3"/>
  <c r="X341" i="3" s="1"/>
  <c r="R341" i="3"/>
  <c r="Q341" i="3"/>
  <c r="P341" i="3"/>
  <c r="AB341" i="3" s="1"/>
  <c r="O341" i="3"/>
  <c r="N341" i="3"/>
  <c r="W341" i="3" s="1"/>
  <c r="M341" i="3"/>
  <c r="Z341" i="3" s="1"/>
  <c r="L341" i="3"/>
  <c r="K341" i="3"/>
  <c r="AA341" i="3" s="1"/>
  <c r="J341" i="3"/>
  <c r="I341" i="3"/>
  <c r="H341" i="3"/>
  <c r="G341" i="3"/>
  <c r="V340" i="3"/>
  <c r="U340" i="3"/>
  <c r="T340" i="3"/>
  <c r="S340" i="3"/>
  <c r="X340" i="3" s="1"/>
  <c r="R340" i="3"/>
  <c r="Q340" i="3"/>
  <c r="P340" i="3"/>
  <c r="AB340" i="3" s="1"/>
  <c r="O340" i="3"/>
  <c r="N340" i="3"/>
  <c r="W340" i="3" s="1"/>
  <c r="M340" i="3"/>
  <c r="Z340" i="3" s="1"/>
  <c r="L340" i="3"/>
  <c r="K340" i="3"/>
  <c r="AA340" i="3" s="1"/>
  <c r="J340" i="3"/>
  <c r="I340" i="3"/>
  <c r="H340" i="3"/>
  <c r="G340" i="3"/>
  <c r="X339" i="3"/>
  <c r="V339" i="3"/>
  <c r="U339" i="3"/>
  <c r="T339" i="3"/>
  <c r="S339" i="3"/>
  <c r="R339" i="3"/>
  <c r="Q339" i="3"/>
  <c r="P339" i="3"/>
  <c r="AB339" i="3" s="1"/>
  <c r="O339" i="3"/>
  <c r="N339" i="3"/>
  <c r="W339" i="3" s="1"/>
  <c r="M339" i="3"/>
  <c r="Z339" i="3" s="1"/>
  <c r="L339" i="3"/>
  <c r="K339" i="3"/>
  <c r="AA339" i="3" s="1"/>
  <c r="J339" i="3"/>
  <c r="I339" i="3"/>
  <c r="H339" i="3"/>
  <c r="G339" i="3"/>
  <c r="V338" i="3"/>
  <c r="U338" i="3"/>
  <c r="T338" i="3"/>
  <c r="S338" i="3"/>
  <c r="X338" i="3" s="1"/>
  <c r="R338" i="3"/>
  <c r="Q338" i="3"/>
  <c r="P338" i="3"/>
  <c r="AB338" i="3" s="1"/>
  <c r="O338" i="3"/>
  <c r="N338" i="3"/>
  <c r="W338" i="3" s="1"/>
  <c r="M338" i="3"/>
  <c r="Z338" i="3" s="1"/>
  <c r="L338" i="3"/>
  <c r="K338" i="3"/>
  <c r="AA338" i="3" s="1"/>
  <c r="J338" i="3"/>
  <c r="I338" i="3"/>
  <c r="H338" i="3"/>
  <c r="G338" i="3"/>
  <c r="V337" i="3"/>
  <c r="U337" i="3"/>
  <c r="T337" i="3"/>
  <c r="S337" i="3"/>
  <c r="X337" i="3" s="1"/>
  <c r="R337" i="3"/>
  <c r="Q337" i="3"/>
  <c r="P337" i="3"/>
  <c r="AB337" i="3" s="1"/>
  <c r="O337" i="3"/>
  <c r="N337" i="3"/>
  <c r="W337" i="3" s="1"/>
  <c r="M337" i="3"/>
  <c r="Z337" i="3" s="1"/>
  <c r="L337" i="3"/>
  <c r="K337" i="3"/>
  <c r="AA337" i="3" s="1"/>
  <c r="J337" i="3"/>
  <c r="I337" i="3"/>
  <c r="H337" i="3"/>
  <c r="G337" i="3"/>
  <c r="V336" i="3"/>
  <c r="U336" i="3"/>
  <c r="T336" i="3"/>
  <c r="S336" i="3"/>
  <c r="X336" i="3" s="1"/>
  <c r="R336" i="3"/>
  <c r="Q336" i="3"/>
  <c r="P336" i="3"/>
  <c r="AB336" i="3" s="1"/>
  <c r="O336" i="3"/>
  <c r="N336" i="3"/>
  <c r="W336" i="3" s="1"/>
  <c r="M336" i="3"/>
  <c r="Z336" i="3" s="1"/>
  <c r="L336" i="3"/>
  <c r="K336" i="3"/>
  <c r="AA336" i="3" s="1"/>
  <c r="J336" i="3"/>
  <c r="I336" i="3"/>
  <c r="H336" i="3"/>
  <c r="G336" i="3"/>
  <c r="V335" i="3"/>
  <c r="U335" i="3"/>
  <c r="T335" i="3"/>
  <c r="S335" i="3"/>
  <c r="X335" i="3" s="1"/>
  <c r="R335" i="3"/>
  <c r="Q335" i="3"/>
  <c r="P335" i="3"/>
  <c r="AB335" i="3" s="1"/>
  <c r="O335" i="3"/>
  <c r="N335" i="3"/>
  <c r="W335" i="3" s="1"/>
  <c r="M335" i="3"/>
  <c r="Z335" i="3" s="1"/>
  <c r="L335" i="3"/>
  <c r="K335" i="3"/>
  <c r="AA335" i="3" s="1"/>
  <c r="J335" i="3"/>
  <c r="I335" i="3"/>
  <c r="H335" i="3"/>
  <c r="G335" i="3"/>
  <c r="V334" i="3"/>
  <c r="U334" i="3"/>
  <c r="T334" i="3"/>
  <c r="S334" i="3"/>
  <c r="X334" i="3" s="1"/>
  <c r="R334" i="3"/>
  <c r="Q334" i="3"/>
  <c r="P334" i="3"/>
  <c r="AB334" i="3" s="1"/>
  <c r="O334" i="3"/>
  <c r="N334" i="3"/>
  <c r="W334" i="3" s="1"/>
  <c r="M334" i="3"/>
  <c r="Z334" i="3" s="1"/>
  <c r="L334" i="3"/>
  <c r="K334" i="3"/>
  <c r="AA334" i="3" s="1"/>
  <c r="J334" i="3"/>
  <c r="I334" i="3"/>
  <c r="H334" i="3"/>
  <c r="G334" i="3"/>
  <c r="V333" i="3"/>
  <c r="U333" i="3"/>
  <c r="T333" i="3"/>
  <c r="S333" i="3"/>
  <c r="X333" i="3" s="1"/>
  <c r="R333" i="3"/>
  <c r="Q333" i="3"/>
  <c r="P333" i="3"/>
  <c r="AB333" i="3" s="1"/>
  <c r="O333" i="3"/>
  <c r="N333" i="3"/>
  <c r="W333" i="3" s="1"/>
  <c r="M333" i="3"/>
  <c r="Z333" i="3" s="1"/>
  <c r="L333" i="3"/>
  <c r="K333" i="3"/>
  <c r="AA333" i="3" s="1"/>
  <c r="J333" i="3"/>
  <c r="I333" i="3"/>
  <c r="H333" i="3"/>
  <c r="G333" i="3"/>
  <c r="V332" i="3"/>
  <c r="U332" i="3"/>
  <c r="T332" i="3"/>
  <c r="S332" i="3"/>
  <c r="X332" i="3" s="1"/>
  <c r="R332" i="3"/>
  <c r="Q332" i="3"/>
  <c r="P332" i="3"/>
  <c r="AB332" i="3" s="1"/>
  <c r="O332" i="3"/>
  <c r="N332" i="3"/>
  <c r="W332" i="3" s="1"/>
  <c r="M332" i="3"/>
  <c r="Z332" i="3" s="1"/>
  <c r="L332" i="3"/>
  <c r="K332" i="3"/>
  <c r="J332" i="3"/>
  <c r="I332" i="3"/>
  <c r="H332" i="3"/>
  <c r="G332" i="3"/>
  <c r="V331" i="3"/>
  <c r="U331" i="3"/>
  <c r="T331" i="3"/>
  <c r="S331" i="3"/>
  <c r="X331" i="3" s="1"/>
  <c r="R331" i="3"/>
  <c r="Q331" i="3"/>
  <c r="P331" i="3"/>
  <c r="AB331" i="3" s="1"/>
  <c r="O331" i="3"/>
  <c r="N331" i="3"/>
  <c r="W331" i="3" s="1"/>
  <c r="M331" i="3"/>
  <c r="Z331" i="3" s="1"/>
  <c r="L331" i="3"/>
  <c r="K331" i="3"/>
  <c r="AA331" i="3" s="1"/>
  <c r="J331" i="3"/>
  <c r="I331" i="3"/>
  <c r="H331" i="3"/>
  <c r="G331" i="3"/>
  <c r="V330" i="3"/>
  <c r="U330" i="3"/>
  <c r="T330" i="3"/>
  <c r="S330" i="3"/>
  <c r="X330" i="3" s="1"/>
  <c r="R330" i="3"/>
  <c r="Q330" i="3"/>
  <c r="P330" i="3"/>
  <c r="AB330" i="3" s="1"/>
  <c r="O330" i="3"/>
  <c r="N330" i="3"/>
  <c r="W330" i="3" s="1"/>
  <c r="M330" i="3"/>
  <c r="Z330" i="3" s="1"/>
  <c r="L330" i="3"/>
  <c r="K330" i="3"/>
  <c r="AA330" i="3" s="1"/>
  <c r="J330" i="3"/>
  <c r="I330" i="3"/>
  <c r="H330" i="3"/>
  <c r="G330" i="3"/>
  <c r="V329" i="3"/>
  <c r="U329" i="3"/>
  <c r="T329" i="3"/>
  <c r="S329" i="3"/>
  <c r="X329" i="3" s="1"/>
  <c r="R329" i="3"/>
  <c r="Q329" i="3"/>
  <c r="P329" i="3"/>
  <c r="AB329" i="3" s="1"/>
  <c r="O329" i="3"/>
  <c r="N329" i="3"/>
  <c r="W329" i="3" s="1"/>
  <c r="M329" i="3"/>
  <c r="Z329" i="3" s="1"/>
  <c r="L329" i="3"/>
  <c r="K329" i="3"/>
  <c r="AA329" i="3" s="1"/>
  <c r="J329" i="3"/>
  <c r="I329" i="3"/>
  <c r="H329" i="3"/>
  <c r="G329" i="3"/>
  <c r="V328" i="3"/>
  <c r="U328" i="3"/>
  <c r="T328" i="3"/>
  <c r="S328" i="3"/>
  <c r="X328" i="3" s="1"/>
  <c r="R328" i="3"/>
  <c r="Q328" i="3"/>
  <c r="P328" i="3"/>
  <c r="AB328" i="3" s="1"/>
  <c r="O328" i="3"/>
  <c r="N328" i="3"/>
  <c r="W328" i="3" s="1"/>
  <c r="M328" i="3"/>
  <c r="Z328" i="3" s="1"/>
  <c r="L328" i="3"/>
  <c r="K328" i="3"/>
  <c r="AA328" i="3" s="1"/>
  <c r="J328" i="3"/>
  <c r="I328" i="3"/>
  <c r="H328" i="3"/>
  <c r="G328" i="3"/>
  <c r="V327" i="3"/>
  <c r="U327" i="3"/>
  <c r="T327" i="3"/>
  <c r="S327" i="3"/>
  <c r="X327" i="3" s="1"/>
  <c r="R327" i="3"/>
  <c r="Q327" i="3"/>
  <c r="P327" i="3"/>
  <c r="AB327" i="3" s="1"/>
  <c r="O327" i="3"/>
  <c r="N327" i="3"/>
  <c r="W327" i="3" s="1"/>
  <c r="Y327" i="3" s="1"/>
  <c r="M327" i="3"/>
  <c r="Z327" i="3" s="1"/>
  <c r="L327" i="3"/>
  <c r="K327" i="3"/>
  <c r="J327" i="3"/>
  <c r="I327" i="3"/>
  <c r="H327" i="3"/>
  <c r="G327" i="3"/>
  <c r="V326" i="3"/>
  <c r="U326" i="3"/>
  <c r="T326" i="3"/>
  <c r="S326" i="3"/>
  <c r="X326" i="3" s="1"/>
  <c r="R326" i="3"/>
  <c r="Q326" i="3"/>
  <c r="P326" i="3"/>
  <c r="AB326" i="3" s="1"/>
  <c r="O326" i="3"/>
  <c r="N326" i="3"/>
  <c r="W326" i="3" s="1"/>
  <c r="Y326" i="3" s="1"/>
  <c r="M326" i="3"/>
  <c r="Z326" i="3" s="1"/>
  <c r="L326" i="3"/>
  <c r="K326" i="3"/>
  <c r="AA326" i="3" s="1"/>
  <c r="J326" i="3"/>
  <c r="I326" i="3"/>
  <c r="H326" i="3"/>
  <c r="G326" i="3"/>
  <c r="V325" i="3"/>
  <c r="U325" i="3"/>
  <c r="T325" i="3"/>
  <c r="S325" i="3"/>
  <c r="X325" i="3" s="1"/>
  <c r="R325" i="3"/>
  <c r="Q325" i="3"/>
  <c r="P325" i="3"/>
  <c r="AB325" i="3" s="1"/>
  <c r="O325" i="3"/>
  <c r="N325" i="3"/>
  <c r="W325" i="3" s="1"/>
  <c r="M325" i="3"/>
  <c r="Z325" i="3" s="1"/>
  <c r="L325" i="3"/>
  <c r="K325" i="3"/>
  <c r="AA325" i="3" s="1"/>
  <c r="J325" i="3"/>
  <c r="I325" i="3"/>
  <c r="H325" i="3"/>
  <c r="G325" i="3"/>
  <c r="V324" i="3"/>
  <c r="U324" i="3"/>
  <c r="T324" i="3"/>
  <c r="S324" i="3"/>
  <c r="X324" i="3" s="1"/>
  <c r="R324" i="3"/>
  <c r="Q324" i="3"/>
  <c r="P324" i="3"/>
  <c r="AB324" i="3" s="1"/>
  <c r="O324" i="3"/>
  <c r="N324" i="3"/>
  <c r="W324" i="3" s="1"/>
  <c r="M324" i="3"/>
  <c r="Z324" i="3" s="1"/>
  <c r="L324" i="3"/>
  <c r="K324" i="3"/>
  <c r="AA324" i="3" s="1"/>
  <c r="J324" i="3"/>
  <c r="I324" i="3"/>
  <c r="H324" i="3"/>
  <c r="G324" i="3"/>
  <c r="V323" i="3"/>
  <c r="U323" i="3"/>
  <c r="T323" i="3"/>
  <c r="S323" i="3"/>
  <c r="X323" i="3" s="1"/>
  <c r="R323" i="3"/>
  <c r="Q323" i="3"/>
  <c r="P323" i="3"/>
  <c r="AB323" i="3" s="1"/>
  <c r="O323" i="3"/>
  <c r="N323" i="3"/>
  <c r="W323" i="3" s="1"/>
  <c r="M323" i="3"/>
  <c r="Z323" i="3" s="1"/>
  <c r="L323" i="3"/>
  <c r="K323" i="3"/>
  <c r="AA323" i="3" s="1"/>
  <c r="J323" i="3"/>
  <c r="I323" i="3"/>
  <c r="H323" i="3"/>
  <c r="G323" i="3"/>
  <c r="V322" i="3"/>
  <c r="U322" i="3"/>
  <c r="T322" i="3"/>
  <c r="S322" i="3"/>
  <c r="X322" i="3" s="1"/>
  <c r="R322" i="3"/>
  <c r="Q322" i="3"/>
  <c r="P322" i="3"/>
  <c r="AB322" i="3" s="1"/>
  <c r="O322" i="3"/>
  <c r="N322" i="3"/>
  <c r="W322" i="3" s="1"/>
  <c r="M322" i="3"/>
  <c r="Z322" i="3" s="1"/>
  <c r="L322" i="3"/>
  <c r="K322" i="3"/>
  <c r="AA322" i="3" s="1"/>
  <c r="J322" i="3"/>
  <c r="I322" i="3"/>
  <c r="H322" i="3"/>
  <c r="G322" i="3"/>
  <c r="V321" i="3"/>
  <c r="U321" i="3"/>
  <c r="T321" i="3"/>
  <c r="S321" i="3"/>
  <c r="X321" i="3" s="1"/>
  <c r="R321" i="3"/>
  <c r="Q321" i="3"/>
  <c r="P321" i="3"/>
  <c r="AB321" i="3" s="1"/>
  <c r="O321" i="3"/>
  <c r="N321" i="3"/>
  <c r="W321" i="3" s="1"/>
  <c r="M321" i="3"/>
  <c r="Z321" i="3" s="1"/>
  <c r="L321" i="3"/>
  <c r="K321" i="3"/>
  <c r="AA321" i="3" s="1"/>
  <c r="J321" i="3"/>
  <c r="I321" i="3"/>
  <c r="H321" i="3"/>
  <c r="G321" i="3"/>
  <c r="V320" i="3"/>
  <c r="U320" i="3"/>
  <c r="T320" i="3"/>
  <c r="S320" i="3"/>
  <c r="X320" i="3" s="1"/>
  <c r="R320" i="3"/>
  <c r="Q320" i="3"/>
  <c r="P320" i="3"/>
  <c r="AB320" i="3" s="1"/>
  <c r="O320" i="3"/>
  <c r="N320" i="3"/>
  <c r="W320" i="3" s="1"/>
  <c r="M320" i="3"/>
  <c r="Z320" i="3" s="1"/>
  <c r="L320" i="3"/>
  <c r="K320" i="3"/>
  <c r="AA320" i="3" s="1"/>
  <c r="J320" i="3"/>
  <c r="I320" i="3"/>
  <c r="H320" i="3"/>
  <c r="G320" i="3"/>
  <c r="V319" i="3"/>
  <c r="U319" i="3"/>
  <c r="T319" i="3"/>
  <c r="S319" i="3"/>
  <c r="X319" i="3" s="1"/>
  <c r="R319" i="3"/>
  <c r="Q319" i="3"/>
  <c r="P319" i="3"/>
  <c r="AB319" i="3" s="1"/>
  <c r="O319" i="3"/>
  <c r="N319" i="3"/>
  <c r="W319" i="3" s="1"/>
  <c r="Y319" i="3" s="1"/>
  <c r="M319" i="3"/>
  <c r="Z319" i="3" s="1"/>
  <c r="L319" i="3"/>
  <c r="K319" i="3"/>
  <c r="AA319" i="3" s="1"/>
  <c r="J319" i="3"/>
  <c r="I319" i="3"/>
  <c r="H319" i="3"/>
  <c r="G319" i="3"/>
  <c r="X318" i="3"/>
  <c r="AC318" i="3" s="1"/>
  <c r="V318" i="3"/>
  <c r="U318" i="3"/>
  <c r="T318" i="3"/>
  <c r="S318" i="3"/>
  <c r="R318" i="3"/>
  <c r="Q318" i="3"/>
  <c r="P318" i="3"/>
  <c r="AB318" i="3" s="1"/>
  <c r="O318" i="3"/>
  <c r="N318" i="3"/>
  <c r="W318" i="3" s="1"/>
  <c r="M318" i="3"/>
  <c r="Z318" i="3" s="1"/>
  <c r="L318" i="3"/>
  <c r="K318" i="3"/>
  <c r="AA318" i="3" s="1"/>
  <c r="J318" i="3"/>
  <c r="I318" i="3"/>
  <c r="H318" i="3"/>
  <c r="G318" i="3"/>
  <c r="V317" i="3"/>
  <c r="U317" i="3"/>
  <c r="T317" i="3"/>
  <c r="S317" i="3"/>
  <c r="X317" i="3" s="1"/>
  <c r="R317" i="3"/>
  <c r="Q317" i="3"/>
  <c r="P317" i="3"/>
  <c r="AB317" i="3" s="1"/>
  <c r="O317" i="3"/>
  <c r="N317" i="3"/>
  <c r="W317" i="3" s="1"/>
  <c r="M317" i="3"/>
  <c r="Z317" i="3" s="1"/>
  <c r="L317" i="3"/>
  <c r="K317" i="3"/>
  <c r="AA317" i="3" s="1"/>
  <c r="J317" i="3"/>
  <c r="I317" i="3"/>
  <c r="H317" i="3"/>
  <c r="G317" i="3"/>
  <c r="V316" i="3"/>
  <c r="U316" i="3"/>
  <c r="T316" i="3"/>
  <c r="S316" i="3"/>
  <c r="X316" i="3" s="1"/>
  <c r="R316" i="3"/>
  <c r="Q316" i="3"/>
  <c r="P316" i="3"/>
  <c r="AB316" i="3" s="1"/>
  <c r="O316" i="3"/>
  <c r="N316" i="3"/>
  <c r="W316" i="3" s="1"/>
  <c r="M316" i="3"/>
  <c r="Z316" i="3" s="1"/>
  <c r="L316" i="3"/>
  <c r="K316" i="3"/>
  <c r="AA316" i="3" s="1"/>
  <c r="J316" i="3"/>
  <c r="I316" i="3"/>
  <c r="H316" i="3"/>
  <c r="G316" i="3"/>
  <c r="Z315" i="3"/>
  <c r="V315" i="3"/>
  <c r="U315" i="3"/>
  <c r="T315" i="3"/>
  <c r="S315" i="3"/>
  <c r="X315" i="3" s="1"/>
  <c r="R315" i="3"/>
  <c r="Q315" i="3"/>
  <c r="P315" i="3"/>
  <c r="AB315" i="3" s="1"/>
  <c r="O315" i="3"/>
  <c r="N315" i="3"/>
  <c r="W315" i="3" s="1"/>
  <c r="M315" i="3"/>
  <c r="L315" i="3"/>
  <c r="K315" i="3"/>
  <c r="AA315" i="3" s="1"/>
  <c r="J315" i="3"/>
  <c r="I315" i="3"/>
  <c r="H315" i="3"/>
  <c r="G315" i="3"/>
  <c r="V314" i="3"/>
  <c r="U314" i="3"/>
  <c r="T314" i="3"/>
  <c r="S314" i="3"/>
  <c r="X314" i="3" s="1"/>
  <c r="R314" i="3"/>
  <c r="Q314" i="3"/>
  <c r="P314" i="3"/>
  <c r="AB314" i="3" s="1"/>
  <c r="O314" i="3"/>
  <c r="N314" i="3"/>
  <c r="W314" i="3" s="1"/>
  <c r="M314" i="3"/>
  <c r="Z314" i="3" s="1"/>
  <c r="L314" i="3"/>
  <c r="K314" i="3"/>
  <c r="AA314" i="3" s="1"/>
  <c r="J314" i="3"/>
  <c r="I314" i="3"/>
  <c r="H314" i="3"/>
  <c r="G314" i="3"/>
  <c r="V313" i="3"/>
  <c r="U313" i="3"/>
  <c r="T313" i="3"/>
  <c r="S313" i="3"/>
  <c r="X313" i="3" s="1"/>
  <c r="R313" i="3"/>
  <c r="Q313" i="3"/>
  <c r="P313" i="3"/>
  <c r="AB313" i="3" s="1"/>
  <c r="O313" i="3"/>
  <c r="N313" i="3"/>
  <c r="W313" i="3" s="1"/>
  <c r="M313" i="3"/>
  <c r="Z313" i="3" s="1"/>
  <c r="L313" i="3"/>
  <c r="K313" i="3"/>
  <c r="AA313" i="3" s="1"/>
  <c r="J313" i="3"/>
  <c r="I313" i="3"/>
  <c r="H313" i="3"/>
  <c r="G313" i="3"/>
  <c r="X312" i="3"/>
  <c r="V312" i="3"/>
  <c r="U312" i="3"/>
  <c r="T312" i="3"/>
  <c r="S312" i="3"/>
  <c r="R312" i="3"/>
  <c r="Q312" i="3"/>
  <c r="P312" i="3"/>
  <c r="AB312" i="3" s="1"/>
  <c r="AC312" i="3" s="1"/>
  <c r="O312" i="3"/>
  <c r="N312" i="3"/>
  <c r="W312" i="3" s="1"/>
  <c r="M312" i="3"/>
  <c r="Z312" i="3" s="1"/>
  <c r="L312" i="3"/>
  <c r="K312" i="3"/>
  <c r="AA312" i="3" s="1"/>
  <c r="J312" i="3"/>
  <c r="I312" i="3"/>
  <c r="H312" i="3"/>
  <c r="G312" i="3"/>
  <c r="V311" i="3"/>
  <c r="U311" i="3"/>
  <c r="T311" i="3"/>
  <c r="S311" i="3"/>
  <c r="X311" i="3" s="1"/>
  <c r="R311" i="3"/>
  <c r="Q311" i="3"/>
  <c r="P311" i="3"/>
  <c r="AB311" i="3" s="1"/>
  <c r="O311" i="3"/>
  <c r="N311" i="3"/>
  <c r="W311" i="3" s="1"/>
  <c r="M311" i="3"/>
  <c r="Z311" i="3" s="1"/>
  <c r="L311" i="3"/>
  <c r="K311" i="3"/>
  <c r="J311" i="3"/>
  <c r="I311" i="3"/>
  <c r="H311" i="3"/>
  <c r="G311" i="3"/>
  <c r="X310" i="3"/>
  <c r="V310" i="3"/>
  <c r="U310" i="3"/>
  <c r="T310" i="3"/>
  <c r="S310" i="3"/>
  <c r="R310" i="3"/>
  <c r="Q310" i="3"/>
  <c r="P310" i="3"/>
  <c r="AB310" i="3" s="1"/>
  <c r="O310" i="3"/>
  <c r="N310" i="3"/>
  <c r="W310" i="3" s="1"/>
  <c r="M310" i="3"/>
  <c r="Z310" i="3" s="1"/>
  <c r="L310" i="3"/>
  <c r="K310" i="3"/>
  <c r="AA310" i="3" s="1"/>
  <c r="J310" i="3"/>
  <c r="I310" i="3"/>
  <c r="H310" i="3"/>
  <c r="G310" i="3"/>
  <c r="V309" i="3"/>
  <c r="U309" i="3"/>
  <c r="T309" i="3"/>
  <c r="S309" i="3"/>
  <c r="X309" i="3" s="1"/>
  <c r="R309" i="3"/>
  <c r="Q309" i="3"/>
  <c r="P309" i="3"/>
  <c r="AB309" i="3" s="1"/>
  <c r="O309" i="3"/>
  <c r="N309" i="3"/>
  <c r="W309" i="3" s="1"/>
  <c r="Y309" i="3" s="1"/>
  <c r="M309" i="3"/>
  <c r="Z309" i="3" s="1"/>
  <c r="L309" i="3"/>
  <c r="K309" i="3"/>
  <c r="AA309" i="3" s="1"/>
  <c r="J309" i="3"/>
  <c r="I309" i="3"/>
  <c r="H309" i="3"/>
  <c r="G309" i="3"/>
  <c r="V308" i="3"/>
  <c r="U308" i="3"/>
  <c r="T308" i="3"/>
  <c r="S308" i="3"/>
  <c r="X308" i="3" s="1"/>
  <c r="R308" i="3"/>
  <c r="Q308" i="3"/>
  <c r="P308" i="3"/>
  <c r="AB308" i="3" s="1"/>
  <c r="O308" i="3"/>
  <c r="N308" i="3"/>
  <c r="W308" i="3" s="1"/>
  <c r="M308" i="3"/>
  <c r="Z308" i="3" s="1"/>
  <c r="L308" i="3"/>
  <c r="K308" i="3"/>
  <c r="AA308" i="3" s="1"/>
  <c r="J308" i="3"/>
  <c r="I308" i="3"/>
  <c r="H308" i="3"/>
  <c r="G308" i="3"/>
  <c r="V307" i="3"/>
  <c r="U307" i="3"/>
  <c r="T307" i="3"/>
  <c r="S307" i="3"/>
  <c r="X307" i="3" s="1"/>
  <c r="R307" i="3"/>
  <c r="Q307" i="3"/>
  <c r="P307" i="3"/>
  <c r="AB307" i="3" s="1"/>
  <c r="O307" i="3"/>
  <c r="N307" i="3"/>
  <c r="W307" i="3" s="1"/>
  <c r="M307" i="3"/>
  <c r="Z307" i="3" s="1"/>
  <c r="L307" i="3"/>
  <c r="K307" i="3"/>
  <c r="AA307" i="3" s="1"/>
  <c r="J307" i="3"/>
  <c r="I307" i="3"/>
  <c r="H307" i="3"/>
  <c r="G307" i="3"/>
  <c r="X306" i="3"/>
  <c r="V306" i="3"/>
  <c r="U306" i="3"/>
  <c r="T306" i="3"/>
  <c r="S306" i="3"/>
  <c r="R306" i="3"/>
  <c r="Q306" i="3"/>
  <c r="P306" i="3"/>
  <c r="AB306" i="3" s="1"/>
  <c r="O306" i="3"/>
  <c r="N306" i="3"/>
  <c r="W306" i="3" s="1"/>
  <c r="M306" i="3"/>
  <c r="Z306" i="3" s="1"/>
  <c r="L306" i="3"/>
  <c r="K306" i="3"/>
  <c r="AA306" i="3" s="1"/>
  <c r="J306" i="3"/>
  <c r="I306" i="3"/>
  <c r="H306" i="3"/>
  <c r="G306" i="3"/>
  <c r="V305" i="3"/>
  <c r="U305" i="3"/>
  <c r="T305" i="3"/>
  <c r="S305" i="3"/>
  <c r="X305" i="3" s="1"/>
  <c r="R305" i="3"/>
  <c r="Q305" i="3"/>
  <c r="P305" i="3"/>
  <c r="AB305" i="3" s="1"/>
  <c r="O305" i="3"/>
  <c r="N305" i="3"/>
  <c r="W305" i="3" s="1"/>
  <c r="Y305" i="3" s="1"/>
  <c r="M305" i="3"/>
  <c r="Z305" i="3" s="1"/>
  <c r="L305" i="3"/>
  <c r="K305" i="3"/>
  <c r="AA305" i="3" s="1"/>
  <c r="J305" i="3"/>
  <c r="I305" i="3"/>
  <c r="H305" i="3"/>
  <c r="G305" i="3"/>
  <c r="V304" i="3"/>
  <c r="U304" i="3"/>
  <c r="T304" i="3"/>
  <c r="S304" i="3"/>
  <c r="X304" i="3" s="1"/>
  <c r="R304" i="3"/>
  <c r="Q304" i="3"/>
  <c r="P304" i="3"/>
  <c r="AB304" i="3" s="1"/>
  <c r="O304" i="3"/>
  <c r="N304" i="3"/>
  <c r="W304" i="3" s="1"/>
  <c r="M304" i="3"/>
  <c r="Z304" i="3" s="1"/>
  <c r="L304" i="3"/>
  <c r="K304" i="3"/>
  <c r="AA304" i="3" s="1"/>
  <c r="J304" i="3"/>
  <c r="I304" i="3"/>
  <c r="H304" i="3"/>
  <c r="G304" i="3"/>
  <c r="V303" i="3"/>
  <c r="U303" i="3"/>
  <c r="T303" i="3"/>
  <c r="S303" i="3"/>
  <c r="X303" i="3" s="1"/>
  <c r="R303" i="3"/>
  <c r="Q303" i="3"/>
  <c r="P303" i="3"/>
  <c r="AB303" i="3" s="1"/>
  <c r="O303" i="3"/>
  <c r="N303" i="3"/>
  <c r="W303" i="3" s="1"/>
  <c r="M303" i="3"/>
  <c r="Z303" i="3" s="1"/>
  <c r="L303" i="3"/>
  <c r="K303" i="3"/>
  <c r="AA303" i="3" s="1"/>
  <c r="J303" i="3"/>
  <c r="I303" i="3"/>
  <c r="H303" i="3"/>
  <c r="G303" i="3"/>
  <c r="V302" i="3"/>
  <c r="U302" i="3"/>
  <c r="T302" i="3"/>
  <c r="S302" i="3"/>
  <c r="X302" i="3" s="1"/>
  <c r="R302" i="3"/>
  <c r="Q302" i="3"/>
  <c r="P302" i="3"/>
  <c r="AB302" i="3" s="1"/>
  <c r="O302" i="3"/>
  <c r="N302" i="3"/>
  <c r="W302" i="3" s="1"/>
  <c r="M302" i="3"/>
  <c r="Z302" i="3" s="1"/>
  <c r="L302" i="3"/>
  <c r="K302" i="3"/>
  <c r="AA302" i="3" s="1"/>
  <c r="J302" i="3"/>
  <c r="I302" i="3"/>
  <c r="H302" i="3"/>
  <c r="G302" i="3"/>
  <c r="V301" i="3"/>
  <c r="U301" i="3"/>
  <c r="T301" i="3"/>
  <c r="S301" i="3"/>
  <c r="X301" i="3" s="1"/>
  <c r="R301" i="3"/>
  <c r="Q301" i="3"/>
  <c r="P301" i="3"/>
  <c r="AB301" i="3" s="1"/>
  <c r="O301" i="3"/>
  <c r="N301" i="3"/>
  <c r="W301" i="3" s="1"/>
  <c r="M301" i="3"/>
  <c r="Z301" i="3" s="1"/>
  <c r="L301" i="3"/>
  <c r="K301" i="3"/>
  <c r="AA301" i="3" s="1"/>
  <c r="J301" i="3"/>
  <c r="I301" i="3"/>
  <c r="H301" i="3"/>
  <c r="G301" i="3"/>
  <c r="W300" i="3"/>
  <c r="V300" i="3"/>
  <c r="U300" i="3"/>
  <c r="T300" i="3"/>
  <c r="S300" i="3"/>
  <c r="X300" i="3" s="1"/>
  <c r="R300" i="3"/>
  <c r="Q300" i="3"/>
  <c r="P300" i="3"/>
  <c r="AB300" i="3" s="1"/>
  <c r="O300" i="3"/>
  <c r="N300" i="3"/>
  <c r="M300" i="3"/>
  <c r="Z300" i="3" s="1"/>
  <c r="L300" i="3"/>
  <c r="K300" i="3"/>
  <c r="AA300" i="3" s="1"/>
  <c r="J300" i="3"/>
  <c r="I300" i="3"/>
  <c r="H300" i="3"/>
  <c r="G300" i="3"/>
  <c r="V299" i="3"/>
  <c r="U299" i="3"/>
  <c r="T299" i="3"/>
  <c r="S299" i="3"/>
  <c r="X299" i="3" s="1"/>
  <c r="R299" i="3"/>
  <c r="Q299" i="3"/>
  <c r="P299" i="3"/>
  <c r="AB299" i="3" s="1"/>
  <c r="O299" i="3"/>
  <c r="N299" i="3"/>
  <c r="W299" i="3" s="1"/>
  <c r="M299" i="3"/>
  <c r="Z299" i="3" s="1"/>
  <c r="L299" i="3"/>
  <c r="K299" i="3"/>
  <c r="AA299" i="3" s="1"/>
  <c r="J299" i="3"/>
  <c r="I299" i="3"/>
  <c r="H299" i="3"/>
  <c r="G299" i="3"/>
  <c r="V298" i="3"/>
  <c r="U298" i="3"/>
  <c r="T298" i="3"/>
  <c r="S298" i="3"/>
  <c r="X298" i="3" s="1"/>
  <c r="R298" i="3"/>
  <c r="Q298" i="3"/>
  <c r="P298" i="3"/>
  <c r="AB298" i="3" s="1"/>
  <c r="O298" i="3"/>
  <c r="N298" i="3"/>
  <c r="W298" i="3" s="1"/>
  <c r="M298" i="3"/>
  <c r="Z298" i="3" s="1"/>
  <c r="L298" i="3"/>
  <c r="K298" i="3"/>
  <c r="AA298" i="3" s="1"/>
  <c r="J298" i="3"/>
  <c r="I298" i="3"/>
  <c r="H298" i="3"/>
  <c r="G298" i="3"/>
  <c r="AA297" i="3"/>
  <c r="V297" i="3"/>
  <c r="U297" i="3"/>
  <c r="T297" i="3"/>
  <c r="S297" i="3"/>
  <c r="X297" i="3" s="1"/>
  <c r="R297" i="3"/>
  <c r="Q297" i="3"/>
  <c r="P297" i="3"/>
  <c r="AB297" i="3" s="1"/>
  <c r="O297" i="3"/>
  <c r="N297" i="3"/>
  <c r="W297" i="3" s="1"/>
  <c r="M297" i="3"/>
  <c r="Z297" i="3" s="1"/>
  <c r="L297" i="3"/>
  <c r="K297" i="3"/>
  <c r="J297" i="3"/>
  <c r="I297" i="3"/>
  <c r="H297" i="3"/>
  <c r="G297" i="3"/>
  <c r="V296" i="3"/>
  <c r="U296" i="3"/>
  <c r="T296" i="3"/>
  <c r="S296" i="3"/>
  <c r="X296" i="3" s="1"/>
  <c r="R296" i="3"/>
  <c r="Q296" i="3"/>
  <c r="P296" i="3"/>
  <c r="AB296" i="3" s="1"/>
  <c r="O296" i="3"/>
  <c r="N296" i="3"/>
  <c r="W296" i="3" s="1"/>
  <c r="M296" i="3"/>
  <c r="Z296" i="3" s="1"/>
  <c r="L296" i="3"/>
  <c r="K296" i="3"/>
  <c r="J296" i="3"/>
  <c r="I296" i="3"/>
  <c r="H296" i="3"/>
  <c r="G296" i="3"/>
  <c r="V295" i="3"/>
  <c r="U295" i="3"/>
  <c r="T295" i="3"/>
  <c r="S295" i="3"/>
  <c r="X295" i="3" s="1"/>
  <c r="R295" i="3"/>
  <c r="Q295" i="3"/>
  <c r="P295" i="3"/>
  <c r="AB295" i="3" s="1"/>
  <c r="O295" i="3"/>
  <c r="N295" i="3"/>
  <c r="W295" i="3" s="1"/>
  <c r="M295" i="3"/>
  <c r="Z295" i="3" s="1"/>
  <c r="L295" i="3"/>
  <c r="K295" i="3"/>
  <c r="J295" i="3"/>
  <c r="I295" i="3"/>
  <c r="H295" i="3"/>
  <c r="G295" i="3"/>
  <c r="V294" i="3"/>
  <c r="U294" i="3"/>
  <c r="T294" i="3"/>
  <c r="S294" i="3"/>
  <c r="X294" i="3" s="1"/>
  <c r="R294" i="3"/>
  <c r="Q294" i="3"/>
  <c r="P294" i="3"/>
  <c r="AB294" i="3" s="1"/>
  <c r="O294" i="3"/>
  <c r="N294" i="3"/>
  <c r="W294" i="3" s="1"/>
  <c r="M294" i="3"/>
  <c r="Z294" i="3" s="1"/>
  <c r="L294" i="3"/>
  <c r="K294" i="3"/>
  <c r="J294" i="3"/>
  <c r="I294" i="3"/>
  <c r="H294" i="3"/>
  <c r="G294" i="3"/>
  <c r="V293" i="3"/>
  <c r="U293" i="3"/>
  <c r="T293" i="3"/>
  <c r="S293" i="3"/>
  <c r="X293" i="3" s="1"/>
  <c r="R293" i="3"/>
  <c r="Q293" i="3"/>
  <c r="P293" i="3"/>
  <c r="AB293" i="3" s="1"/>
  <c r="O293" i="3"/>
  <c r="N293" i="3"/>
  <c r="W293" i="3" s="1"/>
  <c r="M293" i="3"/>
  <c r="Z293" i="3" s="1"/>
  <c r="L293" i="3"/>
  <c r="K293" i="3"/>
  <c r="J293" i="3"/>
  <c r="I293" i="3"/>
  <c r="H293" i="3"/>
  <c r="G293" i="3"/>
  <c r="V292" i="3"/>
  <c r="U292" i="3"/>
  <c r="T292" i="3"/>
  <c r="S292" i="3"/>
  <c r="X292" i="3" s="1"/>
  <c r="R292" i="3"/>
  <c r="Q292" i="3"/>
  <c r="P292" i="3"/>
  <c r="AB292" i="3" s="1"/>
  <c r="O292" i="3"/>
  <c r="N292" i="3"/>
  <c r="W292" i="3" s="1"/>
  <c r="M292" i="3"/>
  <c r="Z292" i="3" s="1"/>
  <c r="L292" i="3"/>
  <c r="K292" i="3"/>
  <c r="AA292" i="3" s="1"/>
  <c r="J292" i="3"/>
  <c r="I292" i="3"/>
  <c r="H292" i="3"/>
  <c r="G292" i="3"/>
  <c r="V291" i="3"/>
  <c r="U291" i="3"/>
  <c r="T291" i="3"/>
  <c r="S291" i="3"/>
  <c r="X291" i="3" s="1"/>
  <c r="R291" i="3"/>
  <c r="Q291" i="3"/>
  <c r="P291" i="3"/>
  <c r="AB291" i="3" s="1"/>
  <c r="O291" i="3"/>
  <c r="N291" i="3"/>
  <c r="W291" i="3" s="1"/>
  <c r="Y291" i="3" s="1"/>
  <c r="M291" i="3"/>
  <c r="Z291" i="3" s="1"/>
  <c r="L291" i="3"/>
  <c r="K291" i="3"/>
  <c r="AA291" i="3" s="1"/>
  <c r="J291" i="3"/>
  <c r="I291" i="3"/>
  <c r="H291" i="3"/>
  <c r="G291" i="3"/>
  <c r="V290" i="3"/>
  <c r="U290" i="3"/>
  <c r="T290" i="3"/>
  <c r="S290" i="3"/>
  <c r="X290" i="3" s="1"/>
  <c r="R290" i="3"/>
  <c r="Q290" i="3"/>
  <c r="P290" i="3"/>
  <c r="AB290" i="3" s="1"/>
  <c r="O290" i="3"/>
  <c r="N290" i="3"/>
  <c r="W290" i="3" s="1"/>
  <c r="M290" i="3"/>
  <c r="Z290" i="3" s="1"/>
  <c r="L290" i="3"/>
  <c r="K290" i="3"/>
  <c r="AA290" i="3" s="1"/>
  <c r="J290" i="3"/>
  <c r="I290" i="3"/>
  <c r="H290" i="3"/>
  <c r="G290" i="3"/>
  <c r="AA289" i="3"/>
  <c r="V289" i="3"/>
  <c r="U289" i="3"/>
  <c r="T289" i="3"/>
  <c r="S289" i="3"/>
  <c r="X289" i="3" s="1"/>
  <c r="R289" i="3"/>
  <c r="Q289" i="3"/>
  <c r="P289" i="3"/>
  <c r="AB289" i="3" s="1"/>
  <c r="O289" i="3"/>
  <c r="N289" i="3"/>
  <c r="W289" i="3" s="1"/>
  <c r="M289" i="3"/>
  <c r="Z289" i="3" s="1"/>
  <c r="L289" i="3"/>
  <c r="K289" i="3"/>
  <c r="J289" i="3"/>
  <c r="I289" i="3"/>
  <c r="H289" i="3"/>
  <c r="G289" i="3"/>
  <c r="V288" i="3"/>
  <c r="U288" i="3"/>
  <c r="T288" i="3"/>
  <c r="S288" i="3"/>
  <c r="X288" i="3" s="1"/>
  <c r="R288" i="3"/>
  <c r="Q288" i="3"/>
  <c r="P288" i="3"/>
  <c r="AB288" i="3" s="1"/>
  <c r="O288" i="3"/>
  <c r="N288" i="3"/>
  <c r="W288" i="3" s="1"/>
  <c r="M288" i="3"/>
  <c r="Z288" i="3" s="1"/>
  <c r="L288" i="3"/>
  <c r="K288" i="3"/>
  <c r="AA288" i="3" s="1"/>
  <c r="J288" i="3"/>
  <c r="I288" i="3"/>
  <c r="H288" i="3"/>
  <c r="G288" i="3"/>
  <c r="V287" i="3"/>
  <c r="U287" i="3"/>
  <c r="T287" i="3"/>
  <c r="S287" i="3"/>
  <c r="X287" i="3" s="1"/>
  <c r="R287" i="3"/>
  <c r="Q287" i="3"/>
  <c r="P287" i="3"/>
  <c r="AB287" i="3" s="1"/>
  <c r="O287" i="3"/>
  <c r="N287" i="3"/>
  <c r="W287" i="3" s="1"/>
  <c r="M287" i="3"/>
  <c r="Z287" i="3" s="1"/>
  <c r="L287" i="3"/>
  <c r="K287" i="3"/>
  <c r="AA287" i="3" s="1"/>
  <c r="J287" i="3"/>
  <c r="I287" i="3"/>
  <c r="H287" i="3"/>
  <c r="G287" i="3"/>
  <c r="Z286" i="3"/>
  <c r="V286" i="3"/>
  <c r="U286" i="3"/>
  <c r="T286" i="3"/>
  <c r="S286" i="3"/>
  <c r="X286" i="3" s="1"/>
  <c r="R286" i="3"/>
  <c r="Q286" i="3"/>
  <c r="P286" i="3"/>
  <c r="AB286" i="3" s="1"/>
  <c r="O286" i="3"/>
  <c r="N286" i="3"/>
  <c r="W286" i="3" s="1"/>
  <c r="M286" i="3"/>
  <c r="L286" i="3"/>
  <c r="K286" i="3"/>
  <c r="AA286" i="3" s="1"/>
  <c r="J286" i="3"/>
  <c r="I286" i="3"/>
  <c r="H286" i="3"/>
  <c r="G286" i="3"/>
  <c r="V285" i="3"/>
  <c r="U285" i="3"/>
  <c r="T285" i="3"/>
  <c r="S285" i="3"/>
  <c r="X285" i="3" s="1"/>
  <c r="R285" i="3"/>
  <c r="Q285" i="3"/>
  <c r="P285" i="3"/>
  <c r="AB285" i="3" s="1"/>
  <c r="O285" i="3"/>
  <c r="N285" i="3"/>
  <c r="W285" i="3" s="1"/>
  <c r="M285" i="3"/>
  <c r="Z285" i="3" s="1"/>
  <c r="L285" i="3"/>
  <c r="K285" i="3"/>
  <c r="AA285" i="3" s="1"/>
  <c r="J285" i="3"/>
  <c r="I285" i="3"/>
  <c r="H285" i="3"/>
  <c r="G285" i="3"/>
  <c r="V284" i="3"/>
  <c r="U284" i="3"/>
  <c r="T284" i="3"/>
  <c r="S284" i="3"/>
  <c r="X284" i="3" s="1"/>
  <c r="R284" i="3"/>
  <c r="Q284" i="3"/>
  <c r="P284" i="3"/>
  <c r="AB284" i="3" s="1"/>
  <c r="O284" i="3"/>
  <c r="N284" i="3"/>
  <c r="W284" i="3" s="1"/>
  <c r="M284" i="3"/>
  <c r="Z284" i="3" s="1"/>
  <c r="L284" i="3"/>
  <c r="K284" i="3"/>
  <c r="AA284" i="3" s="1"/>
  <c r="J284" i="3"/>
  <c r="I284" i="3"/>
  <c r="H284" i="3"/>
  <c r="G284" i="3"/>
  <c r="V283" i="3"/>
  <c r="U283" i="3"/>
  <c r="T283" i="3"/>
  <c r="S283" i="3"/>
  <c r="X283" i="3" s="1"/>
  <c r="R283" i="3"/>
  <c r="Q283" i="3"/>
  <c r="P283" i="3"/>
  <c r="AB283" i="3" s="1"/>
  <c r="O283" i="3"/>
  <c r="N283" i="3"/>
  <c r="W283" i="3" s="1"/>
  <c r="M283" i="3"/>
  <c r="Z283" i="3" s="1"/>
  <c r="L283" i="3"/>
  <c r="K283" i="3"/>
  <c r="AA283" i="3" s="1"/>
  <c r="J283" i="3"/>
  <c r="I283" i="3"/>
  <c r="H283" i="3"/>
  <c r="G283" i="3"/>
  <c r="V282" i="3"/>
  <c r="U282" i="3"/>
  <c r="T282" i="3"/>
  <c r="S282" i="3"/>
  <c r="X282" i="3" s="1"/>
  <c r="R282" i="3"/>
  <c r="Q282" i="3"/>
  <c r="P282" i="3"/>
  <c r="AB282" i="3" s="1"/>
  <c r="O282" i="3"/>
  <c r="N282" i="3"/>
  <c r="W282" i="3" s="1"/>
  <c r="M282" i="3"/>
  <c r="Z282" i="3" s="1"/>
  <c r="L282" i="3"/>
  <c r="K282" i="3"/>
  <c r="AA282" i="3" s="1"/>
  <c r="J282" i="3"/>
  <c r="I282" i="3"/>
  <c r="H282" i="3"/>
  <c r="G282" i="3"/>
  <c r="V281" i="3"/>
  <c r="U281" i="3"/>
  <c r="T281" i="3"/>
  <c r="S281" i="3"/>
  <c r="X281" i="3" s="1"/>
  <c r="R281" i="3"/>
  <c r="Q281" i="3"/>
  <c r="P281" i="3"/>
  <c r="AB281" i="3" s="1"/>
  <c r="O281" i="3"/>
  <c r="N281" i="3"/>
  <c r="W281" i="3" s="1"/>
  <c r="M281" i="3"/>
  <c r="Z281" i="3" s="1"/>
  <c r="L281" i="3"/>
  <c r="K281" i="3"/>
  <c r="AA281" i="3" s="1"/>
  <c r="J281" i="3"/>
  <c r="I281" i="3"/>
  <c r="H281" i="3"/>
  <c r="G281" i="3"/>
  <c r="V280" i="3"/>
  <c r="U280" i="3"/>
  <c r="T280" i="3"/>
  <c r="S280" i="3"/>
  <c r="X280" i="3" s="1"/>
  <c r="R280" i="3"/>
  <c r="Q280" i="3"/>
  <c r="P280" i="3"/>
  <c r="AB280" i="3" s="1"/>
  <c r="O280" i="3"/>
  <c r="N280" i="3"/>
  <c r="W280" i="3" s="1"/>
  <c r="M280" i="3"/>
  <c r="Z280" i="3" s="1"/>
  <c r="L280" i="3"/>
  <c r="K280" i="3"/>
  <c r="AA280" i="3" s="1"/>
  <c r="J280" i="3"/>
  <c r="I280" i="3"/>
  <c r="H280" i="3"/>
  <c r="G280" i="3"/>
  <c r="V279" i="3"/>
  <c r="U279" i="3"/>
  <c r="T279" i="3"/>
  <c r="S279" i="3"/>
  <c r="X279" i="3" s="1"/>
  <c r="R279" i="3"/>
  <c r="Q279" i="3"/>
  <c r="P279" i="3"/>
  <c r="AB279" i="3" s="1"/>
  <c r="O279" i="3"/>
  <c r="N279" i="3"/>
  <c r="W279" i="3" s="1"/>
  <c r="M279" i="3"/>
  <c r="Z279" i="3" s="1"/>
  <c r="L279" i="3"/>
  <c r="K279" i="3"/>
  <c r="AA279" i="3" s="1"/>
  <c r="J279" i="3"/>
  <c r="I279" i="3"/>
  <c r="H279" i="3"/>
  <c r="G279" i="3"/>
  <c r="V278" i="3"/>
  <c r="U278" i="3"/>
  <c r="T278" i="3"/>
  <c r="S278" i="3"/>
  <c r="X278" i="3" s="1"/>
  <c r="R278" i="3"/>
  <c r="Q278" i="3"/>
  <c r="P278" i="3"/>
  <c r="AB278" i="3" s="1"/>
  <c r="O278" i="3"/>
  <c r="N278" i="3"/>
  <c r="W278" i="3" s="1"/>
  <c r="M278" i="3"/>
  <c r="Z278" i="3" s="1"/>
  <c r="L278" i="3"/>
  <c r="K278" i="3"/>
  <c r="AA278" i="3" s="1"/>
  <c r="J278" i="3"/>
  <c r="I278" i="3"/>
  <c r="H278" i="3"/>
  <c r="G278" i="3"/>
  <c r="V277" i="3"/>
  <c r="U277" i="3"/>
  <c r="T277" i="3"/>
  <c r="S277" i="3"/>
  <c r="X277" i="3" s="1"/>
  <c r="R277" i="3"/>
  <c r="Q277" i="3"/>
  <c r="P277" i="3"/>
  <c r="AB277" i="3" s="1"/>
  <c r="O277" i="3"/>
  <c r="N277" i="3"/>
  <c r="W277" i="3" s="1"/>
  <c r="M277" i="3"/>
  <c r="Z277" i="3" s="1"/>
  <c r="L277" i="3"/>
  <c r="K277" i="3"/>
  <c r="AA277" i="3" s="1"/>
  <c r="J277" i="3"/>
  <c r="I277" i="3"/>
  <c r="H277" i="3"/>
  <c r="G277" i="3"/>
  <c r="V276" i="3"/>
  <c r="U276" i="3"/>
  <c r="T276" i="3"/>
  <c r="S276" i="3"/>
  <c r="X276" i="3" s="1"/>
  <c r="R276" i="3"/>
  <c r="Q276" i="3"/>
  <c r="P276" i="3"/>
  <c r="AB276" i="3" s="1"/>
  <c r="O276" i="3"/>
  <c r="N276" i="3"/>
  <c r="W276" i="3" s="1"/>
  <c r="M276" i="3"/>
  <c r="Z276" i="3" s="1"/>
  <c r="L276" i="3"/>
  <c r="K276" i="3"/>
  <c r="AA276" i="3" s="1"/>
  <c r="J276" i="3"/>
  <c r="I276" i="3"/>
  <c r="H276" i="3"/>
  <c r="G276" i="3"/>
  <c r="V275" i="3"/>
  <c r="U275" i="3"/>
  <c r="T275" i="3"/>
  <c r="S275" i="3"/>
  <c r="X275" i="3" s="1"/>
  <c r="R275" i="3"/>
  <c r="Q275" i="3"/>
  <c r="P275" i="3"/>
  <c r="AB275" i="3" s="1"/>
  <c r="O275" i="3"/>
  <c r="N275" i="3"/>
  <c r="W275" i="3" s="1"/>
  <c r="M275" i="3"/>
  <c r="Z275" i="3" s="1"/>
  <c r="L275" i="3"/>
  <c r="K275" i="3"/>
  <c r="AA275" i="3" s="1"/>
  <c r="J275" i="3"/>
  <c r="I275" i="3"/>
  <c r="H275" i="3"/>
  <c r="G275" i="3"/>
  <c r="Z274" i="3"/>
  <c r="V274" i="3"/>
  <c r="U274" i="3"/>
  <c r="T274" i="3"/>
  <c r="S274" i="3"/>
  <c r="X274" i="3" s="1"/>
  <c r="R274" i="3"/>
  <c r="Q274" i="3"/>
  <c r="P274" i="3"/>
  <c r="AB274" i="3" s="1"/>
  <c r="O274" i="3"/>
  <c r="N274" i="3"/>
  <c r="W274" i="3" s="1"/>
  <c r="M274" i="3"/>
  <c r="L274" i="3"/>
  <c r="K274" i="3"/>
  <c r="AA274" i="3" s="1"/>
  <c r="J274" i="3"/>
  <c r="I274" i="3"/>
  <c r="H274" i="3"/>
  <c r="G274" i="3"/>
  <c r="V273" i="3"/>
  <c r="U273" i="3"/>
  <c r="T273" i="3"/>
  <c r="S273" i="3"/>
  <c r="X273" i="3" s="1"/>
  <c r="R273" i="3"/>
  <c r="Q273" i="3"/>
  <c r="P273" i="3"/>
  <c r="AB273" i="3" s="1"/>
  <c r="O273" i="3"/>
  <c r="N273" i="3"/>
  <c r="W273" i="3" s="1"/>
  <c r="M273" i="3"/>
  <c r="Z273" i="3" s="1"/>
  <c r="L273" i="3"/>
  <c r="K273" i="3"/>
  <c r="AA273" i="3" s="1"/>
  <c r="J273" i="3"/>
  <c r="I273" i="3"/>
  <c r="H273" i="3"/>
  <c r="G273" i="3"/>
  <c r="X272" i="3"/>
  <c r="V272" i="3"/>
  <c r="U272" i="3"/>
  <c r="T272" i="3"/>
  <c r="S272" i="3"/>
  <c r="R272" i="3"/>
  <c r="Q272" i="3"/>
  <c r="P272" i="3"/>
  <c r="AB272" i="3" s="1"/>
  <c r="O272" i="3"/>
  <c r="N272" i="3"/>
  <c r="W272" i="3" s="1"/>
  <c r="M272" i="3"/>
  <c r="Z272" i="3" s="1"/>
  <c r="L272" i="3"/>
  <c r="K272" i="3"/>
  <c r="AA272" i="3" s="1"/>
  <c r="J272" i="3"/>
  <c r="I272" i="3"/>
  <c r="H272" i="3"/>
  <c r="G272" i="3"/>
  <c r="V271" i="3"/>
  <c r="U271" i="3"/>
  <c r="T271" i="3"/>
  <c r="S271" i="3"/>
  <c r="X271" i="3" s="1"/>
  <c r="R271" i="3"/>
  <c r="Q271" i="3"/>
  <c r="P271" i="3"/>
  <c r="AB271" i="3" s="1"/>
  <c r="O271" i="3"/>
  <c r="N271" i="3"/>
  <c r="W271" i="3" s="1"/>
  <c r="M271" i="3"/>
  <c r="Z271" i="3" s="1"/>
  <c r="L271" i="3"/>
  <c r="K271" i="3"/>
  <c r="AA271" i="3" s="1"/>
  <c r="J271" i="3"/>
  <c r="I271" i="3"/>
  <c r="H271" i="3"/>
  <c r="G271" i="3"/>
  <c r="V270" i="3"/>
  <c r="U270" i="3"/>
  <c r="T270" i="3"/>
  <c r="S270" i="3"/>
  <c r="X270" i="3" s="1"/>
  <c r="R270" i="3"/>
  <c r="Q270" i="3"/>
  <c r="P270" i="3"/>
  <c r="AB270" i="3" s="1"/>
  <c r="O270" i="3"/>
  <c r="N270" i="3"/>
  <c r="W270" i="3" s="1"/>
  <c r="M270" i="3"/>
  <c r="Z270" i="3" s="1"/>
  <c r="L270" i="3"/>
  <c r="K270" i="3"/>
  <c r="J270" i="3"/>
  <c r="I270" i="3"/>
  <c r="H270" i="3"/>
  <c r="G270" i="3"/>
  <c r="V269" i="3"/>
  <c r="U269" i="3"/>
  <c r="T269" i="3"/>
  <c r="S269" i="3"/>
  <c r="X269" i="3" s="1"/>
  <c r="R269" i="3"/>
  <c r="Q269" i="3"/>
  <c r="P269" i="3"/>
  <c r="AB269" i="3" s="1"/>
  <c r="O269" i="3"/>
  <c r="N269" i="3"/>
  <c r="W269" i="3" s="1"/>
  <c r="M269" i="3"/>
  <c r="Z269" i="3" s="1"/>
  <c r="L269" i="3"/>
  <c r="K269" i="3"/>
  <c r="AA269" i="3" s="1"/>
  <c r="J269" i="3"/>
  <c r="I269" i="3"/>
  <c r="H269" i="3"/>
  <c r="G269" i="3"/>
  <c r="V268" i="3"/>
  <c r="U268" i="3"/>
  <c r="T268" i="3"/>
  <c r="S268" i="3"/>
  <c r="X268" i="3" s="1"/>
  <c r="R268" i="3"/>
  <c r="Q268" i="3"/>
  <c r="P268" i="3"/>
  <c r="AB268" i="3" s="1"/>
  <c r="O268" i="3"/>
  <c r="N268" i="3"/>
  <c r="W268" i="3" s="1"/>
  <c r="M268" i="3"/>
  <c r="Z268" i="3" s="1"/>
  <c r="L268" i="3"/>
  <c r="K268" i="3"/>
  <c r="AA268" i="3" s="1"/>
  <c r="J268" i="3"/>
  <c r="I268" i="3"/>
  <c r="H268" i="3"/>
  <c r="G268" i="3"/>
  <c r="V267" i="3"/>
  <c r="U267" i="3"/>
  <c r="T267" i="3"/>
  <c r="S267" i="3"/>
  <c r="X267" i="3" s="1"/>
  <c r="R267" i="3"/>
  <c r="Q267" i="3"/>
  <c r="P267" i="3"/>
  <c r="AB267" i="3" s="1"/>
  <c r="O267" i="3"/>
  <c r="N267" i="3"/>
  <c r="W267" i="3" s="1"/>
  <c r="Y267" i="3" s="1"/>
  <c r="M267" i="3"/>
  <c r="Z267" i="3" s="1"/>
  <c r="L267" i="3"/>
  <c r="K267" i="3"/>
  <c r="AA267" i="3" s="1"/>
  <c r="J267" i="3"/>
  <c r="I267" i="3"/>
  <c r="H267" i="3"/>
  <c r="G267" i="3"/>
  <c r="Z266" i="3"/>
  <c r="V266" i="3"/>
  <c r="U266" i="3"/>
  <c r="T266" i="3"/>
  <c r="S266" i="3"/>
  <c r="X266" i="3" s="1"/>
  <c r="R266" i="3"/>
  <c r="Q266" i="3"/>
  <c r="P266" i="3"/>
  <c r="AB266" i="3" s="1"/>
  <c r="O266" i="3"/>
  <c r="N266" i="3"/>
  <c r="W266" i="3" s="1"/>
  <c r="M266" i="3"/>
  <c r="L266" i="3"/>
  <c r="K266" i="3"/>
  <c r="AA266" i="3" s="1"/>
  <c r="J266" i="3"/>
  <c r="I266" i="3"/>
  <c r="H266" i="3"/>
  <c r="G266" i="3"/>
  <c r="V265" i="3"/>
  <c r="U265" i="3"/>
  <c r="T265" i="3"/>
  <c r="S265" i="3"/>
  <c r="X265" i="3" s="1"/>
  <c r="R265" i="3"/>
  <c r="Q265" i="3"/>
  <c r="P265" i="3"/>
  <c r="AB265" i="3" s="1"/>
  <c r="O265" i="3"/>
  <c r="N265" i="3"/>
  <c r="W265" i="3" s="1"/>
  <c r="M265" i="3"/>
  <c r="Z265" i="3" s="1"/>
  <c r="L265" i="3"/>
  <c r="K265" i="3"/>
  <c r="AA265" i="3" s="1"/>
  <c r="J265" i="3"/>
  <c r="I265" i="3"/>
  <c r="H265" i="3"/>
  <c r="G265" i="3"/>
  <c r="V264" i="3"/>
  <c r="U264" i="3"/>
  <c r="T264" i="3"/>
  <c r="S264" i="3"/>
  <c r="X264" i="3" s="1"/>
  <c r="R264" i="3"/>
  <c r="Q264" i="3"/>
  <c r="P264" i="3"/>
  <c r="AB264" i="3" s="1"/>
  <c r="O264" i="3"/>
  <c r="N264" i="3"/>
  <c r="W264" i="3" s="1"/>
  <c r="M264" i="3"/>
  <c r="Z264" i="3" s="1"/>
  <c r="L264" i="3"/>
  <c r="K264" i="3"/>
  <c r="AA264" i="3" s="1"/>
  <c r="J264" i="3"/>
  <c r="I264" i="3"/>
  <c r="H264" i="3"/>
  <c r="G264" i="3"/>
  <c r="V263" i="3"/>
  <c r="U263" i="3"/>
  <c r="T263" i="3"/>
  <c r="S263" i="3"/>
  <c r="X263" i="3" s="1"/>
  <c r="R263" i="3"/>
  <c r="Q263" i="3"/>
  <c r="P263" i="3"/>
  <c r="AB263" i="3" s="1"/>
  <c r="O263" i="3"/>
  <c r="N263" i="3"/>
  <c r="W263" i="3" s="1"/>
  <c r="M263" i="3"/>
  <c r="Z263" i="3" s="1"/>
  <c r="L263" i="3"/>
  <c r="K263" i="3"/>
  <c r="AA263" i="3" s="1"/>
  <c r="J263" i="3"/>
  <c r="I263" i="3"/>
  <c r="H263" i="3"/>
  <c r="G263" i="3"/>
  <c r="V262" i="3"/>
  <c r="U262" i="3"/>
  <c r="T262" i="3"/>
  <c r="S262" i="3"/>
  <c r="X262" i="3" s="1"/>
  <c r="R262" i="3"/>
  <c r="Q262" i="3"/>
  <c r="P262" i="3"/>
  <c r="AB262" i="3" s="1"/>
  <c r="O262" i="3"/>
  <c r="N262" i="3"/>
  <c r="W262" i="3" s="1"/>
  <c r="M262" i="3"/>
  <c r="Z262" i="3" s="1"/>
  <c r="L262" i="3"/>
  <c r="K262" i="3"/>
  <c r="AA262" i="3" s="1"/>
  <c r="J262" i="3"/>
  <c r="I262" i="3"/>
  <c r="H262" i="3"/>
  <c r="G262" i="3"/>
  <c r="V261" i="3"/>
  <c r="U261" i="3"/>
  <c r="T261" i="3"/>
  <c r="S261" i="3"/>
  <c r="X261" i="3" s="1"/>
  <c r="R261" i="3"/>
  <c r="Q261" i="3"/>
  <c r="P261" i="3"/>
  <c r="AB261" i="3" s="1"/>
  <c r="O261" i="3"/>
  <c r="N261" i="3"/>
  <c r="W261" i="3" s="1"/>
  <c r="M261" i="3"/>
  <c r="Z261" i="3" s="1"/>
  <c r="L261" i="3"/>
  <c r="K261" i="3"/>
  <c r="AA261" i="3" s="1"/>
  <c r="J261" i="3"/>
  <c r="I261" i="3"/>
  <c r="H261" i="3"/>
  <c r="G261" i="3"/>
  <c r="V260" i="3"/>
  <c r="U260" i="3"/>
  <c r="T260" i="3"/>
  <c r="S260" i="3"/>
  <c r="X260" i="3" s="1"/>
  <c r="R260" i="3"/>
  <c r="Q260" i="3"/>
  <c r="P260" i="3"/>
  <c r="AB260" i="3" s="1"/>
  <c r="O260" i="3"/>
  <c r="N260" i="3"/>
  <c r="W260" i="3" s="1"/>
  <c r="M260" i="3"/>
  <c r="Z260" i="3" s="1"/>
  <c r="L260" i="3"/>
  <c r="K260" i="3"/>
  <c r="AA260" i="3" s="1"/>
  <c r="J260" i="3"/>
  <c r="I260" i="3"/>
  <c r="H260" i="3"/>
  <c r="G260" i="3"/>
  <c r="V259" i="3"/>
  <c r="U259" i="3"/>
  <c r="T259" i="3"/>
  <c r="S259" i="3"/>
  <c r="X259" i="3" s="1"/>
  <c r="R259" i="3"/>
  <c r="Q259" i="3"/>
  <c r="P259" i="3"/>
  <c r="AB259" i="3" s="1"/>
  <c r="O259" i="3"/>
  <c r="N259" i="3"/>
  <c r="W259" i="3" s="1"/>
  <c r="M259" i="3"/>
  <c r="Z259" i="3" s="1"/>
  <c r="L259" i="3"/>
  <c r="K259" i="3"/>
  <c r="AA259" i="3" s="1"/>
  <c r="J259" i="3"/>
  <c r="I259" i="3"/>
  <c r="H259" i="3"/>
  <c r="G259" i="3"/>
  <c r="V258" i="3"/>
  <c r="U258" i="3"/>
  <c r="T258" i="3"/>
  <c r="S258" i="3"/>
  <c r="X258" i="3" s="1"/>
  <c r="R258" i="3"/>
  <c r="Q258" i="3"/>
  <c r="P258" i="3"/>
  <c r="AB258" i="3" s="1"/>
  <c r="O258" i="3"/>
  <c r="N258" i="3"/>
  <c r="W258" i="3" s="1"/>
  <c r="M258" i="3"/>
  <c r="Z258" i="3" s="1"/>
  <c r="L258" i="3"/>
  <c r="K258" i="3"/>
  <c r="AA258" i="3" s="1"/>
  <c r="J258" i="3"/>
  <c r="I258" i="3"/>
  <c r="H258" i="3"/>
  <c r="G258" i="3"/>
  <c r="V257" i="3"/>
  <c r="U257" i="3"/>
  <c r="T257" i="3"/>
  <c r="S257" i="3"/>
  <c r="X257" i="3" s="1"/>
  <c r="R257" i="3"/>
  <c r="Q257" i="3"/>
  <c r="P257" i="3"/>
  <c r="AB257" i="3" s="1"/>
  <c r="O257" i="3"/>
  <c r="N257" i="3"/>
  <c r="W257" i="3" s="1"/>
  <c r="M257" i="3"/>
  <c r="Z257" i="3" s="1"/>
  <c r="L257" i="3"/>
  <c r="K257" i="3"/>
  <c r="J257" i="3"/>
  <c r="I257" i="3"/>
  <c r="H257" i="3"/>
  <c r="G257" i="3"/>
  <c r="V256" i="3"/>
  <c r="U256" i="3"/>
  <c r="T256" i="3"/>
  <c r="S256" i="3"/>
  <c r="X256" i="3" s="1"/>
  <c r="R256" i="3"/>
  <c r="Q256" i="3"/>
  <c r="P256" i="3"/>
  <c r="AB256" i="3" s="1"/>
  <c r="O256" i="3"/>
  <c r="N256" i="3"/>
  <c r="W256" i="3" s="1"/>
  <c r="M256" i="3"/>
  <c r="Z256" i="3" s="1"/>
  <c r="L256" i="3"/>
  <c r="K256" i="3"/>
  <c r="AA256" i="3" s="1"/>
  <c r="J256" i="3"/>
  <c r="I256" i="3"/>
  <c r="H256" i="3"/>
  <c r="G256" i="3"/>
  <c r="V255" i="3"/>
  <c r="U255" i="3"/>
  <c r="T255" i="3"/>
  <c r="S255" i="3"/>
  <c r="X255" i="3" s="1"/>
  <c r="R255" i="3"/>
  <c r="Q255" i="3"/>
  <c r="P255" i="3"/>
  <c r="AB255" i="3" s="1"/>
  <c r="O255" i="3"/>
  <c r="N255" i="3"/>
  <c r="W255" i="3" s="1"/>
  <c r="M255" i="3"/>
  <c r="Z255" i="3" s="1"/>
  <c r="L255" i="3"/>
  <c r="K255" i="3"/>
  <c r="AA255" i="3" s="1"/>
  <c r="J255" i="3"/>
  <c r="I255" i="3"/>
  <c r="H255" i="3"/>
  <c r="G255" i="3"/>
  <c r="V254" i="3"/>
  <c r="U254" i="3"/>
  <c r="T254" i="3"/>
  <c r="S254" i="3"/>
  <c r="X254" i="3" s="1"/>
  <c r="R254" i="3"/>
  <c r="Q254" i="3"/>
  <c r="P254" i="3"/>
  <c r="AB254" i="3" s="1"/>
  <c r="O254" i="3"/>
  <c r="N254" i="3"/>
  <c r="W254" i="3" s="1"/>
  <c r="M254" i="3"/>
  <c r="Z254" i="3" s="1"/>
  <c r="L254" i="3"/>
  <c r="K254" i="3"/>
  <c r="AA254" i="3" s="1"/>
  <c r="J254" i="3"/>
  <c r="I254" i="3"/>
  <c r="H254" i="3"/>
  <c r="G254" i="3"/>
  <c r="V253" i="3"/>
  <c r="U253" i="3"/>
  <c r="T253" i="3"/>
  <c r="S253" i="3"/>
  <c r="X253" i="3" s="1"/>
  <c r="R253" i="3"/>
  <c r="Q253" i="3"/>
  <c r="P253" i="3"/>
  <c r="AB253" i="3" s="1"/>
  <c r="O253" i="3"/>
  <c r="N253" i="3"/>
  <c r="W253" i="3" s="1"/>
  <c r="M253" i="3"/>
  <c r="Z253" i="3" s="1"/>
  <c r="L253" i="3"/>
  <c r="K253" i="3"/>
  <c r="AA253" i="3" s="1"/>
  <c r="J253" i="3"/>
  <c r="I253" i="3"/>
  <c r="H253" i="3"/>
  <c r="G253" i="3"/>
  <c r="Z252" i="3"/>
  <c r="V252" i="3"/>
  <c r="U252" i="3"/>
  <c r="T252" i="3"/>
  <c r="S252" i="3"/>
  <c r="X252" i="3" s="1"/>
  <c r="R252" i="3"/>
  <c r="Q252" i="3"/>
  <c r="P252" i="3"/>
  <c r="AB252" i="3" s="1"/>
  <c r="O252" i="3"/>
  <c r="N252" i="3"/>
  <c r="W252" i="3" s="1"/>
  <c r="M252" i="3"/>
  <c r="L252" i="3"/>
  <c r="K252" i="3"/>
  <c r="AA252" i="3" s="1"/>
  <c r="J252" i="3"/>
  <c r="I252" i="3"/>
  <c r="H252" i="3"/>
  <c r="G252" i="3"/>
  <c r="V251" i="3"/>
  <c r="U251" i="3"/>
  <c r="T251" i="3"/>
  <c r="S251" i="3"/>
  <c r="X251" i="3" s="1"/>
  <c r="R251" i="3"/>
  <c r="Q251" i="3"/>
  <c r="P251" i="3"/>
  <c r="AB251" i="3" s="1"/>
  <c r="O251" i="3"/>
  <c r="N251" i="3"/>
  <c r="W251" i="3" s="1"/>
  <c r="Y251" i="3" s="1"/>
  <c r="M251" i="3"/>
  <c r="Z251" i="3" s="1"/>
  <c r="L251" i="3"/>
  <c r="K251" i="3"/>
  <c r="AA251" i="3" s="1"/>
  <c r="J251" i="3"/>
  <c r="I251" i="3"/>
  <c r="H251" i="3"/>
  <c r="G251" i="3"/>
  <c r="Z250" i="3"/>
  <c r="V250" i="3"/>
  <c r="U250" i="3"/>
  <c r="T250" i="3"/>
  <c r="S250" i="3"/>
  <c r="X250" i="3" s="1"/>
  <c r="R250" i="3"/>
  <c r="Q250" i="3"/>
  <c r="P250" i="3"/>
  <c r="AB250" i="3" s="1"/>
  <c r="O250" i="3"/>
  <c r="N250" i="3"/>
  <c r="W250" i="3" s="1"/>
  <c r="M250" i="3"/>
  <c r="L250" i="3"/>
  <c r="K250" i="3"/>
  <c r="AA250" i="3" s="1"/>
  <c r="J250" i="3"/>
  <c r="I250" i="3"/>
  <c r="H250" i="3"/>
  <c r="G250" i="3"/>
  <c r="V249" i="3"/>
  <c r="U249" i="3"/>
  <c r="T249" i="3"/>
  <c r="S249" i="3"/>
  <c r="X249" i="3" s="1"/>
  <c r="R249" i="3"/>
  <c r="Q249" i="3"/>
  <c r="P249" i="3"/>
  <c r="AB249" i="3" s="1"/>
  <c r="O249" i="3"/>
  <c r="N249" i="3"/>
  <c r="W249" i="3" s="1"/>
  <c r="Y249" i="3" s="1"/>
  <c r="M249" i="3"/>
  <c r="Z249" i="3" s="1"/>
  <c r="L249" i="3"/>
  <c r="K249" i="3"/>
  <c r="AA249" i="3" s="1"/>
  <c r="J249" i="3"/>
  <c r="I249" i="3"/>
  <c r="H249" i="3"/>
  <c r="G249" i="3"/>
  <c r="V248" i="3"/>
  <c r="U248" i="3"/>
  <c r="T248" i="3"/>
  <c r="S248" i="3"/>
  <c r="X248" i="3" s="1"/>
  <c r="R248" i="3"/>
  <c r="Q248" i="3"/>
  <c r="P248" i="3"/>
  <c r="AB248" i="3" s="1"/>
  <c r="O248" i="3"/>
  <c r="N248" i="3"/>
  <c r="W248" i="3" s="1"/>
  <c r="M248" i="3"/>
  <c r="Z248" i="3" s="1"/>
  <c r="L248" i="3"/>
  <c r="K248" i="3"/>
  <c r="AA248" i="3" s="1"/>
  <c r="J248" i="3"/>
  <c r="I248" i="3"/>
  <c r="H248" i="3"/>
  <c r="G248" i="3"/>
  <c r="Z247" i="3"/>
  <c r="V247" i="3"/>
  <c r="U247" i="3"/>
  <c r="T247" i="3"/>
  <c r="S247" i="3"/>
  <c r="X247" i="3" s="1"/>
  <c r="R247" i="3"/>
  <c r="Q247" i="3"/>
  <c r="P247" i="3"/>
  <c r="AB247" i="3" s="1"/>
  <c r="O247" i="3"/>
  <c r="N247" i="3"/>
  <c r="W247" i="3" s="1"/>
  <c r="M247" i="3"/>
  <c r="L247" i="3"/>
  <c r="K247" i="3"/>
  <c r="AA247" i="3" s="1"/>
  <c r="J247" i="3"/>
  <c r="I247" i="3"/>
  <c r="H247" i="3"/>
  <c r="G247" i="3"/>
  <c r="V246" i="3"/>
  <c r="U246" i="3"/>
  <c r="T246" i="3"/>
  <c r="S246" i="3"/>
  <c r="X246" i="3" s="1"/>
  <c r="R246" i="3"/>
  <c r="Q246" i="3"/>
  <c r="P246" i="3"/>
  <c r="AB246" i="3" s="1"/>
  <c r="O246" i="3"/>
  <c r="N246" i="3"/>
  <c r="W246" i="3" s="1"/>
  <c r="M246" i="3"/>
  <c r="Z246" i="3" s="1"/>
  <c r="L246" i="3"/>
  <c r="K246" i="3"/>
  <c r="AA246" i="3" s="1"/>
  <c r="J246" i="3"/>
  <c r="I246" i="3"/>
  <c r="H246" i="3"/>
  <c r="G246" i="3"/>
  <c r="V245" i="3"/>
  <c r="U245" i="3"/>
  <c r="T245" i="3"/>
  <c r="S245" i="3"/>
  <c r="X245" i="3" s="1"/>
  <c r="R245" i="3"/>
  <c r="Q245" i="3"/>
  <c r="P245" i="3"/>
  <c r="AB245" i="3" s="1"/>
  <c r="O245" i="3"/>
  <c r="N245" i="3"/>
  <c r="W245" i="3" s="1"/>
  <c r="M245" i="3"/>
  <c r="Z245" i="3" s="1"/>
  <c r="L245" i="3"/>
  <c r="K245" i="3"/>
  <c r="AA245" i="3" s="1"/>
  <c r="J245" i="3"/>
  <c r="I245" i="3"/>
  <c r="H245" i="3"/>
  <c r="G245" i="3"/>
  <c r="V244" i="3"/>
  <c r="U244" i="3"/>
  <c r="T244" i="3"/>
  <c r="S244" i="3"/>
  <c r="X244" i="3" s="1"/>
  <c r="R244" i="3"/>
  <c r="Q244" i="3"/>
  <c r="P244" i="3"/>
  <c r="AB244" i="3" s="1"/>
  <c r="O244" i="3"/>
  <c r="N244" i="3"/>
  <c r="W244" i="3" s="1"/>
  <c r="M244" i="3"/>
  <c r="Z244" i="3" s="1"/>
  <c r="L244" i="3"/>
  <c r="K244" i="3"/>
  <c r="AA244" i="3" s="1"/>
  <c r="J244" i="3"/>
  <c r="I244" i="3"/>
  <c r="H244" i="3"/>
  <c r="G244" i="3"/>
  <c r="V243" i="3"/>
  <c r="U243" i="3"/>
  <c r="T243" i="3"/>
  <c r="S243" i="3"/>
  <c r="X243" i="3" s="1"/>
  <c r="R243" i="3"/>
  <c r="Q243" i="3"/>
  <c r="P243" i="3"/>
  <c r="AB243" i="3" s="1"/>
  <c r="O243" i="3"/>
  <c r="N243" i="3"/>
  <c r="W243" i="3" s="1"/>
  <c r="M243" i="3"/>
  <c r="Z243" i="3" s="1"/>
  <c r="L243" i="3"/>
  <c r="K243" i="3"/>
  <c r="AA243" i="3" s="1"/>
  <c r="J243" i="3"/>
  <c r="I243" i="3"/>
  <c r="H243" i="3"/>
  <c r="G243" i="3"/>
  <c r="V242" i="3"/>
  <c r="U242" i="3"/>
  <c r="T242" i="3"/>
  <c r="S242" i="3"/>
  <c r="X242" i="3" s="1"/>
  <c r="R242" i="3"/>
  <c r="Q242" i="3"/>
  <c r="P242" i="3"/>
  <c r="AB242" i="3" s="1"/>
  <c r="O242" i="3"/>
  <c r="N242" i="3"/>
  <c r="W242" i="3" s="1"/>
  <c r="M242" i="3"/>
  <c r="Z242" i="3" s="1"/>
  <c r="L242" i="3"/>
  <c r="K242" i="3"/>
  <c r="AA242" i="3" s="1"/>
  <c r="J242" i="3"/>
  <c r="I242" i="3"/>
  <c r="H242" i="3"/>
  <c r="G242" i="3"/>
  <c r="V241" i="3"/>
  <c r="U241" i="3"/>
  <c r="T241" i="3"/>
  <c r="S241" i="3"/>
  <c r="X241" i="3" s="1"/>
  <c r="R241" i="3"/>
  <c r="Q241" i="3"/>
  <c r="P241" i="3"/>
  <c r="AB241" i="3" s="1"/>
  <c r="O241" i="3"/>
  <c r="N241" i="3"/>
  <c r="W241" i="3" s="1"/>
  <c r="M241" i="3"/>
  <c r="Z241" i="3" s="1"/>
  <c r="L241" i="3"/>
  <c r="K241" i="3"/>
  <c r="AA241" i="3" s="1"/>
  <c r="J241" i="3"/>
  <c r="I241" i="3"/>
  <c r="H241" i="3"/>
  <c r="G241" i="3"/>
  <c r="V240" i="3"/>
  <c r="U240" i="3"/>
  <c r="T240" i="3"/>
  <c r="S240" i="3"/>
  <c r="X240" i="3" s="1"/>
  <c r="R240" i="3"/>
  <c r="Q240" i="3"/>
  <c r="P240" i="3"/>
  <c r="AB240" i="3" s="1"/>
  <c r="O240" i="3"/>
  <c r="N240" i="3"/>
  <c r="W240" i="3" s="1"/>
  <c r="M240" i="3"/>
  <c r="Z240" i="3" s="1"/>
  <c r="L240" i="3"/>
  <c r="K240" i="3"/>
  <c r="AA240" i="3" s="1"/>
  <c r="J240" i="3"/>
  <c r="I240" i="3"/>
  <c r="H240" i="3"/>
  <c r="G240" i="3"/>
  <c r="V239" i="3"/>
  <c r="U239" i="3"/>
  <c r="T239" i="3"/>
  <c r="S239" i="3"/>
  <c r="X239" i="3" s="1"/>
  <c r="R239" i="3"/>
  <c r="Q239" i="3"/>
  <c r="P239" i="3"/>
  <c r="AB239" i="3" s="1"/>
  <c r="O239" i="3"/>
  <c r="N239" i="3"/>
  <c r="W239" i="3" s="1"/>
  <c r="Y239" i="3" s="1"/>
  <c r="M239" i="3"/>
  <c r="Z239" i="3" s="1"/>
  <c r="L239" i="3"/>
  <c r="K239" i="3"/>
  <c r="AA239" i="3" s="1"/>
  <c r="J239" i="3"/>
  <c r="I239" i="3"/>
  <c r="H239" i="3"/>
  <c r="G239" i="3"/>
  <c r="X238" i="3"/>
  <c r="V238" i="3"/>
  <c r="U238" i="3"/>
  <c r="T238" i="3"/>
  <c r="S238" i="3"/>
  <c r="R238" i="3"/>
  <c r="Q238" i="3"/>
  <c r="P238" i="3"/>
  <c r="AB238" i="3" s="1"/>
  <c r="O238" i="3"/>
  <c r="N238" i="3"/>
  <c r="W238" i="3" s="1"/>
  <c r="M238" i="3"/>
  <c r="Z238" i="3" s="1"/>
  <c r="L238" i="3"/>
  <c r="K238" i="3"/>
  <c r="AA238" i="3" s="1"/>
  <c r="J238" i="3"/>
  <c r="I238" i="3"/>
  <c r="H238" i="3"/>
  <c r="G238" i="3"/>
  <c r="V237" i="3"/>
  <c r="U237" i="3"/>
  <c r="T237" i="3"/>
  <c r="S237" i="3"/>
  <c r="X237" i="3" s="1"/>
  <c r="R237" i="3"/>
  <c r="Q237" i="3"/>
  <c r="P237" i="3"/>
  <c r="AB237" i="3" s="1"/>
  <c r="O237" i="3"/>
  <c r="N237" i="3"/>
  <c r="W237" i="3" s="1"/>
  <c r="M237" i="3"/>
  <c r="Z237" i="3" s="1"/>
  <c r="L237" i="3"/>
  <c r="K237" i="3"/>
  <c r="AA237" i="3" s="1"/>
  <c r="J237" i="3"/>
  <c r="I237" i="3"/>
  <c r="H237" i="3"/>
  <c r="G237" i="3"/>
  <c r="V236" i="3"/>
  <c r="U236" i="3"/>
  <c r="T236" i="3"/>
  <c r="S236" i="3"/>
  <c r="X236" i="3" s="1"/>
  <c r="R236" i="3"/>
  <c r="Q236" i="3"/>
  <c r="P236" i="3"/>
  <c r="AB236" i="3" s="1"/>
  <c r="O236" i="3"/>
  <c r="N236" i="3"/>
  <c r="W236" i="3" s="1"/>
  <c r="M236" i="3"/>
  <c r="Z236" i="3" s="1"/>
  <c r="L236" i="3"/>
  <c r="K236" i="3"/>
  <c r="AA236" i="3" s="1"/>
  <c r="J236" i="3"/>
  <c r="I236" i="3"/>
  <c r="H236" i="3"/>
  <c r="G236" i="3"/>
  <c r="V235" i="3"/>
  <c r="U235" i="3"/>
  <c r="T235" i="3"/>
  <c r="S235" i="3"/>
  <c r="X235" i="3" s="1"/>
  <c r="R235" i="3"/>
  <c r="Q235" i="3"/>
  <c r="P235" i="3"/>
  <c r="AB235" i="3" s="1"/>
  <c r="O235" i="3"/>
  <c r="N235" i="3"/>
  <c r="W235" i="3" s="1"/>
  <c r="M235" i="3"/>
  <c r="Z235" i="3" s="1"/>
  <c r="L235" i="3"/>
  <c r="K235" i="3"/>
  <c r="J235" i="3"/>
  <c r="I235" i="3"/>
  <c r="H235" i="3"/>
  <c r="G235" i="3"/>
  <c r="V234" i="3"/>
  <c r="U234" i="3"/>
  <c r="T234" i="3"/>
  <c r="S234" i="3"/>
  <c r="X234" i="3" s="1"/>
  <c r="R234" i="3"/>
  <c r="Q234" i="3"/>
  <c r="P234" i="3"/>
  <c r="AB234" i="3" s="1"/>
  <c r="O234" i="3"/>
  <c r="N234" i="3"/>
  <c r="W234" i="3" s="1"/>
  <c r="M234" i="3"/>
  <c r="Z234" i="3" s="1"/>
  <c r="L234" i="3"/>
  <c r="K234" i="3"/>
  <c r="J234" i="3"/>
  <c r="I234" i="3"/>
  <c r="H234" i="3"/>
  <c r="G234" i="3"/>
  <c r="V233" i="3"/>
  <c r="U233" i="3"/>
  <c r="T233" i="3"/>
  <c r="S233" i="3"/>
  <c r="X233" i="3" s="1"/>
  <c r="R233" i="3"/>
  <c r="Q233" i="3"/>
  <c r="P233" i="3"/>
  <c r="AB233" i="3" s="1"/>
  <c r="O233" i="3"/>
  <c r="N233" i="3"/>
  <c r="W233" i="3" s="1"/>
  <c r="Y233" i="3" s="1"/>
  <c r="M233" i="3"/>
  <c r="Z233" i="3" s="1"/>
  <c r="L233" i="3"/>
  <c r="K233" i="3"/>
  <c r="J233" i="3"/>
  <c r="I233" i="3"/>
  <c r="H233" i="3"/>
  <c r="G233" i="3"/>
  <c r="X232" i="3"/>
  <c r="V232" i="3"/>
  <c r="U232" i="3"/>
  <c r="T232" i="3"/>
  <c r="S232" i="3"/>
  <c r="R232" i="3"/>
  <c r="Q232" i="3"/>
  <c r="P232" i="3"/>
  <c r="AB232" i="3" s="1"/>
  <c r="O232" i="3"/>
  <c r="N232" i="3"/>
  <c r="W232" i="3" s="1"/>
  <c r="M232" i="3"/>
  <c r="Z232" i="3" s="1"/>
  <c r="L232" i="3"/>
  <c r="K232" i="3"/>
  <c r="AA232" i="3" s="1"/>
  <c r="J232" i="3"/>
  <c r="I232" i="3"/>
  <c r="H232" i="3"/>
  <c r="G232" i="3"/>
  <c r="V231" i="3"/>
  <c r="U231" i="3"/>
  <c r="T231" i="3"/>
  <c r="S231" i="3"/>
  <c r="X231" i="3" s="1"/>
  <c r="R231" i="3"/>
  <c r="Q231" i="3"/>
  <c r="P231" i="3"/>
  <c r="AB231" i="3" s="1"/>
  <c r="O231" i="3"/>
  <c r="N231" i="3"/>
  <c r="W231" i="3" s="1"/>
  <c r="M231" i="3"/>
  <c r="Z231" i="3" s="1"/>
  <c r="L231" i="3"/>
  <c r="K231" i="3"/>
  <c r="J231" i="3"/>
  <c r="I231" i="3"/>
  <c r="H231" i="3"/>
  <c r="G231" i="3"/>
  <c r="V230" i="3"/>
  <c r="U230" i="3"/>
  <c r="T230" i="3"/>
  <c r="S230" i="3"/>
  <c r="X230" i="3" s="1"/>
  <c r="R230" i="3"/>
  <c r="Q230" i="3"/>
  <c r="P230" i="3"/>
  <c r="AB230" i="3" s="1"/>
  <c r="O230" i="3"/>
  <c r="N230" i="3"/>
  <c r="W230" i="3" s="1"/>
  <c r="M230" i="3"/>
  <c r="Z230" i="3" s="1"/>
  <c r="L230" i="3"/>
  <c r="K230" i="3"/>
  <c r="J230" i="3"/>
  <c r="I230" i="3"/>
  <c r="H230" i="3"/>
  <c r="G230" i="3"/>
  <c r="V229" i="3"/>
  <c r="U229" i="3"/>
  <c r="T229" i="3"/>
  <c r="S229" i="3"/>
  <c r="X229" i="3" s="1"/>
  <c r="R229" i="3"/>
  <c r="Q229" i="3"/>
  <c r="P229" i="3"/>
  <c r="AB229" i="3" s="1"/>
  <c r="O229" i="3"/>
  <c r="N229" i="3"/>
  <c r="W229" i="3" s="1"/>
  <c r="M229" i="3"/>
  <c r="Z229" i="3" s="1"/>
  <c r="L229" i="3"/>
  <c r="K229" i="3"/>
  <c r="AA229" i="3" s="1"/>
  <c r="J229" i="3"/>
  <c r="I229" i="3"/>
  <c r="H229" i="3"/>
  <c r="G229" i="3"/>
  <c r="V228" i="3"/>
  <c r="U228" i="3"/>
  <c r="T228" i="3"/>
  <c r="S228" i="3"/>
  <c r="X228" i="3" s="1"/>
  <c r="R228" i="3"/>
  <c r="Q228" i="3"/>
  <c r="P228" i="3"/>
  <c r="AB228" i="3" s="1"/>
  <c r="O228" i="3"/>
  <c r="N228" i="3"/>
  <c r="W228" i="3" s="1"/>
  <c r="M228" i="3"/>
  <c r="Z228" i="3" s="1"/>
  <c r="L228" i="3"/>
  <c r="K228" i="3"/>
  <c r="AA228" i="3" s="1"/>
  <c r="J228" i="3"/>
  <c r="I228" i="3"/>
  <c r="H228" i="3"/>
  <c r="G228" i="3"/>
  <c r="V227" i="3"/>
  <c r="U227" i="3"/>
  <c r="T227" i="3"/>
  <c r="S227" i="3"/>
  <c r="X227" i="3" s="1"/>
  <c r="R227" i="3"/>
  <c r="Q227" i="3"/>
  <c r="P227" i="3"/>
  <c r="AB227" i="3" s="1"/>
  <c r="O227" i="3"/>
  <c r="N227" i="3"/>
  <c r="W227" i="3" s="1"/>
  <c r="M227" i="3"/>
  <c r="Z227" i="3" s="1"/>
  <c r="L227" i="3"/>
  <c r="K227" i="3"/>
  <c r="AA227" i="3" s="1"/>
  <c r="J227" i="3"/>
  <c r="I227" i="3"/>
  <c r="H227" i="3"/>
  <c r="G227" i="3"/>
  <c r="X226" i="3"/>
  <c r="V226" i="3"/>
  <c r="U226" i="3"/>
  <c r="T226" i="3"/>
  <c r="S226" i="3"/>
  <c r="R226" i="3"/>
  <c r="Q226" i="3"/>
  <c r="P226" i="3"/>
  <c r="AB226" i="3" s="1"/>
  <c r="O226" i="3"/>
  <c r="N226" i="3"/>
  <c r="W226" i="3" s="1"/>
  <c r="Y226" i="3" s="1"/>
  <c r="M226" i="3"/>
  <c r="Z226" i="3" s="1"/>
  <c r="L226" i="3"/>
  <c r="K226" i="3"/>
  <c r="AA226" i="3" s="1"/>
  <c r="J226" i="3"/>
  <c r="I226" i="3"/>
  <c r="H226" i="3"/>
  <c r="G226" i="3"/>
  <c r="V225" i="3"/>
  <c r="U225" i="3"/>
  <c r="T225" i="3"/>
  <c r="S225" i="3"/>
  <c r="X225" i="3" s="1"/>
  <c r="R225" i="3"/>
  <c r="Q225" i="3"/>
  <c r="P225" i="3"/>
  <c r="AB225" i="3" s="1"/>
  <c r="O225" i="3"/>
  <c r="N225" i="3"/>
  <c r="W225" i="3" s="1"/>
  <c r="Y225" i="3" s="1"/>
  <c r="M225" i="3"/>
  <c r="Z225" i="3" s="1"/>
  <c r="L225" i="3"/>
  <c r="K225" i="3"/>
  <c r="AA225" i="3" s="1"/>
  <c r="J225" i="3"/>
  <c r="I225" i="3"/>
  <c r="H225" i="3"/>
  <c r="G225" i="3"/>
  <c r="V224" i="3"/>
  <c r="U224" i="3"/>
  <c r="T224" i="3"/>
  <c r="S224" i="3"/>
  <c r="X224" i="3" s="1"/>
  <c r="R224" i="3"/>
  <c r="Q224" i="3"/>
  <c r="P224" i="3"/>
  <c r="AB224" i="3" s="1"/>
  <c r="O224" i="3"/>
  <c r="N224" i="3"/>
  <c r="W224" i="3" s="1"/>
  <c r="M224" i="3"/>
  <c r="Z224" i="3" s="1"/>
  <c r="L224" i="3"/>
  <c r="K224" i="3"/>
  <c r="AA224" i="3" s="1"/>
  <c r="J224" i="3"/>
  <c r="I224" i="3"/>
  <c r="H224" i="3"/>
  <c r="G224" i="3"/>
  <c r="V223" i="3"/>
  <c r="U223" i="3"/>
  <c r="T223" i="3"/>
  <c r="S223" i="3"/>
  <c r="X223" i="3" s="1"/>
  <c r="R223" i="3"/>
  <c r="Q223" i="3"/>
  <c r="P223" i="3"/>
  <c r="AB223" i="3" s="1"/>
  <c r="O223" i="3"/>
  <c r="N223" i="3"/>
  <c r="W223" i="3" s="1"/>
  <c r="M223" i="3"/>
  <c r="Z223" i="3" s="1"/>
  <c r="L223" i="3"/>
  <c r="K223" i="3"/>
  <c r="AA223" i="3" s="1"/>
  <c r="J223" i="3"/>
  <c r="I223" i="3"/>
  <c r="H223" i="3"/>
  <c r="G223" i="3"/>
  <c r="W222" i="3"/>
  <c r="V222" i="3"/>
  <c r="U222" i="3"/>
  <c r="T222" i="3"/>
  <c r="S222" i="3"/>
  <c r="X222" i="3" s="1"/>
  <c r="R222" i="3"/>
  <c r="Q222" i="3"/>
  <c r="P222" i="3"/>
  <c r="AB222" i="3" s="1"/>
  <c r="O222" i="3"/>
  <c r="N222" i="3"/>
  <c r="M222" i="3"/>
  <c r="Z222" i="3" s="1"/>
  <c r="L222" i="3"/>
  <c r="K222" i="3"/>
  <c r="AA222" i="3" s="1"/>
  <c r="J222" i="3"/>
  <c r="I222" i="3"/>
  <c r="H222" i="3"/>
  <c r="G222" i="3"/>
  <c r="V221" i="3"/>
  <c r="U221" i="3"/>
  <c r="T221" i="3"/>
  <c r="S221" i="3"/>
  <c r="X221" i="3" s="1"/>
  <c r="R221" i="3"/>
  <c r="Q221" i="3"/>
  <c r="P221" i="3"/>
  <c r="AB221" i="3" s="1"/>
  <c r="O221" i="3"/>
  <c r="N221" i="3"/>
  <c r="W221" i="3" s="1"/>
  <c r="M221" i="3"/>
  <c r="Z221" i="3" s="1"/>
  <c r="L221" i="3"/>
  <c r="K221" i="3"/>
  <c r="AA221" i="3" s="1"/>
  <c r="J221" i="3"/>
  <c r="I221" i="3"/>
  <c r="H221" i="3"/>
  <c r="G221" i="3"/>
  <c r="V220" i="3"/>
  <c r="U220" i="3"/>
  <c r="T220" i="3"/>
  <c r="S220" i="3"/>
  <c r="X220" i="3" s="1"/>
  <c r="R220" i="3"/>
  <c r="Q220" i="3"/>
  <c r="P220" i="3"/>
  <c r="AB220" i="3" s="1"/>
  <c r="O220" i="3"/>
  <c r="N220" i="3"/>
  <c r="W220" i="3" s="1"/>
  <c r="M220" i="3"/>
  <c r="Z220" i="3" s="1"/>
  <c r="L220" i="3"/>
  <c r="K220" i="3"/>
  <c r="AA220" i="3" s="1"/>
  <c r="J220" i="3"/>
  <c r="I220" i="3"/>
  <c r="H220" i="3"/>
  <c r="G220" i="3"/>
  <c r="V219" i="3"/>
  <c r="U219" i="3"/>
  <c r="T219" i="3"/>
  <c r="S219" i="3"/>
  <c r="X219" i="3" s="1"/>
  <c r="R219" i="3"/>
  <c r="Q219" i="3"/>
  <c r="P219" i="3"/>
  <c r="AB219" i="3" s="1"/>
  <c r="O219" i="3"/>
  <c r="N219" i="3"/>
  <c r="W219" i="3" s="1"/>
  <c r="M219" i="3"/>
  <c r="Z219" i="3" s="1"/>
  <c r="L219" i="3"/>
  <c r="K219" i="3"/>
  <c r="AA219" i="3" s="1"/>
  <c r="J219" i="3"/>
  <c r="I219" i="3"/>
  <c r="H219" i="3"/>
  <c r="G219" i="3"/>
  <c r="V218" i="3"/>
  <c r="U218" i="3"/>
  <c r="T218" i="3"/>
  <c r="S218" i="3"/>
  <c r="X218" i="3" s="1"/>
  <c r="R218" i="3"/>
  <c r="Q218" i="3"/>
  <c r="P218" i="3"/>
  <c r="AB218" i="3" s="1"/>
  <c r="O218" i="3"/>
  <c r="N218" i="3"/>
  <c r="W218" i="3" s="1"/>
  <c r="M218" i="3"/>
  <c r="Z218" i="3" s="1"/>
  <c r="L218" i="3"/>
  <c r="K218" i="3"/>
  <c r="AA218" i="3" s="1"/>
  <c r="J218" i="3"/>
  <c r="I218" i="3"/>
  <c r="H218" i="3"/>
  <c r="G218" i="3"/>
  <c r="Z217" i="3"/>
  <c r="V217" i="3"/>
  <c r="U217" i="3"/>
  <c r="T217" i="3"/>
  <c r="S217" i="3"/>
  <c r="X217" i="3" s="1"/>
  <c r="R217" i="3"/>
  <c r="Q217" i="3"/>
  <c r="P217" i="3"/>
  <c r="AB217" i="3" s="1"/>
  <c r="O217" i="3"/>
  <c r="N217" i="3"/>
  <c r="W217" i="3" s="1"/>
  <c r="M217" i="3"/>
  <c r="L217" i="3"/>
  <c r="K217" i="3"/>
  <c r="AA217" i="3" s="1"/>
  <c r="J217" i="3"/>
  <c r="I217" i="3"/>
  <c r="H217" i="3"/>
  <c r="G217" i="3"/>
  <c r="V216" i="3"/>
  <c r="U216" i="3"/>
  <c r="T216" i="3"/>
  <c r="S216" i="3"/>
  <c r="X216" i="3" s="1"/>
  <c r="R216" i="3"/>
  <c r="Q216" i="3"/>
  <c r="P216" i="3"/>
  <c r="AB216" i="3" s="1"/>
  <c r="O216" i="3"/>
  <c r="N216" i="3"/>
  <c r="W216" i="3" s="1"/>
  <c r="M216" i="3"/>
  <c r="Z216" i="3" s="1"/>
  <c r="L216" i="3"/>
  <c r="K216" i="3"/>
  <c r="J216" i="3"/>
  <c r="I216" i="3"/>
  <c r="H216" i="3"/>
  <c r="G216" i="3"/>
  <c r="V215" i="3"/>
  <c r="U215" i="3"/>
  <c r="T215" i="3"/>
  <c r="S215" i="3"/>
  <c r="X215" i="3" s="1"/>
  <c r="R215" i="3"/>
  <c r="Q215" i="3"/>
  <c r="P215" i="3"/>
  <c r="AB215" i="3" s="1"/>
  <c r="O215" i="3"/>
  <c r="N215" i="3"/>
  <c r="W215" i="3" s="1"/>
  <c r="M215" i="3"/>
  <c r="Z215" i="3" s="1"/>
  <c r="L215" i="3"/>
  <c r="K215" i="3"/>
  <c r="J215" i="3"/>
  <c r="I215" i="3"/>
  <c r="H215" i="3"/>
  <c r="G215" i="3"/>
  <c r="V214" i="3"/>
  <c r="U214" i="3"/>
  <c r="T214" i="3"/>
  <c r="S214" i="3"/>
  <c r="X214" i="3" s="1"/>
  <c r="R214" i="3"/>
  <c r="Q214" i="3"/>
  <c r="P214" i="3"/>
  <c r="AB214" i="3" s="1"/>
  <c r="O214" i="3"/>
  <c r="N214" i="3"/>
  <c r="W214" i="3" s="1"/>
  <c r="M214" i="3"/>
  <c r="Z214" i="3" s="1"/>
  <c r="L214" i="3"/>
  <c r="K214" i="3"/>
  <c r="AA214" i="3" s="1"/>
  <c r="J214" i="3"/>
  <c r="I214" i="3"/>
  <c r="H214" i="3"/>
  <c r="G214" i="3"/>
  <c r="V213" i="3"/>
  <c r="U213" i="3"/>
  <c r="T213" i="3"/>
  <c r="S213" i="3"/>
  <c r="X213" i="3" s="1"/>
  <c r="R213" i="3"/>
  <c r="Q213" i="3"/>
  <c r="P213" i="3"/>
  <c r="AB213" i="3" s="1"/>
  <c r="O213" i="3"/>
  <c r="N213" i="3"/>
  <c r="W213" i="3" s="1"/>
  <c r="M213" i="3"/>
  <c r="Z213" i="3" s="1"/>
  <c r="L213" i="3"/>
  <c r="K213" i="3"/>
  <c r="AA213" i="3" s="1"/>
  <c r="J213" i="3"/>
  <c r="I213" i="3"/>
  <c r="H213" i="3"/>
  <c r="G213" i="3"/>
  <c r="V212" i="3"/>
  <c r="U212" i="3"/>
  <c r="T212" i="3"/>
  <c r="S212" i="3"/>
  <c r="X212" i="3" s="1"/>
  <c r="R212" i="3"/>
  <c r="Q212" i="3"/>
  <c r="P212" i="3"/>
  <c r="AB212" i="3" s="1"/>
  <c r="O212" i="3"/>
  <c r="N212" i="3"/>
  <c r="W212" i="3" s="1"/>
  <c r="M212" i="3"/>
  <c r="Z212" i="3" s="1"/>
  <c r="L212" i="3"/>
  <c r="K212" i="3"/>
  <c r="AA212" i="3" s="1"/>
  <c r="J212" i="3"/>
  <c r="I212" i="3"/>
  <c r="H212" i="3"/>
  <c r="G212" i="3"/>
  <c r="X211" i="3"/>
  <c r="V211" i="3"/>
  <c r="U211" i="3"/>
  <c r="T211" i="3"/>
  <c r="S211" i="3"/>
  <c r="R211" i="3"/>
  <c r="Q211" i="3"/>
  <c r="P211" i="3"/>
  <c r="AB211" i="3" s="1"/>
  <c r="O211" i="3"/>
  <c r="N211" i="3"/>
  <c r="W211" i="3" s="1"/>
  <c r="M211" i="3"/>
  <c r="Z211" i="3" s="1"/>
  <c r="L211" i="3"/>
  <c r="K211" i="3"/>
  <c r="AA211" i="3" s="1"/>
  <c r="J211" i="3"/>
  <c r="I211" i="3"/>
  <c r="H211" i="3"/>
  <c r="G211" i="3"/>
  <c r="V210" i="3"/>
  <c r="U210" i="3"/>
  <c r="T210" i="3"/>
  <c r="S210" i="3"/>
  <c r="X210" i="3" s="1"/>
  <c r="R210" i="3"/>
  <c r="Q210" i="3"/>
  <c r="P210" i="3"/>
  <c r="AB210" i="3" s="1"/>
  <c r="O210" i="3"/>
  <c r="N210" i="3"/>
  <c r="W210" i="3" s="1"/>
  <c r="M210" i="3"/>
  <c r="Z210" i="3" s="1"/>
  <c r="L210" i="3"/>
  <c r="K210" i="3"/>
  <c r="AA210" i="3" s="1"/>
  <c r="J210" i="3"/>
  <c r="I210" i="3"/>
  <c r="H210" i="3"/>
  <c r="G210" i="3"/>
  <c r="V209" i="3"/>
  <c r="U209" i="3"/>
  <c r="T209" i="3"/>
  <c r="S209" i="3"/>
  <c r="X209" i="3" s="1"/>
  <c r="R209" i="3"/>
  <c r="Q209" i="3"/>
  <c r="P209" i="3"/>
  <c r="AB209" i="3" s="1"/>
  <c r="O209" i="3"/>
  <c r="N209" i="3"/>
  <c r="W209" i="3" s="1"/>
  <c r="M209" i="3"/>
  <c r="Z209" i="3" s="1"/>
  <c r="L209" i="3"/>
  <c r="K209" i="3"/>
  <c r="AA209" i="3" s="1"/>
  <c r="J209" i="3"/>
  <c r="I209" i="3"/>
  <c r="H209" i="3"/>
  <c r="G209" i="3"/>
  <c r="V208" i="3"/>
  <c r="U208" i="3"/>
  <c r="T208" i="3"/>
  <c r="S208" i="3"/>
  <c r="X208" i="3" s="1"/>
  <c r="R208" i="3"/>
  <c r="Q208" i="3"/>
  <c r="P208" i="3"/>
  <c r="AB208" i="3" s="1"/>
  <c r="O208" i="3"/>
  <c r="N208" i="3"/>
  <c r="W208" i="3" s="1"/>
  <c r="M208" i="3"/>
  <c r="Z208" i="3" s="1"/>
  <c r="L208" i="3"/>
  <c r="K208" i="3"/>
  <c r="AA208" i="3" s="1"/>
  <c r="J208" i="3"/>
  <c r="I208" i="3"/>
  <c r="H208" i="3"/>
  <c r="G208" i="3"/>
  <c r="V207" i="3"/>
  <c r="U207" i="3"/>
  <c r="T207" i="3"/>
  <c r="S207" i="3"/>
  <c r="X207" i="3" s="1"/>
  <c r="R207" i="3"/>
  <c r="Q207" i="3"/>
  <c r="P207" i="3"/>
  <c r="AB207" i="3" s="1"/>
  <c r="O207" i="3"/>
  <c r="N207" i="3"/>
  <c r="W207" i="3" s="1"/>
  <c r="M207" i="3"/>
  <c r="Z207" i="3" s="1"/>
  <c r="L207" i="3"/>
  <c r="K207" i="3"/>
  <c r="J207" i="3"/>
  <c r="I207" i="3"/>
  <c r="H207" i="3"/>
  <c r="G207" i="3"/>
  <c r="V206" i="3"/>
  <c r="U206" i="3"/>
  <c r="T206" i="3"/>
  <c r="S206" i="3"/>
  <c r="X206" i="3" s="1"/>
  <c r="R206" i="3"/>
  <c r="Q206" i="3"/>
  <c r="P206" i="3"/>
  <c r="AB206" i="3" s="1"/>
  <c r="O206" i="3"/>
  <c r="N206" i="3"/>
  <c r="W206" i="3" s="1"/>
  <c r="M206" i="3"/>
  <c r="Z206" i="3" s="1"/>
  <c r="L206" i="3"/>
  <c r="K206" i="3"/>
  <c r="AA206" i="3" s="1"/>
  <c r="J206" i="3"/>
  <c r="I206" i="3"/>
  <c r="H206" i="3"/>
  <c r="G206" i="3"/>
  <c r="V205" i="3"/>
  <c r="U205" i="3"/>
  <c r="T205" i="3"/>
  <c r="S205" i="3"/>
  <c r="X205" i="3" s="1"/>
  <c r="R205" i="3"/>
  <c r="Q205" i="3"/>
  <c r="P205" i="3"/>
  <c r="AB205" i="3" s="1"/>
  <c r="O205" i="3"/>
  <c r="N205" i="3"/>
  <c r="W205" i="3" s="1"/>
  <c r="M205" i="3"/>
  <c r="Z205" i="3" s="1"/>
  <c r="L205" i="3"/>
  <c r="K205" i="3"/>
  <c r="J205" i="3"/>
  <c r="I205" i="3"/>
  <c r="H205" i="3"/>
  <c r="G205" i="3"/>
  <c r="V204" i="3"/>
  <c r="U204" i="3"/>
  <c r="T204" i="3"/>
  <c r="S204" i="3"/>
  <c r="X204" i="3" s="1"/>
  <c r="R204" i="3"/>
  <c r="Q204" i="3"/>
  <c r="P204" i="3"/>
  <c r="AB204" i="3" s="1"/>
  <c r="O204" i="3"/>
  <c r="N204" i="3"/>
  <c r="W204" i="3" s="1"/>
  <c r="M204" i="3"/>
  <c r="Z204" i="3" s="1"/>
  <c r="L204" i="3"/>
  <c r="K204" i="3"/>
  <c r="J204" i="3"/>
  <c r="I204" i="3"/>
  <c r="H204" i="3"/>
  <c r="G204" i="3"/>
  <c r="V203" i="3"/>
  <c r="U203" i="3"/>
  <c r="T203" i="3"/>
  <c r="S203" i="3"/>
  <c r="X203" i="3" s="1"/>
  <c r="R203" i="3"/>
  <c r="Q203" i="3"/>
  <c r="P203" i="3"/>
  <c r="AB203" i="3" s="1"/>
  <c r="O203" i="3"/>
  <c r="N203" i="3"/>
  <c r="W203" i="3" s="1"/>
  <c r="M203" i="3"/>
  <c r="Z203" i="3" s="1"/>
  <c r="L203" i="3"/>
  <c r="K203" i="3"/>
  <c r="AA203" i="3" s="1"/>
  <c r="J203" i="3"/>
  <c r="I203" i="3"/>
  <c r="H203" i="3"/>
  <c r="G203" i="3"/>
  <c r="V202" i="3"/>
  <c r="U202" i="3"/>
  <c r="T202" i="3"/>
  <c r="S202" i="3"/>
  <c r="X202" i="3" s="1"/>
  <c r="R202" i="3"/>
  <c r="Q202" i="3"/>
  <c r="P202" i="3"/>
  <c r="AB202" i="3" s="1"/>
  <c r="O202" i="3"/>
  <c r="N202" i="3"/>
  <c r="W202" i="3" s="1"/>
  <c r="M202" i="3"/>
  <c r="Z202" i="3" s="1"/>
  <c r="L202" i="3"/>
  <c r="K202" i="3"/>
  <c r="AA202" i="3" s="1"/>
  <c r="J202" i="3"/>
  <c r="I202" i="3"/>
  <c r="H202" i="3"/>
  <c r="G202" i="3"/>
  <c r="V201" i="3"/>
  <c r="U201" i="3"/>
  <c r="T201" i="3"/>
  <c r="S201" i="3"/>
  <c r="X201" i="3" s="1"/>
  <c r="R201" i="3"/>
  <c r="Q201" i="3"/>
  <c r="P201" i="3"/>
  <c r="AB201" i="3" s="1"/>
  <c r="O201" i="3"/>
  <c r="N201" i="3"/>
  <c r="W201" i="3" s="1"/>
  <c r="M201" i="3"/>
  <c r="Z201" i="3" s="1"/>
  <c r="L201" i="3"/>
  <c r="K201" i="3"/>
  <c r="AA201" i="3" s="1"/>
  <c r="J201" i="3"/>
  <c r="I201" i="3"/>
  <c r="H201" i="3"/>
  <c r="G201" i="3"/>
  <c r="V200" i="3"/>
  <c r="U200" i="3"/>
  <c r="T200" i="3"/>
  <c r="S200" i="3"/>
  <c r="X200" i="3" s="1"/>
  <c r="R200" i="3"/>
  <c r="Q200" i="3"/>
  <c r="P200" i="3"/>
  <c r="AB200" i="3" s="1"/>
  <c r="O200" i="3"/>
  <c r="N200" i="3"/>
  <c r="W200" i="3" s="1"/>
  <c r="M200" i="3"/>
  <c r="Z200" i="3" s="1"/>
  <c r="L200" i="3"/>
  <c r="K200" i="3"/>
  <c r="AA200" i="3" s="1"/>
  <c r="J200" i="3"/>
  <c r="I200" i="3"/>
  <c r="H200" i="3"/>
  <c r="G200" i="3"/>
  <c r="V199" i="3"/>
  <c r="U199" i="3"/>
  <c r="T199" i="3"/>
  <c r="S199" i="3"/>
  <c r="X199" i="3" s="1"/>
  <c r="R199" i="3"/>
  <c r="Q199" i="3"/>
  <c r="P199" i="3"/>
  <c r="AB199" i="3" s="1"/>
  <c r="O199" i="3"/>
  <c r="N199" i="3"/>
  <c r="W199" i="3" s="1"/>
  <c r="M199" i="3"/>
  <c r="Z199" i="3" s="1"/>
  <c r="L199" i="3"/>
  <c r="K199" i="3"/>
  <c r="AA199" i="3" s="1"/>
  <c r="J199" i="3"/>
  <c r="I199" i="3"/>
  <c r="H199" i="3"/>
  <c r="G199" i="3"/>
  <c r="V198" i="3"/>
  <c r="U198" i="3"/>
  <c r="T198" i="3"/>
  <c r="S198" i="3"/>
  <c r="X198" i="3" s="1"/>
  <c r="R198" i="3"/>
  <c r="Q198" i="3"/>
  <c r="P198" i="3"/>
  <c r="AB198" i="3" s="1"/>
  <c r="O198" i="3"/>
  <c r="N198" i="3"/>
  <c r="W198" i="3" s="1"/>
  <c r="M198" i="3"/>
  <c r="Z198" i="3" s="1"/>
  <c r="L198" i="3"/>
  <c r="K198" i="3"/>
  <c r="AA198" i="3" s="1"/>
  <c r="J198" i="3"/>
  <c r="I198" i="3"/>
  <c r="H198" i="3"/>
  <c r="G198" i="3"/>
  <c r="V197" i="3"/>
  <c r="U197" i="3"/>
  <c r="T197" i="3"/>
  <c r="S197" i="3"/>
  <c r="X197" i="3" s="1"/>
  <c r="R197" i="3"/>
  <c r="Q197" i="3"/>
  <c r="P197" i="3"/>
  <c r="AB197" i="3" s="1"/>
  <c r="O197" i="3"/>
  <c r="N197" i="3"/>
  <c r="W197" i="3" s="1"/>
  <c r="M197" i="3"/>
  <c r="Z197" i="3" s="1"/>
  <c r="L197" i="3"/>
  <c r="K197" i="3"/>
  <c r="AA197" i="3" s="1"/>
  <c r="J197" i="3"/>
  <c r="I197" i="3"/>
  <c r="H197" i="3"/>
  <c r="G197" i="3"/>
  <c r="V196" i="3"/>
  <c r="U196" i="3"/>
  <c r="T196" i="3"/>
  <c r="S196" i="3"/>
  <c r="X196" i="3" s="1"/>
  <c r="R196" i="3"/>
  <c r="Q196" i="3"/>
  <c r="P196" i="3"/>
  <c r="AB196" i="3" s="1"/>
  <c r="O196" i="3"/>
  <c r="N196" i="3"/>
  <c r="W196" i="3" s="1"/>
  <c r="M196" i="3"/>
  <c r="Z196" i="3" s="1"/>
  <c r="L196" i="3"/>
  <c r="K196" i="3"/>
  <c r="J196" i="3"/>
  <c r="I196" i="3"/>
  <c r="H196" i="3"/>
  <c r="G196" i="3"/>
  <c r="V195" i="3"/>
  <c r="U195" i="3"/>
  <c r="T195" i="3"/>
  <c r="S195" i="3"/>
  <c r="X195" i="3" s="1"/>
  <c r="R195" i="3"/>
  <c r="Q195" i="3"/>
  <c r="P195" i="3"/>
  <c r="AB195" i="3" s="1"/>
  <c r="O195" i="3"/>
  <c r="N195" i="3"/>
  <c r="W195" i="3" s="1"/>
  <c r="M195" i="3"/>
  <c r="Z195" i="3" s="1"/>
  <c r="L195" i="3"/>
  <c r="K195" i="3"/>
  <c r="AA195" i="3" s="1"/>
  <c r="J195" i="3"/>
  <c r="I195" i="3"/>
  <c r="H195" i="3"/>
  <c r="G195" i="3"/>
  <c r="V194" i="3"/>
  <c r="U194" i="3"/>
  <c r="T194" i="3"/>
  <c r="S194" i="3"/>
  <c r="X194" i="3" s="1"/>
  <c r="R194" i="3"/>
  <c r="Q194" i="3"/>
  <c r="P194" i="3"/>
  <c r="AB194" i="3" s="1"/>
  <c r="O194" i="3"/>
  <c r="N194" i="3"/>
  <c r="W194" i="3" s="1"/>
  <c r="M194" i="3"/>
  <c r="Z194" i="3" s="1"/>
  <c r="L194" i="3"/>
  <c r="K194" i="3"/>
  <c r="J194" i="3"/>
  <c r="I194" i="3"/>
  <c r="H194" i="3"/>
  <c r="G194" i="3"/>
  <c r="V193" i="3"/>
  <c r="U193" i="3"/>
  <c r="T193" i="3"/>
  <c r="S193" i="3"/>
  <c r="X193" i="3" s="1"/>
  <c r="R193" i="3"/>
  <c r="Q193" i="3"/>
  <c r="P193" i="3"/>
  <c r="AB193" i="3" s="1"/>
  <c r="O193" i="3"/>
  <c r="N193" i="3"/>
  <c r="W193" i="3" s="1"/>
  <c r="M193" i="3"/>
  <c r="Z193" i="3" s="1"/>
  <c r="L193" i="3"/>
  <c r="K193" i="3"/>
  <c r="AA193" i="3" s="1"/>
  <c r="J193" i="3"/>
  <c r="I193" i="3"/>
  <c r="H193" i="3"/>
  <c r="G193" i="3"/>
  <c r="V192" i="3"/>
  <c r="U192" i="3"/>
  <c r="T192" i="3"/>
  <c r="S192" i="3"/>
  <c r="X192" i="3" s="1"/>
  <c r="R192" i="3"/>
  <c r="Q192" i="3"/>
  <c r="P192" i="3"/>
  <c r="AB192" i="3" s="1"/>
  <c r="O192" i="3"/>
  <c r="N192" i="3"/>
  <c r="W192" i="3" s="1"/>
  <c r="M192" i="3"/>
  <c r="Z192" i="3" s="1"/>
  <c r="L192" i="3"/>
  <c r="K192" i="3"/>
  <c r="AA192" i="3" s="1"/>
  <c r="J192" i="3"/>
  <c r="I192" i="3"/>
  <c r="H192" i="3"/>
  <c r="G192" i="3"/>
  <c r="V191" i="3"/>
  <c r="U191" i="3"/>
  <c r="T191" i="3"/>
  <c r="S191" i="3"/>
  <c r="X191" i="3" s="1"/>
  <c r="R191" i="3"/>
  <c r="Q191" i="3"/>
  <c r="P191" i="3"/>
  <c r="AB191" i="3" s="1"/>
  <c r="O191" i="3"/>
  <c r="N191" i="3"/>
  <c r="W191" i="3" s="1"/>
  <c r="M191" i="3"/>
  <c r="Z191" i="3" s="1"/>
  <c r="L191" i="3"/>
  <c r="K191" i="3"/>
  <c r="AA191" i="3" s="1"/>
  <c r="J191" i="3"/>
  <c r="I191" i="3"/>
  <c r="H191" i="3"/>
  <c r="G191" i="3"/>
  <c r="V190" i="3"/>
  <c r="U190" i="3"/>
  <c r="T190" i="3"/>
  <c r="S190" i="3"/>
  <c r="X190" i="3" s="1"/>
  <c r="R190" i="3"/>
  <c r="Q190" i="3"/>
  <c r="P190" i="3"/>
  <c r="AB190" i="3" s="1"/>
  <c r="O190" i="3"/>
  <c r="N190" i="3"/>
  <c r="W190" i="3" s="1"/>
  <c r="M190" i="3"/>
  <c r="Z190" i="3" s="1"/>
  <c r="L190" i="3"/>
  <c r="K190" i="3"/>
  <c r="AA190" i="3" s="1"/>
  <c r="J190" i="3"/>
  <c r="I190" i="3"/>
  <c r="H190" i="3"/>
  <c r="G190" i="3"/>
  <c r="Z189" i="3"/>
  <c r="V189" i="3"/>
  <c r="U189" i="3"/>
  <c r="T189" i="3"/>
  <c r="S189" i="3"/>
  <c r="X189" i="3" s="1"/>
  <c r="R189" i="3"/>
  <c r="Q189" i="3"/>
  <c r="P189" i="3"/>
  <c r="AB189" i="3" s="1"/>
  <c r="O189" i="3"/>
  <c r="N189" i="3"/>
  <c r="W189" i="3" s="1"/>
  <c r="M189" i="3"/>
  <c r="L189" i="3"/>
  <c r="K189" i="3"/>
  <c r="AA189" i="3" s="1"/>
  <c r="J189" i="3"/>
  <c r="I189" i="3"/>
  <c r="H189" i="3"/>
  <c r="G189" i="3"/>
  <c r="V188" i="3"/>
  <c r="U188" i="3"/>
  <c r="T188" i="3"/>
  <c r="S188" i="3"/>
  <c r="X188" i="3" s="1"/>
  <c r="R188" i="3"/>
  <c r="Q188" i="3"/>
  <c r="P188" i="3"/>
  <c r="AB188" i="3" s="1"/>
  <c r="O188" i="3"/>
  <c r="N188" i="3"/>
  <c r="W188" i="3" s="1"/>
  <c r="M188" i="3"/>
  <c r="Z188" i="3" s="1"/>
  <c r="L188" i="3"/>
  <c r="K188" i="3"/>
  <c r="AA188" i="3" s="1"/>
  <c r="J188" i="3"/>
  <c r="I188" i="3"/>
  <c r="H188" i="3"/>
  <c r="G188" i="3"/>
  <c r="X187" i="3"/>
  <c r="V187" i="3"/>
  <c r="U187" i="3"/>
  <c r="T187" i="3"/>
  <c r="S187" i="3"/>
  <c r="R187" i="3"/>
  <c r="Q187" i="3"/>
  <c r="P187" i="3"/>
  <c r="AB187" i="3" s="1"/>
  <c r="O187" i="3"/>
  <c r="N187" i="3"/>
  <c r="W187" i="3" s="1"/>
  <c r="M187" i="3"/>
  <c r="Z187" i="3" s="1"/>
  <c r="L187" i="3"/>
  <c r="K187" i="3"/>
  <c r="AA187" i="3" s="1"/>
  <c r="J187" i="3"/>
  <c r="I187" i="3"/>
  <c r="H187" i="3"/>
  <c r="G187" i="3"/>
  <c r="V186" i="3"/>
  <c r="U186" i="3"/>
  <c r="T186" i="3"/>
  <c r="S186" i="3"/>
  <c r="X186" i="3" s="1"/>
  <c r="R186" i="3"/>
  <c r="Q186" i="3"/>
  <c r="P186" i="3"/>
  <c r="AB186" i="3" s="1"/>
  <c r="O186" i="3"/>
  <c r="N186" i="3"/>
  <c r="W186" i="3" s="1"/>
  <c r="M186" i="3"/>
  <c r="Z186" i="3" s="1"/>
  <c r="L186" i="3"/>
  <c r="K186" i="3"/>
  <c r="AA186" i="3" s="1"/>
  <c r="J186" i="3"/>
  <c r="I186" i="3"/>
  <c r="H186" i="3"/>
  <c r="G186" i="3"/>
  <c r="V185" i="3"/>
  <c r="U185" i="3"/>
  <c r="T185" i="3"/>
  <c r="S185" i="3"/>
  <c r="X185" i="3" s="1"/>
  <c r="R185" i="3"/>
  <c r="Q185" i="3"/>
  <c r="P185" i="3"/>
  <c r="AB185" i="3" s="1"/>
  <c r="O185" i="3"/>
  <c r="N185" i="3"/>
  <c r="W185" i="3" s="1"/>
  <c r="M185" i="3"/>
  <c r="Z185" i="3" s="1"/>
  <c r="L185" i="3"/>
  <c r="K185" i="3"/>
  <c r="AA185" i="3" s="1"/>
  <c r="J185" i="3"/>
  <c r="I185" i="3"/>
  <c r="H185" i="3"/>
  <c r="G185" i="3"/>
  <c r="V184" i="3"/>
  <c r="U184" i="3"/>
  <c r="T184" i="3"/>
  <c r="S184" i="3"/>
  <c r="X184" i="3" s="1"/>
  <c r="R184" i="3"/>
  <c r="Q184" i="3"/>
  <c r="P184" i="3"/>
  <c r="AB184" i="3" s="1"/>
  <c r="O184" i="3"/>
  <c r="N184" i="3"/>
  <c r="W184" i="3" s="1"/>
  <c r="M184" i="3"/>
  <c r="Z184" i="3" s="1"/>
  <c r="L184" i="3"/>
  <c r="K184" i="3"/>
  <c r="AA184" i="3" s="1"/>
  <c r="J184" i="3"/>
  <c r="I184" i="3"/>
  <c r="H184" i="3"/>
  <c r="G184" i="3"/>
  <c r="V183" i="3"/>
  <c r="U183" i="3"/>
  <c r="T183" i="3"/>
  <c r="S183" i="3"/>
  <c r="X183" i="3" s="1"/>
  <c r="R183" i="3"/>
  <c r="Q183" i="3"/>
  <c r="P183" i="3"/>
  <c r="AB183" i="3" s="1"/>
  <c r="O183" i="3"/>
  <c r="N183" i="3"/>
  <c r="W183" i="3" s="1"/>
  <c r="M183" i="3"/>
  <c r="Z183" i="3" s="1"/>
  <c r="L183" i="3"/>
  <c r="K183" i="3"/>
  <c r="AA183" i="3" s="1"/>
  <c r="J183" i="3"/>
  <c r="I183" i="3"/>
  <c r="H183" i="3"/>
  <c r="G183" i="3"/>
  <c r="V182" i="3"/>
  <c r="U182" i="3"/>
  <c r="T182" i="3"/>
  <c r="S182" i="3"/>
  <c r="X182" i="3" s="1"/>
  <c r="R182" i="3"/>
  <c r="Q182" i="3"/>
  <c r="P182" i="3"/>
  <c r="AB182" i="3" s="1"/>
  <c r="O182" i="3"/>
  <c r="N182" i="3"/>
  <c r="W182" i="3" s="1"/>
  <c r="M182" i="3"/>
  <c r="Z182" i="3" s="1"/>
  <c r="L182" i="3"/>
  <c r="K182" i="3"/>
  <c r="AA182" i="3" s="1"/>
  <c r="J182" i="3"/>
  <c r="I182" i="3"/>
  <c r="H182" i="3"/>
  <c r="G182" i="3"/>
  <c r="V181" i="3"/>
  <c r="U181" i="3"/>
  <c r="T181" i="3"/>
  <c r="S181" i="3"/>
  <c r="X181" i="3" s="1"/>
  <c r="R181" i="3"/>
  <c r="Q181" i="3"/>
  <c r="P181" i="3"/>
  <c r="AB181" i="3" s="1"/>
  <c r="O181" i="3"/>
  <c r="N181" i="3"/>
  <c r="W181" i="3" s="1"/>
  <c r="M181" i="3"/>
  <c r="Z181" i="3" s="1"/>
  <c r="L181" i="3"/>
  <c r="K181" i="3"/>
  <c r="AA181" i="3" s="1"/>
  <c r="J181" i="3"/>
  <c r="I181" i="3"/>
  <c r="H181" i="3"/>
  <c r="G181" i="3"/>
  <c r="V180" i="3"/>
  <c r="U180" i="3"/>
  <c r="T180" i="3"/>
  <c r="S180" i="3"/>
  <c r="X180" i="3" s="1"/>
  <c r="R180" i="3"/>
  <c r="Q180" i="3"/>
  <c r="P180" i="3"/>
  <c r="AB180" i="3" s="1"/>
  <c r="O180" i="3"/>
  <c r="N180" i="3"/>
  <c r="W180" i="3" s="1"/>
  <c r="M180" i="3"/>
  <c r="Z180" i="3" s="1"/>
  <c r="L180" i="3"/>
  <c r="K180" i="3"/>
  <c r="AA180" i="3" s="1"/>
  <c r="J180" i="3"/>
  <c r="I180" i="3"/>
  <c r="H180" i="3"/>
  <c r="G180" i="3"/>
  <c r="V179" i="3"/>
  <c r="U179" i="3"/>
  <c r="T179" i="3"/>
  <c r="S179" i="3"/>
  <c r="X179" i="3" s="1"/>
  <c r="R179" i="3"/>
  <c r="Q179" i="3"/>
  <c r="P179" i="3"/>
  <c r="AB179" i="3" s="1"/>
  <c r="O179" i="3"/>
  <c r="N179" i="3"/>
  <c r="W179" i="3" s="1"/>
  <c r="M179" i="3"/>
  <c r="Z179" i="3" s="1"/>
  <c r="L179" i="3"/>
  <c r="K179" i="3"/>
  <c r="AA179" i="3" s="1"/>
  <c r="J179" i="3"/>
  <c r="I179" i="3"/>
  <c r="H179" i="3"/>
  <c r="G179" i="3"/>
  <c r="V178" i="3"/>
  <c r="U178" i="3"/>
  <c r="T178" i="3"/>
  <c r="S178" i="3"/>
  <c r="X178" i="3" s="1"/>
  <c r="R178" i="3"/>
  <c r="Q178" i="3"/>
  <c r="P178" i="3"/>
  <c r="AB178" i="3" s="1"/>
  <c r="O178" i="3"/>
  <c r="N178" i="3"/>
  <c r="W178" i="3" s="1"/>
  <c r="M178" i="3"/>
  <c r="Z178" i="3" s="1"/>
  <c r="L178" i="3"/>
  <c r="K178" i="3"/>
  <c r="AA178" i="3" s="1"/>
  <c r="J178" i="3"/>
  <c r="I178" i="3"/>
  <c r="H178" i="3"/>
  <c r="G178" i="3"/>
  <c r="V177" i="3"/>
  <c r="U177" i="3"/>
  <c r="T177" i="3"/>
  <c r="S177" i="3"/>
  <c r="X177" i="3" s="1"/>
  <c r="R177" i="3"/>
  <c r="Q177" i="3"/>
  <c r="P177" i="3"/>
  <c r="AB177" i="3" s="1"/>
  <c r="O177" i="3"/>
  <c r="N177" i="3"/>
  <c r="W177" i="3" s="1"/>
  <c r="M177" i="3"/>
  <c r="Z177" i="3" s="1"/>
  <c r="L177" i="3"/>
  <c r="K177" i="3"/>
  <c r="AA177" i="3" s="1"/>
  <c r="J177" i="3"/>
  <c r="I177" i="3"/>
  <c r="H177" i="3"/>
  <c r="G177" i="3"/>
  <c r="V176" i="3"/>
  <c r="U176" i="3"/>
  <c r="T176" i="3"/>
  <c r="S176" i="3"/>
  <c r="X176" i="3" s="1"/>
  <c r="R176" i="3"/>
  <c r="Q176" i="3"/>
  <c r="P176" i="3"/>
  <c r="AB176" i="3" s="1"/>
  <c r="O176" i="3"/>
  <c r="N176" i="3"/>
  <c r="W176" i="3" s="1"/>
  <c r="M176" i="3"/>
  <c r="Z176" i="3" s="1"/>
  <c r="L176" i="3"/>
  <c r="K176" i="3"/>
  <c r="AA176" i="3" s="1"/>
  <c r="J176" i="3"/>
  <c r="I176" i="3"/>
  <c r="H176" i="3"/>
  <c r="G176" i="3"/>
  <c r="V175" i="3"/>
  <c r="U175" i="3"/>
  <c r="T175" i="3"/>
  <c r="S175" i="3"/>
  <c r="X175" i="3" s="1"/>
  <c r="R175" i="3"/>
  <c r="Q175" i="3"/>
  <c r="P175" i="3"/>
  <c r="AB175" i="3" s="1"/>
  <c r="O175" i="3"/>
  <c r="N175" i="3"/>
  <c r="W175" i="3" s="1"/>
  <c r="M175" i="3"/>
  <c r="Z175" i="3" s="1"/>
  <c r="L175" i="3"/>
  <c r="K175" i="3"/>
  <c r="AA175" i="3" s="1"/>
  <c r="J175" i="3"/>
  <c r="I175" i="3"/>
  <c r="H175" i="3"/>
  <c r="G175" i="3"/>
  <c r="V174" i="3"/>
  <c r="U174" i="3"/>
  <c r="T174" i="3"/>
  <c r="S174" i="3"/>
  <c r="X174" i="3" s="1"/>
  <c r="R174" i="3"/>
  <c r="Q174" i="3"/>
  <c r="P174" i="3"/>
  <c r="AB174" i="3" s="1"/>
  <c r="O174" i="3"/>
  <c r="N174" i="3"/>
  <c r="W174" i="3" s="1"/>
  <c r="M174" i="3"/>
  <c r="Z174" i="3" s="1"/>
  <c r="L174" i="3"/>
  <c r="K174" i="3"/>
  <c r="AA174" i="3" s="1"/>
  <c r="J174" i="3"/>
  <c r="I174" i="3"/>
  <c r="H174" i="3"/>
  <c r="G174" i="3"/>
  <c r="V173" i="3"/>
  <c r="U173" i="3"/>
  <c r="T173" i="3"/>
  <c r="S173" i="3"/>
  <c r="X173" i="3" s="1"/>
  <c r="R173" i="3"/>
  <c r="Q173" i="3"/>
  <c r="P173" i="3"/>
  <c r="AB173" i="3" s="1"/>
  <c r="O173" i="3"/>
  <c r="N173" i="3"/>
  <c r="W173" i="3" s="1"/>
  <c r="Y173" i="3" s="1"/>
  <c r="M173" i="3"/>
  <c r="Z173" i="3" s="1"/>
  <c r="L173" i="3"/>
  <c r="K173" i="3"/>
  <c r="J173" i="3"/>
  <c r="I173" i="3"/>
  <c r="H173" i="3"/>
  <c r="G173" i="3"/>
  <c r="V172" i="3"/>
  <c r="U172" i="3"/>
  <c r="T172" i="3"/>
  <c r="S172" i="3"/>
  <c r="X172" i="3" s="1"/>
  <c r="R172" i="3"/>
  <c r="Q172" i="3"/>
  <c r="P172" i="3"/>
  <c r="AB172" i="3" s="1"/>
  <c r="O172" i="3"/>
  <c r="N172" i="3"/>
  <c r="W172" i="3" s="1"/>
  <c r="M172" i="3"/>
  <c r="Z172" i="3" s="1"/>
  <c r="L172" i="3"/>
  <c r="K172" i="3"/>
  <c r="AA172" i="3" s="1"/>
  <c r="J172" i="3"/>
  <c r="I172" i="3"/>
  <c r="H172" i="3"/>
  <c r="G172" i="3"/>
  <c r="V171" i="3"/>
  <c r="U171" i="3"/>
  <c r="T171" i="3"/>
  <c r="S171" i="3"/>
  <c r="X171" i="3" s="1"/>
  <c r="R171" i="3"/>
  <c r="Q171" i="3"/>
  <c r="P171" i="3"/>
  <c r="AB171" i="3" s="1"/>
  <c r="O171" i="3"/>
  <c r="N171" i="3"/>
  <c r="W171" i="3" s="1"/>
  <c r="M171" i="3"/>
  <c r="Z171" i="3" s="1"/>
  <c r="L171" i="3"/>
  <c r="K171" i="3"/>
  <c r="AA171" i="3" s="1"/>
  <c r="J171" i="3"/>
  <c r="I171" i="3"/>
  <c r="H171" i="3"/>
  <c r="G171" i="3"/>
  <c r="V170" i="3"/>
  <c r="U170" i="3"/>
  <c r="T170" i="3"/>
  <c r="S170" i="3"/>
  <c r="X170" i="3" s="1"/>
  <c r="R170" i="3"/>
  <c r="Q170" i="3"/>
  <c r="P170" i="3"/>
  <c r="AB170" i="3" s="1"/>
  <c r="O170" i="3"/>
  <c r="N170" i="3"/>
  <c r="W170" i="3" s="1"/>
  <c r="M170" i="3"/>
  <c r="Z170" i="3" s="1"/>
  <c r="L170" i="3"/>
  <c r="K170" i="3"/>
  <c r="AA170" i="3" s="1"/>
  <c r="J170" i="3"/>
  <c r="I170" i="3"/>
  <c r="H170" i="3"/>
  <c r="G170" i="3"/>
  <c r="V169" i="3"/>
  <c r="U169" i="3"/>
  <c r="T169" i="3"/>
  <c r="S169" i="3"/>
  <c r="X169" i="3" s="1"/>
  <c r="R169" i="3"/>
  <c r="Q169" i="3"/>
  <c r="P169" i="3"/>
  <c r="AB169" i="3" s="1"/>
  <c r="O169" i="3"/>
  <c r="N169" i="3"/>
  <c r="W169" i="3" s="1"/>
  <c r="M169" i="3"/>
  <c r="Z169" i="3" s="1"/>
  <c r="L169" i="3"/>
  <c r="K169" i="3"/>
  <c r="AA169" i="3" s="1"/>
  <c r="J169" i="3"/>
  <c r="I169" i="3"/>
  <c r="H169" i="3"/>
  <c r="G169" i="3"/>
  <c r="V168" i="3"/>
  <c r="U168" i="3"/>
  <c r="T168" i="3"/>
  <c r="S168" i="3"/>
  <c r="X168" i="3" s="1"/>
  <c r="R168" i="3"/>
  <c r="Q168" i="3"/>
  <c r="P168" i="3"/>
  <c r="AB168" i="3" s="1"/>
  <c r="O168" i="3"/>
  <c r="N168" i="3"/>
  <c r="W168" i="3" s="1"/>
  <c r="M168" i="3"/>
  <c r="Z168" i="3" s="1"/>
  <c r="L168" i="3"/>
  <c r="K168" i="3"/>
  <c r="AA168" i="3" s="1"/>
  <c r="J168" i="3"/>
  <c r="I168" i="3"/>
  <c r="H168" i="3"/>
  <c r="G168" i="3"/>
  <c r="V167" i="3"/>
  <c r="U167" i="3"/>
  <c r="T167" i="3"/>
  <c r="S167" i="3"/>
  <c r="X167" i="3" s="1"/>
  <c r="R167" i="3"/>
  <c r="Q167" i="3"/>
  <c r="P167" i="3"/>
  <c r="AB167" i="3" s="1"/>
  <c r="O167" i="3"/>
  <c r="N167" i="3"/>
  <c r="W167" i="3" s="1"/>
  <c r="M167" i="3"/>
  <c r="Z167" i="3" s="1"/>
  <c r="L167" i="3"/>
  <c r="K167" i="3"/>
  <c r="AA167" i="3" s="1"/>
  <c r="J167" i="3"/>
  <c r="I167" i="3"/>
  <c r="H167" i="3"/>
  <c r="G167" i="3"/>
  <c r="V166" i="3"/>
  <c r="U166" i="3"/>
  <c r="T166" i="3"/>
  <c r="S166" i="3"/>
  <c r="X166" i="3" s="1"/>
  <c r="R166" i="3"/>
  <c r="Q166" i="3"/>
  <c r="P166" i="3"/>
  <c r="AB166" i="3" s="1"/>
  <c r="O166" i="3"/>
  <c r="N166" i="3"/>
  <c r="W166" i="3" s="1"/>
  <c r="M166" i="3"/>
  <c r="Z166" i="3" s="1"/>
  <c r="L166" i="3"/>
  <c r="K166" i="3"/>
  <c r="AA166" i="3" s="1"/>
  <c r="J166" i="3"/>
  <c r="I166" i="3"/>
  <c r="H166" i="3"/>
  <c r="G166" i="3"/>
  <c r="V165" i="3"/>
  <c r="U165" i="3"/>
  <c r="T165" i="3"/>
  <c r="S165" i="3"/>
  <c r="X165" i="3" s="1"/>
  <c r="R165" i="3"/>
  <c r="Q165" i="3"/>
  <c r="P165" i="3"/>
  <c r="AB165" i="3" s="1"/>
  <c r="O165" i="3"/>
  <c r="N165" i="3"/>
  <c r="W165" i="3" s="1"/>
  <c r="M165" i="3"/>
  <c r="Z165" i="3" s="1"/>
  <c r="L165" i="3"/>
  <c r="K165" i="3"/>
  <c r="AA165" i="3" s="1"/>
  <c r="J165" i="3"/>
  <c r="I165" i="3"/>
  <c r="H165" i="3"/>
  <c r="G165" i="3"/>
  <c r="V164" i="3"/>
  <c r="U164" i="3"/>
  <c r="T164" i="3"/>
  <c r="S164" i="3"/>
  <c r="X164" i="3" s="1"/>
  <c r="R164" i="3"/>
  <c r="Q164" i="3"/>
  <c r="P164" i="3"/>
  <c r="AB164" i="3" s="1"/>
  <c r="O164" i="3"/>
  <c r="N164" i="3"/>
  <c r="W164" i="3" s="1"/>
  <c r="M164" i="3"/>
  <c r="Z164" i="3" s="1"/>
  <c r="L164" i="3"/>
  <c r="K164" i="3"/>
  <c r="AA164" i="3" s="1"/>
  <c r="J164" i="3"/>
  <c r="I164" i="3"/>
  <c r="H164" i="3"/>
  <c r="G164" i="3"/>
  <c r="V163" i="3"/>
  <c r="U163" i="3"/>
  <c r="T163" i="3"/>
  <c r="S163" i="3"/>
  <c r="X163" i="3" s="1"/>
  <c r="R163" i="3"/>
  <c r="Q163" i="3"/>
  <c r="P163" i="3"/>
  <c r="AB163" i="3" s="1"/>
  <c r="O163" i="3"/>
  <c r="N163" i="3"/>
  <c r="W163" i="3" s="1"/>
  <c r="M163" i="3"/>
  <c r="Z163" i="3" s="1"/>
  <c r="L163" i="3"/>
  <c r="K163" i="3"/>
  <c r="AA163" i="3" s="1"/>
  <c r="J163" i="3"/>
  <c r="I163" i="3"/>
  <c r="H163" i="3"/>
  <c r="G163" i="3"/>
  <c r="V162" i="3"/>
  <c r="U162" i="3"/>
  <c r="T162" i="3"/>
  <c r="S162" i="3"/>
  <c r="X162" i="3" s="1"/>
  <c r="R162" i="3"/>
  <c r="Q162" i="3"/>
  <c r="P162" i="3"/>
  <c r="AB162" i="3" s="1"/>
  <c r="O162" i="3"/>
  <c r="N162" i="3"/>
  <c r="W162" i="3" s="1"/>
  <c r="M162" i="3"/>
  <c r="Z162" i="3" s="1"/>
  <c r="L162" i="3"/>
  <c r="K162" i="3"/>
  <c r="AA162" i="3" s="1"/>
  <c r="J162" i="3"/>
  <c r="I162" i="3"/>
  <c r="H162" i="3"/>
  <c r="G162" i="3"/>
  <c r="V161" i="3"/>
  <c r="U161" i="3"/>
  <c r="T161" i="3"/>
  <c r="S161" i="3"/>
  <c r="X161" i="3" s="1"/>
  <c r="R161" i="3"/>
  <c r="Q161" i="3"/>
  <c r="P161" i="3"/>
  <c r="AB161" i="3" s="1"/>
  <c r="O161" i="3"/>
  <c r="N161" i="3"/>
  <c r="W161" i="3" s="1"/>
  <c r="M161" i="3"/>
  <c r="Z161" i="3" s="1"/>
  <c r="L161" i="3"/>
  <c r="K161" i="3"/>
  <c r="AA161" i="3" s="1"/>
  <c r="J161" i="3"/>
  <c r="I161" i="3"/>
  <c r="H161" i="3"/>
  <c r="G161" i="3"/>
  <c r="V160" i="3"/>
  <c r="U160" i="3"/>
  <c r="T160" i="3"/>
  <c r="S160" i="3"/>
  <c r="X160" i="3" s="1"/>
  <c r="R160" i="3"/>
  <c r="Q160" i="3"/>
  <c r="P160" i="3"/>
  <c r="AB160" i="3" s="1"/>
  <c r="O160" i="3"/>
  <c r="N160" i="3"/>
  <c r="W160" i="3" s="1"/>
  <c r="M160" i="3"/>
  <c r="Z160" i="3" s="1"/>
  <c r="L160" i="3"/>
  <c r="K160" i="3"/>
  <c r="AA160" i="3" s="1"/>
  <c r="J160" i="3"/>
  <c r="I160" i="3"/>
  <c r="H160" i="3"/>
  <c r="G160" i="3"/>
  <c r="V159" i="3"/>
  <c r="U159" i="3"/>
  <c r="T159" i="3"/>
  <c r="S159" i="3"/>
  <c r="X159" i="3" s="1"/>
  <c r="R159" i="3"/>
  <c r="Q159" i="3"/>
  <c r="P159" i="3"/>
  <c r="AB159" i="3" s="1"/>
  <c r="O159" i="3"/>
  <c r="N159" i="3"/>
  <c r="W159" i="3" s="1"/>
  <c r="M159" i="3"/>
  <c r="Z159" i="3" s="1"/>
  <c r="L159" i="3"/>
  <c r="K159" i="3"/>
  <c r="AA159" i="3" s="1"/>
  <c r="J159" i="3"/>
  <c r="I159" i="3"/>
  <c r="H159" i="3"/>
  <c r="G159" i="3"/>
  <c r="V158" i="3"/>
  <c r="U158" i="3"/>
  <c r="T158" i="3"/>
  <c r="S158" i="3"/>
  <c r="X158" i="3" s="1"/>
  <c r="R158" i="3"/>
  <c r="Q158" i="3"/>
  <c r="P158" i="3"/>
  <c r="AB158" i="3" s="1"/>
  <c r="O158" i="3"/>
  <c r="N158" i="3"/>
  <c r="W158" i="3" s="1"/>
  <c r="M158" i="3"/>
  <c r="Z158" i="3" s="1"/>
  <c r="L158" i="3"/>
  <c r="K158" i="3"/>
  <c r="AA158" i="3" s="1"/>
  <c r="J158" i="3"/>
  <c r="I158" i="3"/>
  <c r="H158" i="3"/>
  <c r="G158" i="3"/>
  <c r="Z157" i="3"/>
  <c r="V157" i="3"/>
  <c r="U157" i="3"/>
  <c r="T157" i="3"/>
  <c r="S157" i="3"/>
  <c r="X157" i="3" s="1"/>
  <c r="R157" i="3"/>
  <c r="Q157" i="3"/>
  <c r="P157" i="3"/>
  <c r="AB157" i="3" s="1"/>
  <c r="O157" i="3"/>
  <c r="N157" i="3"/>
  <c r="W157" i="3" s="1"/>
  <c r="M157" i="3"/>
  <c r="L157" i="3"/>
  <c r="K157" i="3"/>
  <c r="AA157" i="3" s="1"/>
  <c r="J157" i="3"/>
  <c r="I157" i="3"/>
  <c r="H157" i="3"/>
  <c r="G157" i="3"/>
  <c r="V156" i="3"/>
  <c r="U156" i="3"/>
  <c r="T156" i="3"/>
  <c r="S156" i="3"/>
  <c r="X156" i="3" s="1"/>
  <c r="R156" i="3"/>
  <c r="Q156" i="3"/>
  <c r="P156" i="3"/>
  <c r="AB156" i="3" s="1"/>
  <c r="O156" i="3"/>
  <c r="N156" i="3"/>
  <c r="W156" i="3" s="1"/>
  <c r="M156" i="3"/>
  <c r="Z156" i="3" s="1"/>
  <c r="L156" i="3"/>
  <c r="K156" i="3"/>
  <c r="AA156" i="3" s="1"/>
  <c r="J156" i="3"/>
  <c r="I156" i="3"/>
  <c r="H156" i="3"/>
  <c r="G156" i="3"/>
  <c r="V155" i="3"/>
  <c r="U155" i="3"/>
  <c r="T155" i="3"/>
  <c r="S155" i="3"/>
  <c r="X155" i="3" s="1"/>
  <c r="R155" i="3"/>
  <c r="Q155" i="3"/>
  <c r="P155" i="3"/>
  <c r="AB155" i="3" s="1"/>
  <c r="O155" i="3"/>
  <c r="N155" i="3"/>
  <c r="W155" i="3" s="1"/>
  <c r="M155" i="3"/>
  <c r="Z155" i="3" s="1"/>
  <c r="L155" i="3"/>
  <c r="K155" i="3"/>
  <c r="AA155" i="3" s="1"/>
  <c r="J155" i="3"/>
  <c r="I155" i="3"/>
  <c r="H155" i="3"/>
  <c r="G155" i="3"/>
  <c r="V154" i="3"/>
  <c r="U154" i="3"/>
  <c r="T154" i="3"/>
  <c r="S154" i="3"/>
  <c r="X154" i="3" s="1"/>
  <c r="R154" i="3"/>
  <c r="Q154" i="3"/>
  <c r="P154" i="3"/>
  <c r="AB154" i="3" s="1"/>
  <c r="O154" i="3"/>
  <c r="N154" i="3"/>
  <c r="W154" i="3" s="1"/>
  <c r="M154" i="3"/>
  <c r="Z154" i="3" s="1"/>
  <c r="L154" i="3"/>
  <c r="K154" i="3"/>
  <c r="AA154" i="3" s="1"/>
  <c r="J154" i="3"/>
  <c r="I154" i="3"/>
  <c r="H154" i="3"/>
  <c r="G154" i="3"/>
  <c r="V153" i="3"/>
  <c r="U153" i="3"/>
  <c r="T153" i="3"/>
  <c r="S153" i="3"/>
  <c r="X153" i="3" s="1"/>
  <c r="R153" i="3"/>
  <c r="Q153" i="3"/>
  <c r="P153" i="3"/>
  <c r="AB153" i="3" s="1"/>
  <c r="O153" i="3"/>
  <c r="N153" i="3"/>
  <c r="W153" i="3" s="1"/>
  <c r="Y153" i="3" s="1"/>
  <c r="M153" i="3"/>
  <c r="Z153" i="3" s="1"/>
  <c r="L153" i="3"/>
  <c r="K153" i="3"/>
  <c r="AA153" i="3" s="1"/>
  <c r="J153" i="3"/>
  <c r="I153" i="3"/>
  <c r="H153" i="3"/>
  <c r="G153" i="3"/>
  <c r="V152" i="3"/>
  <c r="U152" i="3"/>
  <c r="T152" i="3"/>
  <c r="S152" i="3"/>
  <c r="X152" i="3" s="1"/>
  <c r="R152" i="3"/>
  <c r="Q152" i="3"/>
  <c r="P152" i="3"/>
  <c r="AB152" i="3" s="1"/>
  <c r="O152" i="3"/>
  <c r="N152" i="3"/>
  <c r="W152" i="3" s="1"/>
  <c r="Y152" i="3" s="1"/>
  <c r="M152" i="3"/>
  <c r="Z152" i="3" s="1"/>
  <c r="L152" i="3"/>
  <c r="K152" i="3"/>
  <c r="AA152" i="3" s="1"/>
  <c r="J152" i="3"/>
  <c r="I152" i="3"/>
  <c r="H152" i="3"/>
  <c r="G152" i="3"/>
  <c r="V151" i="3"/>
  <c r="U151" i="3"/>
  <c r="T151" i="3"/>
  <c r="S151" i="3"/>
  <c r="X151" i="3" s="1"/>
  <c r="R151" i="3"/>
  <c r="Q151" i="3"/>
  <c r="P151" i="3"/>
  <c r="AB151" i="3" s="1"/>
  <c r="O151" i="3"/>
  <c r="N151" i="3"/>
  <c r="W151" i="3" s="1"/>
  <c r="M151" i="3"/>
  <c r="Z151" i="3" s="1"/>
  <c r="L151" i="3"/>
  <c r="K151" i="3"/>
  <c r="AA151" i="3" s="1"/>
  <c r="J151" i="3"/>
  <c r="I151" i="3"/>
  <c r="H151" i="3"/>
  <c r="G151" i="3"/>
  <c r="V150" i="3"/>
  <c r="U150" i="3"/>
  <c r="T150" i="3"/>
  <c r="S150" i="3"/>
  <c r="X150" i="3" s="1"/>
  <c r="R150" i="3"/>
  <c r="Q150" i="3"/>
  <c r="P150" i="3"/>
  <c r="AB150" i="3" s="1"/>
  <c r="O150" i="3"/>
  <c r="N150" i="3"/>
  <c r="W150" i="3" s="1"/>
  <c r="M150" i="3"/>
  <c r="Z150" i="3" s="1"/>
  <c r="L150" i="3"/>
  <c r="K150" i="3"/>
  <c r="AA150" i="3" s="1"/>
  <c r="J150" i="3"/>
  <c r="I150" i="3"/>
  <c r="H150" i="3"/>
  <c r="G150" i="3"/>
  <c r="V149" i="3"/>
  <c r="U149" i="3"/>
  <c r="T149" i="3"/>
  <c r="S149" i="3"/>
  <c r="X149" i="3" s="1"/>
  <c r="R149" i="3"/>
  <c r="Q149" i="3"/>
  <c r="P149" i="3"/>
  <c r="AB149" i="3" s="1"/>
  <c r="O149" i="3"/>
  <c r="N149" i="3"/>
  <c r="W149" i="3" s="1"/>
  <c r="M149" i="3"/>
  <c r="Z149" i="3" s="1"/>
  <c r="L149" i="3"/>
  <c r="K149" i="3"/>
  <c r="AA149" i="3" s="1"/>
  <c r="J149" i="3"/>
  <c r="I149" i="3"/>
  <c r="H149" i="3"/>
  <c r="G149" i="3"/>
  <c r="V148" i="3"/>
  <c r="U148" i="3"/>
  <c r="T148" i="3"/>
  <c r="S148" i="3"/>
  <c r="X148" i="3" s="1"/>
  <c r="R148" i="3"/>
  <c r="Q148" i="3"/>
  <c r="P148" i="3"/>
  <c r="AB148" i="3" s="1"/>
  <c r="O148" i="3"/>
  <c r="N148" i="3"/>
  <c r="W148" i="3" s="1"/>
  <c r="M148" i="3"/>
  <c r="Z148" i="3" s="1"/>
  <c r="L148" i="3"/>
  <c r="K148" i="3"/>
  <c r="AA148" i="3" s="1"/>
  <c r="J148" i="3"/>
  <c r="I148" i="3"/>
  <c r="H148" i="3"/>
  <c r="G148" i="3"/>
  <c r="V147" i="3"/>
  <c r="U147" i="3"/>
  <c r="T147" i="3"/>
  <c r="S147" i="3"/>
  <c r="X147" i="3" s="1"/>
  <c r="R147" i="3"/>
  <c r="Q147" i="3"/>
  <c r="P147" i="3"/>
  <c r="AB147" i="3" s="1"/>
  <c r="O147" i="3"/>
  <c r="N147" i="3"/>
  <c r="W147" i="3" s="1"/>
  <c r="M147" i="3"/>
  <c r="Z147" i="3" s="1"/>
  <c r="L147" i="3"/>
  <c r="K147" i="3"/>
  <c r="AA147" i="3" s="1"/>
  <c r="J147" i="3"/>
  <c r="I147" i="3"/>
  <c r="H147" i="3"/>
  <c r="G147" i="3"/>
  <c r="V146" i="3"/>
  <c r="U146" i="3"/>
  <c r="T146" i="3"/>
  <c r="S146" i="3"/>
  <c r="X146" i="3" s="1"/>
  <c r="R146" i="3"/>
  <c r="Q146" i="3"/>
  <c r="P146" i="3"/>
  <c r="AB146" i="3" s="1"/>
  <c r="O146" i="3"/>
  <c r="N146" i="3"/>
  <c r="W146" i="3" s="1"/>
  <c r="M146" i="3"/>
  <c r="Z146" i="3" s="1"/>
  <c r="L146" i="3"/>
  <c r="K146" i="3"/>
  <c r="AA146" i="3" s="1"/>
  <c r="J146" i="3"/>
  <c r="I146" i="3"/>
  <c r="H146" i="3"/>
  <c r="G146" i="3"/>
  <c r="V145" i="3"/>
  <c r="U145" i="3"/>
  <c r="T145" i="3"/>
  <c r="S145" i="3"/>
  <c r="X145" i="3" s="1"/>
  <c r="R145" i="3"/>
  <c r="Q145" i="3"/>
  <c r="P145" i="3"/>
  <c r="AB145" i="3" s="1"/>
  <c r="O145" i="3"/>
  <c r="N145" i="3"/>
  <c r="W145" i="3" s="1"/>
  <c r="M145" i="3"/>
  <c r="Z145" i="3" s="1"/>
  <c r="L145" i="3"/>
  <c r="K145" i="3"/>
  <c r="AA145" i="3" s="1"/>
  <c r="J145" i="3"/>
  <c r="I145" i="3"/>
  <c r="H145" i="3"/>
  <c r="G145" i="3"/>
  <c r="V144" i="3"/>
  <c r="U144" i="3"/>
  <c r="T144" i="3"/>
  <c r="S144" i="3"/>
  <c r="X144" i="3" s="1"/>
  <c r="R144" i="3"/>
  <c r="Q144" i="3"/>
  <c r="P144" i="3"/>
  <c r="AB144" i="3" s="1"/>
  <c r="O144" i="3"/>
  <c r="N144" i="3"/>
  <c r="W144" i="3" s="1"/>
  <c r="M144" i="3"/>
  <c r="Z144" i="3" s="1"/>
  <c r="L144" i="3"/>
  <c r="K144" i="3"/>
  <c r="AA144" i="3" s="1"/>
  <c r="J144" i="3"/>
  <c r="I144" i="3"/>
  <c r="H144" i="3"/>
  <c r="G144" i="3"/>
  <c r="V143" i="3"/>
  <c r="U143" i="3"/>
  <c r="T143" i="3"/>
  <c r="S143" i="3"/>
  <c r="X143" i="3" s="1"/>
  <c r="R143" i="3"/>
  <c r="Q143" i="3"/>
  <c r="P143" i="3"/>
  <c r="AB143" i="3" s="1"/>
  <c r="O143" i="3"/>
  <c r="N143" i="3"/>
  <c r="W143" i="3" s="1"/>
  <c r="M143" i="3"/>
  <c r="Z143" i="3" s="1"/>
  <c r="L143" i="3"/>
  <c r="K143" i="3"/>
  <c r="AA143" i="3" s="1"/>
  <c r="J143" i="3"/>
  <c r="I143" i="3"/>
  <c r="H143" i="3"/>
  <c r="G143" i="3"/>
  <c r="W142" i="3"/>
  <c r="V142" i="3"/>
  <c r="U142" i="3"/>
  <c r="T142" i="3"/>
  <c r="S142" i="3"/>
  <c r="X142" i="3" s="1"/>
  <c r="R142" i="3"/>
  <c r="Q142" i="3"/>
  <c r="P142" i="3"/>
  <c r="AB142" i="3" s="1"/>
  <c r="O142" i="3"/>
  <c r="N142" i="3"/>
  <c r="M142" i="3"/>
  <c r="Z142" i="3" s="1"/>
  <c r="L142" i="3"/>
  <c r="K142" i="3"/>
  <c r="AA142" i="3" s="1"/>
  <c r="J142" i="3"/>
  <c r="I142" i="3"/>
  <c r="H142" i="3"/>
  <c r="G142" i="3"/>
  <c r="V141" i="3"/>
  <c r="U141" i="3"/>
  <c r="T141" i="3"/>
  <c r="S141" i="3"/>
  <c r="X141" i="3" s="1"/>
  <c r="R141" i="3"/>
  <c r="Q141" i="3"/>
  <c r="P141" i="3"/>
  <c r="AB141" i="3" s="1"/>
  <c r="O141" i="3"/>
  <c r="N141" i="3"/>
  <c r="W141" i="3" s="1"/>
  <c r="M141" i="3"/>
  <c r="Z141" i="3" s="1"/>
  <c r="L141" i="3"/>
  <c r="K141" i="3"/>
  <c r="AA141" i="3" s="1"/>
  <c r="J141" i="3"/>
  <c r="I141" i="3"/>
  <c r="H141" i="3"/>
  <c r="G141" i="3"/>
  <c r="V140" i="3"/>
  <c r="U140" i="3"/>
  <c r="T140" i="3"/>
  <c r="S140" i="3"/>
  <c r="X140" i="3" s="1"/>
  <c r="R140" i="3"/>
  <c r="Q140" i="3"/>
  <c r="P140" i="3"/>
  <c r="AB140" i="3" s="1"/>
  <c r="O140" i="3"/>
  <c r="N140" i="3"/>
  <c r="W140" i="3" s="1"/>
  <c r="M140" i="3"/>
  <c r="Z140" i="3" s="1"/>
  <c r="L140" i="3"/>
  <c r="K140" i="3"/>
  <c r="AA140" i="3" s="1"/>
  <c r="J140" i="3"/>
  <c r="I140" i="3"/>
  <c r="H140" i="3"/>
  <c r="G140" i="3"/>
  <c r="V139" i="3"/>
  <c r="U139" i="3"/>
  <c r="T139" i="3"/>
  <c r="S139" i="3"/>
  <c r="X139" i="3" s="1"/>
  <c r="R139" i="3"/>
  <c r="Q139" i="3"/>
  <c r="P139" i="3"/>
  <c r="AB139" i="3" s="1"/>
  <c r="O139" i="3"/>
  <c r="N139" i="3"/>
  <c r="W139" i="3" s="1"/>
  <c r="M139" i="3"/>
  <c r="Z139" i="3" s="1"/>
  <c r="L139" i="3"/>
  <c r="K139" i="3"/>
  <c r="AA139" i="3" s="1"/>
  <c r="J139" i="3"/>
  <c r="I139" i="3"/>
  <c r="H139" i="3"/>
  <c r="G139" i="3"/>
  <c r="V138" i="3"/>
  <c r="U138" i="3"/>
  <c r="T138" i="3"/>
  <c r="S138" i="3"/>
  <c r="X138" i="3" s="1"/>
  <c r="R138" i="3"/>
  <c r="Q138" i="3"/>
  <c r="P138" i="3"/>
  <c r="AB138" i="3" s="1"/>
  <c r="O138" i="3"/>
  <c r="N138" i="3"/>
  <c r="W138" i="3" s="1"/>
  <c r="Y138" i="3" s="1"/>
  <c r="M138" i="3"/>
  <c r="Z138" i="3" s="1"/>
  <c r="L138" i="3"/>
  <c r="K138" i="3"/>
  <c r="AA138" i="3" s="1"/>
  <c r="J138" i="3"/>
  <c r="I138" i="3"/>
  <c r="H138" i="3"/>
  <c r="G138" i="3"/>
  <c r="V137" i="3"/>
  <c r="U137" i="3"/>
  <c r="T137" i="3"/>
  <c r="S137" i="3"/>
  <c r="X137" i="3" s="1"/>
  <c r="R137" i="3"/>
  <c r="Q137" i="3"/>
  <c r="P137" i="3"/>
  <c r="AB137" i="3" s="1"/>
  <c r="O137" i="3"/>
  <c r="N137" i="3"/>
  <c r="W137" i="3" s="1"/>
  <c r="Y137" i="3" s="1"/>
  <c r="M137" i="3"/>
  <c r="Z137" i="3" s="1"/>
  <c r="L137" i="3"/>
  <c r="K137" i="3"/>
  <c r="AA137" i="3" s="1"/>
  <c r="J137" i="3"/>
  <c r="I137" i="3"/>
  <c r="H137" i="3"/>
  <c r="G137" i="3"/>
  <c r="V136" i="3"/>
  <c r="U136" i="3"/>
  <c r="T136" i="3"/>
  <c r="S136" i="3"/>
  <c r="X136" i="3" s="1"/>
  <c r="R136" i="3"/>
  <c r="Q136" i="3"/>
  <c r="P136" i="3"/>
  <c r="AB136" i="3" s="1"/>
  <c r="O136" i="3"/>
  <c r="N136" i="3"/>
  <c r="W136" i="3" s="1"/>
  <c r="M136" i="3"/>
  <c r="Z136" i="3" s="1"/>
  <c r="L136" i="3"/>
  <c r="K136" i="3"/>
  <c r="AA136" i="3" s="1"/>
  <c r="J136" i="3"/>
  <c r="I136" i="3"/>
  <c r="H136" i="3"/>
  <c r="G136" i="3"/>
  <c r="V135" i="3"/>
  <c r="U135" i="3"/>
  <c r="T135" i="3"/>
  <c r="S135" i="3"/>
  <c r="X135" i="3" s="1"/>
  <c r="R135" i="3"/>
  <c r="Q135" i="3"/>
  <c r="P135" i="3"/>
  <c r="AB135" i="3" s="1"/>
  <c r="O135" i="3"/>
  <c r="N135" i="3"/>
  <c r="W135" i="3" s="1"/>
  <c r="M135" i="3"/>
  <c r="Z135" i="3" s="1"/>
  <c r="L135" i="3"/>
  <c r="K135" i="3"/>
  <c r="AA135" i="3" s="1"/>
  <c r="J135" i="3"/>
  <c r="I135" i="3"/>
  <c r="H135" i="3"/>
  <c r="G135" i="3"/>
  <c r="V134" i="3"/>
  <c r="U134" i="3"/>
  <c r="T134" i="3"/>
  <c r="S134" i="3"/>
  <c r="X134" i="3" s="1"/>
  <c r="R134" i="3"/>
  <c r="Q134" i="3"/>
  <c r="P134" i="3"/>
  <c r="AB134" i="3" s="1"/>
  <c r="O134" i="3"/>
  <c r="N134" i="3"/>
  <c r="W134" i="3" s="1"/>
  <c r="M134" i="3"/>
  <c r="Z134" i="3" s="1"/>
  <c r="L134" i="3"/>
  <c r="K134" i="3"/>
  <c r="AA134" i="3" s="1"/>
  <c r="J134" i="3"/>
  <c r="I134" i="3"/>
  <c r="H134" i="3"/>
  <c r="G134" i="3"/>
  <c r="V133" i="3"/>
  <c r="U133" i="3"/>
  <c r="T133" i="3"/>
  <c r="S133" i="3"/>
  <c r="X133" i="3" s="1"/>
  <c r="R133" i="3"/>
  <c r="Q133" i="3"/>
  <c r="P133" i="3"/>
  <c r="AB133" i="3" s="1"/>
  <c r="O133" i="3"/>
  <c r="N133" i="3"/>
  <c r="W133" i="3" s="1"/>
  <c r="M133" i="3"/>
  <c r="Z133" i="3" s="1"/>
  <c r="L133" i="3"/>
  <c r="K133" i="3"/>
  <c r="AA133" i="3" s="1"/>
  <c r="J133" i="3"/>
  <c r="I133" i="3"/>
  <c r="H133" i="3"/>
  <c r="G133" i="3"/>
  <c r="V132" i="3"/>
  <c r="U132" i="3"/>
  <c r="T132" i="3"/>
  <c r="S132" i="3"/>
  <c r="X132" i="3" s="1"/>
  <c r="R132" i="3"/>
  <c r="Q132" i="3"/>
  <c r="P132" i="3"/>
  <c r="AB132" i="3" s="1"/>
  <c r="O132" i="3"/>
  <c r="N132" i="3"/>
  <c r="W132" i="3" s="1"/>
  <c r="M132" i="3"/>
  <c r="Z132" i="3" s="1"/>
  <c r="L132" i="3"/>
  <c r="K132" i="3"/>
  <c r="AA132" i="3" s="1"/>
  <c r="J132" i="3"/>
  <c r="I132" i="3"/>
  <c r="H132" i="3"/>
  <c r="G132" i="3"/>
  <c r="W131" i="3"/>
  <c r="V131" i="3"/>
  <c r="U131" i="3"/>
  <c r="T131" i="3"/>
  <c r="S131" i="3"/>
  <c r="X131" i="3" s="1"/>
  <c r="R131" i="3"/>
  <c r="Q131" i="3"/>
  <c r="P131" i="3"/>
  <c r="AB131" i="3" s="1"/>
  <c r="O131" i="3"/>
  <c r="N131" i="3"/>
  <c r="M131" i="3"/>
  <c r="Z131" i="3" s="1"/>
  <c r="L131" i="3"/>
  <c r="K131" i="3"/>
  <c r="AA131" i="3" s="1"/>
  <c r="J131" i="3"/>
  <c r="I131" i="3"/>
  <c r="H131" i="3"/>
  <c r="G131" i="3"/>
  <c r="V130" i="3"/>
  <c r="U130" i="3"/>
  <c r="T130" i="3"/>
  <c r="S130" i="3"/>
  <c r="X130" i="3" s="1"/>
  <c r="R130" i="3"/>
  <c r="Q130" i="3"/>
  <c r="P130" i="3"/>
  <c r="AB130" i="3" s="1"/>
  <c r="O130" i="3"/>
  <c r="N130" i="3"/>
  <c r="W130" i="3" s="1"/>
  <c r="M130" i="3"/>
  <c r="Z130" i="3" s="1"/>
  <c r="L130" i="3"/>
  <c r="K130" i="3"/>
  <c r="AA130" i="3" s="1"/>
  <c r="J130" i="3"/>
  <c r="I130" i="3"/>
  <c r="H130" i="3"/>
  <c r="G130" i="3"/>
  <c r="V129" i="3"/>
  <c r="U129" i="3"/>
  <c r="T129" i="3"/>
  <c r="S129" i="3"/>
  <c r="X129" i="3" s="1"/>
  <c r="R129" i="3"/>
  <c r="Q129" i="3"/>
  <c r="P129" i="3"/>
  <c r="AB129" i="3" s="1"/>
  <c r="O129" i="3"/>
  <c r="N129" i="3"/>
  <c r="W129" i="3" s="1"/>
  <c r="M129" i="3"/>
  <c r="Z129" i="3" s="1"/>
  <c r="L129" i="3"/>
  <c r="K129" i="3"/>
  <c r="AA129" i="3" s="1"/>
  <c r="J129" i="3"/>
  <c r="I129" i="3"/>
  <c r="H129" i="3"/>
  <c r="G129" i="3"/>
  <c r="V128" i="3"/>
  <c r="U128" i="3"/>
  <c r="T128" i="3"/>
  <c r="S128" i="3"/>
  <c r="X128" i="3" s="1"/>
  <c r="R128" i="3"/>
  <c r="Q128" i="3"/>
  <c r="P128" i="3"/>
  <c r="AB128" i="3" s="1"/>
  <c r="O128" i="3"/>
  <c r="N128" i="3"/>
  <c r="W128" i="3" s="1"/>
  <c r="M128" i="3"/>
  <c r="Z128" i="3" s="1"/>
  <c r="L128" i="3"/>
  <c r="K128" i="3"/>
  <c r="AA128" i="3" s="1"/>
  <c r="J128" i="3"/>
  <c r="I128" i="3"/>
  <c r="H128" i="3"/>
  <c r="G128" i="3"/>
  <c r="Z127" i="3"/>
  <c r="V127" i="3"/>
  <c r="U127" i="3"/>
  <c r="T127" i="3"/>
  <c r="S127" i="3"/>
  <c r="X127" i="3" s="1"/>
  <c r="R127" i="3"/>
  <c r="Q127" i="3"/>
  <c r="P127" i="3"/>
  <c r="AB127" i="3" s="1"/>
  <c r="O127" i="3"/>
  <c r="N127" i="3"/>
  <c r="W127" i="3" s="1"/>
  <c r="M127" i="3"/>
  <c r="L127" i="3"/>
  <c r="K127" i="3"/>
  <c r="AA127" i="3" s="1"/>
  <c r="J127" i="3"/>
  <c r="I127" i="3"/>
  <c r="H127" i="3"/>
  <c r="G127" i="3"/>
  <c r="V126" i="3"/>
  <c r="U126" i="3"/>
  <c r="T126" i="3"/>
  <c r="S126" i="3"/>
  <c r="X126" i="3" s="1"/>
  <c r="R126" i="3"/>
  <c r="Q126" i="3"/>
  <c r="P126" i="3"/>
  <c r="AB126" i="3" s="1"/>
  <c r="O126" i="3"/>
  <c r="N126" i="3"/>
  <c r="W126" i="3" s="1"/>
  <c r="M126" i="3"/>
  <c r="Z126" i="3" s="1"/>
  <c r="L126" i="3"/>
  <c r="K126" i="3"/>
  <c r="AA126" i="3" s="1"/>
  <c r="J126" i="3"/>
  <c r="I126" i="3"/>
  <c r="H126" i="3"/>
  <c r="G126" i="3"/>
  <c r="V125" i="3"/>
  <c r="U125" i="3"/>
  <c r="T125" i="3"/>
  <c r="S125" i="3"/>
  <c r="X125" i="3" s="1"/>
  <c r="R125" i="3"/>
  <c r="Q125" i="3"/>
  <c r="P125" i="3"/>
  <c r="AB125" i="3" s="1"/>
  <c r="O125" i="3"/>
  <c r="N125" i="3"/>
  <c r="W125" i="3" s="1"/>
  <c r="M125" i="3"/>
  <c r="Z125" i="3" s="1"/>
  <c r="L125" i="3"/>
  <c r="K125" i="3"/>
  <c r="AA125" i="3" s="1"/>
  <c r="J125" i="3"/>
  <c r="I125" i="3"/>
  <c r="H125" i="3"/>
  <c r="G125" i="3"/>
  <c r="V124" i="3"/>
  <c r="U124" i="3"/>
  <c r="T124" i="3"/>
  <c r="S124" i="3"/>
  <c r="X124" i="3" s="1"/>
  <c r="R124" i="3"/>
  <c r="Q124" i="3"/>
  <c r="P124" i="3"/>
  <c r="AB124" i="3" s="1"/>
  <c r="O124" i="3"/>
  <c r="N124" i="3"/>
  <c r="W124" i="3" s="1"/>
  <c r="M124" i="3"/>
  <c r="Z124" i="3" s="1"/>
  <c r="L124" i="3"/>
  <c r="K124" i="3"/>
  <c r="AA124" i="3" s="1"/>
  <c r="J124" i="3"/>
  <c r="I124" i="3"/>
  <c r="H124" i="3"/>
  <c r="G124" i="3"/>
  <c r="V123" i="3"/>
  <c r="U123" i="3"/>
  <c r="T123" i="3"/>
  <c r="S123" i="3"/>
  <c r="X123" i="3" s="1"/>
  <c r="R123" i="3"/>
  <c r="Q123" i="3"/>
  <c r="P123" i="3"/>
  <c r="AB123" i="3" s="1"/>
  <c r="O123" i="3"/>
  <c r="N123" i="3"/>
  <c r="W123" i="3" s="1"/>
  <c r="M123" i="3"/>
  <c r="Z123" i="3" s="1"/>
  <c r="L123" i="3"/>
  <c r="K123" i="3"/>
  <c r="AA123" i="3" s="1"/>
  <c r="J123" i="3"/>
  <c r="I123" i="3"/>
  <c r="H123" i="3"/>
  <c r="G123" i="3"/>
  <c r="V122" i="3"/>
  <c r="U122" i="3"/>
  <c r="T122" i="3"/>
  <c r="S122" i="3"/>
  <c r="X122" i="3" s="1"/>
  <c r="R122" i="3"/>
  <c r="Q122" i="3"/>
  <c r="P122" i="3"/>
  <c r="AB122" i="3" s="1"/>
  <c r="O122" i="3"/>
  <c r="N122" i="3"/>
  <c r="W122" i="3" s="1"/>
  <c r="M122" i="3"/>
  <c r="Z122" i="3" s="1"/>
  <c r="L122" i="3"/>
  <c r="K122" i="3"/>
  <c r="AA122" i="3" s="1"/>
  <c r="J122" i="3"/>
  <c r="I122" i="3"/>
  <c r="H122" i="3"/>
  <c r="G122" i="3"/>
  <c r="V121" i="3"/>
  <c r="U121" i="3"/>
  <c r="T121" i="3"/>
  <c r="S121" i="3"/>
  <c r="X121" i="3" s="1"/>
  <c r="R121" i="3"/>
  <c r="Q121" i="3"/>
  <c r="P121" i="3"/>
  <c r="AB121" i="3" s="1"/>
  <c r="O121" i="3"/>
  <c r="N121" i="3"/>
  <c r="W121" i="3" s="1"/>
  <c r="M121" i="3"/>
  <c r="Z121" i="3" s="1"/>
  <c r="L121" i="3"/>
  <c r="K121" i="3"/>
  <c r="AA121" i="3" s="1"/>
  <c r="J121" i="3"/>
  <c r="I121" i="3"/>
  <c r="H121" i="3"/>
  <c r="G121" i="3"/>
  <c r="V120" i="3"/>
  <c r="U120" i="3"/>
  <c r="T120" i="3"/>
  <c r="S120" i="3"/>
  <c r="X120" i="3" s="1"/>
  <c r="R120" i="3"/>
  <c r="Q120" i="3"/>
  <c r="P120" i="3"/>
  <c r="AB120" i="3" s="1"/>
  <c r="O120" i="3"/>
  <c r="N120" i="3"/>
  <c r="W120" i="3" s="1"/>
  <c r="Y120" i="3" s="1"/>
  <c r="M120" i="3"/>
  <c r="Z120" i="3" s="1"/>
  <c r="L120" i="3"/>
  <c r="K120" i="3"/>
  <c r="AA120" i="3" s="1"/>
  <c r="J120" i="3"/>
  <c r="I120" i="3"/>
  <c r="H120" i="3"/>
  <c r="G120" i="3"/>
  <c r="V119" i="3"/>
  <c r="U119" i="3"/>
  <c r="T119" i="3"/>
  <c r="S119" i="3"/>
  <c r="X119" i="3" s="1"/>
  <c r="R119" i="3"/>
  <c r="Q119" i="3"/>
  <c r="P119" i="3"/>
  <c r="AB119" i="3" s="1"/>
  <c r="O119" i="3"/>
  <c r="N119" i="3"/>
  <c r="W119" i="3" s="1"/>
  <c r="M119" i="3"/>
  <c r="Z119" i="3" s="1"/>
  <c r="L119" i="3"/>
  <c r="K119" i="3"/>
  <c r="AA119" i="3" s="1"/>
  <c r="J119" i="3"/>
  <c r="I119" i="3"/>
  <c r="H119" i="3"/>
  <c r="G119" i="3"/>
  <c r="V118" i="3"/>
  <c r="U118" i="3"/>
  <c r="T118" i="3"/>
  <c r="S118" i="3"/>
  <c r="X118" i="3" s="1"/>
  <c r="R118" i="3"/>
  <c r="Q118" i="3"/>
  <c r="P118" i="3"/>
  <c r="AB118" i="3" s="1"/>
  <c r="O118" i="3"/>
  <c r="N118" i="3"/>
  <c r="W118" i="3" s="1"/>
  <c r="M118" i="3"/>
  <c r="Z118" i="3" s="1"/>
  <c r="L118" i="3"/>
  <c r="K118" i="3"/>
  <c r="AA118" i="3" s="1"/>
  <c r="J118" i="3"/>
  <c r="I118" i="3"/>
  <c r="H118" i="3"/>
  <c r="G118" i="3"/>
  <c r="V117" i="3"/>
  <c r="U117" i="3"/>
  <c r="T117" i="3"/>
  <c r="S117" i="3"/>
  <c r="X117" i="3" s="1"/>
  <c r="R117" i="3"/>
  <c r="Q117" i="3"/>
  <c r="P117" i="3"/>
  <c r="AB117" i="3" s="1"/>
  <c r="O117" i="3"/>
  <c r="N117" i="3"/>
  <c r="W117" i="3" s="1"/>
  <c r="Y117" i="3" s="1"/>
  <c r="M117" i="3"/>
  <c r="Z117" i="3" s="1"/>
  <c r="L117" i="3"/>
  <c r="K117" i="3"/>
  <c r="AA117" i="3" s="1"/>
  <c r="J117" i="3"/>
  <c r="I117" i="3"/>
  <c r="H117" i="3"/>
  <c r="G117" i="3"/>
  <c r="V116" i="3"/>
  <c r="U116" i="3"/>
  <c r="T116" i="3"/>
  <c r="S116" i="3"/>
  <c r="X116" i="3" s="1"/>
  <c r="R116" i="3"/>
  <c r="Q116" i="3"/>
  <c r="P116" i="3"/>
  <c r="AB116" i="3" s="1"/>
  <c r="O116" i="3"/>
  <c r="N116" i="3"/>
  <c r="W116" i="3" s="1"/>
  <c r="Y116" i="3" s="1"/>
  <c r="M116" i="3"/>
  <c r="Z116" i="3" s="1"/>
  <c r="L116" i="3"/>
  <c r="K116" i="3"/>
  <c r="AA116" i="3" s="1"/>
  <c r="J116" i="3"/>
  <c r="I116" i="3"/>
  <c r="H116" i="3"/>
  <c r="G116" i="3"/>
  <c r="V115" i="3"/>
  <c r="U115" i="3"/>
  <c r="T115" i="3"/>
  <c r="S115" i="3"/>
  <c r="X115" i="3" s="1"/>
  <c r="R115" i="3"/>
  <c r="Q115" i="3"/>
  <c r="P115" i="3"/>
  <c r="AB115" i="3" s="1"/>
  <c r="O115" i="3"/>
  <c r="N115" i="3"/>
  <c r="W115" i="3" s="1"/>
  <c r="M115" i="3"/>
  <c r="Z115" i="3" s="1"/>
  <c r="L115" i="3"/>
  <c r="K115" i="3"/>
  <c r="AA115" i="3" s="1"/>
  <c r="J115" i="3"/>
  <c r="I115" i="3"/>
  <c r="H115" i="3"/>
  <c r="G115" i="3"/>
  <c r="V114" i="3"/>
  <c r="U114" i="3"/>
  <c r="T114" i="3"/>
  <c r="S114" i="3"/>
  <c r="X114" i="3" s="1"/>
  <c r="R114" i="3"/>
  <c r="Q114" i="3"/>
  <c r="P114" i="3"/>
  <c r="AB114" i="3" s="1"/>
  <c r="O114" i="3"/>
  <c r="N114" i="3"/>
  <c r="W114" i="3" s="1"/>
  <c r="M114" i="3"/>
  <c r="Z114" i="3" s="1"/>
  <c r="L114" i="3"/>
  <c r="K114" i="3"/>
  <c r="AA114" i="3" s="1"/>
  <c r="J114" i="3"/>
  <c r="I114" i="3"/>
  <c r="H114" i="3"/>
  <c r="G114" i="3"/>
  <c r="V113" i="3"/>
  <c r="U113" i="3"/>
  <c r="T113" i="3"/>
  <c r="S113" i="3"/>
  <c r="X113" i="3" s="1"/>
  <c r="R113" i="3"/>
  <c r="Q113" i="3"/>
  <c r="P113" i="3"/>
  <c r="AB113" i="3" s="1"/>
  <c r="O113" i="3"/>
  <c r="N113" i="3"/>
  <c r="W113" i="3" s="1"/>
  <c r="M113" i="3"/>
  <c r="Z113" i="3" s="1"/>
  <c r="L113" i="3"/>
  <c r="K113" i="3"/>
  <c r="J113" i="3"/>
  <c r="I113" i="3"/>
  <c r="H113" i="3"/>
  <c r="G113" i="3"/>
  <c r="V112" i="3"/>
  <c r="U112" i="3"/>
  <c r="T112" i="3"/>
  <c r="S112" i="3"/>
  <c r="X112" i="3" s="1"/>
  <c r="R112" i="3"/>
  <c r="Q112" i="3"/>
  <c r="P112" i="3"/>
  <c r="AB112" i="3" s="1"/>
  <c r="O112" i="3"/>
  <c r="N112" i="3"/>
  <c r="W112" i="3" s="1"/>
  <c r="Y112" i="3" s="1"/>
  <c r="M112" i="3"/>
  <c r="Z112" i="3" s="1"/>
  <c r="L112" i="3"/>
  <c r="K112" i="3"/>
  <c r="AA112" i="3" s="1"/>
  <c r="J112" i="3"/>
  <c r="I112" i="3"/>
  <c r="H112" i="3"/>
  <c r="G112" i="3"/>
  <c r="AB111" i="3"/>
  <c r="V111" i="3"/>
  <c r="U111" i="3"/>
  <c r="T111" i="3"/>
  <c r="S111" i="3"/>
  <c r="X111" i="3" s="1"/>
  <c r="R111" i="3"/>
  <c r="Q111" i="3"/>
  <c r="P111" i="3"/>
  <c r="O111" i="3"/>
  <c r="N111" i="3"/>
  <c r="W111" i="3" s="1"/>
  <c r="M111" i="3"/>
  <c r="Z111" i="3" s="1"/>
  <c r="L111" i="3"/>
  <c r="K111" i="3"/>
  <c r="AA111" i="3" s="1"/>
  <c r="J111" i="3"/>
  <c r="I111" i="3"/>
  <c r="H111" i="3"/>
  <c r="G111" i="3"/>
  <c r="V110" i="3"/>
  <c r="U110" i="3"/>
  <c r="T110" i="3"/>
  <c r="S110" i="3"/>
  <c r="X110" i="3" s="1"/>
  <c r="R110" i="3"/>
  <c r="Q110" i="3"/>
  <c r="P110" i="3"/>
  <c r="AB110" i="3" s="1"/>
  <c r="O110" i="3"/>
  <c r="N110" i="3"/>
  <c r="W110" i="3" s="1"/>
  <c r="M110" i="3"/>
  <c r="Z110" i="3" s="1"/>
  <c r="L110" i="3"/>
  <c r="K110" i="3"/>
  <c r="AA110" i="3" s="1"/>
  <c r="J110" i="3"/>
  <c r="I110" i="3"/>
  <c r="H110" i="3"/>
  <c r="G110" i="3"/>
  <c r="V109" i="3"/>
  <c r="U109" i="3"/>
  <c r="T109" i="3"/>
  <c r="S109" i="3"/>
  <c r="X109" i="3" s="1"/>
  <c r="R109" i="3"/>
  <c r="Q109" i="3"/>
  <c r="P109" i="3"/>
  <c r="AB109" i="3" s="1"/>
  <c r="O109" i="3"/>
  <c r="N109" i="3"/>
  <c r="W109" i="3" s="1"/>
  <c r="M109" i="3"/>
  <c r="Z109" i="3" s="1"/>
  <c r="L109" i="3"/>
  <c r="K109" i="3"/>
  <c r="AA109" i="3" s="1"/>
  <c r="J109" i="3"/>
  <c r="I109" i="3"/>
  <c r="H109" i="3"/>
  <c r="G109" i="3"/>
  <c r="V108" i="3"/>
  <c r="U108" i="3"/>
  <c r="T108" i="3"/>
  <c r="S108" i="3"/>
  <c r="X108" i="3" s="1"/>
  <c r="R108" i="3"/>
  <c r="Q108" i="3"/>
  <c r="P108" i="3"/>
  <c r="AB108" i="3" s="1"/>
  <c r="O108" i="3"/>
  <c r="N108" i="3"/>
  <c r="W108" i="3" s="1"/>
  <c r="M108" i="3"/>
  <c r="Z108" i="3" s="1"/>
  <c r="L108" i="3"/>
  <c r="K108" i="3"/>
  <c r="AA108" i="3" s="1"/>
  <c r="J108" i="3"/>
  <c r="I108" i="3"/>
  <c r="H108" i="3"/>
  <c r="G108" i="3"/>
  <c r="V107" i="3"/>
  <c r="U107" i="3"/>
  <c r="T107" i="3"/>
  <c r="S107" i="3"/>
  <c r="X107" i="3" s="1"/>
  <c r="R107" i="3"/>
  <c r="Q107" i="3"/>
  <c r="P107" i="3"/>
  <c r="AB107" i="3" s="1"/>
  <c r="O107" i="3"/>
  <c r="N107" i="3"/>
  <c r="W107" i="3" s="1"/>
  <c r="Y107" i="3" s="1"/>
  <c r="M107" i="3"/>
  <c r="Z107" i="3" s="1"/>
  <c r="L107" i="3"/>
  <c r="K107" i="3"/>
  <c r="AA107" i="3" s="1"/>
  <c r="J107" i="3"/>
  <c r="I107" i="3"/>
  <c r="H107" i="3"/>
  <c r="G107" i="3"/>
  <c r="V106" i="3"/>
  <c r="U106" i="3"/>
  <c r="T106" i="3"/>
  <c r="S106" i="3"/>
  <c r="X106" i="3" s="1"/>
  <c r="R106" i="3"/>
  <c r="Q106" i="3"/>
  <c r="P106" i="3"/>
  <c r="AB106" i="3" s="1"/>
  <c r="O106" i="3"/>
  <c r="N106" i="3"/>
  <c r="W106" i="3" s="1"/>
  <c r="M106" i="3"/>
  <c r="Z106" i="3" s="1"/>
  <c r="L106" i="3"/>
  <c r="K106" i="3"/>
  <c r="AA106" i="3" s="1"/>
  <c r="J106" i="3"/>
  <c r="I106" i="3"/>
  <c r="H106" i="3"/>
  <c r="G106" i="3"/>
  <c r="V105" i="3"/>
  <c r="U105" i="3"/>
  <c r="T105" i="3"/>
  <c r="S105" i="3"/>
  <c r="X105" i="3" s="1"/>
  <c r="R105" i="3"/>
  <c r="Q105" i="3"/>
  <c r="P105" i="3"/>
  <c r="AB105" i="3" s="1"/>
  <c r="O105" i="3"/>
  <c r="N105" i="3"/>
  <c r="W105" i="3" s="1"/>
  <c r="Y105" i="3" s="1"/>
  <c r="M105" i="3"/>
  <c r="Z105" i="3" s="1"/>
  <c r="L105" i="3"/>
  <c r="K105" i="3"/>
  <c r="AA105" i="3" s="1"/>
  <c r="J105" i="3"/>
  <c r="I105" i="3"/>
  <c r="H105" i="3"/>
  <c r="G105" i="3"/>
  <c r="V104" i="3"/>
  <c r="U104" i="3"/>
  <c r="T104" i="3"/>
  <c r="S104" i="3"/>
  <c r="X104" i="3" s="1"/>
  <c r="R104" i="3"/>
  <c r="Q104" i="3"/>
  <c r="P104" i="3"/>
  <c r="AB104" i="3" s="1"/>
  <c r="O104" i="3"/>
  <c r="N104" i="3"/>
  <c r="W104" i="3" s="1"/>
  <c r="M104" i="3"/>
  <c r="Z104" i="3" s="1"/>
  <c r="L104" i="3"/>
  <c r="K104" i="3"/>
  <c r="AA104" i="3" s="1"/>
  <c r="J104" i="3"/>
  <c r="I104" i="3"/>
  <c r="H104" i="3"/>
  <c r="G104" i="3"/>
  <c r="V103" i="3"/>
  <c r="U103" i="3"/>
  <c r="T103" i="3"/>
  <c r="S103" i="3"/>
  <c r="X103" i="3" s="1"/>
  <c r="R103" i="3"/>
  <c r="Q103" i="3"/>
  <c r="P103" i="3"/>
  <c r="AB103" i="3" s="1"/>
  <c r="O103" i="3"/>
  <c r="N103" i="3"/>
  <c r="W103" i="3" s="1"/>
  <c r="M103" i="3"/>
  <c r="Z103" i="3" s="1"/>
  <c r="L103" i="3"/>
  <c r="K103" i="3"/>
  <c r="AA103" i="3" s="1"/>
  <c r="J103" i="3"/>
  <c r="I103" i="3"/>
  <c r="H103" i="3"/>
  <c r="G103" i="3"/>
  <c r="V102" i="3"/>
  <c r="U102" i="3"/>
  <c r="T102" i="3"/>
  <c r="S102" i="3"/>
  <c r="X102" i="3" s="1"/>
  <c r="R102" i="3"/>
  <c r="Q102" i="3"/>
  <c r="P102" i="3"/>
  <c r="AB102" i="3" s="1"/>
  <c r="O102" i="3"/>
  <c r="N102" i="3"/>
  <c r="W102" i="3" s="1"/>
  <c r="M102" i="3"/>
  <c r="Z102" i="3" s="1"/>
  <c r="L102" i="3"/>
  <c r="K102" i="3"/>
  <c r="AA102" i="3" s="1"/>
  <c r="J102" i="3"/>
  <c r="I102" i="3"/>
  <c r="H102" i="3"/>
  <c r="G102" i="3"/>
  <c r="V101" i="3"/>
  <c r="U101" i="3"/>
  <c r="T101" i="3"/>
  <c r="S101" i="3"/>
  <c r="X101" i="3" s="1"/>
  <c r="R101" i="3"/>
  <c r="Q101" i="3"/>
  <c r="P101" i="3"/>
  <c r="AB101" i="3" s="1"/>
  <c r="O101" i="3"/>
  <c r="N101" i="3"/>
  <c r="W101" i="3" s="1"/>
  <c r="M101" i="3"/>
  <c r="Z101" i="3" s="1"/>
  <c r="L101" i="3"/>
  <c r="K101" i="3"/>
  <c r="AA101" i="3" s="1"/>
  <c r="J101" i="3"/>
  <c r="I101" i="3"/>
  <c r="H101" i="3"/>
  <c r="G101" i="3"/>
  <c r="V100" i="3"/>
  <c r="U100" i="3"/>
  <c r="T100" i="3"/>
  <c r="S100" i="3"/>
  <c r="X100" i="3" s="1"/>
  <c r="R100" i="3"/>
  <c r="Q100" i="3"/>
  <c r="P100" i="3"/>
  <c r="AB100" i="3" s="1"/>
  <c r="O100" i="3"/>
  <c r="N100" i="3"/>
  <c r="W100" i="3" s="1"/>
  <c r="M100" i="3"/>
  <c r="Z100" i="3" s="1"/>
  <c r="L100" i="3"/>
  <c r="K100" i="3"/>
  <c r="AA100" i="3" s="1"/>
  <c r="J100" i="3"/>
  <c r="I100" i="3"/>
  <c r="H100" i="3"/>
  <c r="G100" i="3"/>
  <c r="V99" i="3"/>
  <c r="U99" i="3"/>
  <c r="T99" i="3"/>
  <c r="S99" i="3"/>
  <c r="X99" i="3" s="1"/>
  <c r="R99" i="3"/>
  <c r="Q99" i="3"/>
  <c r="P99" i="3"/>
  <c r="AB99" i="3" s="1"/>
  <c r="O99" i="3"/>
  <c r="N99" i="3"/>
  <c r="W99" i="3" s="1"/>
  <c r="M99" i="3"/>
  <c r="Z99" i="3" s="1"/>
  <c r="L99" i="3"/>
  <c r="K99" i="3"/>
  <c r="AA99" i="3" s="1"/>
  <c r="J99" i="3"/>
  <c r="I99" i="3"/>
  <c r="H99" i="3"/>
  <c r="G99" i="3"/>
  <c r="V98" i="3"/>
  <c r="U98" i="3"/>
  <c r="T98" i="3"/>
  <c r="S98" i="3"/>
  <c r="X98" i="3" s="1"/>
  <c r="R98" i="3"/>
  <c r="Q98" i="3"/>
  <c r="P98" i="3"/>
  <c r="AB98" i="3" s="1"/>
  <c r="O98" i="3"/>
  <c r="N98" i="3"/>
  <c r="W98" i="3" s="1"/>
  <c r="M98" i="3"/>
  <c r="Z98" i="3" s="1"/>
  <c r="L98" i="3"/>
  <c r="K98" i="3"/>
  <c r="J98" i="3"/>
  <c r="I98" i="3"/>
  <c r="H98" i="3"/>
  <c r="G98" i="3"/>
  <c r="V97" i="3"/>
  <c r="U97" i="3"/>
  <c r="T97" i="3"/>
  <c r="S97" i="3"/>
  <c r="X97" i="3" s="1"/>
  <c r="R97" i="3"/>
  <c r="Q97" i="3"/>
  <c r="P97" i="3"/>
  <c r="AB97" i="3" s="1"/>
  <c r="O97" i="3"/>
  <c r="N97" i="3"/>
  <c r="W97" i="3" s="1"/>
  <c r="M97" i="3"/>
  <c r="Z97" i="3" s="1"/>
  <c r="L97" i="3"/>
  <c r="K97" i="3"/>
  <c r="AA97" i="3" s="1"/>
  <c r="J97" i="3"/>
  <c r="I97" i="3"/>
  <c r="H97" i="3"/>
  <c r="G97" i="3"/>
  <c r="V96" i="3"/>
  <c r="U96" i="3"/>
  <c r="T96" i="3"/>
  <c r="S96" i="3"/>
  <c r="X96" i="3" s="1"/>
  <c r="R96" i="3"/>
  <c r="Q96" i="3"/>
  <c r="P96" i="3"/>
  <c r="AB96" i="3" s="1"/>
  <c r="O96" i="3"/>
  <c r="N96" i="3"/>
  <c r="W96" i="3" s="1"/>
  <c r="M96" i="3"/>
  <c r="Z96" i="3" s="1"/>
  <c r="L96" i="3"/>
  <c r="K96" i="3"/>
  <c r="AA96" i="3" s="1"/>
  <c r="J96" i="3"/>
  <c r="I96" i="3"/>
  <c r="H96" i="3"/>
  <c r="G96" i="3"/>
  <c r="V95" i="3"/>
  <c r="U95" i="3"/>
  <c r="T95" i="3"/>
  <c r="S95" i="3"/>
  <c r="X95" i="3" s="1"/>
  <c r="AC95" i="3" s="1"/>
  <c r="R95" i="3"/>
  <c r="Q95" i="3"/>
  <c r="P95" i="3"/>
  <c r="AB95" i="3" s="1"/>
  <c r="O95" i="3"/>
  <c r="N95" i="3"/>
  <c r="W95" i="3" s="1"/>
  <c r="M95" i="3"/>
  <c r="Z95" i="3" s="1"/>
  <c r="L95" i="3"/>
  <c r="K95" i="3"/>
  <c r="AA95" i="3" s="1"/>
  <c r="J95" i="3"/>
  <c r="I95" i="3"/>
  <c r="H95" i="3"/>
  <c r="G95" i="3"/>
  <c r="V94" i="3"/>
  <c r="U94" i="3"/>
  <c r="T94" i="3"/>
  <c r="S94" i="3"/>
  <c r="X94" i="3" s="1"/>
  <c r="R94" i="3"/>
  <c r="Q94" i="3"/>
  <c r="P94" i="3"/>
  <c r="AB94" i="3" s="1"/>
  <c r="O94" i="3"/>
  <c r="N94" i="3"/>
  <c r="W94" i="3" s="1"/>
  <c r="M94" i="3"/>
  <c r="Z94" i="3" s="1"/>
  <c r="L94" i="3"/>
  <c r="K94" i="3"/>
  <c r="AA94" i="3" s="1"/>
  <c r="J94" i="3"/>
  <c r="I94" i="3"/>
  <c r="H94" i="3"/>
  <c r="G94" i="3"/>
  <c r="V93" i="3"/>
  <c r="U93" i="3"/>
  <c r="T93" i="3"/>
  <c r="S93" i="3"/>
  <c r="X93" i="3" s="1"/>
  <c r="R93" i="3"/>
  <c r="Q93" i="3"/>
  <c r="P93" i="3"/>
  <c r="AB93" i="3" s="1"/>
  <c r="O93" i="3"/>
  <c r="N93" i="3"/>
  <c r="W93" i="3" s="1"/>
  <c r="M93" i="3"/>
  <c r="Z93" i="3" s="1"/>
  <c r="L93" i="3"/>
  <c r="K93" i="3"/>
  <c r="AA93" i="3" s="1"/>
  <c r="J93" i="3"/>
  <c r="I93" i="3"/>
  <c r="H93" i="3"/>
  <c r="G93" i="3"/>
  <c r="V92" i="3"/>
  <c r="U92" i="3"/>
  <c r="T92" i="3"/>
  <c r="S92" i="3"/>
  <c r="X92" i="3" s="1"/>
  <c r="R92" i="3"/>
  <c r="Q92" i="3"/>
  <c r="P92" i="3"/>
  <c r="AB92" i="3" s="1"/>
  <c r="O92" i="3"/>
  <c r="N92" i="3"/>
  <c r="W92" i="3" s="1"/>
  <c r="M92" i="3"/>
  <c r="Z92" i="3" s="1"/>
  <c r="L92" i="3"/>
  <c r="K92" i="3"/>
  <c r="AA92" i="3" s="1"/>
  <c r="J92" i="3"/>
  <c r="I92" i="3"/>
  <c r="H92" i="3"/>
  <c r="G92" i="3"/>
  <c r="V91" i="3"/>
  <c r="U91" i="3"/>
  <c r="T91" i="3"/>
  <c r="S91" i="3"/>
  <c r="X91" i="3" s="1"/>
  <c r="R91" i="3"/>
  <c r="Q91" i="3"/>
  <c r="P91" i="3"/>
  <c r="AB91" i="3" s="1"/>
  <c r="O91" i="3"/>
  <c r="N91" i="3"/>
  <c r="W91" i="3" s="1"/>
  <c r="M91" i="3"/>
  <c r="Z91" i="3" s="1"/>
  <c r="L91" i="3"/>
  <c r="K91" i="3"/>
  <c r="AA91" i="3" s="1"/>
  <c r="J91" i="3"/>
  <c r="I91" i="3"/>
  <c r="H91" i="3"/>
  <c r="G91" i="3"/>
  <c r="V90" i="3"/>
  <c r="U90" i="3"/>
  <c r="T90" i="3"/>
  <c r="S90" i="3"/>
  <c r="X90" i="3" s="1"/>
  <c r="R90" i="3"/>
  <c r="Q90" i="3"/>
  <c r="P90" i="3"/>
  <c r="AB90" i="3" s="1"/>
  <c r="O90" i="3"/>
  <c r="N90" i="3"/>
  <c r="W90" i="3" s="1"/>
  <c r="M90" i="3"/>
  <c r="Z90" i="3" s="1"/>
  <c r="L90" i="3"/>
  <c r="K90" i="3"/>
  <c r="AA90" i="3" s="1"/>
  <c r="J90" i="3"/>
  <c r="I90" i="3"/>
  <c r="H90" i="3"/>
  <c r="G90" i="3"/>
  <c r="V89" i="3"/>
  <c r="U89" i="3"/>
  <c r="T89" i="3"/>
  <c r="S89" i="3"/>
  <c r="X89" i="3" s="1"/>
  <c r="R89" i="3"/>
  <c r="Q89" i="3"/>
  <c r="P89" i="3"/>
  <c r="AB89" i="3" s="1"/>
  <c r="O89" i="3"/>
  <c r="N89" i="3"/>
  <c r="W89" i="3" s="1"/>
  <c r="M89" i="3"/>
  <c r="Z89" i="3" s="1"/>
  <c r="L89" i="3"/>
  <c r="K89" i="3"/>
  <c r="AA89" i="3" s="1"/>
  <c r="J89" i="3"/>
  <c r="I89" i="3"/>
  <c r="H89" i="3"/>
  <c r="G89" i="3"/>
  <c r="V88" i="3"/>
  <c r="U88" i="3"/>
  <c r="T88" i="3"/>
  <c r="S88" i="3"/>
  <c r="X88" i="3" s="1"/>
  <c r="R88" i="3"/>
  <c r="Q88" i="3"/>
  <c r="P88" i="3"/>
  <c r="AB88" i="3" s="1"/>
  <c r="O88" i="3"/>
  <c r="N88" i="3"/>
  <c r="W88" i="3" s="1"/>
  <c r="Y88" i="3" s="1"/>
  <c r="M88" i="3"/>
  <c r="Z88" i="3" s="1"/>
  <c r="L88" i="3"/>
  <c r="K88" i="3"/>
  <c r="AA88" i="3" s="1"/>
  <c r="J88" i="3"/>
  <c r="I88" i="3"/>
  <c r="H88" i="3"/>
  <c r="G88" i="3"/>
  <c r="V87" i="3"/>
  <c r="U87" i="3"/>
  <c r="T87" i="3"/>
  <c r="S87" i="3"/>
  <c r="X87" i="3" s="1"/>
  <c r="R87" i="3"/>
  <c r="Q87" i="3"/>
  <c r="P87" i="3"/>
  <c r="AB87" i="3" s="1"/>
  <c r="O87" i="3"/>
  <c r="N87" i="3"/>
  <c r="W87" i="3" s="1"/>
  <c r="M87" i="3"/>
  <c r="Z87" i="3" s="1"/>
  <c r="L87" i="3"/>
  <c r="K87" i="3"/>
  <c r="AA87" i="3" s="1"/>
  <c r="J87" i="3"/>
  <c r="I87" i="3"/>
  <c r="H87" i="3"/>
  <c r="G87" i="3"/>
  <c r="Z86" i="3"/>
  <c r="V86" i="3"/>
  <c r="U86" i="3"/>
  <c r="T86" i="3"/>
  <c r="S86" i="3"/>
  <c r="X86" i="3" s="1"/>
  <c r="R86" i="3"/>
  <c r="Q86" i="3"/>
  <c r="P86" i="3"/>
  <c r="AB86" i="3" s="1"/>
  <c r="O86" i="3"/>
  <c r="N86" i="3"/>
  <c r="W86" i="3" s="1"/>
  <c r="M86" i="3"/>
  <c r="L86" i="3"/>
  <c r="K86" i="3"/>
  <c r="AA86" i="3" s="1"/>
  <c r="J86" i="3"/>
  <c r="I86" i="3"/>
  <c r="H86" i="3"/>
  <c r="G86" i="3"/>
  <c r="V85" i="3"/>
  <c r="U85" i="3"/>
  <c r="T85" i="3"/>
  <c r="S85" i="3"/>
  <c r="X85" i="3" s="1"/>
  <c r="Y85" i="3" s="1"/>
  <c r="R85" i="3"/>
  <c r="Q85" i="3"/>
  <c r="P85" i="3"/>
  <c r="AB85" i="3" s="1"/>
  <c r="O85" i="3"/>
  <c r="N85" i="3"/>
  <c r="W85" i="3" s="1"/>
  <c r="M85" i="3"/>
  <c r="Z85" i="3" s="1"/>
  <c r="L85" i="3"/>
  <c r="K85" i="3"/>
  <c r="AA85" i="3" s="1"/>
  <c r="J85" i="3"/>
  <c r="I85" i="3"/>
  <c r="H85" i="3"/>
  <c r="G85" i="3"/>
  <c r="V84" i="3"/>
  <c r="U84" i="3"/>
  <c r="T84" i="3"/>
  <c r="S84" i="3"/>
  <c r="X84" i="3" s="1"/>
  <c r="R84" i="3"/>
  <c r="Q84" i="3"/>
  <c r="P84" i="3"/>
  <c r="AB84" i="3" s="1"/>
  <c r="O84" i="3"/>
  <c r="N84" i="3"/>
  <c r="W84" i="3" s="1"/>
  <c r="M84" i="3"/>
  <c r="Z84" i="3" s="1"/>
  <c r="L84" i="3"/>
  <c r="K84" i="3"/>
  <c r="AA84" i="3" s="1"/>
  <c r="J84" i="3"/>
  <c r="I84" i="3"/>
  <c r="H84" i="3"/>
  <c r="G84" i="3"/>
  <c r="V83" i="3"/>
  <c r="U83" i="3"/>
  <c r="T83" i="3"/>
  <c r="S83" i="3"/>
  <c r="X83" i="3" s="1"/>
  <c r="R83" i="3"/>
  <c r="Q83" i="3"/>
  <c r="P83" i="3"/>
  <c r="AB83" i="3" s="1"/>
  <c r="O83" i="3"/>
  <c r="N83" i="3"/>
  <c r="W83" i="3" s="1"/>
  <c r="M83" i="3"/>
  <c r="Z83" i="3" s="1"/>
  <c r="L83" i="3"/>
  <c r="K83" i="3"/>
  <c r="AA83" i="3" s="1"/>
  <c r="J83" i="3"/>
  <c r="I83" i="3"/>
  <c r="H83" i="3"/>
  <c r="G83" i="3"/>
  <c r="V82" i="3"/>
  <c r="U82" i="3"/>
  <c r="T82" i="3"/>
  <c r="S82" i="3"/>
  <c r="X82" i="3" s="1"/>
  <c r="R82" i="3"/>
  <c r="Q82" i="3"/>
  <c r="P82" i="3"/>
  <c r="AB82" i="3" s="1"/>
  <c r="O82" i="3"/>
  <c r="N82" i="3"/>
  <c r="W82" i="3" s="1"/>
  <c r="M82" i="3"/>
  <c r="Z82" i="3" s="1"/>
  <c r="L82" i="3"/>
  <c r="K82" i="3"/>
  <c r="AA82" i="3" s="1"/>
  <c r="J82" i="3"/>
  <c r="I82" i="3"/>
  <c r="H82" i="3"/>
  <c r="G82" i="3"/>
  <c r="V81" i="3"/>
  <c r="U81" i="3"/>
  <c r="T81" i="3"/>
  <c r="S81" i="3"/>
  <c r="X81" i="3" s="1"/>
  <c r="R81" i="3"/>
  <c r="Q81" i="3"/>
  <c r="P81" i="3"/>
  <c r="AB81" i="3" s="1"/>
  <c r="O81" i="3"/>
  <c r="N81" i="3"/>
  <c r="W81" i="3" s="1"/>
  <c r="M81" i="3"/>
  <c r="Z81" i="3" s="1"/>
  <c r="L81" i="3"/>
  <c r="K81" i="3"/>
  <c r="AA81" i="3" s="1"/>
  <c r="J81" i="3"/>
  <c r="I81" i="3"/>
  <c r="H81" i="3"/>
  <c r="G81" i="3"/>
  <c r="V80" i="3"/>
  <c r="U80" i="3"/>
  <c r="T80" i="3"/>
  <c r="S80" i="3"/>
  <c r="X80" i="3" s="1"/>
  <c r="R80" i="3"/>
  <c r="Q80" i="3"/>
  <c r="P80" i="3"/>
  <c r="AB80" i="3" s="1"/>
  <c r="O80" i="3"/>
  <c r="N80" i="3"/>
  <c r="W80" i="3" s="1"/>
  <c r="M80" i="3"/>
  <c r="Z80" i="3" s="1"/>
  <c r="L80" i="3"/>
  <c r="K80" i="3"/>
  <c r="AA80" i="3" s="1"/>
  <c r="J80" i="3"/>
  <c r="I80" i="3"/>
  <c r="H80" i="3"/>
  <c r="G80" i="3"/>
  <c r="V79" i="3"/>
  <c r="U79" i="3"/>
  <c r="T79" i="3"/>
  <c r="S79" i="3"/>
  <c r="X79" i="3" s="1"/>
  <c r="R79" i="3"/>
  <c r="Q79" i="3"/>
  <c r="P79" i="3"/>
  <c r="AB79" i="3" s="1"/>
  <c r="O79" i="3"/>
  <c r="N79" i="3"/>
  <c r="W79" i="3" s="1"/>
  <c r="M79" i="3"/>
  <c r="Z79" i="3" s="1"/>
  <c r="L79" i="3"/>
  <c r="K79" i="3"/>
  <c r="AA79" i="3" s="1"/>
  <c r="J79" i="3"/>
  <c r="I79" i="3"/>
  <c r="H79" i="3"/>
  <c r="G79" i="3"/>
  <c r="V78" i="3"/>
  <c r="U78" i="3"/>
  <c r="T78" i="3"/>
  <c r="S78" i="3"/>
  <c r="X78" i="3" s="1"/>
  <c r="R78" i="3"/>
  <c r="Q78" i="3"/>
  <c r="P78" i="3"/>
  <c r="AB78" i="3" s="1"/>
  <c r="O78" i="3"/>
  <c r="N78" i="3"/>
  <c r="W78" i="3" s="1"/>
  <c r="M78" i="3"/>
  <c r="Z78" i="3" s="1"/>
  <c r="L78" i="3"/>
  <c r="K78" i="3"/>
  <c r="AA78" i="3" s="1"/>
  <c r="J78" i="3"/>
  <c r="I78" i="3"/>
  <c r="H78" i="3"/>
  <c r="G78" i="3"/>
  <c r="V77" i="3"/>
  <c r="U77" i="3"/>
  <c r="T77" i="3"/>
  <c r="S77" i="3"/>
  <c r="X77" i="3" s="1"/>
  <c r="R77" i="3"/>
  <c r="Q77" i="3"/>
  <c r="P77" i="3"/>
  <c r="AB77" i="3" s="1"/>
  <c r="O77" i="3"/>
  <c r="N77" i="3"/>
  <c r="W77" i="3" s="1"/>
  <c r="M77" i="3"/>
  <c r="Z77" i="3" s="1"/>
  <c r="L77" i="3"/>
  <c r="K77" i="3"/>
  <c r="AA77" i="3" s="1"/>
  <c r="J77" i="3"/>
  <c r="I77" i="3"/>
  <c r="H77" i="3"/>
  <c r="G77" i="3"/>
  <c r="V76" i="3"/>
  <c r="U76" i="3"/>
  <c r="T76" i="3"/>
  <c r="S76" i="3"/>
  <c r="X76" i="3" s="1"/>
  <c r="R76" i="3"/>
  <c r="Q76" i="3"/>
  <c r="P76" i="3"/>
  <c r="AB76" i="3" s="1"/>
  <c r="O76" i="3"/>
  <c r="N76" i="3"/>
  <c r="W76" i="3" s="1"/>
  <c r="M76" i="3"/>
  <c r="Z76" i="3" s="1"/>
  <c r="L76" i="3"/>
  <c r="K76" i="3"/>
  <c r="AA76" i="3" s="1"/>
  <c r="J76" i="3"/>
  <c r="I76" i="3"/>
  <c r="H76" i="3"/>
  <c r="G76" i="3"/>
  <c r="V75" i="3"/>
  <c r="U75" i="3"/>
  <c r="T75" i="3"/>
  <c r="S75" i="3"/>
  <c r="X75" i="3" s="1"/>
  <c r="R75" i="3"/>
  <c r="Q75" i="3"/>
  <c r="P75" i="3"/>
  <c r="AB75" i="3" s="1"/>
  <c r="O75" i="3"/>
  <c r="N75" i="3"/>
  <c r="W75" i="3" s="1"/>
  <c r="M75" i="3"/>
  <c r="Z75" i="3" s="1"/>
  <c r="L75" i="3"/>
  <c r="K75" i="3"/>
  <c r="AA75" i="3" s="1"/>
  <c r="J75" i="3"/>
  <c r="I75" i="3"/>
  <c r="H75" i="3"/>
  <c r="G75" i="3"/>
  <c r="V74" i="3"/>
  <c r="U74" i="3"/>
  <c r="T74" i="3"/>
  <c r="S74" i="3"/>
  <c r="X74" i="3" s="1"/>
  <c r="R74" i="3"/>
  <c r="Q74" i="3"/>
  <c r="P74" i="3"/>
  <c r="AB74" i="3" s="1"/>
  <c r="O74" i="3"/>
  <c r="N74" i="3"/>
  <c r="W74" i="3" s="1"/>
  <c r="M74" i="3"/>
  <c r="Z74" i="3" s="1"/>
  <c r="L74" i="3"/>
  <c r="K74" i="3"/>
  <c r="AA74" i="3" s="1"/>
  <c r="J74" i="3"/>
  <c r="I74" i="3"/>
  <c r="H74" i="3"/>
  <c r="G74" i="3"/>
  <c r="V73" i="3"/>
  <c r="U73" i="3"/>
  <c r="T73" i="3"/>
  <c r="S73" i="3"/>
  <c r="X73" i="3" s="1"/>
  <c r="R73" i="3"/>
  <c r="Q73" i="3"/>
  <c r="P73" i="3"/>
  <c r="AB73" i="3" s="1"/>
  <c r="O73" i="3"/>
  <c r="N73" i="3"/>
  <c r="W73" i="3" s="1"/>
  <c r="M73" i="3"/>
  <c r="Z73" i="3" s="1"/>
  <c r="L73" i="3"/>
  <c r="K73" i="3"/>
  <c r="AA73" i="3" s="1"/>
  <c r="J73" i="3"/>
  <c r="I73" i="3"/>
  <c r="H73" i="3"/>
  <c r="G73" i="3"/>
  <c r="V72" i="3"/>
  <c r="U72" i="3"/>
  <c r="T72" i="3"/>
  <c r="S72" i="3"/>
  <c r="X72" i="3" s="1"/>
  <c r="R72" i="3"/>
  <c r="Q72" i="3"/>
  <c r="P72" i="3"/>
  <c r="AB72" i="3" s="1"/>
  <c r="O72" i="3"/>
  <c r="N72" i="3"/>
  <c r="W72" i="3" s="1"/>
  <c r="M72" i="3"/>
  <c r="Z72" i="3" s="1"/>
  <c r="L72" i="3"/>
  <c r="K72" i="3"/>
  <c r="AA72" i="3" s="1"/>
  <c r="J72" i="3"/>
  <c r="I72" i="3"/>
  <c r="H72" i="3"/>
  <c r="G72" i="3"/>
  <c r="V71" i="3"/>
  <c r="U71" i="3"/>
  <c r="T71" i="3"/>
  <c r="S71" i="3"/>
  <c r="X71" i="3" s="1"/>
  <c r="R71" i="3"/>
  <c r="Q71" i="3"/>
  <c r="P71" i="3"/>
  <c r="AB71" i="3" s="1"/>
  <c r="O71" i="3"/>
  <c r="N71" i="3"/>
  <c r="W71" i="3" s="1"/>
  <c r="M71" i="3"/>
  <c r="Z71" i="3" s="1"/>
  <c r="L71" i="3"/>
  <c r="K71" i="3"/>
  <c r="AA71" i="3" s="1"/>
  <c r="J71" i="3"/>
  <c r="I71" i="3"/>
  <c r="H71" i="3"/>
  <c r="G71" i="3"/>
  <c r="V70" i="3"/>
  <c r="U70" i="3"/>
  <c r="T70" i="3"/>
  <c r="S70" i="3"/>
  <c r="X70" i="3" s="1"/>
  <c r="R70" i="3"/>
  <c r="Q70" i="3"/>
  <c r="P70" i="3"/>
  <c r="AB70" i="3" s="1"/>
  <c r="O70" i="3"/>
  <c r="N70" i="3"/>
  <c r="W70" i="3" s="1"/>
  <c r="M70" i="3"/>
  <c r="Z70" i="3" s="1"/>
  <c r="L70" i="3"/>
  <c r="K70" i="3"/>
  <c r="AA70" i="3" s="1"/>
  <c r="J70" i="3"/>
  <c r="I70" i="3"/>
  <c r="H70" i="3"/>
  <c r="G70" i="3"/>
  <c r="V69" i="3"/>
  <c r="U69" i="3"/>
  <c r="T69" i="3"/>
  <c r="S69" i="3"/>
  <c r="X69" i="3" s="1"/>
  <c r="R69" i="3"/>
  <c r="Q69" i="3"/>
  <c r="P69" i="3"/>
  <c r="AB69" i="3" s="1"/>
  <c r="O69" i="3"/>
  <c r="N69" i="3"/>
  <c r="W69" i="3" s="1"/>
  <c r="M69" i="3"/>
  <c r="Z69" i="3" s="1"/>
  <c r="L69" i="3"/>
  <c r="K69" i="3"/>
  <c r="AA69" i="3" s="1"/>
  <c r="J69" i="3"/>
  <c r="I69" i="3"/>
  <c r="H69" i="3"/>
  <c r="G69" i="3"/>
  <c r="V68" i="3"/>
  <c r="U68" i="3"/>
  <c r="T68" i="3"/>
  <c r="S68" i="3"/>
  <c r="X68" i="3" s="1"/>
  <c r="R68" i="3"/>
  <c r="Q68" i="3"/>
  <c r="P68" i="3"/>
  <c r="AB68" i="3" s="1"/>
  <c r="O68" i="3"/>
  <c r="N68" i="3"/>
  <c r="W68" i="3" s="1"/>
  <c r="M68" i="3"/>
  <c r="Z68" i="3" s="1"/>
  <c r="L68" i="3"/>
  <c r="K68" i="3"/>
  <c r="AA68" i="3" s="1"/>
  <c r="J68" i="3"/>
  <c r="I68" i="3"/>
  <c r="H68" i="3"/>
  <c r="G68" i="3"/>
  <c r="V67" i="3"/>
  <c r="U67" i="3"/>
  <c r="T67" i="3"/>
  <c r="S67" i="3"/>
  <c r="X67" i="3" s="1"/>
  <c r="R67" i="3"/>
  <c r="Q67" i="3"/>
  <c r="P67" i="3"/>
  <c r="AB67" i="3" s="1"/>
  <c r="O67" i="3"/>
  <c r="N67" i="3"/>
  <c r="W67" i="3" s="1"/>
  <c r="M67" i="3"/>
  <c r="Z67" i="3" s="1"/>
  <c r="L67" i="3"/>
  <c r="K67" i="3"/>
  <c r="AA67" i="3" s="1"/>
  <c r="J67" i="3"/>
  <c r="I67" i="3"/>
  <c r="H67" i="3"/>
  <c r="G67" i="3"/>
  <c r="V66" i="3"/>
  <c r="U66" i="3"/>
  <c r="T66" i="3"/>
  <c r="S66" i="3"/>
  <c r="X66" i="3" s="1"/>
  <c r="R66" i="3"/>
  <c r="Q66" i="3"/>
  <c r="P66" i="3"/>
  <c r="AB66" i="3" s="1"/>
  <c r="O66" i="3"/>
  <c r="N66" i="3"/>
  <c r="W66" i="3" s="1"/>
  <c r="M66" i="3"/>
  <c r="Z66" i="3" s="1"/>
  <c r="L66" i="3"/>
  <c r="K66" i="3"/>
  <c r="AA66" i="3" s="1"/>
  <c r="J66" i="3"/>
  <c r="I66" i="3"/>
  <c r="H66" i="3"/>
  <c r="G66" i="3"/>
  <c r="V65" i="3"/>
  <c r="U65" i="3"/>
  <c r="T65" i="3"/>
  <c r="S65" i="3"/>
  <c r="X65" i="3" s="1"/>
  <c r="R65" i="3"/>
  <c r="Q65" i="3"/>
  <c r="P65" i="3"/>
  <c r="AB65" i="3" s="1"/>
  <c r="O65" i="3"/>
  <c r="N65" i="3"/>
  <c r="W65" i="3" s="1"/>
  <c r="M65" i="3"/>
  <c r="Z65" i="3" s="1"/>
  <c r="L65" i="3"/>
  <c r="K65" i="3"/>
  <c r="AA65" i="3" s="1"/>
  <c r="J65" i="3"/>
  <c r="I65" i="3"/>
  <c r="H65" i="3"/>
  <c r="G65" i="3"/>
  <c r="V64" i="3"/>
  <c r="U64" i="3"/>
  <c r="T64" i="3"/>
  <c r="S64" i="3"/>
  <c r="X64" i="3" s="1"/>
  <c r="R64" i="3"/>
  <c r="Q64" i="3"/>
  <c r="P64" i="3"/>
  <c r="AB64" i="3" s="1"/>
  <c r="O64" i="3"/>
  <c r="N64" i="3"/>
  <c r="W64" i="3" s="1"/>
  <c r="M64" i="3"/>
  <c r="Z64" i="3" s="1"/>
  <c r="L64" i="3"/>
  <c r="K64" i="3"/>
  <c r="AA64" i="3" s="1"/>
  <c r="J64" i="3"/>
  <c r="I64" i="3"/>
  <c r="H64" i="3"/>
  <c r="G64" i="3"/>
  <c r="V63" i="3"/>
  <c r="U63" i="3"/>
  <c r="T63" i="3"/>
  <c r="S63" i="3"/>
  <c r="X63" i="3" s="1"/>
  <c r="R63" i="3"/>
  <c r="Q63" i="3"/>
  <c r="P63" i="3"/>
  <c r="AB63" i="3" s="1"/>
  <c r="O63" i="3"/>
  <c r="N63" i="3"/>
  <c r="W63" i="3" s="1"/>
  <c r="M63" i="3"/>
  <c r="Z63" i="3" s="1"/>
  <c r="L63" i="3"/>
  <c r="K63" i="3"/>
  <c r="AA63" i="3" s="1"/>
  <c r="J63" i="3"/>
  <c r="I63" i="3"/>
  <c r="H63" i="3"/>
  <c r="G63" i="3"/>
  <c r="V62" i="3"/>
  <c r="U62" i="3"/>
  <c r="T62" i="3"/>
  <c r="S62" i="3"/>
  <c r="X62" i="3" s="1"/>
  <c r="R62" i="3"/>
  <c r="Q62" i="3"/>
  <c r="P62" i="3"/>
  <c r="AB62" i="3" s="1"/>
  <c r="O62" i="3"/>
  <c r="N62" i="3"/>
  <c r="W62" i="3" s="1"/>
  <c r="M62" i="3"/>
  <c r="Z62" i="3" s="1"/>
  <c r="L62" i="3"/>
  <c r="K62" i="3"/>
  <c r="AA62" i="3" s="1"/>
  <c r="J62" i="3"/>
  <c r="I62" i="3"/>
  <c r="H62" i="3"/>
  <c r="G62" i="3"/>
  <c r="V61" i="3"/>
  <c r="U61" i="3"/>
  <c r="T61" i="3"/>
  <c r="S61" i="3"/>
  <c r="X61" i="3" s="1"/>
  <c r="R61" i="3"/>
  <c r="Q61" i="3"/>
  <c r="P61" i="3"/>
  <c r="AB61" i="3" s="1"/>
  <c r="O61" i="3"/>
  <c r="N61" i="3"/>
  <c r="W61" i="3" s="1"/>
  <c r="M61" i="3"/>
  <c r="Z61" i="3" s="1"/>
  <c r="L61" i="3"/>
  <c r="K61" i="3"/>
  <c r="AA61" i="3" s="1"/>
  <c r="J61" i="3"/>
  <c r="I61" i="3"/>
  <c r="H61" i="3"/>
  <c r="G61" i="3"/>
  <c r="V60" i="3"/>
  <c r="U60" i="3"/>
  <c r="T60" i="3"/>
  <c r="S60" i="3"/>
  <c r="X60" i="3" s="1"/>
  <c r="R60" i="3"/>
  <c r="Q60" i="3"/>
  <c r="P60" i="3"/>
  <c r="AB60" i="3" s="1"/>
  <c r="O60" i="3"/>
  <c r="N60" i="3"/>
  <c r="W60" i="3" s="1"/>
  <c r="M60" i="3"/>
  <c r="Z60" i="3" s="1"/>
  <c r="L60" i="3"/>
  <c r="K60" i="3"/>
  <c r="J60" i="3"/>
  <c r="I60" i="3"/>
  <c r="H60" i="3"/>
  <c r="G60" i="3"/>
  <c r="V59" i="3"/>
  <c r="U59" i="3"/>
  <c r="T59" i="3"/>
  <c r="S59" i="3"/>
  <c r="X59" i="3" s="1"/>
  <c r="R59" i="3"/>
  <c r="Q59" i="3"/>
  <c r="P59" i="3"/>
  <c r="AB59" i="3" s="1"/>
  <c r="O59" i="3"/>
  <c r="N59" i="3"/>
  <c r="W59" i="3" s="1"/>
  <c r="M59" i="3"/>
  <c r="Z59" i="3" s="1"/>
  <c r="L59" i="3"/>
  <c r="K59" i="3"/>
  <c r="AA59" i="3" s="1"/>
  <c r="J59" i="3"/>
  <c r="I59" i="3"/>
  <c r="H59" i="3"/>
  <c r="G59" i="3"/>
  <c r="X58" i="3"/>
  <c r="V58" i="3"/>
  <c r="U58" i="3"/>
  <c r="T58" i="3"/>
  <c r="S58" i="3"/>
  <c r="R58" i="3"/>
  <c r="Q58" i="3"/>
  <c r="P58" i="3"/>
  <c r="AB58" i="3" s="1"/>
  <c r="O58" i="3"/>
  <c r="N58" i="3"/>
  <c r="W58" i="3" s="1"/>
  <c r="M58" i="3"/>
  <c r="Z58" i="3" s="1"/>
  <c r="L58" i="3"/>
  <c r="K58" i="3"/>
  <c r="AA58" i="3" s="1"/>
  <c r="J58" i="3"/>
  <c r="I58" i="3"/>
  <c r="H58" i="3"/>
  <c r="G58" i="3"/>
  <c r="V57" i="3"/>
  <c r="U57" i="3"/>
  <c r="T57" i="3"/>
  <c r="S57" i="3"/>
  <c r="X57" i="3" s="1"/>
  <c r="R57" i="3"/>
  <c r="Q57" i="3"/>
  <c r="P57" i="3"/>
  <c r="AB57" i="3" s="1"/>
  <c r="O57" i="3"/>
  <c r="N57" i="3"/>
  <c r="W57" i="3" s="1"/>
  <c r="M57" i="3"/>
  <c r="Z57" i="3" s="1"/>
  <c r="L57" i="3"/>
  <c r="K57" i="3"/>
  <c r="AA57" i="3" s="1"/>
  <c r="J57" i="3"/>
  <c r="I57" i="3"/>
  <c r="H57" i="3"/>
  <c r="G57" i="3"/>
  <c r="V56" i="3"/>
  <c r="U56" i="3"/>
  <c r="T56" i="3"/>
  <c r="S56" i="3"/>
  <c r="X56" i="3" s="1"/>
  <c r="R56" i="3"/>
  <c r="Q56" i="3"/>
  <c r="P56" i="3"/>
  <c r="AB56" i="3" s="1"/>
  <c r="O56" i="3"/>
  <c r="N56" i="3"/>
  <c r="W56" i="3" s="1"/>
  <c r="Y56" i="3" s="1"/>
  <c r="M56" i="3"/>
  <c r="Z56" i="3" s="1"/>
  <c r="L56" i="3"/>
  <c r="K56" i="3"/>
  <c r="AA56" i="3" s="1"/>
  <c r="J56" i="3"/>
  <c r="I56" i="3"/>
  <c r="H56" i="3"/>
  <c r="G56" i="3"/>
  <c r="AB55" i="3"/>
  <c r="V55" i="3"/>
  <c r="U55" i="3"/>
  <c r="T55" i="3"/>
  <c r="S55" i="3"/>
  <c r="X55" i="3" s="1"/>
  <c r="R55" i="3"/>
  <c r="Q55" i="3"/>
  <c r="P55" i="3"/>
  <c r="O55" i="3"/>
  <c r="N55" i="3"/>
  <c r="W55" i="3" s="1"/>
  <c r="M55" i="3"/>
  <c r="Z55" i="3" s="1"/>
  <c r="L55" i="3"/>
  <c r="K55" i="3"/>
  <c r="AA55" i="3" s="1"/>
  <c r="J55" i="3"/>
  <c r="I55" i="3"/>
  <c r="H55" i="3"/>
  <c r="G55" i="3"/>
  <c r="V54" i="3"/>
  <c r="U54" i="3"/>
  <c r="T54" i="3"/>
  <c r="S54" i="3"/>
  <c r="X54" i="3" s="1"/>
  <c r="R54" i="3"/>
  <c r="Q54" i="3"/>
  <c r="P54" i="3"/>
  <c r="AB54" i="3" s="1"/>
  <c r="O54" i="3"/>
  <c r="N54" i="3"/>
  <c r="W54" i="3" s="1"/>
  <c r="M54" i="3"/>
  <c r="Z54" i="3" s="1"/>
  <c r="L54" i="3"/>
  <c r="K54" i="3"/>
  <c r="AA54" i="3" s="1"/>
  <c r="J54" i="3"/>
  <c r="I54" i="3"/>
  <c r="H54" i="3"/>
  <c r="G54" i="3"/>
  <c r="V53" i="3"/>
  <c r="U53" i="3"/>
  <c r="T53" i="3"/>
  <c r="S53" i="3"/>
  <c r="X53" i="3" s="1"/>
  <c r="R53" i="3"/>
  <c r="Q53" i="3"/>
  <c r="P53" i="3"/>
  <c r="AB53" i="3" s="1"/>
  <c r="O53" i="3"/>
  <c r="N53" i="3"/>
  <c r="W53" i="3" s="1"/>
  <c r="M53" i="3"/>
  <c r="Z53" i="3" s="1"/>
  <c r="L53" i="3"/>
  <c r="K53" i="3"/>
  <c r="AA53" i="3" s="1"/>
  <c r="J53" i="3"/>
  <c r="I53" i="3"/>
  <c r="H53" i="3"/>
  <c r="G53" i="3"/>
  <c r="V52" i="3"/>
  <c r="U52" i="3"/>
  <c r="T52" i="3"/>
  <c r="S52" i="3"/>
  <c r="X52" i="3" s="1"/>
  <c r="R52" i="3"/>
  <c r="Q52" i="3"/>
  <c r="P52" i="3"/>
  <c r="AB52" i="3" s="1"/>
  <c r="O52" i="3"/>
  <c r="N52" i="3"/>
  <c r="W52" i="3" s="1"/>
  <c r="M52" i="3"/>
  <c r="Z52" i="3" s="1"/>
  <c r="L52" i="3"/>
  <c r="K52" i="3"/>
  <c r="J52" i="3"/>
  <c r="I52" i="3"/>
  <c r="H52" i="3"/>
  <c r="G52" i="3"/>
  <c r="V51" i="3"/>
  <c r="U51" i="3"/>
  <c r="T51" i="3"/>
  <c r="S51" i="3"/>
  <c r="X51" i="3" s="1"/>
  <c r="R51" i="3"/>
  <c r="Q51" i="3"/>
  <c r="P51" i="3"/>
  <c r="AB51" i="3" s="1"/>
  <c r="O51" i="3"/>
  <c r="N51" i="3"/>
  <c r="W51" i="3" s="1"/>
  <c r="M51" i="3"/>
  <c r="Z51" i="3" s="1"/>
  <c r="L51" i="3"/>
  <c r="K51" i="3"/>
  <c r="AA51" i="3" s="1"/>
  <c r="J51" i="3"/>
  <c r="I51" i="3"/>
  <c r="H51" i="3"/>
  <c r="G51" i="3"/>
  <c r="V50" i="3"/>
  <c r="U50" i="3"/>
  <c r="T50" i="3"/>
  <c r="S50" i="3"/>
  <c r="X50" i="3" s="1"/>
  <c r="R50" i="3"/>
  <c r="Q50" i="3"/>
  <c r="P50" i="3"/>
  <c r="AB50" i="3" s="1"/>
  <c r="O50" i="3"/>
  <c r="N50" i="3"/>
  <c r="W50" i="3" s="1"/>
  <c r="M50" i="3"/>
  <c r="Z50" i="3" s="1"/>
  <c r="L50" i="3"/>
  <c r="K50" i="3"/>
  <c r="AA50" i="3" s="1"/>
  <c r="J50" i="3"/>
  <c r="I50" i="3"/>
  <c r="H50" i="3"/>
  <c r="G50" i="3"/>
  <c r="V49" i="3"/>
  <c r="U49" i="3"/>
  <c r="T49" i="3"/>
  <c r="S49" i="3"/>
  <c r="X49" i="3" s="1"/>
  <c r="R49" i="3"/>
  <c r="Q49" i="3"/>
  <c r="P49" i="3"/>
  <c r="AB49" i="3" s="1"/>
  <c r="O49" i="3"/>
  <c r="N49" i="3"/>
  <c r="W49" i="3" s="1"/>
  <c r="M49" i="3"/>
  <c r="Z49" i="3" s="1"/>
  <c r="L49" i="3"/>
  <c r="K49" i="3"/>
  <c r="J49" i="3"/>
  <c r="I49" i="3"/>
  <c r="H49" i="3"/>
  <c r="G49" i="3"/>
  <c r="V48" i="3"/>
  <c r="U48" i="3"/>
  <c r="T48" i="3"/>
  <c r="S48" i="3"/>
  <c r="X48" i="3" s="1"/>
  <c r="R48" i="3"/>
  <c r="Q48" i="3"/>
  <c r="P48" i="3"/>
  <c r="AB48" i="3" s="1"/>
  <c r="O48" i="3"/>
  <c r="N48" i="3"/>
  <c r="W48" i="3" s="1"/>
  <c r="M48" i="3"/>
  <c r="Z48" i="3" s="1"/>
  <c r="L48" i="3"/>
  <c r="K48" i="3"/>
  <c r="AA48" i="3" s="1"/>
  <c r="J48" i="3"/>
  <c r="I48" i="3"/>
  <c r="H48" i="3"/>
  <c r="G48" i="3"/>
  <c r="V47" i="3"/>
  <c r="U47" i="3"/>
  <c r="T47" i="3"/>
  <c r="S47" i="3"/>
  <c r="X47" i="3" s="1"/>
  <c r="R47" i="3"/>
  <c r="Q47" i="3"/>
  <c r="P47" i="3"/>
  <c r="AB47" i="3" s="1"/>
  <c r="O47" i="3"/>
  <c r="N47" i="3"/>
  <c r="W47" i="3" s="1"/>
  <c r="M47" i="3"/>
  <c r="Z47" i="3" s="1"/>
  <c r="L47" i="3"/>
  <c r="K47" i="3"/>
  <c r="AA47" i="3" s="1"/>
  <c r="J47" i="3"/>
  <c r="I47" i="3"/>
  <c r="H47" i="3"/>
  <c r="G47" i="3"/>
  <c r="V46" i="3"/>
  <c r="U46" i="3"/>
  <c r="T46" i="3"/>
  <c r="S46" i="3"/>
  <c r="X46" i="3" s="1"/>
  <c r="R46" i="3"/>
  <c r="Q46" i="3"/>
  <c r="P46" i="3"/>
  <c r="AB46" i="3" s="1"/>
  <c r="O46" i="3"/>
  <c r="N46" i="3"/>
  <c r="W46" i="3" s="1"/>
  <c r="M46" i="3"/>
  <c r="Z46" i="3" s="1"/>
  <c r="L46" i="3"/>
  <c r="K46" i="3"/>
  <c r="AA46" i="3" s="1"/>
  <c r="J46" i="3"/>
  <c r="I46" i="3"/>
  <c r="H46" i="3"/>
  <c r="G46" i="3"/>
  <c r="V45" i="3"/>
  <c r="U45" i="3"/>
  <c r="T45" i="3"/>
  <c r="S45" i="3"/>
  <c r="X45" i="3" s="1"/>
  <c r="R45" i="3"/>
  <c r="Q45" i="3"/>
  <c r="P45" i="3"/>
  <c r="AB45" i="3" s="1"/>
  <c r="O45" i="3"/>
  <c r="N45" i="3"/>
  <c r="W45" i="3" s="1"/>
  <c r="M45" i="3"/>
  <c r="Z45" i="3" s="1"/>
  <c r="L45" i="3"/>
  <c r="K45" i="3"/>
  <c r="J45" i="3"/>
  <c r="I45" i="3"/>
  <c r="H45" i="3"/>
  <c r="G45" i="3"/>
  <c r="V44" i="3"/>
  <c r="U44" i="3"/>
  <c r="T44" i="3"/>
  <c r="S44" i="3"/>
  <c r="X44" i="3" s="1"/>
  <c r="R44" i="3"/>
  <c r="Q44" i="3"/>
  <c r="P44" i="3"/>
  <c r="AB44" i="3" s="1"/>
  <c r="O44" i="3"/>
  <c r="N44" i="3"/>
  <c r="W44" i="3" s="1"/>
  <c r="M44" i="3"/>
  <c r="Z44" i="3" s="1"/>
  <c r="L44" i="3"/>
  <c r="K44" i="3"/>
  <c r="AA44" i="3" s="1"/>
  <c r="J44" i="3"/>
  <c r="I44" i="3"/>
  <c r="H44" i="3"/>
  <c r="G44" i="3"/>
  <c r="V43" i="3"/>
  <c r="U43" i="3"/>
  <c r="T43" i="3"/>
  <c r="S43" i="3"/>
  <c r="X43" i="3" s="1"/>
  <c r="R43" i="3"/>
  <c r="Q43" i="3"/>
  <c r="P43" i="3"/>
  <c r="AB43" i="3" s="1"/>
  <c r="O43" i="3"/>
  <c r="N43" i="3"/>
  <c r="W43" i="3" s="1"/>
  <c r="M43" i="3"/>
  <c r="Z43" i="3" s="1"/>
  <c r="L43" i="3"/>
  <c r="K43" i="3"/>
  <c r="AA43" i="3" s="1"/>
  <c r="J43" i="3"/>
  <c r="I43" i="3"/>
  <c r="H43" i="3"/>
  <c r="G43" i="3"/>
  <c r="V42" i="3"/>
  <c r="U42" i="3"/>
  <c r="T42" i="3"/>
  <c r="S42" i="3"/>
  <c r="X42" i="3" s="1"/>
  <c r="R42" i="3"/>
  <c r="Q42" i="3"/>
  <c r="P42" i="3"/>
  <c r="AB42" i="3" s="1"/>
  <c r="O42" i="3"/>
  <c r="N42" i="3"/>
  <c r="W42" i="3" s="1"/>
  <c r="M42" i="3"/>
  <c r="Z42" i="3" s="1"/>
  <c r="L42" i="3"/>
  <c r="K42" i="3"/>
  <c r="AA42" i="3" s="1"/>
  <c r="J42" i="3"/>
  <c r="I42" i="3"/>
  <c r="H42" i="3"/>
  <c r="G42" i="3"/>
  <c r="V41" i="3"/>
  <c r="U41" i="3"/>
  <c r="T41" i="3"/>
  <c r="S41" i="3"/>
  <c r="X41" i="3" s="1"/>
  <c r="R41" i="3"/>
  <c r="Q41" i="3"/>
  <c r="P41" i="3"/>
  <c r="AB41" i="3" s="1"/>
  <c r="O41" i="3"/>
  <c r="N41" i="3"/>
  <c r="W41" i="3" s="1"/>
  <c r="M41" i="3"/>
  <c r="Z41" i="3" s="1"/>
  <c r="L41" i="3"/>
  <c r="K41" i="3"/>
  <c r="AA41" i="3" s="1"/>
  <c r="J41" i="3"/>
  <c r="I41" i="3"/>
  <c r="H41" i="3"/>
  <c r="G41" i="3"/>
  <c r="V40" i="3"/>
  <c r="U40" i="3"/>
  <c r="T40" i="3"/>
  <c r="S40" i="3"/>
  <c r="X40" i="3" s="1"/>
  <c r="R40" i="3"/>
  <c r="Q40" i="3"/>
  <c r="P40" i="3"/>
  <c r="AB40" i="3" s="1"/>
  <c r="O40" i="3"/>
  <c r="N40" i="3"/>
  <c r="W40" i="3" s="1"/>
  <c r="M40" i="3"/>
  <c r="Z40" i="3" s="1"/>
  <c r="L40" i="3"/>
  <c r="K40" i="3"/>
  <c r="AA40" i="3" s="1"/>
  <c r="J40" i="3"/>
  <c r="I40" i="3"/>
  <c r="H40" i="3"/>
  <c r="G40" i="3"/>
  <c r="V39" i="3"/>
  <c r="U39" i="3"/>
  <c r="T39" i="3"/>
  <c r="S39" i="3"/>
  <c r="X39" i="3" s="1"/>
  <c r="R39" i="3"/>
  <c r="Q39" i="3"/>
  <c r="P39" i="3"/>
  <c r="AB39" i="3" s="1"/>
  <c r="O39" i="3"/>
  <c r="N39" i="3"/>
  <c r="W39" i="3" s="1"/>
  <c r="M39" i="3"/>
  <c r="Z39" i="3" s="1"/>
  <c r="L39" i="3"/>
  <c r="K39" i="3"/>
  <c r="AA39" i="3" s="1"/>
  <c r="J39" i="3"/>
  <c r="I39" i="3"/>
  <c r="H39" i="3"/>
  <c r="G39" i="3"/>
  <c r="V38" i="3"/>
  <c r="U38" i="3"/>
  <c r="T38" i="3"/>
  <c r="S38" i="3"/>
  <c r="X38" i="3" s="1"/>
  <c r="R38" i="3"/>
  <c r="Q38" i="3"/>
  <c r="P38" i="3"/>
  <c r="AB38" i="3" s="1"/>
  <c r="O38" i="3"/>
  <c r="N38" i="3"/>
  <c r="W38" i="3" s="1"/>
  <c r="M38" i="3"/>
  <c r="Z38" i="3" s="1"/>
  <c r="L38" i="3"/>
  <c r="K38" i="3"/>
  <c r="AA38" i="3" s="1"/>
  <c r="J38" i="3"/>
  <c r="I38" i="3"/>
  <c r="H38" i="3"/>
  <c r="G38" i="3"/>
  <c r="V37" i="3"/>
  <c r="U37" i="3"/>
  <c r="T37" i="3"/>
  <c r="S37" i="3"/>
  <c r="X37" i="3" s="1"/>
  <c r="R37" i="3"/>
  <c r="Q37" i="3"/>
  <c r="P37" i="3"/>
  <c r="AB37" i="3" s="1"/>
  <c r="O37" i="3"/>
  <c r="N37" i="3"/>
  <c r="W37" i="3" s="1"/>
  <c r="Y37" i="3" s="1"/>
  <c r="M37" i="3"/>
  <c r="Z37" i="3" s="1"/>
  <c r="L37" i="3"/>
  <c r="K37" i="3"/>
  <c r="AA37" i="3" s="1"/>
  <c r="J37" i="3"/>
  <c r="I37" i="3"/>
  <c r="H37" i="3"/>
  <c r="G37" i="3"/>
  <c r="V36" i="3"/>
  <c r="U36" i="3"/>
  <c r="T36" i="3"/>
  <c r="S36" i="3"/>
  <c r="X36" i="3" s="1"/>
  <c r="R36" i="3"/>
  <c r="Q36" i="3"/>
  <c r="P36" i="3"/>
  <c r="AB36" i="3" s="1"/>
  <c r="O36" i="3"/>
  <c r="N36" i="3"/>
  <c r="W36" i="3" s="1"/>
  <c r="Y36" i="3" s="1"/>
  <c r="M36" i="3"/>
  <c r="Z36" i="3" s="1"/>
  <c r="L36" i="3"/>
  <c r="K36" i="3"/>
  <c r="AA36" i="3" s="1"/>
  <c r="J36" i="3"/>
  <c r="I36" i="3"/>
  <c r="H36" i="3"/>
  <c r="G36" i="3"/>
  <c r="X35" i="3"/>
  <c r="V35" i="3"/>
  <c r="U35" i="3"/>
  <c r="T35" i="3"/>
  <c r="S35" i="3"/>
  <c r="R35" i="3"/>
  <c r="Q35" i="3"/>
  <c r="P35" i="3"/>
  <c r="AB35" i="3" s="1"/>
  <c r="AC35" i="3" s="1"/>
  <c r="O35" i="3"/>
  <c r="N35" i="3"/>
  <c r="W35" i="3" s="1"/>
  <c r="Y35" i="3" s="1"/>
  <c r="M35" i="3"/>
  <c r="Z35" i="3" s="1"/>
  <c r="L35" i="3"/>
  <c r="K35" i="3"/>
  <c r="AA35" i="3" s="1"/>
  <c r="J35" i="3"/>
  <c r="I35" i="3"/>
  <c r="H35" i="3"/>
  <c r="G35" i="3"/>
  <c r="V34" i="3"/>
  <c r="U34" i="3"/>
  <c r="T34" i="3"/>
  <c r="S34" i="3"/>
  <c r="X34" i="3" s="1"/>
  <c r="R34" i="3"/>
  <c r="Q34" i="3"/>
  <c r="P34" i="3"/>
  <c r="AB34" i="3" s="1"/>
  <c r="O34" i="3"/>
  <c r="N34" i="3"/>
  <c r="W34" i="3" s="1"/>
  <c r="M34" i="3"/>
  <c r="Z34" i="3" s="1"/>
  <c r="L34" i="3"/>
  <c r="K34" i="3"/>
  <c r="J34" i="3"/>
  <c r="I34" i="3"/>
  <c r="H34" i="3"/>
  <c r="G34" i="3"/>
  <c r="V33" i="3"/>
  <c r="U33" i="3"/>
  <c r="T33" i="3"/>
  <c r="S33" i="3"/>
  <c r="X33" i="3" s="1"/>
  <c r="R33" i="3"/>
  <c r="Q33" i="3"/>
  <c r="P33" i="3"/>
  <c r="AB33" i="3" s="1"/>
  <c r="O33" i="3"/>
  <c r="N33" i="3"/>
  <c r="W33" i="3" s="1"/>
  <c r="M33" i="3"/>
  <c r="Z33" i="3" s="1"/>
  <c r="L33" i="3"/>
  <c r="K33" i="3"/>
  <c r="AA33" i="3" s="1"/>
  <c r="J33" i="3"/>
  <c r="I33" i="3"/>
  <c r="H33" i="3"/>
  <c r="G33" i="3"/>
  <c r="V32" i="3"/>
  <c r="U32" i="3"/>
  <c r="T32" i="3"/>
  <c r="S32" i="3"/>
  <c r="X32" i="3" s="1"/>
  <c r="R32" i="3"/>
  <c r="Q32" i="3"/>
  <c r="P32" i="3"/>
  <c r="AB32" i="3" s="1"/>
  <c r="O32" i="3"/>
  <c r="N32" i="3"/>
  <c r="W32" i="3" s="1"/>
  <c r="M32" i="3"/>
  <c r="Z32" i="3" s="1"/>
  <c r="L32" i="3"/>
  <c r="K32" i="3"/>
  <c r="AA32" i="3" s="1"/>
  <c r="J32" i="3"/>
  <c r="I32" i="3"/>
  <c r="H32" i="3"/>
  <c r="G32" i="3"/>
  <c r="X31" i="3"/>
  <c r="V31" i="3"/>
  <c r="U31" i="3"/>
  <c r="T31" i="3"/>
  <c r="S31" i="3"/>
  <c r="R31" i="3"/>
  <c r="Q31" i="3"/>
  <c r="P31" i="3"/>
  <c r="AB31" i="3" s="1"/>
  <c r="O31" i="3"/>
  <c r="N31" i="3"/>
  <c r="W31" i="3" s="1"/>
  <c r="M31" i="3"/>
  <c r="Z31" i="3" s="1"/>
  <c r="L31" i="3"/>
  <c r="K31" i="3"/>
  <c r="AA31" i="3" s="1"/>
  <c r="J31" i="3"/>
  <c r="I31" i="3"/>
  <c r="H31" i="3"/>
  <c r="G31" i="3"/>
  <c r="Z30" i="3"/>
  <c r="V30" i="3"/>
  <c r="U30" i="3"/>
  <c r="T30" i="3"/>
  <c r="S30" i="3"/>
  <c r="X30" i="3" s="1"/>
  <c r="R30" i="3"/>
  <c r="Q30" i="3"/>
  <c r="P30" i="3"/>
  <c r="AB30" i="3" s="1"/>
  <c r="O30" i="3"/>
  <c r="N30" i="3"/>
  <c r="W30" i="3" s="1"/>
  <c r="M30" i="3"/>
  <c r="L30" i="3"/>
  <c r="K30" i="3"/>
  <c r="AA30" i="3" s="1"/>
  <c r="J30" i="3"/>
  <c r="I30" i="3"/>
  <c r="H30" i="3"/>
  <c r="G30" i="3"/>
  <c r="V29" i="3"/>
  <c r="U29" i="3"/>
  <c r="T29" i="3"/>
  <c r="S29" i="3"/>
  <c r="X29" i="3" s="1"/>
  <c r="R29" i="3"/>
  <c r="Q29" i="3"/>
  <c r="P29" i="3"/>
  <c r="AB29" i="3" s="1"/>
  <c r="O29" i="3"/>
  <c r="N29" i="3"/>
  <c r="W29" i="3" s="1"/>
  <c r="M29" i="3"/>
  <c r="Z29" i="3" s="1"/>
  <c r="L29" i="3"/>
  <c r="K29" i="3"/>
  <c r="AA29" i="3" s="1"/>
  <c r="J29" i="3"/>
  <c r="I29" i="3"/>
  <c r="H29" i="3"/>
  <c r="G29" i="3"/>
  <c r="V28" i="3"/>
  <c r="U28" i="3"/>
  <c r="T28" i="3"/>
  <c r="S28" i="3"/>
  <c r="X28" i="3" s="1"/>
  <c r="R28" i="3"/>
  <c r="Q28" i="3"/>
  <c r="P28" i="3"/>
  <c r="AB28" i="3" s="1"/>
  <c r="O28" i="3"/>
  <c r="N28" i="3"/>
  <c r="W28" i="3" s="1"/>
  <c r="M28" i="3"/>
  <c r="Z28" i="3" s="1"/>
  <c r="L28" i="3"/>
  <c r="K28" i="3"/>
  <c r="AA28" i="3" s="1"/>
  <c r="J28" i="3"/>
  <c r="I28" i="3"/>
  <c r="H28" i="3"/>
  <c r="G28" i="3"/>
  <c r="X27" i="3"/>
  <c r="V27" i="3"/>
  <c r="U27" i="3"/>
  <c r="T27" i="3"/>
  <c r="S27" i="3"/>
  <c r="R27" i="3"/>
  <c r="Q27" i="3"/>
  <c r="P27" i="3"/>
  <c r="AB27" i="3" s="1"/>
  <c r="O27" i="3"/>
  <c r="N27" i="3"/>
  <c r="W27" i="3" s="1"/>
  <c r="M27" i="3"/>
  <c r="Z27" i="3" s="1"/>
  <c r="L27" i="3"/>
  <c r="K27" i="3"/>
  <c r="AA27" i="3" s="1"/>
  <c r="J27" i="3"/>
  <c r="I27" i="3"/>
  <c r="H27" i="3"/>
  <c r="G27" i="3"/>
  <c r="V26" i="3"/>
  <c r="U26" i="3"/>
  <c r="T26" i="3"/>
  <c r="S26" i="3"/>
  <c r="X26" i="3" s="1"/>
  <c r="R26" i="3"/>
  <c r="Q26" i="3"/>
  <c r="P26" i="3"/>
  <c r="AB26" i="3" s="1"/>
  <c r="O26" i="3"/>
  <c r="N26" i="3"/>
  <c r="W26" i="3" s="1"/>
  <c r="M26" i="3"/>
  <c r="Z26" i="3" s="1"/>
  <c r="L26" i="3"/>
  <c r="K26" i="3"/>
  <c r="AA26" i="3" s="1"/>
  <c r="J26" i="3"/>
  <c r="I26" i="3"/>
  <c r="H26" i="3"/>
  <c r="G26" i="3"/>
  <c r="V25" i="3"/>
  <c r="U25" i="3"/>
  <c r="T25" i="3"/>
  <c r="S25" i="3"/>
  <c r="X25" i="3" s="1"/>
  <c r="R25" i="3"/>
  <c r="Q25" i="3"/>
  <c r="P25" i="3"/>
  <c r="AB25" i="3" s="1"/>
  <c r="O25" i="3"/>
  <c r="N25" i="3"/>
  <c r="W25" i="3" s="1"/>
  <c r="M25" i="3"/>
  <c r="Z25" i="3" s="1"/>
  <c r="L25" i="3"/>
  <c r="K25" i="3"/>
  <c r="AA25" i="3" s="1"/>
  <c r="J25" i="3"/>
  <c r="I25" i="3"/>
  <c r="H25" i="3"/>
  <c r="G25" i="3"/>
  <c r="V24" i="3"/>
  <c r="U24" i="3"/>
  <c r="T24" i="3"/>
  <c r="S24" i="3"/>
  <c r="X24" i="3" s="1"/>
  <c r="R24" i="3"/>
  <c r="Q24" i="3"/>
  <c r="P24" i="3"/>
  <c r="AB24" i="3" s="1"/>
  <c r="O24" i="3"/>
  <c r="N24" i="3"/>
  <c r="W24" i="3" s="1"/>
  <c r="M24" i="3"/>
  <c r="Z24" i="3" s="1"/>
  <c r="L24" i="3"/>
  <c r="K24" i="3"/>
  <c r="AA24" i="3" s="1"/>
  <c r="J24" i="3"/>
  <c r="I24" i="3"/>
  <c r="H24" i="3"/>
  <c r="G24" i="3"/>
  <c r="V23" i="3"/>
  <c r="U23" i="3"/>
  <c r="T23" i="3"/>
  <c r="S23" i="3"/>
  <c r="X23" i="3" s="1"/>
  <c r="R23" i="3"/>
  <c r="Q23" i="3"/>
  <c r="P23" i="3"/>
  <c r="AB23" i="3" s="1"/>
  <c r="O23" i="3"/>
  <c r="N23" i="3"/>
  <c r="W23" i="3" s="1"/>
  <c r="M23" i="3"/>
  <c r="Z23" i="3" s="1"/>
  <c r="L23" i="3"/>
  <c r="K23" i="3"/>
  <c r="AA23" i="3" s="1"/>
  <c r="J23" i="3"/>
  <c r="I23" i="3"/>
  <c r="H23" i="3"/>
  <c r="G23" i="3"/>
  <c r="V22" i="3"/>
  <c r="U22" i="3"/>
  <c r="T22" i="3"/>
  <c r="S22" i="3"/>
  <c r="X22" i="3" s="1"/>
  <c r="R22" i="3"/>
  <c r="Q22" i="3"/>
  <c r="P22" i="3"/>
  <c r="AB22" i="3" s="1"/>
  <c r="O22" i="3"/>
  <c r="N22" i="3"/>
  <c r="W22" i="3" s="1"/>
  <c r="M22" i="3"/>
  <c r="Z22" i="3" s="1"/>
  <c r="L22" i="3"/>
  <c r="K22" i="3"/>
  <c r="AA22" i="3" s="1"/>
  <c r="J22" i="3"/>
  <c r="I22" i="3"/>
  <c r="H22" i="3"/>
  <c r="G22" i="3"/>
  <c r="V21" i="3"/>
  <c r="U21" i="3"/>
  <c r="T21" i="3"/>
  <c r="S21" i="3"/>
  <c r="X21" i="3" s="1"/>
  <c r="R21" i="3"/>
  <c r="Q21" i="3"/>
  <c r="P21" i="3"/>
  <c r="AB21" i="3" s="1"/>
  <c r="O21" i="3"/>
  <c r="N21" i="3"/>
  <c r="W21" i="3" s="1"/>
  <c r="Y21" i="3" s="1"/>
  <c r="M21" i="3"/>
  <c r="Z21" i="3" s="1"/>
  <c r="L21" i="3"/>
  <c r="K21" i="3"/>
  <c r="AA21" i="3" s="1"/>
  <c r="J21" i="3"/>
  <c r="I21" i="3"/>
  <c r="H21" i="3"/>
  <c r="G21" i="3"/>
  <c r="V20" i="3"/>
  <c r="U20" i="3"/>
  <c r="T20" i="3"/>
  <c r="S20" i="3"/>
  <c r="X20" i="3" s="1"/>
  <c r="R20" i="3"/>
  <c r="Q20" i="3"/>
  <c r="P20" i="3"/>
  <c r="AB20" i="3" s="1"/>
  <c r="O20" i="3"/>
  <c r="N20" i="3"/>
  <c r="W20" i="3" s="1"/>
  <c r="M20" i="3"/>
  <c r="Z20" i="3" s="1"/>
  <c r="L20" i="3"/>
  <c r="K20" i="3"/>
  <c r="AA20" i="3" s="1"/>
  <c r="J20" i="3"/>
  <c r="I20" i="3"/>
  <c r="H20" i="3"/>
  <c r="G20" i="3"/>
  <c r="AB19" i="3"/>
  <c r="V19" i="3"/>
  <c r="U19" i="3"/>
  <c r="T19" i="3"/>
  <c r="S19" i="3"/>
  <c r="X19" i="3" s="1"/>
  <c r="R19" i="3"/>
  <c r="Q19" i="3"/>
  <c r="P19" i="3"/>
  <c r="O19" i="3"/>
  <c r="N19" i="3"/>
  <c r="W19" i="3" s="1"/>
  <c r="M19" i="3"/>
  <c r="Z19" i="3" s="1"/>
  <c r="L19" i="3"/>
  <c r="K19" i="3"/>
  <c r="AA19" i="3" s="1"/>
  <c r="J19" i="3"/>
  <c r="I19" i="3"/>
  <c r="H19" i="3"/>
  <c r="G19" i="3"/>
  <c r="V18" i="3"/>
  <c r="U18" i="3"/>
  <c r="T18" i="3"/>
  <c r="S18" i="3"/>
  <c r="X18" i="3" s="1"/>
  <c r="R18" i="3"/>
  <c r="Q18" i="3"/>
  <c r="P18" i="3"/>
  <c r="AB18" i="3" s="1"/>
  <c r="O18" i="3"/>
  <c r="N18" i="3"/>
  <c r="W18" i="3" s="1"/>
  <c r="M18" i="3"/>
  <c r="Z18" i="3" s="1"/>
  <c r="L18" i="3"/>
  <c r="K18" i="3"/>
  <c r="AA18" i="3" s="1"/>
  <c r="J18" i="3"/>
  <c r="I18" i="3"/>
  <c r="H18" i="3"/>
  <c r="G18" i="3"/>
  <c r="V17" i="3"/>
  <c r="U17" i="3"/>
  <c r="T17" i="3"/>
  <c r="S17" i="3"/>
  <c r="X17" i="3" s="1"/>
  <c r="R17" i="3"/>
  <c r="Q17" i="3"/>
  <c r="P17" i="3"/>
  <c r="AB17" i="3" s="1"/>
  <c r="O17" i="3"/>
  <c r="N17" i="3"/>
  <c r="W17" i="3" s="1"/>
  <c r="M17" i="3"/>
  <c r="Z17" i="3" s="1"/>
  <c r="L17" i="3"/>
  <c r="K17" i="3"/>
  <c r="AA17" i="3" s="1"/>
  <c r="J17" i="3"/>
  <c r="I17" i="3"/>
  <c r="H17" i="3"/>
  <c r="G17" i="3"/>
  <c r="V16" i="3"/>
  <c r="U16" i="3"/>
  <c r="T16" i="3"/>
  <c r="S16" i="3"/>
  <c r="X16" i="3" s="1"/>
  <c r="R16" i="3"/>
  <c r="Q16" i="3"/>
  <c r="P16" i="3"/>
  <c r="AB16" i="3" s="1"/>
  <c r="O16" i="3"/>
  <c r="N16" i="3"/>
  <c r="W16" i="3" s="1"/>
  <c r="M16" i="3"/>
  <c r="Z16" i="3" s="1"/>
  <c r="L16" i="3"/>
  <c r="K16" i="3"/>
  <c r="AA16" i="3" s="1"/>
  <c r="J16" i="3"/>
  <c r="I16" i="3"/>
  <c r="H16" i="3"/>
  <c r="G16" i="3"/>
  <c r="X15" i="3"/>
  <c r="V15" i="3"/>
  <c r="U15" i="3"/>
  <c r="T15" i="3"/>
  <c r="S15" i="3"/>
  <c r="R15" i="3"/>
  <c r="Q15" i="3"/>
  <c r="P15" i="3"/>
  <c r="AB15" i="3" s="1"/>
  <c r="O15" i="3"/>
  <c r="N15" i="3"/>
  <c r="W15" i="3" s="1"/>
  <c r="M15" i="3"/>
  <c r="Z15" i="3" s="1"/>
  <c r="L15" i="3"/>
  <c r="K15" i="3"/>
  <c r="AA15" i="3" s="1"/>
  <c r="J15" i="3"/>
  <c r="I15" i="3"/>
  <c r="H15" i="3"/>
  <c r="G15" i="3"/>
  <c r="V14" i="3"/>
  <c r="U14" i="3"/>
  <c r="T14" i="3"/>
  <c r="S14" i="3"/>
  <c r="X14" i="3" s="1"/>
  <c r="R14" i="3"/>
  <c r="Q14" i="3"/>
  <c r="P14" i="3"/>
  <c r="AB14" i="3" s="1"/>
  <c r="O14" i="3"/>
  <c r="N14" i="3"/>
  <c r="W14" i="3" s="1"/>
  <c r="M14" i="3"/>
  <c r="Z14" i="3" s="1"/>
  <c r="L14" i="3"/>
  <c r="K14" i="3"/>
  <c r="AA14" i="3" s="1"/>
  <c r="J14" i="3"/>
  <c r="I14" i="3"/>
  <c r="H14" i="3"/>
  <c r="G14" i="3"/>
  <c r="V13" i="3"/>
  <c r="U13" i="3"/>
  <c r="T13" i="3"/>
  <c r="S13" i="3"/>
  <c r="X13" i="3" s="1"/>
  <c r="R13" i="3"/>
  <c r="Q13" i="3"/>
  <c r="P13" i="3"/>
  <c r="AB13" i="3" s="1"/>
  <c r="O13" i="3"/>
  <c r="N13" i="3"/>
  <c r="W13" i="3" s="1"/>
  <c r="M13" i="3"/>
  <c r="Z13" i="3" s="1"/>
  <c r="L13" i="3"/>
  <c r="K13" i="3"/>
  <c r="AA13" i="3" s="1"/>
  <c r="J13" i="3"/>
  <c r="I13" i="3"/>
  <c r="H13" i="3"/>
  <c r="G13" i="3"/>
  <c r="V12" i="3"/>
  <c r="U12" i="3"/>
  <c r="T12" i="3"/>
  <c r="S12" i="3"/>
  <c r="X12" i="3" s="1"/>
  <c r="R12" i="3"/>
  <c r="Q12" i="3"/>
  <c r="P12" i="3"/>
  <c r="AB12" i="3" s="1"/>
  <c r="O12" i="3"/>
  <c r="N12" i="3"/>
  <c r="W12" i="3" s="1"/>
  <c r="M12" i="3"/>
  <c r="Z12" i="3" s="1"/>
  <c r="L12" i="3"/>
  <c r="K12" i="3"/>
  <c r="AA12" i="3" s="1"/>
  <c r="J12" i="3"/>
  <c r="I12" i="3"/>
  <c r="H12" i="3"/>
  <c r="G12" i="3"/>
  <c r="V11" i="3"/>
  <c r="U11" i="3"/>
  <c r="T11" i="3"/>
  <c r="S11" i="3"/>
  <c r="X11" i="3" s="1"/>
  <c r="R11" i="3"/>
  <c r="Q11" i="3"/>
  <c r="P11" i="3"/>
  <c r="AB11" i="3" s="1"/>
  <c r="O11" i="3"/>
  <c r="N11" i="3"/>
  <c r="W11" i="3" s="1"/>
  <c r="M11" i="3"/>
  <c r="Z11" i="3" s="1"/>
  <c r="L11" i="3"/>
  <c r="K11" i="3"/>
  <c r="AA11" i="3" s="1"/>
  <c r="J11" i="3"/>
  <c r="I11" i="3"/>
  <c r="H11" i="3"/>
  <c r="G11" i="3"/>
  <c r="V10" i="3"/>
  <c r="U10" i="3"/>
  <c r="T10" i="3"/>
  <c r="S10" i="3"/>
  <c r="X10" i="3" s="1"/>
  <c r="R10" i="3"/>
  <c r="Q10" i="3"/>
  <c r="P10" i="3"/>
  <c r="AB10" i="3" s="1"/>
  <c r="O10" i="3"/>
  <c r="N10" i="3"/>
  <c r="W10" i="3" s="1"/>
  <c r="M10" i="3"/>
  <c r="Z10" i="3" s="1"/>
  <c r="L10" i="3"/>
  <c r="K10" i="3"/>
  <c r="AA10" i="3" s="1"/>
  <c r="J10" i="3"/>
  <c r="I10" i="3"/>
  <c r="H10" i="3"/>
  <c r="G10" i="3"/>
  <c r="V9" i="3"/>
  <c r="U9" i="3"/>
  <c r="T9" i="3"/>
  <c r="S9" i="3"/>
  <c r="X9" i="3" s="1"/>
  <c r="R9" i="3"/>
  <c r="Q9" i="3"/>
  <c r="P9" i="3"/>
  <c r="AB9" i="3" s="1"/>
  <c r="O9" i="3"/>
  <c r="N9" i="3"/>
  <c r="W9" i="3" s="1"/>
  <c r="M9" i="3"/>
  <c r="Z9" i="3" s="1"/>
  <c r="L9" i="3"/>
  <c r="K9" i="3"/>
  <c r="AA9" i="3" s="1"/>
  <c r="J9" i="3"/>
  <c r="I9" i="3"/>
  <c r="H9" i="3"/>
  <c r="G9" i="3"/>
  <c r="V8" i="3"/>
  <c r="U8" i="3"/>
  <c r="T8" i="3"/>
  <c r="S8" i="3"/>
  <c r="X8" i="3" s="1"/>
  <c r="R8" i="3"/>
  <c r="Q8" i="3"/>
  <c r="P8" i="3"/>
  <c r="AB8" i="3" s="1"/>
  <c r="O8" i="3"/>
  <c r="N8" i="3"/>
  <c r="W8" i="3" s="1"/>
  <c r="M8" i="3"/>
  <c r="Z8" i="3" s="1"/>
  <c r="L8" i="3"/>
  <c r="K8" i="3"/>
  <c r="AA8" i="3" s="1"/>
  <c r="J8" i="3"/>
  <c r="I8" i="3"/>
  <c r="H8" i="3"/>
  <c r="G8" i="3"/>
  <c r="V7" i="3"/>
  <c r="U7" i="3"/>
  <c r="T7" i="3"/>
  <c r="S7" i="3"/>
  <c r="X7" i="3" s="1"/>
  <c r="R7" i="3"/>
  <c r="Q7" i="3"/>
  <c r="P7" i="3"/>
  <c r="AB7" i="3" s="1"/>
  <c r="O7" i="3"/>
  <c r="N7" i="3"/>
  <c r="W7" i="3" s="1"/>
  <c r="M7" i="3"/>
  <c r="Z7" i="3" s="1"/>
  <c r="L7" i="3"/>
  <c r="K7" i="3"/>
  <c r="AA7" i="3" s="1"/>
  <c r="J7" i="3"/>
  <c r="I7" i="3"/>
  <c r="H7" i="3"/>
  <c r="G7" i="3"/>
  <c r="V6" i="3"/>
  <c r="U6" i="3"/>
  <c r="T6" i="3"/>
  <c r="S6" i="3"/>
  <c r="X6" i="3" s="1"/>
  <c r="R6" i="3"/>
  <c r="Q6" i="3"/>
  <c r="P6" i="3"/>
  <c r="AB6" i="3" s="1"/>
  <c r="O6" i="3"/>
  <c r="N6" i="3"/>
  <c r="W6" i="3" s="1"/>
  <c r="M6" i="3"/>
  <c r="Z6" i="3" s="1"/>
  <c r="L6" i="3"/>
  <c r="K6" i="3"/>
  <c r="AA6" i="3" s="1"/>
  <c r="J6" i="3"/>
  <c r="I6" i="3"/>
  <c r="H6" i="3"/>
  <c r="G6" i="3"/>
  <c r="V5" i="3"/>
  <c r="U5" i="3"/>
  <c r="T5" i="3"/>
  <c r="S5" i="3"/>
  <c r="X5" i="3" s="1"/>
  <c r="R5" i="3"/>
  <c r="Q5" i="3"/>
  <c r="P5" i="3"/>
  <c r="AB5" i="3" s="1"/>
  <c r="O5" i="3"/>
  <c r="N5" i="3"/>
  <c r="W5" i="3" s="1"/>
  <c r="M5" i="3"/>
  <c r="Z5" i="3" s="1"/>
  <c r="L5" i="3"/>
  <c r="K5" i="3"/>
  <c r="J5" i="3"/>
  <c r="I5" i="3"/>
  <c r="H5" i="3"/>
  <c r="G5" i="3"/>
  <c r="V4" i="3"/>
  <c r="U4" i="3"/>
  <c r="T4" i="3"/>
  <c r="S4" i="3"/>
  <c r="X4" i="3" s="1"/>
  <c r="R4" i="3"/>
  <c r="Q4" i="3"/>
  <c r="P4" i="3"/>
  <c r="AB4" i="3" s="1"/>
  <c r="O4" i="3"/>
  <c r="N4" i="3"/>
  <c r="W4" i="3" s="1"/>
  <c r="M4" i="3"/>
  <c r="Z4" i="3" s="1"/>
  <c r="L4" i="3"/>
  <c r="K4" i="3"/>
  <c r="AA4" i="3" s="1"/>
  <c r="J4" i="3"/>
  <c r="I4" i="3"/>
  <c r="H4" i="3"/>
  <c r="V3" i="3"/>
  <c r="U3" i="3"/>
  <c r="T3" i="3"/>
  <c r="S3" i="3"/>
  <c r="X3" i="3" s="1"/>
  <c r="R3" i="3"/>
  <c r="Q3" i="3"/>
  <c r="P3" i="3"/>
  <c r="AB3" i="3" s="1"/>
  <c r="O3" i="3"/>
  <c r="N3" i="3"/>
  <c r="W3" i="3" s="1"/>
  <c r="M3" i="3"/>
  <c r="Z3" i="3" s="1"/>
  <c r="L3" i="3"/>
  <c r="K3" i="3"/>
  <c r="AA3" i="3" s="1"/>
  <c r="J3" i="3"/>
  <c r="I3" i="3"/>
  <c r="H3" i="3"/>
  <c r="A36" i="30"/>
  <c r="Q14" i="30"/>
  <c r="P14" i="30"/>
  <c r="O14" i="30"/>
  <c r="N14" i="30"/>
  <c r="M14" i="30"/>
  <c r="L14" i="30"/>
  <c r="L26" i="30" s="1"/>
  <c r="K14" i="30"/>
  <c r="J14" i="30"/>
  <c r="I14" i="30"/>
  <c r="H14" i="30"/>
  <c r="H26" i="30" s="1"/>
  <c r="G14" i="30"/>
  <c r="G26" i="30" s="1"/>
  <c r="F14" i="30"/>
  <c r="F26" i="30" s="1"/>
  <c r="E14" i="30"/>
  <c r="E26" i="30" s="1"/>
  <c r="D14" i="30"/>
  <c r="D26" i="30" s="1"/>
  <c r="C14" i="30"/>
  <c r="J11" i="30"/>
  <c r="I11" i="30"/>
  <c r="H11" i="30"/>
  <c r="G11" i="30"/>
  <c r="F11" i="30"/>
  <c r="E11" i="30"/>
  <c r="D11" i="30"/>
  <c r="C11" i="30"/>
  <c r="J10" i="30"/>
  <c r="I10" i="30"/>
  <c r="H10" i="30"/>
  <c r="G10" i="30"/>
  <c r="F10" i="30"/>
  <c r="E10" i="30"/>
  <c r="D10" i="30"/>
  <c r="C10" i="30"/>
  <c r="L9" i="30"/>
  <c r="L21" i="30" s="1"/>
  <c r="K9" i="30"/>
  <c r="J9" i="30"/>
  <c r="I9" i="30"/>
  <c r="H9" i="30"/>
  <c r="G9" i="30"/>
  <c r="F9" i="30"/>
  <c r="E9" i="30"/>
  <c r="D9" i="30"/>
  <c r="C9" i="30"/>
  <c r="L8" i="30"/>
  <c r="L20" i="30" s="1"/>
  <c r="K8" i="30"/>
  <c r="J8" i="30"/>
  <c r="I8" i="30"/>
  <c r="H8" i="30"/>
  <c r="G8" i="30"/>
  <c r="F8" i="30"/>
  <c r="E8" i="30"/>
  <c r="D8" i="30"/>
  <c r="C8" i="30"/>
  <c r="J7" i="30"/>
  <c r="I7" i="30"/>
  <c r="H7" i="30"/>
  <c r="G7" i="30"/>
  <c r="F7" i="30"/>
  <c r="E7" i="30"/>
  <c r="D7" i="30"/>
  <c r="C7" i="30"/>
  <c r="J6" i="30"/>
  <c r="I6" i="30"/>
  <c r="H6" i="30"/>
  <c r="G6" i="30"/>
  <c r="F6" i="30"/>
  <c r="E6" i="30"/>
  <c r="D6" i="30"/>
  <c r="C6" i="30"/>
  <c r="J5" i="30"/>
  <c r="I5" i="30"/>
  <c r="H5" i="30"/>
  <c r="G5" i="30"/>
  <c r="F5" i="30"/>
  <c r="E5" i="30"/>
  <c r="D5" i="30"/>
  <c r="C5" i="30"/>
  <c r="J4" i="30"/>
  <c r="I4" i="30"/>
  <c r="H4" i="30"/>
  <c r="G4" i="30"/>
  <c r="F4" i="30"/>
  <c r="E4" i="30"/>
  <c r="D4" i="30"/>
  <c r="C4" i="30"/>
  <c r="J3" i="30"/>
  <c r="I3" i="30"/>
  <c r="H3" i="30"/>
  <c r="G3" i="30"/>
  <c r="F3" i="30"/>
  <c r="E3" i="30"/>
  <c r="D3" i="30"/>
  <c r="C3" i="30"/>
  <c r="A15" i="28"/>
  <c r="A22" i="28" s="1"/>
  <c r="A14" i="28"/>
  <c r="A21" i="28" s="1"/>
  <c r="Q10" i="28"/>
  <c r="Q17" i="28" s="1"/>
  <c r="P10" i="28"/>
  <c r="O10" i="28"/>
  <c r="O17" i="28" s="1"/>
  <c r="N10" i="28"/>
  <c r="M10" i="28"/>
  <c r="L10" i="28"/>
  <c r="K10" i="28"/>
  <c r="K17" i="28" s="1"/>
  <c r="J10" i="28"/>
  <c r="J17" i="28" s="1"/>
  <c r="I10" i="28"/>
  <c r="I17" i="28" s="1"/>
  <c r="H10" i="28"/>
  <c r="H17" i="28" s="1"/>
  <c r="G10" i="28"/>
  <c r="G17" i="28" s="1"/>
  <c r="F10" i="28"/>
  <c r="F17" i="28" s="1"/>
  <c r="E10" i="28"/>
  <c r="E17" i="28" s="1"/>
  <c r="D10" i="28"/>
  <c r="C10" i="28"/>
  <c r="C17" i="28" s="1"/>
  <c r="L6" i="28"/>
  <c r="L14" i="28" s="1"/>
  <c r="E65" i="18" s="1"/>
  <c r="K6" i="28"/>
  <c r="J6" i="28"/>
  <c r="I6" i="28"/>
  <c r="H6" i="28"/>
  <c r="G6" i="28"/>
  <c r="F6" i="28"/>
  <c r="E6" i="28"/>
  <c r="D6" i="28"/>
  <c r="C6" i="28"/>
  <c r="J5" i="28"/>
  <c r="I5" i="28"/>
  <c r="H5" i="28"/>
  <c r="G5" i="28"/>
  <c r="F5" i="28"/>
  <c r="E5" i="28"/>
  <c r="D5" i="28"/>
  <c r="C5" i="28"/>
  <c r="A13" i="28"/>
  <c r="A20" i="28" s="1"/>
  <c r="J4" i="28"/>
  <c r="I4" i="28"/>
  <c r="H4" i="28"/>
  <c r="G4" i="28"/>
  <c r="F4" i="28"/>
  <c r="E4" i="28"/>
  <c r="D4" i="28"/>
  <c r="C4" i="28"/>
  <c r="A12" i="28"/>
  <c r="J3" i="28"/>
  <c r="I3" i="28"/>
  <c r="H3" i="28"/>
  <c r="G3" i="28"/>
  <c r="F3" i="28"/>
  <c r="E3" i="28"/>
  <c r="D3" i="28"/>
  <c r="C3" i="28"/>
  <c r="A11" i="28"/>
  <c r="J32" i="18"/>
  <c r="I32" i="18"/>
  <c r="F32" i="18"/>
  <c r="D32" i="18"/>
  <c r="O10" i="25" s="1"/>
  <c r="J30" i="18"/>
  <c r="I30" i="18"/>
  <c r="H30" i="18"/>
  <c r="G30" i="18"/>
  <c r="F30" i="18"/>
  <c r="D30" i="18"/>
  <c r="O8" i="25" s="1"/>
  <c r="J28" i="18"/>
  <c r="I28" i="18"/>
  <c r="H28" i="18"/>
  <c r="J23" i="18"/>
  <c r="I23" i="18"/>
  <c r="H23" i="18"/>
  <c r="E23" i="18"/>
  <c r="D23" i="18"/>
  <c r="K22" i="18"/>
  <c r="K20" i="18"/>
  <c r="K19" i="18"/>
  <c r="K17" i="18"/>
  <c r="K16" i="18"/>
  <c r="K15" i="18"/>
  <c r="K14" i="18"/>
  <c r="K13" i="18"/>
  <c r="K12" i="18"/>
  <c r="K11" i="18"/>
  <c r="K10" i="18"/>
  <c r="K9" i="18"/>
  <c r="G23" i="18"/>
  <c r="K5" i="18"/>
  <c r="K4" i="18"/>
  <c r="K3" i="18"/>
  <c r="P41" i="26"/>
  <c r="O41" i="26"/>
  <c r="N41" i="26"/>
  <c r="M41" i="26"/>
  <c r="P40" i="26"/>
  <c r="O40" i="26"/>
  <c r="N40" i="26"/>
  <c r="M40" i="26"/>
  <c r="P39" i="26"/>
  <c r="O39" i="26"/>
  <c r="N39" i="26"/>
  <c r="M39" i="26"/>
  <c r="K38" i="26"/>
  <c r="K37" i="26"/>
  <c r="K36" i="26"/>
  <c r="K35" i="26"/>
  <c r="K34" i="26"/>
  <c r="K33" i="26"/>
  <c r="K25" i="26"/>
  <c r="K24" i="26"/>
  <c r="K23" i="26"/>
  <c r="K22" i="26"/>
  <c r="K21" i="26"/>
  <c r="K20" i="26"/>
  <c r="Q12" i="26"/>
  <c r="P12" i="26"/>
  <c r="O12" i="26"/>
  <c r="N12" i="26"/>
  <c r="M12" i="26"/>
  <c r="Q11" i="26"/>
  <c r="P11" i="26"/>
  <c r="O11" i="26"/>
  <c r="N11" i="26"/>
  <c r="M11" i="26"/>
  <c r="Q10" i="26"/>
  <c r="P10" i="26"/>
  <c r="O10" i="26"/>
  <c r="N10" i="26"/>
  <c r="M10" i="26"/>
  <c r="O9" i="26"/>
  <c r="N9" i="26"/>
  <c r="M9" i="26"/>
  <c r="V7" i="26" s="1"/>
  <c r="O8" i="26"/>
  <c r="X6" i="26" s="1"/>
  <c r="N8" i="26"/>
  <c r="W6" i="26" s="1"/>
  <c r="M8" i="26"/>
  <c r="V6" i="26" s="1"/>
  <c r="O7" i="26"/>
  <c r="N7" i="26"/>
  <c r="W5" i="26" s="1"/>
  <c r="M7" i="26"/>
  <c r="X5" i="26"/>
  <c r="G83" i="32"/>
  <c r="G82" i="32"/>
  <c r="G81" i="32"/>
  <c r="G80" i="32"/>
  <c r="G79" i="32"/>
  <c r="G78" i="32"/>
  <c r="G77" i="32"/>
  <c r="G76" i="32"/>
  <c r="G75" i="32"/>
  <c r="G74" i="32"/>
  <c r="G73" i="32"/>
  <c r="G72" i="32"/>
  <c r="G71" i="32"/>
  <c r="G70" i="32"/>
  <c r="G69" i="32"/>
  <c r="G68" i="32"/>
  <c r="G67" i="32"/>
  <c r="G66" i="32"/>
  <c r="G65" i="32"/>
  <c r="G64" i="32"/>
  <c r="G63" i="32"/>
  <c r="G62" i="32"/>
  <c r="G61" i="32"/>
  <c r="G60" i="32"/>
  <c r="G59"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J12" i="31"/>
  <c r="I12" i="31"/>
  <c r="H12" i="31"/>
  <c r="G12" i="31"/>
  <c r="P68" i="25"/>
  <c r="O68" i="25"/>
  <c r="N68" i="25"/>
  <c r="M68" i="25"/>
  <c r="K68" i="25"/>
  <c r="J68" i="25"/>
  <c r="I68" i="25"/>
  <c r="H68" i="25"/>
  <c r="G68" i="25"/>
  <c r="P57" i="25"/>
  <c r="O57" i="25"/>
  <c r="N57" i="25"/>
  <c r="M57" i="25"/>
  <c r="L57" i="25"/>
  <c r="K57" i="25"/>
  <c r="J57" i="25"/>
  <c r="I57" i="25"/>
  <c r="H57" i="25"/>
  <c r="G57" i="25"/>
  <c r="P41" i="25"/>
  <c r="O41" i="25"/>
  <c r="N41" i="25"/>
  <c r="M41" i="25"/>
  <c r="L41" i="25"/>
  <c r="K41" i="25"/>
  <c r="J41" i="25"/>
  <c r="I41" i="25"/>
  <c r="H41" i="25"/>
  <c r="G41" i="25"/>
  <c r="N27" i="25"/>
  <c r="M27" i="25"/>
  <c r="L27" i="25"/>
  <c r="K27" i="25"/>
  <c r="J27" i="25"/>
  <c r="I27" i="25"/>
  <c r="H27" i="25"/>
  <c r="G27" i="25"/>
  <c r="P22" i="25"/>
  <c r="L4" i="28" s="1"/>
  <c r="L12" i="28" s="1"/>
  <c r="O22" i="25"/>
  <c r="K4" i="28" s="1"/>
  <c r="L20" i="25"/>
  <c r="L33" i="25" s="1"/>
  <c r="L47" i="25" s="1"/>
  <c r="L63" i="25" s="1"/>
  <c r="L68" i="25" s="1"/>
  <c r="N15" i="25"/>
  <c r="M15" i="25"/>
  <c r="L15" i="25"/>
  <c r="K15" i="25"/>
  <c r="J15" i="25"/>
  <c r="I15" i="25"/>
  <c r="H15" i="25"/>
  <c r="G15" i="25"/>
  <c r="P9" i="25"/>
  <c r="O9" i="25"/>
  <c r="G10" i="26" s="1"/>
  <c r="P7" i="25"/>
  <c r="O7" i="25"/>
  <c r="G8" i="26" s="1"/>
  <c r="P40" i="22"/>
  <c r="P39" i="22"/>
  <c r="X25" i="22"/>
  <c r="W25" i="22"/>
  <c r="V25" i="22"/>
  <c r="U25" i="22"/>
  <c r="T25" i="22"/>
  <c r="P14" i="22"/>
  <c r="O14" i="22"/>
  <c r="N14" i="22"/>
  <c r="M14" i="22"/>
  <c r="L14" i="22"/>
  <c r="K14" i="22"/>
  <c r="H14" i="22"/>
  <c r="G14" i="22"/>
  <c r="F14" i="22"/>
  <c r="E14" i="22"/>
  <c r="D14" i="22"/>
  <c r="C14" i="22"/>
  <c r="H12" i="22"/>
  <c r="H11" i="22"/>
  <c r="P10" i="22"/>
  <c r="H10" i="22"/>
  <c r="P9" i="22"/>
  <c r="H9" i="22"/>
  <c r="P8" i="22"/>
  <c r="H8" i="22"/>
  <c r="P7" i="22"/>
  <c r="H7" i="22"/>
  <c r="P6" i="22"/>
  <c r="H6" i="22"/>
  <c r="P5" i="22"/>
  <c r="H5" i="22"/>
  <c r="O13" i="21"/>
  <c r="N13" i="21"/>
  <c r="M13" i="21"/>
  <c r="L13" i="21"/>
  <c r="K13" i="21"/>
  <c r="J13" i="21"/>
  <c r="I13" i="21"/>
  <c r="H13" i="21"/>
  <c r="G13" i="21"/>
  <c r="D13" i="21"/>
  <c r="N12" i="21"/>
  <c r="M12" i="21"/>
  <c r="L12" i="21"/>
  <c r="K12" i="21"/>
  <c r="J12" i="21"/>
  <c r="I12" i="21"/>
  <c r="H12" i="21"/>
  <c r="G12" i="21"/>
  <c r="D12" i="21"/>
  <c r="M11" i="21"/>
  <c r="L11" i="21"/>
  <c r="K11" i="21"/>
  <c r="J11" i="21"/>
  <c r="I11" i="21"/>
  <c r="H11" i="21"/>
  <c r="G11" i="21"/>
  <c r="D11" i="21"/>
  <c r="L10" i="21"/>
  <c r="K10" i="21"/>
  <c r="J10" i="21"/>
  <c r="I10" i="21"/>
  <c r="H10" i="21"/>
  <c r="G10" i="21"/>
  <c r="D10" i="21"/>
  <c r="K9" i="21"/>
  <c r="J9" i="21"/>
  <c r="I9" i="21"/>
  <c r="H9" i="21"/>
  <c r="G9" i="21"/>
  <c r="D9" i="21"/>
  <c r="J8" i="21"/>
  <c r="I8" i="21"/>
  <c r="H8" i="21"/>
  <c r="G8" i="21"/>
  <c r="D8" i="21"/>
  <c r="I7" i="21"/>
  <c r="H7" i="21"/>
  <c r="G7" i="21"/>
  <c r="D7" i="21"/>
  <c r="H6" i="21"/>
  <c r="G6" i="21"/>
  <c r="D6" i="21"/>
  <c r="G5" i="21"/>
  <c r="D5" i="21"/>
  <c r="Y191" i="3" l="1"/>
  <c r="AC203" i="3"/>
  <c r="Y322" i="3"/>
  <c r="Y60" i="3"/>
  <c r="AA5" i="3"/>
  <c r="AC24" i="3"/>
  <c r="AA45" i="3"/>
  <c r="Y58" i="3"/>
  <c r="Y141" i="3"/>
  <c r="Y156" i="3"/>
  <c r="Y919" i="3"/>
  <c r="Y44" i="3"/>
  <c r="AA49" i="3"/>
  <c r="AA52" i="3"/>
  <c r="AC52" i="3" s="1"/>
  <c r="Y66" i="3"/>
  <c r="AA98" i="3"/>
  <c r="AA173" i="3"/>
  <c r="Y130" i="3"/>
  <c r="Y159" i="3"/>
  <c r="Y11" i="3"/>
  <c r="AA34" i="3"/>
  <c r="Y70" i="3"/>
  <c r="AC168" i="3"/>
  <c r="Y13" i="3"/>
  <c r="Y38" i="3"/>
  <c r="AC9" i="3"/>
  <c r="Y15" i="3"/>
  <c r="AA60" i="3"/>
  <c r="AA113" i="3"/>
  <c r="AA768" i="3"/>
  <c r="AC768" i="3" s="1"/>
  <c r="AC880" i="3"/>
  <c r="Y235" i="3"/>
  <c r="Y347" i="3"/>
  <c r="AC745" i="3"/>
  <c r="AA194" i="3"/>
  <c r="AA196" i="3"/>
  <c r="AC244" i="3"/>
  <c r="AA257" i="3"/>
  <c r="AC257" i="3" s="1"/>
  <c r="AA293" i="3"/>
  <c r="AA294" i="3"/>
  <c r="AA295" i="3"/>
  <c r="AA296" i="3"/>
  <c r="AA327" i="3"/>
  <c r="AA332" i="3"/>
  <c r="AA373" i="3"/>
  <c r="AA464" i="3"/>
  <c r="AC464" i="3" s="1"/>
  <c r="AA548" i="3"/>
  <c r="AA569" i="3"/>
  <c r="AA570" i="3"/>
  <c r="AA573" i="3"/>
  <c r="AA593" i="3"/>
  <c r="AA594" i="3"/>
  <c r="AA720" i="3"/>
  <c r="AC794" i="3"/>
  <c r="AA845" i="3"/>
  <c r="AA861" i="3"/>
  <c r="AC973" i="3"/>
  <c r="Y974" i="3"/>
  <c r="Y1140" i="3"/>
  <c r="Y192" i="3"/>
  <c r="AA204" i="3"/>
  <c r="AA205" i="3"/>
  <c r="AC205" i="3" s="1"/>
  <c r="AA207" i="3"/>
  <c r="Y220" i="3"/>
  <c r="AA230" i="3"/>
  <c r="AA231" i="3"/>
  <c r="Y254" i="3"/>
  <c r="Y255" i="3"/>
  <c r="Y275" i="3"/>
  <c r="Y292" i="3"/>
  <c r="AC306" i="3"/>
  <c r="AA311" i="3"/>
  <c r="AA342" i="3"/>
  <c r="AC352" i="3"/>
  <c r="AA360" i="3"/>
  <c r="Y408" i="3"/>
  <c r="AA431" i="3"/>
  <c r="Y448" i="3"/>
  <c r="Y526" i="3"/>
  <c r="AA574" i="3"/>
  <c r="Y635" i="3"/>
  <c r="AA644" i="3"/>
  <c r="Y715" i="3"/>
  <c r="Y758" i="3"/>
  <c r="AA763" i="3"/>
  <c r="AA849" i="3"/>
  <c r="AC849" i="3" s="1"/>
  <c r="AA850" i="3"/>
  <c r="AA864" i="3"/>
  <c r="AC865" i="3"/>
  <c r="AA868" i="3"/>
  <c r="Y891" i="3"/>
  <c r="Y893" i="3"/>
  <c r="Y943" i="3"/>
  <c r="Y997" i="3"/>
  <c r="AA1004" i="3"/>
  <c r="Y1023" i="3"/>
  <c r="AA1029" i="3"/>
  <c r="AA1030" i="3"/>
  <c r="AA1031" i="3"/>
  <c r="Y1043" i="3"/>
  <c r="Y1045" i="3"/>
  <c r="Y1046" i="3"/>
  <c r="AA1061" i="3"/>
  <c r="Y1078" i="3"/>
  <c r="AA1081" i="3"/>
  <c r="AA1085" i="3"/>
  <c r="Y1099" i="3"/>
  <c r="Y1106" i="3"/>
  <c r="AC208" i="3"/>
  <c r="Y450" i="3"/>
  <c r="Y469" i="3"/>
  <c r="Y499" i="3"/>
  <c r="Y546" i="3"/>
  <c r="Y548" i="3"/>
  <c r="Y622" i="3"/>
  <c r="Y640" i="3"/>
  <c r="Y641" i="3"/>
  <c r="Y879" i="3"/>
  <c r="AA927" i="3"/>
  <c r="AA928" i="3"/>
  <c r="Y227" i="3"/>
  <c r="Y228" i="3"/>
  <c r="AA233" i="3"/>
  <c r="AA234" i="3"/>
  <c r="AA235" i="3"/>
  <c r="AC275" i="3"/>
  <c r="AC276" i="3"/>
  <c r="Y287" i="3"/>
  <c r="AA346" i="3"/>
  <c r="Y357" i="3"/>
  <c r="AA437" i="3"/>
  <c r="AA512" i="3"/>
  <c r="AA515" i="3"/>
  <c r="AA516" i="3"/>
  <c r="AC516" i="3" s="1"/>
  <c r="AA559" i="3"/>
  <c r="AA563" i="3"/>
  <c r="AA583" i="3"/>
  <c r="AA585" i="3"/>
  <c r="AA586" i="3"/>
  <c r="AA608" i="3"/>
  <c r="AA646" i="3"/>
  <c r="AA647" i="3"/>
  <c r="AC647" i="3" s="1"/>
  <c r="AA649" i="3"/>
  <c r="AC650" i="3"/>
  <c r="Y688" i="3"/>
  <c r="Y689" i="3"/>
  <c r="AA698" i="3"/>
  <c r="Y804" i="3"/>
  <c r="Y808" i="3"/>
  <c r="Y810" i="3"/>
  <c r="Y846" i="3"/>
  <c r="AA852" i="3"/>
  <c r="Y862" i="3"/>
  <c r="AC979" i="3"/>
  <c r="Y1060" i="3"/>
  <c r="AA215" i="3"/>
  <c r="AA216" i="3"/>
  <c r="Y246" i="3"/>
  <c r="AA270" i="3"/>
  <c r="Y312" i="3"/>
  <c r="AA350" i="3"/>
  <c r="Y377" i="3"/>
  <c r="AA396" i="3"/>
  <c r="AC396" i="3" s="1"/>
  <c r="AC420" i="3"/>
  <c r="AA440" i="3"/>
  <c r="AA518" i="3"/>
  <c r="AC518" i="3" s="1"/>
  <c r="AA537" i="3"/>
  <c r="Y574" i="3"/>
  <c r="Y589" i="3"/>
  <c r="AA612" i="3"/>
  <c r="Y644" i="3"/>
  <c r="AA651" i="3"/>
  <c r="AA652" i="3"/>
  <c r="Y671" i="3"/>
  <c r="Y672" i="3"/>
  <c r="AA703" i="3"/>
  <c r="AA707" i="3"/>
  <c r="Y745" i="3"/>
  <c r="Y762" i="3"/>
  <c r="Y763" i="3"/>
  <c r="Y834" i="3"/>
  <c r="AA838" i="3"/>
  <c r="AC838" i="3" s="1"/>
  <c r="AA841" i="3"/>
  <c r="Y850" i="3"/>
  <c r="AA855" i="3"/>
  <c r="AA875" i="3"/>
  <c r="AA889" i="3"/>
  <c r="Y951" i="3"/>
  <c r="Y952" i="3"/>
  <c r="Y953" i="3"/>
  <c r="Y955" i="3"/>
  <c r="Y1005" i="3"/>
  <c r="Y1007" i="3"/>
  <c r="Y1008" i="3"/>
  <c r="AA1016" i="3"/>
  <c r="Y1029" i="3"/>
  <c r="Y1031" i="3"/>
  <c r="AA1074" i="3"/>
  <c r="AC1074" i="3" s="1"/>
  <c r="Y232" i="3"/>
  <c r="Y343" i="3"/>
  <c r="AC376" i="3"/>
  <c r="Y378" i="3"/>
  <c r="Y477" i="3"/>
  <c r="Y554" i="3"/>
  <c r="Y691" i="3"/>
  <c r="Y813" i="3"/>
  <c r="Y871" i="3"/>
  <c r="AC1021" i="3"/>
  <c r="Y1021" i="3"/>
  <c r="Y1033" i="3"/>
  <c r="Y1034" i="3"/>
  <c r="AC1062" i="3"/>
  <c r="Y1089" i="3"/>
  <c r="I26" i="30"/>
  <c r="J26" i="30"/>
  <c r="C26" i="30"/>
  <c r="K26" i="30"/>
  <c r="Q26" i="30"/>
  <c r="M26" i="30"/>
  <c r="N26" i="30"/>
  <c r="O26" i="30"/>
  <c r="P26" i="30"/>
  <c r="K7" i="30"/>
  <c r="G11" i="26"/>
  <c r="K5" i="30"/>
  <c r="G9" i="26"/>
  <c r="G34" i="26"/>
  <c r="G36" i="26"/>
  <c r="I36" i="26" s="1"/>
  <c r="L6" i="30"/>
  <c r="L18" i="30" s="1"/>
  <c r="H10" i="26"/>
  <c r="H36" i="26" s="1"/>
  <c r="L4" i="30"/>
  <c r="L16" i="30" s="1"/>
  <c r="H8" i="26"/>
  <c r="H34" i="26" s="1"/>
  <c r="Y17" i="3"/>
  <c r="AC294" i="3"/>
  <c r="Y5" i="3"/>
  <c r="AC34" i="3"/>
  <c r="AC332" i="3"/>
  <c r="Y367" i="3"/>
  <c r="AC373" i="3"/>
  <c r="AC792" i="3"/>
  <c r="AC889" i="3"/>
  <c r="AC82" i="3"/>
  <c r="Y16" i="3"/>
  <c r="AC18" i="3"/>
  <c r="Y33" i="3"/>
  <c r="Y40" i="3"/>
  <c r="Y43" i="3"/>
  <c r="Y49" i="3"/>
  <c r="AC359" i="3"/>
  <c r="AC478" i="3"/>
  <c r="AC761" i="3"/>
  <c r="AC6" i="3"/>
  <c r="Y9" i="3"/>
  <c r="AC12" i="3"/>
  <c r="Y106" i="3"/>
  <c r="AC196" i="3"/>
  <c r="AC567" i="3"/>
  <c r="AC632" i="3"/>
  <c r="AC985" i="3"/>
  <c r="AC4" i="3"/>
  <c r="Y27" i="3"/>
  <c r="Y69" i="3"/>
  <c r="AC115" i="3"/>
  <c r="Y155" i="3"/>
  <c r="AC274" i="3"/>
  <c r="Y374" i="3"/>
  <c r="Y426" i="3"/>
  <c r="AC596" i="3"/>
  <c r="Y140" i="3"/>
  <c r="Y214" i="3"/>
  <c r="AC251" i="3"/>
  <c r="AC283" i="3"/>
  <c r="AC371" i="3"/>
  <c r="AC374" i="3"/>
  <c r="AC416" i="3"/>
  <c r="AC417" i="3"/>
  <c r="AC466" i="3"/>
  <c r="AC844" i="3"/>
  <c r="Y912" i="3"/>
  <c r="Y61" i="3"/>
  <c r="Y71" i="3"/>
  <c r="AC162" i="3"/>
  <c r="Y167" i="3"/>
  <c r="AC184" i="3"/>
  <c r="Y188" i="3"/>
  <c r="Y207" i="3"/>
  <c r="Y216" i="3"/>
  <c r="Y217" i="3"/>
  <c r="Y230" i="3"/>
  <c r="AC234" i="3"/>
  <c r="AC259" i="3"/>
  <c r="Y264" i="3"/>
  <c r="Y273" i="3"/>
  <c r="Y328" i="3"/>
  <c r="Y330" i="3"/>
  <c r="Y331" i="3"/>
  <c r="Y358" i="3"/>
  <c r="Y387" i="3"/>
  <c r="Y394" i="3"/>
  <c r="AC400" i="3"/>
  <c r="Y434" i="3"/>
  <c r="AC444" i="3"/>
  <c r="AC470" i="3"/>
  <c r="Y506" i="3"/>
  <c r="AC537" i="3"/>
  <c r="AC776" i="3"/>
  <c r="AC816" i="3"/>
  <c r="Y1080" i="3"/>
  <c r="Y72" i="3"/>
  <c r="Y160" i="3"/>
  <c r="Y196" i="3"/>
  <c r="AC198" i="3"/>
  <c r="AC199" i="3"/>
  <c r="Y257" i="3"/>
  <c r="AC261" i="3"/>
  <c r="Y266" i="3"/>
  <c r="Y295" i="3"/>
  <c r="Y332" i="3"/>
  <c r="Y334" i="3"/>
  <c r="AC338" i="3"/>
  <c r="Y388" i="3"/>
  <c r="AC406" i="3"/>
  <c r="Y463" i="3"/>
  <c r="Y465" i="3"/>
  <c r="Y496" i="3"/>
  <c r="Y497" i="3"/>
  <c r="Y520" i="3"/>
  <c r="AC571" i="3"/>
  <c r="AC602" i="3"/>
  <c r="Y618" i="3"/>
  <c r="Y793" i="3"/>
  <c r="AC856" i="3"/>
  <c r="AC874" i="3"/>
  <c r="AC887" i="3"/>
  <c r="Y1082" i="3"/>
  <c r="AC1092" i="3"/>
  <c r="AC1124" i="3"/>
  <c r="Y1128" i="3"/>
  <c r="Y154" i="3"/>
  <c r="AC172" i="3"/>
  <c r="AC201" i="3"/>
  <c r="AC202" i="3"/>
  <c r="AC207" i="3"/>
  <c r="AC231" i="3"/>
  <c r="AC240" i="3"/>
  <c r="AC287" i="3"/>
  <c r="Y288" i="3"/>
  <c r="AC298" i="3"/>
  <c r="Y307" i="3"/>
  <c r="AC340" i="3"/>
  <c r="AC346" i="3"/>
  <c r="AC366" i="3"/>
  <c r="Y389" i="3"/>
  <c r="AC394" i="3"/>
  <c r="Y396" i="3"/>
  <c r="AC491" i="3"/>
  <c r="Y492" i="3"/>
  <c r="AC522" i="3"/>
  <c r="Y553" i="3"/>
  <c r="AC557" i="3"/>
  <c r="AC773" i="3"/>
  <c r="AC1010" i="3"/>
  <c r="AC1077" i="3"/>
  <c r="AC1132" i="3"/>
  <c r="AC56" i="3"/>
  <c r="Y76" i="3"/>
  <c r="Y77" i="3"/>
  <c r="AC165" i="3"/>
  <c r="AC204" i="3"/>
  <c r="AC263" i="3"/>
  <c r="Y269" i="3"/>
  <c r="Y337" i="3"/>
  <c r="AC341" i="3"/>
  <c r="AC350" i="3"/>
  <c r="AC351" i="3"/>
  <c r="AC383" i="3"/>
  <c r="AC409" i="3"/>
  <c r="AC454" i="3"/>
  <c r="AC493" i="3"/>
  <c r="AC497" i="3"/>
  <c r="Y699" i="3"/>
  <c r="Y900" i="3"/>
  <c r="Y93" i="3"/>
  <c r="Y96" i="3"/>
  <c r="Y118" i="3"/>
  <c r="Y278" i="3"/>
  <c r="AC288" i="3"/>
  <c r="AC326" i="3"/>
  <c r="AC360" i="3"/>
  <c r="Y368" i="3"/>
  <c r="Y392" i="3"/>
  <c r="Y404" i="3"/>
  <c r="Y407" i="3"/>
  <c r="Y445" i="3"/>
  <c r="Y472" i="3"/>
  <c r="AC476" i="3"/>
  <c r="Y538" i="3"/>
  <c r="AC547" i="3"/>
  <c r="Y572" i="3"/>
  <c r="Y601" i="3"/>
  <c r="Y603" i="3"/>
  <c r="AC613" i="3"/>
  <c r="AC1120" i="3"/>
  <c r="AC653" i="3"/>
  <c r="AC722" i="3"/>
  <c r="Y849" i="3"/>
  <c r="AC861" i="3"/>
  <c r="Y865" i="3"/>
  <c r="AC896" i="3"/>
  <c r="AC911" i="3"/>
  <c r="Y965" i="3"/>
  <c r="AC1019" i="3"/>
  <c r="Y1028" i="3"/>
  <c r="AC1125" i="3"/>
  <c r="AC1129" i="3"/>
  <c r="Y578" i="3"/>
  <c r="AC583" i="3"/>
  <c r="Y595" i="3"/>
  <c r="AC598" i="3"/>
  <c r="Y612" i="3"/>
  <c r="Y648" i="3"/>
  <c r="Y675" i="3"/>
  <c r="AC678" i="3"/>
  <c r="AC706" i="3"/>
  <c r="Y713" i="3"/>
  <c r="AC716" i="3"/>
  <c r="Y730" i="3"/>
  <c r="Y738" i="3"/>
  <c r="Y764" i="3"/>
  <c r="AC769" i="3"/>
  <c r="Y785" i="3"/>
  <c r="AC788" i="3"/>
  <c r="AC801" i="3"/>
  <c r="AC830" i="3"/>
  <c r="AC850" i="3"/>
  <c r="Y895" i="3"/>
  <c r="Y915" i="3"/>
  <c r="AC1003" i="3"/>
  <c r="AC1039" i="3"/>
  <c r="Y1048" i="3"/>
  <c r="Y1055" i="3"/>
  <c r="AC1059" i="3"/>
  <c r="Y1076" i="3"/>
  <c r="Y1084" i="3"/>
  <c r="Y1091" i="3"/>
  <c r="AC1095" i="3"/>
  <c r="Y597" i="3"/>
  <c r="Y605" i="3"/>
  <c r="AC615" i="3"/>
  <c r="AC617" i="3"/>
  <c r="Y682" i="3"/>
  <c r="Y750" i="3"/>
  <c r="Y819" i="3"/>
  <c r="AC832" i="3"/>
  <c r="AC851" i="3"/>
  <c r="AC868" i="3"/>
  <c r="Y1038" i="3"/>
  <c r="Y1058" i="3"/>
  <c r="Y1068" i="3"/>
  <c r="AC1079" i="3"/>
  <c r="AC1086" i="3"/>
  <c r="Y1119" i="3"/>
  <c r="Y1124" i="3"/>
  <c r="Y1127" i="3"/>
  <c r="Y614" i="3"/>
  <c r="AC620" i="3"/>
  <c r="Y643" i="3"/>
  <c r="Y650" i="3"/>
  <c r="AC670" i="3"/>
  <c r="AC764" i="3"/>
  <c r="AC785" i="3"/>
  <c r="Y800" i="3"/>
  <c r="Y829" i="3"/>
  <c r="Y842" i="3"/>
  <c r="AC920" i="3"/>
  <c r="AC961" i="3"/>
  <c r="Y967" i="3"/>
  <c r="AC994" i="3"/>
  <c r="AC1105" i="3"/>
  <c r="AC1108" i="3"/>
  <c r="AC1111" i="3"/>
  <c r="AC1113" i="3"/>
  <c r="Y1118" i="3"/>
  <c r="Y1125" i="3"/>
  <c r="AC590" i="3"/>
  <c r="AC594" i="3"/>
  <c r="Y638" i="3"/>
  <c r="AC654" i="3"/>
  <c r="AC663" i="3"/>
  <c r="Y695" i="3"/>
  <c r="AC710" i="3"/>
  <c r="Y725" i="3"/>
  <c r="AC750" i="3"/>
  <c r="Y773" i="3"/>
  <c r="AC790" i="3"/>
  <c r="AC846" i="3"/>
  <c r="AC862" i="3"/>
  <c r="AC892" i="3"/>
  <c r="AC905" i="3"/>
  <c r="AC937" i="3"/>
  <c r="AC1036" i="3"/>
  <c r="AC1038" i="3"/>
  <c r="AC1044" i="3"/>
  <c r="Y1050" i="3"/>
  <c r="Y1072" i="3"/>
  <c r="AC1112" i="3"/>
  <c r="AC611" i="3"/>
  <c r="AC665" i="3"/>
  <c r="AC740" i="3"/>
  <c r="Y761" i="3"/>
  <c r="Y789" i="3"/>
  <c r="AC800" i="3"/>
  <c r="AC814" i="3"/>
  <c r="AC826" i="3"/>
  <c r="Y831" i="3"/>
  <c r="Y832" i="3"/>
  <c r="Y883" i="3"/>
  <c r="Y889" i="3"/>
  <c r="AC927" i="3"/>
  <c r="AC996" i="3"/>
  <c r="Y1032" i="3"/>
  <c r="Y1042" i="3"/>
  <c r="AC1047" i="3"/>
  <c r="Y1115" i="3"/>
  <c r="AC1118" i="3"/>
  <c r="K21" i="18"/>
  <c r="K8" i="18"/>
  <c r="G5" i="32"/>
  <c r="G84" i="32"/>
  <c r="O14" i="25"/>
  <c r="K11" i="30" s="1"/>
  <c r="K18" i="18"/>
  <c r="I12" i="30"/>
  <c r="C12" i="30"/>
  <c r="X7" i="26"/>
  <c r="H12" i="30"/>
  <c r="R10" i="26"/>
  <c r="R11" i="26"/>
  <c r="H7" i="28"/>
  <c r="J12" i="30"/>
  <c r="G12" i="30"/>
  <c r="J7" i="28"/>
  <c r="D12" i="30"/>
  <c r="F12" i="30"/>
  <c r="O16" i="26"/>
  <c r="X8" i="26" s="1"/>
  <c r="N16" i="26"/>
  <c r="W8" i="26" s="1"/>
  <c r="D7" i="28"/>
  <c r="E12" i="30"/>
  <c r="M16" i="26"/>
  <c r="V8" i="26" s="1"/>
  <c r="R12" i="26"/>
  <c r="W7" i="26"/>
  <c r="I7" i="28"/>
  <c r="C7" i="28"/>
  <c r="V5" i="26"/>
  <c r="G7" i="28"/>
  <c r="AC99" i="3"/>
  <c r="AC67" i="3"/>
  <c r="AC87" i="3"/>
  <c r="Y131" i="3"/>
  <c r="Y100" i="3"/>
  <c r="AC135" i="3"/>
  <c r="AC159" i="3"/>
  <c r="AC1066" i="3"/>
  <c r="AC17" i="3"/>
  <c r="AC22" i="3"/>
  <c r="Y63" i="3"/>
  <c r="Y65" i="3"/>
  <c r="Y104" i="3"/>
  <c r="Y108" i="3"/>
  <c r="Y122" i="3"/>
  <c r="Y124" i="3"/>
  <c r="AC147" i="3"/>
  <c r="Y149" i="3"/>
  <c r="Y169" i="3"/>
  <c r="AC197" i="3"/>
  <c r="Y206" i="3"/>
  <c r="Y210" i="3"/>
  <c r="AC301" i="3"/>
  <c r="AC334" i="3"/>
  <c r="Y341" i="3"/>
  <c r="Y348" i="3"/>
  <c r="Y351" i="3"/>
  <c r="AC356" i="3"/>
  <c r="Y381" i="3"/>
  <c r="Y485" i="3"/>
  <c r="AC47" i="3"/>
  <c r="AC164" i="3"/>
  <c r="AC32" i="3"/>
  <c r="AC180" i="3"/>
  <c r="Y193" i="3"/>
  <c r="AC344" i="3"/>
  <c r="AC456" i="3"/>
  <c r="Y128" i="3"/>
  <c r="Y132" i="3"/>
  <c r="Y146" i="3"/>
  <c r="AC174" i="3"/>
  <c r="Y175" i="3"/>
  <c r="AC176" i="3"/>
  <c r="AC186" i="3"/>
  <c r="Y187" i="3"/>
  <c r="AC188" i="3"/>
  <c r="AC192" i="3"/>
  <c r="Y218" i="3"/>
  <c r="AC233" i="3"/>
  <c r="Y263" i="3"/>
  <c r="Y276" i="3"/>
  <c r="AC284" i="3"/>
  <c r="AC353" i="3"/>
  <c r="AC355" i="3"/>
  <c r="AC368" i="3"/>
  <c r="AC382" i="3"/>
  <c r="Y382" i="3"/>
  <c r="Y400" i="3"/>
  <c r="Y403" i="3"/>
  <c r="Y592" i="3"/>
  <c r="AC592" i="3"/>
  <c r="AC15" i="3"/>
  <c r="AC113" i="3"/>
  <c r="Y163" i="3"/>
  <c r="Y181" i="3"/>
  <c r="AC211" i="3"/>
  <c r="AC272" i="3"/>
  <c r="Y31" i="3"/>
  <c r="AC60" i="3"/>
  <c r="Y89" i="3"/>
  <c r="Y183" i="3"/>
  <c r="AC59" i="3"/>
  <c r="AC69" i="3"/>
  <c r="Y78" i="3"/>
  <c r="Y80" i="3"/>
  <c r="Y86" i="3"/>
  <c r="Y99" i="3"/>
  <c r="Y109" i="3"/>
  <c r="AC110" i="3"/>
  <c r="AC112" i="3"/>
  <c r="AC137" i="3"/>
  <c r="Y144" i="3"/>
  <c r="AC171" i="3"/>
  <c r="AC183" i="3"/>
  <c r="Y195" i="3"/>
  <c r="Y211" i="3"/>
  <c r="AC220" i="3"/>
  <c r="AC236" i="3"/>
  <c r="AC282" i="3"/>
  <c r="Y282" i="3"/>
  <c r="Y297" i="3"/>
  <c r="Y349" i="3"/>
  <c r="Y352" i="3"/>
  <c r="AC392" i="3"/>
  <c r="Y395" i="3"/>
  <c r="Y453" i="3"/>
  <c r="Y486" i="3"/>
  <c r="AC573" i="3"/>
  <c r="Y136" i="3"/>
  <c r="Y171" i="3"/>
  <c r="AC42" i="3"/>
  <c r="AC8" i="3"/>
  <c r="Y26" i="3"/>
  <c r="AC36" i="3"/>
  <c r="Y39" i="3"/>
  <c r="Y45" i="3"/>
  <c r="Y62" i="3"/>
  <c r="AC65" i="3"/>
  <c r="AC76" i="3"/>
  <c r="Y90" i="3"/>
  <c r="AC102" i="3"/>
  <c r="Y103" i="3"/>
  <c r="AC108" i="3"/>
  <c r="Y121" i="3"/>
  <c r="AC124" i="3"/>
  <c r="Y129" i="3"/>
  <c r="AC149" i="3"/>
  <c r="Y205" i="3"/>
  <c r="Y414" i="3"/>
  <c r="AC70" i="3"/>
  <c r="AC21" i="3"/>
  <c r="Y32" i="3"/>
  <c r="Y41" i="3"/>
  <c r="Y47" i="3"/>
  <c r="Y53" i="3"/>
  <c r="AC58" i="3"/>
  <c r="Y64" i="3"/>
  <c r="Y68" i="3"/>
  <c r="Y73" i="3"/>
  <c r="Y83" i="3"/>
  <c r="AC88" i="3"/>
  <c r="Y101" i="3"/>
  <c r="Y111" i="3"/>
  <c r="AC111" i="3"/>
  <c r="Y172" i="3"/>
  <c r="Y184" i="3"/>
  <c r="AC195" i="3"/>
  <c r="Y199" i="3"/>
  <c r="AC200" i="3"/>
  <c r="Y300" i="3"/>
  <c r="Y321" i="3"/>
  <c r="AC354" i="3"/>
  <c r="Y423" i="3"/>
  <c r="AC749" i="3"/>
  <c r="AC89" i="3"/>
  <c r="Y91" i="3"/>
  <c r="Y97" i="3"/>
  <c r="Y4" i="3"/>
  <c r="AC3" i="3"/>
  <c r="Y8" i="3"/>
  <c r="AC19" i="3"/>
  <c r="AC29" i="3"/>
  <c r="Y30" i="3"/>
  <c r="Y34" i="3"/>
  <c r="AC44" i="3"/>
  <c r="AC46" i="3"/>
  <c r="AC50" i="3"/>
  <c r="Y51" i="3"/>
  <c r="AC54" i="3"/>
  <c r="AC66" i="3"/>
  <c r="Y115" i="3"/>
  <c r="Y123" i="3"/>
  <c r="AC123" i="3"/>
  <c r="Y133" i="3"/>
  <c r="AC134" i="3"/>
  <c r="AC136" i="3"/>
  <c r="AC139" i="3"/>
  <c r="AC148" i="3"/>
  <c r="AC161" i="3"/>
  <c r="Y170" i="3"/>
  <c r="Y197" i="3"/>
  <c r="Y209" i="3"/>
  <c r="Y243" i="3"/>
  <c r="AC253" i="3"/>
  <c r="Y280" i="3"/>
  <c r="AC320" i="3"/>
  <c r="Y324" i="3"/>
  <c r="AC331" i="3"/>
  <c r="Y340" i="3"/>
  <c r="Y447" i="3"/>
  <c r="Y468" i="3"/>
  <c r="Y23" i="3"/>
  <c r="AC26" i="3"/>
  <c r="AC31" i="3"/>
  <c r="Y14" i="3"/>
  <c r="AC7" i="3"/>
  <c r="Y20" i="3"/>
  <c r="Y24" i="3"/>
  <c r="AC25" i="3"/>
  <c r="AC33" i="3"/>
  <c r="AC40" i="3"/>
  <c r="AC41" i="3"/>
  <c r="AC48" i="3"/>
  <c r="AC64" i="3"/>
  <c r="AC68" i="3"/>
  <c r="AC74" i="3"/>
  <c r="Y75" i="3"/>
  <c r="AC84" i="3"/>
  <c r="Y92" i="3"/>
  <c r="Y113" i="3"/>
  <c r="AC126" i="3"/>
  <c r="Y127" i="3"/>
  <c r="AC132" i="3"/>
  <c r="Y145" i="3"/>
  <c r="Y164" i="3"/>
  <c r="Y168" i="3"/>
  <c r="AC189" i="3"/>
  <c r="AC270" i="3"/>
  <c r="Y350" i="3"/>
  <c r="AC379" i="3"/>
  <c r="Y471" i="3"/>
  <c r="Y507" i="3"/>
  <c r="Y42" i="3"/>
  <c r="AC57" i="3"/>
  <c r="AC100" i="3"/>
  <c r="Y28" i="3"/>
  <c r="AC51" i="3"/>
  <c r="Y57" i="3"/>
  <c r="AC78" i="3"/>
  <c r="Y81" i="3"/>
  <c r="Y98" i="3"/>
  <c r="Y125" i="3"/>
  <c r="Y135" i="3"/>
  <c r="Y157" i="3"/>
  <c r="AC158" i="3"/>
  <c r="AC160" i="3"/>
  <c r="Y180" i="3"/>
  <c r="Y194" i="3"/>
  <c r="Y241" i="3"/>
  <c r="Y314" i="3"/>
  <c r="Y360" i="3"/>
  <c r="AC453" i="3"/>
  <c r="AC10" i="3"/>
  <c r="Y52" i="3"/>
  <c r="Y148" i="3"/>
  <c r="AC20" i="3"/>
  <c r="AC37" i="3"/>
  <c r="Y67" i="3"/>
  <c r="AC72" i="3"/>
  <c r="AC75" i="3"/>
  <c r="Y87" i="3"/>
  <c r="AC96" i="3"/>
  <c r="Y139" i="3"/>
  <c r="Y147" i="3"/>
  <c r="AC150" i="3"/>
  <c r="Y151" i="3"/>
  <c r="AC156" i="3"/>
  <c r="AC173" i="3"/>
  <c r="AC185" i="3"/>
  <c r="Y208" i="3"/>
  <c r="AC219" i="3"/>
  <c r="Y244" i="3"/>
  <c r="Y281" i="3"/>
  <c r="Y283" i="3"/>
  <c r="AC384" i="3"/>
  <c r="AC414" i="3"/>
  <c r="AC412" i="3"/>
  <c r="Y413" i="3"/>
  <c r="AC415" i="3"/>
  <c r="AC438" i="3"/>
  <c r="AC448" i="3"/>
  <c r="AC452" i="3"/>
  <c r="AC462" i="3"/>
  <c r="Y473" i="3"/>
  <c r="AC498" i="3"/>
  <c r="AC559" i="3"/>
  <c r="AC561" i="3"/>
  <c r="AC626" i="3"/>
  <c r="AC940" i="3"/>
  <c r="AC285" i="3"/>
  <c r="Y286" i="3"/>
  <c r="AC307" i="3"/>
  <c r="AC324" i="3"/>
  <c r="AC339" i="3"/>
  <c r="AC343" i="3"/>
  <c r="Y344" i="3"/>
  <c r="AC348" i="3"/>
  <c r="AC367" i="3"/>
  <c r="AC386" i="3"/>
  <c r="AC390" i="3"/>
  <c r="Y428" i="3"/>
  <c r="AC433" i="3"/>
  <c r="Y451" i="3"/>
  <c r="Y461" i="3"/>
  <c r="AC485" i="3"/>
  <c r="AC489" i="3"/>
  <c r="Y662" i="3"/>
  <c r="AC221" i="3"/>
  <c r="AC243" i="3"/>
  <c r="Y247" i="3"/>
  <c r="Y258" i="3"/>
  <c r="Y284" i="3"/>
  <c r="AC291" i="3"/>
  <c r="Y303" i="3"/>
  <c r="AC364" i="3"/>
  <c r="AC378" i="3"/>
  <c r="AC381" i="3"/>
  <c r="Y385" i="3"/>
  <c r="AC388" i="3"/>
  <c r="Y393" i="3"/>
  <c r="AC410" i="3"/>
  <c r="Y411" i="3"/>
  <c r="Y417" i="3"/>
  <c r="AC432" i="3"/>
  <c r="Y444" i="3"/>
  <c r="Y449" i="3"/>
  <c r="AC473" i="3"/>
  <c r="AC501" i="3"/>
  <c r="Y590" i="3"/>
  <c r="Y624" i="3"/>
  <c r="AC627" i="3"/>
  <c r="Y674" i="3"/>
  <c r="AC711" i="3"/>
  <c r="AC727" i="3"/>
  <c r="Y756" i="3"/>
  <c r="AC757" i="3"/>
  <c r="Y224" i="3"/>
  <c r="Y301" i="3"/>
  <c r="AC302" i="3"/>
  <c r="Y315" i="3"/>
  <c r="AC336" i="3"/>
  <c r="Y356" i="3"/>
  <c r="Y371" i="3"/>
  <c r="Y376" i="3"/>
  <c r="Y415" i="3"/>
  <c r="AC418" i="3"/>
  <c r="AC461" i="3"/>
  <c r="AC552" i="3"/>
  <c r="Y628" i="3"/>
  <c r="Y435" i="3"/>
  <c r="AC449" i="3"/>
  <c r="Y621" i="3"/>
  <c r="AC621" i="3"/>
  <c r="AC738" i="3"/>
  <c r="AC223" i="3"/>
  <c r="Y279" i="3"/>
  <c r="AC281" i="3"/>
  <c r="Y290" i="3"/>
  <c r="Y304" i="3"/>
  <c r="Y313" i="3"/>
  <c r="Y335" i="3"/>
  <c r="Y355" i="3"/>
  <c r="Y380" i="3"/>
  <c r="AC398" i="3"/>
  <c r="Y401" i="3"/>
  <c r="AC404" i="3"/>
  <c r="Y420" i="3"/>
  <c r="Y425" i="3"/>
  <c r="Y437" i="3"/>
  <c r="Y443" i="3"/>
  <c r="Y446" i="3"/>
  <c r="AC475" i="3"/>
  <c r="Y509" i="3"/>
  <c r="AC513" i="3"/>
  <c r="Y579" i="3"/>
  <c r="AC606" i="3"/>
  <c r="AC676" i="3"/>
  <c r="AC687" i="3"/>
  <c r="AC724" i="3"/>
  <c r="Y734" i="3"/>
  <c r="Y219" i="3"/>
  <c r="AC232" i="3"/>
  <c r="AC248" i="3"/>
  <c r="AC250" i="3"/>
  <c r="Y261" i="3"/>
  <c r="AC264" i="3"/>
  <c r="AC273" i="3"/>
  <c r="Y298" i="3"/>
  <c r="Y306" i="3"/>
  <c r="AC308" i="3"/>
  <c r="AC310" i="3"/>
  <c r="Y316" i="3"/>
  <c r="Y318" i="3"/>
  <c r="Y325" i="3"/>
  <c r="Y353" i="3"/>
  <c r="Y397" i="3"/>
  <c r="AC424" i="3"/>
  <c r="Y427" i="3"/>
  <c r="AC428" i="3"/>
  <c r="Y429" i="3"/>
  <c r="AC430" i="3"/>
  <c r="Y431" i="3"/>
  <c r="AC434" i="3"/>
  <c r="Y464" i="3"/>
  <c r="AC469" i="3"/>
  <c r="Y493" i="3"/>
  <c r="Y519" i="3"/>
  <c r="AC521" i="3"/>
  <c r="AC533" i="3"/>
  <c r="AC737" i="3"/>
  <c r="AC252" i="3"/>
  <c r="Y253" i="3"/>
  <c r="Y259" i="3"/>
  <c r="Y272" i="3"/>
  <c r="AC279" i="3"/>
  <c r="AC300" i="3"/>
  <c r="AC303" i="3"/>
  <c r="AC313" i="3"/>
  <c r="AC316" i="3"/>
  <c r="AC357" i="3"/>
  <c r="Y373" i="3"/>
  <c r="AC403" i="3"/>
  <c r="Y421" i="3"/>
  <c r="AC425" i="3"/>
  <c r="Y452" i="3"/>
  <c r="Y458" i="3"/>
  <c r="Y505" i="3"/>
  <c r="AC549" i="3"/>
  <c r="Y587" i="3"/>
  <c r="Y602" i="3"/>
  <c r="AC666" i="3"/>
  <c r="Y697" i="3"/>
  <c r="AC734" i="3"/>
  <c r="Y777" i="3"/>
  <c r="Y782" i="3"/>
  <c r="Y223" i="3"/>
  <c r="Y229" i="3"/>
  <c r="AC245" i="3"/>
  <c r="Y285" i="3"/>
  <c r="AC315" i="3"/>
  <c r="AC325" i="3"/>
  <c r="AC419" i="3"/>
  <c r="AC429" i="3"/>
  <c r="Y441" i="3"/>
  <c r="AC457" i="3"/>
  <c r="AC472" i="3"/>
  <c r="AC535" i="3"/>
  <c r="AC618" i="3"/>
  <c r="AC700" i="3"/>
  <c r="Y704" i="3"/>
  <c r="Y816" i="3"/>
  <c r="AC213" i="3"/>
  <c r="Y221" i="3"/>
  <c r="AC228" i="3"/>
  <c r="Y231" i="3"/>
  <c r="Y250" i="3"/>
  <c r="Y310" i="3"/>
  <c r="Y364" i="3"/>
  <c r="Y416" i="3"/>
  <c r="Y575" i="3"/>
  <c r="AC585" i="3"/>
  <c r="AC588" i="3"/>
  <c r="Y627" i="3"/>
  <c r="Y757" i="3"/>
  <c r="AC825" i="3"/>
  <c r="Y686" i="3"/>
  <c r="AC690" i="3"/>
  <c r="AC714" i="3"/>
  <c r="AC726" i="3"/>
  <c r="AC729" i="3"/>
  <c r="AC746" i="3"/>
  <c r="Y794" i="3"/>
  <c r="AC807" i="3"/>
  <c r="AC966" i="3"/>
  <c r="AC614" i="3"/>
  <c r="AC638" i="3"/>
  <c r="AC642" i="3"/>
  <c r="AC698" i="3"/>
  <c r="AC767" i="3"/>
  <c r="AC789" i="3"/>
  <c r="AC841" i="3"/>
  <c r="AC901" i="3"/>
  <c r="AC907" i="3"/>
  <c r="AC946" i="3"/>
  <c r="AC1068" i="3"/>
  <c r="AC1106" i="3"/>
  <c r="AC795" i="3"/>
  <c r="AC1025" i="3"/>
  <c r="AC1138" i="3"/>
  <c r="Y510" i="3"/>
  <c r="Y539" i="3"/>
  <c r="Y551" i="3"/>
  <c r="Y567" i="3"/>
  <c r="AC593" i="3"/>
  <c r="Y617" i="3"/>
  <c r="Y619" i="3"/>
  <c r="AC629" i="3"/>
  <c r="Y636" i="3"/>
  <c r="Y654" i="3"/>
  <c r="Y668" i="3"/>
  <c r="Y687" i="3"/>
  <c r="Y696" i="3"/>
  <c r="Y708" i="3"/>
  <c r="Y711" i="3"/>
  <c r="AC712" i="3"/>
  <c r="AC725" i="3"/>
  <c r="Y749" i="3"/>
  <c r="Y770" i="3"/>
  <c r="Y811" i="3"/>
  <c r="AC819" i="3"/>
  <c r="AC824" i="3"/>
  <c r="Y877" i="3"/>
  <c r="Y940" i="3"/>
  <c r="AC978" i="3"/>
  <c r="Y1000" i="3"/>
  <c r="AC1015" i="3"/>
  <c r="AC1026" i="3"/>
  <c r="Y1056" i="3"/>
  <c r="AC1126" i="3"/>
  <c r="AC523" i="3"/>
  <c r="Y543" i="3"/>
  <c r="Y573" i="3"/>
  <c r="Y585" i="3"/>
  <c r="AC586" i="3"/>
  <c r="Y591" i="3"/>
  <c r="Y594" i="3"/>
  <c r="Y652" i="3"/>
  <c r="Y658" i="3"/>
  <c r="AC662" i="3"/>
  <c r="Y664" i="3"/>
  <c r="Y666" i="3"/>
  <c r="AC674" i="3"/>
  <c r="AC728" i="3"/>
  <c r="Y735" i="3"/>
  <c r="AC796" i="3"/>
  <c r="Y797" i="3"/>
  <c r="AC798" i="3"/>
  <c r="AC808" i="3"/>
  <c r="Y823" i="3"/>
  <c r="AC839" i="3"/>
  <c r="Y925" i="3"/>
  <c r="AC1013" i="3"/>
  <c r="Y1066" i="3"/>
  <c r="Y1104" i="3"/>
  <c r="AC499" i="3"/>
  <c r="Y500" i="3"/>
  <c r="AC511" i="3"/>
  <c r="Y512" i="3"/>
  <c r="Y518" i="3"/>
  <c r="Y527" i="3"/>
  <c r="Y555" i="3"/>
  <c r="Y561" i="3"/>
  <c r="AC608" i="3"/>
  <c r="Y613" i="3"/>
  <c r="Y623" i="3"/>
  <c r="Y626" i="3"/>
  <c r="AC656" i="3"/>
  <c r="Y684" i="3"/>
  <c r="Y692" i="3"/>
  <c r="AC718" i="3"/>
  <c r="AC733" i="3"/>
  <c r="Y746" i="3"/>
  <c r="AC770" i="3"/>
  <c r="Y778" i="3"/>
  <c r="AC802" i="3"/>
  <c r="Y807" i="3"/>
  <c r="Y814" i="3"/>
  <c r="AC822" i="3"/>
  <c r="Y856" i="3"/>
  <c r="Y909" i="3"/>
  <c r="Y950" i="3"/>
  <c r="Y1044" i="3"/>
  <c r="AC1065" i="3"/>
  <c r="Y1090" i="3"/>
  <c r="Y1123" i="3"/>
  <c r="Y494" i="3"/>
  <c r="Y503" i="3"/>
  <c r="Y515" i="3"/>
  <c r="Y531" i="3"/>
  <c r="Y537" i="3"/>
  <c r="Y549" i="3"/>
  <c r="AC550" i="3"/>
  <c r="AC560" i="3"/>
  <c r="Y577" i="3"/>
  <c r="Y598" i="3"/>
  <c r="Y600" i="3"/>
  <c r="Y616" i="3"/>
  <c r="Y630" i="3"/>
  <c r="AC707" i="3"/>
  <c r="Y732" i="3"/>
  <c r="AC766" i="3"/>
  <c r="AC783" i="3"/>
  <c r="Y784" i="3"/>
  <c r="Y818" i="3"/>
  <c r="AC885" i="3"/>
  <c r="AC1075" i="3"/>
  <c r="AC1115" i="3"/>
  <c r="AC558" i="3"/>
  <c r="Y568" i="3"/>
  <c r="Y569" i="3"/>
  <c r="Y571" i="3"/>
  <c r="Y581" i="3"/>
  <c r="Y611" i="3"/>
  <c r="AC644" i="3"/>
  <c r="Y670" i="3"/>
  <c r="AC686" i="3"/>
  <c r="AC701" i="3"/>
  <c r="Y702" i="3"/>
  <c r="AC703" i="3"/>
  <c r="Y718" i="3"/>
  <c r="AC742" i="3"/>
  <c r="AC754" i="3"/>
  <c r="Y765" i="3"/>
  <c r="Y786" i="3"/>
  <c r="AC853" i="3"/>
  <c r="Y916" i="3"/>
  <c r="AC945" i="3"/>
  <c r="AC1009" i="3"/>
  <c r="Y1069" i="3"/>
  <c r="Y1081" i="3"/>
  <c r="Y525" i="3"/>
  <c r="AC534" i="3"/>
  <c r="Y541" i="3"/>
  <c r="Y556" i="3"/>
  <c r="Y557" i="3"/>
  <c r="AC603" i="3"/>
  <c r="Y615" i="3"/>
  <c r="AC641" i="3"/>
  <c r="Y659" i="3"/>
  <c r="AC668" i="3"/>
  <c r="Y678" i="3"/>
  <c r="Y690" i="3"/>
  <c r="Y706" i="3"/>
  <c r="Y714" i="3"/>
  <c r="AC721" i="3"/>
  <c r="AC723" i="3"/>
  <c r="Y726" i="3"/>
  <c r="Y753" i="3"/>
  <c r="Y812" i="3"/>
  <c r="Y830" i="3"/>
  <c r="Y926" i="3"/>
  <c r="AC970" i="3"/>
  <c r="AC1027" i="3"/>
  <c r="Y1074" i="3"/>
  <c r="AC1099" i="3"/>
  <c r="AC1133" i="3"/>
  <c r="Y501" i="3"/>
  <c r="AC506" i="3"/>
  <c r="Y513" i="3"/>
  <c r="AC514" i="3"/>
  <c r="AC524" i="3"/>
  <c r="Y532" i="3"/>
  <c r="Y533" i="3"/>
  <c r="Y535" i="3"/>
  <c r="Y545" i="3"/>
  <c r="AC569" i="3"/>
  <c r="AC581" i="3"/>
  <c r="AC597" i="3"/>
  <c r="AC599" i="3"/>
  <c r="Y604" i="3"/>
  <c r="Y606" i="3"/>
  <c r="Y642" i="3"/>
  <c r="Y663" i="3"/>
  <c r="AC664" i="3"/>
  <c r="Y694" i="3"/>
  <c r="Y698" i="3"/>
  <c r="AC702" i="3"/>
  <c r="Y710" i="3"/>
  <c r="AC735" i="3"/>
  <c r="Y748" i="3"/>
  <c r="AC758" i="3"/>
  <c r="Y760" i="3"/>
  <c r="AC781" i="3"/>
  <c r="AC786" i="3"/>
  <c r="Y806" i="3"/>
  <c r="Y828" i="3"/>
  <c r="AC933" i="3"/>
  <c r="Y941" i="3"/>
  <c r="AC949" i="3"/>
  <c r="Y1086" i="3"/>
  <c r="Y1087" i="3"/>
  <c r="AC1087" i="3"/>
  <c r="Y1108" i="3"/>
  <c r="Y1111" i="3"/>
  <c r="Y1121" i="3"/>
  <c r="Y860" i="3"/>
  <c r="AC918" i="3"/>
  <c r="AC919" i="3"/>
  <c r="Y1014" i="3"/>
  <c r="AC1017" i="3"/>
  <c r="AC1020" i="3"/>
  <c r="Y1092" i="3"/>
  <c r="AC1102" i="3"/>
  <c r="Y1132" i="3"/>
  <c r="Y873" i="3"/>
  <c r="Y908" i="3"/>
  <c r="Y910" i="3"/>
  <c r="Y917" i="3"/>
  <c r="AC925" i="3"/>
  <c r="Y977" i="3"/>
  <c r="Y981" i="3"/>
  <c r="AC999" i="3"/>
  <c r="Y1006" i="3"/>
  <c r="AC1011" i="3"/>
  <c r="Y1016" i="3"/>
  <c r="Y1020" i="3"/>
  <c r="Y1062" i="3"/>
  <c r="AC1063" i="3"/>
  <c r="Y1064" i="3"/>
  <c r="Y1096" i="3"/>
  <c r="Y1116" i="3"/>
  <c r="Y1130" i="3"/>
  <c r="Y766" i="3"/>
  <c r="AC797" i="3"/>
  <c r="Y801" i="3"/>
  <c r="AC804" i="3"/>
  <c r="Y809" i="3"/>
  <c r="AC813" i="3"/>
  <c r="AC829" i="3"/>
  <c r="Y847" i="3"/>
  <c r="AC848" i="3"/>
  <c r="AC877" i="3"/>
  <c r="AC882" i="3"/>
  <c r="Y942" i="3"/>
  <c r="Y946" i="3"/>
  <c r="AC959" i="3"/>
  <c r="AC995" i="3"/>
  <c r="Y1002" i="3"/>
  <c r="Y1010" i="3"/>
  <c r="Y1024" i="3"/>
  <c r="AC1028" i="3"/>
  <c r="Y1073" i="3"/>
  <c r="Y1088" i="3"/>
  <c r="Y1094" i="3"/>
  <c r="Y1098" i="3"/>
  <c r="Y1109" i="3"/>
  <c r="Y1114" i="3"/>
  <c r="Y1136" i="3"/>
  <c r="AC818" i="3"/>
  <c r="Y835" i="3"/>
  <c r="AC873" i="3"/>
  <c r="AC897" i="3"/>
  <c r="Y901" i="3"/>
  <c r="AC910" i="3"/>
  <c r="AC922" i="3"/>
  <c r="Y998" i="3"/>
  <c r="AC1018" i="3"/>
  <c r="Y1025" i="3"/>
  <c r="AC1040" i="3"/>
  <c r="Y1103" i="3"/>
  <c r="Y1133" i="3"/>
  <c r="AC863" i="3"/>
  <c r="AC867" i="3"/>
  <c r="AC930" i="3"/>
  <c r="Y939" i="3"/>
  <c r="AC967" i="3"/>
  <c r="Y988" i="3"/>
  <c r="AC993" i="3"/>
  <c r="AC1002" i="3"/>
  <c r="AC1052" i="3"/>
  <c r="Y1122" i="3"/>
  <c r="AC817" i="3"/>
  <c r="AC827" i="3"/>
  <c r="AC875" i="3"/>
  <c r="Y914" i="3"/>
  <c r="Y929" i="3"/>
  <c r="Y931" i="3"/>
  <c r="AC955" i="3"/>
  <c r="Y972" i="3"/>
  <c r="AC991" i="3"/>
  <c r="Y1019" i="3"/>
  <c r="Y1071" i="3"/>
  <c r="Y1112" i="3"/>
  <c r="Y1117" i="3"/>
  <c r="AC1135" i="3"/>
  <c r="AC858" i="3"/>
  <c r="Y976" i="3"/>
  <c r="Y986" i="3"/>
  <c r="Y992" i="3"/>
  <c r="Y1026" i="3"/>
  <c r="Y1051" i="3"/>
  <c r="Y1059" i="3"/>
  <c r="AC1064" i="3"/>
  <c r="Y1105" i="3"/>
  <c r="Y1107" i="3"/>
  <c r="Y1120" i="3"/>
  <c r="Y1141" i="3"/>
  <c r="Y826" i="3"/>
  <c r="Y841" i="3"/>
  <c r="AC842" i="3"/>
  <c r="Y853" i="3"/>
  <c r="Y907" i="3"/>
  <c r="AC916" i="3"/>
  <c r="AC931" i="3"/>
  <c r="AC942" i="3"/>
  <c r="Y966" i="3"/>
  <c r="AC969" i="3"/>
  <c r="AC975" i="3"/>
  <c r="Y1001" i="3"/>
  <c r="AC1012" i="3"/>
  <c r="Y1027" i="3"/>
  <c r="AC1054" i="3"/>
  <c r="AC1071" i="3"/>
  <c r="AC1084" i="3"/>
  <c r="AC1100" i="3"/>
  <c r="Y1110" i="3"/>
  <c r="Y1129" i="3"/>
  <c r="Y1131" i="3"/>
  <c r="AC1136" i="3"/>
  <c r="Y1139" i="3"/>
  <c r="AC837" i="3"/>
  <c r="AC886" i="3"/>
  <c r="Y888" i="3"/>
  <c r="AC894" i="3"/>
  <c r="Y898" i="3"/>
  <c r="Y918" i="3"/>
  <c r="AC921" i="3"/>
  <c r="Y945" i="3"/>
  <c r="AC954" i="3"/>
  <c r="Y999" i="3"/>
  <c r="Y1017" i="3"/>
  <c r="AC1035" i="3"/>
  <c r="Y1036" i="3"/>
  <c r="Y1039" i="3"/>
  <c r="AC1051" i="3"/>
  <c r="Y1134" i="3"/>
  <c r="D30" i="21"/>
  <c r="Q30" i="21" s="1"/>
  <c r="D29" i="21"/>
  <c r="P29" i="21" s="1"/>
  <c r="D17" i="28"/>
  <c r="L17" i="28"/>
  <c r="N17" i="28"/>
  <c r="E7" i="28"/>
  <c r="P17" i="28"/>
  <c r="F7" i="28"/>
  <c r="D25" i="21"/>
  <c r="L25" i="21" s="1"/>
  <c r="AC55" i="3"/>
  <c r="Y55" i="3"/>
  <c r="AC28" i="3"/>
  <c r="Y12" i="3"/>
  <c r="Y59" i="3"/>
  <c r="AC63" i="3"/>
  <c r="AC45" i="3"/>
  <c r="Y3" i="3"/>
  <c r="AC11" i="3"/>
  <c r="AC14" i="3"/>
  <c r="Y84" i="3"/>
  <c r="AC5" i="3"/>
  <c r="AC27" i="3"/>
  <c r="Y19" i="3"/>
  <c r="Y29" i="3"/>
  <c r="AC39" i="3"/>
  <c r="Y50" i="3"/>
  <c r="AC53" i="3"/>
  <c r="Y54" i="3"/>
  <c r="Y7" i="3"/>
  <c r="Y25" i="3"/>
  <c r="Y48" i="3"/>
  <c r="Y74" i="3"/>
  <c r="AC30" i="3"/>
  <c r="AC16" i="3"/>
  <c r="Y46" i="3"/>
  <c r="Y82" i="3"/>
  <c r="AC90" i="3"/>
  <c r="AC117" i="3"/>
  <c r="AC141" i="3"/>
  <c r="Y162" i="3"/>
  <c r="AC166" i="3"/>
  <c r="AC179" i="3"/>
  <c r="AC181" i="3"/>
  <c r="Y186" i="3"/>
  <c r="AC190" i="3"/>
  <c r="Y201" i="3"/>
  <c r="AC216" i="3"/>
  <c r="AC225" i="3"/>
  <c r="AC43" i="3"/>
  <c r="AC61" i="3"/>
  <c r="AC77" i="3"/>
  <c r="AC81" i="3"/>
  <c r="AC85" i="3"/>
  <c r="AC92" i="3"/>
  <c r="AC104" i="3"/>
  <c r="AC128" i="3"/>
  <c r="AC152" i="3"/>
  <c r="Y179" i="3"/>
  <c r="AC218" i="3"/>
  <c r="AC239" i="3"/>
  <c r="AC241" i="3"/>
  <c r="AC249" i="3"/>
  <c r="AC267" i="3"/>
  <c r="AC49" i="3"/>
  <c r="AC73" i="3"/>
  <c r="AC242" i="3"/>
  <c r="AC265" i="3"/>
  <c r="Y265" i="3"/>
  <c r="Y6" i="3"/>
  <c r="Y18" i="3"/>
  <c r="AC38" i="3"/>
  <c r="Y203" i="3"/>
  <c r="AC214" i="3"/>
  <c r="AC23" i="3"/>
  <c r="AC86" i="3"/>
  <c r="AC97" i="3"/>
  <c r="Y102" i="3"/>
  <c r="AC106" i="3"/>
  <c r="AC119" i="3"/>
  <c r="AC121" i="3"/>
  <c r="Y126" i="3"/>
  <c r="AC130" i="3"/>
  <c r="AC143" i="3"/>
  <c r="AC145" i="3"/>
  <c r="Y150" i="3"/>
  <c r="AC154" i="3"/>
  <c r="AC163" i="3"/>
  <c r="Y165" i="3"/>
  <c r="Y178" i="3"/>
  <c r="AC187" i="3"/>
  <c r="Y189" i="3"/>
  <c r="AC206" i="3"/>
  <c r="AC209" i="3"/>
  <c r="Y238" i="3"/>
  <c r="Y248" i="3"/>
  <c r="AC255" i="3"/>
  <c r="AC79" i="3"/>
  <c r="Y95" i="3"/>
  <c r="AC182" i="3"/>
  <c r="Y22" i="3"/>
  <c r="Y10" i="3"/>
  <c r="Y79" i="3"/>
  <c r="Y94" i="3"/>
  <c r="AC105" i="3"/>
  <c r="Y119" i="3"/>
  <c r="AC129" i="3"/>
  <c r="Y143" i="3"/>
  <c r="AC153" i="3"/>
  <c r="AC167" i="3"/>
  <c r="AC169" i="3"/>
  <c r="Y174" i="3"/>
  <c r="AC178" i="3"/>
  <c r="AC191" i="3"/>
  <c r="AC193" i="3"/>
  <c r="Y202" i="3"/>
  <c r="Y212" i="3"/>
  <c r="AC227" i="3"/>
  <c r="AC229" i="3"/>
  <c r="Y234" i="3"/>
  <c r="AC238" i="3"/>
  <c r="AC260" i="3"/>
  <c r="Y260" i="3"/>
  <c r="AC375" i="3"/>
  <c r="Y375" i="3"/>
  <c r="AC80" i="3"/>
  <c r="AC93" i="3"/>
  <c r="AC94" i="3"/>
  <c r="AC101" i="3"/>
  <c r="AC114" i="3"/>
  <c r="AC116" i="3"/>
  <c r="AC120" i="3"/>
  <c r="AC125" i="3"/>
  <c r="AC138" i="3"/>
  <c r="AC140" i="3"/>
  <c r="AC144" i="3"/>
  <c r="AC177" i="3"/>
  <c r="Y198" i="3"/>
  <c r="AC222" i="3"/>
  <c r="AC224" i="3"/>
  <c r="AC237" i="3"/>
  <c r="Y240" i="3"/>
  <c r="AC271" i="3"/>
  <c r="Y271" i="3"/>
  <c r="AC98" i="3"/>
  <c r="AC122" i="3"/>
  <c r="AC146" i="3"/>
  <c r="Y204" i="3"/>
  <c r="Y213" i="3"/>
  <c r="AC83" i="3"/>
  <c r="Y110" i="3"/>
  <c r="Y134" i="3"/>
  <c r="Y158" i="3"/>
  <c r="Y161" i="3"/>
  <c r="AC170" i="3"/>
  <c r="Y176" i="3"/>
  <c r="AC194" i="3"/>
  <c r="AC230" i="3"/>
  <c r="Y236" i="3"/>
  <c r="AC258" i="3"/>
  <c r="AC262" i="3"/>
  <c r="AC289" i="3"/>
  <c r="AC13" i="3"/>
  <c r="AC62" i="3"/>
  <c r="AC91" i="3"/>
  <c r="AC103" i="3"/>
  <c r="AC127" i="3"/>
  <c r="Y142" i="3"/>
  <c r="AC151" i="3"/>
  <c r="Y182" i="3"/>
  <c r="Y185" i="3"/>
  <c r="Y200" i="3"/>
  <c r="AC215" i="3"/>
  <c r="AC217" i="3"/>
  <c r="AC246" i="3"/>
  <c r="AC269" i="3"/>
  <c r="AC317" i="3"/>
  <c r="AC361" i="3"/>
  <c r="AC71" i="3"/>
  <c r="AC107" i="3"/>
  <c r="AC109" i="3"/>
  <c r="Y114" i="3"/>
  <c r="AC118" i="3"/>
  <c r="AC131" i="3"/>
  <c r="AC133" i="3"/>
  <c r="AC142" i="3"/>
  <c r="AC155" i="3"/>
  <c r="AC157" i="3"/>
  <c r="Y166" i="3"/>
  <c r="AC175" i="3"/>
  <c r="Y177" i="3"/>
  <c r="Y190" i="3"/>
  <c r="AC210" i="3"/>
  <c r="AC212" i="3"/>
  <c r="Y215" i="3"/>
  <c r="Y222" i="3"/>
  <c r="AC226" i="3"/>
  <c r="AC235" i="3"/>
  <c r="Y237" i="3"/>
  <c r="Y242" i="3"/>
  <c r="Y245" i="3"/>
  <c r="Y252" i="3"/>
  <c r="AC277" i="3"/>
  <c r="Y277" i="3"/>
  <c r="Y302" i="3"/>
  <c r="AC286" i="3"/>
  <c r="AC293" i="3"/>
  <c r="AC296" i="3"/>
  <c r="AC322" i="3"/>
  <c r="AC362" i="3"/>
  <c r="Y362" i="3"/>
  <c r="Y268" i="3"/>
  <c r="AC280" i="3"/>
  <c r="Y296" i="3"/>
  <c r="AC297" i="3"/>
  <c r="AC321" i="3"/>
  <c r="AC323" i="3"/>
  <c r="Y323" i="3"/>
  <c r="AC328" i="3"/>
  <c r="AC342" i="3"/>
  <c r="AC349" i="3"/>
  <c r="Y386" i="3"/>
  <c r="Y390" i="3"/>
  <c r="AC480" i="3"/>
  <c r="Y480" i="3"/>
  <c r="Y262" i="3"/>
  <c r="AC268" i="3"/>
  <c r="Y289" i="3"/>
  <c r="AC290" i="3"/>
  <c r="Y293" i="3"/>
  <c r="Y320" i="3"/>
  <c r="AC327" i="3"/>
  <c r="Y338" i="3"/>
  <c r="AC247" i="3"/>
  <c r="AC256" i="3"/>
  <c r="Y274" i="3"/>
  <c r="AC299" i="3"/>
  <c r="Y299" i="3"/>
  <c r="Y317" i="3"/>
  <c r="AC329" i="3"/>
  <c r="AC333" i="3"/>
  <c r="Y333" i="3"/>
  <c r="Y256" i="3"/>
  <c r="AC295" i="3"/>
  <c r="AC304" i="3"/>
  <c r="Y336" i="3"/>
  <c r="AC363" i="3"/>
  <c r="Y363" i="3"/>
  <c r="AC254" i="3"/>
  <c r="AC314" i="3"/>
  <c r="AC330" i="3"/>
  <c r="AC345" i="3"/>
  <c r="Y345" i="3"/>
  <c r="AC369" i="3"/>
  <c r="Y369" i="3"/>
  <c r="Y412" i="3"/>
  <c r="AC266" i="3"/>
  <c r="Y270" i="3"/>
  <c r="AC278" i="3"/>
  <c r="AC305" i="3"/>
  <c r="AC319" i="3"/>
  <c r="Y346" i="3"/>
  <c r="AC372" i="3"/>
  <c r="Y329" i="3"/>
  <c r="AC292" i="3"/>
  <c r="Y294" i="3"/>
  <c r="Y308" i="3"/>
  <c r="AC309" i="3"/>
  <c r="AC311" i="3"/>
  <c r="Y311" i="3"/>
  <c r="AC335" i="3"/>
  <c r="AC337" i="3"/>
  <c r="AC347" i="3"/>
  <c r="AC370" i="3"/>
  <c r="AC411" i="3"/>
  <c r="AC427" i="3"/>
  <c r="AC439" i="3"/>
  <c r="Y439" i="3"/>
  <c r="AC529" i="3"/>
  <c r="Y529" i="3"/>
  <c r="AC736" i="3"/>
  <c r="Y736" i="3"/>
  <c r="AC741" i="3"/>
  <c r="Y741" i="3"/>
  <c r="AC771" i="3"/>
  <c r="Y771" i="3"/>
  <c r="Y379" i="3"/>
  <c r="AC413" i="3"/>
  <c r="Y419" i="3"/>
  <c r="AC422" i="3"/>
  <c r="AC377" i="3"/>
  <c r="Y580" i="3"/>
  <c r="AC580" i="3"/>
  <c r="Y339" i="3"/>
  <c r="AC391" i="3"/>
  <c r="AC395" i="3"/>
  <c r="Y409" i="3"/>
  <c r="AC436" i="3"/>
  <c r="Y436" i="3"/>
  <c r="Y354" i="3"/>
  <c r="AC365" i="3"/>
  <c r="Y366" i="3"/>
  <c r="AC380" i="3"/>
  <c r="Y384" i="3"/>
  <c r="Y433" i="3"/>
  <c r="AC440" i="3"/>
  <c r="Y491" i="3"/>
  <c r="Y544" i="3"/>
  <c r="AC544" i="3"/>
  <c r="AC358" i="3"/>
  <c r="Y359" i="3"/>
  <c r="Y406" i="3"/>
  <c r="Y410" i="3"/>
  <c r="Y342" i="3"/>
  <c r="AC389" i="3"/>
  <c r="AC401" i="3"/>
  <c r="AC426" i="3"/>
  <c r="Y430" i="3"/>
  <c r="AC437" i="3"/>
  <c r="AC405" i="3"/>
  <c r="AC407" i="3"/>
  <c r="Y422" i="3"/>
  <c r="AC431" i="3"/>
  <c r="AC471" i="3"/>
  <c r="AC496" i="3"/>
  <c r="Y508" i="3"/>
  <c r="AC508" i="3"/>
  <c r="AC545" i="3"/>
  <c r="Y424" i="3"/>
  <c r="AC565" i="3"/>
  <c r="Y565" i="3"/>
  <c r="Y361" i="3"/>
  <c r="AC460" i="3"/>
  <c r="Y383" i="3"/>
  <c r="AC385" i="3"/>
  <c r="Y391" i="3"/>
  <c r="AC393" i="3"/>
  <c r="AC402" i="3"/>
  <c r="AC408" i="3"/>
  <c r="AC484" i="3"/>
  <c r="Y484" i="3"/>
  <c r="AC509" i="3"/>
  <c r="AC399" i="3"/>
  <c r="Y476" i="3"/>
  <c r="AC504" i="3"/>
  <c r="AC512" i="3"/>
  <c r="AC519" i="3"/>
  <c r="AC525" i="3"/>
  <c r="Y530" i="3"/>
  <c r="AC540" i="3"/>
  <c r="AC548" i="3"/>
  <c r="AC555" i="3"/>
  <c r="Y566" i="3"/>
  <c r="AC576" i="3"/>
  <c r="AC584" i="3"/>
  <c r="Y442" i="3"/>
  <c r="Y462" i="3"/>
  <c r="Y466" i="3"/>
  <c r="AC481" i="3"/>
  <c r="AC486" i="3"/>
  <c r="AC490" i="3"/>
  <c r="Y498" i="3"/>
  <c r="Y504" i="3"/>
  <c r="AC510" i="3"/>
  <c r="AC527" i="3"/>
  <c r="AC532" i="3"/>
  <c r="Y534" i="3"/>
  <c r="Y540" i="3"/>
  <c r="AC546" i="3"/>
  <c r="AC554" i="3"/>
  <c r="AC563" i="3"/>
  <c r="AC568" i="3"/>
  <c r="Y570" i="3"/>
  <c r="Y576" i="3"/>
  <c r="AC582" i="3"/>
  <c r="AC591" i="3"/>
  <c r="AC595" i="3"/>
  <c r="AC612" i="3"/>
  <c r="AC387" i="3"/>
  <c r="AC446" i="3"/>
  <c r="AC447" i="3"/>
  <c r="Y454" i="3"/>
  <c r="Y459" i="3"/>
  <c r="AC468" i="3"/>
  <c r="AC477" i="3"/>
  <c r="Y479" i="3"/>
  <c r="Y487" i="3"/>
  <c r="Y495" i="3"/>
  <c r="Y511" i="3"/>
  <c r="Y547" i="3"/>
  <c r="Y583" i="3"/>
  <c r="Y596" i="3"/>
  <c r="AC604" i="3"/>
  <c r="Y608" i="3"/>
  <c r="AC625" i="3"/>
  <c r="Y625" i="3"/>
  <c r="AC458" i="3"/>
  <c r="AC459" i="3"/>
  <c r="AC463" i="3"/>
  <c r="Y470" i="3"/>
  <c r="AC479" i="3"/>
  <c r="AC494" i="3"/>
  <c r="AC495" i="3"/>
  <c r="AC505" i="3"/>
  <c r="Y514" i="3"/>
  <c r="AC526" i="3"/>
  <c r="AC541" i="3"/>
  <c r="Y550" i="3"/>
  <c r="AC562" i="3"/>
  <c r="AC577" i="3"/>
  <c r="Y586" i="3"/>
  <c r="Y593" i="3"/>
  <c r="AC717" i="3"/>
  <c r="Y717" i="3"/>
  <c r="AC531" i="3"/>
  <c r="AC633" i="3"/>
  <c r="Y633" i="3"/>
  <c r="AC397" i="3"/>
  <c r="Y405" i="3"/>
  <c r="AC474" i="3"/>
  <c r="AC503" i="3"/>
  <c r="Y516" i="3"/>
  <c r="AC530" i="3"/>
  <c r="AC539" i="3"/>
  <c r="Y552" i="3"/>
  <c r="AC566" i="3"/>
  <c r="AC575" i="3"/>
  <c r="Y588" i="3"/>
  <c r="AC423" i="3"/>
  <c r="AC435" i="3"/>
  <c r="Y438" i="3"/>
  <c r="AC441" i="3"/>
  <c r="AC451" i="3"/>
  <c r="Y456" i="3"/>
  <c r="AC465" i="3"/>
  <c r="Y467" i="3"/>
  <c r="Y475" i="3"/>
  <c r="Y483" i="3"/>
  <c r="AC492" i="3"/>
  <c r="Y523" i="3"/>
  <c r="Y559" i="3"/>
  <c r="Y599" i="3"/>
  <c r="AC607" i="3"/>
  <c r="AC609" i="3"/>
  <c r="Y609" i="3"/>
  <c r="AC467" i="3"/>
  <c r="AC482" i="3"/>
  <c r="AC483" i="3"/>
  <c r="AC487" i="3"/>
  <c r="AC502" i="3"/>
  <c r="AC517" i="3"/>
  <c r="AC538" i="3"/>
  <c r="AC553" i="3"/>
  <c r="AC574" i="3"/>
  <c r="AC589" i="3"/>
  <c r="AC605" i="3"/>
  <c r="AC421" i="3"/>
  <c r="AC443" i="3"/>
  <c r="AC445" i="3"/>
  <c r="AC450" i="3"/>
  <c r="Y455" i="3"/>
  <c r="AC500" i="3"/>
  <c r="AC507" i="3"/>
  <c r="AC528" i="3"/>
  <c r="AC536" i="3"/>
  <c r="AC543" i="3"/>
  <c r="AC564" i="3"/>
  <c r="AC572" i="3"/>
  <c r="AC579" i="3"/>
  <c r="AC442" i="3"/>
  <c r="AC455" i="3"/>
  <c r="Y474" i="3"/>
  <c r="Y478" i="3"/>
  <c r="AC515" i="3"/>
  <c r="AC520" i="3"/>
  <c r="Y522" i="3"/>
  <c r="Y528" i="3"/>
  <c r="AC542" i="3"/>
  <c r="AC551" i="3"/>
  <c r="AC556" i="3"/>
  <c r="Y558" i="3"/>
  <c r="Y564" i="3"/>
  <c r="AC570" i="3"/>
  <c r="AC578" i="3"/>
  <c r="AC587" i="3"/>
  <c r="AC601" i="3"/>
  <c r="AC616" i="3"/>
  <c r="AC645" i="3"/>
  <c r="Y645" i="3"/>
  <c r="Y665" i="3"/>
  <c r="Y667" i="3"/>
  <c r="Y677" i="3"/>
  <c r="Y679" i="3"/>
  <c r="AC681" i="3"/>
  <c r="Y681" i="3"/>
  <c r="Y700" i="3"/>
  <c r="AC713" i="3"/>
  <c r="AC715" i="3"/>
  <c r="Y729" i="3"/>
  <c r="AC634" i="3"/>
  <c r="AC637" i="3"/>
  <c r="AC657" i="3"/>
  <c r="Y657" i="3"/>
  <c r="AC680" i="3"/>
  <c r="Y685" i="3"/>
  <c r="AC685" i="3"/>
  <c r="AC693" i="3"/>
  <c r="Y693" i="3"/>
  <c r="AC799" i="3"/>
  <c r="AC623" i="3"/>
  <c r="AC624" i="3"/>
  <c r="Y637" i="3"/>
  <c r="AC646" i="3"/>
  <c r="AC649" i="3"/>
  <c r="AC669" i="3"/>
  <c r="Y669" i="3"/>
  <c r="AC682" i="3"/>
  <c r="Y683" i="3"/>
  <c r="AC692" i="3"/>
  <c r="AC699" i="3"/>
  <c r="Y703" i="3"/>
  <c r="AC705" i="3"/>
  <c r="Y705" i="3"/>
  <c r="Y712" i="3"/>
  <c r="Y724" i="3"/>
  <c r="Y767" i="3"/>
  <c r="AC610" i="3"/>
  <c r="Y632" i="3"/>
  <c r="AC658" i="3"/>
  <c r="AC661" i="3"/>
  <c r="AC694" i="3"/>
  <c r="AC704" i="3"/>
  <c r="Y661" i="3"/>
  <c r="AC673" i="3"/>
  <c r="AC688" i="3"/>
  <c r="AC747" i="3"/>
  <c r="Y747" i="3"/>
  <c r="AC631" i="3"/>
  <c r="Y634" i="3"/>
  <c r="AC636" i="3"/>
  <c r="AC639" i="3"/>
  <c r="Y656" i="3"/>
  <c r="Y673" i="3"/>
  <c r="Y680" i="3"/>
  <c r="AC684" i="3"/>
  <c r="Y701" i="3"/>
  <c r="Y707" i="3"/>
  <c r="AC619" i="3"/>
  <c r="Y620" i="3"/>
  <c r="AC635" i="3"/>
  <c r="AC643" i="3"/>
  <c r="AC648" i="3"/>
  <c r="AC651" i="3"/>
  <c r="Y660" i="3"/>
  <c r="Y676" i="3"/>
  <c r="AC696" i="3"/>
  <c r="Y721" i="3"/>
  <c r="AC628" i="3"/>
  <c r="AC655" i="3"/>
  <c r="AC660" i="3"/>
  <c r="AC683" i="3"/>
  <c r="AC810" i="3"/>
  <c r="AC622" i="3"/>
  <c r="Y639" i="3"/>
  <c r="AC640" i="3"/>
  <c r="AC659" i="3"/>
  <c r="AC667" i="3"/>
  <c r="AC672" i="3"/>
  <c r="AC675" i="3"/>
  <c r="AC679" i="3"/>
  <c r="AC695" i="3"/>
  <c r="AC708" i="3"/>
  <c r="AC739" i="3"/>
  <c r="AC600" i="3"/>
  <c r="Y631" i="3"/>
  <c r="Y651" i="3"/>
  <c r="AC652" i="3"/>
  <c r="AC671" i="3"/>
  <c r="AC689" i="3"/>
  <c r="AC691" i="3"/>
  <c r="Y716" i="3"/>
  <c r="AC697" i="3"/>
  <c r="AC709" i="3"/>
  <c r="Y728" i="3"/>
  <c r="Y731" i="3"/>
  <c r="AC775" i="3"/>
  <c r="AC782" i="3"/>
  <c r="Y798" i="3"/>
  <c r="AC859" i="3"/>
  <c r="Y720" i="3"/>
  <c r="AC730" i="3"/>
  <c r="Y744" i="3"/>
  <c r="Y752" i="3"/>
  <c r="AC765" i="3"/>
  <c r="Y788" i="3"/>
  <c r="Y795" i="3"/>
  <c r="AC803" i="3"/>
  <c r="AC720" i="3"/>
  <c r="AC743" i="3"/>
  <c r="AC744" i="3"/>
  <c r="AC772" i="3"/>
  <c r="AC774" i="3"/>
  <c r="Y783" i="3"/>
  <c r="Y802" i="3"/>
  <c r="AC805" i="3"/>
  <c r="AC815" i="3"/>
  <c r="AC751" i="3"/>
  <c r="Y780" i="3"/>
  <c r="AC787" i="3"/>
  <c r="Y799" i="3"/>
  <c r="Y874" i="3"/>
  <c r="Y727" i="3"/>
  <c r="Y775" i="3"/>
  <c r="AC779" i="3"/>
  <c r="AC780" i="3"/>
  <c r="Y792" i="3"/>
  <c r="AC793" i="3"/>
  <c r="AC748" i="3"/>
  <c r="AC784" i="3"/>
  <c r="AC791" i="3"/>
  <c r="Y740" i="3"/>
  <c r="Y743" i="3"/>
  <c r="AC755" i="3"/>
  <c r="AC756" i="3"/>
  <c r="Y772" i="3"/>
  <c r="AC777" i="3"/>
  <c r="Y790" i="3"/>
  <c r="AC820" i="3"/>
  <c r="Y820" i="3"/>
  <c r="AC759" i="3"/>
  <c r="Y759" i="3"/>
  <c r="AC763" i="3"/>
  <c r="AC806" i="3"/>
  <c r="AC812" i="3"/>
  <c r="Y722" i="3"/>
  <c r="AC731" i="3"/>
  <c r="AC732" i="3"/>
  <c r="Y825" i="3"/>
  <c r="AC753" i="3"/>
  <c r="AC760" i="3"/>
  <c r="AC762" i="3"/>
  <c r="AC778" i="3"/>
  <c r="Y791" i="3"/>
  <c r="Y805" i="3"/>
  <c r="Y858" i="3"/>
  <c r="Y739" i="3"/>
  <c r="Y755" i="3"/>
  <c r="Y768" i="3"/>
  <c r="Y776" i="3"/>
  <c r="AC835" i="3"/>
  <c r="Y839" i="3"/>
  <c r="AC840" i="3"/>
  <c r="AC843" i="3"/>
  <c r="AC854" i="3"/>
  <c r="Y854" i="3"/>
  <c r="AC857" i="3"/>
  <c r="Y872" i="3"/>
  <c r="Y880" i="3"/>
  <c r="AC895" i="3"/>
  <c r="AC915" i="3"/>
  <c r="AC932" i="3"/>
  <c r="Y933" i="3"/>
  <c r="AC957" i="3"/>
  <c r="AC809" i="3"/>
  <c r="Y863" i="3"/>
  <c r="AC864" i="3"/>
  <c r="Y867" i="3"/>
  <c r="AC872" i="3"/>
  <c r="AC879" i="3"/>
  <c r="Y882" i="3"/>
  <c r="AC908" i="3"/>
  <c r="Y815" i="3"/>
  <c r="AC821" i="3"/>
  <c r="AC831" i="3"/>
  <c r="AC866" i="3"/>
  <c r="Y866" i="3"/>
  <c r="AC869" i="3"/>
  <c r="Y821" i="3"/>
  <c r="Y824" i="3"/>
  <c r="Y869" i="3"/>
  <c r="Y875" i="3"/>
  <c r="AC876" i="3"/>
  <c r="Y884" i="3"/>
  <c r="Y892" i="3"/>
  <c r="AC899" i="3"/>
  <c r="AC906" i="3"/>
  <c r="Y803" i="3"/>
  <c r="AC870" i="3"/>
  <c r="AC871" i="3"/>
  <c r="AC884" i="3"/>
  <c r="AC891" i="3"/>
  <c r="AC913" i="3"/>
  <c r="AC944" i="3"/>
  <c r="Y848" i="3"/>
  <c r="AC855" i="3"/>
  <c r="Y864" i="3"/>
  <c r="AC898" i="3"/>
  <c r="AC833" i="3"/>
  <c r="Y836" i="3"/>
  <c r="AC845" i="3"/>
  <c r="AC878" i="3"/>
  <c r="Y878" i="3"/>
  <c r="AC881" i="3"/>
  <c r="Y896" i="3"/>
  <c r="Y899" i="3"/>
  <c r="AC900" i="3"/>
  <c r="AC909" i="3"/>
  <c r="AC912" i="3"/>
  <c r="Y930" i="3"/>
  <c r="Y932" i="3"/>
  <c r="AC956" i="3"/>
  <c r="AC990" i="3"/>
  <c r="AC811" i="3"/>
  <c r="AC823" i="3"/>
  <c r="AC836" i="3"/>
  <c r="Y868" i="3"/>
  <c r="Y887" i="3"/>
  <c r="AC888" i="3"/>
  <c r="Y817" i="3"/>
  <c r="Y870" i="3"/>
  <c r="AC883" i="3"/>
  <c r="Y827" i="3"/>
  <c r="AC828" i="3"/>
  <c r="Y851" i="3"/>
  <c r="AC852" i="3"/>
  <c r="Y855" i="3"/>
  <c r="AC860" i="3"/>
  <c r="AC902" i="3"/>
  <c r="Y902" i="3"/>
  <c r="AC904" i="3"/>
  <c r="AC980" i="3"/>
  <c r="Y844" i="3"/>
  <c r="AC847" i="3"/>
  <c r="AC890" i="3"/>
  <c r="Y890" i="3"/>
  <c r="AC893" i="3"/>
  <c r="AC943" i="3"/>
  <c r="AC968" i="3"/>
  <c r="Y969" i="3"/>
  <c r="AC936" i="3"/>
  <c r="Y956" i="3"/>
  <c r="Y980" i="3"/>
  <c r="Y982" i="3"/>
  <c r="AC987" i="3"/>
  <c r="AC998" i="3"/>
  <c r="AC1000" i="3"/>
  <c r="Y1011" i="3"/>
  <c r="Y923" i="3"/>
  <c r="AC928" i="3"/>
  <c r="AC951" i="3"/>
  <c r="AC952" i="3"/>
  <c r="Y960" i="3"/>
  <c r="Y996" i="3"/>
  <c r="AC1004" i="3"/>
  <c r="Y1004" i="3"/>
  <c r="AC1016" i="3"/>
  <c r="AC941" i="3"/>
  <c r="Y949" i="3"/>
  <c r="Y958" i="3"/>
  <c r="AC962" i="3"/>
  <c r="AC971" i="3"/>
  <c r="Y985" i="3"/>
  <c r="Y990" i="3"/>
  <c r="AC1008" i="3"/>
  <c r="AC1093" i="3"/>
  <c r="AC914" i="3"/>
  <c r="AC924" i="3"/>
  <c r="Y936" i="3"/>
  <c r="Y957" i="3"/>
  <c r="AC964" i="3"/>
  <c r="Y970" i="3"/>
  <c r="AC974" i="3"/>
  <c r="AC976" i="3"/>
  <c r="Y987" i="3"/>
  <c r="Y994" i="3"/>
  <c r="AC1007" i="3"/>
  <c r="Y920" i="3"/>
  <c r="AC935" i="3"/>
  <c r="AC948" i="3"/>
  <c r="AC963" i="3"/>
  <c r="AC982" i="3"/>
  <c r="AC984" i="3"/>
  <c r="AC989" i="3"/>
  <c r="AC938" i="3"/>
  <c r="Y959" i="3"/>
  <c r="Y995" i="3"/>
  <c r="AC1014" i="3"/>
  <c r="AC1022" i="3"/>
  <c r="Y1022" i="3"/>
  <c r="AC1049" i="3"/>
  <c r="AC1050" i="3"/>
  <c r="AC1070" i="3"/>
  <c r="Y1070" i="3"/>
  <c r="AC1083" i="3"/>
  <c r="Y1083" i="3"/>
  <c r="AC1104" i="3"/>
  <c r="Y938" i="3"/>
  <c r="Y944" i="3"/>
  <c r="Y961" i="3"/>
  <c r="Y964" i="3"/>
  <c r="AC997" i="3"/>
  <c r="AC1001" i="3"/>
  <c r="AC1005" i="3"/>
  <c r="AC1128" i="3"/>
  <c r="AC939" i="3"/>
  <c r="AC953" i="3"/>
  <c r="AC958" i="3"/>
  <c r="Y973" i="3"/>
  <c r="AC903" i="3"/>
  <c r="Y911" i="3"/>
  <c r="Y922" i="3"/>
  <c r="AC923" i="3"/>
  <c r="AC929" i="3"/>
  <c r="Y935" i="3"/>
  <c r="Y948" i="3"/>
  <c r="AC960" i="3"/>
  <c r="Y978" i="3"/>
  <c r="Y984" i="3"/>
  <c r="Y1012" i="3"/>
  <c r="AC1067" i="3"/>
  <c r="Y1067" i="3"/>
  <c r="AC926" i="3"/>
  <c r="AC947" i="3"/>
  <c r="AC972" i="3"/>
  <c r="Y975" i="3"/>
  <c r="AC983" i="3"/>
  <c r="AC986" i="3"/>
  <c r="AC988" i="3"/>
  <c r="Y1003" i="3"/>
  <c r="Y1009" i="3"/>
  <c r="AC1023" i="3"/>
  <c r="AC1097" i="3"/>
  <c r="Y1097" i="3"/>
  <c r="AC1098" i="3"/>
  <c r="AC950" i="3"/>
  <c r="AC965" i="3"/>
  <c r="AC977" i="3"/>
  <c r="AC981" i="3"/>
  <c r="AC992" i="3"/>
  <c r="Y993" i="3"/>
  <c r="AC1006" i="3"/>
  <c r="Y1015" i="3"/>
  <c r="Y1035" i="3"/>
  <c r="AC1045" i="3"/>
  <c r="AC1033" i="3"/>
  <c r="Y1047" i="3"/>
  <c r="Y1061" i="3"/>
  <c r="Y1077" i="3"/>
  <c r="AC1088" i="3"/>
  <c r="Y1095" i="3"/>
  <c r="AC1122" i="3"/>
  <c r="AC1037" i="3"/>
  <c r="Y1037" i="3"/>
  <c r="AC1056" i="3"/>
  <c r="Y1079" i="3"/>
  <c r="AC1101" i="3"/>
  <c r="AC1107" i="3"/>
  <c r="AC1131" i="3"/>
  <c r="AC1042" i="3"/>
  <c r="AC1053" i="3"/>
  <c r="Y1054" i="3"/>
  <c r="AC1055" i="3"/>
  <c r="AC1058" i="3"/>
  <c r="AC1072" i="3"/>
  <c r="AC1076" i="3"/>
  <c r="AC1081" i="3"/>
  <c r="AC1085" i="3"/>
  <c r="Y1085" i="3"/>
  <c r="AC1090" i="3"/>
  <c r="Y1102" i="3"/>
  <c r="AC1109" i="3"/>
  <c r="Y1126" i="3"/>
  <c r="AC1139" i="3"/>
  <c r="AC1030" i="3"/>
  <c r="Y1049" i="3"/>
  <c r="Y1052" i="3"/>
  <c r="Y1065" i="3"/>
  <c r="Y1075" i="3"/>
  <c r="Y1100" i="3"/>
  <c r="AC1116" i="3"/>
  <c r="AC1140" i="3"/>
  <c r="AC1029" i="3"/>
  <c r="AC1032" i="3"/>
  <c r="AC1041" i="3"/>
  <c r="AC1043" i="3"/>
  <c r="AC1046" i="3"/>
  <c r="AC1060" i="3"/>
  <c r="AC1069" i="3"/>
  <c r="AC1073" i="3"/>
  <c r="AC1078" i="3"/>
  <c r="AC1089" i="3"/>
  <c r="AC1091" i="3"/>
  <c r="AC1094" i="3"/>
  <c r="Y1101" i="3"/>
  <c r="AC1103" i="3"/>
  <c r="Y1113" i="3"/>
  <c r="AC1114" i="3"/>
  <c r="AC1127" i="3"/>
  <c r="Y1018" i="3"/>
  <c r="Y1030" i="3"/>
  <c r="AC1031" i="3"/>
  <c r="Y1040" i="3"/>
  <c r="Y1053" i="3"/>
  <c r="Y1063" i="3"/>
  <c r="AC1117" i="3"/>
  <c r="AC1119" i="3"/>
  <c r="AC1123" i="3"/>
  <c r="AC1141" i="3"/>
  <c r="AC1034" i="3"/>
  <c r="Y1057" i="3"/>
  <c r="AC1080" i="3"/>
  <c r="AC1110" i="3"/>
  <c r="AC1121" i="3"/>
  <c r="AC1134" i="3"/>
  <c r="Y1138" i="3"/>
  <c r="AC1024" i="3"/>
  <c r="AC1048" i="3"/>
  <c r="AC1057" i="3"/>
  <c r="AC1061" i="3"/>
  <c r="AC1082" i="3"/>
  <c r="AC1096" i="3"/>
  <c r="Y1137" i="3"/>
  <c r="AC1137" i="3"/>
  <c r="H37" i="18"/>
  <c r="H38" i="18" s="1"/>
  <c r="J37" i="18"/>
  <c r="J38" i="18" s="1"/>
  <c r="K30" i="18"/>
  <c r="D24" i="21"/>
  <c r="K24" i="21" s="1"/>
  <c r="D14" i="21"/>
  <c r="D20" i="21"/>
  <c r="G20" i="21" s="1"/>
  <c r="D21" i="21"/>
  <c r="H21" i="21" s="1"/>
  <c r="A19" i="28"/>
  <c r="A18" i="28"/>
  <c r="M17" i="28"/>
  <c r="P8" i="26"/>
  <c r="Y6" i="26" s="1"/>
  <c r="Y16" i="26" s="1"/>
  <c r="D37" i="18"/>
  <c r="K6" i="30"/>
  <c r="K23" i="18"/>
  <c r="K32" i="18"/>
  <c r="I37" i="18"/>
  <c r="I38" i="18" s="1"/>
  <c r="F37" i="18"/>
  <c r="F38" i="18" s="1"/>
  <c r="Q8" i="26"/>
  <c r="K4" i="30"/>
  <c r="G28" i="18"/>
  <c r="G37" i="18" s="1"/>
  <c r="G38" i="18" s="1"/>
  <c r="O6" i="25"/>
  <c r="G7" i="26" s="1"/>
  <c r="D27" i="21"/>
  <c r="N27" i="21" s="1"/>
  <c r="D26" i="21"/>
  <c r="M26" i="21" s="1"/>
  <c r="D28" i="21"/>
  <c r="O28" i="21" s="1"/>
  <c r="D22" i="21"/>
  <c r="I22" i="21" s="1"/>
  <c r="D23" i="21"/>
  <c r="J23" i="21" s="1"/>
  <c r="I8" i="26" l="1"/>
  <c r="D38" i="18"/>
  <c r="O21" i="25" s="1"/>
  <c r="I10" i="26"/>
  <c r="I34" i="26"/>
  <c r="G35" i="26"/>
  <c r="Z6" i="26"/>
  <c r="Z16" i="26" s="1"/>
  <c r="Q34" i="26"/>
  <c r="G37" i="26"/>
  <c r="G33" i="26"/>
  <c r="G16" i="26"/>
  <c r="P21" i="31"/>
  <c r="D54" i="36" s="1"/>
  <c r="Q21" i="31"/>
  <c r="E54" i="36" s="1"/>
  <c r="R21" i="31"/>
  <c r="F54" i="36" s="1"/>
  <c r="S21" i="31"/>
  <c r="G54" i="36" s="1"/>
  <c r="T21" i="31"/>
  <c r="H54" i="36" s="1"/>
  <c r="U21" i="31"/>
  <c r="Z7" i="31"/>
  <c r="Z10" i="31"/>
  <c r="K14" i="21"/>
  <c r="L28" i="30"/>
  <c r="L32" i="30"/>
  <c r="N33" i="30"/>
  <c r="D9" i="35" s="1"/>
  <c r="M19" i="28"/>
  <c r="C16" i="35" s="1"/>
  <c r="M32" i="30"/>
  <c r="C8" i="35" s="1"/>
  <c r="O33" i="30"/>
  <c r="E9" i="35" s="1"/>
  <c r="N19" i="28"/>
  <c r="F24" i="36" s="1"/>
  <c r="Q32" i="30"/>
  <c r="G8" i="35" s="1"/>
  <c r="N32" i="30"/>
  <c r="D8" i="35" s="1"/>
  <c r="P33" i="30"/>
  <c r="F9" i="35" s="1"/>
  <c r="O19" i="28"/>
  <c r="G24" i="36" s="1"/>
  <c r="E13" i="21"/>
  <c r="E12" i="21" s="1"/>
  <c r="E11" i="21" s="1"/>
  <c r="E10" i="21" s="1"/>
  <c r="E9" i="21" s="1"/>
  <c r="E8" i="21" s="1"/>
  <c r="E7" i="21" s="1"/>
  <c r="E6" i="21" s="1"/>
  <c r="E5" i="21" s="1"/>
  <c r="E4" i="21" s="1"/>
  <c r="O32" i="30"/>
  <c r="E8" i="35" s="1"/>
  <c r="Q33" i="30"/>
  <c r="G9" i="35" s="1"/>
  <c r="P19" i="28"/>
  <c r="F16" i="35" s="1"/>
  <c r="L21" i="28"/>
  <c r="D26" i="36" s="1"/>
  <c r="L30" i="30"/>
  <c r="P32" i="30"/>
  <c r="F8" i="35" s="1"/>
  <c r="Q19" i="28"/>
  <c r="I24" i="36" s="1"/>
  <c r="E91" i="18"/>
  <c r="D19" i="36" s="1"/>
  <c r="L33" i="30"/>
  <c r="L19" i="28"/>
  <c r="D24" i="36" s="1"/>
  <c r="M33" i="30"/>
  <c r="C9" i="35" s="1"/>
  <c r="K38" i="18"/>
  <c r="K37" i="18"/>
  <c r="O14" i="21"/>
  <c r="G49" i="18" s="1"/>
  <c r="G75" i="18" s="1"/>
  <c r="F6" i="36" s="1"/>
  <c r="P30" i="21"/>
  <c r="N14" i="21"/>
  <c r="I21" i="30" s="1"/>
  <c r="D16" i="35"/>
  <c r="O29" i="21"/>
  <c r="O30" i="21" s="1"/>
  <c r="M14" i="21"/>
  <c r="H19" i="30" s="1"/>
  <c r="G14" i="21"/>
  <c r="I14" i="21"/>
  <c r="D13" i="28" s="1"/>
  <c r="L26" i="21"/>
  <c r="L27" i="21" s="1"/>
  <c r="L28" i="21" s="1"/>
  <c r="L29" i="21" s="1"/>
  <c r="L30" i="21" s="1"/>
  <c r="K25" i="21"/>
  <c r="K26" i="21" s="1"/>
  <c r="K27" i="21" s="1"/>
  <c r="K28" i="21" s="1"/>
  <c r="K29" i="21" s="1"/>
  <c r="K30" i="21" s="1"/>
  <c r="J24" i="21"/>
  <c r="J25" i="21" s="1"/>
  <c r="J26" i="21" s="1"/>
  <c r="J27" i="21" s="1"/>
  <c r="J28" i="21" s="1"/>
  <c r="J29" i="21" s="1"/>
  <c r="J30" i="21" s="1"/>
  <c r="G21" i="21"/>
  <c r="G22" i="21" s="1"/>
  <c r="G23" i="21" s="1"/>
  <c r="G24" i="21" s="1"/>
  <c r="G25" i="21" s="1"/>
  <c r="G26" i="21" s="1"/>
  <c r="G27" i="21" s="1"/>
  <c r="G28" i="21" s="1"/>
  <c r="G29" i="21" s="1"/>
  <c r="G30" i="21" s="1"/>
  <c r="P14" i="21"/>
  <c r="L14" i="21"/>
  <c r="H14" i="21"/>
  <c r="J14" i="21"/>
  <c r="K28" i="18"/>
  <c r="R8" i="26"/>
  <c r="K3" i="30"/>
  <c r="I23" i="21"/>
  <c r="I24" i="21" s="1"/>
  <c r="I25" i="21" s="1"/>
  <c r="I26" i="21" s="1"/>
  <c r="I27" i="21" s="1"/>
  <c r="I28" i="21" s="1"/>
  <c r="I29" i="21" s="1"/>
  <c r="I30" i="21" s="1"/>
  <c r="F18" i="30"/>
  <c r="F23" i="30"/>
  <c r="F12" i="28"/>
  <c r="F22" i="30"/>
  <c r="F20" i="30"/>
  <c r="F16" i="30"/>
  <c r="F11" i="28"/>
  <c r="F18" i="28" s="1"/>
  <c r="F21" i="30"/>
  <c r="F19" i="30"/>
  <c r="F17" i="30"/>
  <c r="F13" i="28"/>
  <c r="F15" i="30"/>
  <c r="F27" i="30" s="1"/>
  <c r="F14" i="28"/>
  <c r="M27" i="21"/>
  <c r="N28" i="21"/>
  <c r="N29" i="21" s="1"/>
  <c r="N30" i="21" s="1"/>
  <c r="H22" i="21"/>
  <c r="H23" i="21" s="1"/>
  <c r="H24" i="21" s="1"/>
  <c r="H25" i="21" s="1"/>
  <c r="H26" i="21" s="1"/>
  <c r="H27" i="21" s="1"/>
  <c r="H28" i="21" s="1"/>
  <c r="H29" i="21" s="1"/>
  <c r="H30" i="21" s="1"/>
  <c r="P7" i="26" l="1"/>
  <c r="Y5" i="26" s="1"/>
  <c r="Y15" i="26" s="1"/>
  <c r="K3" i="28"/>
  <c r="K11" i="28" s="1"/>
  <c r="K18" i="28" s="1"/>
  <c r="AA6" i="26"/>
  <c r="G42" i="26"/>
  <c r="O10" i="31"/>
  <c r="O21" i="31" s="1"/>
  <c r="C54" i="36" s="1"/>
  <c r="O8" i="31"/>
  <c r="V21" i="31"/>
  <c r="I54" i="36"/>
  <c r="D51" i="18"/>
  <c r="D77" i="18" s="1"/>
  <c r="B5" i="33" s="1"/>
  <c r="F45" i="18"/>
  <c r="F72" i="18" s="1"/>
  <c r="E2" i="36" s="1"/>
  <c r="D45" i="18"/>
  <c r="AA10" i="31"/>
  <c r="C7" i="36"/>
  <c r="E24" i="36"/>
  <c r="D53" i="18"/>
  <c r="D79" i="18" s="1"/>
  <c r="C8" i="36" s="1"/>
  <c r="H24" i="36"/>
  <c r="Q18" i="30"/>
  <c r="Q30" i="30" s="1"/>
  <c r="G6" i="35" s="1"/>
  <c r="I16" i="30"/>
  <c r="I28" i="30" s="1"/>
  <c r="H55" i="18"/>
  <c r="H81" i="18" s="1"/>
  <c r="G10" i="36" s="1"/>
  <c r="O15" i="30"/>
  <c r="O27" i="30" s="1"/>
  <c r="E3" i="35" s="1"/>
  <c r="I48" i="18"/>
  <c r="I71" i="18" s="1"/>
  <c r="J60" i="18"/>
  <c r="J85" i="18" s="1"/>
  <c r="I15" i="36" s="1"/>
  <c r="E28" i="18"/>
  <c r="I20" i="30"/>
  <c r="I32" i="30" s="1"/>
  <c r="O17" i="30"/>
  <c r="I11" i="28"/>
  <c r="I18" i="28" s="1"/>
  <c r="E55" i="18"/>
  <c r="E81" i="18" s="1"/>
  <c r="N16" i="30"/>
  <c r="F56" i="18"/>
  <c r="F86" i="18" s="1"/>
  <c r="E11" i="36" s="1"/>
  <c r="I18" i="30"/>
  <c r="I30" i="30" s="1"/>
  <c r="E56" i="18"/>
  <c r="E86" i="18" s="1"/>
  <c r="F53" i="18"/>
  <c r="F79" i="18" s="1"/>
  <c r="H54" i="18"/>
  <c r="H80" i="18" s="1"/>
  <c r="G9" i="36" s="1"/>
  <c r="E54" i="18"/>
  <c r="E80" i="18" s="1"/>
  <c r="D9" i="36" s="1"/>
  <c r="E16" i="35"/>
  <c r="I51" i="18"/>
  <c r="I77" i="18" s="1"/>
  <c r="H7" i="36" s="1"/>
  <c r="F55" i="18"/>
  <c r="F81" i="18" s="1"/>
  <c r="E10" i="36" s="1"/>
  <c r="J20" i="30"/>
  <c r="J32" i="30" s="1"/>
  <c r="N11" i="28"/>
  <c r="N18" i="28" s="1"/>
  <c r="D20" i="28"/>
  <c r="O29" i="30"/>
  <c r="E5" i="35" s="1"/>
  <c r="G55" i="18"/>
  <c r="G81" i="18" s="1"/>
  <c r="F10" i="36" s="1"/>
  <c r="D55" i="18"/>
  <c r="D81" i="18" s="1"/>
  <c r="N28" i="30"/>
  <c r="D4" i="35" s="1"/>
  <c r="H56" i="18"/>
  <c r="H86" i="18" s="1"/>
  <c r="J22" i="30"/>
  <c r="F48" i="18"/>
  <c r="F71" i="18" s="1"/>
  <c r="E47" i="18"/>
  <c r="E74" i="18" s="1"/>
  <c r="E73" i="18"/>
  <c r="D3" i="36" s="1"/>
  <c r="D62" i="18"/>
  <c r="D88" i="18" s="1"/>
  <c r="C16" i="36" s="1"/>
  <c r="E51" i="18"/>
  <c r="E77" i="18" s="1"/>
  <c r="F33" i="30"/>
  <c r="Q15" i="30"/>
  <c r="Q27" i="30" s="1"/>
  <c r="G3" i="35" s="1"/>
  <c r="L8" i="31"/>
  <c r="P8" i="31" s="1"/>
  <c r="P19" i="31" s="1"/>
  <c r="D52" i="36" s="1"/>
  <c r="F63" i="18"/>
  <c r="F89" i="18" s="1"/>
  <c r="E17" i="36" s="1"/>
  <c r="J23" i="30"/>
  <c r="Q17" i="30"/>
  <c r="H62" i="18"/>
  <c r="H88" i="18" s="1"/>
  <c r="G16" i="36" s="1"/>
  <c r="I54" i="18"/>
  <c r="I80" i="18" s="1"/>
  <c r="H9" i="36" s="1"/>
  <c r="J47" i="18"/>
  <c r="J74" i="18" s="1"/>
  <c r="D11" i="28"/>
  <c r="D18" i="28" s="1"/>
  <c r="P11" i="28"/>
  <c r="P18" i="28" s="1"/>
  <c r="E45" i="18"/>
  <c r="E72" i="18" s="1"/>
  <c r="D2" i="36" s="1"/>
  <c r="D59" i="18"/>
  <c r="D84" i="18" s="1"/>
  <c r="C14" i="36" s="1"/>
  <c r="D60" i="18"/>
  <c r="D85" i="18" s="1"/>
  <c r="C15" i="36" s="1"/>
  <c r="D57" i="18"/>
  <c r="D82" i="18" s="1"/>
  <c r="C12" i="36" s="1"/>
  <c r="O18" i="30"/>
  <c r="G62" i="18"/>
  <c r="G88" i="18" s="1"/>
  <c r="F16" i="36" s="1"/>
  <c r="G45" i="18"/>
  <c r="G72" i="18" s="1"/>
  <c r="F2" i="36" s="1"/>
  <c r="G51" i="18"/>
  <c r="G77" i="18" s="1"/>
  <c r="F7" i="36" s="1"/>
  <c r="H46" i="18"/>
  <c r="H73" i="18" s="1"/>
  <c r="G3" i="36" s="1"/>
  <c r="M17" i="30"/>
  <c r="I63" i="18"/>
  <c r="I89" i="18" s="1"/>
  <c r="H17" i="36" s="1"/>
  <c r="J53" i="18"/>
  <c r="J79" i="18" s="1"/>
  <c r="J19" i="30"/>
  <c r="N18" i="30"/>
  <c r="J11" i="28"/>
  <c r="J18" i="28" s="1"/>
  <c r="I56" i="18"/>
  <c r="I86" i="18" s="1"/>
  <c r="J54" i="18"/>
  <c r="J80" i="18" s="1"/>
  <c r="I9" i="36" s="1"/>
  <c r="D16" i="30"/>
  <c r="D18" i="30"/>
  <c r="E49" i="18"/>
  <c r="E75" i="18" s="1"/>
  <c r="D6" i="36" s="1"/>
  <c r="H59" i="18"/>
  <c r="H84" i="18" s="1"/>
  <c r="G14" i="36" s="1"/>
  <c r="E63" i="18"/>
  <c r="E89" i="18" s="1"/>
  <c r="D17" i="36" s="1"/>
  <c r="M11" i="28"/>
  <c r="M18" i="28" s="1"/>
  <c r="I59" i="18"/>
  <c r="I84" i="18" s="1"/>
  <c r="H14" i="36" s="1"/>
  <c r="F35" i="30"/>
  <c r="H57" i="18"/>
  <c r="H82" i="18" s="1"/>
  <c r="G12" i="36" s="1"/>
  <c r="J15" i="30"/>
  <c r="J27" i="30" s="1"/>
  <c r="D21" i="30"/>
  <c r="I60" i="18"/>
  <c r="I85" i="18" s="1"/>
  <c r="H15" i="36" s="1"/>
  <c r="F30" i="30"/>
  <c r="G53" i="18"/>
  <c r="G79" i="18" s="1"/>
  <c r="G63" i="18"/>
  <c r="G89" i="18" s="1"/>
  <c r="F17" i="36" s="1"/>
  <c r="I55" i="18"/>
  <c r="I81" i="18" s="1"/>
  <c r="H10" i="36" s="1"/>
  <c r="F62" i="18"/>
  <c r="F88" i="18" s="1"/>
  <c r="E16" i="36" s="1"/>
  <c r="D12" i="28"/>
  <c r="J48" i="18"/>
  <c r="J71" i="18" s="1"/>
  <c r="E60" i="18"/>
  <c r="E85" i="18" s="1"/>
  <c r="D15" i="36" s="1"/>
  <c r="D47" i="18"/>
  <c r="D74" i="18" s="1"/>
  <c r="O11" i="28"/>
  <c r="O18" i="28" s="1"/>
  <c r="E53" i="18"/>
  <c r="E79" i="18" s="1"/>
  <c r="D8" i="36" s="1"/>
  <c r="D49" i="18"/>
  <c r="D75" i="18" s="1"/>
  <c r="C6" i="36" s="1"/>
  <c r="J12" i="28"/>
  <c r="P16" i="30"/>
  <c r="I57" i="18"/>
  <c r="I82" i="18" s="1"/>
  <c r="H12" i="36" s="1"/>
  <c r="J51" i="18"/>
  <c r="J77" i="18" s="1"/>
  <c r="I7" i="36" s="1"/>
  <c r="M18" i="30"/>
  <c r="D23" i="30"/>
  <c r="Q11" i="28"/>
  <c r="Q18" i="28" s="1"/>
  <c r="F28" i="30"/>
  <c r="M16" i="30"/>
  <c r="J13" i="28"/>
  <c r="G54" i="18"/>
  <c r="G80" i="18" s="1"/>
  <c r="F9" i="36" s="1"/>
  <c r="G57" i="18"/>
  <c r="G82" i="18" s="1"/>
  <c r="F12" i="36" s="1"/>
  <c r="H49" i="18"/>
  <c r="H75" i="18" s="1"/>
  <c r="G6" i="36" s="1"/>
  <c r="J18" i="30"/>
  <c r="J14" i="28"/>
  <c r="J55" i="18"/>
  <c r="J81" i="18" s="1"/>
  <c r="E32" i="18"/>
  <c r="P10" i="25" s="1"/>
  <c r="M15" i="30"/>
  <c r="M27" i="30" s="1"/>
  <c r="C3" i="35" s="1"/>
  <c r="I58" i="18"/>
  <c r="I83" i="18" s="1"/>
  <c r="H13" i="36" s="1"/>
  <c r="J56" i="18"/>
  <c r="J86" i="18" s="1"/>
  <c r="I11" i="36" s="1"/>
  <c r="D20" i="30"/>
  <c r="D14" i="28"/>
  <c r="H60" i="18"/>
  <c r="H85" i="18" s="1"/>
  <c r="G15" i="36" s="1"/>
  <c r="E57" i="18"/>
  <c r="E82" i="18" s="1"/>
  <c r="D12" i="36" s="1"/>
  <c r="D58" i="18"/>
  <c r="D83" i="18" s="1"/>
  <c r="C13" i="36" s="1"/>
  <c r="D54" i="18"/>
  <c r="D80" i="18" s="1"/>
  <c r="C9" i="36" s="1"/>
  <c r="E62" i="18"/>
  <c r="E88" i="18" s="1"/>
  <c r="D16" i="36" s="1"/>
  <c r="E58" i="18"/>
  <c r="E83" i="18" s="1"/>
  <c r="D13" i="36" s="1"/>
  <c r="H31" i="30"/>
  <c r="F20" i="28"/>
  <c r="F29" i="30"/>
  <c r="F57" i="18"/>
  <c r="F82" i="18" s="1"/>
  <c r="E12" i="36" s="1"/>
  <c r="G47" i="18"/>
  <c r="G74" i="18" s="1"/>
  <c r="J46" i="18"/>
  <c r="J73" i="18" s="1"/>
  <c r="I3" i="36" s="1"/>
  <c r="I45" i="18"/>
  <c r="I72" i="18" s="1"/>
  <c r="H2" i="36" s="1"/>
  <c r="D19" i="30"/>
  <c r="F21" i="28"/>
  <c r="F49" i="18"/>
  <c r="F75" i="18" s="1"/>
  <c r="E6" i="36" s="1"/>
  <c r="F46" i="18"/>
  <c r="F73" i="18" s="1"/>
  <c r="P15" i="30"/>
  <c r="P27" i="30" s="1"/>
  <c r="F3" i="35" s="1"/>
  <c r="H51" i="18"/>
  <c r="H77" i="18" s="1"/>
  <c r="G7" i="36" s="1"/>
  <c r="I46" i="18"/>
  <c r="I73" i="18" s="1"/>
  <c r="H3" i="36" s="1"/>
  <c r="F47" i="18"/>
  <c r="F74" i="18" s="1"/>
  <c r="E4" i="36" s="1"/>
  <c r="J16" i="30"/>
  <c r="J58" i="18"/>
  <c r="J83" i="18" s="1"/>
  <c r="I13" i="36" s="1"/>
  <c r="D22" i="30"/>
  <c r="F59" i="18"/>
  <c r="F84" i="18" s="1"/>
  <c r="E14" i="36" s="1"/>
  <c r="F19" i="28"/>
  <c r="D17" i="30"/>
  <c r="J17" i="30"/>
  <c r="I53" i="18"/>
  <c r="I79" i="18" s="1"/>
  <c r="F58" i="18"/>
  <c r="F83" i="18" s="1"/>
  <c r="E13" i="36" s="1"/>
  <c r="D63" i="18"/>
  <c r="D89" i="18" s="1"/>
  <c r="C17" i="36" s="1"/>
  <c r="F31" i="30"/>
  <c r="J21" i="30"/>
  <c r="G56" i="18"/>
  <c r="G86" i="18" s="1"/>
  <c r="H63" i="18"/>
  <c r="H89" i="18" s="1"/>
  <c r="G17" i="36" s="1"/>
  <c r="J49" i="18"/>
  <c r="J75" i="18" s="1"/>
  <c r="I6" i="36" s="1"/>
  <c r="P17" i="30"/>
  <c r="H58" i="18"/>
  <c r="H83" i="18" s="1"/>
  <c r="G13" i="36" s="1"/>
  <c r="I47" i="18"/>
  <c r="I74" i="18" s="1"/>
  <c r="H4" i="36" s="1"/>
  <c r="J45" i="18"/>
  <c r="J72" i="18" s="1"/>
  <c r="I2" i="36" s="1"/>
  <c r="D15" i="30"/>
  <c r="D27" i="30" s="1"/>
  <c r="F32" i="30"/>
  <c r="O16" i="30"/>
  <c r="Q16" i="30"/>
  <c r="J57" i="18"/>
  <c r="J82" i="18" s="1"/>
  <c r="I12" i="36" s="1"/>
  <c r="H45" i="18"/>
  <c r="H72" i="18" s="1"/>
  <c r="G2" i="36" s="1"/>
  <c r="I62" i="18"/>
  <c r="I88" i="18" s="1"/>
  <c r="H16" i="36" s="1"/>
  <c r="G48" i="18"/>
  <c r="G71" i="18" s="1"/>
  <c r="E48" i="18"/>
  <c r="E71" i="18" s="1"/>
  <c r="D5" i="36" s="1"/>
  <c r="G60" i="18"/>
  <c r="G85" i="18" s="1"/>
  <c r="F15" i="36" s="1"/>
  <c r="D46" i="18"/>
  <c r="D73" i="18" s="1"/>
  <c r="C3" i="36" s="1"/>
  <c r="G59" i="18"/>
  <c r="G84" i="18" s="1"/>
  <c r="F14" i="36" s="1"/>
  <c r="F34" i="30"/>
  <c r="G58" i="18"/>
  <c r="G83" i="18" s="1"/>
  <c r="F13" i="36" s="1"/>
  <c r="F51" i="18"/>
  <c r="F77" i="18" s="1"/>
  <c r="E7" i="36" s="1"/>
  <c r="G46" i="18"/>
  <c r="G73" i="18" s="1"/>
  <c r="F3" i="36" s="1"/>
  <c r="E30" i="18"/>
  <c r="P8" i="25" s="1"/>
  <c r="H53" i="18"/>
  <c r="H79" i="18" s="1"/>
  <c r="I49" i="18"/>
  <c r="I75" i="18" s="1"/>
  <c r="H6" i="36" s="1"/>
  <c r="N17" i="30"/>
  <c r="J63" i="18"/>
  <c r="J89" i="18" s="1"/>
  <c r="I17" i="36" s="1"/>
  <c r="F54" i="18"/>
  <c r="F80" i="18" s="1"/>
  <c r="E9" i="36" s="1"/>
  <c r="H47" i="18"/>
  <c r="H74" i="18" s="1"/>
  <c r="G4" i="36" s="1"/>
  <c r="P18" i="30"/>
  <c r="N15" i="30"/>
  <c r="N27" i="30" s="1"/>
  <c r="D3" i="35" s="1"/>
  <c r="J62" i="18"/>
  <c r="J88" i="18" s="1"/>
  <c r="I16" i="36" s="1"/>
  <c r="H48" i="18"/>
  <c r="H71" i="18" s="1"/>
  <c r="F60" i="18"/>
  <c r="F85" i="18" s="1"/>
  <c r="E15" i="36" s="1"/>
  <c r="E59" i="18"/>
  <c r="E84" i="18" s="1"/>
  <c r="D14" i="36" s="1"/>
  <c r="D48" i="18"/>
  <c r="D71" i="18" s="1"/>
  <c r="C5" i="36" s="1"/>
  <c r="D56" i="18"/>
  <c r="D86" i="18" s="1"/>
  <c r="J59" i="18"/>
  <c r="J84" i="18" s="1"/>
  <c r="I14" i="36" s="1"/>
  <c r="I33" i="30"/>
  <c r="H9" i="35"/>
  <c r="R32" i="30"/>
  <c r="H8" i="35"/>
  <c r="R33" i="30"/>
  <c r="I23" i="30"/>
  <c r="I14" i="28"/>
  <c r="I15" i="30"/>
  <c r="I27" i="30" s="1"/>
  <c r="R19" i="28"/>
  <c r="H16" i="35" s="1"/>
  <c r="I19" i="30"/>
  <c r="I22" i="30"/>
  <c r="I13" i="28"/>
  <c r="G16" i="35"/>
  <c r="H20" i="30"/>
  <c r="I17" i="30"/>
  <c r="I12" i="28"/>
  <c r="H21" i="30"/>
  <c r="H11" i="28"/>
  <c r="H18" i="28" s="1"/>
  <c r="H16" i="30"/>
  <c r="H13" i="28"/>
  <c r="H12" i="28"/>
  <c r="H14" i="28"/>
  <c r="H21" i="28" s="1"/>
  <c r="H23" i="30"/>
  <c r="H17" i="30"/>
  <c r="H22" i="30"/>
  <c r="D50" i="18"/>
  <c r="H18" i="30"/>
  <c r="H15" i="30"/>
  <c r="H27" i="30" s="1"/>
  <c r="C17" i="30"/>
  <c r="C19" i="30"/>
  <c r="C13" i="28"/>
  <c r="C18" i="30"/>
  <c r="C11" i="28"/>
  <c r="C18" i="28" s="1"/>
  <c r="C22" i="30"/>
  <c r="C16" i="30"/>
  <c r="C20" i="30"/>
  <c r="C15" i="30"/>
  <c r="C27" i="30" s="1"/>
  <c r="C14" i="28"/>
  <c r="C23" i="30"/>
  <c r="C12" i="28"/>
  <c r="C21" i="30"/>
  <c r="E22" i="30"/>
  <c r="E14" i="28"/>
  <c r="E20" i="30"/>
  <c r="E11" i="28"/>
  <c r="E18" i="28" s="1"/>
  <c r="E23" i="30"/>
  <c r="E15" i="30"/>
  <c r="E27" i="30" s="1"/>
  <c r="E12" i="28"/>
  <c r="E16" i="30"/>
  <c r="E19" i="30"/>
  <c r="E18" i="30"/>
  <c r="E21" i="30"/>
  <c r="E17" i="30"/>
  <c r="E13" i="28"/>
  <c r="G17" i="30"/>
  <c r="G19" i="30"/>
  <c r="G13" i="28"/>
  <c r="G14" i="28"/>
  <c r="G11" i="28"/>
  <c r="G18" i="28" s="1"/>
  <c r="G22" i="30"/>
  <c r="G20" i="30"/>
  <c r="G16" i="30"/>
  <c r="G18" i="30"/>
  <c r="G23" i="30"/>
  <c r="G12" i="28"/>
  <c r="G21" i="30"/>
  <c r="G15" i="30"/>
  <c r="G27" i="30" s="1"/>
  <c r="K23" i="30"/>
  <c r="K35" i="30" s="1"/>
  <c r="K18" i="30"/>
  <c r="K30" i="30" s="1"/>
  <c r="K21" i="30"/>
  <c r="K33" i="30" s="1"/>
  <c r="K12" i="28"/>
  <c r="K17" i="30"/>
  <c r="K29" i="30" s="1"/>
  <c r="K20" i="30"/>
  <c r="K32" i="30" s="1"/>
  <c r="K16" i="30"/>
  <c r="K28" i="30" s="1"/>
  <c r="K19" i="30"/>
  <c r="K31" i="30" s="1"/>
  <c r="K14" i="28"/>
  <c r="K21" i="28" s="1"/>
  <c r="K15" i="30"/>
  <c r="K27" i="30" s="1"/>
  <c r="M28" i="21"/>
  <c r="G25" i="28"/>
  <c r="F25" i="28"/>
  <c r="E25" i="28"/>
  <c r="G39" i="30"/>
  <c r="D25" i="28"/>
  <c r="C26" i="28" s="1"/>
  <c r="F39" i="30"/>
  <c r="E39" i="30"/>
  <c r="D39" i="30"/>
  <c r="C39" i="30"/>
  <c r="I50" i="18"/>
  <c r="F15" i="28"/>
  <c r="F24" i="30"/>
  <c r="G4" i="33" l="1"/>
  <c r="L5" i="30"/>
  <c r="L17" i="30" s="1"/>
  <c r="L29" i="30" s="1"/>
  <c r="H9" i="26"/>
  <c r="L7" i="30"/>
  <c r="L19" i="30" s="1"/>
  <c r="L31" i="30" s="1"/>
  <c r="H11" i="26"/>
  <c r="D44" i="18"/>
  <c r="D72" i="18"/>
  <c r="C2" i="36" s="1"/>
  <c r="O19" i="31"/>
  <c r="C52" i="36" s="1"/>
  <c r="O9" i="31"/>
  <c r="O20" i="31" s="1"/>
  <c r="C53" i="36" s="1"/>
  <c r="F7" i="33"/>
  <c r="F12" i="33" s="1"/>
  <c r="E7" i="33"/>
  <c r="E12" i="33" s="1"/>
  <c r="G7" i="33"/>
  <c r="G12" i="33" s="1"/>
  <c r="K49" i="18"/>
  <c r="F4" i="33"/>
  <c r="G8" i="36"/>
  <c r="H78" i="18"/>
  <c r="E23" i="35" s="1"/>
  <c r="E8" i="36"/>
  <c r="F78" i="18"/>
  <c r="H8" i="36"/>
  <c r="I78" i="18"/>
  <c r="F23" i="35" s="1"/>
  <c r="H6" i="33"/>
  <c r="H13" i="33" s="1"/>
  <c r="F8" i="36"/>
  <c r="G78" i="18"/>
  <c r="I8" i="36"/>
  <c r="J78" i="18"/>
  <c r="G23" i="35" s="1"/>
  <c r="P9" i="31"/>
  <c r="P20" i="31" s="1"/>
  <c r="D53" i="36" s="1"/>
  <c r="F5" i="36"/>
  <c r="G70" i="18"/>
  <c r="D22" i="35" s="1"/>
  <c r="E5" i="36"/>
  <c r="F70" i="18"/>
  <c r="C22" i="35" s="1"/>
  <c r="G5" i="36"/>
  <c r="H70" i="18"/>
  <c r="E22" i="35" s="1"/>
  <c r="H5" i="36"/>
  <c r="I70" i="18"/>
  <c r="F22" i="35" s="1"/>
  <c r="I5" i="36"/>
  <c r="J70" i="18"/>
  <c r="G22" i="35" s="1"/>
  <c r="H7" i="33"/>
  <c r="H12" i="33" s="1"/>
  <c r="I10" i="36"/>
  <c r="C4" i="33"/>
  <c r="D4" i="36"/>
  <c r="B6" i="33"/>
  <c r="B13" i="33" s="1"/>
  <c r="C11" i="36"/>
  <c r="D11" i="36"/>
  <c r="C6" i="33"/>
  <c r="C13" i="33" s="1"/>
  <c r="F6" i="33"/>
  <c r="F13" i="33" s="1"/>
  <c r="G11" i="36"/>
  <c r="E37" i="18"/>
  <c r="B4" i="33"/>
  <c r="C4" i="36"/>
  <c r="H4" i="33"/>
  <c r="I4" i="36"/>
  <c r="K73" i="18"/>
  <c r="E3" i="36"/>
  <c r="G6" i="33"/>
  <c r="G13" i="33" s="1"/>
  <c r="H11" i="36"/>
  <c r="D7" i="36"/>
  <c r="C5" i="33"/>
  <c r="G50" i="18"/>
  <c r="E6" i="33"/>
  <c r="E13" i="33" s="1"/>
  <c r="F11" i="36"/>
  <c r="E4" i="33"/>
  <c r="F4" i="36"/>
  <c r="C10" i="36"/>
  <c r="B7" i="33"/>
  <c r="B12" i="33" s="1"/>
  <c r="D10" i="36"/>
  <c r="C7" i="33"/>
  <c r="C12" i="33" s="1"/>
  <c r="I15" i="28"/>
  <c r="H44" i="18"/>
  <c r="F50" i="18"/>
  <c r="P14" i="25"/>
  <c r="L11" i="30" s="1"/>
  <c r="L23" i="30" s="1"/>
  <c r="L35" i="30" s="1"/>
  <c r="K55" i="18"/>
  <c r="K46" i="18"/>
  <c r="P6" i="25"/>
  <c r="H7" i="26" s="1"/>
  <c r="G61" i="18"/>
  <c r="K51" i="18"/>
  <c r="H50" i="18"/>
  <c r="J50" i="18"/>
  <c r="I24" i="30"/>
  <c r="K84" i="18"/>
  <c r="E52" i="18"/>
  <c r="J44" i="18"/>
  <c r="I61" i="18"/>
  <c r="K59" i="18"/>
  <c r="K58" i="18"/>
  <c r="I44" i="18"/>
  <c r="D61" i="18"/>
  <c r="K45" i="18"/>
  <c r="K57" i="18"/>
  <c r="G32" i="30"/>
  <c r="D19" i="28"/>
  <c r="J31" i="30"/>
  <c r="J34" i="30"/>
  <c r="K63" i="18"/>
  <c r="G30" i="30"/>
  <c r="G29" i="30"/>
  <c r="C35" i="30"/>
  <c r="P30" i="30"/>
  <c r="F6" i="35" s="1"/>
  <c r="O28" i="30"/>
  <c r="E4" i="35" s="1"/>
  <c r="J20" i="28"/>
  <c r="E33" i="30"/>
  <c r="J21" i="28"/>
  <c r="J19" i="28"/>
  <c r="G52" i="18"/>
  <c r="F52" i="18"/>
  <c r="D24" i="30"/>
  <c r="G35" i="30"/>
  <c r="G31" i="30"/>
  <c r="E19" i="28"/>
  <c r="C19" i="28"/>
  <c r="C30" i="30"/>
  <c r="D52" i="18"/>
  <c r="H32" i="30"/>
  <c r="H61" i="18"/>
  <c r="F61" i="18"/>
  <c r="K54" i="18"/>
  <c r="C20" i="28"/>
  <c r="H28" i="30"/>
  <c r="F44" i="18"/>
  <c r="K62" i="18"/>
  <c r="G44" i="18"/>
  <c r="G28" i="30"/>
  <c r="E20" i="28"/>
  <c r="E35" i="30"/>
  <c r="C21" i="28"/>
  <c r="C31" i="30"/>
  <c r="H29" i="30"/>
  <c r="E44" i="18"/>
  <c r="I20" i="28"/>
  <c r="J29" i="30"/>
  <c r="J28" i="30"/>
  <c r="M28" i="30"/>
  <c r="C4" i="35" s="1"/>
  <c r="N30" i="30"/>
  <c r="D6" i="35" s="1"/>
  <c r="C29" i="30"/>
  <c r="O30" i="30"/>
  <c r="E6" i="35" s="1"/>
  <c r="G34" i="30"/>
  <c r="C32" i="30"/>
  <c r="H35" i="30"/>
  <c r="H33" i="30"/>
  <c r="I31" i="30"/>
  <c r="J33" i="30"/>
  <c r="D21" i="28"/>
  <c r="E30" i="30"/>
  <c r="E21" i="28"/>
  <c r="C28" i="30"/>
  <c r="K48" i="18"/>
  <c r="E61" i="18"/>
  <c r="K60" i="18"/>
  <c r="E50" i="18"/>
  <c r="N29" i="30"/>
  <c r="D5" i="35" s="1"/>
  <c r="D32" i="30"/>
  <c r="J30" i="30"/>
  <c r="D30" i="30"/>
  <c r="Q29" i="30"/>
  <c r="G5" i="35" s="1"/>
  <c r="I34" i="30"/>
  <c r="D29" i="30"/>
  <c r="D31" i="30"/>
  <c r="H15" i="28"/>
  <c r="J24" i="30"/>
  <c r="E32" i="30"/>
  <c r="I52" i="18"/>
  <c r="K47" i="18"/>
  <c r="H52" i="18"/>
  <c r="H19" i="28"/>
  <c r="I19" i="28"/>
  <c r="D28" i="30"/>
  <c r="M29" i="30"/>
  <c r="C5" i="35" s="1"/>
  <c r="J35" i="30"/>
  <c r="E29" i="30"/>
  <c r="P28" i="30"/>
  <c r="F4" i="35" s="1"/>
  <c r="D33" i="30"/>
  <c r="H30" i="30"/>
  <c r="J61" i="18"/>
  <c r="J15" i="28"/>
  <c r="G33" i="30"/>
  <c r="G21" i="28"/>
  <c r="E31" i="30"/>
  <c r="E34" i="30"/>
  <c r="C34" i="30"/>
  <c r="J52" i="18"/>
  <c r="K53" i="18"/>
  <c r="D15" i="28"/>
  <c r="K56" i="18"/>
  <c r="K19" i="28"/>
  <c r="C24" i="36" s="1"/>
  <c r="G19" i="28"/>
  <c r="G20" i="28"/>
  <c r="E28" i="30"/>
  <c r="C33" i="30"/>
  <c r="H34" i="30"/>
  <c r="H20" i="28"/>
  <c r="I29" i="30"/>
  <c r="I21" i="28"/>
  <c r="D35" i="30"/>
  <c r="I35" i="30"/>
  <c r="Q28" i="30"/>
  <c r="G4" i="35" s="1"/>
  <c r="P29" i="30"/>
  <c r="F5" i="35" s="1"/>
  <c r="D34" i="30"/>
  <c r="M30" i="30"/>
  <c r="C6" i="35" s="1"/>
  <c r="C26" i="36"/>
  <c r="D65" i="18"/>
  <c r="D91" i="18" s="1"/>
  <c r="C19" i="36" s="1"/>
  <c r="D78" i="18"/>
  <c r="E70" i="18"/>
  <c r="K71" i="18"/>
  <c r="E78" i="18"/>
  <c r="D87" i="18"/>
  <c r="H24" i="30"/>
  <c r="K85" i="18"/>
  <c r="E76" i="18"/>
  <c r="Q8" i="31"/>
  <c r="E87" i="18"/>
  <c r="D76" i="18"/>
  <c r="E15" i="35"/>
  <c r="G23" i="36"/>
  <c r="G15" i="35"/>
  <c r="I23" i="36"/>
  <c r="D23" i="35"/>
  <c r="K75" i="18"/>
  <c r="G87" i="18"/>
  <c r="D25" i="35" s="1"/>
  <c r="I87" i="18"/>
  <c r="F25" i="35" s="1"/>
  <c r="H87" i="18"/>
  <c r="E25" i="35" s="1"/>
  <c r="K80" i="18"/>
  <c r="C23" i="36"/>
  <c r="J87" i="18"/>
  <c r="G25" i="35" s="1"/>
  <c r="K83" i="18"/>
  <c r="K89" i="18"/>
  <c r="F15" i="35"/>
  <c r="H23" i="36"/>
  <c r="C15" i="35"/>
  <c r="E23" i="36"/>
  <c r="D15" i="35"/>
  <c r="F23" i="36"/>
  <c r="F33" i="36" s="1"/>
  <c r="K82" i="18"/>
  <c r="D5" i="33"/>
  <c r="H3" i="35"/>
  <c r="K86" i="18"/>
  <c r="D6" i="33"/>
  <c r="M14" i="28"/>
  <c r="K74" i="18"/>
  <c r="D4" i="33"/>
  <c r="I76" i="18"/>
  <c r="F24" i="35" s="1"/>
  <c r="G5" i="33"/>
  <c r="G76" i="18"/>
  <c r="D24" i="35" s="1"/>
  <c r="E5" i="33"/>
  <c r="H76" i="18"/>
  <c r="E24" i="35" s="1"/>
  <c r="F5" i="33"/>
  <c r="J76" i="18"/>
  <c r="G24" i="35" s="1"/>
  <c r="H5" i="33"/>
  <c r="K81" i="18"/>
  <c r="D7" i="33"/>
  <c r="E24" i="30"/>
  <c r="C40" i="30"/>
  <c r="C24" i="30"/>
  <c r="G15" i="28"/>
  <c r="G24" i="30"/>
  <c r="C15" i="28"/>
  <c r="E15" i="28"/>
  <c r="K72" i="18"/>
  <c r="F22" i="28"/>
  <c r="R27" i="30"/>
  <c r="F87" i="18"/>
  <c r="K88" i="18"/>
  <c r="F76" i="18"/>
  <c r="C24" i="35" s="1"/>
  <c r="K77" i="18"/>
  <c r="M29" i="21"/>
  <c r="F36" i="30"/>
  <c r="K79" i="18"/>
  <c r="R18" i="28"/>
  <c r="H15" i="35" s="1"/>
  <c r="D70" i="18" l="1"/>
  <c r="H37" i="26"/>
  <c r="I37" i="26" s="1"/>
  <c r="I11" i="26"/>
  <c r="E38" i="18"/>
  <c r="P21" i="25" s="1"/>
  <c r="Q7" i="26" s="1"/>
  <c r="H35" i="26"/>
  <c r="I35" i="26" s="1"/>
  <c r="I9" i="26"/>
  <c r="H33" i="26"/>
  <c r="H16" i="26"/>
  <c r="I7" i="26"/>
  <c r="C11" i="33"/>
  <c r="C14" i="33" s="1"/>
  <c r="M23" i="30"/>
  <c r="M35" i="30" s="1"/>
  <c r="Q19" i="31"/>
  <c r="K78" i="18"/>
  <c r="H23" i="35" s="1"/>
  <c r="B14" i="33"/>
  <c r="K70" i="18"/>
  <c r="H22" i="35" s="1"/>
  <c r="K50" i="18"/>
  <c r="B8" i="33"/>
  <c r="C8" i="33"/>
  <c r="H22" i="28"/>
  <c r="K44" i="18"/>
  <c r="L3" i="30"/>
  <c r="L15" i="30" s="1"/>
  <c r="L27" i="30" s="1"/>
  <c r="H36" i="30"/>
  <c r="K52" i="18"/>
  <c r="I22" i="28"/>
  <c r="I36" i="30"/>
  <c r="K61" i="18"/>
  <c r="J22" i="28"/>
  <c r="D22" i="28"/>
  <c r="J36" i="30"/>
  <c r="R30" i="30"/>
  <c r="R29" i="30"/>
  <c r="D36" i="30"/>
  <c r="H6" i="35"/>
  <c r="N14" i="28"/>
  <c r="N21" i="28" s="1"/>
  <c r="F58" i="36" s="1"/>
  <c r="M21" i="28"/>
  <c r="E58" i="36" s="1"/>
  <c r="R28" i="30"/>
  <c r="H5" i="35"/>
  <c r="H4" i="35"/>
  <c r="C34" i="36"/>
  <c r="C33" i="36"/>
  <c r="C36" i="36"/>
  <c r="C35" i="36"/>
  <c r="R8" i="31"/>
  <c r="Q9" i="31"/>
  <c r="Q20" i="31" s="1"/>
  <c r="H33" i="36"/>
  <c r="H36" i="36"/>
  <c r="H34" i="36"/>
  <c r="H35" i="36"/>
  <c r="I34" i="36"/>
  <c r="I33" i="36"/>
  <c r="I36" i="36"/>
  <c r="I35" i="36"/>
  <c r="F34" i="36"/>
  <c r="F35" i="36"/>
  <c r="F36" i="36"/>
  <c r="G33" i="36"/>
  <c r="G34" i="36"/>
  <c r="G35" i="36"/>
  <c r="G36" i="36"/>
  <c r="E34" i="36"/>
  <c r="E36" i="36"/>
  <c r="E33" i="36"/>
  <c r="E35" i="36"/>
  <c r="F26" i="35"/>
  <c r="D11" i="33"/>
  <c r="E26" i="35"/>
  <c r="K87" i="18"/>
  <c r="H25" i="35" s="1"/>
  <c r="C25" i="35"/>
  <c r="C23" i="35"/>
  <c r="D26" i="35"/>
  <c r="G26" i="35"/>
  <c r="F65" i="18"/>
  <c r="F91" i="18" s="1"/>
  <c r="E19" i="36" s="1"/>
  <c r="E11" i="33"/>
  <c r="E14" i="33" s="1"/>
  <c r="E8" i="33"/>
  <c r="I5" i="33"/>
  <c r="G11" i="33"/>
  <c r="G14" i="33" s="1"/>
  <c r="G8" i="33"/>
  <c r="K76" i="18"/>
  <c r="H24" i="35" s="1"/>
  <c r="I7" i="33"/>
  <c r="D12" i="33"/>
  <c r="I12" i="33" s="1"/>
  <c r="D13" i="33"/>
  <c r="I13" i="33" s="1"/>
  <c r="I6" i="33"/>
  <c r="H11" i="33"/>
  <c r="H14" i="33" s="1"/>
  <c r="H8" i="33"/>
  <c r="F11" i="33"/>
  <c r="F14" i="33" s="1"/>
  <c r="F8" i="33"/>
  <c r="I4" i="33"/>
  <c r="D8" i="33"/>
  <c r="C22" i="28"/>
  <c r="E36" i="30"/>
  <c r="G22" i="28"/>
  <c r="C36" i="30"/>
  <c r="E22" i="28"/>
  <c r="G36" i="30"/>
  <c r="M30" i="21"/>
  <c r="L3" i="28" l="1"/>
  <c r="L11" i="28" s="1"/>
  <c r="L18" i="28" s="1"/>
  <c r="I16" i="26"/>
  <c r="Z5" i="26"/>
  <c r="Z15" i="26" s="1"/>
  <c r="Q33" i="26"/>
  <c r="H42" i="26"/>
  <c r="I33" i="26"/>
  <c r="I42" i="26" s="1"/>
  <c r="N23" i="30"/>
  <c r="N35" i="30" s="1"/>
  <c r="R19" i="31"/>
  <c r="F52" i="36" s="1"/>
  <c r="E52" i="36"/>
  <c r="E53" i="36"/>
  <c r="G65" i="18"/>
  <c r="G91" i="18" s="1"/>
  <c r="O14" i="28"/>
  <c r="O21" i="28" s="1"/>
  <c r="G58" i="36" s="1"/>
  <c r="S8" i="31"/>
  <c r="E26" i="36"/>
  <c r="C18" i="35"/>
  <c r="F26" i="36"/>
  <c r="D18" i="35"/>
  <c r="C39" i="36"/>
  <c r="R9" i="31"/>
  <c r="R20" i="31" s="1"/>
  <c r="F53" i="36" s="1"/>
  <c r="E39" i="36"/>
  <c r="G39" i="36"/>
  <c r="I39" i="36"/>
  <c r="F39" i="36"/>
  <c r="H39" i="36"/>
  <c r="H26" i="35"/>
  <c r="C26" i="35"/>
  <c r="I8" i="33"/>
  <c r="C37" i="30"/>
  <c r="D14" i="33"/>
  <c r="I11" i="33"/>
  <c r="I14" i="33" s="1"/>
  <c r="C23" i="28"/>
  <c r="R7" i="26"/>
  <c r="N27" i="22"/>
  <c r="U26" i="22"/>
  <c r="U27" i="22" s="1"/>
  <c r="E26" i="22"/>
  <c r="E40" i="22" s="1"/>
  <c r="L25" i="22"/>
  <c r="L24" i="22"/>
  <c r="L38" i="22" s="1"/>
  <c r="N25" i="26" s="1"/>
  <c r="N38" i="26" s="1"/>
  <c r="L23" i="22"/>
  <c r="L37" i="22" s="1"/>
  <c r="N24" i="26" s="1"/>
  <c r="N37" i="26" s="1"/>
  <c r="L22" i="22"/>
  <c r="L36" i="22" s="1"/>
  <c r="N23" i="26" s="1"/>
  <c r="N36" i="26" s="1"/>
  <c r="L21" i="22"/>
  <c r="L35" i="22" s="1"/>
  <c r="N22" i="26" s="1"/>
  <c r="L20" i="22"/>
  <c r="L34" i="22" s="1"/>
  <c r="N21" i="26" s="1"/>
  <c r="L19" i="22"/>
  <c r="L33" i="22" s="1"/>
  <c r="E27" i="22"/>
  <c r="E41" i="22" s="1"/>
  <c r="M26" i="22"/>
  <c r="D25" i="22"/>
  <c r="D39" i="22" s="1"/>
  <c r="D24" i="22"/>
  <c r="D38" i="22" s="1"/>
  <c r="D23" i="22"/>
  <c r="D37" i="22" s="1"/>
  <c r="D22" i="22"/>
  <c r="D36" i="22" s="1"/>
  <c r="D21" i="22"/>
  <c r="D35" i="22" s="1"/>
  <c r="D20" i="22"/>
  <c r="D34" i="22" s="1"/>
  <c r="D19" i="22"/>
  <c r="D33" i="22" s="1"/>
  <c r="D42" i="22" s="1"/>
  <c r="C27" i="22"/>
  <c r="C41" i="22" s="1"/>
  <c r="K26" i="22"/>
  <c r="D26" i="22"/>
  <c r="D40" i="22" s="1"/>
  <c r="G25" i="22"/>
  <c r="G39" i="22" s="1"/>
  <c r="C24" i="22"/>
  <c r="C38" i="22" s="1"/>
  <c r="M22" i="22"/>
  <c r="M36" i="22" s="1"/>
  <c r="O23" i="26" s="1"/>
  <c r="O36" i="26" s="1"/>
  <c r="G21" i="22"/>
  <c r="G35" i="22" s="1"/>
  <c r="C20" i="22"/>
  <c r="C34" i="22" s="1"/>
  <c r="W26" i="22"/>
  <c r="W27" i="22" s="1"/>
  <c r="C26" i="22"/>
  <c r="C40" i="22" s="1"/>
  <c r="F25" i="22"/>
  <c r="F39" i="22" s="1"/>
  <c r="K22" i="22"/>
  <c r="K36" i="22" s="1"/>
  <c r="M23" i="26" s="1"/>
  <c r="M36" i="26" s="1"/>
  <c r="F21" i="22"/>
  <c r="F35" i="22" s="1"/>
  <c r="O19" i="22"/>
  <c r="O33" i="22" s="1"/>
  <c r="M23" i="22"/>
  <c r="M37" i="22" s="1"/>
  <c r="O24" i="26" s="1"/>
  <c r="O37" i="26" s="1"/>
  <c r="M19" i="22"/>
  <c r="M33" i="22" s="1"/>
  <c r="O23" i="22"/>
  <c r="O37" i="22" s="1"/>
  <c r="C25" i="22"/>
  <c r="C39" i="22" s="1"/>
  <c r="C21" i="22"/>
  <c r="C35" i="22" s="1"/>
  <c r="V26" i="22"/>
  <c r="V27" i="22" s="1"/>
  <c r="E25" i="22"/>
  <c r="E39" i="22" s="1"/>
  <c r="N23" i="22"/>
  <c r="N37" i="22" s="1"/>
  <c r="P24" i="26" s="1"/>
  <c r="E21" i="22"/>
  <c r="E35" i="22" s="1"/>
  <c r="N19" i="22"/>
  <c r="N33" i="22" s="1"/>
  <c r="P20" i="26" s="1"/>
  <c r="T26" i="22"/>
  <c r="T27" i="22" s="1"/>
  <c r="G22" i="22"/>
  <c r="G36" i="22" s="1"/>
  <c r="S26" i="22"/>
  <c r="S27" i="22" s="1"/>
  <c r="O24" i="22"/>
  <c r="O38" i="22" s="1"/>
  <c r="K23" i="22"/>
  <c r="K37" i="22" s="1"/>
  <c r="M24" i="26" s="1"/>
  <c r="M37" i="26" s="1"/>
  <c r="F22" i="22"/>
  <c r="F36" i="22" s="1"/>
  <c r="F42" i="22" s="1"/>
  <c r="O20" i="22"/>
  <c r="O34" i="22" s="1"/>
  <c r="P34" i="22" s="1"/>
  <c r="K19" i="22"/>
  <c r="K33" i="22" s="1"/>
  <c r="E19" i="22"/>
  <c r="E33" i="22" s="1"/>
  <c r="O27" i="22"/>
  <c r="N24" i="22"/>
  <c r="N38" i="22" s="1"/>
  <c r="P25" i="26" s="1"/>
  <c r="P38" i="26" s="1"/>
  <c r="E22" i="22"/>
  <c r="E36" i="22" s="1"/>
  <c r="N20" i="22"/>
  <c r="N34" i="22" s="1"/>
  <c r="M27" i="22"/>
  <c r="O26" i="22"/>
  <c r="M24" i="22"/>
  <c r="M38" i="22" s="1"/>
  <c r="O25" i="26" s="1"/>
  <c r="O38" i="26" s="1"/>
  <c r="C22" i="22"/>
  <c r="C36" i="22" s="1"/>
  <c r="M20" i="22"/>
  <c r="M34" i="22" s="1"/>
  <c r="O21" i="26" s="1"/>
  <c r="O25" i="22"/>
  <c r="G23" i="22"/>
  <c r="G37" i="22" s="1"/>
  <c r="G19" i="22"/>
  <c r="G33" i="22" s="1"/>
  <c r="L27" i="22"/>
  <c r="K24" i="22"/>
  <c r="K38" i="22" s="1"/>
  <c r="M25" i="26" s="1"/>
  <c r="M38" i="26" s="1"/>
  <c r="O21" i="22"/>
  <c r="O35" i="22" s="1"/>
  <c r="F19" i="22"/>
  <c r="F33" i="22" s="1"/>
  <c r="K27" i="22"/>
  <c r="M25" i="22"/>
  <c r="G24" i="22"/>
  <c r="G38" i="22" s="1"/>
  <c r="M21" i="22"/>
  <c r="M35" i="22" s="1"/>
  <c r="O22" i="26" s="1"/>
  <c r="O35" i="26" s="1"/>
  <c r="C19" i="22"/>
  <c r="C33" i="22" s="1"/>
  <c r="N26" i="22"/>
  <c r="F23" i="22"/>
  <c r="F37" i="22" s="1"/>
  <c r="K20" i="22"/>
  <c r="K34" i="22" s="1"/>
  <c r="M21" i="26" s="1"/>
  <c r="L26" i="22"/>
  <c r="N21" i="22"/>
  <c r="N35" i="22" s="1"/>
  <c r="G27" i="22"/>
  <c r="G41" i="22" s="1"/>
  <c r="C23" i="22"/>
  <c r="C37" i="22" s="1"/>
  <c r="G20" i="22"/>
  <c r="G34" i="22" s="1"/>
  <c r="N25" i="22"/>
  <c r="E23" i="22"/>
  <c r="E37" i="22" s="1"/>
  <c r="F20" i="22"/>
  <c r="F34" i="22" s="1"/>
  <c r="E20" i="22"/>
  <c r="E34" i="22" s="1"/>
  <c r="K25" i="22"/>
  <c r="D27" i="22"/>
  <c r="D41" i="22" s="1"/>
  <c r="N22" i="22"/>
  <c r="N36" i="22" s="1"/>
  <c r="P23" i="26" s="1"/>
  <c r="P36" i="26" s="1"/>
  <c r="F24" i="22"/>
  <c r="F38" i="22" s="1"/>
  <c r="E24" i="22"/>
  <c r="E38" i="22" s="1"/>
  <c r="O22" i="22"/>
  <c r="O36" i="22" s="1"/>
  <c r="K21" i="22"/>
  <c r="K35" i="22" s="1"/>
  <c r="M22" i="26" s="1"/>
  <c r="F27" i="22"/>
  <c r="F41" i="22" s="1"/>
  <c r="G26" i="22"/>
  <c r="G40" i="22" s="1"/>
  <c r="F26" i="22"/>
  <c r="F40" i="22" s="1"/>
  <c r="AA5" i="26"/>
  <c r="D23" i="36"/>
  <c r="C11" i="35"/>
  <c r="P22" i="26"/>
  <c r="P21" i="26"/>
  <c r="O20" i="26" l="1"/>
  <c r="M42" i="22"/>
  <c r="W11" i="26"/>
  <c r="N34" i="26"/>
  <c r="L42" i="22"/>
  <c r="N20" i="26"/>
  <c r="N35" i="26"/>
  <c r="W12" i="26"/>
  <c r="N42" i="22"/>
  <c r="X12" i="26"/>
  <c r="X27" i="22"/>
  <c r="K42" i="22"/>
  <c r="M20" i="26"/>
  <c r="M35" i="26"/>
  <c r="V12" i="26"/>
  <c r="M34" i="26"/>
  <c r="V11" i="26"/>
  <c r="X11" i="26"/>
  <c r="O34" i="26"/>
  <c r="C42" i="22"/>
  <c r="E42" i="22"/>
  <c r="O23" i="30"/>
  <c r="O35" i="30" s="1"/>
  <c r="S19" i="31"/>
  <c r="G52" i="36" s="1"/>
  <c r="G97" i="18"/>
  <c r="F19" i="36"/>
  <c r="H65" i="18"/>
  <c r="H91" i="18" s="1"/>
  <c r="G19" i="36" s="1"/>
  <c r="P14" i="28"/>
  <c r="P21" i="28" s="1"/>
  <c r="H58" i="36" s="1"/>
  <c r="G26" i="36"/>
  <c r="E18" i="35"/>
  <c r="D36" i="36"/>
  <c r="D33" i="36"/>
  <c r="D35" i="36"/>
  <c r="D34" i="36"/>
  <c r="S9" i="31"/>
  <c r="S20" i="31" s="1"/>
  <c r="G53" i="36" s="1"/>
  <c r="T8" i="31"/>
  <c r="F97" i="18"/>
  <c r="H38" i="22"/>
  <c r="H37" i="22"/>
  <c r="H34" i="22"/>
  <c r="X26" i="22"/>
  <c r="M28" i="22"/>
  <c r="P21" i="22"/>
  <c r="H23" i="22"/>
  <c r="P22" i="22"/>
  <c r="H35" i="22"/>
  <c r="O42" i="22"/>
  <c r="P33" i="22"/>
  <c r="P29" i="26"/>
  <c r="Y13" i="26" s="1"/>
  <c r="P33" i="26"/>
  <c r="R33" i="26" s="1"/>
  <c r="Y10" i="26"/>
  <c r="G28" i="22"/>
  <c r="H26" i="22"/>
  <c r="P25" i="22"/>
  <c r="P19" i="22"/>
  <c r="K28" i="22"/>
  <c r="L28" i="22"/>
  <c r="C28" i="22"/>
  <c r="H19" i="22"/>
  <c r="H21" i="22"/>
  <c r="H20" i="22"/>
  <c r="H36" i="22"/>
  <c r="P37" i="26"/>
  <c r="E28" i="22"/>
  <c r="H25" i="22"/>
  <c r="Y12" i="26"/>
  <c r="P36" i="22"/>
  <c r="P20" i="22"/>
  <c r="G42" i="22"/>
  <c r="H33" i="22"/>
  <c r="P38" i="22"/>
  <c r="H22" i="22"/>
  <c r="P23" i="22"/>
  <c r="F28" i="22"/>
  <c r="D28" i="22"/>
  <c r="Y11" i="26"/>
  <c r="P34" i="26"/>
  <c r="R34" i="26" s="1"/>
  <c r="H40" i="22"/>
  <c r="H24" i="22"/>
  <c r="H39" i="22"/>
  <c r="D11" i="35"/>
  <c r="O28" i="22"/>
  <c r="P26" i="22"/>
  <c r="P37" i="22"/>
  <c r="P24" i="22"/>
  <c r="N28" i="22"/>
  <c r="P35" i="22"/>
  <c r="Q14" i="28" l="1"/>
  <c r="Q21" i="28" s="1"/>
  <c r="M29" i="26"/>
  <c r="V13" i="26" s="1"/>
  <c r="M33" i="26"/>
  <c r="M42" i="26" s="1"/>
  <c r="V10" i="26"/>
  <c r="N29" i="26"/>
  <c r="W13" i="26" s="1"/>
  <c r="N33" i="26"/>
  <c r="N42" i="26" s="1"/>
  <c r="W10" i="26"/>
  <c r="I65" i="18"/>
  <c r="I91" i="18" s="1"/>
  <c r="H19" i="36" s="1"/>
  <c r="O33" i="26"/>
  <c r="O42" i="26" s="1"/>
  <c r="X10" i="26"/>
  <c r="O29" i="26"/>
  <c r="X13" i="26" s="1"/>
  <c r="P23" i="30"/>
  <c r="P35" i="30" s="1"/>
  <c r="T19" i="31"/>
  <c r="H52" i="36" s="1"/>
  <c r="D39" i="36"/>
  <c r="U8" i="31"/>
  <c r="H26" i="36"/>
  <c r="F18" i="35"/>
  <c r="T9" i="31"/>
  <c r="T20" i="31" s="1"/>
  <c r="H53" i="36" s="1"/>
  <c r="H42" i="22"/>
  <c r="J65" i="18"/>
  <c r="I58" i="36"/>
  <c r="H97" i="18"/>
  <c r="E11" i="35"/>
  <c r="H39" i="30"/>
  <c r="H25" i="28"/>
  <c r="H28" i="22"/>
  <c r="Z12" i="26"/>
  <c r="J25" i="28"/>
  <c r="J39" i="30"/>
  <c r="P42" i="22"/>
  <c r="L39" i="30"/>
  <c r="L25" i="28"/>
  <c r="Z11" i="26"/>
  <c r="I25" i="28"/>
  <c r="I39" i="30"/>
  <c r="Z10" i="26"/>
  <c r="Z13" i="26"/>
  <c r="K25" i="28"/>
  <c r="K39" i="30"/>
  <c r="P28" i="22"/>
  <c r="Q23" i="30" l="1"/>
  <c r="U19" i="31"/>
  <c r="V8" i="31"/>
  <c r="K65" i="18"/>
  <c r="J91" i="18"/>
  <c r="I19" i="36" s="1"/>
  <c r="Q35" i="30"/>
  <c r="I26" i="36"/>
  <c r="G18" i="35"/>
  <c r="U9" i="31"/>
  <c r="U20" i="31" s="1"/>
  <c r="H26" i="28"/>
  <c r="AA10" i="26"/>
  <c r="AA13" i="26"/>
  <c r="R21" i="28"/>
  <c r="H18" i="35" s="1"/>
  <c r="I97" i="18"/>
  <c r="AA15" i="26"/>
  <c r="AA12" i="26"/>
  <c r="AA11" i="26"/>
  <c r="AA16" i="26"/>
  <c r="F11" i="35"/>
  <c r="H40" i="30"/>
  <c r="V19" i="31" l="1"/>
  <c r="I52" i="36"/>
  <c r="V20" i="31"/>
  <c r="I53" i="36"/>
  <c r="V9" i="31"/>
  <c r="Z11" i="31"/>
  <c r="Z8" i="31" s="1"/>
  <c r="J97" i="18"/>
  <c r="K91" i="18"/>
  <c r="K97" i="18" s="1"/>
  <c r="G11" i="35"/>
  <c r="H11" i="35" s="1"/>
  <c r="AA11" i="31" l="1"/>
  <c r="R35" i="30"/>
  <c r="G86" i="32" l="1"/>
  <c r="I84" i="32"/>
  <c r="H5" i="32" l="1"/>
  <c r="J5" i="32"/>
  <c r="I5" i="32"/>
  <c r="L7" i="31" s="1"/>
  <c r="E64" i="18" s="1"/>
  <c r="K7" i="31"/>
  <c r="O7" i="31" s="1"/>
  <c r="O18" i="31" s="1"/>
  <c r="O13" i="25"/>
  <c r="C51" i="36" l="1"/>
  <c r="O23" i="31"/>
  <c r="L12" i="31"/>
  <c r="P7" i="31"/>
  <c r="P18" i="31" s="1"/>
  <c r="K6" i="32"/>
  <c r="Q18" i="31"/>
  <c r="P13" i="25"/>
  <c r="L10" i="30" s="1"/>
  <c r="K5" i="32"/>
  <c r="K12" i="31"/>
  <c r="D64" i="18"/>
  <c r="E90" i="18"/>
  <c r="E66" i="18"/>
  <c r="C55" i="36"/>
  <c r="O12" i="31"/>
  <c r="P12" i="31"/>
  <c r="O23" i="25"/>
  <c r="O15" i="25"/>
  <c r="K10" i="30"/>
  <c r="Q23" i="31" l="1"/>
  <c r="Q7" i="31"/>
  <c r="F64" i="18" s="1"/>
  <c r="E51" i="36"/>
  <c r="E55" i="36" s="1"/>
  <c r="E44" i="36" s="1"/>
  <c r="R18" i="31"/>
  <c r="L6" i="32"/>
  <c r="D51" i="36"/>
  <c r="D55" i="36" s="1"/>
  <c r="D45" i="36" s="1"/>
  <c r="P23" i="31"/>
  <c r="L5" i="32"/>
  <c r="P15" i="25"/>
  <c r="P23" i="25"/>
  <c r="L5" i="28" s="1"/>
  <c r="D90" i="18"/>
  <c r="D66" i="18"/>
  <c r="D67" i="18" s="1"/>
  <c r="E67" i="18"/>
  <c r="E92" i="18"/>
  <c r="E93" i="18" s="1"/>
  <c r="D18" i="36"/>
  <c r="D20" i="36" s="1"/>
  <c r="K12" i="30"/>
  <c r="K22" i="30"/>
  <c r="L12" i="30"/>
  <c r="L22" i="30"/>
  <c r="P9" i="26"/>
  <c r="O27" i="25"/>
  <c r="K5" i="28"/>
  <c r="C44" i="36"/>
  <c r="C43" i="36"/>
  <c r="C42" i="36"/>
  <c r="C45" i="36"/>
  <c r="E45" i="36" l="1"/>
  <c r="E43" i="36"/>
  <c r="P27" i="25"/>
  <c r="E42" i="36"/>
  <c r="E61" i="36" s="1"/>
  <c r="S18" i="31"/>
  <c r="M6" i="32"/>
  <c r="F51" i="36"/>
  <c r="F55" i="36" s="1"/>
  <c r="R23" i="31"/>
  <c r="R7" i="31"/>
  <c r="D42" i="36"/>
  <c r="M22" i="30"/>
  <c r="M34" i="30" s="1"/>
  <c r="C10" i="35" s="1"/>
  <c r="Q12" i="31"/>
  <c r="D44" i="36"/>
  <c r="D43" i="36"/>
  <c r="Q9" i="26"/>
  <c r="M5" i="32"/>
  <c r="C18" i="36"/>
  <c r="C20" i="36" s="1"/>
  <c r="D92" i="18"/>
  <c r="D93" i="18" s="1"/>
  <c r="K13" i="28"/>
  <c r="K7" i="28"/>
  <c r="C61" i="36"/>
  <c r="C48" i="36"/>
  <c r="P16" i="26"/>
  <c r="Y8" i="26" s="1"/>
  <c r="Y18" i="26" s="1"/>
  <c r="P35" i="26"/>
  <c r="Y7" i="26"/>
  <c r="Y17" i="26" s="1"/>
  <c r="K24" i="30"/>
  <c r="K34" i="30"/>
  <c r="K36" i="30" s="1"/>
  <c r="L24" i="30"/>
  <c r="L34" i="30"/>
  <c r="L36" i="30" s="1"/>
  <c r="L13" i="28"/>
  <c r="L7" i="28"/>
  <c r="R9" i="26" l="1"/>
  <c r="Q35" i="26"/>
  <c r="Q42" i="26" s="1"/>
  <c r="Q16" i="26"/>
  <c r="Z8" i="26" s="1"/>
  <c r="Z18" i="26" s="1"/>
  <c r="N22" i="30"/>
  <c r="N34" i="30" s="1"/>
  <c r="G64" i="18"/>
  <c r="G90" i="18" s="1"/>
  <c r="E48" i="36"/>
  <c r="D61" i="36"/>
  <c r="Z7" i="26"/>
  <c r="AA7" i="26" s="1"/>
  <c r="R12" i="31"/>
  <c r="N6" i="32"/>
  <c r="T18" i="31"/>
  <c r="D48" i="36"/>
  <c r="F90" i="18"/>
  <c r="F66" i="18"/>
  <c r="S23" i="31"/>
  <c r="G51" i="36"/>
  <c r="G55" i="36" s="1"/>
  <c r="S7" i="31"/>
  <c r="F43" i="36"/>
  <c r="F44" i="36"/>
  <c r="F45" i="36"/>
  <c r="F42" i="36"/>
  <c r="D10" i="35"/>
  <c r="N5" i="32"/>
  <c r="O5" i="32" s="1"/>
  <c r="P42" i="26"/>
  <c r="L15" i="28"/>
  <c r="L20" i="28"/>
  <c r="K20" i="28"/>
  <c r="K15" i="28"/>
  <c r="H37" i="30"/>
  <c r="G66" i="18" l="1"/>
  <c r="N13" i="28" s="1"/>
  <c r="R16" i="26"/>
  <c r="AA8" i="26" s="1"/>
  <c r="Z17" i="26"/>
  <c r="AA17" i="26" s="1"/>
  <c r="R35" i="26"/>
  <c r="R42" i="26" s="1"/>
  <c r="AA18" i="26" s="1"/>
  <c r="S12" i="31"/>
  <c r="H64" i="18"/>
  <c r="H66" i="18" s="1"/>
  <c r="F96" i="18"/>
  <c r="E18" i="36"/>
  <c r="E20" i="36" s="1"/>
  <c r="F92" i="18"/>
  <c r="O22" i="30"/>
  <c r="O34" i="30" s="1"/>
  <c r="E10" i="35" s="1"/>
  <c r="F67" i="18"/>
  <c r="M19" i="30"/>
  <c r="M13" i="28"/>
  <c r="H51" i="36"/>
  <c r="H55" i="36" s="1"/>
  <c r="T7" i="31"/>
  <c r="I64" i="18" s="1"/>
  <c r="T23" i="31"/>
  <c r="U18" i="31"/>
  <c r="O6" i="32"/>
  <c r="F61" i="36"/>
  <c r="G44" i="36"/>
  <c r="G45" i="36"/>
  <c r="G43" i="36"/>
  <c r="G42" i="36"/>
  <c r="F48" i="36"/>
  <c r="G67" i="18"/>
  <c r="F18" i="36"/>
  <c r="F20" i="36" s="1"/>
  <c r="G96" i="18"/>
  <c r="G92" i="18"/>
  <c r="D25" i="36"/>
  <c r="L22" i="28"/>
  <c r="K22" i="28"/>
  <c r="C25" i="36"/>
  <c r="T12" i="31" l="1"/>
  <c r="P22" i="30"/>
  <c r="P34" i="30" s="1"/>
  <c r="F10" i="35" s="1"/>
  <c r="N19" i="30"/>
  <c r="N24" i="30" s="1"/>
  <c r="H90" i="18"/>
  <c r="U7" i="31"/>
  <c r="J64" i="18" s="1"/>
  <c r="I51" i="36"/>
  <c r="I55" i="36" s="1"/>
  <c r="I42" i="36" s="1"/>
  <c r="U23" i="31"/>
  <c r="V18" i="31"/>
  <c r="V23" i="31" s="1"/>
  <c r="F95" i="18"/>
  <c r="F98" i="18" s="1"/>
  <c r="F93" i="18"/>
  <c r="M15" i="28"/>
  <c r="M20" i="28"/>
  <c r="M31" i="30"/>
  <c r="M24" i="30"/>
  <c r="H67" i="18"/>
  <c r="O19" i="30"/>
  <c r="O13" i="28"/>
  <c r="G61" i="36"/>
  <c r="G48" i="36"/>
  <c r="H44" i="36"/>
  <c r="H45" i="36"/>
  <c r="H43" i="36"/>
  <c r="H42" i="36"/>
  <c r="H96" i="18"/>
  <c r="H92" i="18"/>
  <c r="G18" i="36"/>
  <c r="G20" i="36" s="1"/>
  <c r="G93" i="18"/>
  <c r="G95" i="18"/>
  <c r="G98" i="18" s="1"/>
  <c r="N31" i="30"/>
  <c r="N15" i="28"/>
  <c r="N20" i="28"/>
  <c r="I66" i="18"/>
  <c r="I90" i="18"/>
  <c r="C30" i="36"/>
  <c r="C65" i="36" s="1"/>
  <c r="C64" i="36" s="1"/>
  <c r="H23" i="28"/>
  <c r="D30" i="36"/>
  <c r="D65" i="36" s="1"/>
  <c r="D64" i="36" s="1"/>
  <c r="I43" i="36" l="1"/>
  <c r="I44" i="36"/>
  <c r="I45" i="36"/>
  <c r="E25" i="36"/>
  <c r="C17" i="35"/>
  <c r="M22" i="28"/>
  <c r="C19" i="35" s="1"/>
  <c r="C7" i="35"/>
  <c r="C12" i="35" s="1"/>
  <c r="M36" i="30"/>
  <c r="U12" i="31"/>
  <c r="Q22" i="30"/>
  <c r="Q34" i="30" s="1"/>
  <c r="V7" i="31"/>
  <c r="V12" i="31" s="1"/>
  <c r="H93" i="18"/>
  <c r="H95" i="18"/>
  <c r="H98" i="18" s="1"/>
  <c r="D7" i="35"/>
  <c r="N36" i="30"/>
  <c r="H18" i="36"/>
  <c r="H20" i="36" s="1"/>
  <c r="I96" i="18"/>
  <c r="I92" i="18"/>
  <c r="O20" i="28"/>
  <c r="O15" i="28"/>
  <c r="I67" i="18"/>
  <c r="P13" i="28"/>
  <c r="P19" i="30"/>
  <c r="O24" i="30"/>
  <c r="O31" i="30"/>
  <c r="N22" i="28"/>
  <c r="D17" i="35"/>
  <c r="F25" i="36"/>
  <c r="H48" i="36"/>
  <c r="H61" i="36"/>
  <c r="I48" i="36" l="1"/>
  <c r="I61" i="36"/>
  <c r="G10" i="35"/>
  <c r="H10" i="35" s="1"/>
  <c r="R34" i="30"/>
  <c r="J90" i="18"/>
  <c r="K64" i="18"/>
  <c r="J66" i="18"/>
  <c r="E30" i="36"/>
  <c r="E65" i="36" s="1"/>
  <c r="E64" i="36" s="1"/>
  <c r="I93" i="18"/>
  <c r="I95" i="18"/>
  <c r="I98" i="18" s="1"/>
  <c r="F30" i="36"/>
  <c r="F65" i="36" s="1"/>
  <c r="F64" i="36" s="1"/>
  <c r="O22" i="28"/>
  <c r="E19" i="35" s="1"/>
  <c r="G25" i="36"/>
  <c r="E17" i="35"/>
  <c r="D12" i="35"/>
  <c r="O36" i="30"/>
  <c r="E7" i="35"/>
  <c r="E12" i="35" s="1"/>
  <c r="D19" i="35"/>
  <c r="P31" i="30"/>
  <c r="P24" i="30"/>
  <c r="P15" i="28"/>
  <c r="P20" i="28"/>
  <c r="J67" i="18" l="1"/>
  <c r="Q13" i="28"/>
  <c r="Q19" i="30"/>
  <c r="K66" i="18"/>
  <c r="K67" i="18" s="1"/>
  <c r="J96" i="18"/>
  <c r="I18" i="36"/>
  <c r="I20" i="36" s="1"/>
  <c r="J92" i="18"/>
  <c r="K90" i="18"/>
  <c r="K96" i="18" s="1"/>
  <c r="H25" i="36"/>
  <c r="P22" i="28"/>
  <c r="F17" i="35"/>
  <c r="G30" i="36"/>
  <c r="G65" i="36" s="1"/>
  <c r="G64" i="36" s="1"/>
  <c r="F7" i="35"/>
  <c r="F12" i="35" s="1"/>
  <c r="P36" i="30"/>
  <c r="Q24" i="30" l="1"/>
  <c r="Q31" i="30"/>
  <c r="Q15" i="28"/>
  <c r="Q20" i="28"/>
  <c r="J95" i="18"/>
  <c r="J98" i="18" s="1"/>
  <c r="K92" i="18"/>
  <c r="J93" i="18"/>
  <c r="F19" i="35"/>
  <c r="H30" i="36"/>
  <c r="H65" i="36" s="1"/>
  <c r="H64" i="36" s="1"/>
  <c r="K93" i="18" l="1"/>
  <c r="K95" i="18"/>
  <c r="K98" i="18" s="1"/>
  <c r="I25" i="36"/>
  <c r="G17" i="35"/>
  <c r="Q22" i="28"/>
  <c r="R20" i="28"/>
  <c r="H17" i="35" s="1"/>
  <c r="G7" i="35"/>
  <c r="Q36" i="30"/>
  <c r="R31" i="30"/>
  <c r="R24" i="30"/>
  <c r="G12" i="35" l="1"/>
  <c r="H7" i="35"/>
  <c r="H12" i="35" s="1"/>
  <c r="G19" i="35"/>
  <c r="M23" i="28"/>
  <c r="R22" i="28"/>
  <c r="S26" i="28" s="1"/>
  <c r="I30" i="36"/>
  <c r="I65" i="36" s="1"/>
  <c r="I64" i="36" s="1"/>
  <c r="R36" i="30"/>
  <c r="S40" i="30" s="1"/>
  <c r="M37" i="30"/>
  <c r="S37" i="30" s="1"/>
  <c r="S23" i="28" l="1"/>
  <c r="R23" i="28"/>
  <c r="H19" i="3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odcFile="C:\Users\jambra\OneDrive - APA Group\Downloads\query (22).iqy" keepAlive="1" name="query (22)" type="5" refreshedVersion="8" minRefreshableVersion="3" saveData="1">
    <dbPr connection="Provider=Microsoft.Office.List.OLEDB.2.0;Data Source=&quot;&quot;;ApplicationName=Excel;Version=12.0.0.0" command="&lt;LIST&gt;&lt;VIEWGUID&gt;4F5FC9C2-0C77-45BC-AC6F-C2E24E726E2D&lt;/VIEWGUID&gt;&lt;LISTNAME&gt;{0F102BF8-7767-4C31-B890-510CBE9331FE}&lt;/LISTNAME&gt;&lt;LISTWEB&gt;https://apamscloud.sharepoint.com/sites/ID-SIBForecasting/_vti_bin&lt;/LISTWEB&gt;&lt;LISTSUBWEB&gt;&lt;/LISTSUBWEB&gt;&lt;ROOTFOLDER&gt;&lt;/ROOTFOLDER&gt;&lt;/LIST&gt;" commandType="5"/>
  </connection>
  <connection id="2" xr16:uid="{00000000-0015-0000-FFFF-FFFF02000000}" odcFile="C:\Users\jambra\OneDrive - APA Group\Downloads\query (23).iqy" keepAlive="1" name="query (23)" type="5" refreshedVersion="8" minRefreshableVersion="3" saveData="1">
    <dbPr connection="Provider=Microsoft.Office.List.OLEDB.2.0;Data Source=&quot;&quot;;ApplicationName=Excel;Version=12.0.0.0" command="&lt;LIST&gt;&lt;VIEWGUID&gt;005300B8-186C-4FB2-97C0-A3E3634959DE&lt;/VIEWGUID&gt;&lt;LISTNAME&gt;{860B0551-7AE2-491C-BBDC-CDB32EB671D9}&lt;/LISTNAME&gt;&lt;LISTWEB&gt;https://apamscloud.sharepoint.com/sites/ID-SIBForecasting/_vti_bin&lt;/LISTWEB&gt;&lt;LISTSUBWEB&gt;&lt;/LISTSUBWEB&gt;&lt;ROOTFOLDER&gt;&lt;/ROOTFOLDER&gt;&lt;/LIST&gt;" commandType="5"/>
  </connection>
</connections>
</file>

<file path=xl/sharedStrings.xml><?xml version="1.0" encoding="utf-8"?>
<sst xmlns="http://schemas.openxmlformats.org/spreadsheetml/2006/main" count="81314" uniqueCount="6866">
  <si>
    <t>ID</t>
  </si>
  <si>
    <t>Oracle Identifier (Project Number)</t>
  </si>
  <si>
    <t>Project Identifier</t>
  </si>
  <si>
    <t>Title</t>
  </si>
  <si>
    <t>ForecastManager:TemplateName</t>
  </si>
  <si>
    <t>ForecastManager</t>
  </si>
  <si>
    <t>Asset</t>
  </si>
  <si>
    <t>WorkType</t>
  </si>
  <si>
    <t>AssetLookup</t>
  </si>
  <si>
    <t>AssetLookup:AssetType</t>
  </si>
  <si>
    <t>AssetLookup:SIBGroup</t>
  </si>
  <si>
    <t>AssetLookup:State</t>
  </si>
  <si>
    <t>Close</t>
  </si>
  <si>
    <t>ForecastManager:FinanceManager</t>
  </si>
  <si>
    <t>ForecastManager:ForecastManager (linked to item)</t>
  </si>
  <si>
    <t>ForecastManager:ForecastManagerGroup</t>
  </si>
  <si>
    <t>ForecastManager:GMGroup</t>
  </si>
  <si>
    <t>ForecastManager:PDFunction</t>
  </si>
  <si>
    <t>Program</t>
  </si>
  <si>
    <t>Project BSV</t>
  </si>
  <si>
    <t>State</t>
  </si>
  <si>
    <t>Report Table</t>
  </si>
  <si>
    <t>Item Type</t>
  </si>
  <si>
    <t>Path</t>
  </si>
  <si>
    <t>ProjectAccountant</t>
  </si>
  <si>
    <t>ALMPID</t>
  </si>
  <si>
    <t>Modified By</t>
  </si>
  <si>
    <t>NAT19.SIB.50</t>
  </si>
  <si>
    <t>EAM Maintenance Regime</t>
  </si>
  <si>
    <t>EP National and Other</t>
  </si>
  <si>
    <t>Shane Ide</t>
  </si>
  <si>
    <t>National</t>
  </si>
  <si>
    <t>SIB – Operations</t>
  </si>
  <si>
    <t>NAT</t>
  </si>
  <si>
    <t>SIB-NATIONAL</t>
  </si>
  <si>
    <t>Narelle Crawford</t>
  </si>
  <si>
    <t>Engineering and Planning</t>
  </si>
  <si>
    <t>Facilities Engineering</t>
  </si>
  <si>
    <t>EAM</t>
  </si>
  <si>
    <t>Item</t>
  </si>
  <si>
    <t>sites/ID-SIBForecasting/Lists/SIB Projects</t>
  </si>
  <si>
    <t>Newbury, Adam</t>
  </si>
  <si>
    <t>Nat Inventory Storeroom Setup</t>
  </si>
  <si>
    <t>Hall, Robert</t>
  </si>
  <si>
    <t>NSWFY16.03</t>
  </si>
  <si>
    <t>Moomba Wilton pipeline - Cathodic protection system augmentation</t>
  </si>
  <si>
    <t/>
  </si>
  <si>
    <t>MSP</t>
  </si>
  <si>
    <t>Pipeline</t>
  </si>
  <si>
    <t>SIB-MSP</t>
  </si>
  <si>
    <t>NSW</t>
  </si>
  <si>
    <t>NSWFY16.14</t>
  </si>
  <si>
    <t>Moomba Wilton pipeline - MFL inspection sections 2 and 4</t>
  </si>
  <si>
    <t>Jen Ward</t>
  </si>
  <si>
    <t>Pipeline Engineering</t>
  </si>
  <si>
    <t>NSWFY16.24</t>
  </si>
  <si>
    <t>Upgrade NSW ClearSCADA to latest display standard</t>
  </si>
  <si>
    <t>OT</t>
  </si>
  <si>
    <t>OT Engineering Systems</t>
  </si>
  <si>
    <t>Eng Systems</t>
  </si>
  <si>
    <t>SIB T&amp;T – Operational Technology</t>
  </si>
  <si>
    <t>Andries Buys</t>
  </si>
  <si>
    <t>OT Systems</t>
  </si>
  <si>
    <t>Operational Technology</t>
  </si>
  <si>
    <t>NSWFY16.103</t>
  </si>
  <si>
    <t>Wilton MS metering system upgrade</t>
  </si>
  <si>
    <t>Infrastructure Construction</t>
  </si>
  <si>
    <t>Warwick Tidswell</t>
  </si>
  <si>
    <t>Infra Construction</t>
  </si>
  <si>
    <t>Infrastructure Construct</t>
  </si>
  <si>
    <t>MSP16.SIB07 SCC EMAT Inspect</t>
  </si>
  <si>
    <t>Project Delivery NSW</t>
  </si>
  <si>
    <t>Matthew Bickley</t>
  </si>
  <si>
    <t>Roger Brasser</t>
  </si>
  <si>
    <t>Project Design &amp; Delivery</t>
  </si>
  <si>
    <t>MSP SCC</t>
  </si>
  <si>
    <t>EDWF19.SIB.09</t>
  </si>
  <si>
    <t>EDWF Minor Tools &amp; Equipment</t>
  </si>
  <si>
    <t>O&amp;M QLD</t>
  </si>
  <si>
    <t>Ian Kirkpatrick</t>
  </si>
  <si>
    <t>EDWF</t>
  </si>
  <si>
    <t>Power</t>
  </si>
  <si>
    <t>SIB-WIND</t>
  </si>
  <si>
    <t>WA</t>
  </si>
  <si>
    <t>Jordan Shum</t>
  </si>
  <si>
    <t>Renewables</t>
  </si>
  <si>
    <t>EDWF19.SIB.01</t>
  </si>
  <si>
    <t>Cu Cap Blade Upgrade</t>
  </si>
  <si>
    <t>EDWF Dynamic Model</t>
  </si>
  <si>
    <t>RBP17.SIB.03</t>
  </si>
  <si>
    <t>RBP CP UPGRADE</t>
  </si>
  <si>
    <t>Project Delivery QLD</t>
  </si>
  <si>
    <t>Mick Warman</t>
  </si>
  <si>
    <t>RBP</t>
  </si>
  <si>
    <t>SIB-RBP</t>
  </si>
  <si>
    <t>QLD</t>
  </si>
  <si>
    <t>QLDFY16.02</t>
  </si>
  <si>
    <t>FC &amp; RTU UPGRADE - RBP</t>
  </si>
  <si>
    <t>QLDFY16.17</t>
  </si>
  <si>
    <t>SWQP16-SIB-01 Roma MS Upgrade</t>
  </si>
  <si>
    <t>SWQP</t>
  </si>
  <si>
    <t>SIB-SWQP</t>
  </si>
  <si>
    <t>QLDFY16.18</t>
  </si>
  <si>
    <t>SCOTIA WOODROYD VENT EXTENSION ABOVE ROOF</t>
  </si>
  <si>
    <t>QLDFY16.46</t>
  </si>
  <si>
    <t>NEW FCAST: SANDY CK CLASS BREAK UPGRADE</t>
  </si>
  <si>
    <t>Mick Warman - Design</t>
  </si>
  <si>
    <t>SWQP17.SIB.14</t>
  </si>
  <si>
    <t>WCS2 COMP PRESSURISATION MODS FEED</t>
  </si>
  <si>
    <t>VTS19.SIB.37</t>
  </si>
  <si>
    <t>VTS - LOW VALUE PURCH</t>
  </si>
  <si>
    <t>O&amp;M VIC</t>
  </si>
  <si>
    <t>Shane Matthews</t>
  </si>
  <si>
    <t>VTS</t>
  </si>
  <si>
    <t>SIB-VTS</t>
  </si>
  <si>
    <t>VIC</t>
  </si>
  <si>
    <t>Operations &amp; Maintenance</t>
  </si>
  <si>
    <t xml:space="preserve">VTS16.SIB27 </t>
  </si>
  <si>
    <t>VTS - FY16 PIGGING T92-T112</t>
  </si>
  <si>
    <t>Project Delivery National Pipelines</t>
  </si>
  <si>
    <t>Colin Yeoh</t>
  </si>
  <si>
    <t>LNG16.SIB.31</t>
  </si>
  <si>
    <t>LNG16.SIB31 Pipe Hangers &amp; Support</t>
  </si>
  <si>
    <t>Project Delivery VIC</t>
  </si>
  <si>
    <t>Prasoon Premachandran</t>
  </si>
  <si>
    <t>VIC LNG</t>
  </si>
  <si>
    <t>SIB-LNG</t>
  </si>
  <si>
    <t>VTS16.SIB.22</t>
  </si>
  <si>
    <t>Pig Trap Install - A Branch Valve on Pipeline 108 to Newport (124)</t>
  </si>
  <si>
    <t>VTS19.SIB.58</t>
  </si>
  <si>
    <t>Pigging Program (T56 Brooklyn - Ballan)</t>
  </si>
  <si>
    <t>VTS.SIB99</t>
  </si>
  <si>
    <t>WCS STN A Discharge Liquid</t>
  </si>
  <si>
    <t>VNIE</t>
  </si>
  <si>
    <t>PGP15.SIB.001</t>
  </si>
  <si>
    <t>CMS Design RevUp</t>
  </si>
  <si>
    <t>Clayton Wylie - PDD Vic</t>
  </si>
  <si>
    <t>PGP</t>
  </si>
  <si>
    <t>SIB-PGP</t>
  </si>
  <si>
    <t>Genevieve Ellerker</t>
  </si>
  <si>
    <t>Clayton Wylie</t>
  </si>
  <si>
    <t>PGP15.SIB.003</t>
  </si>
  <si>
    <t>Odourant System</t>
  </si>
  <si>
    <t>PGP15.SIB.006</t>
  </si>
  <si>
    <t>BHS Over pressur</t>
  </si>
  <si>
    <t>WAFY16.25</t>
  </si>
  <si>
    <t>ILI sections 1 2 &amp; 3</t>
  </si>
  <si>
    <t>O&amp;M WA</t>
  </si>
  <si>
    <t>Mick Redway</t>
  </si>
  <si>
    <t>Operations &amp; Maintenance Capability</t>
  </si>
  <si>
    <t>WAFY16.26</t>
  </si>
  <si>
    <t>Girth Weld Sleeve Upgrade Project</t>
  </si>
  <si>
    <t>WAFY16.40</t>
  </si>
  <si>
    <t>Kal South Metering Upgrade</t>
  </si>
  <si>
    <t>SCP</t>
  </si>
  <si>
    <t>PGP MLV Controls relocation</t>
  </si>
  <si>
    <t>PEP17.SIB.02</t>
  </si>
  <si>
    <t>WA - PEP17.SIB.02 : Port Hedland Station RTU 5 / 80 E</t>
  </si>
  <si>
    <t>PEPL</t>
  </si>
  <si>
    <t>SIB-PEP</t>
  </si>
  <si>
    <t>SCP17.SIB.01</t>
  </si>
  <si>
    <t>WA - SCP17.SIB.01 : Mount Keth Flow Compuer EOL Replacement</t>
  </si>
  <si>
    <t>PGP17.SIB.05</t>
  </si>
  <si>
    <t>WA - PGP17.SIB.05 : Tiwest Kwinanna Flow Computer EOL Replacement</t>
  </si>
  <si>
    <t>PEP17.SIB.04</t>
  </si>
  <si>
    <t>WA - PEP17.SIB.04 : HBI Power Station Flow Computer EOL Replacement</t>
  </si>
  <si>
    <t>PEP17.SIB.05</t>
  </si>
  <si>
    <t>WA - PEP17.SIB.05 : Telfer Offtake Flow Computer EOL Replacement</t>
  </si>
  <si>
    <t>PGP16.SIB.013 Electro Magnetic</t>
  </si>
  <si>
    <t>RUSSELL ROAD INTERCONNECT Over Pressure Shutoff Device</t>
  </si>
  <si>
    <t>MSP17.SIB.03</t>
  </si>
  <si>
    <t>Cathodic Protection System Augmentation</t>
  </si>
  <si>
    <t>MDP17.SIB.01</t>
  </si>
  <si>
    <t>Marsden Dubbo Compressor, Unit Controls upgrade</t>
  </si>
  <si>
    <t>Asset Management &amp; Lifecycle</t>
  </si>
  <si>
    <t>Praema Ranga</t>
  </si>
  <si>
    <t>MSP17.SIB.15</t>
  </si>
  <si>
    <t>Moomba Scraper Station, Stage 2 MCC upgrade</t>
  </si>
  <si>
    <t>MSP17.SIB.21</t>
  </si>
  <si>
    <t>Moomba Wilton pipeline - Corrosion mitigation program</t>
  </si>
  <si>
    <t>MSP17.SIB.22</t>
  </si>
  <si>
    <t>MFL Inspections - Moomba-Wilton Pipeline 2 runs - 4 reports)</t>
  </si>
  <si>
    <t>MSP17.SIB.27</t>
  </si>
  <si>
    <t>MFL Validation - Young-Lithgow</t>
  </si>
  <si>
    <t>MSP17.SIB.28</t>
  </si>
  <si>
    <t>Young check valve for bypass filter dP line, to address bag damage</t>
  </si>
  <si>
    <t>MSP17.SIB.32</t>
  </si>
  <si>
    <t>Modifications to Wilton to remove safety issues associated with filter pressure vessels</t>
  </si>
  <si>
    <t>MSP17.SIB.48</t>
  </si>
  <si>
    <t>Upgrade BP oil store - bunding of oil store, convert to IBC (bulk containers), protect oil containers from western sun.</t>
  </si>
  <si>
    <t>MSP17.SIB.49</t>
  </si>
  <si>
    <t>Wilton Office complex</t>
  </si>
  <si>
    <t>Corporate Real Estate</t>
  </si>
  <si>
    <t>Kate O'Neill</t>
  </si>
  <si>
    <t>SIB Finance – Corporate Real Estate</t>
  </si>
  <si>
    <t>MSP17.SIB.54</t>
  </si>
  <si>
    <t>SCC - Moomba Wilton pipeline - SCC mitigation program</t>
  </si>
  <si>
    <t>MSP19.SIB.47</t>
  </si>
  <si>
    <t>SCC - EMAT ILI inspection program</t>
  </si>
  <si>
    <t>ETH17.SIB.01</t>
  </si>
  <si>
    <t>Replacement Actuator Metro</t>
  </si>
  <si>
    <t>MSEP</t>
  </si>
  <si>
    <t>SIB-MSEP</t>
  </si>
  <si>
    <t>ETH17.SIB.05</t>
  </si>
  <si>
    <t>Bulla Park Pump Vibration Equipment Upgrade Stge 1</t>
  </si>
  <si>
    <t>VTS17.SIB.04</t>
  </si>
  <si>
    <t>Pigging - Dandenong to Princes Highway Pipeline (129)</t>
  </si>
  <si>
    <t>VTS19.SIB.54</t>
  </si>
  <si>
    <t>Pigging-Euroa-Shepparton-Tatura - Kyabram T71, T59 (200mm)</t>
  </si>
  <si>
    <t>VTS17.SIB.06</t>
  </si>
  <si>
    <t>Pigging-Brooklyn - Ballarat - Bendigo T56, T57 &amp; T70 (150 &amp; 200mm)</t>
  </si>
  <si>
    <t>VTS19.SIB.34</t>
  </si>
  <si>
    <t>SCADA System Upgrade</t>
  </si>
  <si>
    <t>VTS17.SIB.08</t>
  </si>
  <si>
    <t>IP comms from Radio</t>
  </si>
  <si>
    <t>VTS17.SIB.11</t>
  </si>
  <si>
    <t>Fire Suppression for Control Rooms/Huts (Wollert CG, Wollert CS, BCG, Gooding CS)</t>
  </si>
  <si>
    <t>VTS17.SIB.14</t>
  </si>
  <si>
    <t>RTU replacement</t>
  </si>
  <si>
    <t>LNG19.SIB.07</t>
  </si>
  <si>
    <t>Fire Mains stage 3</t>
  </si>
  <si>
    <t>Zou, Xi</t>
  </si>
  <si>
    <t>CGP19.SIB.05</t>
  </si>
  <si>
    <t>CGP TYPE B COMPLIANCE</t>
  </si>
  <si>
    <t>CGP</t>
  </si>
  <si>
    <t>SIB-CGP</t>
  </si>
  <si>
    <t>RBP RISK MITIGATION</t>
  </si>
  <si>
    <t>RBP Digups</t>
  </si>
  <si>
    <t>RBP17.SIB.07</t>
  </si>
  <si>
    <t>RBP METRO ILI - DN300</t>
  </si>
  <si>
    <t>RBP17.SIB.35</t>
  </si>
  <si>
    <t>RBP LYTTON LATERAL ILI - DN200</t>
  </si>
  <si>
    <t>GGP17.SIB.01</t>
  </si>
  <si>
    <t>Neds Creek – 40 000hrs service (turbine exchange) 35380hrs 15/12/14 – 650K</t>
  </si>
  <si>
    <t>Adam Gilbert</t>
  </si>
  <si>
    <t>GGP</t>
  </si>
  <si>
    <t>GGT</t>
  </si>
  <si>
    <t>SIB-GGT</t>
  </si>
  <si>
    <t>AGP17.SIB.07</t>
  </si>
  <si>
    <t>AGP17SIB07 CP KALALA UPGRA</t>
  </si>
  <si>
    <t>O&amp;M NT</t>
  </si>
  <si>
    <t>Grant Armstrong</t>
  </si>
  <si>
    <t>AGP</t>
  </si>
  <si>
    <t>SIB-AGP</t>
  </si>
  <si>
    <t>NT</t>
  </si>
  <si>
    <t>VTS16.SIB.52</t>
  </si>
  <si>
    <t>BCS DEA</t>
  </si>
  <si>
    <t>VTS17.SIB.17</t>
  </si>
  <si>
    <t>Valve - Actuate MLV's in T1 areas</t>
  </si>
  <si>
    <t>VTS17.SIB.25</t>
  </si>
  <si>
    <t>Type B rectification</t>
  </si>
  <si>
    <t>SWQP17.SIB.38</t>
  </si>
  <si>
    <t>QCS4 FIRE SUPPRESSION INSTALL</t>
  </si>
  <si>
    <t>BGP17.SIB.01</t>
  </si>
  <si>
    <t>BGP General</t>
  </si>
  <si>
    <t>BGP</t>
  </si>
  <si>
    <t>Non-SIB</t>
  </si>
  <si>
    <t>EII-BGP</t>
  </si>
  <si>
    <t>SIB-EII</t>
  </si>
  <si>
    <t>WPP17.SIB.01</t>
  </si>
  <si>
    <t>WPP General</t>
  </si>
  <si>
    <t>WPP</t>
  </si>
  <si>
    <t>EII-WPP</t>
  </si>
  <si>
    <t>LNG17.SIB.34</t>
  </si>
  <si>
    <t>Storage tank Access Platform</t>
  </si>
  <si>
    <t>LNG17.SIB.18</t>
  </si>
  <si>
    <t>LNG PSV Isolation Vent Valves</t>
  </si>
  <si>
    <t>LNG17.SIB.21</t>
  </si>
  <si>
    <t>Compressor Control System Upgrade</t>
  </si>
  <si>
    <t>VTS17.SIB.123</t>
  </si>
  <si>
    <t>Wollert Security, CCTV recording</t>
  </si>
  <si>
    <t>DPS19.SIB.01</t>
  </si>
  <si>
    <t>DPS SIB MINOR CAPEX</t>
  </si>
  <si>
    <t>Sarah McLeod</t>
  </si>
  <si>
    <t>DPS</t>
  </si>
  <si>
    <t>SIB_POWER GEN</t>
  </si>
  <si>
    <t>DPS17.SIB.03</t>
  </si>
  <si>
    <t>DCS Server upgrade</t>
  </si>
  <si>
    <t>DPS20.SIB.23</t>
  </si>
  <si>
    <t>DPS Black Start 2.5 MW Diesel Genset</t>
  </si>
  <si>
    <t>DPS ID Program</t>
  </si>
  <si>
    <t>B1 Inspection GT11</t>
  </si>
  <si>
    <t>DPS17.SIB.19</t>
  </si>
  <si>
    <t>Data Mgmt Software</t>
  </si>
  <si>
    <t>DPS17.SIB.24</t>
  </si>
  <si>
    <t>Locks and Master Keys</t>
  </si>
  <si>
    <t>DPS17.SIB.33</t>
  </si>
  <si>
    <t>Waste Water Pit Reconfiguration</t>
  </si>
  <si>
    <t>DPS17.SIB.34</t>
  </si>
  <si>
    <t>GTs Relocate Bentley Racks - Surge Protection</t>
  </si>
  <si>
    <t>DPS19.SIB.52</t>
  </si>
  <si>
    <t>Mi Inspection ST10</t>
  </si>
  <si>
    <t>DPS19.SIB.51</t>
  </si>
  <si>
    <t>Mi Inspection ST20</t>
  </si>
  <si>
    <t>RBP17.SIB.50</t>
  </si>
  <si>
    <t>RBP DIGUPS STAGE 2 (COMPLEX DIGS)</t>
  </si>
  <si>
    <t>DPS18.SIB.24</t>
  </si>
  <si>
    <t>B1 Inspection GT12</t>
  </si>
  <si>
    <t>DPS18.SIB.25</t>
  </si>
  <si>
    <t>B1 Inspection GT21</t>
  </si>
  <si>
    <t>B1 Inspection GT22</t>
  </si>
  <si>
    <t>GT11 Gearbox Replacement</t>
  </si>
  <si>
    <t>SWQP17.SIB.51</t>
  </si>
  <si>
    <t>MOOMBA FIN FAN RELIABILITY UPGRADE</t>
  </si>
  <si>
    <t>SCADA Resilience Phase 1 Recom</t>
  </si>
  <si>
    <t>VTS17.SIB29 WCS-A TYPE B HAZ</t>
  </si>
  <si>
    <t>EDWF19.SIB.05</t>
  </si>
  <si>
    <t>EDWF17-SIB-08 SS 10Yr MTCE</t>
  </si>
  <si>
    <t>LNG19.SIB.06</t>
  </si>
  <si>
    <t>LNG16.SIB40 VENT VALVE INSTALL</t>
  </si>
  <si>
    <t>XINFO AWARE ESTABLISHMENT</t>
  </si>
  <si>
    <t>VTS17 SIB28 GCS UNIT LOADING VALVES UPG</t>
  </si>
  <si>
    <t>VTS(NAR17.SIB04) SCS VENT MODS</t>
  </si>
  <si>
    <t>DPS SIB LTSA STORAGE SHED</t>
  </si>
  <si>
    <t>DPS20.SIB.16</t>
  </si>
  <si>
    <t>Fire suppression systems-Stage 2 &amp; 3</t>
  </si>
  <si>
    <t>Nelson, Filipa</t>
  </si>
  <si>
    <t>NAT19.SIB.13</t>
  </si>
  <si>
    <t>EAM Site Stores/Warehouses</t>
  </si>
  <si>
    <t>Stephen Healy</t>
  </si>
  <si>
    <t>Finance</t>
  </si>
  <si>
    <t>PGP17.SIB.007 EMAT verif. KP10</t>
  </si>
  <si>
    <t>DPS19.SIB.17</t>
  </si>
  <si>
    <t>DPS Plant Safety and Accessibility Improvements</t>
  </si>
  <si>
    <t>Car park safety improvements</t>
  </si>
  <si>
    <t>DPS18.SIB.23</t>
  </si>
  <si>
    <t>DPS Surge Protection</t>
  </si>
  <si>
    <t>NAT18.SIB.16</t>
  </si>
  <si>
    <t>Sydney Office</t>
  </si>
  <si>
    <t>CRE</t>
  </si>
  <si>
    <t>SIB-Corporate Real Estate</t>
  </si>
  <si>
    <t>NAT18.SIB.15</t>
  </si>
  <si>
    <t>Brisbane Office</t>
  </si>
  <si>
    <t>NAT18.SIB.01</t>
  </si>
  <si>
    <t>Alarm Rationalisation Project</t>
  </si>
  <si>
    <t>MSP17.SIB03a</t>
  </si>
  <si>
    <t>MSP17.SIB03a Solar Controller &amp; TR Upgrade</t>
  </si>
  <si>
    <t>RBP Stage 2 Digs and PIO-E Qualifications</t>
  </si>
  <si>
    <t>EDWF Reactive Capability Improvements Stage 1</t>
  </si>
  <si>
    <t>VTS17.SIB37 REMOTE CP MONITOR</t>
  </si>
  <si>
    <t xml:space="preserve">MSP17.SIB61 </t>
  </si>
  <si>
    <t>MSP17.SIB61 MWP Wilton CP System upgrade</t>
  </si>
  <si>
    <t>LNG.17.SIB.40</t>
  </si>
  <si>
    <t>LNG17.SIB40 FOAM GENERATOR CHUTE UPG</t>
  </si>
  <si>
    <t>NAT19.SIB.14</t>
  </si>
  <si>
    <t>Tech Supp Services - SIB</t>
  </si>
  <si>
    <t>O&amp;M National and Other</t>
  </si>
  <si>
    <t>Nathan Smaistrla</t>
  </si>
  <si>
    <t>National Transmission</t>
  </si>
  <si>
    <t>VTS - LARA CTRL SYS ELECT UPG</t>
  </si>
  <si>
    <t>DPS20.SIB.26</t>
  </si>
  <si>
    <t>DPS SIB GT11 C INSPECTIONS</t>
  </si>
  <si>
    <t>DPS Overhaul</t>
  </si>
  <si>
    <t>MWP MW880 SCC DA Program MSP17</t>
  </si>
  <si>
    <t>RBP17.SIB.02 Dig Up Prog Stg 2</t>
  </si>
  <si>
    <t>VTS17.SIB40</t>
  </si>
  <si>
    <t>VTS17.SIB40 UNIBOLTS STAGE 6</t>
  </si>
  <si>
    <t>VTS19.SIB.55</t>
  </si>
  <si>
    <t>VTS17.SIB33 HOT TAP FITTINGS</t>
  </si>
  <si>
    <t>VTS17.SIB38 FIRESUP GCS CTLRM</t>
  </si>
  <si>
    <t>DPS18.SIB.06</t>
  </si>
  <si>
    <t>DPS Fire Suppressions-Stage 1</t>
  </si>
  <si>
    <t>PGP Capacity Expansion Project</t>
  </si>
  <si>
    <t>DPS18.SIB.04</t>
  </si>
  <si>
    <t>DPS GT Shaft Earthing System</t>
  </si>
  <si>
    <t>Historian Pilot Rotating KPIs</t>
  </si>
  <si>
    <t>VTS17.SIBOPS OTWAYRGN TOOL PUR</t>
  </si>
  <si>
    <t>VTS17.SIB BCS UNIT 12 DRAINS</t>
  </si>
  <si>
    <t>PGP17.SIB.09 Upgr ClearSCADA</t>
  </si>
  <si>
    <t>PGP17.SIB.010 Roc Oil DB board</t>
  </si>
  <si>
    <t>RBP17.SIB.64 Compressor Equip</t>
  </si>
  <si>
    <t>MSP17.SIB63 MWPSCC Petrosleeve</t>
  </si>
  <si>
    <t>PGP:Earth Upgrades to stations</t>
  </si>
  <si>
    <t>CRP22.SIB.2996</t>
  </si>
  <si>
    <t>CRP - MFL - XYZ and Strain ILI only reporting and validation digs</t>
  </si>
  <si>
    <t>Adam Gidley</t>
  </si>
  <si>
    <t>CRP</t>
  </si>
  <si>
    <t>MSEP18.SIB.02</t>
  </si>
  <si>
    <t>MFL Inspection from MS00 to MS1299</t>
  </si>
  <si>
    <t>RBP19.SIB.28</t>
  </si>
  <si>
    <t>CP Data loggers - RBP</t>
  </si>
  <si>
    <t>MSEP18.SIB.04</t>
  </si>
  <si>
    <t>CP TR unit upgrade - downstream Wilton poor condition</t>
  </si>
  <si>
    <t>MSEP18.SIB.05</t>
  </si>
  <si>
    <t>MSEP - Mech - Actuator Upgrade Program (FY18)</t>
  </si>
  <si>
    <t>MSEP18.SIB.07</t>
  </si>
  <si>
    <t>Site communication upgrade - MS1299 - MW1375 - 2 TransGrid sites</t>
  </si>
  <si>
    <t>MSEP18.SIB.08</t>
  </si>
  <si>
    <t>MSEP - EI - Excess Stray Current Mitigation Program</t>
  </si>
  <si>
    <t>MSEP18.SIB.09</t>
  </si>
  <si>
    <t>Upgrade of fire rated unit doors at Bulla Park pump station</t>
  </si>
  <si>
    <t>MSEP18.SIB.10</t>
  </si>
  <si>
    <t>MSEP SSIR Upgrade - SCADA Satellite Strategy Mark 2</t>
  </si>
  <si>
    <t>SSIR Upgrade</t>
  </si>
  <si>
    <t>CWP19.SIB.02</t>
  </si>
  <si>
    <t>CWP</t>
  </si>
  <si>
    <t>MSP18.SIB.01</t>
  </si>
  <si>
    <t>MSP18.SIB.02</t>
  </si>
  <si>
    <t>Moomba Wilton pipeline - Corrosion mitigation program.35 digs ($39k and $50k)</t>
  </si>
  <si>
    <t>MSP19.SIB.48</t>
  </si>
  <si>
    <t>MFL Inspections - Moomba-Wilton Pipeline</t>
  </si>
  <si>
    <t>MSP18.SIB.04</t>
  </si>
  <si>
    <t>MSP SSIR Upgrade - SCADA Satellite Strategy Mark 2</t>
  </si>
  <si>
    <t>MSP19.SIB.33</t>
  </si>
  <si>
    <t>Upgrade of non-return valves Young Hub</t>
  </si>
  <si>
    <t>MSP18.SIB.06</t>
  </si>
  <si>
    <t>Bulla Park compressor stationSupply a water supply for the recommended protection. 14-02-003</t>
  </si>
  <si>
    <t>MSP18.SIB.07</t>
  </si>
  <si>
    <t>Turbine Meters Upgrade Programme - STTM delivery sites Young and Cootamundra meter install only</t>
  </si>
  <si>
    <t>MSP19.SIB.29</t>
  </si>
  <si>
    <t>MWP - Site earthing system upgrade to AS3000 FEED</t>
  </si>
  <si>
    <t>Electrical upgrade for small valve and metering  sites - AS3000 electrical upgrade (old non-compliant switchboards)</t>
  </si>
  <si>
    <t>MSP18.SIB.10</t>
  </si>
  <si>
    <t>MW and YW MCC upgrade for compliance to AS3000 and reliability improvement FEED only</t>
  </si>
  <si>
    <t>MSP18.SIB.11</t>
  </si>
  <si>
    <t>All compressor stations, motors and pumps upgrade FEED</t>
  </si>
  <si>
    <t>MSP18.SIB.12</t>
  </si>
  <si>
    <t>Moomba Scraper Station, Stage 2 MCC upgrade install only</t>
  </si>
  <si>
    <t>MSP18.OPS.01</t>
  </si>
  <si>
    <t>Annual provision for Field Services CAPEX</t>
  </si>
  <si>
    <t>MSP18.OPS.02</t>
  </si>
  <si>
    <t>Replacement heavy vehicles and plant</t>
  </si>
  <si>
    <t>MSP18.SIB.13</t>
  </si>
  <si>
    <t>MFL Validation Oberon Spur</t>
  </si>
  <si>
    <t>MSP18.SIB.14</t>
  </si>
  <si>
    <t>MFL Inspection of Section 2 of the YLP - inspect defect in Macquarie River channel</t>
  </si>
  <si>
    <t>MSP18.SIB.15</t>
  </si>
  <si>
    <t>MFL Inspection - Young-Wagga - DN300 line</t>
  </si>
  <si>
    <t>MSP18.SIB.16</t>
  </si>
  <si>
    <t>Add remote circuit breaker operation to all TR's on YW (2 Units approx $10,000 ea)</t>
  </si>
  <si>
    <t>MSP18.SIB.17</t>
  </si>
  <si>
    <t>SCC - Moomba Wilton pipeline - SCC Excavation and Repair</t>
  </si>
  <si>
    <t>MSP17.SIB.55</t>
  </si>
  <si>
    <t>MSP19.SIB.05</t>
  </si>
  <si>
    <t>SCC - Petrosleeve purchase</t>
  </si>
  <si>
    <t>MSP18.SIB.20</t>
  </si>
  <si>
    <t>SCC - Moomba Wilton pipeline - Gas leak surveys</t>
  </si>
  <si>
    <t>VTS18.SIB.18</t>
  </si>
  <si>
    <t>GCS Fast Stop Valves</t>
  </si>
  <si>
    <t>VTS18.SIB.08</t>
  </si>
  <si>
    <t>GCS Unit Vent Valves</t>
  </si>
  <si>
    <t>LNG18.SIB.19</t>
  </si>
  <si>
    <t>LNG18.SIB.20</t>
  </si>
  <si>
    <t>VTS19.SIB.57</t>
  </si>
  <si>
    <t>VTS18.SIB05 CLAMP SLEEVE MOD 2</t>
  </si>
  <si>
    <t>VTS19.SIB.51</t>
  </si>
  <si>
    <t>Pigging Morwell Dandenong</t>
  </si>
  <si>
    <t>VTS SSIR Upgrade - SCADA Satellite Strategy Mark 2</t>
  </si>
  <si>
    <t>VTS18.SIB.13</t>
  </si>
  <si>
    <t xml:space="preserve">Direct Assessment Program </t>
  </si>
  <si>
    <t>Prasoon Premachandran - Physical Security</t>
  </si>
  <si>
    <t>VTS19.SIB.53</t>
  </si>
  <si>
    <t>T67 Pigging Guildford-Maryborough</t>
  </si>
  <si>
    <t>LNG18.SIB.03</t>
  </si>
  <si>
    <t>VTS18.SIB.15</t>
  </si>
  <si>
    <t>Fire Suppression for Control Rooms/Huts (Wollert CG, Wollert CS, BCG, Gooding CS) - 1 site of multi year</t>
  </si>
  <si>
    <t>VTS18.SIB.14</t>
  </si>
  <si>
    <t>Pigging Digups VTS</t>
  </si>
  <si>
    <t>VTS19.SIB.62</t>
  </si>
  <si>
    <t>Hazardous Area Rectification</t>
  </si>
  <si>
    <t>VTS18.SIB.04</t>
  </si>
  <si>
    <t>Operations Allocation</t>
  </si>
  <si>
    <t>VTS18.SIB.06</t>
  </si>
  <si>
    <t>Metering Instrumentation (Pressure, Temp)</t>
  </si>
  <si>
    <t>Andrew Adams</t>
  </si>
  <si>
    <t>Process Measurement</t>
  </si>
  <si>
    <t>VTS18.SIB.07</t>
  </si>
  <si>
    <t>Victorian Low value pool purchases</t>
  </si>
  <si>
    <t>SCADA System Upgrade - Clear SCADA</t>
  </si>
  <si>
    <t>LNG18.SIB.10</t>
  </si>
  <si>
    <t>LNG Vapouriser Upgrade</t>
  </si>
  <si>
    <t>LNG18.SIB.22</t>
  </si>
  <si>
    <t>LNG PSV isolation valves</t>
  </si>
  <si>
    <t>BWP18.SIB.01</t>
  </si>
  <si>
    <t>Rehabilitation works on BWP Easement</t>
  </si>
  <si>
    <t>BWP</t>
  </si>
  <si>
    <t>SIB-BWP</t>
  </si>
  <si>
    <t>CGP18.SIB.02</t>
  </si>
  <si>
    <t>VEHICLE PURCHASES</t>
  </si>
  <si>
    <t>CGP18.SIB.03</t>
  </si>
  <si>
    <t>CGP HA RECTIFICATION</t>
  </si>
  <si>
    <t>CGP18.SIB.04</t>
  </si>
  <si>
    <t>CGP Type B Compliance</t>
  </si>
  <si>
    <t>CGP18.SIB.05</t>
  </si>
  <si>
    <t>CGP FLow COMPUTER AND RTU UPGRADE</t>
  </si>
  <si>
    <t>CGP18.SIB.06</t>
  </si>
  <si>
    <t>CP UPGRADE PROGRAM</t>
  </si>
  <si>
    <t>QLD18.SIB.07</t>
  </si>
  <si>
    <t>QLD SSIR Upgrade - SCADA Satellite Strategy Mark 2</t>
  </si>
  <si>
    <t>Test</t>
  </si>
  <si>
    <t>QLD OPERATIONS SIB FUNDING</t>
  </si>
  <si>
    <t>Stuart Davis</t>
  </si>
  <si>
    <t>Swann, Chris</t>
  </si>
  <si>
    <t>RBP19.SIB.09</t>
  </si>
  <si>
    <t>Portable Slug Catcher - DN400</t>
  </si>
  <si>
    <t>QLD18.SIB.10</t>
  </si>
  <si>
    <t>Retrofit GEA's</t>
  </si>
  <si>
    <t>RBP18.SIB.11</t>
  </si>
  <si>
    <t>DN250 INTEGRITY UPGRADE PROGRAM</t>
  </si>
  <si>
    <t>RBP18.SIB.12</t>
  </si>
  <si>
    <t>RBP RISK MITIGATION - FEED and IMPLEMENTATION</t>
  </si>
  <si>
    <t>RBP18.SIB.13</t>
  </si>
  <si>
    <t>SCCMP CRACK DETECTION - DN250 EMAT</t>
  </si>
  <si>
    <t>TOOWOOMBA DN250 RAIL CROSSING</t>
  </si>
  <si>
    <t>RBP19.SIB.13</t>
  </si>
  <si>
    <t>RBP CP UPGRADE PROGRAM</t>
  </si>
  <si>
    <t>RBP19.SIB.30</t>
  </si>
  <si>
    <t>TOOWOOMBA RANGE SLOPE MONITORING WORKS</t>
  </si>
  <si>
    <t>RBP19.SIB.11</t>
  </si>
  <si>
    <t>RBP STATION UPGRADES FY17 -  from HAZOP and Other</t>
  </si>
  <si>
    <t>RBP19.SIB.06</t>
  </si>
  <si>
    <t>TOOWOOMBA STATION HEATER INSTALLATION</t>
  </si>
  <si>
    <t>RBP18.SIB.19</t>
  </si>
  <si>
    <t>ANODE BED EASEMENTS PROGRAM</t>
  </si>
  <si>
    <t>RBP18.SIB.20</t>
  </si>
  <si>
    <t>Condamine River Strain Excavation</t>
  </si>
  <si>
    <t>RBP19.SIB.12</t>
  </si>
  <si>
    <t>RBP SCRAPER TRAP MODIFICATIONS</t>
  </si>
  <si>
    <t>RBP18.SIB.22</t>
  </si>
  <si>
    <t>RBP LINEAR ANODE INSTALLATION PILOT INSTALLATION</t>
  </si>
  <si>
    <t>RBP18.SIB.23</t>
  </si>
  <si>
    <t>RBP CP TELEMETRY UPGRADE (INACCESSIBLE IN WET)</t>
  </si>
  <si>
    <t>RBP18.SIB.24</t>
  </si>
  <si>
    <t>SOLAR S20 Unit Control Panel Upgrade - scoping etc</t>
  </si>
  <si>
    <t>RBP18.SIB.25</t>
  </si>
  <si>
    <t>RBP - TYPE B GAS COMPLIANCE UPGRADES</t>
  </si>
  <si>
    <t>RBP18.SIB.26</t>
  </si>
  <si>
    <t>WATER EASEMENT EMERGENCY PREPAREDNESS - FEED</t>
  </si>
  <si>
    <t>SWQP18.SIB.27</t>
  </si>
  <si>
    <t>SWQP-QSN  ILI - BALLERA - MOOMBA - DN400</t>
  </si>
  <si>
    <t>SWQ19.SIB.05</t>
  </si>
  <si>
    <t>SWQP FLow Computer and RTU Upgrade</t>
  </si>
  <si>
    <t>SWQ19.SIB.16</t>
  </si>
  <si>
    <t>QCS4 POWER RELIABILITY UPGRADE</t>
  </si>
  <si>
    <t>SWQP19.SIB.18</t>
  </si>
  <si>
    <t>UV-0014 ACTUATOR CHANGE TO FIP - QCS4</t>
  </si>
  <si>
    <t>SWQP18.SIB.31</t>
  </si>
  <si>
    <t>Wallumbilla Safety System Upgrade</t>
  </si>
  <si>
    <t>Somnang Sovann</t>
  </si>
  <si>
    <t>Process Optimisation</t>
  </si>
  <si>
    <t>SWQP19.SIB.12</t>
  </si>
  <si>
    <t>WCS1 Fuel Gas Heater</t>
  </si>
  <si>
    <t>SWQP19.SIB.13</t>
  </si>
  <si>
    <t>Wallumbilla Instrument Skid Duplication</t>
  </si>
  <si>
    <t>SWQP19.SIB.22</t>
  </si>
  <si>
    <t>SWQP - Mech - QCS4 Fuel Gas Reliability Upgrade</t>
  </si>
  <si>
    <t>Mehonoshen, Anna</t>
  </si>
  <si>
    <t>SWQP18.SIB.37</t>
  </si>
  <si>
    <t>Wallumbilla SCADA Updated – Closeout</t>
  </si>
  <si>
    <t>SWQP18.SIB.38</t>
  </si>
  <si>
    <t>QCS4 SCADA Upgrade – Closeout</t>
  </si>
  <si>
    <t>SWQP18.SIB.39</t>
  </si>
  <si>
    <t>QBMI PLC upgrade</t>
  </si>
  <si>
    <t>RBP18.SIB.40</t>
  </si>
  <si>
    <t>Oakey and Kogan Compressor Equipment Purchase</t>
  </si>
  <si>
    <t>RBP18.SIB.41</t>
  </si>
  <si>
    <t>Yuleba Compressor Relocation Project</t>
  </si>
  <si>
    <t>RBP18.SIB.42</t>
  </si>
  <si>
    <t>Oakey and Kogan Enclosure Mods for HA Compliance</t>
  </si>
  <si>
    <t>BWP18.SIB.43</t>
  </si>
  <si>
    <t>BWP CP Unit Replacement</t>
  </si>
  <si>
    <t>SWQP18.SIB.44</t>
  </si>
  <si>
    <t>MLV102 and QBMI Emergency Backup Power</t>
  </si>
  <si>
    <t>WA18.SIB.01</t>
  </si>
  <si>
    <t>Various Tool of the trade vehicle replacement (1DZW898, 1DZV571, 1DZV345)</t>
  </si>
  <si>
    <t>GGT18.SIB.05</t>
  </si>
  <si>
    <t>Wiluna C/S S20 control system upgrade</t>
  </si>
  <si>
    <t>GGT18.SIB.04</t>
  </si>
  <si>
    <t>Wiluna C/S Unit 1 42,000 hours turbine exchange</t>
  </si>
  <si>
    <t>GGT18.SIB.10</t>
  </si>
  <si>
    <t>Yaraloola Load Bank Install, includes MCC Review</t>
  </si>
  <si>
    <t>GGT18.SIB.07</t>
  </si>
  <si>
    <t>GGT Easement ILI Verification dig ups</t>
  </si>
  <si>
    <t>Newman Lateral Flow Computer Upgrade</t>
  </si>
  <si>
    <t>GGT18.SIB.08</t>
  </si>
  <si>
    <t>Jundee Lateral Flow Computer Upgrade</t>
  </si>
  <si>
    <t>GGT18.SIB.09</t>
  </si>
  <si>
    <t>Yarraloola Battery Room Install</t>
  </si>
  <si>
    <t>GGT18.SIB.01</t>
  </si>
  <si>
    <t>GGT Central C/S Accommodation upgrade feasibility study and design</t>
  </si>
  <si>
    <t>GGT18.SIB.02</t>
  </si>
  <si>
    <t>Neds Creek CS Calibration test equipment</t>
  </si>
  <si>
    <t>GGT18.SIB.03</t>
  </si>
  <si>
    <t>Neds Creek/Wiluna Battery Room Climate Control</t>
  </si>
  <si>
    <t>MSF18.SIB.01</t>
  </si>
  <si>
    <t>MSF Compressor cooler core replacement</t>
  </si>
  <si>
    <t>MSF</t>
  </si>
  <si>
    <t>SIB-MSF</t>
  </si>
  <si>
    <t>MSF18.SIB.03</t>
  </si>
  <si>
    <t>MSF Instrument, Electrical and Comms vunerability upgrade project (Check if Capex!)</t>
  </si>
  <si>
    <t>MSF Compressor Critical Spares</t>
  </si>
  <si>
    <t>PEPL18.SIB.01</t>
  </si>
  <si>
    <t>KIS KIS RTU Upgrade 5 / 80 E</t>
  </si>
  <si>
    <t>PEPL18.SIB.02</t>
  </si>
  <si>
    <t>Sherlock Hill Sherlock Hill Upgrade 5 /20 /E</t>
  </si>
  <si>
    <t>PEPL18.SIB.03</t>
  </si>
  <si>
    <t>Various CP System Upgrade</t>
  </si>
  <si>
    <t>PEPL18.SIB.04</t>
  </si>
  <si>
    <t>General Fire detection Upgrade</t>
  </si>
  <si>
    <t>PGP18.SIB.02</t>
  </si>
  <si>
    <t>PGP MLV0 Section 1 Pig Barrel relocation , Installation</t>
  </si>
  <si>
    <t>PGP18.SIB.03</t>
  </si>
  <si>
    <t>CMS /ECC ECC Capacity Upgrade, Metering and heating</t>
  </si>
  <si>
    <t>PGP18.SIB.01</t>
  </si>
  <si>
    <t>PGP Easment Girth Weld Upgrade Project</t>
  </si>
  <si>
    <t>PGP18.SIB.04</t>
  </si>
  <si>
    <t>PGP CS1 Condensate tank replacement/upgrade</t>
  </si>
  <si>
    <t>GGT18.SIB.R1</t>
  </si>
  <si>
    <t>GGT Recoveries</t>
  </si>
  <si>
    <t>AGP19.SIB.02</t>
  </si>
  <si>
    <t>Amadeus ILI pigging (3 low flow sections) incl verification dig-ups</t>
  </si>
  <si>
    <t>AGP18.SIB.02</t>
  </si>
  <si>
    <t>Channel Island Lateral Integrity Excavations</t>
  </si>
  <si>
    <t>AGP18.SIB.03</t>
  </si>
  <si>
    <t>AGP motor vehicles</t>
  </si>
  <si>
    <t>AGP19.SIB.25</t>
  </si>
  <si>
    <t>Forrest Hill CP Site</t>
  </si>
  <si>
    <t>AGP18.SIB.05</t>
  </si>
  <si>
    <t>AGP SSIR Upgrade - SCADA Satellite Strategy Mark 2</t>
  </si>
  <si>
    <t>AGP19.SIB.11</t>
  </si>
  <si>
    <t>AGP small tools and equipment</t>
  </si>
  <si>
    <t>AGP19.SIB.06</t>
  </si>
  <si>
    <t>Hazardous areas equipment upgrades</t>
  </si>
  <si>
    <t>AGP19.SIB.17</t>
  </si>
  <si>
    <t>Land Acquisition for Future CP Sites</t>
  </si>
  <si>
    <t>AGP18.SIB.09</t>
  </si>
  <si>
    <t>AGP Lateral Integrity Excavations</t>
  </si>
  <si>
    <t>AGP19.SIB.03</t>
  </si>
  <si>
    <t>Site battery replacements</t>
  </si>
  <si>
    <t>AGP19.SIB.04</t>
  </si>
  <si>
    <t>240 V UPS battery charger replacements</t>
  </si>
  <si>
    <t>AGP19.SIB.05</t>
  </si>
  <si>
    <t>Single loop controller replacements</t>
  </si>
  <si>
    <t>AGP18.SIB.13</t>
  </si>
  <si>
    <t>Surge Protection at CP sites</t>
  </si>
  <si>
    <t>AGP19.SIB.07</t>
  </si>
  <si>
    <t>Cathodic protection unit replacement</t>
  </si>
  <si>
    <t>AGP19.SIB.16</t>
  </si>
  <si>
    <t>Solar panel replacement</t>
  </si>
  <si>
    <t>Robertson, Nicola</t>
  </si>
  <si>
    <t>AGP19.SIB.26</t>
  </si>
  <si>
    <t>Waste Tank Upgrade</t>
  </si>
  <si>
    <t>AGP19.SIB.09</t>
  </si>
  <si>
    <t>Mainline valve actuators replacement</t>
  </si>
  <si>
    <t>AGP18.SIB.20</t>
  </si>
  <si>
    <t>Site hut upgrades</t>
  </si>
  <si>
    <t>DBP19.SIB.01</t>
  </si>
  <si>
    <t>DDS AC mitigation</t>
  </si>
  <si>
    <t>DBP</t>
  </si>
  <si>
    <t>SIB-DBP</t>
  </si>
  <si>
    <t>DBP18.SIB.02</t>
  </si>
  <si>
    <t>Odorisation of the Darwin Distribution System</t>
  </si>
  <si>
    <t>AGP18.SIB.21</t>
  </si>
  <si>
    <t>Carryover from FY17 Hazardous Area Upgrades</t>
  </si>
  <si>
    <t>AGP18.SIB.22</t>
  </si>
  <si>
    <t>Carryover from FY17 Loop Controller Project</t>
  </si>
  <si>
    <t>AGP18.SIB.23</t>
  </si>
  <si>
    <t>Carryover from FY17 RTU Project - installation</t>
  </si>
  <si>
    <t>AGP18.SIB.24</t>
  </si>
  <si>
    <t>Carryover from FY17 GC Project - As Builts</t>
  </si>
  <si>
    <t>AGP18.SIB.25</t>
  </si>
  <si>
    <t>Carryover from FY17 Pine Creek Project - As Builts</t>
  </si>
  <si>
    <t>AGP18.SIB.26</t>
  </si>
  <si>
    <t>Carryover from FY17 CIMS Unit 7 Flow Controller - As Builts</t>
  </si>
  <si>
    <t>AGP18.SIB.27</t>
  </si>
  <si>
    <t>Carryover from FY17 Solar Panel Projects - As Builts</t>
  </si>
  <si>
    <t>AGP18.SIB.R1</t>
  </si>
  <si>
    <t>AGP Recoveries</t>
  </si>
  <si>
    <t>Alarm Rationalisation Phase II</t>
  </si>
  <si>
    <t>NAT18.SIB.02</t>
  </si>
  <si>
    <t>IOC Data Integration (KPI Tool)</t>
  </si>
  <si>
    <t>NAT18.SIB.03</t>
  </si>
  <si>
    <t>Situational awareness improvements</t>
  </si>
  <si>
    <t>NAT18.SIB.04</t>
  </si>
  <si>
    <t>SCADA Standardisation Continuation</t>
  </si>
  <si>
    <t>NAT19.SIB.33</t>
  </si>
  <si>
    <t>Cyber security assessments and improvements (prioritised)</t>
  </si>
  <si>
    <t>NAT18.SIB.06</t>
  </si>
  <si>
    <t>IDMT Historical Data Gathering and Loading (National)</t>
  </si>
  <si>
    <t>EAM Inventory - added by NJC 28/2/17</t>
  </si>
  <si>
    <t>Continuation of EAM Embedding</t>
  </si>
  <si>
    <t>NAT18.SIB.09</t>
  </si>
  <si>
    <t>IPP Easement Acquisition Funding</t>
  </si>
  <si>
    <t>NAT18.SIB.10</t>
  </si>
  <si>
    <t>SMS tool - data configuration only</t>
  </si>
  <si>
    <t>Southbank Office</t>
  </si>
  <si>
    <t>CRE19.SIB.01</t>
  </si>
  <si>
    <t>Wilton Office Relocate</t>
  </si>
  <si>
    <t>NAT18.SIB.13</t>
  </si>
  <si>
    <t>Young Office</t>
  </si>
  <si>
    <t>NAT18.SIB.14</t>
  </si>
  <si>
    <t>Palmerston Building Modifications</t>
  </si>
  <si>
    <t>EDWF18.SIB.02</t>
  </si>
  <si>
    <t>Aerodynamic upgrade to WTG blades</t>
  </si>
  <si>
    <t>EDWF18.SIB.03</t>
  </si>
  <si>
    <t>SCADA to SVC communications upgrade</t>
  </si>
  <si>
    <t>EDWF18.SIB.04</t>
  </si>
  <si>
    <t>Install lightning early warning detection system</t>
  </si>
  <si>
    <t>EDWF18.SIB.05</t>
  </si>
  <si>
    <t>SVC Transformer Fire Walls</t>
  </si>
  <si>
    <t>EDWF18.SIB.06</t>
  </si>
  <si>
    <t>Spare 132/22kV 42MVA Transformer</t>
  </si>
  <si>
    <t>EDWF18.SIB.07</t>
  </si>
  <si>
    <t>Replace defective office furniture and equipment</t>
  </si>
  <si>
    <t>EDWF18.SIB.08</t>
  </si>
  <si>
    <t>Re-terminate 22kV cables at WTGs</t>
  </si>
  <si>
    <t>EDWF18.SIB.09</t>
  </si>
  <si>
    <t>Replace 22kV cable joints in Collectors</t>
  </si>
  <si>
    <t>DPS19.SIB.19</t>
  </si>
  <si>
    <t>Main cooling tower, permanent pipe work to change gearbox oil</t>
  </si>
  <si>
    <t>DPS18.SIB.02</t>
  </si>
  <si>
    <t>Bypass around PTI Filters EandF to allow the chillers to run continuously</t>
  </si>
  <si>
    <t>DPS18.SIB.03</t>
  </si>
  <si>
    <t>Run second instrument air supply to gas skid</t>
  </si>
  <si>
    <t>DPS18.SIB.05</t>
  </si>
  <si>
    <t>Waste Water Pipeline Replacement</t>
  </si>
  <si>
    <t>DPS18.SIB.07</t>
  </si>
  <si>
    <t>Cardex</t>
  </si>
  <si>
    <t>DPS18.SIB.08</t>
  </si>
  <si>
    <t>Continuous vibration monitoring on Main CT fan gearboxes</t>
  </si>
  <si>
    <t>DPS18.SIB.09</t>
  </si>
  <si>
    <t>Manual isolation valves prior to all external drain valves</t>
  </si>
  <si>
    <t>DPS18.SIB.10</t>
  </si>
  <si>
    <t>Chlorine analyser - Cooling Tower Blk 10 and 20</t>
  </si>
  <si>
    <t>DPS18.SIB.11</t>
  </si>
  <si>
    <t>Fuel Bowser LPS</t>
  </si>
  <si>
    <t>Correct wiring errors in DPS Switchyard interlock panels ARA23 and ARA26</t>
  </si>
  <si>
    <t>Station Load Control system reconfiguration</t>
  </si>
  <si>
    <t>DPS19.SIB.28</t>
  </si>
  <si>
    <t>Cooling tower - ACW bypass to each tower</t>
  </si>
  <si>
    <t>DPS19.SIB.56</t>
  </si>
  <si>
    <t>Plant trip ESD 2003 Solenoid Voting</t>
  </si>
  <si>
    <t>DPS19.SIB.55</t>
  </si>
  <si>
    <t>ST Condenser water box repairs</t>
  </si>
  <si>
    <t>DPS19.SIB.24</t>
  </si>
  <si>
    <t>Fit gas filter system</t>
  </si>
  <si>
    <t>DPS18.SIB.21</t>
  </si>
  <si>
    <t>Engineering Project Development</t>
  </si>
  <si>
    <t>DPS18.SIB.22</t>
  </si>
  <si>
    <t>Fws Capex Planning (Ops and Main review)</t>
  </si>
  <si>
    <t>SOL18.SIB.01</t>
  </si>
  <si>
    <t>General Solar</t>
  </si>
  <si>
    <t>DDSF</t>
  </si>
  <si>
    <t>SIB-SOLAR</t>
  </si>
  <si>
    <t>MSF18.SIB.04</t>
  </si>
  <si>
    <t>Stud Bolt upgrade and replacement program (MEJ?)</t>
  </si>
  <si>
    <t>VTS19.SIB.56</t>
  </si>
  <si>
    <t>VTS18.SIB01 HCA SAFETY MEASURE</t>
  </si>
  <si>
    <t>VTS18.SIB.17</t>
  </si>
  <si>
    <t xml:space="preserve">VTS18.SIB17 REMOTE CP MONITOR </t>
  </si>
  <si>
    <t>VTS18.SIB REPL VENT DUCT IONA</t>
  </si>
  <si>
    <t>ECM Overrun</t>
  </si>
  <si>
    <t>Russell Road Metering Upgrade</t>
  </si>
  <si>
    <t>VTS18.SIB04</t>
  </si>
  <si>
    <t>VTS18.SIB04 ROYAL PK COMMS UPG</t>
  </si>
  <si>
    <t>VTS18.SIB03</t>
  </si>
  <si>
    <t xml:space="preserve">VTS18.SIB03 RTU REPLACEMENT </t>
  </si>
  <si>
    <t>MSP18.OP1</t>
  </si>
  <si>
    <t>MSP18.OP1 MW1208 Hazardous Area Remediation</t>
  </si>
  <si>
    <t>MSP16.SIB50 Low Value Assets</t>
  </si>
  <si>
    <t>MSP16.SIB03 MWP SCC Assessment</t>
  </si>
  <si>
    <t>MSP16.SIB99 MWP SCC Young DA</t>
  </si>
  <si>
    <t>MSP17.SIB16 Electrical Upgrade</t>
  </si>
  <si>
    <t>MSP17.SIB18 C50 RTU Ug Phase 2</t>
  </si>
  <si>
    <t>MSP17.SIB25 Oberon PL Pigging</t>
  </si>
  <si>
    <t>MSP17.SIB58 Wilton Piping Supp</t>
  </si>
  <si>
    <t>MSP17.SIB59 JGP CP TR Upgrade</t>
  </si>
  <si>
    <t xml:space="preserve">CRP17.SIB01 </t>
  </si>
  <si>
    <t>CRP17.SIB01 Valve &amp; Signage Eq</t>
  </si>
  <si>
    <t>MSEP17.SIB10 TGrid CP Wilton U</t>
  </si>
  <si>
    <t>QLD18.SIB.08</t>
  </si>
  <si>
    <t>QLD18.SIB.8 - OPS SIB FY18</t>
  </si>
  <si>
    <t>VTS16.SIB23 PIGTRAP T65 DAN</t>
  </si>
  <si>
    <t>VTS16.SIB90 DCG BLDNG RECABLNG</t>
  </si>
  <si>
    <t>VTS17.SIB36 M'VALE DIRECTASSES</t>
  </si>
  <si>
    <t>VTS17 VIC SHELVING PROJECT</t>
  </si>
  <si>
    <t>RBP17.SIB.03 Anode Bed Easemnt</t>
  </si>
  <si>
    <t>RBP Emergency Pipe Storage</t>
  </si>
  <si>
    <t>CGP replacement MV (525SQT)</t>
  </si>
  <si>
    <t>DPS19.SIB.54</t>
  </si>
  <si>
    <t>DPS SIB BLOCK 10 HRSG INSPECT</t>
  </si>
  <si>
    <t>CGP16-SIB MT OVERHAUL</t>
  </si>
  <si>
    <t>Parkeston GC EOL Replace</t>
  </si>
  <si>
    <t>APA17.SIB.01</t>
  </si>
  <si>
    <t>APA17.SIB.01 Murrin Delivery S</t>
  </si>
  <si>
    <t>EGP</t>
  </si>
  <si>
    <t>SIB-EGP</t>
  </si>
  <si>
    <t>Murrin DS Flow Computer Replac</t>
  </si>
  <si>
    <t>MGSF17.SIB.001 Incr Inject Upg</t>
  </si>
  <si>
    <t>MSF18.SIB.02</t>
  </si>
  <si>
    <t>MSF18.SIB02 Comp Spares</t>
  </si>
  <si>
    <t>Leinster Flow Comp EOL Replace</t>
  </si>
  <si>
    <t>Kambalda FC EOL 2 x Replacemen</t>
  </si>
  <si>
    <t>LNG18.SIB21</t>
  </si>
  <si>
    <t>LNG Temperature Probes</t>
  </si>
  <si>
    <t>VTS18.SIB22</t>
  </si>
  <si>
    <t>Pipe Supports Ballan BFC</t>
  </si>
  <si>
    <t>VTS18.SIB20</t>
  </si>
  <si>
    <t>VTS LNG Isolation Valve FEED and Procurement</t>
  </si>
  <si>
    <t>VTS18.SIB25</t>
  </si>
  <si>
    <t>Krausz aftercooler upgrade</t>
  </si>
  <si>
    <t>VTS18.SIB23</t>
  </si>
  <si>
    <t>GCS Oil Makeup decommission</t>
  </si>
  <si>
    <t>VTS18.SIB24</t>
  </si>
  <si>
    <t>BCS Control Sys FEED</t>
  </si>
  <si>
    <t>SWQP18.SIB.45</t>
  </si>
  <si>
    <t>Moomba Heat Exchanger</t>
  </si>
  <si>
    <t>GGP DCVG Survey DBP</t>
  </si>
  <si>
    <t>EAM Data Acceleration Cycles 3 and 4</t>
  </si>
  <si>
    <t>CRE20.SIB.01</t>
  </si>
  <si>
    <t>Dandenong Refurb</t>
  </si>
  <si>
    <t>CRE Facility</t>
  </si>
  <si>
    <t>VTM18.AUSNETBALLAN&amp;WOODEND CTM</t>
  </si>
  <si>
    <t>VIC METER</t>
  </si>
  <si>
    <t>Other Non-SIB</t>
  </si>
  <si>
    <t>VTS - BCS VALVES UPGRADE</t>
  </si>
  <si>
    <t>CGP16-SIB-01 FC &amp; RTU UPGRADE</t>
  </si>
  <si>
    <t>MSP16-SIB-04 MWP SCC</t>
  </si>
  <si>
    <t>WAFY16.24 MON General Spares</t>
  </si>
  <si>
    <t>MSP16.SIB09 Telemetry CP sites</t>
  </si>
  <si>
    <t>SWQP16-SIB-10 WBLA SCADA PERF</t>
  </si>
  <si>
    <t>MSP16.SIB10 CULCAIRN CP UPGRAD</t>
  </si>
  <si>
    <t>SWQP17-SIB-01 MOOMBA RTU &amp; FC</t>
  </si>
  <si>
    <t>VTSM WALLA WALLA MTR REPLACE</t>
  </si>
  <si>
    <t>VTS17.SIB27 SCS CR EPS REMOVAL</t>
  </si>
  <si>
    <t>MSEP16.SIB03Valves Actuator UG</t>
  </si>
  <si>
    <t>MSP17.SIB26 OB DCVG excavate</t>
  </si>
  <si>
    <t>VTS17.SIB16a PLIDCO FIT 009 ST</t>
  </si>
  <si>
    <t>IOC Phone System Upgrade</t>
  </si>
  <si>
    <t>PGP17.SIB.011 Misc Capex</t>
  </si>
  <si>
    <t>SESA.17 LBRK CHROMATOGRAPH REP</t>
  </si>
  <si>
    <t>SESA</t>
  </si>
  <si>
    <t>VTS17.SIB ILUKA WBH FIRE TUBE</t>
  </si>
  <si>
    <t>IOC BCP - Mansfield Facility</t>
  </si>
  <si>
    <t>GPS19.SIB.01</t>
  </si>
  <si>
    <t>GPS Operations Readiness</t>
  </si>
  <si>
    <t>GPS</t>
  </si>
  <si>
    <t>MSP18.SIB.01 CP AUGMENT FEED</t>
  </si>
  <si>
    <t>VTM.18 EDITHVALE M007METER UPG</t>
  </si>
  <si>
    <t>RBP18.SIB.43</t>
  </si>
  <si>
    <t>DN300 Hot Tap &amp; Cut Out</t>
  </si>
  <si>
    <t xml:space="preserve">MSP18.OP2 </t>
  </si>
  <si>
    <t>MSP18.OP2 Moomba/ Bulla Park Fin Fan Cooler motor upgrade</t>
  </si>
  <si>
    <t>LNG19.SIB.08</t>
  </si>
  <si>
    <t xml:space="preserve">LNG18.SIB09 TANKHOIST ACCESS </t>
  </si>
  <si>
    <t>RBP15-SIB-07 CP Telemetry</t>
  </si>
  <si>
    <t>VTS16.SIB05 GOODING VALVES UPG</t>
  </si>
  <si>
    <t>SWQP16-SIB-40 QCS4 FILTERS</t>
  </si>
  <si>
    <t>Kalgoorlie South GC End of Lif</t>
  </si>
  <si>
    <t>RBP17-SIB-03 CP Upgrade</t>
  </si>
  <si>
    <t>DPS18.SIB.15</t>
  </si>
  <si>
    <t>T3000 Backup Server Replaceme</t>
  </si>
  <si>
    <t>DPS18.SIB.14</t>
  </si>
  <si>
    <t>T3000 Simulator Upgrade</t>
  </si>
  <si>
    <t>VTS19.SIB.01</t>
  </si>
  <si>
    <t>VTS18.SIB13 T33 PIG TRAP STH MELB</t>
  </si>
  <si>
    <t>VTS20.SIB.15</t>
  </si>
  <si>
    <t>VTS - T64 NEWPORT UNPIGGABLE PROJECT</t>
  </si>
  <si>
    <t>VTM18.CTM UPG HVLE,LWRY&amp;WTLSEA</t>
  </si>
  <si>
    <t xml:space="preserve">INSTALL HARMONIC FILTERS, </t>
  </si>
  <si>
    <t>Murrin Delivery Station Filter Upgrade</t>
  </si>
  <si>
    <t>VTS19.SIB.02</t>
  </si>
  <si>
    <t>VTS18.SIB26 PIGTRAP MODIFY</t>
  </si>
  <si>
    <t>SCADA Phase 1.5 Standardisation</t>
  </si>
  <si>
    <t>MSP Completion</t>
  </si>
  <si>
    <t>MSEP18.SIB01</t>
  </si>
  <si>
    <t>MSEP18.SIB01 Reinstatement of Ethane PL at Mallaty Creek Recovery</t>
  </si>
  <si>
    <t>O&amp;M NSW</t>
  </si>
  <si>
    <t>Aaron Davey</t>
  </si>
  <si>
    <t>Brasser, Roger</t>
  </si>
  <si>
    <t>MSEP18.SIB11</t>
  </si>
  <si>
    <t>MSEP18.SIB11 PLC,RTU &amp; FC Upgrade FEED</t>
  </si>
  <si>
    <t>MSP19.SIB.01</t>
  </si>
  <si>
    <t>MSEP18.SIB12 HA Upgrade Feed</t>
  </si>
  <si>
    <t>SESA17 LADBRK WBH COIL REPL</t>
  </si>
  <si>
    <t>MSP.SIB56 CP Solar Power Procu</t>
  </si>
  <si>
    <t>SWQP17-SIB-13 WALLUMBILLA CCTV</t>
  </si>
  <si>
    <t>VTS18.SIB17a</t>
  </si>
  <si>
    <t>VTS18.SIB17a Rosedale CPAugmnt</t>
  </si>
  <si>
    <t>EDWF20.SIB.01</t>
  </si>
  <si>
    <t>WFS Noms &amp; Web Services Upg</t>
  </si>
  <si>
    <t>Stuart Dodds</t>
  </si>
  <si>
    <t>Renewable</t>
  </si>
  <si>
    <t>RBP19.SIB.27</t>
  </si>
  <si>
    <t>RBP DN 250 Redirection</t>
  </si>
  <si>
    <t>VTS17.SIB16</t>
  </si>
  <si>
    <t>VTS17.SIB16 CLAMP SLEEVE MODS</t>
  </si>
  <si>
    <t>AGP CP Site - Addit Sites Design (Neutral Junction)</t>
  </si>
  <si>
    <t>SESA17 SIB LOCK CHANGEOUT</t>
  </si>
  <si>
    <t>MSP18.SIB 60 Low Value Assets</t>
  </si>
  <si>
    <t>DPS18.SIB.13</t>
  </si>
  <si>
    <t>Switchyard Remediation Works</t>
  </si>
  <si>
    <t>DPS18.SIB.16</t>
  </si>
  <si>
    <t>Station Load Control System</t>
  </si>
  <si>
    <t>NAT19.SIB.47</t>
  </si>
  <si>
    <t>IOC SCADA Standardisation Phas</t>
  </si>
  <si>
    <t>CGP18.SIB.03 CGP HA Rec</t>
  </si>
  <si>
    <t>DPS19.SIB.27</t>
  </si>
  <si>
    <t>GT Var Guide Vane Positioner modifications</t>
  </si>
  <si>
    <t>EDWF Substation Fence Upgrade - Check if Capex?</t>
  </si>
  <si>
    <t>Compressor Unit stainless steel headers</t>
  </si>
  <si>
    <t>VTS17.SIB50 CP UNITS PSUP UPG</t>
  </si>
  <si>
    <t>VTS17.SIB42 DTS BATRY CHRG UPG</t>
  </si>
  <si>
    <t>MSEP19.SIB.09</t>
  </si>
  <si>
    <t>MSEP - Mech - Portable Flare Stack</t>
  </si>
  <si>
    <t>EDWF Substation Fence Upgrade -</t>
  </si>
  <si>
    <t>Disaster recovery control rooms</t>
  </si>
  <si>
    <t>SCADA Resilience Phase 2</t>
  </si>
  <si>
    <t>VTS17.SIB26 PAKENHAM DRAINAGE</t>
  </si>
  <si>
    <t>Tianqi Delivery Station</t>
  </si>
  <si>
    <t xml:space="preserve">CRP.SIB01 </t>
  </si>
  <si>
    <t>CRP.SIB01 Plidco Clamps</t>
  </si>
  <si>
    <t>MSEP18.SIB13</t>
  </si>
  <si>
    <t>MSEP18.SIB13 Depressurisation Scoping Study</t>
  </si>
  <si>
    <t>MSP18.SIB10 MCC UG AS3000 FEED</t>
  </si>
  <si>
    <t>Tianqi Delivery Recovery</t>
  </si>
  <si>
    <t>Customer Relationship Management upgrade</t>
  </si>
  <si>
    <t>LNG18.SIB26 TL GAS DETECTORS</t>
  </si>
  <si>
    <t>PGP18.SIB06</t>
  </si>
  <si>
    <t>PGP18.SIB06 SSIR MK2 WA</t>
  </si>
  <si>
    <t>DPS17-SIB-36 VS DRIVES &amp; FILT</t>
  </si>
  <si>
    <t>Transmission Historian FEED St</t>
  </si>
  <si>
    <t>MSP18.OP4</t>
  </si>
  <si>
    <t>MSP18.OP4 Replace Cuclairn Compressor Valves</t>
  </si>
  <si>
    <t>MSP18.OP5</t>
  </si>
  <si>
    <t>MSP18.OP5 Albury Culcairn Storeroom extension</t>
  </si>
  <si>
    <t>MSP18.OP6</t>
  </si>
  <si>
    <t>MSP18.OP6 Young site security upgrade</t>
  </si>
  <si>
    <t>MSP19.SIB.36</t>
  </si>
  <si>
    <t>MSP18.OP7 Cobar Service Truck</t>
  </si>
  <si>
    <t>Online_SIM Feed</t>
  </si>
  <si>
    <t>VTS19.SIB.39</t>
  </si>
  <si>
    <t>VTSM18.SIB06 SITE POWER UPG</t>
  </si>
  <si>
    <t>Neds Creek Compressor Station vibration Investigation</t>
  </si>
  <si>
    <t>Gwalia DS Shutdown Logic Change</t>
  </si>
  <si>
    <t>Tianqi - Delivery Station Upgrade</t>
  </si>
  <si>
    <t>Schneider RTU Concept upgrade to 2.6</t>
  </si>
  <si>
    <t>SDV 2000, Change to fail last - Mt Keith</t>
  </si>
  <si>
    <t>Paraburdoo control system upgrade</t>
  </si>
  <si>
    <t>Custody transfer meter upgrades - VTS</t>
  </si>
  <si>
    <t>Grandvue and 115 peck Road (37767) - Early Works</t>
  </si>
  <si>
    <t>Non SIB - Project Delivery Forecasting</t>
  </si>
  <si>
    <t>Scott Mitchell</t>
  </si>
  <si>
    <t>Grandvue and 115 peck Road (37767) - Recoverable Works Project</t>
  </si>
  <si>
    <t>David Lukas - Unpiggable</t>
  </si>
  <si>
    <t>David Lukas</t>
  </si>
  <si>
    <t>Ballarat Line Upgrade (38142)</t>
  </si>
  <si>
    <t>Hallam Rd Upgrade (38234)</t>
  </si>
  <si>
    <t>1100 Pound Road (37926)</t>
  </si>
  <si>
    <t>Sydney Airport CP Test Point Relocation</t>
  </si>
  <si>
    <t>HAZOPS of AGP sites</t>
  </si>
  <si>
    <t>RBP Wallumbilla Run 2  Upgrade</t>
  </si>
  <si>
    <t>Functional safety compliance</t>
  </si>
  <si>
    <t>QLD HAZOP GAP ANALYSIS AND COMPLETION</t>
  </si>
  <si>
    <t>QLD SIS IMPROVEMENT PROGRAM FEED AND IMPLEMENTATION</t>
  </si>
  <si>
    <t>SSIR MkII FY18 (Telfer Sites)</t>
  </si>
  <si>
    <t>EII-TelNif</t>
  </si>
  <si>
    <t>Boodarie Battery Room</t>
  </si>
  <si>
    <t>Kogan North Vibration Mitigation Upgrades</t>
  </si>
  <si>
    <t>EII-KN</t>
  </si>
  <si>
    <t>Kogan North Compressor Aftercooler Louvre Actuation</t>
  </si>
  <si>
    <t>Kogan North Compressor Valves Upgrade</t>
  </si>
  <si>
    <t>Compressor Lube Oil Trace Heating</t>
  </si>
  <si>
    <t>Kogan North Compressor Suction Control Valves Upgrade</t>
  </si>
  <si>
    <t>Kogan North Cyclone Oil Separator Upgrade</t>
  </si>
  <si>
    <t>PEP19.SIB.01</t>
  </si>
  <si>
    <t>WA - HBI Metering upgrade</t>
  </si>
  <si>
    <t>PEP19.SIB.02</t>
  </si>
  <si>
    <t>WA - PHPS Metering Upgrade</t>
  </si>
  <si>
    <t>Training Room at Kewdale Base</t>
  </si>
  <si>
    <t>Kewdale Truck</t>
  </si>
  <si>
    <t>MSP14-SIB-09 Cathodic Protect</t>
  </si>
  <si>
    <t>VTS - BKLYN 10&amp;11 COOLER UPGDE</t>
  </si>
  <si>
    <t>MSP15-SIB-09 CP System Augment</t>
  </si>
  <si>
    <t>SWQP16-SIB Wmblla Security</t>
  </si>
  <si>
    <t>DPS19.SIB.53</t>
  </si>
  <si>
    <t>DPS SIB BLOCK 20 HRSG INSPECT</t>
  </si>
  <si>
    <t>SWQP17-SIB-31 WALL SAFETY UPGR</t>
  </si>
  <si>
    <t>CGP17-SIB-24 HAZ AREA UPGRADE</t>
  </si>
  <si>
    <t>VTS19.SIB.61</t>
  </si>
  <si>
    <t>VTS17.SIB VIC METRING VAN REPL</t>
  </si>
  <si>
    <t>VTS17.SIB MELB RGN TEST EQUIP</t>
  </si>
  <si>
    <t>NAT19.SIB.49</t>
  </si>
  <si>
    <t>Customer Relationship Mgmt Upg</t>
  </si>
  <si>
    <t>VTS19.SIB.12</t>
  </si>
  <si>
    <t>VTS19.SIB12 T16 MLV Actuation</t>
  </si>
  <si>
    <t>Yenamandra, Ravi</t>
  </si>
  <si>
    <t>Safety Equipment Air Cylinder</t>
  </si>
  <si>
    <t>LNG19.SIB.12</t>
  </si>
  <si>
    <t>LNG18.SIB28 REPLACE PLANT PIPE</t>
  </si>
  <si>
    <t>LNG19.SIB.05</t>
  </si>
  <si>
    <t>LNG19.SIB39 LNG Ignitor FEED</t>
  </si>
  <si>
    <t>Fluitec ESP filtration unit</t>
  </si>
  <si>
    <t>CGP15-SIB-61 MINOR ASSETS</t>
  </si>
  <si>
    <t>SWQP18 QCS4 VEHICLE REPLACE</t>
  </si>
  <si>
    <t>MSP18.SIB02 MWP CM Program</t>
  </si>
  <si>
    <t>VTS19.SIB.59</t>
  </si>
  <si>
    <t>CP Units Upgrade - Oakleigh</t>
  </si>
  <si>
    <t>VTS19.SIB.60</t>
  </si>
  <si>
    <t>VTS18.CPU REPLACE GEORGE ANDRW</t>
  </si>
  <si>
    <t>SWQP20.SIB.23</t>
  </si>
  <si>
    <t>MOOMBA CS CIVIL Works</t>
  </si>
  <si>
    <t>X-info SMS suite</t>
  </si>
  <si>
    <t>EDWF SCAD/SVC communi</t>
  </si>
  <si>
    <t>NTGD Refurb East Arm Skid</t>
  </si>
  <si>
    <t>DPS19.SIB.64</t>
  </si>
  <si>
    <t>HP and LP Boiler Overhauls</t>
  </si>
  <si>
    <t>MSP18.SIB25 Cobar Admin Bldg U</t>
  </si>
  <si>
    <t>CRP18.SIB04 PL Location Equipm</t>
  </si>
  <si>
    <t>SERVICE NOW PROCUREM ELEC FORM</t>
  </si>
  <si>
    <t>VTS19.SIB.08</t>
  </si>
  <si>
    <t>VTS19.SIB08 CP TELEMETRY ROLL</t>
  </si>
  <si>
    <t>DPS19.SIB.63</t>
  </si>
  <si>
    <t>Inventory Motor Storage Shed</t>
  </si>
  <si>
    <t>MSP16.SIB05 SCC Petrosleeve</t>
  </si>
  <si>
    <t>Capricorn Metals Development</t>
  </si>
  <si>
    <t>CRP18.SIB03 CP Mini Loggers</t>
  </si>
  <si>
    <t>MSP18.SIB.24</t>
  </si>
  <si>
    <t>MSP18.SIB24 OH Young &amp; BP CS</t>
  </si>
  <si>
    <t>MSP18.SIB22 OH of Young Gas Tu</t>
  </si>
  <si>
    <t>VTS16.SIB20 PIG TRAP ENCLOSURE</t>
  </si>
  <si>
    <t>FUNCTIONAL SAFETY FRAMEWORK</t>
  </si>
  <si>
    <t>RBP19.SIB.25</t>
  </si>
  <si>
    <t>RBP19.SIB.25 PLINE SLABBING</t>
  </si>
  <si>
    <t>PGP19.SIB.12</t>
  </si>
  <si>
    <t>PGP18.SIB10 S2 Calliper pig ru</t>
  </si>
  <si>
    <t>SPRING HILL BUILDING SIGNAGE</t>
  </si>
  <si>
    <t>PGP18.SIB08 CS1 Battery charge</t>
  </si>
  <si>
    <t>MSP18.SIB.23</t>
  </si>
  <si>
    <t>MSP18.SIB23 Young Control Syst</t>
  </si>
  <si>
    <t>AGP19.SIB.01</t>
  </si>
  <si>
    <t>AGP - Heatshrink Sleeve Repl &amp; SCC Digups</t>
  </si>
  <si>
    <t>AGP19.SIB.08</t>
  </si>
  <si>
    <t>AGP - New cathodic protection sites</t>
  </si>
  <si>
    <t>AGP19.SIB.10</t>
  </si>
  <si>
    <t>AGP - Slops Tanks Upgrade</t>
  </si>
  <si>
    <t>AGP19.SIB.12</t>
  </si>
  <si>
    <t>AGP - Gas chromatograph upgrades</t>
  </si>
  <si>
    <t>AGP19.SIB.13</t>
  </si>
  <si>
    <t>AGP - Moisture analyser upgrades</t>
  </si>
  <si>
    <t>AGP19.SIB.15</t>
  </si>
  <si>
    <t>AGP - Site hut upgrades (Roofing)</t>
  </si>
  <si>
    <t>AGP19.SIB.19</t>
  </si>
  <si>
    <t>AGP - Channel Island Pressure Vessel</t>
  </si>
  <si>
    <t>AGP19.SIB.20</t>
  </si>
  <si>
    <t>AGP - SCC Dig-ups</t>
  </si>
  <si>
    <t>AGP19.SIB.21</t>
  </si>
  <si>
    <t>AGP - Pressure Reduction Skid</t>
  </si>
  <si>
    <t>AGP19.SIB.21R</t>
  </si>
  <si>
    <t>AGP - Pressure Reduction Skid Recovery</t>
  </si>
  <si>
    <t>AGP19.SIB.22</t>
  </si>
  <si>
    <t>AGP - Shade structure at Daly Waters CP</t>
  </si>
  <si>
    <t>AGP19.SIB.23</t>
  </si>
  <si>
    <t>AGP - ER Training  Compound in Darwin City Gate</t>
  </si>
  <si>
    <t>AGP19.SIB.24</t>
  </si>
  <si>
    <t>NTGD - Site battery replacements</t>
  </si>
  <si>
    <t>BWP19.SIB.02</t>
  </si>
  <si>
    <t>Wallumbilla Run 8 (BWP) Filter Level Upgrades</t>
  </si>
  <si>
    <t>Palmerston NT</t>
  </si>
  <si>
    <t>CRE19.SIB.04</t>
  </si>
  <si>
    <t>Wagga NSW</t>
  </si>
  <si>
    <t>CWP19.SIB.01</t>
  </si>
  <si>
    <t>CRP ILI MFL STAGE 2</t>
  </si>
  <si>
    <t>MDP - MARSDEN DUBBO COMPRESSOR, UNIT CONTROLS UPGRADE</t>
  </si>
  <si>
    <t>DDSF19.SIB.01</t>
  </si>
  <si>
    <t>Operations Establishment Capex DDSF</t>
  </si>
  <si>
    <t>DDSF19.SIB.02</t>
  </si>
  <si>
    <t>Cloud Monitoring &amp; Forecasting System</t>
  </si>
  <si>
    <t>DDSF19.SIB.03</t>
  </si>
  <si>
    <t>Minor Tools &amp; Equipment DDSF</t>
  </si>
  <si>
    <t>DPS19.SIB.18</t>
  </si>
  <si>
    <t>DPS19.SIB.20</t>
  </si>
  <si>
    <t>Actuators on MCW Pump Isolation valves  WO-004-607</t>
  </si>
  <si>
    <t>DPS19.SIB.21</t>
  </si>
  <si>
    <t>Access to Chiller Fans (Platform)</t>
  </si>
  <si>
    <t>DPS19.SIB.22</t>
  </si>
  <si>
    <t>Catwalk between HRSG’s</t>
  </si>
  <si>
    <t>DPS19.SIB.23</t>
  </si>
  <si>
    <t>Roadwork safety improvements</t>
  </si>
  <si>
    <t>DPS20.SIB.24</t>
  </si>
  <si>
    <t>58MVA Spare transformer</t>
  </si>
  <si>
    <t>DPS20.SIB.08</t>
  </si>
  <si>
    <t>SIS Monitoring Software</t>
  </si>
  <si>
    <t>DPS19.SIB.29</t>
  </si>
  <si>
    <t>58MVA transformer LV Box replacement</t>
  </si>
  <si>
    <t>DPS19.SIB.30</t>
  </si>
  <si>
    <t>Replace Generator Vibration monitoring internal wiring</t>
  </si>
  <si>
    <t>DPS19.SIB.31</t>
  </si>
  <si>
    <t>Change cooling tower treatment to chlorine Dioxide treatment</t>
  </si>
  <si>
    <t>DPS19.SIB.32</t>
  </si>
  <si>
    <t>Pi Hardware &amp; Software installation</t>
  </si>
  <si>
    <t>DPS19.SIB.33</t>
  </si>
  <si>
    <t>OSISoft Pi AF (Asset Framework) system</t>
  </si>
  <si>
    <t>DPS19.SIB.34</t>
  </si>
  <si>
    <t>Isolating valves on the external drain lines</t>
  </si>
  <si>
    <t>DPS19.SIB.35</t>
  </si>
  <si>
    <t>Warehouse and laydown yard</t>
  </si>
  <si>
    <t>DPS19.SIB.36</t>
  </si>
  <si>
    <t>OpenPDC Software</t>
  </si>
  <si>
    <t>DPS19.SIB.37</t>
  </si>
  <si>
    <t>Sea containers - Air conditioning, Lighting and distribution boards</t>
  </si>
  <si>
    <t>DPS19.SIB.38</t>
  </si>
  <si>
    <t>Replace WTP piping</t>
  </si>
  <si>
    <t>DPS19.SIB.39</t>
  </si>
  <si>
    <t>GT11 and GT12 VGV Refurbishment (bush replacement)</t>
  </si>
  <si>
    <t>DPS19.SIB.40</t>
  </si>
  <si>
    <t>Chiller Cooling tower make up water control</t>
  </si>
  <si>
    <t>DPS20.SIB.17</t>
  </si>
  <si>
    <t>Water Treatment upgrade</t>
  </si>
  <si>
    <t>DPS19.SIB.42</t>
  </si>
  <si>
    <t>Maximo transition from Mainpac</t>
  </si>
  <si>
    <t>DPS19.SIB.43</t>
  </si>
  <si>
    <t>Black Start Diesel synchronisation</t>
  </si>
  <si>
    <t>DPS19.SIB.44</t>
  </si>
  <si>
    <t>HRSG performance study</t>
  </si>
  <si>
    <t>DPS19.SIB.45</t>
  </si>
  <si>
    <t>Investigate Second Instrument air supply</t>
  </si>
  <si>
    <t>DPS19.SIB.46</t>
  </si>
  <si>
    <t>DPS19.SIB.47</t>
  </si>
  <si>
    <t>Continuous vibration monitoring on main CT fan gearboxes</t>
  </si>
  <si>
    <t>DPS19.SIB.48</t>
  </si>
  <si>
    <t>DPS19.SIB.49</t>
  </si>
  <si>
    <t>Fire Protection - Water and Sprinkler System Stage 2</t>
  </si>
  <si>
    <t>EDSF19.SIB.01</t>
  </si>
  <si>
    <t>Emergency Fire Response Equipment</t>
  </si>
  <si>
    <t>EDSF</t>
  </si>
  <si>
    <t>EDSF19.SIB.02</t>
  </si>
  <si>
    <t>Site Grass Fire Mitigation</t>
  </si>
  <si>
    <t>EDSF19.SIB.03</t>
  </si>
  <si>
    <t>Security System Upgrade</t>
  </si>
  <si>
    <t>EDSF19.SIB.04</t>
  </si>
  <si>
    <t>EDSF PPC/SCADA Relocation</t>
  </si>
  <si>
    <t>EDSF19.SIB.05</t>
  </si>
  <si>
    <t>Storage Augmentation</t>
  </si>
  <si>
    <t>EDWF20.SIB.11</t>
  </si>
  <si>
    <t>Cloud Monitoring &amp; Forecasting Pilot</t>
  </si>
  <si>
    <t>EDSF19.SIB.07</t>
  </si>
  <si>
    <t>Minor Tools &amp; Equipment EDSF</t>
  </si>
  <si>
    <t>EDWF19.SIB.02</t>
  </si>
  <si>
    <t>Blade Aerodynamics Upgrade</t>
  </si>
  <si>
    <t>EDWF19.SIB.03</t>
  </si>
  <si>
    <t>Substation SVC Room AC Upgrade</t>
  </si>
  <si>
    <t>Compliance Monitoring Program Server</t>
  </si>
  <si>
    <t>Annual Outage Upgrades</t>
  </si>
  <si>
    <t>EDWF19.SIB.06</t>
  </si>
  <si>
    <t>Cable Re-termination &amp; Faults</t>
  </si>
  <si>
    <t>EDWF19.SIB.08</t>
  </si>
  <si>
    <t>Forecasting Database</t>
  </si>
  <si>
    <t>EGP19.SIB.01</t>
  </si>
  <si>
    <t>Leonora accommodation</t>
  </si>
  <si>
    <t>GGP19.SIB.01</t>
  </si>
  <si>
    <t>GGP - Paraburdoo Unit 2 - engine exchange</t>
  </si>
  <si>
    <t>GGP19.SIB.01R</t>
  </si>
  <si>
    <t>GGP Recovery</t>
  </si>
  <si>
    <t>GGP19.SIB.02</t>
  </si>
  <si>
    <t>Leinster Base workshop recladding</t>
  </si>
  <si>
    <t>GGP19.SIB.03</t>
  </si>
  <si>
    <t>GGP - Neds Creek discharge pipework vibration remediation</t>
  </si>
  <si>
    <t>Project Delivery WA</t>
  </si>
  <si>
    <t>Safa Borjian</t>
  </si>
  <si>
    <t>GGP19.SIB.04</t>
  </si>
  <si>
    <t>Leonora Offtake 370XA GC Install</t>
  </si>
  <si>
    <t>GGP19.SIB.05</t>
  </si>
  <si>
    <t>Newman Maintenance Base -Crossover replacement</t>
  </si>
  <si>
    <t>GGP19.SIB.06</t>
  </si>
  <si>
    <t>Newman Gas Lateral CPU Relocation</t>
  </si>
  <si>
    <t>GGP20.SIB.06</t>
  </si>
  <si>
    <t xml:space="preserve">Yarraloola-Gas analysis equipment upgrade </t>
  </si>
  <si>
    <t>GGP19.SIB.08</t>
  </si>
  <si>
    <t>Yarraloola fuel gas meter replacement</t>
  </si>
  <si>
    <t>GGP19.SIB.10</t>
  </si>
  <si>
    <t>Yarraloola moisture analyser upgrade</t>
  </si>
  <si>
    <t>GGP19.SIB.11</t>
  </si>
  <si>
    <t>Yarraloola Battery Room Upgrade</t>
  </si>
  <si>
    <t>GGP19.SIB.12</t>
  </si>
  <si>
    <t>Krausz Aftercooler Upgrade ($35k ea unit)</t>
  </si>
  <si>
    <t>GGP19.SIB.13</t>
  </si>
  <si>
    <t>GGT SSIR Upgrade</t>
  </si>
  <si>
    <t>GGP19.SIB.14</t>
  </si>
  <si>
    <t>GGT Truck Replacement</t>
  </si>
  <si>
    <t>GPS19.SIB.02</t>
  </si>
  <si>
    <t>Minor Tools &amp; Equipment GPS</t>
  </si>
  <si>
    <t>Horwood, Jamie</t>
  </si>
  <si>
    <t>Vapouriser B - overhaul / replace internals &amp; blower</t>
  </si>
  <si>
    <t>Igniters - FEED for replacement -National</t>
  </si>
  <si>
    <t>Access platform</t>
  </si>
  <si>
    <t>LNG19.SIB.09</t>
  </si>
  <si>
    <t>UV326 - Fail Closed on LNG/VTS</t>
  </si>
  <si>
    <t>LNG19.SIB.10</t>
  </si>
  <si>
    <t>Horizontal pipe support and insulation</t>
  </si>
  <si>
    <t>LNG19.SIB.11</t>
  </si>
  <si>
    <t>Control valve or actuator replacement</t>
  </si>
  <si>
    <t>MSEP19.SIB.03</t>
  </si>
  <si>
    <t>MSEP - Mech - Actuator Upgrade Program (FY19)</t>
  </si>
  <si>
    <t>MSEP19.SIB.04</t>
  </si>
  <si>
    <t>MSEP - EXCESSIVE STRAY CURRENT HAZARD CONTROL PROGRAM</t>
  </si>
  <si>
    <t>MSEP19.SIB.05</t>
  </si>
  <si>
    <t>MSEP - CP DATA LOGGERS FOR UPSTREAM OF WILTON</t>
  </si>
  <si>
    <t>MSEP19.SIB.06</t>
  </si>
  <si>
    <t>MSEP - EI - Bulla Park Fire Supression System Installation</t>
  </si>
  <si>
    <t>MSEP19.SIB.07</t>
  </si>
  <si>
    <t>MSEP - Mech - Bulla Park PS Pump Seal Upgrade</t>
  </si>
  <si>
    <t>MSEP19.SIB.08</t>
  </si>
  <si>
    <t>MSEP - EI - BULLA PARK CONTROL SYSTEM UPGRADE - PHASE 2</t>
  </si>
  <si>
    <t>MSEP - DEPRESSURISATION SCOPING STUDY - FIELD MODIFICATIONS</t>
  </si>
  <si>
    <t>MSEP19.SIB.10</t>
  </si>
  <si>
    <t>MSEP - REDESIGN OF CORROSION COUPONS - FEED</t>
  </si>
  <si>
    <t>MSF19.SIB.01</t>
  </si>
  <si>
    <t>MSF - Chemical storage roof</t>
  </si>
  <si>
    <t>MSF19.SIB.02</t>
  </si>
  <si>
    <t>MSF - Spare compressor packing cases</t>
  </si>
  <si>
    <t>MSF19.SIB.03</t>
  </si>
  <si>
    <t>MSF - Stud bolt replacement</t>
  </si>
  <si>
    <t>MSF - FEED Compressor floor drain relocation</t>
  </si>
  <si>
    <t>MSF19.SIB.05</t>
  </si>
  <si>
    <t>MSF - Welker probe replacement</t>
  </si>
  <si>
    <t>MSF19.SIB.06</t>
  </si>
  <si>
    <t>MSF - Security Access Gate</t>
  </si>
  <si>
    <t>MSF19.SIB.07</t>
  </si>
  <si>
    <t>MSF - acoustic detectors replacement program</t>
  </si>
  <si>
    <t>MSEP - MOOMBA TO BULLA PARK HAZARDOUS AREA - ETHANE RECTIFICATION PROJECT</t>
  </si>
  <si>
    <t>MSP19.SIB.11</t>
  </si>
  <si>
    <t>MWP CATHODIC PROTECTION SYSTEM AUGMENTATION</t>
  </si>
  <si>
    <t>MSP19.SIB.16</t>
  </si>
  <si>
    <t>YOUNG LITHGOW  ILI MFL SECTION 2 VALIDATION DIG &amp; REPORTS</t>
  </si>
  <si>
    <t>MSP19.SIB.17</t>
  </si>
  <si>
    <t>COMPREHENSIVE SITE SURVEY AT WILTON AND BULLA PARK</t>
  </si>
  <si>
    <t>MSP19.SIB.18</t>
  </si>
  <si>
    <t>DCVG AS PER UNPIGGABLE PIPELINES POLICY 1</t>
  </si>
  <si>
    <t>MSP19.SIB.19</t>
  </si>
  <si>
    <t>DCVG AS PER UNPIGGABLE PIPELINES POLICY 2</t>
  </si>
  <si>
    <t>MSP19.SIB.20</t>
  </si>
  <si>
    <t>DCVG AS PER UNPIGGABLE PIPELINES POLICY 3</t>
  </si>
  <si>
    <t>MSP19.SIB.21</t>
  </si>
  <si>
    <t>DCVG AS PER UNPIGGABLE PIPELINES POLICY 4</t>
  </si>
  <si>
    <t>MSP19.SIB.22</t>
  </si>
  <si>
    <t>YOUNG WAGGA  ILI MFL VALIDATION DIG &amp; REPORTS</t>
  </si>
  <si>
    <t>MSP19.SIB.23</t>
  </si>
  <si>
    <t>DIRECT ASSESSMENT OF OLDER METER STATION BURIED PIPEWORK</t>
  </si>
  <si>
    <t>MSP19.SIB.24</t>
  </si>
  <si>
    <t>MWP MOOMBA BATTERY CHARGER UPGRADE.</t>
  </si>
  <si>
    <t>MSP19.SIB.25</t>
  </si>
  <si>
    <t>MWP BULLA PARK E&amp;I CONTROL SYSTEM UPGRADE</t>
  </si>
  <si>
    <t>MSP19.SIB.26</t>
  </si>
  <si>
    <t>SCADA PAC UPGRADE TO DECOMMISSION SERVER DNDSC401</t>
  </si>
  <si>
    <t>MSP19.SIB.27</t>
  </si>
  <si>
    <t>MSP NAT GAS PLC5 REPLACEMENT ($250k)</t>
  </si>
  <si>
    <t>MSP19.SIB.28</t>
  </si>
  <si>
    <t>MWP - WILTON METER STATION - FILTRATION SYSTEM FOR RUN 3</t>
  </si>
  <si>
    <t>MWP - SITE EARTHING SYSTEM UPGRADE TO AS3000</t>
  </si>
  <si>
    <t>MWP - ELECTRICAL UPGRADE FOR SMALL VALVE AND METERING SITES - AS3000 ELECTRICAL UPGRADE (OLD NON-COMPLIANT SWITCHBOARDS)</t>
  </si>
  <si>
    <t>MSP19.SIB.31</t>
  </si>
  <si>
    <t>MWP - MW AND YW MCC UPGRADE FOR COMPLIANCE TO AS3000 AND RELIABILITY IMPROVEMENT</t>
  </si>
  <si>
    <t>MSP19.SIB.32</t>
  </si>
  <si>
    <t>MWP - MAJOR STATION HA ASSESSMENT ($100k)</t>
  </si>
  <si>
    <t>MWP - UPGRADE OF NON-RETURN VALVES YOUNG HUB</t>
  </si>
  <si>
    <t>MSP19.SIB.34</t>
  </si>
  <si>
    <t>MWP - SCRAPER TUBE MODIFICATION FOR BI-DIRECTIONAL ILI LAUNCH</t>
  </si>
  <si>
    <t>MSP19.SIB.35</t>
  </si>
  <si>
    <t>FSSE - Cobar Office Repairs</t>
  </si>
  <si>
    <t>FSSE - Cobar 4WD Crane Truck with rear mounted crane</t>
  </si>
  <si>
    <t>MSP19.SIB.37</t>
  </si>
  <si>
    <t>FSSE - Storage shed at Wilton</t>
  </si>
  <si>
    <t>MSP19.SIB.38</t>
  </si>
  <si>
    <t>FSSE - Extension to storage area at Culcairn</t>
  </si>
  <si>
    <t>MSP19.SIB.39</t>
  </si>
  <si>
    <t>FSSE - Upgrade to oil water separator at Young comp stn.</t>
  </si>
  <si>
    <t>MSP19.SIB.40</t>
  </si>
  <si>
    <t>TRANSMISSION FSSE - DISCRETIONARY SIB FUND</t>
  </si>
  <si>
    <t>MSP19.SIB.41</t>
  </si>
  <si>
    <t>MWP YOUNG CS FEED TO DETERMINE UNIT AND STATION CONTROLS -FEED</t>
  </si>
  <si>
    <t>MSP19.SIB.42</t>
  </si>
  <si>
    <t>ALL COMPRESSOR STATIONS, MOTORS AND PUMPS UPGRADE FEED</t>
  </si>
  <si>
    <t>MSP19.SIB.43</t>
  </si>
  <si>
    <t>MSP - FEED YOUNG HUB REDUNDANCY PROVISIONS</t>
  </si>
  <si>
    <t>MSP19.SIB.44</t>
  </si>
  <si>
    <t>YWP - YW control system upgrade including fire and gas system upgrade (post control system upgrade) ($120k)</t>
  </si>
  <si>
    <t>MSP19.SIB.45</t>
  </si>
  <si>
    <t>MSP - Assessment of unpiggable pipework - Stations</t>
  </si>
  <si>
    <t>MSP20.SIB.01</t>
  </si>
  <si>
    <t>MWP - TYPE B COMPLIANCE FEED</t>
  </si>
  <si>
    <t>NAT19.SIB.01</t>
  </si>
  <si>
    <t>Hazardous Area Rectification (0.2% of total budget)</t>
  </si>
  <si>
    <t>NAT19.SIB.02</t>
  </si>
  <si>
    <t>Type B Rectification (0.2% of total budget)</t>
  </si>
  <si>
    <t>NAT19.SIB.03</t>
  </si>
  <si>
    <t>Krausz Aftercooler Upgrade ($35k ea unit) 2</t>
  </si>
  <si>
    <t>NAT19.SIB.04</t>
  </si>
  <si>
    <t>SSIR (</t>
  </si>
  <si>
    <t>APA20.SIB.01</t>
  </si>
  <si>
    <t>Vehicles</t>
  </si>
  <si>
    <t>NAT19.SIB.06</t>
  </si>
  <si>
    <t>Tools and equipment (0.1% of total budget)</t>
  </si>
  <si>
    <t>NAT19.SIB.07</t>
  </si>
  <si>
    <t>Hardcopy Document scanning</t>
  </si>
  <si>
    <t>NAT19.SIB.08</t>
  </si>
  <si>
    <t>Critical sites drawing as builts</t>
  </si>
  <si>
    <t>NAT19.SIB.09</t>
  </si>
  <si>
    <t>PII Condition Monitoring Sheet Development</t>
  </si>
  <si>
    <t>NAT19.SIB.10</t>
  </si>
  <si>
    <t>Additional Vault drawing migration</t>
  </si>
  <si>
    <t>NAT19.SIB.11</t>
  </si>
  <si>
    <t>Vault Drawing cleanse and rationalisation</t>
  </si>
  <si>
    <t>NAT19.SIB.12</t>
  </si>
  <si>
    <t>EAM Integrity database Upgrade Feed</t>
  </si>
  <si>
    <t>NAT19.SIB.15</t>
  </si>
  <si>
    <t>ER Equipment &amp; Pipework</t>
  </si>
  <si>
    <t>NAT19.SIB.16</t>
  </si>
  <si>
    <t>OIM System Improvements</t>
  </si>
  <si>
    <t>NAT19.SIB.17</t>
  </si>
  <si>
    <t>SIS learning modules (LMS)</t>
  </si>
  <si>
    <t>NAT19.SIB.18</t>
  </si>
  <si>
    <t>SIS Architecture and Verification</t>
  </si>
  <si>
    <t>NAT19.SIB.19</t>
  </si>
  <si>
    <t>SIS Establishment and Indication to SCADA</t>
  </si>
  <si>
    <t>NAT19.SIB.20</t>
  </si>
  <si>
    <t>SIS Maintenance and Audit Scheduling</t>
  </si>
  <si>
    <t>NAT19.SIB.21</t>
  </si>
  <si>
    <t>Upgrade PHA Pro and Workbench licence from standalone to server</t>
  </si>
  <si>
    <t>NAT19.SIB.22</t>
  </si>
  <si>
    <t>IOC Operator manuals</t>
  </si>
  <si>
    <t>NAT19.SIB.23</t>
  </si>
  <si>
    <t>Online AFE system upgrade / improvements</t>
  </si>
  <si>
    <t>NAT19.SIB.24</t>
  </si>
  <si>
    <t>MARKET SERVICES GENERAL SIB POOL</t>
  </si>
  <si>
    <t>Raminder Singh</t>
  </si>
  <si>
    <t>Market Services</t>
  </si>
  <si>
    <t>IOC Projects</t>
  </si>
  <si>
    <t>NAT19.SIB.25</t>
  </si>
  <si>
    <t>ClearSCADA Geo context aware - Pilot</t>
  </si>
  <si>
    <t>NAT19.SIB.26</t>
  </si>
  <si>
    <t>ClearSCADA Documentation Portal - Pilot</t>
  </si>
  <si>
    <t>NAT19.SIB.27</t>
  </si>
  <si>
    <t>ClearSCADA Basic Automation &amp; Situaltion Awareness Improvements</t>
  </si>
  <si>
    <t>NAT19.SIB.28</t>
  </si>
  <si>
    <t>HMI Maintenance, LNG Dev and PreProd environs, 2 licences</t>
  </si>
  <si>
    <t>NAT19.SIB.29</t>
  </si>
  <si>
    <t>HMI L3 support Schneider/Sage</t>
  </si>
  <si>
    <t>NAT19.SIB.30</t>
  </si>
  <si>
    <t>HMI Backup and Restore</t>
  </si>
  <si>
    <t>NAT19.SIB.31</t>
  </si>
  <si>
    <t>HMI Health Monitoring</t>
  </si>
  <si>
    <t>NAT19.SIB.32</t>
  </si>
  <si>
    <t>IOC Software Interface harmonisation</t>
  </si>
  <si>
    <t>NAT19.SIB.34</t>
  </si>
  <si>
    <t>Alarm Rationalisation Phase 2</t>
  </si>
  <si>
    <t>NAT19.SIB.35</t>
  </si>
  <si>
    <t>Alarm Rationalisation Phase 2.5</t>
  </si>
  <si>
    <t>NAT19.SIB.36</t>
  </si>
  <si>
    <t>Alarm Rationalisation Phase 3A</t>
  </si>
  <si>
    <t>NAT19.SIB.37</t>
  </si>
  <si>
    <t>Alarm Rationalisation Phase 3B</t>
  </si>
  <si>
    <t>NAT19.SIB.38</t>
  </si>
  <si>
    <t>Online SIM Asset Addition</t>
  </si>
  <si>
    <t>NAT19.SIB.39</t>
  </si>
  <si>
    <t>Online SIM Version Upgrade</t>
  </si>
  <si>
    <t>NAT19.SIB.40</t>
  </si>
  <si>
    <t>Online SIM Look ahead model (LHM) Update</t>
  </si>
  <si>
    <t>NAT19.SIB.41</t>
  </si>
  <si>
    <t>Online SIM What If Establishment</t>
  </si>
  <si>
    <t>NAT19.SIB.42</t>
  </si>
  <si>
    <t>Online SIM Training Module</t>
  </si>
  <si>
    <t>NAT20.SIB.34</t>
  </si>
  <si>
    <t>Code Management</t>
  </si>
  <si>
    <t>NAT19.SIB.44</t>
  </si>
  <si>
    <t>Vertigan Report FC Updates Updates</t>
  </si>
  <si>
    <t>NAT19.SIB.45</t>
  </si>
  <si>
    <t>Further Transmission Operational Data Development</t>
  </si>
  <si>
    <t>NAT19.SIB.46</t>
  </si>
  <si>
    <t>Field Based Improvements to Support Historian Data</t>
  </si>
  <si>
    <t>PEP19.SIB.03</t>
  </si>
  <si>
    <t>Stove Hill - Flow computer upgrade</t>
  </si>
  <si>
    <t>PGP19.SIB.01</t>
  </si>
  <si>
    <t>PGP Section 1, pig launcher relocation</t>
  </si>
  <si>
    <t>PGP19.SIB.02</t>
  </si>
  <si>
    <t>PGP Section 3, ILI inspection (MFL)</t>
  </si>
  <si>
    <t>PGP19.SIB.03</t>
  </si>
  <si>
    <t>PGP Section (1,2&amp;3), ILI verification dig-up programme</t>
  </si>
  <si>
    <t>PGP19.SIB.04</t>
  </si>
  <si>
    <t>Beharra Springs - GC Replacement</t>
  </si>
  <si>
    <t>PGP19.SIB.05</t>
  </si>
  <si>
    <t>PGP - Odourant renationalisation project</t>
  </si>
  <si>
    <t>PGP19.SIB.06</t>
  </si>
  <si>
    <t>CS2  - Site amenities upgrade.</t>
  </si>
  <si>
    <t>PGP19.SIB.07</t>
  </si>
  <si>
    <t>PGP - CP SCADA integration</t>
  </si>
  <si>
    <t>PGP19.SIB.08</t>
  </si>
  <si>
    <t>Beharra Springs filter bypass installation</t>
  </si>
  <si>
    <t>PGP19.SIB.09</t>
  </si>
  <si>
    <t>PGP - Russell Rd HCDP reduction project</t>
  </si>
  <si>
    <t>PGP19.SIB.11</t>
  </si>
  <si>
    <t>PGP Laterals - dig-up program</t>
  </si>
  <si>
    <t>RBP19.SIB.01</t>
  </si>
  <si>
    <t>LYTTON METER STATION FLOW COMPUTER UPGRADE</t>
  </si>
  <si>
    <t>RBP19.SIB.03</t>
  </si>
  <si>
    <t>RBP BELLBIRD PARK - STATION FIRE SYSTEM UPGRADE</t>
  </si>
  <si>
    <t>RBP TOOWOOMBA HEATER OVERUN</t>
  </si>
  <si>
    <t>RBP19.SIB.07</t>
  </si>
  <si>
    <t>SANDY CREEK METER STATION MECHANICAL UPGRADE</t>
  </si>
  <si>
    <t>RBP19.SIB.08</t>
  </si>
  <si>
    <t>RBP AS4583 ELECTRICAL HAZARD UPGRADE</t>
  </si>
  <si>
    <t>RBP - DN400 PORTABLE SLUG CATCHER</t>
  </si>
  <si>
    <t>RBP STATION UPGRADES FY17 -  FROM HAZOP &amp; OTHER</t>
  </si>
  <si>
    <t>RBP CP TELEMETRY &amp; ANODE BED UPGRADE PROGRAM</t>
  </si>
  <si>
    <t>RBP19.SIB.15</t>
  </si>
  <si>
    <t>RBP DN 250 CP UPGRADE PROGRAM FY19</t>
  </si>
  <si>
    <t>RBP19.SIB.19</t>
  </si>
  <si>
    <t>RBP WALLUMBILLA RELIABILITY IMPROVEMENT / CONTROLS UPGRADE</t>
  </si>
  <si>
    <t>RBP19.SIB.21</t>
  </si>
  <si>
    <t>RBP SOLAR S20 UNIT CONTROL PANEL UPGRADE</t>
  </si>
  <si>
    <t>RBP19.SIB.22</t>
  </si>
  <si>
    <t>RBP STATION HA FENCE UPGRADE</t>
  </si>
  <si>
    <t>RBP20.SIB.06</t>
  </si>
  <si>
    <t>RBP PEAT LATERAL LIQUID REMOVAL -FEED</t>
  </si>
  <si>
    <t>CGP20.SIB.08</t>
  </si>
  <si>
    <t>CGP SCRAPER FACILITY - IJ REPLACEMENT-FEED</t>
  </si>
  <si>
    <t>RBP RISK MITIGATION IMPLEMENATION -</t>
  </si>
  <si>
    <t>RBP19.SIB.26</t>
  </si>
  <si>
    <t>QLD TRANSMISSION FIELD SERVICES SIB POOL</t>
  </si>
  <si>
    <t>SCP19.SIB.01</t>
  </si>
  <si>
    <t>SCP - ILI Verification digs 2</t>
  </si>
  <si>
    <t>SCP19.SIB.01R</t>
  </si>
  <si>
    <t>SCP Recovery</t>
  </si>
  <si>
    <t>SCP19.SIB.02</t>
  </si>
  <si>
    <t>SCP - Controller upgrade program</t>
  </si>
  <si>
    <t>SCP19.SIB.03</t>
  </si>
  <si>
    <t>SCP - ILI Verification digs</t>
  </si>
  <si>
    <t>SESA19.SIB.36</t>
  </si>
  <si>
    <t>Remote CP monitoring - test points</t>
  </si>
  <si>
    <t>SESA19.SIB.37</t>
  </si>
  <si>
    <t>Positioner Replacement 2</t>
  </si>
  <si>
    <t>SESA19.SIB.38</t>
  </si>
  <si>
    <t>Ladbroke Grove WBH internal replacement</t>
  </si>
  <si>
    <t>SWQ19.SIB.01</t>
  </si>
  <si>
    <t>MOOMBA BATTERY CHARGE REPLACEMENT</t>
  </si>
  <si>
    <t>SWQ19.SIB.02</t>
  </si>
  <si>
    <t>MOOMBA OXYGEN ANALYSER UPGRADE</t>
  </si>
  <si>
    <t>SWQP19.SIB.03</t>
  </si>
  <si>
    <t>Roma Control Valve Upgrades</t>
  </si>
  <si>
    <t>SWQ19.SIB.04</t>
  </si>
  <si>
    <t>MOOMBA HEAT EXCHANGER - TANNIN LEAKS</t>
  </si>
  <si>
    <t>SWQP FLOW COMPUTER AND RTU UPGRADE</t>
  </si>
  <si>
    <t>SWQP CHEEPIE MS UPGRADE - INSTALLATION</t>
  </si>
  <si>
    <t>SWQP19.SIB.07</t>
  </si>
  <si>
    <t>SWQP MOOMBA SCADA UPGRADE</t>
  </si>
  <si>
    <t>CGP19.SIB.01</t>
  </si>
  <si>
    <t>CGP DAVENPORT DOWNS GEA OVERHAUL</t>
  </si>
  <si>
    <t>SWQ19.SIB.09</t>
  </si>
  <si>
    <t>SWQP WALLUMBILLA FLAME DETECTOR UPGRADE - WCS3</t>
  </si>
  <si>
    <t>SWQ19.SIB.10</t>
  </si>
  <si>
    <t>BALLERA SWQP METERING UPGRADE</t>
  </si>
  <si>
    <t>Parsons, Kahil</t>
  </si>
  <si>
    <t>SWQP WCS1 FUEL GAS HEATER</t>
  </si>
  <si>
    <t>SWQP WALLUMBILLA INSTRUMENT SKID DUPLICATION</t>
  </si>
  <si>
    <t>CGP19.SIB.03</t>
  </si>
  <si>
    <t>MORNEY TANK PLC5 UPGRADE</t>
  </si>
  <si>
    <t>CGP19.SIB.04</t>
  </si>
  <si>
    <t>CGP - REPLACEMENT OF SACRIFICAL ANODE BEDS</t>
  </si>
  <si>
    <t>CGP21.SIB.05</t>
  </si>
  <si>
    <t>CGP - Mech - Mica Creek Type B Compliance Upgrade</t>
  </si>
  <si>
    <t>VTS19.SIB.06</t>
  </si>
  <si>
    <t>RTU Replacement - AGL Somerton</t>
  </si>
  <si>
    <t>Remote CP monitoring</t>
  </si>
  <si>
    <t>BCS Fire suppression, MCC and PLC</t>
  </si>
  <si>
    <t>VTS19.SIB.10</t>
  </si>
  <si>
    <t>Flare Stack at Longford</t>
  </si>
  <si>
    <t>VTS19.SIB.14</t>
  </si>
  <si>
    <t>Pig Trap installation Maryvale</t>
  </si>
  <si>
    <t>VTS19.SIB.15</t>
  </si>
  <si>
    <t>Pipe Support Replacement</t>
  </si>
  <si>
    <t>VTS19.SIB.17</t>
  </si>
  <si>
    <t>Pakenham liquids management</t>
  </si>
  <si>
    <t>VTS19.SIB.19</t>
  </si>
  <si>
    <t>Hamilton CG valve replacement-Borsig</t>
  </si>
  <si>
    <t>VTS19.SIB.21</t>
  </si>
  <si>
    <t>Lara CG Battery install, RTU install</t>
  </si>
  <si>
    <t>VTS19.SIB.22</t>
  </si>
  <si>
    <t>Clunes Rd PRS removal</t>
  </si>
  <si>
    <t>VTS19.SIB.24</t>
  </si>
  <si>
    <t>Positioner Replacement</t>
  </si>
  <si>
    <t>VTS19.SIB.26</t>
  </si>
  <si>
    <t>Battery Charger upgrade - Longford</t>
  </si>
  <si>
    <t>VTS19.SIB.28</t>
  </si>
  <si>
    <t>Longford Flare Stack and IG Heat</t>
  </si>
  <si>
    <t>ILI: Direct Assessment/Umbilical pig Newport</t>
  </si>
  <si>
    <t>VTS19.SIB.33</t>
  </si>
  <si>
    <t>CCTV and Security upgrade for Iona CS</t>
  </si>
  <si>
    <t>VTS19.SIB.38</t>
  </si>
  <si>
    <t>Iona CS workshop/shed</t>
  </si>
  <si>
    <t>VTS19.SIB.41</t>
  </si>
  <si>
    <t>Replace LV on SWP, Nullawarrie</t>
  </si>
  <si>
    <t>VTS19.SIB.43</t>
  </si>
  <si>
    <t>Wollert Security Cameras</t>
  </si>
  <si>
    <t>VTS19.SIB.44</t>
  </si>
  <si>
    <t>Iona CS assessment upgrades</t>
  </si>
  <si>
    <t>VTS19.SIB.45</t>
  </si>
  <si>
    <t>Euroa Control Panel protection</t>
  </si>
  <si>
    <t>VTS19.SIB.47</t>
  </si>
  <si>
    <t>Control System Strategy review/rebuild on Major Sites</t>
  </si>
  <si>
    <t>VTS19.SIB.48</t>
  </si>
  <si>
    <t>Iona City Gate reliability and capacity review</t>
  </si>
  <si>
    <t>VTS19.SIB.49</t>
  </si>
  <si>
    <t>Engine management for Iona FEED</t>
  </si>
  <si>
    <t>VTS19.SIB.50</t>
  </si>
  <si>
    <t>Vent Stack FEED for Iona CS and CG</t>
  </si>
  <si>
    <t>VTS19.SIB.52</t>
  </si>
  <si>
    <t>BCS Station Control System Upgrade</t>
  </si>
  <si>
    <t>WA19.SIB.01</t>
  </si>
  <si>
    <t>Wiluna Gold Coriolis meter install</t>
  </si>
  <si>
    <t>MSEP19.SIB.01</t>
  </si>
  <si>
    <t>MSEP - MOOMBA BOTANY ILI MFL SECTION 11</t>
  </si>
  <si>
    <t>MSEP19.SIB.02</t>
  </si>
  <si>
    <t>MSEP - MOOMBA BOTANY ILI PROGRAM Section 1 - 10 CARRY OVER</t>
  </si>
  <si>
    <t>MSP19.SIB.12</t>
  </si>
  <si>
    <t>MOOMBA INTERCONNECT PIPELINE ILI MFL</t>
  </si>
  <si>
    <t>MSP19.SIB.13</t>
  </si>
  <si>
    <t>DALTON CANBERRA ILI MFL</t>
  </si>
  <si>
    <t>MSP19.SIB.14</t>
  </si>
  <si>
    <t>JUNEE GRIFFITH ILI MFL</t>
  </si>
  <si>
    <t>MSP19.SIB.15</t>
  </si>
  <si>
    <t>YOUNG WAGGA ILI MFL DN300</t>
  </si>
  <si>
    <t>VTS19.SIB.03</t>
  </si>
  <si>
    <t>ILI T57 Ballan - Ballarat DN300</t>
  </si>
  <si>
    <t>VTS19.SIB.07</t>
  </si>
  <si>
    <t>ILI T62 Derrimut - Sunbury DN150</t>
  </si>
  <si>
    <t>VTS19.SIB.36</t>
  </si>
  <si>
    <t>T1 repairs post MFL</t>
  </si>
  <si>
    <t>VTS19.SIB.40</t>
  </si>
  <si>
    <t>ILI: verification digs post 2016/17/18 pigging</t>
  </si>
  <si>
    <t>VTS19.SIB.35</t>
  </si>
  <si>
    <t>Meter lifecycle replacement - turbines and coriolis</t>
  </si>
  <si>
    <t>VTS19.SIB.42</t>
  </si>
  <si>
    <t>Ballarat CTM Bypass Spool Corroded Plug Remediation</t>
  </si>
  <si>
    <t>VTS19.SIB.46</t>
  </si>
  <si>
    <t>Metering instrumentation</t>
  </si>
  <si>
    <t>RBP19.SIB.02</t>
  </si>
  <si>
    <t>RBP TOOWOOMBA RAIL CROSSING</t>
  </si>
  <si>
    <t>RBP19.SIB.16</t>
  </si>
  <si>
    <t>RBP DN250 INTEGRITY UPGRADE PROGRAM</t>
  </si>
  <si>
    <t>RBP Program</t>
  </si>
  <si>
    <t>MSP19.SIB.09</t>
  </si>
  <si>
    <t>MWP ILI MFL SECTION 2 &amp; 3 REPORTS</t>
  </si>
  <si>
    <t>RBP19.SIB.04</t>
  </si>
  <si>
    <t>RBP ISOLATION PLAN UPGRADES</t>
  </si>
  <si>
    <t>RBP19.SIB.05</t>
  </si>
  <si>
    <t>RBP HAZOP ACTIONS IMPLEMENTATION</t>
  </si>
  <si>
    <t>RBP19.SIB.10</t>
  </si>
  <si>
    <t>RBP TOOWOOMBA SLOPE MONITORING</t>
  </si>
  <si>
    <t>BWP19.SIB.01</t>
  </si>
  <si>
    <t>BWP ILI MFL GEO STRAIN</t>
  </si>
  <si>
    <t>RBP19.SIB.17</t>
  </si>
  <si>
    <t>RBP DN250 ILI SCC PROGRAM</t>
  </si>
  <si>
    <t>RBP19.SIB.18</t>
  </si>
  <si>
    <t>RBP DN250 ILI MFL GEO STRAIN ALL SECTIONS</t>
  </si>
  <si>
    <t>RBP19.SIB.20</t>
  </si>
  <si>
    <t>RBP SWANBANK LATERAL ILI MFL</t>
  </si>
  <si>
    <t>SWQ19.SIB.11</t>
  </si>
  <si>
    <t>QSW DN400 VALIDATION DIGS (FY18 CARRY-OVER)</t>
  </si>
  <si>
    <t>SWQP19.SIB.15</t>
  </si>
  <si>
    <t>SWQ DN450 ILI MFL GEO STRAIN ALL SECTIONS</t>
  </si>
  <si>
    <t>MSP19.SIB.02</t>
  </si>
  <si>
    <t>MWP SCC REHABILITATION PROGRAM</t>
  </si>
  <si>
    <t>MSP19.SIB.03</t>
  </si>
  <si>
    <t>MWP SCC DIRECT ASSESSMENT PROGRAM</t>
  </si>
  <si>
    <t>MSP19.SIB.04</t>
  </si>
  <si>
    <t>MWP SCC ILI EMAT</t>
  </si>
  <si>
    <t>MSP19.SIB.06</t>
  </si>
  <si>
    <t>MWP SCC GAS LEAK SURVEY</t>
  </si>
  <si>
    <t>MSP19.SIB.07</t>
  </si>
  <si>
    <t>MWP SCC MANAGEMENT</t>
  </si>
  <si>
    <t>MSP19.SIB.08</t>
  </si>
  <si>
    <t>MWP SCC ADDITIONAL PLANT TO UPSCALE REHAB PROGRAM</t>
  </si>
  <si>
    <t>MSP19.SIB.10</t>
  </si>
  <si>
    <t>MWP CORROSION REHABILITATION PROGRAM</t>
  </si>
  <si>
    <t>BWF19.SIB.01</t>
  </si>
  <si>
    <t>Operations Establishment Capex BWF</t>
  </si>
  <si>
    <t>BWF</t>
  </si>
  <si>
    <t>LNG19.SIB.01</t>
  </si>
  <si>
    <t>Tank shield replacement and tank resurface</t>
  </si>
  <si>
    <t>LNG19.SIB.02</t>
  </si>
  <si>
    <t>Bund wall concrete rehabilitation</t>
  </si>
  <si>
    <t>LNG19.SIB.03</t>
  </si>
  <si>
    <t>Loading bay 1 - Insulation on skid</t>
  </si>
  <si>
    <t>VTS19.SIB OPS GCS BELLOWS UPG</t>
  </si>
  <si>
    <t>VTS - GOODING DISCHARGE LINE</t>
  </si>
  <si>
    <t>NSW16.40 CRP SCADA Integration</t>
  </si>
  <si>
    <t>MSP18.SIB21 UG BP Flow Meters</t>
  </si>
  <si>
    <t>AGP Online Simulation</t>
  </si>
  <si>
    <t>MSP SPS Predictor</t>
  </si>
  <si>
    <t>MSEP19.SIB26</t>
  </si>
  <si>
    <t>MSEP - EI - Moomba Scraper Station EI Upgrade</t>
  </si>
  <si>
    <t>DPS19.SIB.57</t>
  </si>
  <si>
    <t>Operational Cycling of HRSG and Steam Circuit integrity study</t>
  </si>
  <si>
    <t>DPS19.SIB.58</t>
  </si>
  <si>
    <t>Synengco Performance Engineering Services</t>
  </si>
  <si>
    <t>DPS19.SIB.59</t>
  </si>
  <si>
    <t>LPS - Air Filters - Combustion</t>
  </si>
  <si>
    <t>DPS19.SIB.60</t>
  </si>
  <si>
    <t>GT Air inlet filter Combustion 1st stage - 4 GT's</t>
  </si>
  <si>
    <t>DPS19.SIB.61</t>
  </si>
  <si>
    <t>GT Air inlet filter Combustion 2st stage - 4 GT's</t>
  </si>
  <si>
    <t>DPS19.SIB.62</t>
  </si>
  <si>
    <t>WTP MMF bypass valves</t>
  </si>
  <si>
    <t>MSP19.SIB60 Low Value Assets</t>
  </si>
  <si>
    <t>VTS19.SIB.53 ARTHURS CRK CP UP</t>
  </si>
  <si>
    <t>DPS Power Bldg FS Defect Recti</t>
  </si>
  <si>
    <t>Coffee Machine_KWS Level 6</t>
  </si>
  <si>
    <t xml:space="preserve">MSEP19.SIB99 </t>
  </si>
  <si>
    <t>MSEP19.SIB99 IDMT Uploads</t>
  </si>
  <si>
    <t>YMP SDV Upgrade</t>
  </si>
  <si>
    <t>HBI Temperature Increase</t>
  </si>
  <si>
    <t>Paraburdoo Control System Upgrade</t>
  </si>
  <si>
    <t>RBP 18.SIB.45 DN250 EMAT Verification</t>
  </si>
  <si>
    <t>RBP19.SIB.31</t>
  </si>
  <si>
    <t>Windirbi - Argyle Thermowell Removal</t>
  </si>
  <si>
    <t>VTS19 SIB OPS SCS BELLOW UPG</t>
  </si>
  <si>
    <t>MSP15-SIB-05 SCC Mitigation</t>
  </si>
  <si>
    <t>Qualtrics Customer Experience</t>
  </si>
  <si>
    <t>Operational Tech Stra pl tool</t>
  </si>
  <si>
    <t>EDWF20.SIB.03</t>
  </si>
  <si>
    <t>CMP Server</t>
  </si>
  <si>
    <t>Gas Day Harmonisation Old</t>
  </si>
  <si>
    <t>Transmission Ops Pi</t>
  </si>
  <si>
    <t>VTS19-RW MRPA Hallam Rd Upgrade (T1 Pipeline Works)</t>
  </si>
  <si>
    <t xml:space="preserve">MSEP19.SIB09a </t>
  </si>
  <si>
    <t>MSEP - Mech - MLV Actuation</t>
  </si>
  <si>
    <t>NAT19.SIB.99</t>
  </si>
  <si>
    <t>National Budget Project</t>
  </si>
  <si>
    <t>VTS19.SIB.60 Unpiggable Pipeln</t>
  </si>
  <si>
    <t>Tran MS &amp; IOC SIB Project</t>
  </si>
  <si>
    <t>National Hot Tap Tools Upgrade</t>
  </si>
  <si>
    <t>SWQP17-SIB-27 QCS4 PWR REL</t>
  </si>
  <si>
    <t>PGP Protection Works - Woollcott Ave</t>
  </si>
  <si>
    <t>PGP19.SIB.10</t>
  </si>
  <si>
    <t>Russell Rd USM Upgrade - S2</t>
  </si>
  <si>
    <t>: MSP19.SIB47 Lateral PL Survey</t>
  </si>
  <si>
    <t>FY19 Cybersecurity Program</t>
  </si>
  <si>
    <t>Gas Day Harmonisation</t>
  </si>
  <si>
    <t>Gas Day</t>
  </si>
  <si>
    <t>GM Trans Op SIB Capex Gen</t>
  </si>
  <si>
    <t>CGP19.SIB.14</t>
  </si>
  <si>
    <t>CGP - EI - Morney Tank UCP Upgrade</t>
  </si>
  <si>
    <t>MSP19.OP2 Tooling E&amp;I Young</t>
  </si>
  <si>
    <t>Southbank Office modifications</t>
  </si>
  <si>
    <t>DPS20.SIB.32</t>
  </si>
  <si>
    <t>DPS Gas Receival and Distr Sys (Funded by Growth)</t>
  </si>
  <si>
    <t>GGP19.SIB.Misc: Capital Exp</t>
  </si>
  <si>
    <t>GGP19.SIB: Newman FC Upgrade</t>
  </si>
  <si>
    <t>DPS Project Offices</t>
  </si>
  <si>
    <t>NAT20.SIB.24</t>
  </si>
  <si>
    <t>NAT HAZARDOUS AREA DATA MANAGE</t>
  </si>
  <si>
    <t>OT Environment Uplift FEED</t>
  </si>
  <si>
    <t>MSP16.SIB20 CORROSION DA BOMEN</t>
  </si>
  <si>
    <t>EGP Online Sim</t>
  </si>
  <si>
    <t>ClearSCADA Situation Awareness</t>
  </si>
  <si>
    <t>LNG ClearSCADA Maintenance</t>
  </si>
  <si>
    <t>SWQP19.SIB.99 Wallumbilla DCNs</t>
  </si>
  <si>
    <t>MSP19.SIB48 Mechanical FEED</t>
  </si>
  <si>
    <t>IOC Operator Manuals</t>
  </si>
  <si>
    <t>MSP19.SIB49 CP Telemetry FEED</t>
  </si>
  <si>
    <t>SWQP19.SIB MOOMBA VENT RISK UP</t>
  </si>
  <si>
    <t>Port Melbourne M023 &amp; M024 CTM Upgrades</t>
  </si>
  <si>
    <t>WGP M&amp;S - GEN REPLACE-FOC LINK</t>
  </si>
  <si>
    <t>WGP</t>
  </si>
  <si>
    <t>SIB-WGP</t>
  </si>
  <si>
    <t xml:space="preserve">Operations &amp; Maintenance </t>
  </si>
  <si>
    <t>AGP19.SIB.02B</t>
  </si>
  <si>
    <t>AGPSIB.19.02B MereenieSpur ILI</t>
  </si>
  <si>
    <t>AGP19.SIB.14</t>
  </si>
  <si>
    <t>AGP19.SIB.14 RTU Replacements</t>
  </si>
  <si>
    <t>AGP19.SIB.27</t>
  </si>
  <si>
    <t>AGP19.SIB.27 TYP Pig Receiver</t>
  </si>
  <si>
    <t>EDWF20.SIB.04</t>
  </si>
  <si>
    <t>Electrical Segregation of SVC</t>
  </si>
  <si>
    <t>Virtual Reality Capability Bui</t>
  </si>
  <si>
    <t>SWQ19.SIB.19</t>
  </si>
  <si>
    <t>SWQP - Mech - Wallumbilla Becker Valve Upgrade</t>
  </si>
  <si>
    <t>IOC Automation</t>
  </si>
  <si>
    <t>Prototyping Process via the BI</t>
  </si>
  <si>
    <t>B&amp;T SIB</t>
  </si>
  <si>
    <t>Enterprise Analytics</t>
  </si>
  <si>
    <t>NAT20.SIB.15</t>
  </si>
  <si>
    <t>CGP Online Sim</t>
  </si>
  <si>
    <t>LPS Network Remediation</t>
  </si>
  <si>
    <t>DPS Power Building IG-55 System Review and Mods</t>
  </si>
  <si>
    <t>EDWF Substation Fire Supp.</t>
  </si>
  <si>
    <t>SWQP - QWAL - RO Plant</t>
  </si>
  <si>
    <t>SWQP19.SIB.20</t>
  </si>
  <si>
    <t>QCS4 Flame Detector Upgrade</t>
  </si>
  <si>
    <t>MSP19.SIB50 BL MFL Pigging</t>
  </si>
  <si>
    <t>VTS19.SIB54 CP Units TR Wiring</t>
  </si>
  <si>
    <t>VTS19.SIB56 DND Depot Refurbis</t>
  </si>
  <si>
    <t>VTS19.SIB.02 Wollert CS Roof</t>
  </si>
  <si>
    <t>DPS IG-55 System Review</t>
  </si>
  <si>
    <t>DPS20.SIB.06</t>
  </si>
  <si>
    <t>Mainpac to Maximo</t>
  </si>
  <si>
    <t>GGP20.SIB.19:Yarra Air Sys Upg</t>
  </si>
  <si>
    <t>GGP20.SIB.18:Wilun Fuel GS Upg</t>
  </si>
  <si>
    <t>LNG19 SIB 59</t>
  </si>
  <si>
    <t>LNG18.SIB.59 FIRE PUMP SHED ROOF</t>
  </si>
  <si>
    <t>DPS GARD Relay Replacement</t>
  </si>
  <si>
    <t>Western Roads Upgrade - 3rd Party Project</t>
  </si>
  <si>
    <t>Westgate Tunnel 3rd Party Project</t>
  </si>
  <si>
    <t>Digital Scanner</t>
  </si>
  <si>
    <t>MSP19.SIB59 BP SCADA Com UG</t>
  </si>
  <si>
    <t>IOC Display Upgrade</t>
  </si>
  <si>
    <t>NAT20.SIB.06</t>
  </si>
  <si>
    <t>NFCR EC - SIB</t>
  </si>
  <si>
    <t>NAT20.SIB.32</t>
  </si>
  <si>
    <t>Maximo Equipment Strategies Im</t>
  </si>
  <si>
    <t>SIB Operations - Transmission</t>
  </si>
  <si>
    <t>Filipa Nelson</t>
  </si>
  <si>
    <t>Qiu, Eva</t>
  </si>
  <si>
    <t>VTS19 SIB55 Qenos Align. sheet</t>
  </si>
  <si>
    <t>RBP19.SIBxx GATTON S/STN FIK</t>
  </si>
  <si>
    <t>RBP20.SIB.04</t>
  </si>
  <si>
    <t>RBP20.SIB.04-Pipeline Vents</t>
  </si>
  <si>
    <t>RBP19.SIB.29</t>
  </si>
  <si>
    <t>RBP19.SIB.29-Slab for MOP Upgd</t>
  </si>
  <si>
    <t>GGP19.SIB.16</t>
  </si>
  <si>
    <t>GGP19.SIB: Online Gas Sim</t>
  </si>
  <si>
    <t>GGP19.SIB: Wiluna RTU Upgrade</t>
  </si>
  <si>
    <t>GGP19.SIB.18</t>
  </si>
  <si>
    <t>GGP19.SIB.18:GARP ST Fleet Ass</t>
  </si>
  <si>
    <t>PEP19.SIB.04</t>
  </si>
  <si>
    <t>PEP19.SIB04 CP Data Loggers</t>
  </si>
  <si>
    <t>AGP19.SIB.02C ILI Digup Phase2</t>
  </si>
  <si>
    <t>1200 Power Unit Upgrade</t>
  </si>
  <si>
    <t xml:space="preserve">Parwan City Gate </t>
  </si>
  <si>
    <t>MSP20.SIB.27</t>
  </si>
  <si>
    <t>MSP20.SIB.27 FY20 CP AUGMENTAT</t>
  </si>
  <si>
    <t>Secret Server Licences</t>
  </si>
  <si>
    <t>Outage Manage Tool - CTAA</t>
  </si>
  <si>
    <t>NAT19.SIB.65 Drawing Sys BusIn</t>
  </si>
  <si>
    <t>VTS19.SIB.65 Metering Inst.LCR</t>
  </si>
  <si>
    <t>LNG19.SIB.58</t>
  </si>
  <si>
    <t>LNG19 SIB.58 Temp.Probe UPG</t>
  </si>
  <si>
    <t>LNG19.SIB12.IA Sys.UPG-FEED</t>
  </si>
  <si>
    <t>RBP20.SIB.08</t>
  </si>
  <si>
    <t>RBP20.SIB.08-Peat Lateral MFL</t>
  </si>
  <si>
    <t>RBP20.SIB.01</t>
  </si>
  <si>
    <t>RBP20.SIB.01-DN250 Integ ST4</t>
  </si>
  <si>
    <t>RBP19.SIB.15.RBP CP UpgradFY20</t>
  </si>
  <si>
    <t>SWQ19.SIB.25-Qld Pigging Equip</t>
  </si>
  <si>
    <t>DPS GARD Relay Replace</t>
  </si>
  <si>
    <t>DPS20.SIB.14</t>
  </si>
  <si>
    <t>DPS Warehouse improvement</t>
  </si>
  <si>
    <t>GGP19.SIB: HA Upgrade (FEED)</t>
  </si>
  <si>
    <t>EEP19.SIB.01 Coffee Machine</t>
  </si>
  <si>
    <t>MSF19.SIB.04</t>
  </si>
  <si>
    <t>MSF19.SIB04 FEED Comp floor dr</t>
  </si>
  <si>
    <t>PPS16.SIB.002 Easement acquisi</t>
  </si>
  <si>
    <t>EDWF20.SIB.09</t>
  </si>
  <si>
    <t>EDSF Security Cameras</t>
  </si>
  <si>
    <t>AGP19.SIB.23 DCG Training Fac</t>
  </si>
  <si>
    <t>AGP20.SIB.18</t>
  </si>
  <si>
    <t>AGP20.SIB.18 Solar Panel Upg</t>
  </si>
  <si>
    <t>T3000 Highway Remediation</t>
  </si>
  <si>
    <t>132kv Voltage Control</t>
  </si>
  <si>
    <t>Loadshed Training System</t>
  </si>
  <si>
    <t>LPS PLC Control System ControlNet Rectification</t>
  </si>
  <si>
    <t>Enterprise Content Management</t>
  </si>
  <si>
    <t>TT</t>
  </si>
  <si>
    <t>B&amp;T Capex</t>
  </si>
  <si>
    <t>SIB T&amp;T – IT Projects</t>
  </si>
  <si>
    <t>ITP Capex</t>
  </si>
  <si>
    <t>SIB-B&amp;T</t>
  </si>
  <si>
    <t>Transformation</t>
  </si>
  <si>
    <t>Transformation B&amp;T</t>
  </si>
  <si>
    <t>B&amp;T / IT</t>
  </si>
  <si>
    <t>B&amp;T20.01</t>
  </si>
  <si>
    <t>APA Grid Extend</t>
  </si>
  <si>
    <t>APA Grid - (IT)</t>
  </si>
  <si>
    <t>BTT20.SIB.02</t>
  </si>
  <si>
    <t>Grid Enhancement Initiatives</t>
  </si>
  <si>
    <t>ITP</t>
  </si>
  <si>
    <t>Do not report</t>
  </si>
  <si>
    <t>B&amp;T20.03</t>
  </si>
  <si>
    <t>Enterprise Analytics Program</t>
  </si>
  <si>
    <t>BTT20.SIB.05</t>
  </si>
  <si>
    <t>Project People.Connect</t>
  </si>
  <si>
    <t>Functional Change Request</t>
  </si>
  <si>
    <t>B&amp;T20.04</t>
  </si>
  <si>
    <t>Maximo Upgrade</t>
  </si>
  <si>
    <t>Surina, Surina</t>
  </si>
  <si>
    <t>BizTalk System Upgrade</t>
  </si>
  <si>
    <t>Diamantina Integration Opex</t>
  </si>
  <si>
    <t>GPS - IT Provision B&amp;T</t>
  </si>
  <si>
    <t>GRC Compliance Project</t>
  </si>
  <si>
    <t>Operations Historian</t>
  </si>
  <si>
    <t>B&amp;T20.OPX.02</t>
  </si>
  <si>
    <t>ESG Improvements Project</t>
  </si>
  <si>
    <t>B&amp;T Opex</t>
  </si>
  <si>
    <t>ITP Opex</t>
  </si>
  <si>
    <t>BTT20.SIB.06</t>
  </si>
  <si>
    <t>Oracle EPS</t>
  </si>
  <si>
    <t>X-Info Suite Upgrade B&amp;T</t>
  </si>
  <si>
    <t>Vault Suite Upgrade</t>
  </si>
  <si>
    <t>DDSF-Comms</t>
  </si>
  <si>
    <t>ITP SIB</t>
  </si>
  <si>
    <t>Maximo Enhancements</t>
  </si>
  <si>
    <t>Asset Reliability Tool</t>
  </si>
  <si>
    <t>EPMO NOT Funded but Governed</t>
  </si>
  <si>
    <t>Windows 10 Upgrade - New</t>
  </si>
  <si>
    <t>ITI</t>
  </si>
  <si>
    <t>IT</t>
  </si>
  <si>
    <t>SIB T&amp;T – IT S&amp;O</t>
  </si>
  <si>
    <t>SIB-IT</t>
  </si>
  <si>
    <t>Transformation IT</t>
  </si>
  <si>
    <t>IT S&amp;O - Other</t>
  </si>
  <si>
    <t>Orbost Gas Plant IT Provision</t>
  </si>
  <si>
    <t>Upgrade Enterprise Hist B&amp;T</t>
  </si>
  <si>
    <t>IT21.SIB.21</t>
  </si>
  <si>
    <t>Digital Workspace Project</t>
  </si>
  <si>
    <t>IT S&amp;O - Digital Workplace</t>
  </si>
  <si>
    <t>IT Services and Operations Projects</t>
  </si>
  <si>
    <t>Helen Feng</t>
  </si>
  <si>
    <t>IT20.08</t>
  </si>
  <si>
    <t>Ntwk Refresh&amp; Capacity Upgrade</t>
  </si>
  <si>
    <t>IT20.09</t>
  </si>
  <si>
    <t>Managed Security Services</t>
  </si>
  <si>
    <t>Gas Day Harmonisation - IT Sys</t>
  </si>
  <si>
    <t>IT20.04</t>
  </si>
  <si>
    <t>IT SERVERS NEW / REPLACEMENTS</t>
  </si>
  <si>
    <t>IT S&amp;O - Service Delivery</t>
  </si>
  <si>
    <t>IT20.01</t>
  </si>
  <si>
    <t>IT NETWORK EQUIPMENT NEW / REP</t>
  </si>
  <si>
    <t>IT S&amp;O - Network Services</t>
  </si>
  <si>
    <t>Boris Lee</t>
  </si>
  <si>
    <t>IT20.03</t>
  </si>
  <si>
    <t>IT SOFTWARE PURCHASE/IMPLEMENT</t>
  </si>
  <si>
    <t>VTS19.SIB.59 LARA BALISTRADE</t>
  </si>
  <si>
    <t>MSP20.SIB.19</t>
  </si>
  <si>
    <t>Petrosleeve Purcha</t>
  </si>
  <si>
    <t>MSEP20.SIB.01</t>
  </si>
  <si>
    <t>MSEP - Mech - Actuator Upgrade Program (FY20)</t>
  </si>
  <si>
    <t>MSP19.OP4 Metal Grate Flooring</t>
  </si>
  <si>
    <t>MSP19.OP5 Cobar Gravelling bas</t>
  </si>
  <si>
    <t>Stand Multiple Assets in IOC</t>
  </si>
  <si>
    <t>Laser Scanning Capability</t>
  </si>
  <si>
    <t>Synergi Gas Licences</t>
  </si>
  <si>
    <t>Process Optimisation Server</t>
  </si>
  <si>
    <t>Asset Reliability Tool (A.R.T)</t>
  </si>
  <si>
    <t>Transmission Mobile Scheduling</t>
  </si>
  <si>
    <t>More4Apps Project Wizard</t>
  </si>
  <si>
    <t>VTS19.SIB.63</t>
  </si>
  <si>
    <t>VTS19.SIB.63 Brooklyn Kitchen</t>
  </si>
  <si>
    <t>VTS20.SIB.18</t>
  </si>
  <si>
    <t>VTS20.SIB18 T015 Oakleigh PigT</t>
  </si>
  <si>
    <t>VTS20.SIB.23</t>
  </si>
  <si>
    <t>VTS20.SIB23 T110 Snowy Hydro</t>
  </si>
  <si>
    <t>LNG19.SIB.70</t>
  </si>
  <si>
    <t>LNG19SIB70 PLANT HA DOSSIER</t>
  </si>
  <si>
    <t>RBP20.SIB.10</t>
  </si>
  <si>
    <t>RBP20.SIB.10-Metro Loop MFL1</t>
  </si>
  <si>
    <t>RBP20.SIB.11</t>
  </si>
  <si>
    <t>RBP20.SIB11-Ellengrove Lat ILI</t>
  </si>
  <si>
    <t>RBP20.SIB.05</t>
  </si>
  <si>
    <t>RBP20.SIB.05-Pipeine Slab Ph 3</t>
  </si>
  <si>
    <t>CGP20.SIB.05</t>
  </si>
  <si>
    <t>Davenport Downs Overpressure Protection Upgrade</t>
  </si>
  <si>
    <t>SWQP19.SIB.21</t>
  </si>
  <si>
    <t>Mars 90 Compressor Cabinet Cooling</t>
  </si>
  <si>
    <t>SIB-19 SWQP - QWAL Store Room</t>
  </si>
  <si>
    <t>SWQP20.SIB.05</t>
  </si>
  <si>
    <t>Moomba MPRS-MSP upset flowpath design limit exceedence</t>
  </si>
  <si>
    <t>SCPA Miscellaneous Capital</t>
  </si>
  <si>
    <t>GGP16.SIB.01:In line Inspectio</t>
  </si>
  <si>
    <t>GGP20.SIB.01</t>
  </si>
  <si>
    <t>GGP20.SIB.01:Site Accom Upgd P</t>
  </si>
  <si>
    <t>MSF19.SIB.08</t>
  </si>
  <si>
    <t>MSF19.SIB08 GEA cores spares</t>
  </si>
  <si>
    <t>GPS SCADA Alarm Paging Systems</t>
  </si>
  <si>
    <t>AGP20.SIB.12</t>
  </si>
  <si>
    <t>AGP20.SIB.12 MLV Actuator Upg</t>
  </si>
  <si>
    <t>AGP20.SIB.02</t>
  </si>
  <si>
    <t>AGP20.SIB.02 CPU Replacement</t>
  </si>
  <si>
    <t>West Gate Tunnel Project</t>
  </si>
  <si>
    <t>PGP Reid Hwy WA Expansion</t>
  </si>
  <si>
    <t>VTS20.SIB.24</t>
  </si>
  <si>
    <t>VTS20.SIB.24 Somerton Pig Trap</t>
  </si>
  <si>
    <t>LNG20.SIB.11</t>
  </si>
  <si>
    <t>LNG20.SIB.11 Vapouriser B fuel gas burner valve actuators upgrade</t>
  </si>
  <si>
    <t>MSP20.SIB.22</t>
  </si>
  <si>
    <t>MSP20.SIB22 SCC EMAT ILI INSPECTION PROGRAM</t>
  </si>
  <si>
    <t>MSP20.SIB.18</t>
  </si>
  <si>
    <t>MSP20.SIB21 MWP INTEGRITY MANAGEMENT STRATEGY</t>
  </si>
  <si>
    <t xml:space="preserve">MSP20.SIB38 </t>
  </si>
  <si>
    <t>MSP20.SIB38 Auto IE MFL reporting Young to Lithgow Pipeline</t>
  </si>
  <si>
    <t>MSP20.SIB.24</t>
  </si>
  <si>
    <t>MSP20.SIB24 SEC 2 &amp; 3 ILI MFL +XYZ+GEOMETRY</t>
  </si>
  <si>
    <t>MSP20.SIB.12</t>
  </si>
  <si>
    <t>MSP20.SIB12 Bulla Park Controller Replacement</t>
  </si>
  <si>
    <t>LNG20.SIB.04</t>
  </si>
  <si>
    <t>DLNG - PRESSURE EQUIPMENT REMAINING LIFE ASSESSMENT</t>
  </si>
  <si>
    <t>MWP - SCC-EMAT INSPECTION SECTION 8</t>
  </si>
  <si>
    <t>MWP - SECTION 2 - ILI - MFL+XYZ+STRAIN</t>
  </si>
  <si>
    <t>MSP20.SIB.25</t>
  </si>
  <si>
    <t>MWP-SECTION 3 - ILI - MFL+XYZ+STRAIN</t>
  </si>
  <si>
    <t>VTS20.SIB.04</t>
  </si>
  <si>
    <t>VTS - REMOTE CP CRITICAL DRAINAGE BOND MONITORING</t>
  </si>
  <si>
    <t>VTS20.SIB.05</t>
  </si>
  <si>
    <t>VTS - DCVG SURVEY UNPIGGABLE PIPELINES</t>
  </si>
  <si>
    <t>VTS20.SIB.10</t>
  </si>
  <si>
    <t>VTS - ILP SAFETY MEASURES FOR HIGH CONSEQUENCE AREAS-(URBAN GROWTH, FRACTURE CONTROL)</t>
  </si>
  <si>
    <t>GGP20.SIB.02</t>
  </si>
  <si>
    <t>Truck Replacement</t>
  </si>
  <si>
    <t>Alan Fingers</t>
  </si>
  <si>
    <t>GGP20.SIB.08</t>
  </si>
  <si>
    <t>INSPECTION - DCVG</t>
  </si>
  <si>
    <t>GGP20.SIB.09</t>
  </si>
  <si>
    <t>NEWMAN - VALIDATION DIG - ILI DATA</t>
  </si>
  <si>
    <t>GGP20.SIB.13</t>
  </si>
  <si>
    <t>Maintenance PC Upgrade</t>
  </si>
  <si>
    <t>PGP20.SIB.01</t>
  </si>
  <si>
    <t>(DONGARA) INSPECTION - ILI - MFL</t>
  </si>
  <si>
    <t>PGP20.SIB.02</t>
  </si>
  <si>
    <t>PGP VALIDATION DIG - ILI DATA</t>
  </si>
  <si>
    <t>SCP20.SIB.01</t>
  </si>
  <si>
    <t>(MT KEITH) INSPECTION - DCVG</t>
  </si>
  <si>
    <t>NAT20.SIB.02</t>
  </si>
  <si>
    <t>HMI</t>
  </si>
  <si>
    <t>NAT20.SIB.03</t>
  </si>
  <si>
    <t>SCADA</t>
  </si>
  <si>
    <t>NAT20.SIB.05</t>
  </si>
  <si>
    <t>ENGINEERING TOOLS</t>
  </si>
  <si>
    <t>NAT20.SIB.07</t>
  </si>
  <si>
    <t>ALARM RATIONALISATION</t>
  </si>
  <si>
    <t>NAT20.SIB.08</t>
  </si>
  <si>
    <t>CRITICAL CONTROL SYSTEMS UPLIFT</t>
  </si>
  <si>
    <t>NAT20.SIB.09</t>
  </si>
  <si>
    <t>COLLABORATION PILOT</t>
  </si>
  <si>
    <t>NAT20.SIB.10</t>
  </si>
  <si>
    <t>ASSET CONDITION TOOLS</t>
  </si>
  <si>
    <t>NAT20.SIB.11</t>
  </si>
  <si>
    <t>ANALYTICS AND VISUALISATION TOOLKITS</t>
  </si>
  <si>
    <t>NAT20.SIB.12</t>
  </si>
  <si>
    <t>OT DATA STANDARDS</t>
  </si>
  <si>
    <t>NAT20.SIB.13</t>
  </si>
  <si>
    <t>Asset Engineering Data Uplift</t>
  </si>
  <si>
    <t>OT FY21 Completion Project</t>
  </si>
  <si>
    <t>OT Projects</t>
  </si>
  <si>
    <t>Xi Zou</t>
  </si>
  <si>
    <t>NAT20.SIB.14</t>
  </si>
  <si>
    <t>ASSET INTEGRATION TRAINING</t>
  </si>
  <si>
    <t>BWP20.SIB.02</t>
  </si>
  <si>
    <t>BWP - INSTALLATION OF CP DATA LOGGERS</t>
  </si>
  <si>
    <t>RBP20.SIB.03</t>
  </si>
  <si>
    <t>RBP MLV Actuation Project</t>
  </si>
  <si>
    <t>SWQP20.SIB.04</t>
  </si>
  <si>
    <t>WCS3 Compressor Slab Rectification</t>
  </si>
  <si>
    <t>NAT20.SIB.25</t>
  </si>
  <si>
    <t>NAT - ASSET INTEGRITY VALIDATION IN MAXIMO</t>
  </si>
  <si>
    <t>NAT20.SIB.26</t>
  </si>
  <si>
    <t>NAT - BATTERY DISCHARGE TESTING REGIME AND TOOLING</t>
  </si>
  <si>
    <t>NAT20.SIB.30</t>
  </si>
  <si>
    <t>NAT - COMPRESSOR FLEET SOLAR FIELD ASSESMENT 2019-20</t>
  </si>
  <si>
    <t>NAT20.SIB.33</t>
  </si>
  <si>
    <t>NAT - SWITHCHBOARD ARC FLASH ASSESSMENT</t>
  </si>
  <si>
    <t>GGP18.SIB.06</t>
  </si>
  <si>
    <t>GGP FLOW COMPUTER UPGRADE PROGRAM</t>
  </si>
  <si>
    <t>GGP20.SIB.03</t>
  </si>
  <si>
    <t>Automated Buffer Air Shut-Off Valve Upgrade</t>
  </si>
  <si>
    <t>GGP20.SIB.04</t>
  </si>
  <si>
    <t>CPU UPGRADE</t>
  </si>
  <si>
    <t>Gas analysis equipment upgrade</t>
  </si>
  <si>
    <t>Hazardous Area Rectification Program</t>
  </si>
  <si>
    <t>GGP20.SIB.10</t>
  </si>
  <si>
    <t>Lighting tower replacement</t>
  </si>
  <si>
    <t>GGP20.SIB.11</t>
  </si>
  <si>
    <t>Load Bank Upgrades - Paraburdoo</t>
  </si>
  <si>
    <t>GGP20.SIB.12</t>
  </si>
  <si>
    <t>Maint Base Upgrade</t>
  </si>
  <si>
    <t>GGP20.SIB.14</t>
  </si>
  <si>
    <t>Solar Charger upgrade program</t>
  </si>
  <si>
    <t>GGP20.SIB.15</t>
  </si>
  <si>
    <t>Station RTU Upgrade Program - Wiluna</t>
  </si>
  <si>
    <t>GGP20.SIB.17</t>
  </si>
  <si>
    <t>Wiluna Fuel Gas Supply Upgrade</t>
  </si>
  <si>
    <t>MSF20.SIB.01</t>
  </si>
  <si>
    <t>Anenometer install</t>
  </si>
  <si>
    <t>MSF20.SIB.03</t>
  </si>
  <si>
    <t>Compressor fire damper maintainability</t>
  </si>
  <si>
    <t>MSF20.SIB.04</t>
  </si>
  <si>
    <t>Flare Pilotline Upgrade</t>
  </si>
  <si>
    <t>MSF20.SIB.05</t>
  </si>
  <si>
    <t>Gas Detector upgrade</t>
  </si>
  <si>
    <t>Valve Actuator Upgrade</t>
  </si>
  <si>
    <t>PGP20.SIB.07</t>
  </si>
  <si>
    <t>Valve Upgrade</t>
  </si>
  <si>
    <t>VTS20.SIB.01</t>
  </si>
  <si>
    <t>VTS - COMPRESSOR LAGGING AND PIPE COATING REPLACEMENT (EXPAND TO GCS, SPRINGHURST/BCS12/WCS A/WCS B, EUROA)</t>
  </si>
  <si>
    <t>VTS20.SIB.11</t>
  </si>
  <si>
    <t>VTS - T1 - LURGI  - ILI - EMAT - C EMAT</t>
  </si>
  <si>
    <t>VTS20.SIB.13</t>
  </si>
  <si>
    <t>VTS Excavation &amp; Repair Program</t>
  </si>
  <si>
    <t>VTS20.SIB.52</t>
  </si>
  <si>
    <t>VTS - EMERGENCY RESPONSE EQUIPMENT</t>
  </si>
  <si>
    <t>VTS20.SIB.53</t>
  </si>
  <si>
    <t>VTS - SPARK PROOF TOOLS</t>
  </si>
  <si>
    <t>VTS20.SIB.54</t>
  </si>
  <si>
    <t>VTS - IDENTIFIED LOOSE TOOLS AND EQUIPMENT</t>
  </si>
  <si>
    <t>VTS20.SIB.46</t>
  </si>
  <si>
    <t>VTS - SPRINGHURST COMPRESSOR STATION U1 FAST STOP EXECUTION</t>
  </si>
  <si>
    <t>NAT20.SIB.27</t>
  </si>
  <si>
    <t>NAT - PROCUREMENT OF ER PIPE</t>
  </si>
  <si>
    <t>NAT20.SIB.28</t>
  </si>
  <si>
    <t>NAT - REPLACEMENT OF ER EQUIPMENT</t>
  </si>
  <si>
    <t>NAT20.SIB.29</t>
  </si>
  <si>
    <t>NAT - WELD PROCEDURE DEVELOPMENT</t>
  </si>
  <si>
    <t>MSP20.SIB.37</t>
  </si>
  <si>
    <t>MWP - ALLOCATION FOR IDENTIFIED UPGRADE OF TOOLS AND PLANT</t>
  </si>
  <si>
    <t>LNG19.SIB.39</t>
  </si>
  <si>
    <t>DLNG - IGNITORS UPGRADE PROJECT</t>
  </si>
  <si>
    <t>LNG20.SIB.05</t>
  </si>
  <si>
    <t>DLNG - BOIL-OFF COMPRESSOR A &amp; B VENT PIPEWORK RE-ROUTE</t>
  </si>
  <si>
    <t>LNG20.SIB.07</t>
  </si>
  <si>
    <t>DLNG - FEED BO COMPRESSOR FIN FAN UPGRADE</t>
  </si>
  <si>
    <t>LNG20.SIB.08</t>
  </si>
  <si>
    <t>DLNG - MODBUS ODORANT SYSTEM UPGRADE</t>
  </si>
  <si>
    <t>LNG20.SIB.09</t>
  </si>
  <si>
    <t>DLNG - INSTRUMENT AIR UPGRADE</t>
  </si>
  <si>
    <t>DLNG - INSTALLATION OF TEMPERATURE PROBES ON BOC RETURN LINES</t>
  </si>
  <si>
    <t>VTS - T24 - REPLACEMENT OF POYSTIES ROAD CATHODIC PROTECTION UNIT</t>
  </si>
  <si>
    <t>VTS20.SIB.06</t>
  </si>
  <si>
    <t>VTS - BARNAWARTHA CP SITE TR UNIT UPGRADE AND REWIRING JOB</t>
  </si>
  <si>
    <t>VTS20.SIB.08</t>
  </si>
  <si>
    <t>VTS - T33 - MFL VALIDATIONS DIGS</t>
  </si>
  <si>
    <t>VTS20.SIB.09</t>
  </si>
  <si>
    <t>VTS - T33 - MFL FINAL REPORTS</t>
  </si>
  <si>
    <t>VTS19.SIB.29</t>
  </si>
  <si>
    <t>VTS - LARA CONTROL VALVE UPGRADE</t>
  </si>
  <si>
    <t>VTS - LARA CONTROL VALVE CONTROL SYSTEM UPGRADE</t>
  </si>
  <si>
    <t>VTS - IONA CS ENGINE MANAGEMENT SYSTEM UPGRADE</t>
  </si>
  <si>
    <t>VTS - T102 SOMERTON UNPIGGABLE PROJECT</t>
  </si>
  <si>
    <t>VTS - METER BYPASS ARRANGEMENT INSTALLATION AT DTS AND CHILTERN</t>
  </si>
  <si>
    <t>VTS20.SIB.26</t>
  </si>
  <si>
    <t>VTS - T38 PAKENHAM/KOO WEE RUP UNPIGGABLE PROJECT</t>
  </si>
  <si>
    <t>VTS20.SIB.27</t>
  </si>
  <si>
    <t>VTS - T88 COOGEE LATERAL UNPIGGABLE PROJECT</t>
  </si>
  <si>
    <t>VTS - STATE WIDE LIGHTNING PROTECTION AND EARTH SYSTEM CHECKS</t>
  </si>
  <si>
    <t>VTS - AGL SOMERTON INKERJET CONTROL VALVE UPGRADE</t>
  </si>
  <si>
    <t>VTS - SPRINGHURST COMPRESSOR STATION RECYCLE VALVE UPGRADE</t>
  </si>
  <si>
    <t>VTS20.SIB.33</t>
  </si>
  <si>
    <t>VTS - T89 BAY ST UNICHEMA-UNPIGGABLE PIPELINE</t>
  </si>
  <si>
    <t>VTS20.SIB.34</t>
  </si>
  <si>
    <t>VTS - BCS MCC 2 AND 3 UPGRADE</t>
  </si>
  <si>
    <t>VTS20.SIB.38</t>
  </si>
  <si>
    <t>VTS - LARA SWP LOCAL SCADA HMI UPGRADE</t>
  </si>
  <si>
    <t>VTS20.SIB.39</t>
  </si>
  <si>
    <t>VTS - LONGFORD CLEARSCADA HMI AND SERVER UPGRADE</t>
  </si>
  <si>
    <t>VTS20.SIB.41</t>
  </si>
  <si>
    <t>VTS - LARA HUT FIRE SUPPRESSION</t>
  </si>
  <si>
    <t>VTS - SEAGAS UV04 LOADING VALVE UPGRADE</t>
  </si>
  <si>
    <t>VTS - DORE ROAD ELECTRICAL SWITHCHBOARD UPGRADE</t>
  </si>
  <si>
    <t>VTS - IONA CS &amp; CG VENT STACK REPLCEMENT</t>
  </si>
  <si>
    <t>RBP Peat Lateral Liquid Removal upgrades</t>
  </si>
  <si>
    <t>18150 WCS1 fuel gas heater FY19 carryover</t>
  </si>
  <si>
    <t>Becker Control Valve Upgrades FY19 Carry over</t>
  </si>
  <si>
    <t>SWQP20.SIB.03</t>
  </si>
  <si>
    <t>SWQP QCS4 equalisation  flow valve high flow conditions coupling</t>
  </si>
  <si>
    <t>VTS20.SIB.48</t>
  </si>
  <si>
    <t>VTS - EUROA MAOP SKID STRAINER REPLACEMENT</t>
  </si>
  <si>
    <t>AGP20.SIB.01</t>
  </si>
  <si>
    <t>Battery Replacements</t>
  </si>
  <si>
    <t>AGP20.SIB.03</t>
  </si>
  <si>
    <t>CP Lightning Protection Upgrade</t>
  </si>
  <si>
    <t>AGP20.SIB.05</t>
  </si>
  <si>
    <t>HA  Equipment Upgrades</t>
  </si>
  <si>
    <t>AGP20.SIB.06</t>
  </si>
  <si>
    <t>Heashrink Sleeve upgrades</t>
  </si>
  <si>
    <t>AGP20.SIB.07</t>
  </si>
  <si>
    <t>Heater Control Upgrade</t>
  </si>
  <si>
    <t>AGP20.SIB.08</t>
  </si>
  <si>
    <t>Helicopter Landing Pad  Upgrades</t>
  </si>
  <si>
    <t>AGP20.SIB.09</t>
  </si>
  <si>
    <t>HMI Upgrade</t>
  </si>
  <si>
    <t>AGP20.SIB.10</t>
  </si>
  <si>
    <t>Land Acquisition-CP Sites</t>
  </si>
  <si>
    <t>AGP20.SIB.11</t>
  </si>
  <si>
    <t>Lighting Mitigation Upgrade</t>
  </si>
  <si>
    <t>AGP20.SIB.14</t>
  </si>
  <si>
    <t>New cathodic protection sites</t>
  </si>
  <si>
    <t>AGP20.SIB.15</t>
  </si>
  <si>
    <t>Pig Receiver Equalisation Upgrade</t>
  </si>
  <si>
    <t>AGP20.SIB.16</t>
  </si>
  <si>
    <t>Replace CP Ground Beds</t>
  </si>
  <si>
    <t>Solar Panel Upgrades</t>
  </si>
  <si>
    <t>AGP20.SIB.19</t>
  </si>
  <si>
    <t>Slops Tank Upgrade</t>
  </si>
  <si>
    <t>AGP20.SIB.20</t>
  </si>
  <si>
    <t>Site Hut upgrades</t>
  </si>
  <si>
    <t>AGP20.SIB.04</t>
  </si>
  <si>
    <t>General</t>
  </si>
  <si>
    <t>AGP20.SIB.13</t>
  </si>
  <si>
    <t>MOTOR VEHICLE</t>
  </si>
  <si>
    <t>VTS20.SIB.40</t>
  </si>
  <si>
    <t>VTS - ASBESTOS REMOVAL AND REPALCEMENT (WOLLERT &amp; GOODING SITES)</t>
  </si>
  <si>
    <t>RBP20.SIB.12</t>
  </si>
  <si>
    <t>UNDERGROUND VALVE UPGRADES</t>
  </si>
  <si>
    <t>NAT20.SIB.46</t>
  </si>
  <si>
    <t>Maximo Inventory Management Program</t>
  </si>
  <si>
    <t>NAT20.SIB.01</t>
  </si>
  <si>
    <t>National Budget Pool</t>
  </si>
  <si>
    <t>CGP20.SIB.01</t>
  </si>
  <si>
    <t>CGP/SWQP - ANNUAL ALLOWANCE FOR REPLACEMENT FIELD VEHICLE PER SPECIFICATIONS</t>
  </si>
  <si>
    <t>CGP20.SIB.07</t>
  </si>
  <si>
    <t>CGP - DCVG unpiggable pipelines</t>
  </si>
  <si>
    <t>DPS20.SIB.01</t>
  </si>
  <si>
    <t>IT &amp; Comms - IT equipment</t>
  </si>
  <si>
    <t>DPS20.SIB.02</t>
  </si>
  <si>
    <t>Tools and Equip - Misc. items</t>
  </si>
  <si>
    <t>DPS20.SIB.03</t>
  </si>
  <si>
    <t>Furniture/Fittings</t>
  </si>
  <si>
    <t>DPS20.SIB.04</t>
  </si>
  <si>
    <t>Compliant statutory logbook</t>
  </si>
  <si>
    <t>DPS20.SIB.05</t>
  </si>
  <si>
    <t>Electronic outside logging (Mobility)</t>
  </si>
  <si>
    <t>DPS20.SIB.07</t>
  </si>
  <si>
    <t>Document Management System</t>
  </si>
  <si>
    <t>SIS Monitoring Software (Safety Instr. Software)</t>
  </si>
  <si>
    <t>DPS20.SIB.11</t>
  </si>
  <si>
    <t>DPS T3000 Control System Upgrade</t>
  </si>
  <si>
    <t>DPS20.SIB.12</t>
  </si>
  <si>
    <t>Replace C Yard MLSS PLC and BM85 Gateways</t>
  </si>
  <si>
    <t>DPS20.SIB.13</t>
  </si>
  <si>
    <t>Safety engineering projects to action hazards</t>
  </si>
  <si>
    <t>DPS20.SIB.15</t>
  </si>
  <si>
    <t>Fire protection - Water and Sprinkler - STAGE 2</t>
  </si>
  <si>
    <t>WTP - 1. Ultrafiltration 2. Chiller PTI water filter reconfiguration 3. RO / CEDI decoupling and Permeate tank</t>
  </si>
  <si>
    <t>DPS20.SIB.20</t>
  </si>
  <si>
    <t>LPS Transformer Bay &amp; 132kV Tx line from LPS to OHL2 - Study</t>
  </si>
  <si>
    <t>DPS20.SIB.22</t>
  </si>
  <si>
    <t>Future generation into 220kV system</t>
  </si>
  <si>
    <t>DPS20.SIB.25</t>
  </si>
  <si>
    <t>DPS BFP LP / HP - Overhaul</t>
  </si>
  <si>
    <t>GT11 C1 Inspection 60,000 hrs</t>
  </si>
  <si>
    <t>GT12 C1 Inspection 60,000 hrs</t>
  </si>
  <si>
    <t>GT21 C1 Inspection 60,000 hrs</t>
  </si>
  <si>
    <t>GT22 C1 Inspection 60,000 hrs</t>
  </si>
  <si>
    <t>DPS20.SIB.30</t>
  </si>
  <si>
    <t>ST10 MiMo Inspection 60,000 hrs</t>
  </si>
  <si>
    <t>DPS Gas skid maintainability &amp; GT Fuel gas coalescers (DPS 4 + inlet LPS) - Single point of failure</t>
  </si>
  <si>
    <t>DPS20.SIB.33</t>
  </si>
  <si>
    <t>LPS Generator 5 yrly Inspection (Brush L3 Equiv)</t>
  </si>
  <si>
    <t>DPS20.SIB.34</t>
  </si>
  <si>
    <t>HRSG Heat transfer improvement (up to 4MW/load block)</t>
  </si>
  <si>
    <t>DPS20.SIB.35</t>
  </si>
  <si>
    <t>Power and gas forecasting / forecasting</t>
  </si>
  <si>
    <t>DPS20.SIB.36</t>
  </si>
  <si>
    <t>ST10/20 Sequencer logic modification - Siemens /Mipac</t>
  </si>
  <si>
    <t>DPS20.SIB.37</t>
  </si>
  <si>
    <t>DPS Compressors 5yrly overhaul</t>
  </si>
  <si>
    <t>DPS20.SIB.38</t>
  </si>
  <si>
    <t>LPS Air compressor 5 year Overhaul (2)</t>
  </si>
  <si>
    <t>GPS20.SIB.01</t>
  </si>
  <si>
    <t>Workshop tools and equipment</t>
  </si>
  <si>
    <t>GPS20.SIB.02</t>
  </si>
  <si>
    <t>Office equipment</t>
  </si>
  <si>
    <t>GPS20.SIB.03</t>
  </si>
  <si>
    <t>Safety Equipment</t>
  </si>
  <si>
    <t>GPS20.SIB.05</t>
  </si>
  <si>
    <t>Portable Sound Screens</t>
  </si>
  <si>
    <t>GPS20.SIB.08</t>
  </si>
  <si>
    <t>Safety action / initiative projects</t>
  </si>
  <si>
    <t>GPS20.SIB.12</t>
  </si>
  <si>
    <t>New Power Station Allowance</t>
  </si>
  <si>
    <t>Dandenong Depot Development</t>
  </si>
  <si>
    <t>CRE20.SIB.02</t>
  </si>
  <si>
    <t>Palmerston NT Facility</t>
  </si>
  <si>
    <t>On The Move (Finance)</t>
  </si>
  <si>
    <t>CRE20.SIB.03</t>
  </si>
  <si>
    <t>Springhill Facility</t>
  </si>
  <si>
    <t>CRE20.SIB.04</t>
  </si>
  <si>
    <t>Fyshwick Facility</t>
  </si>
  <si>
    <t>MSP20.SIB.21</t>
  </si>
  <si>
    <t>MWP - SCC - MANAGEMENT STRATEGY</t>
  </si>
  <si>
    <t>MSP20.SIB.26</t>
  </si>
  <si>
    <t>MWP - CONTINUATION OF GPS SURVEY OF MWP TO REDUCE LOCATION ERRORS</t>
  </si>
  <si>
    <t>BWP20.SIB.01</t>
  </si>
  <si>
    <t>BWP - Validation Dig ILI</t>
  </si>
  <si>
    <t>SWQP - DN400 - ILI - MFL</t>
  </si>
  <si>
    <t>SWQP20.SIB.02</t>
  </si>
  <si>
    <t>SWQP - Validation Dig ILI (QSN(DN400), QSNE(DN450), SWQE(DN450)</t>
  </si>
  <si>
    <t>MSP20.SIB.32</t>
  </si>
  <si>
    <t>YWE - CULCAIRN CS - OUTLET MOP INCREASE AND CONTROLS OPTIMISATION</t>
  </si>
  <si>
    <t>MSP20.SIB.33</t>
  </si>
  <si>
    <t>YWE - CULCAIRN PLC LOGIC REVIEW AND UPGRADE</t>
  </si>
  <si>
    <t>MSP20.SIB.34</t>
  </si>
  <si>
    <t>YWE - CULCAIRN GAS QUALITY MONITORING (Feed)</t>
  </si>
  <si>
    <t>PGP20.SIB.04</t>
  </si>
  <si>
    <t>Pipeline Isolation and Venting</t>
  </si>
  <si>
    <t>VTS20.SIB.02</t>
  </si>
  <si>
    <t>VTS - COMPRESSOR TYPE B COMPLIANCE</t>
  </si>
  <si>
    <t>VTS20.SIB.35</t>
  </si>
  <si>
    <t>VTS - WOLLERT CG STATION CONTROLLER LOGIC REVIEW AND UPDATES</t>
  </si>
  <si>
    <t>VTS20.SIB.36</t>
  </si>
  <si>
    <t>VTS - WOLLERT STATION CONTROL SYSTEM RECTIFICATION (VG)</t>
  </si>
  <si>
    <t>VTS20.SIB.37</t>
  </si>
  <si>
    <t>VTS - GOODING CS STATION CONTROLLER LOGIC REVIEW AND UPDATES</t>
  </si>
  <si>
    <t>VTS20.SIB.44</t>
  </si>
  <si>
    <t>VTS - GOODING STATION CONTROL SYSTEM RECTIFICATION</t>
  </si>
  <si>
    <t>NAT20.SIB.35</t>
  </si>
  <si>
    <t>NAT - STANDADISATION OF MULTIPLE ASSETS INTO IOC</t>
  </si>
  <si>
    <t>NAT20.SIB.37</t>
  </si>
  <si>
    <t>NAT - IOC ROBOTIC PROCESS OPTIMISATION</t>
  </si>
  <si>
    <t>NAT20.SIB.38</t>
  </si>
  <si>
    <t>NAT - IOC AUTOMATION REQUIREMENTS</t>
  </si>
  <si>
    <t>NAT20.SIB.39</t>
  </si>
  <si>
    <t>NAT - IOC OPERATIONS MANUALS - PHASE 2</t>
  </si>
  <si>
    <t>NAT20.SIB.40</t>
  </si>
  <si>
    <t>NAT - IOC COMPETENCY FRAMEWORK FOR COMMERCIAL OPERATIONS</t>
  </si>
  <si>
    <t>NAT20.SIB.43</t>
  </si>
  <si>
    <t>NAT - IOC COMMERCIAL CONTRACT FOLDER MANAGEMENT</t>
  </si>
  <si>
    <t>19016 Moomba SCADA Upg FY19 Carry Over</t>
  </si>
  <si>
    <t>GGP20.SIB.05</t>
  </si>
  <si>
    <t>GARP - FEED Assessment outcomes</t>
  </si>
  <si>
    <t>GGP20.SIB.16</t>
  </si>
  <si>
    <t>Unit Process Control Standardisation</t>
  </si>
  <si>
    <t>MWP-SCC-REMEDIATION PROGRAM</t>
  </si>
  <si>
    <t>MSP20.SIB.20</t>
  </si>
  <si>
    <t>MWP - SCC-SURVEY GAS LEAKAGE</t>
  </si>
  <si>
    <t>MSP20.SIB.23</t>
  </si>
  <si>
    <t>MWP - CORROSION REMEDIATION PROGRAM</t>
  </si>
  <si>
    <t>Mt Isa Mine Unpiggable pipe upgrades</t>
  </si>
  <si>
    <t>CGP20.SIB.03</t>
  </si>
  <si>
    <t>Morney Tank Pipe Sinking</t>
  </si>
  <si>
    <t>CGP20.SIB.04</t>
  </si>
  <si>
    <t>CGP Solar Panel reliability improvement</t>
  </si>
  <si>
    <t>CGP20.SIB.06</t>
  </si>
  <si>
    <t>Cannington RTU and LC replacement</t>
  </si>
  <si>
    <t>CGP IJ Surge divertor modifications</t>
  </si>
  <si>
    <t>CWP20.SIB.01</t>
  </si>
  <si>
    <t>CWP - UPGRADE OF ODORANT PUMPS AT MARSDEN ODORANT FACILITY</t>
  </si>
  <si>
    <t>MSEP19.SIB.09a</t>
  </si>
  <si>
    <t>MSEP - METRO ACTUATOR INSTALLATION PROGRAM</t>
  </si>
  <si>
    <t>MSEP - VALVE ACTUATOR UPGRADE</t>
  </si>
  <si>
    <t>MSEP20.SIB.05</t>
  </si>
  <si>
    <t>MSEP - EI - RTU Upgrade Program</t>
  </si>
  <si>
    <t>MSEP20.SIB.07</t>
  </si>
  <si>
    <t>MSEP - PORTABLE FLARE STACK</t>
  </si>
  <si>
    <t>MSEP20.SIB.08</t>
  </si>
  <si>
    <t>MSEP - SURVEY - DCVG - SECTION 5</t>
  </si>
  <si>
    <t>MSEP20.SIB.09</t>
  </si>
  <si>
    <t>MSEP - SURVEY - DCVG - SECTION 6</t>
  </si>
  <si>
    <t>MSEP20.SIB.10</t>
  </si>
  <si>
    <t>MSEP - SURVEY - DCVG - SECTION 7</t>
  </si>
  <si>
    <t>MSEP20.SIB.11</t>
  </si>
  <si>
    <t>MSEP - SURVEY - DCVG - SECTION 9</t>
  </si>
  <si>
    <t>MSEP20.SIB.12</t>
  </si>
  <si>
    <t>MSEP - SURVEY - DCVG - SECTION 10</t>
  </si>
  <si>
    <t>MSEP20.SIB.16</t>
  </si>
  <si>
    <t>MSEP - Int - INSTALL ADDITIONAL ELECTRIC RESISTANCE COUPONS IN TELLURIC AFFECTED SECTIONS</t>
  </si>
  <si>
    <t>MWP - TYPE B COMPLIANCE</t>
  </si>
  <si>
    <t>MSP20.SIB.02</t>
  </si>
  <si>
    <t>JGP - FEED TO UPGRADE BC REGULATOR TO COMPLY TO CODE REQUIREMENTS</t>
  </si>
  <si>
    <t>MSP20.SIB.05</t>
  </si>
  <si>
    <t>MWP - MOOMBA MSS REMEDIATION</t>
  </si>
  <si>
    <t>MSP20.SIB.07</t>
  </si>
  <si>
    <t>MWP - MAIN LINE RTU AND FC UPGRADE PROGRAM</t>
  </si>
  <si>
    <t>MSP20.SIB.08</t>
  </si>
  <si>
    <t>MWP - LATERALS RTU UPGRADE PROGRAM</t>
  </si>
  <si>
    <t>MWP - BULLA PARK BUS CONTROLLER UPGRADE - PHASE 2</t>
  </si>
  <si>
    <t>MSP20.SIB.14</t>
  </si>
  <si>
    <t>MWP - MOOMBA MSS NAT GAS RTU REPLACEMENT</t>
  </si>
  <si>
    <t>MSP20.SIB.15</t>
  </si>
  <si>
    <t>MWP - BULLA PARK &amp; YOUNG E&amp;I FEED</t>
  </si>
  <si>
    <t>MSP20.SIB.17</t>
  </si>
  <si>
    <t>MWP - BALANCE OF FY19 E&amp;I PROJECTS</t>
  </si>
  <si>
    <t>MSP20.SIB.28</t>
  </si>
  <si>
    <t>MSP - CP DATA LOGGER PPROJECT (MWP - $200K - YWW - $160K - JGP - $60K)</t>
  </si>
  <si>
    <t>NAT20.SIB.19</t>
  </si>
  <si>
    <t>NAT - THERMOWELL REPLACEMENT PROJECT</t>
  </si>
  <si>
    <t>NAT20.SIB.23</t>
  </si>
  <si>
    <t>NAT - DUMP VALVE PROJECT</t>
  </si>
  <si>
    <t>NAT - HAZARDOUS AREA DATA MANAGEMENT PROJECT</t>
  </si>
  <si>
    <t>NAT - NATIONAL CODE MANAGEMENT PROJECT (NAT19.SIB.43)</t>
  </si>
  <si>
    <t>RBP20.SIB.07</t>
  </si>
  <si>
    <t>RBP - Warrego Highway upgrade pipeline relocation</t>
  </si>
  <si>
    <t>Woodroyd, Scotia and Bellbird Park Suppression Upgrade</t>
  </si>
  <si>
    <t>Gibson Island HA Fence upgrades</t>
  </si>
  <si>
    <t>SWQP19.SIB.14</t>
  </si>
  <si>
    <t>19013 Morney Tank PLC5 Upgrade FY19 Carry Over</t>
  </si>
  <si>
    <t>19039 QCS4 Fuel Gas Reliability Upgrade FY19 carryover</t>
  </si>
  <si>
    <t>SWQP20.SIB.06</t>
  </si>
  <si>
    <t>FEED - MPRS Meter Run 6 interlock reconfigure</t>
  </si>
  <si>
    <t>SWQP20.SIB.09</t>
  </si>
  <si>
    <t>Increase Roma MS station design pressure to greater than SWQP MAOP</t>
  </si>
  <si>
    <t>SWQP20.SIB.10</t>
  </si>
  <si>
    <t>Tarbat RTU Upgrade</t>
  </si>
  <si>
    <t>SWQP20.SIB.11</t>
  </si>
  <si>
    <t>WCS1 VESDA system upgrade</t>
  </si>
  <si>
    <t>SWQP20.SIB.12</t>
  </si>
  <si>
    <t>SWQP Roma MS earthing</t>
  </si>
  <si>
    <t>SWQP21.SIB.10</t>
  </si>
  <si>
    <t>WCS3 Solar Insight 12 month trial</t>
  </si>
  <si>
    <t>SWQP20.SIB.22</t>
  </si>
  <si>
    <t>Wallumbilla hub IOC site voice communications</t>
  </si>
  <si>
    <t>CWP - MARSDEN DUBBO - ILI - MFL+GEO+XYZ+STRAIN</t>
  </si>
  <si>
    <t>MSP21.SIB.16</t>
  </si>
  <si>
    <t>OBS - ILI MFL DATA VALIDATION DIGS</t>
  </si>
  <si>
    <t>YWE - YOUNG CULCAIRN - DN450 - ILI - MFL+GEO+XYZ+STRAIN</t>
  </si>
  <si>
    <t>MSP20.SIB.36</t>
  </si>
  <si>
    <t>MSP - CONTINUATION OF DA PROGRAM FOR UNPIGGABLE BURIED STATION PIPEWORK</t>
  </si>
  <si>
    <t>BWF20.SIB.05</t>
  </si>
  <si>
    <t>BSF SCADA Access</t>
  </si>
  <si>
    <t>BSF</t>
  </si>
  <si>
    <t>DDSF20.SIB.01</t>
  </si>
  <si>
    <t>Operations Establishment Capex</t>
  </si>
  <si>
    <t>DDSF20.SIB.06</t>
  </si>
  <si>
    <t>Infolite Enhancements</t>
  </si>
  <si>
    <t>WFS Apex &amp; Web Services Upgrade</t>
  </si>
  <si>
    <t>EDWF20.SIB.02</t>
  </si>
  <si>
    <t>REF542+ Protection Relay Spare</t>
  </si>
  <si>
    <t>Compliance Monitoring Program Sapphire Upgrade</t>
  </si>
  <si>
    <t>SVC Panel Fire Barriers</t>
  </si>
  <si>
    <t>EDWF20.SIB.05</t>
  </si>
  <si>
    <t>Car Park and Office Frontage Refurbishment</t>
  </si>
  <si>
    <t>EDWF20.SIB.06</t>
  </si>
  <si>
    <t>Substation Floor Refurbishment</t>
  </si>
  <si>
    <t>EDWF20.SIB.07</t>
  </si>
  <si>
    <t>EDWF SCADA Access</t>
  </si>
  <si>
    <t>EDWF20.SIB.08</t>
  </si>
  <si>
    <t>EDWF Miscellaneous</t>
  </si>
  <si>
    <t>EDWF20.SIB.10</t>
  </si>
  <si>
    <t>Site Office Enhancements</t>
  </si>
  <si>
    <t>Cloud Monitoring &amp; Forecasting</t>
  </si>
  <si>
    <t>EDWF20.SIB.12</t>
  </si>
  <si>
    <t>EDSF SCADA Access</t>
  </si>
  <si>
    <t>EDWF20.SIB.14</t>
  </si>
  <si>
    <t>PPC Relocation FEED</t>
  </si>
  <si>
    <t>GGP20.SIB.99</t>
  </si>
  <si>
    <t>NAT20.SIB.17</t>
  </si>
  <si>
    <t>NAT - FUNCTIONAL SAFETY NATIONAL ROLL OUT</t>
  </si>
  <si>
    <t>NAT20.SIB.18</t>
  </si>
  <si>
    <t>NAT - PLC FLOW-NOMINATION VARIATION ALARMS ON FLOW COMPUTERS</t>
  </si>
  <si>
    <t>NAT20.SIB.20</t>
  </si>
  <si>
    <t>NAT - HAZOP PROCESS, STANDARDS AND STORAGE SOFTWARE</t>
  </si>
  <si>
    <t>NAT20.SIB.21</t>
  </si>
  <si>
    <t>NAT - ADDITIONAL TRANSMISSION PI TAGS</t>
  </si>
  <si>
    <t>NAT20.SIB.22</t>
  </si>
  <si>
    <t>NAT - PROCESS SAFETY NATIONAL ROLL OUT</t>
  </si>
  <si>
    <t>NAT - NATIONAL AVT / PROVING CONSISTENCY IMPROVEMENT(UNUSED)</t>
  </si>
  <si>
    <t>OGP20.SIB.01</t>
  </si>
  <si>
    <t>Orbost - FY20 SIB budget</t>
  </si>
  <si>
    <t>Paul Rice</t>
  </si>
  <si>
    <t>OGP</t>
  </si>
  <si>
    <t>Midstream</t>
  </si>
  <si>
    <t>SIB-MID</t>
  </si>
  <si>
    <t>ORB20.SIB.02</t>
  </si>
  <si>
    <t>ORBOST - INTEGRITY MANAGEMENT PLAN</t>
  </si>
  <si>
    <t>Craig Stallan</t>
  </si>
  <si>
    <t>KGL20.SIB.01</t>
  </si>
  <si>
    <t>(KARATHA) INSPECTION - ILI - MFL</t>
  </si>
  <si>
    <t>KGL</t>
  </si>
  <si>
    <t>KGL20.SIB.02</t>
  </si>
  <si>
    <t>(KARRATHA) VALIDATION DIG - ILI DATA</t>
  </si>
  <si>
    <t>MWL20.SIB.01</t>
  </si>
  <si>
    <t>INSPECTION - ILI - MFL</t>
  </si>
  <si>
    <t>MWL</t>
  </si>
  <si>
    <t>SIB-MIDW</t>
  </si>
  <si>
    <t>MWL20.SIB.99</t>
  </si>
  <si>
    <t>MWL Recovery</t>
  </si>
  <si>
    <t>MWP20.SIB.01</t>
  </si>
  <si>
    <t>(MT MAG) INSPECTION - ILI - MFL</t>
  </si>
  <si>
    <t>MWP</t>
  </si>
  <si>
    <t>WIL20.SIB.01</t>
  </si>
  <si>
    <t>Vailation Dig - DCVG Data</t>
  </si>
  <si>
    <t>WIL</t>
  </si>
  <si>
    <t>MML20.SIB.02</t>
  </si>
  <si>
    <t>(MT MAG) VALIDATION DIG - ILI DATA</t>
  </si>
  <si>
    <t>MML</t>
  </si>
  <si>
    <t>RS Logix Licenses for Engineer</t>
  </si>
  <si>
    <t>ClearSCADA Tag upgrade</t>
  </si>
  <si>
    <t>Southbank Office Fitout HWT</t>
  </si>
  <si>
    <t>QLD20.SIB.01</t>
  </si>
  <si>
    <t>QLD20.SIB.1- OPS SIB FY20</t>
  </si>
  <si>
    <t>VTS19.SIB.64</t>
  </si>
  <si>
    <t>VTS19.SIB.64 Laser Scanner Sys</t>
  </si>
  <si>
    <t>PGP Reid Hwy Crossing Protecti</t>
  </si>
  <si>
    <t>B&amp;T20.07</t>
  </si>
  <si>
    <t>SharePoint Project</t>
  </si>
  <si>
    <t>B&amp;T20.13</t>
  </si>
  <si>
    <t>Labour Engagement project Capex</t>
  </si>
  <si>
    <t>GGP19.SIB.00</t>
  </si>
  <si>
    <t>GGP Budget Pool</t>
  </si>
  <si>
    <t>Queens Wharf Road CTM Upgrade</t>
  </si>
  <si>
    <t>LNG20.SIB.01</t>
  </si>
  <si>
    <t>LNG20.SIB.01 Tank Shield &amp; Top</t>
  </si>
  <si>
    <t>McLister St Development</t>
  </si>
  <si>
    <t>NAT20.SIB.47</t>
  </si>
  <si>
    <t>Enterprise Analytics  Prototype Data Model</t>
  </si>
  <si>
    <t>B&amp;T20.08</t>
  </si>
  <si>
    <t>MnB Technical Upgrade 17 APA</t>
  </si>
  <si>
    <t>BTT20.SIB.09</t>
  </si>
  <si>
    <t>PPM Refresh</t>
  </si>
  <si>
    <t>Transmission Mobility and Scheduling</t>
  </si>
  <si>
    <t>BTT20.SIB.11</t>
  </si>
  <si>
    <t>Hyperion Upgrade</t>
  </si>
  <si>
    <t>BTT20.SIB.12</t>
  </si>
  <si>
    <t>CEO Pool</t>
  </si>
  <si>
    <t>Labour Licencing Hire Laws</t>
  </si>
  <si>
    <t>B&amp;T20.14</t>
  </si>
  <si>
    <t>Emu Downs Wind Forecast System</t>
  </si>
  <si>
    <t>VTS20.SIB.17</t>
  </si>
  <si>
    <t>Overhaul of Brooklyn Unit 11 gas turbine</t>
  </si>
  <si>
    <t>ROP22.SIB.30</t>
  </si>
  <si>
    <t>Kogan North Evaporation Pond Replacement</t>
  </si>
  <si>
    <t>BWF SCADA Access</t>
  </si>
  <si>
    <t>DDSF Pi &amp; Historian Implementation</t>
  </si>
  <si>
    <t>VTS20.SIB57</t>
  </si>
  <si>
    <t>Clunes Rd Decomm.</t>
  </si>
  <si>
    <t>VTS20.SIB.42</t>
  </si>
  <si>
    <t>VTS20.SIB.42 SEAGas UV04 Loading Valve Upgrade</t>
  </si>
  <si>
    <t>VTS20.SIB.19</t>
  </si>
  <si>
    <t>VTS20.SIB.19 Lara Control Valve Upgrade</t>
  </si>
  <si>
    <t>VTS20.SIB.20</t>
  </si>
  <si>
    <t>VTS20.SIB.20 Lara Monitor Control Valve Pneumatic Panel Upgrade</t>
  </si>
  <si>
    <t>VTS20.SIB.49</t>
  </si>
  <si>
    <t>VTS20.SIB.49 Iona CS &amp; CG Vent Stack Replacement</t>
  </si>
  <si>
    <t>VTS20.SIB.31</t>
  </si>
  <si>
    <t>VTS20.SIB.31 Springhurst Recycle Valve Upgrade</t>
  </si>
  <si>
    <t>Trans MS &amp; IOC SIB FY20</t>
  </si>
  <si>
    <t>RBP20.SIB.09</t>
  </si>
  <si>
    <t>RBP20.SIB.09 Fire Suppres SYST</t>
  </si>
  <si>
    <t>CGP20.SIB.02</t>
  </si>
  <si>
    <t>MIM Lateral Unpiggable Project</t>
  </si>
  <si>
    <t>SWQP20.SIB.01</t>
  </si>
  <si>
    <t>SWQP20.SIB.01-DN400MFL</t>
  </si>
  <si>
    <t>SWQP Wallumbilla Land - Not SIB</t>
  </si>
  <si>
    <t>DPS20.SIB.27</t>
  </si>
  <si>
    <t>DPS SIB GT12 C INSPECTIONS</t>
  </si>
  <si>
    <t>DPS20.SIB.28</t>
  </si>
  <si>
    <t>DPS SIB GT21 C INSPECTIONS</t>
  </si>
  <si>
    <t>DPS20.SIB.29</t>
  </si>
  <si>
    <t>DPS SIB GT22 C INSPECTIONS</t>
  </si>
  <si>
    <t>PGP20.SIB.06</t>
  </si>
  <si>
    <t>PGP20.SIB.06 - CS3 Valve Actua</t>
  </si>
  <si>
    <t>PEP20.SIB.01</t>
  </si>
  <si>
    <t>PEP20.SIB.01 CPU Upgrades</t>
  </si>
  <si>
    <t>AGP20.SIB.16 Helling Groundbed</t>
  </si>
  <si>
    <t>VTS20.SIB.25</t>
  </si>
  <si>
    <t>VTS20.SIB.25 Chiltern M100 &amp; DTS Meter Bypass</t>
  </si>
  <si>
    <t>GGP20.SIB.20</t>
  </si>
  <si>
    <t>Station RTU Upgrade - Yarraloola</t>
  </si>
  <si>
    <t>GGP20.SIB.21</t>
  </si>
  <si>
    <t>Station RTU Upgrade - Wyloo</t>
  </si>
  <si>
    <t>VTS20.SIB.16</t>
  </si>
  <si>
    <t>Wollert CS + CG battery charger upgrade</t>
  </si>
  <si>
    <t>Glasscocks Rd</t>
  </si>
  <si>
    <t>AGN22.SIB.01</t>
  </si>
  <si>
    <t>Workforce Transformation (Networks)</t>
  </si>
  <si>
    <t>ITP Networks</t>
  </si>
  <si>
    <t>SIB T&amp;T – AGN/GDI</t>
  </si>
  <si>
    <t>Networks Workforce Transformation</t>
  </si>
  <si>
    <t>Eva Qiu</t>
  </si>
  <si>
    <t>MnB System Upgrade FY17</t>
  </si>
  <si>
    <t>B&amp;T Networks</t>
  </si>
  <si>
    <t>Gas Day Harmonisation - AGN</t>
  </si>
  <si>
    <t>Gas Day Harmonisation - GDI</t>
  </si>
  <si>
    <t>MSP20.SIB.38</t>
  </si>
  <si>
    <t>Auto IE MFL reporting Young to Lithgow Pipeline</t>
  </si>
  <si>
    <t>19020</t>
  </si>
  <si>
    <t>VTS-RW Mt Pleasant Development (T60 Pipeline)</t>
  </si>
  <si>
    <t>MSEP20.SIB.03</t>
  </si>
  <si>
    <t>Bulla Park PS - Local HMI Server</t>
  </si>
  <si>
    <t>MSEP20.SIB.02</t>
  </si>
  <si>
    <t>MSEP - EI - SSIR Upgrade Botany and Wilton</t>
  </si>
  <si>
    <t>LNG20.SIB.10</t>
  </si>
  <si>
    <t>LNG20.SIB.10 Temperature probes installation on BOC return natural gas pipelines.</t>
  </si>
  <si>
    <t>LNG19.SIB11</t>
  </si>
  <si>
    <t>LNG19.SIB.11 Tank Top Valves Upgrade</t>
  </si>
  <si>
    <t>LNG20.SIB05</t>
  </si>
  <si>
    <t>LNG20.SIB.05 Vent outlet and vent valve replacement for Boil off compressors A &amp; B</t>
  </si>
  <si>
    <t>LNG20.SIB07</t>
  </si>
  <si>
    <t>LNG20.SIB.07 Boil off Compressors A and B Fin Fan upgrade</t>
  </si>
  <si>
    <t>RBP20.SIB.18</t>
  </si>
  <si>
    <t>Redbank Regulating Station Interconnect</t>
  </si>
  <si>
    <t>KN19.SIB.02</t>
  </si>
  <si>
    <t>Kogan North Coalescer Blow Through Mitigation</t>
  </si>
  <si>
    <t>DIA20.SIB.31</t>
  </si>
  <si>
    <t>ST20 MiMo Inspection 60,000 hrs</t>
  </si>
  <si>
    <t>LPS Gas Vent Noise Suppression</t>
  </si>
  <si>
    <t>Acid delivery bulk storage</t>
  </si>
  <si>
    <t>DIA20.SIB.19</t>
  </si>
  <si>
    <t>EDWF Arc Flash Rectification</t>
  </si>
  <si>
    <t>EDWF High Speed Fuse Upgrade</t>
  </si>
  <si>
    <t>AGN Safeguard and HSE Dashboard</t>
  </si>
  <si>
    <t>GDI Safeguard and HSE Dashboard</t>
  </si>
  <si>
    <t>VTS20.SIB.22</t>
  </si>
  <si>
    <t>VTS20.SIB.22 Iona CS Engine Management System upgrade</t>
  </si>
  <si>
    <t>VTS20.SIB.28</t>
  </si>
  <si>
    <t>VTS20.SIB.28 Lightning Protection and Earthing System checks for critical sites</t>
  </si>
  <si>
    <t>GGP20.SIB.18</t>
  </si>
  <si>
    <t>Yarraloola Compressed Air System Upgrade</t>
  </si>
  <si>
    <t>AGP20.SIB.21</t>
  </si>
  <si>
    <t>AGP Inspection ILI</t>
  </si>
  <si>
    <t>DPS Transition to Maximo</t>
  </si>
  <si>
    <t>B&amp;T20.10</t>
  </si>
  <si>
    <t>Transmission Scheduling Tool</t>
  </si>
  <si>
    <t>Oracle Supplier Network(OSN)</t>
  </si>
  <si>
    <t>GIS Consolidation</t>
  </si>
  <si>
    <t>AGN/GDI Funded Projects</t>
  </si>
  <si>
    <t>Enterprise Analytics Program HAD</t>
  </si>
  <si>
    <t>VTS20.SIB.30</t>
  </si>
  <si>
    <t>VTS20.SIB.30 Somerton Inkerjet Valve Upgrade</t>
  </si>
  <si>
    <t>MSEP20. SIB03 Bulla Park PS - Local HMI Server</t>
  </si>
  <si>
    <t>MSP/MSEP Governance</t>
  </si>
  <si>
    <t>MSP20.SIB19 MWP SCC PROCUREMENT OF COMPRESSION SLEEVES</t>
  </si>
  <si>
    <t>MSP20.SIB.35</t>
  </si>
  <si>
    <t>MSP20.SIB35 Young Culcairn YWE ILI MFL Pigging Project</t>
  </si>
  <si>
    <t>CWP20.SIB.02</t>
  </si>
  <si>
    <t>CWP20.SIB02 Marsden Dubbo ILI MFL Pigging Project</t>
  </si>
  <si>
    <t>MSP20.SIB20 MWP SCC Survey Gas Leakage</t>
  </si>
  <si>
    <t>FY13 MUND RD RELOCATION</t>
  </si>
  <si>
    <t>VTS19.SIB.87</t>
  </si>
  <si>
    <t>T33 Pigging</t>
  </si>
  <si>
    <t>VTS19.SIB.09</t>
  </si>
  <si>
    <t>BCS Fire Gas Suppression</t>
  </si>
  <si>
    <t>VTS20.SIB17</t>
  </si>
  <si>
    <t>VTS20.SIB.17 BCS U11 Engine Exchange</t>
  </si>
  <si>
    <t>Phillip St, Test Point and Pipeline Marker Post Relocation</t>
  </si>
  <si>
    <t>APA Grid &amp; Mrkt Srvs SIB Capex</t>
  </si>
  <si>
    <t>ASSET ENG DATA UPLIFT(DUPLICATED)</t>
  </si>
  <si>
    <t>ECM SYSTEM BUSINESS INTEGRATIO</t>
  </si>
  <si>
    <t>Alarm Rationalisat Pha2B FY20</t>
  </si>
  <si>
    <t>NAT20.SIB.36</t>
  </si>
  <si>
    <t>IOC Grid Operations ID</t>
  </si>
  <si>
    <t>Stand Multiple Asset IOC (2)</t>
  </si>
  <si>
    <t>SAFI Module cooling fans</t>
  </si>
  <si>
    <t>VTS20.SIB.16 Wollert Battery</t>
  </si>
  <si>
    <t>GGP19.SIB.07</t>
  </si>
  <si>
    <t>GGP Meter Upgrade</t>
  </si>
  <si>
    <t>EDWF20.SIB.15</t>
  </si>
  <si>
    <t>Power Budget Balance</t>
  </si>
  <si>
    <t>B&amp;T20.OPX.03</t>
  </si>
  <si>
    <t>Labour Engagement Project Opex</t>
  </si>
  <si>
    <t>B&amp;T20.OPX.01</t>
  </si>
  <si>
    <t>Modern Slavery Act</t>
  </si>
  <si>
    <t>B&amp;T20.OPX.04</t>
  </si>
  <si>
    <t>VTS20.SIB.03</t>
  </si>
  <si>
    <t>VTS20.SIB.03 Poysties Rd CPU</t>
  </si>
  <si>
    <t>VTS20.SIB.47</t>
  </si>
  <si>
    <t>VTS20.SIB.47 Dore Rd Elec.Switch Board</t>
  </si>
  <si>
    <t>RBP20.SIB.20</t>
  </si>
  <si>
    <t>RBP DN250 Root Cause Investigation Scope</t>
  </si>
  <si>
    <t>61 Donaldson Rd, Kwinana Beach - LHPP Site</t>
  </si>
  <si>
    <t>Brahbam Development - Youle-Dean Rd</t>
  </si>
  <si>
    <t>Palfrey St, Brabham - Stage 11</t>
  </si>
  <si>
    <t>1-11 Little Boundary Road Laverton North</t>
  </si>
  <si>
    <t>Aurora Estate Plans</t>
  </si>
  <si>
    <t>Adam Crichton</t>
  </si>
  <si>
    <t>Level Crossing Removal - Old Geelong Rd, Hoppers Crossing</t>
  </si>
  <si>
    <t>Henley Brook</t>
  </si>
  <si>
    <t>Postans Rd, Hope Valley</t>
  </si>
  <si>
    <t>Office Road - New Energy Group</t>
  </si>
  <si>
    <t>Widening of Karel Avenue Bridge</t>
  </si>
  <si>
    <t>Wilton SE Precinct</t>
  </si>
  <si>
    <t>ARTC - Botany Rail Duplication</t>
  </si>
  <si>
    <t>MSP 3 ARTC PROJECT PROGRAM</t>
  </si>
  <si>
    <t>Cambridge Avenue Extension includes Moorebank Ave</t>
  </si>
  <si>
    <t>Sienna North Development - 989-1013 Melton Highway Plumpton VIC   VILLA WORLD 989 MELTON HWY</t>
  </si>
  <si>
    <t>New Bloom Estate-Pound Rd Clyde</t>
  </si>
  <si>
    <t>Katandra Rise estate Stage 13, Doreen City of Whittlesea</t>
  </si>
  <si>
    <t>Australia Post - Fairbairn Road, Sunshine West, APA Gas Easement</t>
  </si>
  <si>
    <t>125 Mulcahy Road Pakenham</t>
  </si>
  <si>
    <t>102 Shrives Road, Hampton Park Aged Care Developments (ACD)</t>
  </si>
  <si>
    <t>Gearys SubDivision Butlers Track, Warragul</t>
  </si>
  <si>
    <t>Jubilee Estate, Wyndham Vale</t>
  </si>
  <si>
    <t>Arramont Estate, 290 Craigieburn Rd, Wollert</t>
  </si>
  <si>
    <t>315 O'Herns Road /410 Cooper St Epping</t>
  </si>
  <si>
    <t>175-177 Pound Road, Hampton Park</t>
  </si>
  <si>
    <t>155 Peck Road, Officer</t>
  </si>
  <si>
    <t>115 Bayview Road, Officer</t>
  </si>
  <si>
    <t>Kaduna Park Estate</t>
  </si>
  <si>
    <t>Circa 1886 Stage 10 - Residential Development around T1 near Soldiers Road, Berwick</t>
  </si>
  <si>
    <t>253 - 273 Normanby Road South Melbourne - VTS3 Normanby Rd. Saddlecrest</t>
  </si>
  <si>
    <t>Youth Justice Redevelopment (YJRD)</t>
  </si>
  <si>
    <t>VTS3 Western Rail Plan</t>
  </si>
  <si>
    <t>VTS3 Cardinia Rd Officer South - 295 Cardinia Rd, Officer South</t>
  </si>
  <si>
    <t>Tivendale Road, Officer Victoria</t>
  </si>
  <si>
    <t>Storm Water Drain at Wilson St, Murrumbeena</t>
  </si>
  <si>
    <t>Residential Development Worthington Stage 8 Thewlist Road, Pakenham</t>
  </si>
  <si>
    <t>Residential development at Cnr of 1053 Taylors Road / 81 Sinclair Road  in Plumpton (Marlee South)</t>
  </si>
  <si>
    <t>O'Herns Road Duplication and Ramp to Hume Highway</t>
  </si>
  <si>
    <t>MRPA Pound Rd-Healesville  Pound Rd West Dandenong and Healesville-Koo Wee Rup Rd</t>
  </si>
  <si>
    <t>McLister Street Spotswood</t>
  </si>
  <si>
    <t>McGlone Road, Drouin Inception</t>
  </si>
  <si>
    <t>M80 Widening Industrial Ave, Thomastown - M80 Sydney Rd to Edgars Rd widening</t>
  </si>
  <si>
    <t>M80 Western Ring Rd Project -  WGTP</t>
  </si>
  <si>
    <t>Lochard Energy Remote Sites Crossing</t>
  </si>
  <si>
    <t>Level Crossing Removal, Clyde Road, Berwick</t>
  </si>
  <si>
    <t>Level Crossing Removal Authority (LCRA) - Grange Road, Caulfield</t>
  </si>
  <si>
    <t>Forsyth and Old Geelong Roads widening</t>
  </si>
  <si>
    <t>Doherty's Creek Crossing, Williams Landing</t>
  </si>
  <si>
    <t>COMDAIN RENEWAL PROJECT FOR MULTINETGAS DISTRIBUTION - Evans St &amp; Graham St Port Melb, Hay St &amp; Claredon St South Melb, Cecil St &amp; City Rd South Melb</t>
  </si>
  <si>
    <t>35-65 Mulcahy Road, Pakenham</t>
  </si>
  <si>
    <t>1350 Pound Road Residential development</t>
  </si>
  <si>
    <t>110 Bayview Road, Officer</t>
  </si>
  <si>
    <t>Monument Estate 1392 Plumpton Road, Plumpton</t>
  </si>
  <si>
    <t>285 Patullos Road, Lara - Austin Land</t>
  </si>
  <si>
    <t>VTS3 Dohertys Rd, Laverton Nth - 16 to 32 Dohertys Rd</t>
  </si>
  <si>
    <t>SESA3 OE PS Control System for Origin Energy Power Station</t>
  </si>
  <si>
    <t>Mount Atkinson Holdings and Tarneit Plains (Grand blvd Hopkins Rd)</t>
  </si>
  <si>
    <t>WESTWOOD - BEATTYS RD FRASER RISE    Beatty's Rd, Plumpton - Westwood Estate 235 Beatty's Rd Fraser Rise</t>
  </si>
  <si>
    <t>VTS3 McManus/Gibbons Rd - Lara</t>
  </si>
  <si>
    <t>Amber Estate Craigieburn Rd (Stage 5)</t>
  </si>
  <si>
    <t>427 Browns Rd, Officer</t>
  </si>
  <si>
    <t>135 - 165 Barry Road Thomastown</t>
  </si>
  <si>
    <t>MSP 3P MIRVAC GLEDSWOOD HILL</t>
  </si>
  <si>
    <t>MSP 3P Stockland Willowdale SD</t>
  </si>
  <si>
    <t>MSP 3P HOLCIN QUARRY RD PROT</t>
  </si>
  <si>
    <t>MSP3 Water install BC-Orange P</t>
  </si>
  <si>
    <t>MSP 3P Gas Vent Point Rd Appin</t>
  </si>
  <si>
    <t>NSW 3P Recoverable Work</t>
  </si>
  <si>
    <t>CFA Training Facility  128 Ingliston Road Ballan</t>
  </si>
  <si>
    <t>Car megamart</t>
  </si>
  <si>
    <t>Widening of Melbourne-Lancefield Road on both sides of shoulder</t>
  </si>
  <si>
    <t>Werribee North Outlet Sewer, Williams Landing</t>
  </si>
  <si>
    <t>Princes Highway East Duplication at Flynn</t>
  </si>
  <si>
    <t>Olivine Estate, 1025 Donnybrook Rd, Donnybrook</t>
  </si>
  <si>
    <t>Lynbrook, Estate Stage 28, Elliot Pde</t>
  </si>
  <si>
    <t>Ivory Drive, Pakenham</t>
  </si>
  <si>
    <t>DIONA RENEWAL PROGRAM FOR MULTINET GAS DISTRIBUTION - DANDENONG MULTINET GAS WBS 17140</t>
  </si>
  <si>
    <t>Construction of McDonalds on Koo Wee Rup Road, Pakenham</t>
  </si>
  <si>
    <t>Caledonia Estate Craigieburn-Wollert</t>
  </si>
  <si>
    <t>Banfield Crt Laverton</t>
  </si>
  <si>
    <t>49 Tynong Road, Tynong</t>
  </si>
  <si>
    <t>161 Grices Road, Clyde North</t>
  </si>
  <si>
    <t>140 Nash Road Bunyip</t>
  </si>
  <si>
    <t>PEPL20.SIB.01</t>
  </si>
  <si>
    <t>WA Misc Capital</t>
  </si>
  <si>
    <t>VTS20.SIB.57</t>
  </si>
  <si>
    <t>GGP20.SIB.19</t>
  </si>
  <si>
    <t>Turbine Overhaul - Wyloo</t>
  </si>
  <si>
    <t>GGP20.SIB.30</t>
  </si>
  <si>
    <t>FY20 GGP Miscellaneous Capital</t>
  </si>
  <si>
    <t>ECM Turnaround Technical Stabi</t>
  </si>
  <si>
    <t>Brisbane Office Project - L2 3</t>
  </si>
  <si>
    <t>Hyperion Migration to SaaS</t>
  </si>
  <si>
    <t>PGP20.SIB.01 ILI Sec1</t>
  </si>
  <si>
    <t>PGP20.SIB.02 - PGP Verfictatio</t>
  </si>
  <si>
    <t>PEP20.SIB.03</t>
  </si>
  <si>
    <t>PEP20.SIB.03 Karratha Pigging</t>
  </si>
  <si>
    <t>WA MISC CAPITAL FY20</t>
  </si>
  <si>
    <t>GPS Inventory</t>
  </si>
  <si>
    <t>NAT20.SIB.16</t>
  </si>
  <si>
    <t>ArcGIS Server Upgrade</t>
  </si>
  <si>
    <t>NAT20.SIB.04</t>
  </si>
  <si>
    <t>FY20 Cybersecurity Program</t>
  </si>
  <si>
    <t>ARTC Inland Rail Tottenham to Albury (T2A)</t>
  </si>
  <si>
    <t>ARTC Inland Rail Albury to Illabo (A2I)</t>
  </si>
  <si>
    <t>ARTC Inland Stockinbingal to Parkes (S2P)</t>
  </si>
  <si>
    <t>ARTC Inland Parkes to Narromine (P2N)</t>
  </si>
  <si>
    <t>ARTC Inland Narromine to Narrabri (N2N)</t>
  </si>
  <si>
    <t>ARTC Inland Border to Gowrie (B2G)</t>
  </si>
  <si>
    <t>ARTC Inland Gowrie to Helidon (G2H)</t>
  </si>
  <si>
    <t>ARTC Inland Helidon to Calvert (H2C)</t>
  </si>
  <si>
    <t>ARTC Kagura to Acacia Ridge Bromeltown</t>
  </si>
  <si>
    <t>RBP20.SIB.14</t>
  </si>
  <si>
    <t>SEA to Gibson Island MFL</t>
  </si>
  <si>
    <t>RBP20.SIB.21</t>
  </si>
  <si>
    <t>RBP DN400 MFL</t>
  </si>
  <si>
    <t>MWP20.SIB.02</t>
  </si>
  <si>
    <t>MWP EMAT INSPECTION S5, S6, S7</t>
  </si>
  <si>
    <t>Fleetwave Migration</t>
  </si>
  <si>
    <t>Transmission Scheduling Tool Trans Fund</t>
  </si>
  <si>
    <t>AGN NOM Enhancements</t>
  </si>
  <si>
    <t>GDI NOM Enhancements</t>
  </si>
  <si>
    <t>Business Intelligence</t>
  </si>
  <si>
    <t>NASA Upgrade</t>
  </si>
  <si>
    <t>GGP20.SIB.22</t>
  </si>
  <si>
    <t>Turbine Ride Through Project</t>
  </si>
  <si>
    <t>NAT20.SIB.48</t>
  </si>
  <si>
    <t>SIM-MSP &amp; SWQP Model Upgrade</t>
  </si>
  <si>
    <t xml:space="preserve">City of Casey - Ferdinand Drive </t>
  </si>
  <si>
    <t>Mulcahy Road, Pakenham</t>
  </si>
  <si>
    <t>North Wharf Hotel</t>
  </si>
  <si>
    <t>Lifestyle Kaduna Park</t>
  </si>
  <si>
    <t>SCP20.SIB.02</t>
  </si>
  <si>
    <t>Station RTU Upgrades - SCP Sites</t>
  </si>
  <si>
    <t>EII20.SIB.01</t>
  </si>
  <si>
    <t>Wickham Point Pipeline ILI (WRS to DCG)</t>
  </si>
  <si>
    <t>Maximo Demands</t>
  </si>
  <si>
    <t>Pi Tags &amp; Optimisation</t>
  </si>
  <si>
    <t>VTS20.SIB.21</t>
  </si>
  <si>
    <t>Wandong to Bendigo ILI (T66, T70, T75)</t>
  </si>
  <si>
    <t>Ballarat CG Coating MEJ (40915)</t>
  </si>
  <si>
    <t>MSP20.SIB.03</t>
  </si>
  <si>
    <t>Young Hub Local SCADA Upgrade</t>
  </si>
  <si>
    <t>MWP20.SIB.03</t>
  </si>
  <si>
    <t>Bulla Park Filter Upgrade</t>
  </si>
  <si>
    <t>PGP20.SIB.03</t>
  </si>
  <si>
    <t>PGP - RTU Upgrade - Prosoft Cards</t>
  </si>
  <si>
    <t>AGP20.SIB.17</t>
  </si>
  <si>
    <t>AGP-DCG Wizard Controller Upgrade - TCV17</t>
  </si>
  <si>
    <t>Boodarie Compressor Inlet Ducting Upgrade</t>
  </si>
  <si>
    <t>Huckerby Drive (Clyde North) CTM Station</t>
  </si>
  <si>
    <t>LOGIC Wodonga CTM Station</t>
  </si>
  <si>
    <t>RBP20.SIB.13</t>
  </si>
  <si>
    <t>MSP20.SIB.40</t>
  </si>
  <si>
    <t>MWP - YCS and BPCS Compressor seal upgrade FEED</t>
  </si>
  <si>
    <t>ITSO24.SIB.06</t>
  </si>
  <si>
    <t>Workstation Lifecycle Replacement</t>
  </si>
  <si>
    <t>Service &amp; UX</t>
  </si>
  <si>
    <t>Debbie Howe</t>
  </si>
  <si>
    <t>IT Portfolio Projects</t>
  </si>
  <si>
    <t>Surina Surina</t>
  </si>
  <si>
    <t>ITI22.SIB.15</t>
  </si>
  <si>
    <t>IT Mobile phones</t>
  </si>
  <si>
    <t>IT20.SIB.06</t>
  </si>
  <si>
    <t>MIS &amp; Cloud Enablement</t>
  </si>
  <si>
    <t>NAT.SIB: FY19 Motor Vehicle. Old code 20828</t>
  </si>
  <si>
    <t>Remote Site Secured Connect</t>
  </si>
  <si>
    <t>IT Networks</t>
  </si>
  <si>
    <t>IOC Grid Operations Stage 1</t>
  </si>
  <si>
    <t>AGP20.SIB.O4</t>
  </si>
  <si>
    <t>AGP20.SIB.04 SIB General Capex</t>
  </si>
  <si>
    <t>RW Glsscocks Rd (Capex)</t>
  </si>
  <si>
    <t>WPA</t>
  </si>
  <si>
    <t xml:space="preserve">Berwick Health and Education Precinct </t>
  </si>
  <si>
    <t>35 Mulcahy Road, Pakenham</t>
  </si>
  <si>
    <t>VTS - 3PR - 65 Mulcahy Rd Schedule</t>
  </si>
  <si>
    <t>City West Water Ltd-Farm Road Werribee</t>
  </si>
  <si>
    <t>Extension Of Ferdinand Drive in front of Rivercrest Christian College.Clyde North</t>
  </si>
  <si>
    <t xml:space="preserve">Norman by Road,Caulfield </t>
  </si>
  <si>
    <t>Peet Street and Koowee Rup Road Upgrade</t>
  </si>
  <si>
    <t>Seafarers Development- Flinders Lane Residential &amp; North Warf Hotel Development</t>
  </si>
  <si>
    <t>415 Cooper Street Epping</t>
  </si>
  <si>
    <t>Kogan North Engine Out of Frame Overhauls</t>
  </si>
  <si>
    <t>Kogan North Vibration Upgrades - Unit 2</t>
  </si>
  <si>
    <t>MSP20.OP1 Albury Vacuum Unit</t>
  </si>
  <si>
    <t>MSP20.SIB.39</t>
  </si>
  <si>
    <t>MSP20.SIB39 BP Filter Upgrade</t>
  </si>
  <si>
    <t>MSP19.SIB.30</t>
  </si>
  <si>
    <t>MSP19.SIB30 Switchboard etc UG</t>
  </si>
  <si>
    <t>Odourant Testing Equipment</t>
  </si>
  <si>
    <t>VTSM17.SIB22 ZONAL CHROMA PROB</t>
  </si>
  <si>
    <t>VTS20.SIB.59 RTU Replacement</t>
  </si>
  <si>
    <t>VTS20.SIB.60 Brooklyn Ctrl.Sys</t>
  </si>
  <si>
    <t>VTS20.SIB.39 L'FORD CLEARSCADA</t>
  </si>
  <si>
    <t>LNG - TL LINE INSULATION UPG</t>
  </si>
  <si>
    <t>RWA PGP Brabham Housing Dev</t>
  </si>
  <si>
    <t>RWA Karel Ave Protection Works</t>
  </si>
  <si>
    <t>MSF20.SIB.06</t>
  </si>
  <si>
    <t>MSF20.SIB.06 Anenometer Instal</t>
  </si>
  <si>
    <t>KN20.SIB.02</t>
  </si>
  <si>
    <t>Kogan North Recycle Valve Controller Upgrade</t>
  </si>
  <si>
    <t>DPS Plant (HRL Operability Studies - HRSG)</t>
  </si>
  <si>
    <t>Supplementary firing Improvements - Logic mods for modulation</t>
  </si>
  <si>
    <t>Relocate workshop (from warehouse)</t>
  </si>
  <si>
    <t xml:space="preserve">Access improvements for  heights - Warehouse Clean room  </t>
  </si>
  <si>
    <t>Access improvements for equipment -  LPS pulse air filter</t>
  </si>
  <si>
    <t>Access improvements for heights - LPS vent fan - Install platform</t>
  </si>
  <si>
    <t>GT11,12,21,22 SisMon (Safety Instrument System monitoring)</t>
  </si>
  <si>
    <t>LPS Gas Compressor - Reliability Improvement</t>
  </si>
  <si>
    <t>DPS Electronic permit System - Defer</t>
  </si>
  <si>
    <t xml:space="preserve">Boiler drum level instrumentation maintainability </t>
  </si>
  <si>
    <t>Energy metering to DPS end of OHL2</t>
  </si>
  <si>
    <t>Thompson Power Station - Spares</t>
  </si>
  <si>
    <t>Kogan North ECM Upgrade</t>
  </si>
  <si>
    <t>MTM20.SIB.01</t>
  </si>
  <si>
    <t>MWP Hill 60 Kicker Piping</t>
  </si>
  <si>
    <t>RBP20.SIB.23</t>
  </si>
  <si>
    <t>RBP DN250 Supply Security Project</t>
  </si>
  <si>
    <t>NAT20.SIB.50</t>
  </si>
  <si>
    <t>Maximo Master Data Improvement</t>
  </si>
  <si>
    <t>Steven Smith</t>
  </si>
  <si>
    <t>Planning and Scheduling</t>
  </si>
  <si>
    <t>CRE21.SIB.01</t>
  </si>
  <si>
    <t>Perth Office Project - NEW</t>
  </si>
  <si>
    <t>OT Data Management Toolkit dev</t>
  </si>
  <si>
    <t>OT Lifecycle Systems and Data</t>
  </si>
  <si>
    <t>VTS20.SIB.61 WCS Septic Tank</t>
  </si>
  <si>
    <t>Zip tap KWS L6</t>
  </si>
  <si>
    <t>1-11 Little Boundary Rd T24 Pipeline Protection</t>
  </si>
  <si>
    <t>GGP21.SIB.04</t>
  </si>
  <si>
    <t>GEA Upgrade - Yarraloola</t>
  </si>
  <si>
    <t>GGP21.SIB.08</t>
  </si>
  <si>
    <t>Turbine Fleet Assessment Service - GGP</t>
  </si>
  <si>
    <t>VTS20.SIB.29</t>
  </si>
  <si>
    <t>LDP Rosedale ICCP System Design and Installation</t>
  </si>
  <si>
    <t>GGP21.SIB.06</t>
  </si>
  <si>
    <t>Turbine Overhaul Program - Paraburdoo Unit 3</t>
  </si>
  <si>
    <t>GGP21.SIB.05</t>
  </si>
  <si>
    <t>Turbine Overhaul Program - Yarraloola Unit 3</t>
  </si>
  <si>
    <t>GGP21.SIB.07</t>
  </si>
  <si>
    <t>Turbine Overhaul Program - Neds Creek Unit 3</t>
  </si>
  <si>
    <t>AGP21.SIB.11</t>
  </si>
  <si>
    <t>Security System Upgrade - Darwin City Gate</t>
  </si>
  <si>
    <t>NAT20.SIB.41</t>
  </si>
  <si>
    <t>Asset Establishment Database Development</t>
  </si>
  <si>
    <t>GGP21.SIB.21</t>
  </si>
  <si>
    <t>Station RTU Upgrade - Paraburdoo</t>
  </si>
  <si>
    <t>NAT20.SIB.31</t>
  </si>
  <si>
    <t>NAT - NATIONAL AVT / PROVING CONSISTENCY IMPROVEMENT</t>
  </si>
  <si>
    <t>MSP20.SIB2 Inspection S4,5 &amp; 6</t>
  </si>
  <si>
    <t>LPS Compressor Inlet Filter</t>
  </si>
  <si>
    <t>PEP20.SIB.02</t>
  </si>
  <si>
    <t>PEP20.SIB.02 Karratha Digups</t>
  </si>
  <si>
    <t>M038 Clyde North CTM Upgrade</t>
  </si>
  <si>
    <t>AGP21.SIB.06</t>
  </si>
  <si>
    <t>AGP Heat Shrink Sleeve Replacement - FY21</t>
  </si>
  <si>
    <t>MSP MW162 Skid Rect. Works</t>
  </si>
  <si>
    <t>HAZOP Revalidation Preliminary</t>
  </si>
  <si>
    <t>Power ClearSCADA Licenses and</t>
  </si>
  <si>
    <t>VTS20.SIB.62 WCS Hazard. Area</t>
  </si>
  <si>
    <t>SWQP20.SIB.14 WCS3 Engine Upgr</t>
  </si>
  <si>
    <t>AGP20.SIB.22</t>
  </si>
  <si>
    <t>AGP20.SIB.22 DCG Security Upgr</t>
  </si>
  <si>
    <t>VTS3-RW LCRP Old Geelong Rd</t>
  </si>
  <si>
    <t>20018</t>
  </si>
  <si>
    <t>VTS3-RW Riverlee, Seafarers Development</t>
  </si>
  <si>
    <t>GGP21.SIB.36</t>
  </si>
  <si>
    <t>Turbine Ride Through Project - Yarraloola</t>
  </si>
  <si>
    <t>Electrical Connection Tools</t>
  </si>
  <si>
    <t>KN20.SIB.01</t>
  </si>
  <si>
    <t>Kogan North TEG Heater Upgrade</t>
  </si>
  <si>
    <t>Kogan North Vent Stack Extension</t>
  </si>
  <si>
    <t>MSP18.SIB.22</t>
  </si>
  <si>
    <t>Overhaul of Young and Bulla Park CS Compressors</t>
  </si>
  <si>
    <t>NAT20.SIB.42</t>
  </si>
  <si>
    <t>Rockwell RSLogix Software</t>
  </si>
  <si>
    <t>TGP20.SIB.01</t>
  </si>
  <si>
    <t>Telfer Gas Pipleines ILI Pigging Program</t>
  </si>
  <si>
    <t>Kogan North Compressor Overhauls</t>
  </si>
  <si>
    <t>Kogan North Shed Lighting</t>
  </si>
  <si>
    <t>Kogan North Building Storage for Electrical</t>
  </si>
  <si>
    <t>TEL20.MEJ.02</t>
  </si>
  <si>
    <t>Telfer LOS &amp; Signage Replacement</t>
  </si>
  <si>
    <t>TEL19.MEJ.02</t>
  </si>
  <si>
    <t>Telfer WBH Inspection</t>
  </si>
  <si>
    <t>Major Maintenance</t>
  </si>
  <si>
    <t>Rhys Arndt</t>
  </si>
  <si>
    <t>Robin McPhee</t>
  </si>
  <si>
    <t>Wylie, Clayton</t>
  </si>
  <si>
    <t>NIF20.MEJ.02</t>
  </si>
  <si>
    <t>Nifty LOS &amp; Signage Maintenance</t>
  </si>
  <si>
    <t>NIF19.MEJ.02</t>
  </si>
  <si>
    <t>Nifty WBH Inspection</t>
  </si>
  <si>
    <t>TEL19.SIB.01</t>
  </si>
  <si>
    <t>Boodarie Dry Gas Seal Relacement</t>
  </si>
  <si>
    <t>DPS21.SIB.29</t>
  </si>
  <si>
    <t>PASS Unit - D Switchyard spare breaker</t>
  </si>
  <si>
    <t>DPS21.SIB.04</t>
  </si>
  <si>
    <t>Block 10 HRSG Inspection 60,000 hrs</t>
  </si>
  <si>
    <t>DPS21.SIB.39</t>
  </si>
  <si>
    <t>DPS21.SIB.40</t>
  </si>
  <si>
    <t>VTS21.SIB.06</t>
  </si>
  <si>
    <t>VTS - HAZARDOUS AREA RECTIFICATION</t>
  </si>
  <si>
    <t>DPS21.SIB.25</t>
  </si>
  <si>
    <t>APA21.SIB.01</t>
  </si>
  <si>
    <t>Vehicle replacement program</t>
  </si>
  <si>
    <t>GGP21.SIB.02</t>
  </si>
  <si>
    <t>GEA Overhaul Program (Paraburdoo Unit 1)</t>
  </si>
  <si>
    <t>Air systems upgrades</t>
  </si>
  <si>
    <t>GGP21.SIB.34</t>
  </si>
  <si>
    <t>Fuel Gas Outlet Temp</t>
  </si>
  <si>
    <t>GGP21.SIB.35</t>
  </si>
  <si>
    <t>MML20.SIB.01</t>
  </si>
  <si>
    <t>Inspection - ILI - MFL</t>
  </si>
  <si>
    <t>MSF21.SIB.01</t>
  </si>
  <si>
    <t>MUR21.SIB.03</t>
  </si>
  <si>
    <t>Murrin Murrin D/S - Security of supply upgrade</t>
  </si>
  <si>
    <t>PGP21.SIB.01</t>
  </si>
  <si>
    <t>Validation Dig - ILI Data</t>
  </si>
  <si>
    <t>BSF21.SIB.03</t>
  </si>
  <si>
    <t>Site Facilities (inc sewage tank)</t>
  </si>
  <si>
    <t>LNG21.SIB.03</t>
  </si>
  <si>
    <t>DNLG - RESEAL ROAD LNG GATE- LFCR (CIV &amp; MISC)</t>
  </si>
  <si>
    <t>LNG21.SIB.04</t>
  </si>
  <si>
    <t>Asbestos Removal &amp; refurbishment of LFCR</t>
  </si>
  <si>
    <t>LNG21.SIB.06</t>
  </si>
  <si>
    <t>DLNG Tank PSV1402/3 Access Walkway</t>
  </si>
  <si>
    <t>LNG21.SIB.08</t>
  </si>
  <si>
    <t>DNLG - LNG ASBESTOS REMOVAL LFCR (CIV &amp; MISC)</t>
  </si>
  <si>
    <t>VTS21.SIB.02</t>
  </si>
  <si>
    <t>VTS - BROOKLYN UNIT 12 GAS TURBINE OVERHAUL</t>
  </si>
  <si>
    <t>DPS21.SIB.45</t>
  </si>
  <si>
    <t>WTP Upgrade to meet 30t / hour</t>
  </si>
  <si>
    <t>CRP21.SIB.01</t>
  </si>
  <si>
    <t>CRP - ILI MFL-A INSPECTION</t>
  </si>
  <si>
    <t>CWP21.SIB.02</t>
  </si>
  <si>
    <t>MDP - MDP - ILI MFL DATA VALIDATION DIGS</t>
  </si>
  <si>
    <t>CWP21.SIB.05</t>
  </si>
  <si>
    <t>CWP - CATHODIC PROTECTION SYSTEM DATA LOGGER INSTALL</t>
  </si>
  <si>
    <t>MSEP18.SIB.12</t>
  </si>
  <si>
    <t>MSEP - SITE HAZARDOUS AREA RECTIFICATION PROGRAM</t>
  </si>
  <si>
    <t>MSEP21.SIB.01</t>
  </si>
  <si>
    <t>MSEP - Section 11 - ILI MFL DATA VALIDATION DIGS</t>
  </si>
  <si>
    <t>MSEP21.SIB.02</t>
  </si>
  <si>
    <t>MSEP - EXCESS STRAY CURRENT MITIGATION PROGRAM</t>
  </si>
  <si>
    <t>MSEP21.SIB.03</t>
  </si>
  <si>
    <t>MSEP - METRO CP SYSTEM HV RAIL SAFETY UPGRADES</t>
  </si>
  <si>
    <t>MSEP21.SIB.05</t>
  </si>
  <si>
    <t>MSEP - CP Separation from MWP</t>
  </si>
  <si>
    <t>RBP21.SIB.01</t>
  </si>
  <si>
    <t>RBP - Int - RBP CP Augmentation Program FY22</t>
  </si>
  <si>
    <t>MSP21.SIB.02</t>
  </si>
  <si>
    <t>MWP- REPLACEMENT OF PORTABLE OFFICE AND ABLUTIONS</t>
  </si>
  <si>
    <t>MSP21.SIB.03</t>
  </si>
  <si>
    <t>MWP - SITE EARTHING SYS UPGRADE TO AS3000</t>
  </si>
  <si>
    <t>MSP21.SIB.05</t>
  </si>
  <si>
    <t>YWE- OUTLET MOP INCREASE AND CONTROLS OPTIMISATION</t>
  </si>
  <si>
    <t>YWE - PLC LOGIC REVIEW AND UPGRADE</t>
  </si>
  <si>
    <t>MSP21.SIB.06</t>
  </si>
  <si>
    <t>Meades, Chris</t>
  </si>
  <si>
    <t>MSP21.SIB.07</t>
  </si>
  <si>
    <t>MWP - YOUNG REGION EARTHING SURVEY &amp; RECTIFICATION</t>
  </si>
  <si>
    <t>MSP21.SIB.08</t>
  </si>
  <si>
    <t>MWP - WILTON REGION EARTHING SURVEY &amp; RECTIFICATION</t>
  </si>
  <si>
    <t>MSP21.SIB.13</t>
  </si>
  <si>
    <t>MWP - EMAT &amp; MFL-C INSPECTION SECTION 1,2,9</t>
  </si>
  <si>
    <t>MSP21.SIB.15</t>
  </si>
  <si>
    <t>MWP - SECTION 1,4,5,6,9 - ILI - MFL-A+XYZ+STRAIN TO SUPPORT EMAT</t>
  </si>
  <si>
    <t>OBS-ILI MFL DATA VALIDATION DIGS</t>
  </si>
  <si>
    <t>MSP21.SIB.17</t>
  </si>
  <si>
    <t>YWE - ILI MFL DATA VALIDATION DIGS</t>
  </si>
  <si>
    <t>MSP21.SIB.18</t>
  </si>
  <si>
    <t>JGP - ILI MFL DATA VALIDATION DIGS</t>
  </si>
  <si>
    <t>MSP21.SIB.19</t>
  </si>
  <si>
    <t>YLP-SECTION 2 - ILI - MFL-A+GEO+ZYZ</t>
  </si>
  <si>
    <t>MSP21.SIB.20</t>
  </si>
  <si>
    <t>YLP-ILI MFL DATA VALIDATION DIGS S2</t>
  </si>
  <si>
    <t>MSP21.SIB.26</t>
  </si>
  <si>
    <t>YWE - REPLACEMENT OF GAS COOLERS</t>
  </si>
  <si>
    <t>AGP - DCVG Survey</t>
  </si>
  <si>
    <t>AGP21.SIB.04</t>
  </si>
  <si>
    <t>AGP21.SIB.05</t>
  </si>
  <si>
    <t>AGP21.SIB.09</t>
  </si>
  <si>
    <t>AGP21.SIB.13</t>
  </si>
  <si>
    <t>Motor vehicles</t>
  </si>
  <si>
    <t>DPS21.SIB.05</t>
  </si>
  <si>
    <t>Boiler / HRSG tubes - WO-008-345</t>
  </si>
  <si>
    <t>DPS21.SIB.06</t>
  </si>
  <si>
    <t>Boiler drum level instrumentation maintainability</t>
  </si>
  <si>
    <t>DPS21.SIB.08</t>
  </si>
  <si>
    <t>Critical Spares - Attemporator valve</t>
  </si>
  <si>
    <t>DPS21.SIB.09</t>
  </si>
  <si>
    <t>Distillate - 33 kL</t>
  </si>
  <si>
    <t>DPS21.SIB.13</t>
  </si>
  <si>
    <t>DPS SGT800 - Spare Starter Motor (For GT11/12/21/22)</t>
  </si>
  <si>
    <t>DPS21.SIB.16</t>
  </si>
  <si>
    <t>Sam Floriani</t>
  </si>
  <si>
    <t>DPS21.SIB.23</t>
  </si>
  <si>
    <t>DPS21.SIB.24</t>
  </si>
  <si>
    <t>LPS Critical spares (incl. spares starter motor)</t>
  </si>
  <si>
    <t>DPS21.SIB.26</t>
  </si>
  <si>
    <t>LPS Gas Compressor spares</t>
  </si>
  <si>
    <t>DPS21.SIB.27</t>
  </si>
  <si>
    <t>LPS Generator Circuit breaker spares</t>
  </si>
  <si>
    <t>DPS21.SIB.28</t>
  </si>
  <si>
    <t>Miscellaneous Spares listing additions</t>
  </si>
  <si>
    <t>DPS21.SIB.33</t>
  </si>
  <si>
    <t>DPS21.SIB.35</t>
  </si>
  <si>
    <t>Siemens T3000 Control System Spares</t>
  </si>
  <si>
    <t>DPS21.SIB.36</t>
  </si>
  <si>
    <t>Spare Chiller motor</t>
  </si>
  <si>
    <t>DPS21.SIB.38</t>
  </si>
  <si>
    <t>ST Lube oil pump</t>
  </si>
  <si>
    <t>DPS21.SIB.42</t>
  </si>
  <si>
    <t>DPS21.SIB.43</t>
  </si>
  <si>
    <t>DPS21.SIB.44</t>
  </si>
  <si>
    <t>DPS21.SIB.10</t>
  </si>
  <si>
    <t>CRP21.SIB.02</t>
  </si>
  <si>
    <t>CRP - CATHODIC PROTECTION SYSTEM UPGRADE PROVISION</t>
  </si>
  <si>
    <t>MSP21.SIB.10</t>
  </si>
  <si>
    <t>MWP - PROCUREMENT - COMPRESSION SLEEVES</t>
  </si>
  <si>
    <t>MSP21.SIB.11</t>
  </si>
  <si>
    <t>MWP - SURVEY GAS LEAKAGE</t>
  </si>
  <si>
    <t>MSP21.SIB.22</t>
  </si>
  <si>
    <t>MWP - ENGINEERING DATA REVIEW AND DIGS (MOP RELATED)</t>
  </si>
  <si>
    <t>MSP21.SIB.27</t>
  </si>
  <si>
    <t>Pathfinder pig gauge for unpiggables, initially  Bathurst and Orange Spurs</t>
  </si>
  <si>
    <t>MSP21.SIB.28</t>
  </si>
  <si>
    <t>VTS21.SIB.16</t>
  </si>
  <si>
    <t>EMERGENCY RESPONSE EQUIPMENT</t>
  </si>
  <si>
    <t>DPS21.SIB.37</t>
  </si>
  <si>
    <t>Spare Transformer</t>
  </si>
  <si>
    <t>DPS21.SIB.07</t>
  </si>
  <si>
    <t>Business Improvement Project - (Mainpac succession / Maximo)</t>
  </si>
  <si>
    <t>DPS21.SIB.12</t>
  </si>
  <si>
    <t>DPS21.SIB.17</t>
  </si>
  <si>
    <t>GT11 60,000 hr C Inspection</t>
  </si>
  <si>
    <t>DPS21.SIB.18</t>
  </si>
  <si>
    <t>DPS21.SIB.19</t>
  </si>
  <si>
    <t>GT12 60,000 hr C Inspection</t>
  </si>
  <si>
    <t>DPS21.SIB.20</t>
  </si>
  <si>
    <t>GT21 60,000 hr C Inspection</t>
  </si>
  <si>
    <t>DPS21.SIB.21</t>
  </si>
  <si>
    <t>GT22 60,000 hr C Inspection</t>
  </si>
  <si>
    <t>DPS21.SIB.22</t>
  </si>
  <si>
    <t>DPS21.SIB.34</t>
  </si>
  <si>
    <t>Siemens C1 GT contingency spares</t>
  </si>
  <si>
    <t>DDSF21.SIB.02</t>
  </si>
  <si>
    <t>DDSF - EI - DDSF SCADA and Control Systems Upgrade</t>
  </si>
  <si>
    <t>DDSF22.SIB.2375</t>
  </si>
  <si>
    <t>DDSF - Miscellaneous capital</t>
  </si>
  <si>
    <t>DDSF21.SIB.04</t>
  </si>
  <si>
    <t>DDSF - Nut Replacement for Zimmerman Frames</t>
  </si>
  <si>
    <t>LNG21.SIB.01</t>
  </si>
  <si>
    <t>DLNG Pipe Rack Coating Upgrade</t>
  </si>
  <si>
    <t>LNG21.SIB.02</t>
  </si>
  <si>
    <t>DNLG - ACTUATOR REPLACEMENT (E&amp;I)</t>
  </si>
  <si>
    <t>LNG21.SIB.05</t>
  </si>
  <si>
    <t>Control Valves Diagnostics Connect to the AMS</t>
  </si>
  <si>
    <t>DNLG - CONTROL VALVE REPLACEMENT (E&amp;I)</t>
  </si>
  <si>
    <t>DNLG - POSITIONER REPLACEMENT (E&amp;I)</t>
  </si>
  <si>
    <t>LNG21.SIB.10</t>
  </si>
  <si>
    <t>DNLG - SEND OUT PUMP; ROYALS VALVES REPLACEMENT (MECH)</t>
  </si>
  <si>
    <t>LNG21.SIB.11</t>
  </si>
  <si>
    <t>DNLG - TANK PIPEWORK HANGERS &amp; INSULATION (MECH)</t>
  </si>
  <si>
    <t>Fire Water Storage</t>
  </si>
  <si>
    <t>SESA21.SIB.01</t>
  </si>
  <si>
    <t>SESA - LADBROKE GROVE &amp; POOLAIJELO BATTERY CHARGER REPLACEMENT</t>
  </si>
  <si>
    <t>SESA21.SIB.02</t>
  </si>
  <si>
    <t>SESA - POOLAIJELO PRS BATTERY CHARGER REPLACEMENT</t>
  </si>
  <si>
    <t>VTS21.SIB.01</t>
  </si>
  <si>
    <t>T61 - Pakenham to Wollert EMAT</t>
  </si>
  <si>
    <t>VTS21.SIB.03</t>
  </si>
  <si>
    <t>T63 - Tyers to Morwell Pigging</t>
  </si>
  <si>
    <t>VTS21.SIB.04</t>
  </si>
  <si>
    <t>T18 - Inner City Ringmain Pigging</t>
  </si>
  <si>
    <t>VTS21.SIB.05</t>
  </si>
  <si>
    <t>Gas Quality Upgrade</t>
  </si>
  <si>
    <t>VTS21.SIB.07</t>
  </si>
  <si>
    <t>VTS - CATHODIC PROTECTION TR REPLACEMENT</t>
  </si>
  <si>
    <t>VTS21.SIB.08</t>
  </si>
  <si>
    <t>VTS - UPGRADE OF EXISTING MAINS TR UNITS TO COMPLY TO AS3000 REQUIREMMENTS</t>
  </si>
  <si>
    <t>VTS - GOODING CLEARSCADA HMI AND SERVER UPGRADE</t>
  </si>
  <si>
    <t>VTS21.SIB.10</t>
  </si>
  <si>
    <t>T57 - BALLAN BALLARAT - DN300 - MFL VALIDATION DIG</t>
  </si>
  <si>
    <t>VTS21.SIB.11</t>
  </si>
  <si>
    <t>VTS - BROOKLYN GC BATTERY CHARGER REPLACEMENT</t>
  </si>
  <si>
    <t>VTS21.SIB.12</t>
  </si>
  <si>
    <t>VTS - IONA BATTERY CHARGER REPLACEMENT</t>
  </si>
  <si>
    <t>VTS21.SIB.13</t>
  </si>
  <si>
    <t>VTS - MORWELL BATTERY CHARGER REPLACEMENT</t>
  </si>
  <si>
    <t>VTS21.SIB.14</t>
  </si>
  <si>
    <t>VTS - TYERS BATTERY CHARGER REPLACEMENT</t>
  </si>
  <si>
    <t>VTS21.SIB.15</t>
  </si>
  <si>
    <t>Iona CS VFD Upgrade</t>
  </si>
  <si>
    <t>OGPF21.SIB.02</t>
  </si>
  <si>
    <t>SIB Capital General</t>
  </si>
  <si>
    <t>DPS21.SIB.15</t>
  </si>
  <si>
    <t>Fire protection - Water and Sprinkler - STAGE 2 FY21 increased as project - ONHOLD in FY20 due to COVID,</t>
  </si>
  <si>
    <t>DPS21.SIB.41</t>
  </si>
  <si>
    <t>Supplementary firing Improvements - Logic mods for modulation - FY21 Increased based on AFE</t>
  </si>
  <si>
    <t>MSEP21.SIB.04</t>
  </si>
  <si>
    <t>MSEP - BP PS - OVERHAUL OF UNIT 2 DRIVER ENGINE</t>
  </si>
  <si>
    <t>MSP21.SIB.24</t>
  </si>
  <si>
    <t>MWP - YNG CS - OVERHAUL OF UNIT 2 GAS COMPRESSOR</t>
  </si>
  <si>
    <t>SWQP21.SIB.03</t>
  </si>
  <si>
    <t>QCS04 GEA U1 48k Out of Frame</t>
  </si>
  <si>
    <t>SWQP21.SIB.06</t>
  </si>
  <si>
    <t>WCS1 U2 Compressor 16k Overhaul</t>
  </si>
  <si>
    <t>SWQP21.SIB.07</t>
  </si>
  <si>
    <t>WCS1 U3 Compressor 16k Overhaul</t>
  </si>
  <si>
    <t>SWQP21.SIB.08</t>
  </si>
  <si>
    <t>WCS2 U7 Compressor 16k Overhaul</t>
  </si>
  <si>
    <t>OGPF21.SIB.01</t>
  </si>
  <si>
    <t>Compressor Major Servicing</t>
  </si>
  <si>
    <t>BWP21.SIB.01</t>
  </si>
  <si>
    <t>FEED - BWP Liquids Mitigation</t>
  </si>
  <si>
    <t>CGP21.SIB.01</t>
  </si>
  <si>
    <t>CGP - INSTALLATION OF CP DATA LOGGERS</t>
  </si>
  <si>
    <t>CGP22.SIB.4754</t>
  </si>
  <si>
    <t>CGP - MIM lateral - ILI - MFL</t>
  </si>
  <si>
    <t>CGP21.SIB.03</t>
  </si>
  <si>
    <t>Davenport Downs GEA 2 driver Top End</t>
  </si>
  <si>
    <t>CGP21.SIB.04</t>
  </si>
  <si>
    <t>QLD Morney Tank GEA 2 driver inframe overhaul</t>
  </si>
  <si>
    <t>Mica Creek Heating Upgrades</t>
  </si>
  <si>
    <t>CGP21.SIB.07</t>
  </si>
  <si>
    <t>Annual allowance for upgrade of CP system</t>
  </si>
  <si>
    <t>CWP21.SIB.03</t>
  </si>
  <si>
    <t>MDP - MARSDEN CS - OVERHAUL OF DRIVER ENGINE</t>
  </si>
  <si>
    <t>CWP21.SIB.04</t>
  </si>
  <si>
    <t>MDP - MARSDEN GEA - OVERHAUL  OF UNIT 1 GEA ASSEMBLY</t>
  </si>
  <si>
    <t>DDSF21.SIB.01</t>
  </si>
  <si>
    <t>RBP - DN250 - Partial Pipeline abandonment (WAL-DAL)</t>
  </si>
  <si>
    <t>RBP21.SIB.02</t>
  </si>
  <si>
    <t>RBP - DN400 - Validation Digs ILI</t>
  </si>
  <si>
    <t>RBP21.SIB.03</t>
  </si>
  <si>
    <t>RBP - DN250 Validation Digs (EMAT)</t>
  </si>
  <si>
    <t>RBP21.SIB.04</t>
  </si>
  <si>
    <t>RBP - DN250 Peat Lateral - Validation Dig ILI</t>
  </si>
  <si>
    <t>RBP21.SIB.06</t>
  </si>
  <si>
    <t>RBP21.SIB.07</t>
  </si>
  <si>
    <t>Redbank Low Pressure/Flow Control Valve Upgrade</t>
  </si>
  <si>
    <t>RBP21.SIB.08</t>
  </si>
  <si>
    <t>Main Switchboard Replacement</t>
  </si>
  <si>
    <t>SWQP21.SIB.02</t>
  </si>
  <si>
    <t>SWQP - INSTALLATION OF CP DATA LOGGERS</t>
  </si>
  <si>
    <t>SWQP21.SIB.04</t>
  </si>
  <si>
    <t>SWQP - Mech - Moomba Upgrade Program</t>
  </si>
  <si>
    <t>SWQP21.SIB.05</t>
  </si>
  <si>
    <t>SWQP - DN400 - Validation Dig ILI</t>
  </si>
  <si>
    <t>SWQP21.SIB.09</t>
  </si>
  <si>
    <t>Wallumbilla SIS upgrade Project</t>
  </si>
  <si>
    <t>DPS21.SIB.01</t>
  </si>
  <si>
    <t>Access improvements for  heights - Warehouse Clean room</t>
  </si>
  <si>
    <t>DPS21.SIB.02</t>
  </si>
  <si>
    <t>Access improvements for equipment -  LPS pulse air filter.</t>
  </si>
  <si>
    <t>DPS21.SIB.03</t>
  </si>
  <si>
    <t>DPS21.SIB.11</t>
  </si>
  <si>
    <t>DPS Gas skid maintainability &amp; GT Fuel gas coalescers</t>
  </si>
  <si>
    <t>DPS21.SIB.14</t>
  </si>
  <si>
    <t>DDSF21.SIB.05</t>
  </si>
  <si>
    <t>DDSF - Power Stack for Inverters</t>
  </si>
  <si>
    <t>DPS21.SIB.32</t>
  </si>
  <si>
    <t>BSF21.SIB.02</t>
  </si>
  <si>
    <t>EDWF21.SIB.01</t>
  </si>
  <si>
    <t>Improvement on reliability of substation project</t>
  </si>
  <si>
    <t>EDWF21.SIB.02</t>
  </si>
  <si>
    <t>Install 3,000A fuses in SVC bus-ducts</t>
  </si>
  <si>
    <t>EDWF21.SIB.03</t>
  </si>
  <si>
    <t>Install Automatic Balancing Control as required by AEMO</t>
  </si>
  <si>
    <t>EDSF21.SIB.01</t>
  </si>
  <si>
    <t>Integrate cloud monitoring system into SCADA</t>
  </si>
  <si>
    <t>EDWF21.SIB.04</t>
  </si>
  <si>
    <t>Purchase spare 1 x 132kV circuit breakers (1 set)</t>
  </si>
  <si>
    <t>GPS21.SIB.01</t>
  </si>
  <si>
    <t>Electric gates</t>
  </si>
  <si>
    <t>GPS21.SIB.02</t>
  </si>
  <si>
    <t>Lifting equipment</t>
  </si>
  <si>
    <t>GPS21.SIB.03</t>
  </si>
  <si>
    <t>GPS21.SIB.04</t>
  </si>
  <si>
    <t>Oil tank expansion capacity</t>
  </si>
  <si>
    <t>GPS21.SIB.05</t>
  </si>
  <si>
    <t>Ongoing Inventory Additions</t>
  </si>
  <si>
    <t>GPS21.SIB.06</t>
  </si>
  <si>
    <t>GPS21.SIB.07</t>
  </si>
  <si>
    <t>GPS21.SIB.08</t>
  </si>
  <si>
    <t>Sound barrier deferred from FY19/20</t>
  </si>
  <si>
    <t>BSF21.SIB.01</t>
  </si>
  <si>
    <t>BWF21.SIB.01</t>
  </si>
  <si>
    <t>EDSF21.SIB.02</t>
  </si>
  <si>
    <t>Save Historian Data offsite</t>
  </si>
  <si>
    <t>MSP21.SIB.09</t>
  </si>
  <si>
    <t>MWP - SCC REMEDIATION PROGRAM - (5,700KPa MOP)</t>
  </si>
  <si>
    <t>MSP21.SIB.12</t>
  </si>
  <si>
    <t>MWP - SCC MANAGEMENT STRATEGY</t>
  </si>
  <si>
    <t>MSP21.SIB.14</t>
  </si>
  <si>
    <t>MWP - CORROSION AND DENT MITIGATION DIGS</t>
  </si>
  <si>
    <t>MSP21.SIB.21</t>
  </si>
  <si>
    <t>MWP - INSPECTION OF HEAVY WALL PIPEWORK FOR SCC</t>
  </si>
  <si>
    <t>SWQP21.SIB.01</t>
  </si>
  <si>
    <t>WCS3 U9 32k overhaul</t>
  </si>
  <si>
    <t>OGPF21.SIB.03</t>
  </si>
  <si>
    <t>SRU series to parallel piping modifications</t>
  </si>
  <si>
    <t>DPS21.SIB.30</t>
  </si>
  <si>
    <t>Pi Installation and data acquisition and reporting</t>
  </si>
  <si>
    <t>NAT21.SIB.05</t>
  </si>
  <si>
    <t>NAT21.SIB.06</t>
  </si>
  <si>
    <t>ER Pipe</t>
  </si>
  <si>
    <t>Matthew Radosevic</t>
  </si>
  <si>
    <t>Energy Components - NFCR</t>
  </si>
  <si>
    <t>APA Grid - (Operations &amp; IT)</t>
  </si>
  <si>
    <t>Functional Safety Site Establishment Program</t>
  </si>
  <si>
    <t>HAZOP Re-validation Program</t>
  </si>
  <si>
    <t>Process Safety System Improvement</t>
  </si>
  <si>
    <t>BTT21.SIB.01</t>
  </si>
  <si>
    <t>Modern Slavery</t>
  </si>
  <si>
    <t>BTT21.SIB.02</t>
  </si>
  <si>
    <t>Enterprise Historian Upgrade 2020</t>
  </si>
  <si>
    <t>BTT21.SIB.03</t>
  </si>
  <si>
    <t>Operational Intelligence</t>
  </si>
  <si>
    <t>BTT21.SIB.04</t>
  </si>
  <si>
    <t>CRM - Standardised Customer Complaints Management System</t>
  </si>
  <si>
    <t>BTT21.SIB.05</t>
  </si>
  <si>
    <t>Integration/Consolidation of Asset &amp; SafeGuard incident systems</t>
  </si>
  <si>
    <t>BTT21.SIB.06</t>
  </si>
  <si>
    <t>BTT21.SIB.10</t>
  </si>
  <si>
    <t>Oracle eBS Upgrade</t>
  </si>
  <si>
    <t>BTT21.SIB.11</t>
  </si>
  <si>
    <t>AP Automation</t>
  </si>
  <si>
    <t>BTT21.SIB.13</t>
  </si>
  <si>
    <t>HSE Initiatives</t>
  </si>
  <si>
    <t>Environment data project</t>
  </si>
  <si>
    <t>BTT21.SIB.17</t>
  </si>
  <si>
    <t>Digital Customer Experience (DCX) - Phase 1</t>
  </si>
  <si>
    <t>BTT21.SIB.18</t>
  </si>
  <si>
    <t>Product Book Implemention (PBI)/ GSF (Scoping &amp; Analysis)</t>
  </si>
  <si>
    <t>BTT21.SIB.19</t>
  </si>
  <si>
    <t>Resilience Enhancements (MAO/Monitoring and FTP)</t>
  </si>
  <si>
    <t>BTT21.SIB.20</t>
  </si>
  <si>
    <t>TPA &amp; DevOps Continuous Support (Interim Plan)</t>
  </si>
  <si>
    <t>BTT21.SIB.21</t>
  </si>
  <si>
    <t>Ways of Working (Agile)</t>
  </si>
  <si>
    <t>BTT21.SIB.22</t>
  </si>
  <si>
    <t>EC Upgrade 2020 (to V12)</t>
  </si>
  <si>
    <t>BTT21.SIB.23</t>
  </si>
  <si>
    <t>Data Governance</t>
  </si>
  <si>
    <t>Corporate Network Refresh</t>
  </si>
  <si>
    <t>IT21.SIB.02</t>
  </si>
  <si>
    <t>Wireless Replacement Phase 1</t>
  </si>
  <si>
    <t>IT21.SIB.03</t>
  </si>
  <si>
    <t>Network H/W replacements (Break Fix)</t>
  </si>
  <si>
    <t>IT21.SIB.04</t>
  </si>
  <si>
    <t>Cisco ACS</t>
  </si>
  <si>
    <t>IT21.SIB.05</t>
  </si>
  <si>
    <t>Carrier Integration: Scada Environment new tail types</t>
  </si>
  <si>
    <t>IT21.SIB.06</t>
  </si>
  <si>
    <t>OBI</t>
  </si>
  <si>
    <t>IT21.SIB.07</t>
  </si>
  <si>
    <t>Procurement Services</t>
  </si>
  <si>
    <t>IT21.SIB.08</t>
  </si>
  <si>
    <t>iExpenses</t>
  </si>
  <si>
    <t>IT21.SIB.09</t>
  </si>
  <si>
    <t>ZScaler - Advanced Firewall Implementation</t>
  </si>
  <si>
    <t>IT21.SIB.10</t>
  </si>
  <si>
    <t>Azure MFA Licenses - Secret Server - External Parties (For RB to look at licences)</t>
  </si>
  <si>
    <t>IT21.SIB.11</t>
  </si>
  <si>
    <t>Scada Servers</t>
  </si>
  <si>
    <t>IT21.SIB.12</t>
  </si>
  <si>
    <t>DC ESX Host Replacements (requires clarification)</t>
  </si>
  <si>
    <t>IT21.SIB.13</t>
  </si>
  <si>
    <t>Remote Corporate Server Replacements</t>
  </si>
  <si>
    <t>IT21.SIB.14</t>
  </si>
  <si>
    <t>DC Server Replacements</t>
  </si>
  <si>
    <t>IT21.SIB.15</t>
  </si>
  <si>
    <t>UPS &amp; NAS Replacements</t>
  </si>
  <si>
    <t>IT21.SIB.16</t>
  </si>
  <si>
    <t>Microsoft Teams Room Pilot + Resources</t>
  </si>
  <si>
    <t>IT21.SIB.17</t>
  </si>
  <si>
    <t>Intune Deployment</t>
  </si>
  <si>
    <t>IT21.SIB.18</t>
  </si>
  <si>
    <t>VC Room Remediation</t>
  </si>
  <si>
    <t>IT21.SIB.20</t>
  </si>
  <si>
    <t>Establishment of Cloud Analytics Platform</t>
  </si>
  <si>
    <t>Digital Workspace Upgrade B&amp;T project</t>
  </si>
  <si>
    <t>PSC21.SIB.01</t>
  </si>
  <si>
    <t>HSE Analytics enviro sustainability and automate HSE reporting</t>
  </si>
  <si>
    <t>SIB Finance – Corporate</t>
  </si>
  <si>
    <t>Scoping review for necessary SIB upgrades</t>
  </si>
  <si>
    <t>Kogan North Unit Control Panel Upgrade</t>
  </si>
  <si>
    <t>Kogan North SSIR Upgrade</t>
  </si>
  <si>
    <t>South32 Cannington Enhancements</t>
  </si>
  <si>
    <t>South32 Cannington SS Valve Replacement</t>
  </si>
  <si>
    <t>Kogan North Vibration Mitigation - Unit 2</t>
  </si>
  <si>
    <t>KNF18.EII.01</t>
  </si>
  <si>
    <t>Kogan North Control Systems Upgrade</t>
  </si>
  <si>
    <t>OTT21.SIB.01</t>
  </si>
  <si>
    <t xml:space="preserve">Alarm rationalisation </t>
  </si>
  <si>
    <t>OTT21.SIB.02</t>
  </si>
  <si>
    <t>Control systems standards roll-out support ($85k)</t>
  </si>
  <si>
    <t>Directlink SCADA upgrade (Power) ($200k)</t>
  </si>
  <si>
    <t>OTT21.SIB.04</t>
  </si>
  <si>
    <t>HMI Upgrades -  legacy and control system upgrades</t>
  </si>
  <si>
    <t>OTT21.SIB.05</t>
  </si>
  <si>
    <t>IOC grid operations improvements(delivering IOC vision goals) ($700k)</t>
  </si>
  <si>
    <t xml:space="preserve">RBP OnlineSim </t>
  </si>
  <si>
    <t>OTPMO</t>
  </si>
  <si>
    <t>OTT21.SIB.07</t>
  </si>
  <si>
    <t>Online SIM Statefinder (PGP RTM, RBP RTM (RTM = Real Time Model)) ($800)</t>
  </si>
  <si>
    <t>Operational planning optimisation (Operationalise models in Synergi gas for operational planning processes and unplanned outage management, as well as make revenue data visible for opportunistic optimisation</t>
  </si>
  <si>
    <t>OTT21.SIB.09</t>
  </si>
  <si>
    <t>Operations Historian Asset Eng Data</t>
  </si>
  <si>
    <t>OTT21.SIB.10</t>
  </si>
  <si>
    <t>Ops Historian licences</t>
  </si>
  <si>
    <t>OTT21.SIB.11</t>
  </si>
  <si>
    <t>OT cyber security uplift (gas transmission) ($500k)</t>
  </si>
  <si>
    <t>OTT21.SIB.12</t>
  </si>
  <si>
    <t>OT cyber security uplift (power) ($1,000k)</t>
  </si>
  <si>
    <t>Underground asset CP data (project name still TBD)</t>
  </si>
  <si>
    <t>DSOC Increase</t>
  </si>
  <si>
    <t>Erosion Reinstatement</t>
  </si>
  <si>
    <t>Concrete path between Admin Building &amp; Shed</t>
  </si>
  <si>
    <t>VOB and Cyber Security Upgrade</t>
  </si>
  <si>
    <t>Substation Footpath</t>
  </si>
  <si>
    <t>Essential Spare Parts Stock</t>
  </si>
  <si>
    <t>Essential Tooling</t>
  </si>
  <si>
    <t>Site Reseeding</t>
  </si>
  <si>
    <t>Compliance Monitoring Server</t>
  </si>
  <si>
    <t>WFS Useability Improvements</t>
  </si>
  <si>
    <t>Deanside Village Sewer Rising Main</t>
  </si>
  <si>
    <t>Aldo Estate - 963 Melton Hwy, Fraser Rise VIC</t>
  </si>
  <si>
    <t>Hobsons Bay Main Sewer Yarra Crossing Duplication - 22 Craig Street, Spotswood VIC</t>
  </si>
  <si>
    <t>Lendlease Subdivision planning  - Dore Rd, Pakenham VIC</t>
  </si>
  <si>
    <t>Mt Atkinson Outlet Sewer</t>
  </si>
  <si>
    <t>Princes Highway East Duplication at Flynn - Princes Hwy, Traralgon VIC</t>
  </si>
  <si>
    <t>MSEP22.SIB.3013</t>
  </si>
  <si>
    <t>MWP CP AUGMENTATION</t>
  </si>
  <si>
    <t>MSP-RW Risland 990 Picton Rd W</t>
  </si>
  <si>
    <t>RBP20.SIB.01- DN250 ING STG5</t>
  </si>
  <si>
    <t>WA MISC CAPITAL FY21</t>
  </si>
  <si>
    <t>Dalby CS Local HMI Uplift Proj</t>
  </si>
  <si>
    <t>Davenport CS Local HMI Uplift</t>
  </si>
  <si>
    <t>OTT23.SIB.22</t>
  </si>
  <si>
    <t>Culcairn CS Local HMI Uplift P</t>
  </si>
  <si>
    <t>OT Lifecycle – SCADA and HMI</t>
  </si>
  <si>
    <t>NAT23.SIB.3821</t>
  </si>
  <si>
    <t>Operations Asset Monitoring Sy</t>
  </si>
  <si>
    <t xml:space="preserve">Angela Cam </t>
  </si>
  <si>
    <t>Operational Excellence</t>
  </si>
  <si>
    <t>CGP22.SIB.3816</t>
  </si>
  <si>
    <t>20.SIB.20.MCMS Power &amp;H20 UPGD</t>
  </si>
  <si>
    <t>VTS3-RW Ferdinand Dr.Extension</t>
  </si>
  <si>
    <t>MRPA Project LX Removal - Abbotts Rd &amp; Remington Dr, Dandenong South VIC</t>
  </si>
  <si>
    <t>Seafarers Hotel Development &amp; Abandonment of APA Pipeline - Flinders Lane, Docklands VIC</t>
  </si>
  <si>
    <t>VTS21.SIB.09</t>
  </si>
  <si>
    <t>VTS - Wollert CLEARSCADA HMI AND SERVER UPGRADE</t>
  </si>
  <si>
    <t>Mid-West Lateral ILI</t>
  </si>
  <si>
    <t>MSP21.SIB60</t>
  </si>
  <si>
    <t>MSP21.SIB60 Low Value Assets</t>
  </si>
  <si>
    <t>FY21 Cybersecurity Program Pha</t>
  </si>
  <si>
    <t>BTT21.OPX.02</t>
  </si>
  <si>
    <t>Operations Risk Initiative</t>
  </si>
  <si>
    <t>GGP22.SIB.2533</t>
  </si>
  <si>
    <t>WA SCADA Hardware Lifecycle</t>
  </si>
  <si>
    <t>SCADA Hardware Lifecycle</t>
  </si>
  <si>
    <t>OT Project - NOT Funded</t>
  </si>
  <si>
    <t>RBP22.SIB.4835</t>
  </si>
  <si>
    <t>QLD SCADA Hardware Lifecycle</t>
  </si>
  <si>
    <t>NAT21.SIB.04</t>
  </si>
  <si>
    <t>NAT-Process Safety System Impr</t>
  </si>
  <si>
    <t>NAT21.SIB.02</t>
  </si>
  <si>
    <t>NAT-Functional Safety Site Est</t>
  </si>
  <si>
    <t>Christiaan Alberts</t>
  </si>
  <si>
    <t>Automatic Balancing Control</t>
  </si>
  <si>
    <t>QLD21.SIB.CGP.Low Value Tools</t>
  </si>
  <si>
    <t>QLD21.SIB.SWQP.Minor Tools</t>
  </si>
  <si>
    <t>VTS21.SIB19 BKLYN RiskPipe MOD</t>
  </si>
  <si>
    <t>Donnybrook CTM upgrade</t>
  </si>
  <si>
    <t>Lovely Banks CTM Station</t>
  </si>
  <si>
    <t>Clayton CTM M016 Upgrade</t>
  </si>
  <si>
    <t>VTS3-RW Stockfield Palmers Rd</t>
  </si>
  <si>
    <t>Enterprise Analytics Consultancy</t>
  </si>
  <si>
    <t>Zscaler Development</t>
  </si>
  <si>
    <t>BTT21.SIB.14</t>
  </si>
  <si>
    <t>Environment Data Improvement</t>
  </si>
  <si>
    <t>Corporate</t>
  </si>
  <si>
    <t>Net Zero EDI Project (PSC)</t>
  </si>
  <si>
    <t>Corporate Other</t>
  </si>
  <si>
    <t>ITP22.SIB.03</t>
  </si>
  <si>
    <t>CRM Extend</t>
  </si>
  <si>
    <t>SWQP-20-WCS2 - Gas Detector</t>
  </si>
  <si>
    <t>NAT21.SIB.03</t>
  </si>
  <si>
    <t>NAT-HAZOP Re-validation Prog</t>
  </si>
  <si>
    <t>OTT21.SIB.03</t>
  </si>
  <si>
    <t>DirectLink SCADA Upgrade</t>
  </si>
  <si>
    <t>OT Power Asset Integration</t>
  </si>
  <si>
    <t>Liu, Ralph</t>
  </si>
  <si>
    <t>VTM21 Longford H2S Analyser</t>
  </si>
  <si>
    <t>VTS21.SIB.18</t>
  </si>
  <si>
    <t>VTS21.SIB18 Culcairn Gas Qlty</t>
  </si>
  <si>
    <t>MSEP21.SIB.06</t>
  </si>
  <si>
    <t>MSEP21.SIB06 Validation Digs</t>
  </si>
  <si>
    <t>NAT21.SIB.20</t>
  </si>
  <si>
    <t>Pigging filter vessel - WA</t>
  </si>
  <si>
    <t>CWP 3P RMS Parkes</t>
  </si>
  <si>
    <t>OGP21.SIB PSV &amp; VESSEL INSPECT</t>
  </si>
  <si>
    <t>DPS Safety Engineering Project</t>
  </si>
  <si>
    <t>DPS PASS HV Equipment</t>
  </si>
  <si>
    <t>DPS Spare Transformer</t>
  </si>
  <si>
    <t>BWF21.SIB.02</t>
  </si>
  <si>
    <t>O&amp;M Facility Water Tank</t>
  </si>
  <si>
    <t>Erosion repairs</t>
  </si>
  <si>
    <t>DPS Load Shed System Changes</t>
  </si>
  <si>
    <t>VTS - EMERG FITTING RECERTIFY</t>
  </si>
  <si>
    <t>MSP21.SIB16 YW Gas Cooler Upg</t>
  </si>
  <si>
    <t>RBP.21.SIB.Forklift Dalby</t>
  </si>
  <si>
    <t>VTS21.SIB17 Brooklyn WBH Insp.</t>
  </si>
  <si>
    <t>RBP.21.Dalby.Air Compressor</t>
  </si>
  <si>
    <t>QLD21.SIB.1-RBP EAST SIB FY21</t>
  </si>
  <si>
    <t>QLD21.SIB.RBPW.Minor Tools</t>
  </si>
  <si>
    <t>VTS21.SIB20 Low Value Asset</t>
  </si>
  <si>
    <t>AGP22.SIB.06</t>
  </si>
  <si>
    <t>AGP22.SIB06 Heat Shrink Sleeve</t>
  </si>
  <si>
    <t>AGP21.SIB.14</t>
  </si>
  <si>
    <t>AGP21.SIB14 CP install KP380</t>
  </si>
  <si>
    <t>AGP21.SIB.30</t>
  </si>
  <si>
    <t>DBP21.SIB.01 ILI Pigging</t>
  </si>
  <si>
    <t>DBP21.SIB.29</t>
  </si>
  <si>
    <t>DBP21.SIB02 DCG Meter Odorant</t>
  </si>
  <si>
    <t>Ops Vis Strat&amp;Visualisati Tool</t>
  </si>
  <si>
    <t>EPRS-Project Online Implemen</t>
  </si>
  <si>
    <t>VTS21.SIB28 T1 Excavate&amp;Repair</t>
  </si>
  <si>
    <t>VTS21.SIB29 Albury Vac.Trailer</t>
  </si>
  <si>
    <t>APA Asset Model Rebuild</t>
  </si>
  <si>
    <t>Ops Laptop Project</t>
  </si>
  <si>
    <t>Spare Ciruit breaker pole</t>
  </si>
  <si>
    <t>Fire Mitigation Mower</t>
  </si>
  <si>
    <t>Site O&amp;M Facilities</t>
  </si>
  <si>
    <t>Fire Mitigation Tractor and Slasher</t>
  </si>
  <si>
    <t>ClearSCADA Licenses for Power CS System</t>
  </si>
  <si>
    <t>Kogan Nth CS Local HMI Uplift Project</t>
  </si>
  <si>
    <t>HRSG Block 10 &amp; 20 Valve Refurbishment 2020</t>
  </si>
  <si>
    <t>DPS 4 Year Switchyard Overhead Line Testing</t>
  </si>
  <si>
    <t>LPS 4 Year Switchyard Overhead Line Testing</t>
  </si>
  <si>
    <t>Block 20 Chiller Compressor Motor Replacement</t>
  </si>
  <si>
    <t>Microsoft Teams for Rooms (DWP)</t>
  </si>
  <si>
    <t>Vault upgrade</t>
  </si>
  <si>
    <t>Wandong Water Bath Heater Internal Inspection &amp; refurbishment</t>
  </si>
  <si>
    <t>Dandenong Terminal Station Heater Internal Inspection</t>
  </si>
  <si>
    <t>Brooklyn CS - Hazardous Area Inspections</t>
  </si>
  <si>
    <t>Ilgarari Comp Overhauls</t>
  </si>
  <si>
    <t>COMP 2 Major Service</t>
  </si>
  <si>
    <t>Karratha inlet compound levee resurfacing</t>
  </si>
  <si>
    <t>GEA1 Frame O/H</t>
  </si>
  <si>
    <t>WBH inspection &amp; refurbishment at HBI</t>
  </si>
  <si>
    <t>Signage Replacement Program - GGP Central</t>
  </si>
  <si>
    <t>Neds Creek Fire Suppression Replacement &amp; upgrade</t>
  </si>
  <si>
    <t>Paraburdoo Fire Supression Replacement &amp; upgrade</t>
  </si>
  <si>
    <t>Turee Creek Fire Supression Replacement &amp; upgrade</t>
  </si>
  <si>
    <t xml:space="preserve">RBP CEN Fire suppression cylinder replacement </t>
  </si>
  <si>
    <t>QSN- Carpark and Washdown bay Moomba</t>
  </si>
  <si>
    <t xml:space="preserve">QSN-  pipeline integrity testing </t>
  </si>
  <si>
    <t xml:space="preserve">CGP pipeline integrity testing </t>
  </si>
  <si>
    <t>Scada Connection Badgingarra</t>
  </si>
  <si>
    <t>WGP M&amp;S FOC Redundant Link</t>
  </si>
  <si>
    <t>Project Delivery Trucks</t>
  </si>
  <si>
    <t>MSP20.SIB18 JPG Verification d</t>
  </si>
  <si>
    <t>VTS21.SIB25 Brooklyn CS U9 UPG</t>
  </si>
  <si>
    <t>Wollert CS Local HMI Uplift</t>
  </si>
  <si>
    <t>MSP22.SIB.4830</t>
  </si>
  <si>
    <t>NSW SCADA Hardware Lifecycle</t>
  </si>
  <si>
    <t>AGP21.SIB.50</t>
  </si>
  <si>
    <t>AGP21.SIB.50 MLV Actuator upg</t>
  </si>
  <si>
    <t>AGP21.SIB.23</t>
  </si>
  <si>
    <t>AGP21.SIB.23 BBS CP groundb re</t>
  </si>
  <si>
    <t>Block 10/20 HRSG Valve Maint</t>
  </si>
  <si>
    <t>Recycled Water Main in Melton (Western Water) - Nerowie Rd, Parwan VIC</t>
  </si>
  <si>
    <t>OTT21.SIB.08</t>
  </si>
  <si>
    <t>Operational Planning Optimisat</t>
  </si>
  <si>
    <t>MGSF - GEA1 Frame O/H</t>
  </si>
  <si>
    <t>TT23.SIB.03</t>
  </si>
  <si>
    <t>Net Zero &amp; Climate Program</t>
  </si>
  <si>
    <t>TT Capex</t>
  </si>
  <si>
    <t>SIB T&amp;T – EPMO</t>
  </si>
  <si>
    <t>Net Zero and Climate</t>
  </si>
  <si>
    <t>EPMO Funded and Governed</t>
  </si>
  <si>
    <t>Ignite Mobility Proposal</t>
  </si>
  <si>
    <t>APA Grid Long Term Strategy &amp; Roadmap</t>
  </si>
  <si>
    <t>Enterprise Mobility Roadmap &amp; Architecture</t>
  </si>
  <si>
    <t>Cyber Security</t>
  </si>
  <si>
    <t>Cheryl Baguiao</t>
  </si>
  <si>
    <t>Data Governance Framework</t>
  </si>
  <si>
    <t xml:space="preserve">IT Transformation - Portfolio &amp; Project MGT Framework </t>
  </si>
  <si>
    <t>BackOffice/ ERP Architure Planning</t>
  </si>
  <si>
    <t>Transformation Office Concept Hub</t>
  </si>
  <si>
    <t>Supplier Reform</t>
  </si>
  <si>
    <t>MSEP21.SIB.07</t>
  </si>
  <si>
    <t>MSEP Refurb Ethane Flare</t>
  </si>
  <si>
    <t>OTT21.SIB.13</t>
  </si>
  <si>
    <t>Cathodic Protection Visualisation Project</t>
  </si>
  <si>
    <t xml:space="preserve">Sewer Works Hillcrest College - Soldiers </t>
  </si>
  <si>
    <t>Greening the Pipeline Project Design</t>
  </si>
  <si>
    <t>Mokoan Solar Farm</t>
  </si>
  <si>
    <t xml:space="preserve">GGP GEA Reliability upgrades </t>
  </si>
  <si>
    <t>GGP22.SIB.2527</t>
  </si>
  <si>
    <t>Turee Creek Load Bank Upgrade</t>
  </si>
  <si>
    <t>VTS21.SIB.26</t>
  </si>
  <si>
    <t>Warrenheip CP</t>
  </si>
  <si>
    <t xml:space="preserve">Orbost Lean Solution HEX Monitoring Upgrade </t>
  </si>
  <si>
    <t>OGP21.SIB.06</t>
  </si>
  <si>
    <t xml:space="preserve">Orbost Nitrogen Tank and Vaporiser Installation </t>
  </si>
  <si>
    <t>OGP21.SIB.07</t>
  </si>
  <si>
    <t xml:space="preserve">Orbost Thermal Oxidiser Flashback Mitigations </t>
  </si>
  <si>
    <t>DPS Loadshed System Change</t>
  </si>
  <si>
    <t>DPS22.SIB.4802</t>
  </si>
  <si>
    <t>DPS HP Bypass Valve Upgrade</t>
  </si>
  <si>
    <t>Hideaway Palara</t>
  </si>
  <si>
    <t>Wyloo Ride Through</t>
  </si>
  <si>
    <t>Cosmos Lateral</t>
  </si>
  <si>
    <t>GGP21.SIB.40</t>
  </si>
  <si>
    <t>Neds Creek Ride Through</t>
  </si>
  <si>
    <t>GGP21.SIB.22</t>
  </si>
  <si>
    <t>GGP Air System Upgrades</t>
  </si>
  <si>
    <t>TEL21.SIB.4755</t>
  </si>
  <si>
    <t>Boodarie Bypass</t>
  </si>
  <si>
    <t>Danusia Magdalinis</t>
  </si>
  <si>
    <t>Gruyere Power Station Rooftop Solar</t>
  </si>
  <si>
    <t>T64 - Newport Power Station ILI</t>
  </si>
  <si>
    <t>LNG19.SIB.04</t>
  </si>
  <si>
    <t>Vapouriser B Overhaul</t>
  </si>
  <si>
    <t>AGP21.SIB.02</t>
  </si>
  <si>
    <t>AGP21.SIB.02 NT DCVG Surveys</t>
  </si>
  <si>
    <t>OTT21.SIB.04 CCTV PILOT FEED</t>
  </si>
  <si>
    <t>SWQP W'billa Tube Inspections</t>
  </si>
  <si>
    <t>IOC Grid Ops FY21 Stage 2</t>
  </si>
  <si>
    <t>NT - Local HMI Upgrades</t>
  </si>
  <si>
    <t>AGP21.SIB.25</t>
  </si>
  <si>
    <t>AGP21.SIB.25 Future CP Sites</t>
  </si>
  <si>
    <t>OTT21.SIB.06</t>
  </si>
  <si>
    <t>Online SIM Predictive (SWQP PPM (PPM = Process Predictive Modelling, LAHM = Look Ahead Model)) ($400)</t>
  </si>
  <si>
    <t>GIS AWS Cloud Server</t>
  </si>
  <si>
    <t>AGP21.SIB.15</t>
  </si>
  <si>
    <t>AGP21.SIB.15 CIB Pipeline repl</t>
  </si>
  <si>
    <t>VTS21.SIB30 Spring't Oil Water</t>
  </si>
  <si>
    <t>O&amp;M SIB 21 Surface Pros</t>
  </si>
  <si>
    <t>Alternate Routing using 4G for</t>
  </si>
  <si>
    <t>SIB21 Minor Tooling Proj Tec</t>
  </si>
  <si>
    <t>MSP YOUNG CS SAT RELOCATION</t>
  </si>
  <si>
    <t>RBP DN250 Dig Ups Stage 6</t>
  </si>
  <si>
    <t>CRE22.SIB.01</t>
  </si>
  <si>
    <t>CRE SOUTHBANK ON MOVE</t>
  </si>
  <si>
    <t>NAT22.SIB.4705</t>
  </si>
  <si>
    <t>Critical Infra Site Security</t>
  </si>
  <si>
    <t>Raymond Tan</t>
  </si>
  <si>
    <t>Secure Energy - Physical Security</t>
  </si>
  <si>
    <t>PEP21.SIB.01</t>
  </si>
  <si>
    <t>PEP21.SIB.01 Karratha Levee</t>
  </si>
  <si>
    <t>DPS New Warehouse</t>
  </si>
  <si>
    <t>SGT800 GT Critical Starter Mot</t>
  </si>
  <si>
    <t>VTS21.SIB37 T64 Newport PS Pig</t>
  </si>
  <si>
    <t>VTS21.SIB36 Gooding CS Shed</t>
  </si>
  <si>
    <t>Block 10 HRSG Steam Sys Insp</t>
  </si>
  <si>
    <t>ST10 MiMo Steam Sys Inspection</t>
  </si>
  <si>
    <t>SWQP22.SIB.4241</t>
  </si>
  <si>
    <t>SWQP21.SIB ILI Strain Reports</t>
  </si>
  <si>
    <t>SGT800 GT Starter Motor</t>
  </si>
  <si>
    <t>DPS23.SIB.4375</t>
  </si>
  <si>
    <t xml:space="preserve">Block 20 HRSG Inspection 60,000 hrs </t>
  </si>
  <si>
    <t>ITP23.SIB.29</t>
  </si>
  <si>
    <t>WebMethods Upgrade</t>
  </si>
  <si>
    <t>AEMO B2B System changes</t>
  </si>
  <si>
    <t>DLE - EI - Fibre Optic Upgrade</t>
  </si>
  <si>
    <t>EII-DLE</t>
  </si>
  <si>
    <t>DLE - EI - Power Supply Upgrade</t>
  </si>
  <si>
    <t>Brandt, James</t>
  </si>
  <si>
    <t>DLE - Int - Corrosion and Environmental Deterioration</t>
  </si>
  <si>
    <t>MGSF - Heat trace level bridle</t>
  </si>
  <si>
    <t>KSS20.SIB.01</t>
  </si>
  <si>
    <t>PGP - Kwinana Supply Line ILI</t>
  </si>
  <si>
    <t>PGP - Anode Repair at CS3 LV06</t>
  </si>
  <si>
    <t>SWQ21.SIB.03</t>
  </si>
  <si>
    <t>SWQP QCS4 GEA Overhaul - FEED</t>
  </si>
  <si>
    <t>Kristy Kubler</t>
  </si>
  <si>
    <t>BWF21.SIB.03</t>
  </si>
  <si>
    <t>Badgingarra Compliance Monitor</t>
  </si>
  <si>
    <t>SWQP21.SIB</t>
  </si>
  <si>
    <t>QLD O&amp;M Station Painting</t>
  </si>
  <si>
    <t>MSP21.GWTH Young Interchange</t>
  </si>
  <si>
    <t>Directlink Obsolete IGBTs</t>
  </si>
  <si>
    <t>DL SIB Essential Equipment</t>
  </si>
  <si>
    <t>DL Testing Equipment</t>
  </si>
  <si>
    <t>DL Cable Protection SIB</t>
  </si>
  <si>
    <t>DL Essential Spares Operations</t>
  </si>
  <si>
    <t>DL Cyber Security Upgrade</t>
  </si>
  <si>
    <t>Directink Refurbishment &amp; Over</t>
  </si>
  <si>
    <t>ML Cable Relocation</t>
  </si>
  <si>
    <t>EII-MLE</t>
  </si>
  <si>
    <t>New - Spares</t>
  </si>
  <si>
    <t>New – Spare Capacitors</t>
  </si>
  <si>
    <t>ML Spare IGBTs</t>
  </si>
  <si>
    <t xml:space="preserve">Joska Ferencz </t>
  </si>
  <si>
    <t>MLE - Communications Upgrade</t>
  </si>
  <si>
    <t>MLE Chilled Water Cooler Upgrade</t>
  </si>
  <si>
    <t>Cooling Water Drive Replacement</t>
  </si>
  <si>
    <t>MLE - Communications Upgr 2.0</t>
  </si>
  <si>
    <t>DDSF- Communication upgrade</t>
  </si>
  <si>
    <t>DPS Steam Drains Reliability</t>
  </si>
  <si>
    <t>Moomba Carwash Bay &amp; Carport</t>
  </si>
  <si>
    <t>MGSF Unit 2 Rebuild and Servic</t>
  </si>
  <si>
    <t>VTS21.SIB27 Wollert Refurbish</t>
  </si>
  <si>
    <t>DPS &amp; LPS plant air compressor</t>
  </si>
  <si>
    <t>CT&amp;A Contract Amendments (Cap)</t>
  </si>
  <si>
    <t>AGP Access Arrangements 2021</t>
  </si>
  <si>
    <t>VTS3-RW Railway Pde DND - Rail</t>
  </si>
  <si>
    <t>VTS3 963-987 Melton Hwy Fraser</t>
  </si>
  <si>
    <t>VTS3 179 Pound Road Development</t>
  </si>
  <si>
    <t>VTS3 YanYean-Bald Hill Water</t>
  </si>
  <si>
    <t>VTS3 80 Thewlis Rd Pakenham</t>
  </si>
  <si>
    <t>MSP22.SIB.4841</t>
  </si>
  <si>
    <t>MSP21.SIB34 SCC Office&amp;storage</t>
  </si>
  <si>
    <t>MSP22.SIB.4877</t>
  </si>
  <si>
    <t>MSP21.SIB35 SCC DA EQUIP FEED</t>
  </si>
  <si>
    <t>MSP21.OM01</t>
  </si>
  <si>
    <t>MSP21.OM01 BP Fire Suppressio</t>
  </si>
  <si>
    <t>LNG21.SIB.12</t>
  </si>
  <si>
    <t>LNG21.SIB12 Firewater Storage</t>
  </si>
  <si>
    <t>DPS22.SIB.4333</t>
  </si>
  <si>
    <t>LPS B Inspection</t>
  </si>
  <si>
    <t>NAT22.SIB.4467</t>
  </si>
  <si>
    <t>Net Zero EDI Project (Operations)</t>
  </si>
  <si>
    <t>NAT22.SIB.4818</t>
  </si>
  <si>
    <t>ER Equipment Stand &amp; Upgrade</t>
  </si>
  <si>
    <t>MSF21.SIB.02</t>
  </si>
  <si>
    <t>MSF EIC Upgrades</t>
  </si>
  <si>
    <t>Operations PI System enhanceme</t>
  </si>
  <si>
    <t>VTS21.SIB40 Gippsland LED Upg.</t>
  </si>
  <si>
    <t>SIB21 - ER Emergency Services</t>
  </si>
  <si>
    <t>MSP21.SIB32 MARSDEN COMP OHAUL</t>
  </si>
  <si>
    <t>SWQP SIM - PPM Extension</t>
  </si>
  <si>
    <t>OT IOC Grid Operations Program</t>
  </si>
  <si>
    <t>MSP21.SIB62Uplift Marsden CS</t>
  </si>
  <si>
    <t>RBP.21.Paint.Woodroyd Station</t>
  </si>
  <si>
    <t>DL Cable Modification Program</t>
  </si>
  <si>
    <t>Directlink Corrosion Spraying</t>
  </si>
  <si>
    <t>Directlink Transformer Paintin</t>
  </si>
  <si>
    <t>DLE - Int - Directlink Cable Tray Relocation</t>
  </si>
  <si>
    <t>Directlink CVT Replacement</t>
  </si>
  <si>
    <t>SIB-PSC</t>
  </si>
  <si>
    <t>EAP - LDA Solutions for OT</t>
  </si>
  <si>
    <t>AEMO Data for Commercial Opera</t>
  </si>
  <si>
    <t>PLC licencing</t>
  </si>
  <si>
    <t>AGP SCADA Hardware Lifecycle Management</t>
  </si>
  <si>
    <t>AGP22.SIB.04</t>
  </si>
  <si>
    <t>Miscellaneous Capital - NT FY22</t>
  </si>
  <si>
    <t>Henry Dupal</t>
  </si>
  <si>
    <t>AGP22.SIB.13</t>
  </si>
  <si>
    <t>Motor vehicles - NT - FY22</t>
  </si>
  <si>
    <t>AGP22.SIB.1888</t>
  </si>
  <si>
    <t>HA  Equipment Upgrades - Channel Island (R)</t>
  </si>
  <si>
    <t>AGP22.SIB.2248</t>
  </si>
  <si>
    <t>HA  Equipment Upgrades - Palm Valley</t>
  </si>
  <si>
    <t>AGP22.SIB.4372</t>
  </si>
  <si>
    <t>Heatshrink Sleeve upgrades - FY23</t>
  </si>
  <si>
    <t>AGP22.SIB.4405</t>
  </si>
  <si>
    <t>HA Equipment Upgrades</t>
  </si>
  <si>
    <t>AGP22.SIB.4408</t>
  </si>
  <si>
    <t>PM SIB Placeholder - AGP (R)</t>
  </si>
  <si>
    <t>AGP22.SIB.4735</t>
  </si>
  <si>
    <t>DCG bypass for DBP</t>
  </si>
  <si>
    <t>Inspection - ILI - MFL - Darwin City Gate To Channel Island</t>
  </si>
  <si>
    <t>BGRF22.SIB.4803</t>
  </si>
  <si>
    <t>Miscellaneous Capital  - BRF FY22</t>
  </si>
  <si>
    <t>CGP22.SIB.4398</t>
  </si>
  <si>
    <t>CGP - Transmission MEJ projects</t>
  </si>
  <si>
    <t>CGP22.SIB.4752</t>
  </si>
  <si>
    <t>CGP - Cannington Lateral - Validation Dig ILI - FY22 Delivery</t>
  </si>
  <si>
    <t>CGP - MIM Lateral - Validation Dig ILI - FY22 Delivery</t>
  </si>
  <si>
    <t>CGP22.SIB.4836</t>
  </si>
  <si>
    <t>QLD SCADA Hardware Lifecycle (CGP Budget)</t>
  </si>
  <si>
    <t>CGP22.SIB.4866</t>
  </si>
  <si>
    <t>CGP - O&amp;M SIB Allowance</t>
  </si>
  <si>
    <t>CRE22.SIB.02</t>
  </si>
  <si>
    <t>IT Uplift</t>
  </si>
  <si>
    <t>CRE Tech</t>
  </si>
  <si>
    <t>DTP - ILI MFL Anomaly digs</t>
  </si>
  <si>
    <t>CRP22.SIB.4439</t>
  </si>
  <si>
    <t>DTP Small Tools and Equipment</t>
  </si>
  <si>
    <t>CWP22.SIB.4440</t>
  </si>
  <si>
    <t>MDP - Small Tools and Equipment</t>
  </si>
  <si>
    <t>CWP22.SIB.4826</t>
  </si>
  <si>
    <t>NSW SCADA Hardware Lifecycle (MDP Budget)</t>
  </si>
  <si>
    <t>DDSF22.SIB.4242</t>
  </si>
  <si>
    <t>DDSF - Isolation Systems Upgrade</t>
  </si>
  <si>
    <t>DDSF22.SIB.4308</t>
  </si>
  <si>
    <t>DDSF - PV Module Spares</t>
  </si>
  <si>
    <t>DDSF22.SIB.4309</t>
  </si>
  <si>
    <t>DDSF - Spare Weather Station Assemblies</t>
  </si>
  <si>
    <t>DLNG22.SIB.2668</t>
  </si>
  <si>
    <t>DNLG - FIRE PUMP ENGINE UPGRADE (VTS AA BC 223)</t>
  </si>
  <si>
    <t>DLNG22.SIB.4432</t>
  </si>
  <si>
    <t>DLNG - Preventative Maintenance - FY22</t>
  </si>
  <si>
    <t>DLNG22.SIB.4700</t>
  </si>
  <si>
    <t>DLNG - GC006 required replacement with Daniel GC</t>
  </si>
  <si>
    <t>DLNG22.SIB.4788</t>
  </si>
  <si>
    <t>DLNG HA Drawings gap analysis</t>
  </si>
  <si>
    <t>DLNG22.SIB.4824</t>
  </si>
  <si>
    <t>VIC SCADA Hardware Lifecycle (DLNG Budget)</t>
  </si>
  <si>
    <t>DPS22.SIB.2395</t>
  </si>
  <si>
    <t>DPS - ST10 MiMo Inspection</t>
  </si>
  <si>
    <t>DPS22.SIB.2402</t>
  </si>
  <si>
    <t>DPS - Critical Spares - Attemporator valve</t>
  </si>
  <si>
    <t>DPS22.SIB.2403</t>
  </si>
  <si>
    <t>DPS - Boiler / HRSG tubes - WO-008-345</t>
  </si>
  <si>
    <t>DPS - HP and LP Boiler Overhauls</t>
  </si>
  <si>
    <t>DPS22.SIB.4215</t>
  </si>
  <si>
    <t>LPS - HV Prot &amp; Testing 4yrly - OHL Relay</t>
  </si>
  <si>
    <t>DPS22.SIB.4801</t>
  </si>
  <si>
    <t>DPS - Steam drains reliability upgrade</t>
  </si>
  <si>
    <t>DPS22.SIB.4862</t>
  </si>
  <si>
    <t>LPS - Generator 5 yearly Overhaul</t>
  </si>
  <si>
    <t>DPS - D Yard Overhead line 2 bypass</t>
  </si>
  <si>
    <t>DRL22.SIB.01</t>
  </si>
  <si>
    <t>Inspection - ILI - Donaldson Rd</t>
  </si>
  <si>
    <t>EMRF22.SIB.4094</t>
  </si>
  <si>
    <t>EDRF - Wind Forecast System Improvement</t>
  </si>
  <si>
    <t>EMRF22.SIB.4799</t>
  </si>
  <si>
    <t>Implementing LIDAR - Trail EDWF</t>
  </si>
  <si>
    <t>EMRF22.SIB.4804</t>
  </si>
  <si>
    <t>Miscellaneous Capital  - EDRF - FY22</t>
  </si>
  <si>
    <t>GGP21.SIB.31</t>
  </si>
  <si>
    <t>WA GGP SCADA Hardware Lifecycle Management</t>
  </si>
  <si>
    <t>GC Replacement Program (FEED)</t>
  </si>
  <si>
    <t>GGP21.SIB.33</t>
  </si>
  <si>
    <t>Air systems upgrade - Paraburdoo, Wyloo West</t>
  </si>
  <si>
    <t>GGP21.SIB.37</t>
  </si>
  <si>
    <t>Turbine Ride-Through Project - Wyloo West</t>
  </si>
  <si>
    <t>GGP21.SIB.38</t>
  </si>
  <si>
    <t>Turbine Ride-Through Project - Paraburdoo</t>
  </si>
  <si>
    <t>Hoogenhout, Laura</t>
  </si>
  <si>
    <t>GGP21.SIB.39</t>
  </si>
  <si>
    <t>Turbine Ride-Through Project -Turee Creek</t>
  </si>
  <si>
    <t>GGP22.SIB.03</t>
  </si>
  <si>
    <t>GEA Overhaul - Neds Creek unit 1</t>
  </si>
  <si>
    <t>GGP22.SIB.2002</t>
  </si>
  <si>
    <t>Hazardous Area Rectification Ilgarari and Paraburdoo Development</t>
  </si>
  <si>
    <t>GGP22.SIB.2018</t>
  </si>
  <si>
    <t>SCP22.SIB.2018 Mt Keith EI&amp;C</t>
  </si>
  <si>
    <t>GGP22.SIB.2034</t>
  </si>
  <si>
    <t>GC Replacement - Newman</t>
  </si>
  <si>
    <t>GGP22.SIB.2037</t>
  </si>
  <si>
    <t>GC Replacement - Leinster MS</t>
  </si>
  <si>
    <t>GGP22.SIB.2181</t>
  </si>
  <si>
    <t>GEA Overhaul - Neds Creek unit 2</t>
  </si>
  <si>
    <t>GGP22.SIB.2235</t>
  </si>
  <si>
    <t>Air systems upgrade - Neds Creek</t>
  </si>
  <si>
    <t>GGP22.SIB.2342</t>
  </si>
  <si>
    <t>GEA Reliability Upgrades - Paraburdoo</t>
  </si>
  <si>
    <t>GGP22.SIB.2501</t>
  </si>
  <si>
    <t>Load Bank Upgrades - Ilgarari</t>
  </si>
  <si>
    <t>GGP22.SIB.2503</t>
  </si>
  <si>
    <t>GEA Reliability Upgrades - Turee Creek</t>
  </si>
  <si>
    <t>GGP22.SIB.2505</t>
  </si>
  <si>
    <t>GEA Reliability Upgrades - Wyloo West</t>
  </si>
  <si>
    <t>GGP22.SIB.2506</t>
  </si>
  <si>
    <t>GEA  Reliability Upgrades - Wiluna</t>
  </si>
  <si>
    <t>GGP22.SIB.2507</t>
  </si>
  <si>
    <t>GEA Reliability Upgrades - Ilgarari</t>
  </si>
  <si>
    <t>EGP SCADA Hardware Lifecycle Management</t>
  </si>
  <si>
    <t>GGP22.SIB.4139</t>
  </si>
  <si>
    <t>Fuel Gas Outlet Temp - Wiluna</t>
  </si>
  <si>
    <t>Mt. Keith Mech Planning</t>
  </si>
  <si>
    <t>GGP Buried Station Piping Relocation</t>
  </si>
  <si>
    <t>GGP22.SIB.4367</t>
  </si>
  <si>
    <t>Turbine Overhaul - Wiluna unit 1</t>
  </si>
  <si>
    <t>GGP22.SIB.4410</t>
  </si>
  <si>
    <t>PM SIB Placeholder - GGP (R)</t>
  </si>
  <si>
    <t>GGP22.SIB.4621</t>
  </si>
  <si>
    <t>Miscellaneous Capital - GGP FY22</t>
  </si>
  <si>
    <t>GGP22.SIB.4734</t>
  </si>
  <si>
    <t>WA Compressor Stations Above/Belowground Interface Pipeline Coating</t>
  </si>
  <si>
    <t>GGP22.SIB.4786</t>
  </si>
  <si>
    <t>GGP compressors discharge pipework pressure Re-rating</t>
  </si>
  <si>
    <t>GGP22.SIB.4807</t>
  </si>
  <si>
    <t>National Project allocations - GGP FY22</t>
  </si>
  <si>
    <t>Robert Hall</t>
  </si>
  <si>
    <t>Asset Management</t>
  </si>
  <si>
    <t>Lifecycle Management</t>
  </si>
  <si>
    <t>GGP22.SIB.99</t>
  </si>
  <si>
    <t>GGP SIB Recovery Budget 11.843%</t>
  </si>
  <si>
    <t>GPS22.SIB.4323</t>
  </si>
  <si>
    <t>Gruyere Power Station inlet Chillers</t>
  </si>
  <si>
    <t>MSEP21.SIB.10</t>
  </si>
  <si>
    <t>MSEP - Wilton SE precinct 3rd party works recoating and slabbing (Risland)</t>
  </si>
  <si>
    <t>MSEP22.SIB.2985</t>
  </si>
  <si>
    <t>MSEP - DCVG - SECTION 10</t>
  </si>
  <si>
    <t>MSEP22.SIB.2986</t>
  </si>
  <si>
    <t>MSEP - DCVG - SECTION 11</t>
  </si>
  <si>
    <t>MSEP - UPGRADE OF MAINS POWERED CP UNITS</t>
  </si>
  <si>
    <t>MSEP22.SIB.4452</t>
  </si>
  <si>
    <t>MSEP - MFL follow-up digs for internal corrosion sections 1-4</t>
  </si>
  <si>
    <t>MSEP22.SIB.4457</t>
  </si>
  <si>
    <t>MSEP - Replacement of ER probes - section 11</t>
  </si>
  <si>
    <t>MSEP22.SIB.4458</t>
  </si>
  <si>
    <t>MSEP - AC interference mitigation - section 11</t>
  </si>
  <si>
    <t>MSEP22.SIB.4610</t>
  </si>
  <si>
    <t>MSEP - Pipeline cleaning in advance of ILI - Sections 4, 8, 9</t>
  </si>
  <si>
    <t>MSEP22.SIB.4829</t>
  </si>
  <si>
    <t>NSW SCADA Hardware Lifecycle (MSEP Budget)</t>
  </si>
  <si>
    <t>MSF - Critical Alarm modifications</t>
  </si>
  <si>
    <t>MSF22.SIB.3969</t>
  </si>
  <si>
    <t>MSF - Regen heater BMS alarm</t>
  </si>
  <si>
    <t>MSF22.SIB.3977</t>
  </si>
  <si>
    <t>Control Critical Alarm Notification - Mondarra</t>
  </si>
  <si>
    <t>MSF22.SIB.4061</t>
  </si>
  <si>
    <t>MSF - Battery Room Temp Alarm &amp; AC</t>
  </si>
  <si>
    <t>MSF22.SIB.4412</t>
  </si>
  <si>
    <t>PM SIB Placeholder - MSF (R)</t>
  </si>
  <si>
    <t>MSP21.SIB.23</t>
  </si>
  <si>
    <t>MWP - RESEARCH INTO NEW SCC  ILI TECHNIQUE WITH HALFWAVE</t>
  </si>
  <si>
    <t>MSP22.SIB.2919</t>
  </si>
  <si>
    <t>MW0579 - BULLA PARK CWU MAILBOX &amp; LOCAL CLEARSCADA</t>
  </si>
  <si>
    <t>MSP22.SIB.2923</t>
  </si>
  <si>
    <t>YW218 - CWU MAILBOX &amp; LOCAL CLEARSCADA</t>
  </si>
  <si>
    <t>MWP - FEED MOOMBA MSS NAT GAS RTU REPLACEMENT</t>
  </si>
  <si>
    <t>MSP22.SIB.2943</t>
  </si>
  <si>
    <t>MSP22.SIB.2945</t>
  </si>
  <si>
    <t>MWP - EMAT &amp; MFL-C INSPECTION SECTION 1 - Reporting</t>
  </si>
  <si>
    <t>MSP22.SIB.2946</t>
  </si>
  <si>
    <t>MWP - EMAT &amp; MFL-C INSPECTION SECTION 2 - Reporting</t>
  </si>
  <si>
    <t>MSP22.SIB.2947</t>
  </si>
  <si>
    <t>MWP - EMAT &amp; MFL-C INSPECTION SECTION 3</t>
  </si>
  <si>
    <t>MSP22.SIB.2951</t>
  </si>
  <si>
    <t>MWP - EMAT &amp; MFL-C INSPECTION SECTION 7</t>
  </si>
  <si>
    <t>MSP22.SIB.2952</t>
  </si>
  <si>
    <t>MWP - EMAT &amp; MFL-C INSPECTION SECTION 8</t>
  </si>
  <si>
    <t>MSP22.SIB.2953</t>
  </si>
  <si>
    <t>MWP - EMAT &amp; MFL-C INSPECTION SECTION 9 - Reporting</t>
  </si>
  <si>
    <t>MSP22.SIB.2957</t>
  </si>
  <si>
    <t>MWP - SECTION 3 - ILI - MFL-A+XYZ+STRAIN</t>
  </si>
  <si>
    <t>MSP22.SIB.2962</t>
  </si>
  <si>
    <t>MWP - SECTION 8 - ILI - MFL-A+XYZ+STRAIN</t>
  </si>
  <si>
    <t>MSP22.SIB.2972</t>
  </si>
  <si>
    <t>CSP -  DCVG</t>
  </si>
  <si>
    <t>MSP22.SIB.2973</t>
  </si>
  <si>
    <t>JUNEE SPUR - SURVEY - DCVG</t>
  </si>
  <si>
    <t>MSP22.SIB.2974</t>
  </si>
  <si>
    <t>BSP - SURVEY DCVG</t>
  </si>
  <si>
    <t>MSP22.SIB.3003</t>
  </si>
  <si>
    <t>MW0579 - BP CS - OVERHAUL OF UNIT 1 DR990 GAS TURBINE</t>
  </si>
  <si>
    <t>MSP22.SIB.3028</t>
  </si>
  <si>
    <t>YL000-YL CS - OVERHAUL OF DRIVER ENGINE</t>
  </si>
  <si>
    <t>MSP22.SIB.3029</t>
  </si>
  <si>
    <t>YL000-YL CS - OVERHAUL OF GAS COMPRESSOR</t>
  </si>
  <si>
    <t>MSP22.SIB.3042</t>
  </si>
  <si>
    <t>MW0579 - BP GEA - OVERHAUL OF UNIT 2 GEA ASSEMBLY</t>
  </si>
  <si>
    <t>MSP22.SIB.3464</t>
  </si>
  <si>
    <t>YL000 YL-CS - CONTROLNET REMOTE IO REPLACEMENT</t>
  </si>
  <si>
    <t>MSP22.SIB.3465</t>
  </si>
  <si>
    <t>YW218 - Culcairn ControlNet Remote IO Replacement</t>
  </si>
  <si>
    <t>MSP22.SIB.3748</t>
  </si>
  <si>
    <t>MWP - FEED MLV Vent Design HSE issue</t>
  </si>
  <si>
    <t>MSP22.SIB.3850</t>
  </si>
  <si>
    <t>MSP22.SIB.3852</t>
  </si>
  <si>
    <t>MSP22.SIB.4282</t>
  </si>
  <si>
    <t>MW1034 - Young Site Earthing Survey &amp; Rectification</t>
  </si>
  <si>
    <t>MSP22.SIB.4391</t>
  </si>
  <si>
    <t>MSP - Transmission MEJ projects</t>
  </si>
  <si>
    <t>MSP22.SIB.4451</t>
  </si>
  <si>
    <t>YLP - DA and repair of dents reported by ILI</t>
  </si>
  <si>
    <t>MSP22.SIB.4460</t>
  </si>
  <si>
    <t>YLP - LFI / ERP study - copy</t>
  </si>
  <si>
    <t>MSP22.SIB.4603</t>
  </si>
  <si>
    <t>YWE218 - Culcairn Compressor Station Motors - post FEED</t>
  </si>
  <si>
    <t>MSP22.SIB.4633</t>
  </si>
  <si>
    <t>YWE218 - OVERHAUL OF UNIT 3 DRIVER ENGINE</t>
  </si>
  <si>
    <t>MSP22.SIB.4634</t>
  </si>
  <si>
    <t>YWE218 - OVERHAUL OF UNIT 1 GAS COMPRESSOR</t>
  </si>
  <si>
    <t>MSP22.SIB.4641</t>
  </si>
  <si>
    <t>MWP - SECTION 7 - ILI - MFL-A+XYZ+STRAIN</t>
  </si>
  <si>
    <t>MSP22.SIB.4674</t>
  </si>
  <si>
    <t>MSP - SCADA Hardware Lifecycle Management</t>
  </si>
  <si>
    <t>MSP22.SIB.4863</t>
  </si>
  <si>
    <t>MW1034 - Young Unit 1 and 2 lube oil vent demisters</t>
  </si>
  <si>
    <t>MW0000 - Moomba SCC DA &amp; piping and equipment integrity</t>
  </si>
  <si>
    <t>MWP22.SIB.2534</t>
  </si>
  <si>
    <t>MWL SCADA Hardware Lifecycle Management</t>
  </si>
  <si>
    <t>MWP22.SIB.4411</t>
  </si>
  <si>
    <t>PM SIB Placeholder - MWP (R)</t>
  </si>
  <si>
    <t>SCADA Hardware Lifecycle Management</t>
  </si>
  <si>
    <t>NAT21.SIB.17</t>
  </si>
  <si>
    <t>X-Info Connect Processing Enha</t>
  </si>
  <si>
    <t>Maximo Equipment Strategies - RBI</t>
  </si>
  <si>
    <t>Enviro Data Improvement Project - Project Proposal Copy</t>
  </si>
  <si>
    <t>NAT22.SIB.4740</t>
  </si>
  <si>
    <t>IOC Asset Integration - Project Proposal Copy</t>
  </si>
  <si>
    <t>NAT22.SIB.4783</t>
  </si>
  <si>
    <t>O&amp;M Capability - CAPEX Tools - Project Proposal Copy</t>
  </si>
  <si>
    <t>NAT22.SIB.4819</t>
  </si>
  <si>
    <t>National Emergency Services Management System - Project Proposal Copy</t>
  </si>
  <si>
    <t>Technical Training Improvement Project - Project Proposal Copy</t>
  </si>
  <si>
    <t>NAT22.SIB.4988</t>
  </si>
  <si>
    <t>Asset Information Improvement Initiative (AI3)</t>
  </si>
  <si>
    <t>Ryan Brown</t>
  </si>
  <si>
    <t>Brown, Ryan</t>
  </si>
  <si>
    <t>NAT22.SIB.99</t>
  </si>
  <si>
    <t>National Pool Balancing Budget</t>
  </si>
  <si>
    <t>OGP21.SIB.04</t>
  </si>
  <si>
    <t>Orbost Compressor Major Servicing FY22</t>
  </si>
  <si>
    <t>OGP21.SIB.08</t>
  </si>
  <si>
    <t>Orbost Gas Plant Metering Upgrade</t>
  </si>
  <si>
    <t>OGP22.SIB.02</t>
  </si>
  <si>
    <t>Orbost Electrical Power System Load Management</t>
  </si>
  <si>
    <t>OGP22.SIB.4631</t>
  </si>
  <si>
    <t>OGP Hot Oil Expansion Tank Regulator Change</t>
  </si>
  <si>
    <t>OGP22.SIB.4823</t>
  </si>
  <si>
    <t>VIC SCADA Hardware Lifecycle (OGP Budget)</t>
  </si>
  <si>
    <t>OGP22.SIB.4886</t>
  </si>
  <si>
    <t>Upgrade 9015-FV-00146 for high TSS service</t>
  </si>
  <si>
    <t>OGP22.SIB.4974</t>
  </si>
  <si>
    <t>OGP - Newmerella Upgrades</t>
  </si>
  <si>
    <t>OGP22.SIB.4980</t>
  </si>
  <si>
    <t>Orbost SIB Capital General</t>
  </si>
  <si>
    <t>OGP22.SIB.4982</t>
  </si>
  <si>
    <t>Onsite Bleed Water Treatment</t>
  </si>
  <si>
    <t>PEP22.SIB.10</t>
  </si>
  <si>
    <t>PGP - Inspection - ILI - MFL - PEP</t>
  </si>
  <si>
    <t>Miscellaneous Capital - WA FY22</t>
  </si>
  <si>
    <t>PEP22.SIB.3814</t>
  </si>
  <si>
    <t>Odourant System - upgrade/de-commissioning</t>
  </si>
  <si>
    <t>PEP22.SIB.4415</t>
  </si>
  <si>
    <t>PM SIB Placeholder - PEP (R)</t>
  </si>
  <si>
    <t>PEP22.SIB.4812</t>
  </si>
  <si>
    <t>WA - Vehicle replacement program - FY22</t>
  </si>
  <si>
    <t>Inspection - ILI - PGP S2</t>
  </si>
  <si>
    <t>PGP22.SIB.2509</t>
  </si>
  <si>
    <t>PGP Asset Review Development</t>
  </si>
  <si>
    <t>Sisarich, Donna</t>
  </si>
  <si>
    <t>PGP22.SIB.4414</t>
  </si>
  <si>
    <t>PM SIB Placeholder - PGP (R)</t>
  </si>
  <si>
    <t>Validation Dig - PGP FY22</t>
  </si>
  <si>
    <t>RBP21.SIB.09</t>
  </si>
  <si>
    <t>RBP - Gatton - Main Switchboard Replacement</t>
  </si>
  <si>
    <t>RBP21.SIB.10</t>
  </si>
  <si>
    <t>RBP - Kogan - Main Switchboard Replacement</t>
  </si>
  <si>
    <t>RBP - Oakey - Main Switchboard Replacement</t>
  </si>
  <si>
    <t>RBP21.SIB.12</t>
  </si>
  <si>
    <t>RBP - Yuleba - Main Switchboard Replacement</t>
  </si>
  <si>
    <t>RBP - DN300 Metro - ILI - MFL + EMAT</t>
  </si>
  <si>
    <t>RBP - Dalby CS Major overhaul of C50 gas turbine unit</t>
  </si>
  <si>
    <t>RBP22.SIB.4396</t>
  </si>
  <si>
    <t>BWP - Transmission MEJ projects</t>
  </si>
  <si>
    <t>RBP22.SIB.4397</t>
  </si>
  <si>
    <t>RBP - Transmission MEJ projects</t>
  </si>
  <si>
    <t>QLD - SCADA Hardware Lifecycle Management</t>
  </si>
  <si>
    <t>RBP22.SIB.4865</t>
  </si>
  <si>
    <t>RBP - O&amp;M SIB Allowance</t>
  </si>
  <si>
    <t>RBP22.SIB.4960</t>
  </si>
  <si>
    <t>RBP - Defect Laser Scanner Upgrade</t>
  </si>
  <si>
    <t>RBP22.SIB.4985</t>
  </si>
  <si>
    <t>RBP - DN200 - Gibson Island Validation dig ILI</t>
  </si>
  <si>
    <t>SESA22.SIB.4434</t>
  </si>
  <si>
    <t>SESA - Preventative Maintenance - FY22</t>
  </si>
  <si>
    <t>SESA22.SIB.4808</t>
  </si>
  <si>
    <t>Ladbrook Grove Waterbath Inspection - FY22</t>
  </si>
  <si>
    <t>SWQP - Wallumbilla - Becker Control Valve Upgrades</t>
  </si>
  <si>
    <t>QSN - Pipeline integrity testing (DCVG)</t>
  </si>
  <si>
    <t>SWQP22.SIB.4232</t>
  </si>
  <si>
    <t>QCS04 - Power Generation Upgrade</t>
  </si>
  <si>
    <t>SWQP22.SIB.4399</t>
  </si>
  <si>
    <t>SWQP - Transmission MEJ projects</t>
  </si>
  <si>
    <t>SWQP22.SIB.4833</t>
  </si>
  <si>
    <t>QLD SCADA Hardware Lifecycle (SWQP Budget)</t>
  </si>
  <si>
    <t>SWQP22.SIB.4864</t>
  </si>
  <si>
    <t>SWQP - O&amp;M SIB Allowance</t>
  </si>
  <si>
    <t>VTS21.SIB.38</t>
  </si>
  <si>
    <t>Brooklyn Compressor Station (general upgrades)</t>
  </si>
  <si>
    <t>VTS21.SIB.39</t>
  </si>
  <si>
    <t>VTS - Cathodic Protection Upgrade</t>
  </si>
  <si>
    <t>T63 - Tyers to Morwell Digs</t>
  </si>
  <si>
    <t>VTS22.SIB.04</t>
  </si>
  <si>
    <t>T99 Barnawartha to Culcairn ILI</t>
  </si>
  <si>
    <t>VTS22.SIB.05</t>
  </si>
  <si>
    <t>T16 Dandenong to West Melbourne ILI</t>
  </si>
  <si>
    <t>VTS22.SIB.08</t>
  </si>
  <si>
    <t>VTS - CP Datalogger Installation</t>
  </si>
  <si>
    <t>VTS22.SIB.09</t>
  </si>
  <si>
    <t>Gooding CS 24V System Upgrade</t>
  </si>
  <si>
    <t>VTS22.SIB.10</t>
  </si>
  <si>
    <t>Wollert T74 PRS Control Valve overhaul</t>
  </si>
  <si>
    <t>Wollert Unit 4 Turbine Overhaul</t>
  </si>
  <si>
    <t>VTS22.SIB.12</t>
  </si>
  <si>
    <t>Wollert MCC Room egress requirement</t>
  </si>
  <si>
    <t>VTS22.SIB.2567</t>
  </si>
  <si>
    <t>COMPRESSOR LAGGING AND PIPE COATING REPLACEMENT (EXPAND TO GCS, SPRINGHURST/BCS12/WCS A/WCS B, EUROA</t>
  </si>
  <si>
    <t>VTS22.SIB.2569</t>
  </si>
  <si>
    <t>COMPRESSOR STATION VENT STACK UPGRADE (BCS, WCS, GCS)</t>
  </si>
  <si>
    <t>VTS22.SIB.2570</t>
  </si>
  <si>
    <t>COMPRESSOR TYPE B COMPLIANCE</t>
  </si>
  <si>
    <t>VTS22.SIB.2649</t>
  </si>
  <si>
    <t>VTS22.SIB.2650</t>
  </si>
  <si>
    <t>VTS - EUROA CLEARSCADA HMI AND SERVER UPGRADE</t>
  </si>
  <si>
    <t>VTS22.SIB.2653</t>
  </si>
  <si>
    <t>VTS - PIPE SUPPORT REPLACEMENT</t>
  </si>
  <si>
    <t>VTS22.SIB.2655</t>
  </si>
  <si>
    <t>VTS - UNIBOLT REPLACEMENT</t>
  </si>
  <si>
    <t>SECURITY UPGRADE OF PHYSICAL DEVICES AT SITES (Wollert and Iona)</t>
  </si>
  <si>
    <t>VTS22.SIB.3726</t>
  </si>
  <si>
    <t>Brooklyn Transmitter Upgrade</t>
  </si>
  <si>
    <t>VTS  - T75 Wandong to Bendigo Verification Digs</t>
  </si>
  <si>
    <t>VTS22.SIB.4425</t>
  </si>
  <si>
    <t>Newport Battery Charger Upgrade</t>
  </si>
  <si>
    <t>VTS22.SIB.4430</t>
  </si>
  <si>
    <t>VTS - Misc Capital Operations Budget - FY22</t>
  </si>
  <si>
    <t>VTS22.SIB.4471</t>
  </si>
  <si>
    <t>T61 - Pakenham to Wollert Remediation Digs</t>
  </si>
  <si>
    <t>VTS22.SIB.4481</t>
  </si>
  <si>
    <t>T33 - South Melbourne to Brooklyn Digs</t>
  </si>
  <si>
    <t>VTS22.SIB.4485</t>
  </si>
  <si>
    <t>T60 - Longford to Dandenong S1/S2 ILI</t>
  </si>
  <si>
    <t>VTS22.SIB.4494</t>
  </si>
  <si>
    <t>T60 - Longford to Rosedale to Tyers ILI</t>
  </si>
  <si>
    <t>VTS22.SIB.4619</t>
  </si>
  <si>
    <t>Brooklyn - Transmitters and sensing element Upgrade</t>
  </si>
  <si>
    <t>VTS22.SIB.4764</t>
  </si>
  <si>
    <t>VTS - Miscellaneous Operations Budget (R)</t>
  </si>
  <si>
    <t>VTS22.SIB.4794</t>
  </si>
  <si>
    <t>MCC Switchboard Upgrade - Gooding</t>
  </si>
  <si>
    <t>VTS22.SIB.4884</t>
  </si>
  <si>
    <t>AGL Somerton End of Life Review</t>
  </si>
  <si>
    <t>VTS22.SIB.4891</t>
  </si>
  <si>
    <t>T110 - SNOWY HYDRO ILI</t>
  </si>
  <si>
    <t>VTS22.SIB.4897</t>
  </si>
  <si>
    <t>T64 - Newport Digs</t>
  </si>
  <si>
    <t>VTS22.SIB.4965</t>
  </si>
  <si>
    <t>VTS - DCVG Survey 2022 (unpiggable asset TBA) (R)</t>
  </si>
  <si>
    <t>VTS22.SIB.5013</t>
  </si>
  <si>
    <t>VTS - General Capital Operations Budget - FY22</t>
  </si>
  <si>
    <t>ITI22.SIB.01</t>
  </si>
  <si>
    <t>Hybrid Cloud</t>
  </si>
  <si>
    <t>IT S&amp;O - Hybrid Cloud</t>
  </si>
  <si>
    <t>ITI22.SIB.02</t>
  </si>
  <si>
    <t>Oracle E-Business Hardware Replacement</t>
  </si>
  <si>
    <t>ITI22.SIB.03</t>
  </si>
  <si>
    <t>Autopilot Continuation Placeholder</t>
  </si>
  <si>
    <t>ITI22.SIB.04</t>
  </si>
  <si>
    <t>Commvault Archive Recovery</t>
  </si>
  <si>
    <t>ITI22.SIB.05</t>
  </si>
  <si>
    <t>MobileIron migration to Intune (Mobile devices)</t>
  </si>
  <si>
    <t>ITI22.SIB.06</t>
  </si>
  <si>
    <t>MTR and SurfaceHub Deployments</t>
  </si>
  <si>
    <t>ITI22.SIB.07</t>
  </si>
  <si>
    <t>CommVault Metallic Storage</t>
  </si>
  <si>
    <t>IT S&amp;O - Infrastructure Operations</t>
  </si>
  <si>
    <t>Hardware Lifecycle Management</t>
  </si>
  <si>
    <t>ITI22.SIB.09</t>
  </si>
  <si>
    <t>Ivanti Application Control</t>
  </si>
  <si>
    <t>ITI22.SIB.10</t>
  </si>
  <si>
    <t>VMware vRealize</t>
  </si>
  <si>
    <t>ITI22.SIB.11</t>
  </si>
  <si>
    <t>Data Centre Firewall Refresh</t>
  </si>
  <si>
    <t>ITI22.SIB.12</t>
  </si>
  <si>
    <t>Network Equipment Break-Fix</t>
  </si>
  <si>
    <t>ITI22.SIB.13</t>
  </si>
  <si>
    <t>Telecom Expense Management (TEM)</t>
  </si>
  <si>
    <t>ITI22.SIB.14</t>
  </si>
  <si>
    <t>Mobile device provisioning</t>
  </si>
  <si>
    <t>ITI22.SIB.16</t>
  </si>
  <si>
    <t>IT S&amp;O - ServiceNow Upgrade Initiative</t>
  </si>
  <si>
    <t>ITI22.SIB.17</t>
  </si>
  <si>
    <t>MS Teams Enterprise Voice migration</t>
  </si>
  <si>
    <t>ITI22.SIB.18</t>
  </si>
  <si>
    <t>Workstation device provisioning</t>
  </si>
  <si>
    <t>ITI22.SIB.19</t>
  </si>
  <si>
    <t>Autodesk Vault Software Upgrade</t>
  </si>
  <si>
    <t>IT S&amp;O - Information Management</t>
  </si>
  <si>
    <t>ITI22.SIB.20</t>
  </si>
  <si>
    <t>PowerApps Development &amp; Enhancement</t>
  </si>
  <si>
    <t>APA Grid FY 22  -  Including (PBI, DCX Ph 2, Planned Asset Improvements , Cloud Devops POC and Hydrocarbon Analytics</t>
  </si>
  <si>
    <t>ITP22.SIB.05</t>
  </si>
  <si>
    <t>Digital Asset &amp; Facility Records Project</t>
  </si>
  <si>
    <t>ITP22.SIB.06</t>
  </si>
  <si>
    <t>Project Controls System</t>
  </si>
  <si>
    <t>Project Framework &amp; PPM Refresh - Project Online</t>
  </si>
  <si>
    <t>ITP22.SIB.08</t>
  </si>
  <si>
    <t>Asset Management &amp; Operations</t>
  </si>
  <si>
    <t>Steven Newlands/Regan Strutt</t>
  </si>
  <si>
    <t>Assets and Operations</t>
  </si>
  <si>
    <t>ITP22.SIB.09</t>
  </si>
  <si>
    <t>Asset Data Governance &amp; Digitisation Programme</t>
  </si>
  <si>
    <t>ITP22.SIB.10</t>
  </si>
  <si>
    <t>ITP22.SIB.11</t>
  </si>
  <si>
    <t>IOC J5 Upgrade</t>
  </si>
  <si>
    <t>ITP22.SIB.12</t>
  </si>
  <si>
    <t>Maximo Upgrade, Separation Plan &amp; Enhancements</t>
  </si>
  <si>
    <t>ITP22.SIB.13</t>
  </si>
  <si>
    <t>Dial Before You Dig (DBYD)</t>
  </si>
  <si>
    <t>ITP22.SIB.14</t>
  </si>
  <si>
    <t>ITP22.SIB.15</t>
  </si>
  <si>
    <t>GIS ESRI Upgrade</t>
  </si>
  <si>
    <t>ITP22.SIB.16</t>
  </si>
  <si>
    <t>LMS Upgrade</t>
  </si>
  <si>
    <t>ITP22.SIB.17</t>
  </si>
  <si>
    <t>iCHRIS upgrade</t>
  </si>
  <si>
    <t>ITP22.SIB.18</t>
  </si>
  <si>
    <t>Engineering Information Management</t>
  </si>
  <si>
    <t>OTT22.SIB.01</t>
  </si>
  <si>
    <t>120 Day Forward Looking Capacity Analysis</t>
  </si>
  <si>
    <t>OTT22.SIB.02</t>
  </si>
  <si>
    <t>Alarm Excellence Project</t>
  </si>
  <si>
    <t>OT Alarm Excellence</t>
  </si>
  <si>
    <t>OTT22.SIB.03</t>
  </si>
  <si>
    <t>CCTV Rollout</t>
  </si>
  <si>
    <t>OT Connected Worker</t>
  </si>
  <si>
    <t>OTT22.SIB.04</t>
  </si>
  <si>
    <t>Constraint Identification &amp; Rapid Capacity Analysis</t>
  </si>
  <si>
    <t>OTT22.SIB.05</t>
  </si>
  <si>
    <t>Controls Excellence</t>
  </si>
  <si>
    <t>OT Control Excellence</t>
  </si>
  <si>
    <t>OTT22.SIB.06</t>
  </si>
  <si>
    <t>CP Data Model &amp; Pipeline Asset Condition</t>
  </si>
  <si>
    <t>OT Pipeline Integrity (CP)</t>
  </si>
  <si>
    <t>OTT22.SIB.07</t>
  </si>
  <si>
    <t>Data Connectivity &amp; Mapping Between OT &amp; IT Systems</t>
  </si>
  <si>
    <t>OT Service Uplift</t>
  </si>
  <si>
    <t>OTT22.SIB.08</t>
  </si>
  <si>
    <t>Digital Innovation &amp; Research</t>
  </si>
  <si>
    <t>OT Innovations Hub</t>
  </si>
  <si>
    <t>OTT22.SIB.09</t>
  </si>
  <si>
    <t>Field Ops Technology Strategy</t>
  </si>
  <si>
    <t>OTT22.SIB.10</t>
  </si>
  <si>
    <t>HMI Alignment with ClearSCADA</t>
  </si>
  <si>
    <t>OT Lifecycle</t>
  </si>
  <si>
    <t>OTT22.SIB.11</t>
  </si>
  <si>
    <t>Implementation of PIM360 and CLS360 Cloud Platforms</t>
  </si>
  <si>
    <t>OTT22.SIB.12</t>
  </si>
  <si>
    <t>Integrated Operations Platform</t>
  </si>
  <si>
    <t>OTT22.SIB.13</t>
  </si>
  <si>
    <t>IOC Grid Ops &amp; Operations Streamlining Program</t>
  </si>
  <si>
    <t>OTT22.SIB.14</t>
  </si>
  <si>
    <t>Legacy HMI Replacement</t>
  </si>
  <si>
    <t>OTT22.SIB.15</t>
  </si>
  <si>
    <t>Microgrid Control Capability Development</t>
  </si>
  <si>
    <t>OTT22.SIB.16</t>
  </si>
  <si>
    <t>Optimisation Pi Visual Screens Data Uplift</t>
  </si>
  <si>
    <t>OTT22.SIB.17</t>
  </si>
  <si>
    <t>OT &amp; IT Operations Visual Systems Integration</t>
  </si>
  <si>
    <t>OTT22.SIB.18</t>
  </si>
  <si>
    <t>OT Asset Inventory Project</t>
  </si>
  <si>
    <t>OT Cybersecurity</t>
  </si>
  <si>
    <t>OTT22.SIB.19</t>
  </si>
  <si>
    <t>OT Cybersecurity Program</t>
  </si>
  <si>
    <t>OTT22.SIB.20</t>
  </si>
  <si>
    <t>OT Data Quality Uplift</t>
  </si>
  <si>
    <t>OTT22.SIB.21</t>
  </si>
  <si>
    <t>OT Systems Capacity, Lifecycle Review &amp; Refresh</t>
  </si>
  <si>
    <t>OTT22.SIB.22</t>
  </si>
  <si>
    <t>Process Control Automation Pilots</t>
  </si>
  <si>
    <t>OTT22.SIB.23</t>
  </si>
  <si>
    <t>Real-time Asset Data for Reliability Centred Maintenance (RCM)</t>
  </si>
  <si>
    <t>OT Facility Engineering Data Uplift</t>
  </si>
  <si>
    <t>OTT22.SIB.24</t>
  </si>
  <si>
    <t>Remote Sites Connectivity Uplift</t>
  </si>
  <si>
    <t>OTT22.SIB.25</t>
  </si>
  <si>
    <t>SCADA &amp; Ops Pi Configuration Automation</t>
  </si>
  <si>
    <t>OTT22.SIB.26</t>
  </si>
  <si>
    <t>Versiondog &amp; Ex-Online Feature &amp; Footprint Expansion</t>
  </si>
  <si>
    <t>OTT22.SIB.27</t>
  </si>
  <si>
    <t>Visualisation Excellence</t>
  </si>
  <si>
    <t>OTT22.SIB.28</t>
  </si>
  <si>
    <t>Western Australia Gas Transmission Physical Capacities Analysis</t>
  </si>
  <si>
    <t>TT22.SIB.01</t>
  </si>
  <si>
    <t>Net Zero FY22 Interim target design phase​</t>
  </si>
  <si>
    <t>TT22.SIB.02</t>
  </si>
  <si>
    <t>Net Zero - EDI Projects</t>
  </si>
  <si>
    <t>TT22.SIB.03</t>
  </si>
  <si>
    <t>Field mobility​</t>
  </si>
  <si>
    <t>TT22.SIB.04</t>
  </si>
  <si>
    <t>Cyber &amp; IT/OT Program​</t>
  </si>
  <si>
    <t>TT22.SIB.05</t>
  </si>
  <si>
    <t>Enterprise data architecture ​</t>
  </si>
  <si>
    <t>TT22.SIB.06</t>
  </si>
  <si>
    <t>Back-office ERP</t>
  </si>
  <si>
    <t>ERP Program</t>
  </si>
  <si>
    <t>Baguiao, Cheryl</t>
  </si>
  <si>
    <t>TT22.SIB.07</t>
  </si>
  <si>
    <t>Asset Management integration readiness​</t>
  </si>
  <si>
    <t>TT22.SIB.08</t>
  </si>
  <si>
    <t>Grid Solutions (EC - APA Grid)</t>
  </si>
  <si>
    <t>Grid Solutions (EPMO)</t>
  </si>
  <si>
    <t>TT22.SIB.09</t>
  </si>
  <si>
    <t>Integrated Business Planning</t>
  </si>
  <si>
    <t>21018</t>
  </si>
  <si>
    <t>Agar Industrial Estate Stage 4 - Middle Road, Truganina</t>
  </si>
  <si>
    <t>21070</t>
  </si>
  <si>
    <t>Marlee Estate Development</t>
  </si>
  <si>
    <t>21036</t>
  </si>
  <si>
    <t>151 Leakes Road, Truganina</t>
  </si>
  <si>
    <t>19118</t>
  </si>
  <si>
    <t>MRPV KooWeeRup-Healesville</t>
  </si>
  <si>
    <t>19082</t>
  </si>
  <si>
    <t>Honour Village - 1100 Pound Road, Clyde North</t>
  </si>
  <si>
    <t>21212</t>
  </si>
  <si>
    <t>183 Pound Road, Hampton Park</t>
  </si>
  <si>
    <t>VTS3 Caulfield LXRA</t>
  </si>
  <si>
    <t>VTS3 Beattys Rd West.Water</t>
  </si>
  <si>
    <t>VTS3 Melton Hwy-Kerani Height</t>
  </si>
  <si>
    <t>HSE Initiatives (PSC)</t>
  </si>
  <si>
    <t>NAT23.SIB.4784</t>
  </si>
  <si>
    <t>SIB21 - PQR Development</t>
  </si>
  <si>
    <t>VTS21.SIB39 T61 Pakenham CP</t>
  </si>
  <si>
    <t>ROPs</t>
  </si>
  <si>
    <t>VTS21.SIB42 Derrimut GroundBed</t>
  </si>
  <si>
    <t>NAT22.SIB.4387</t>
  </si>
  <si>
    <t>RBI - Risk Based Inspection</t>
  </si>
  <si>
    <t>EDWF21.SIB.2363</t>
  </si>
  <si>
    <t>132kv Circuit Breaker Spares</t>
  </si>
  <si>
    <t>SIB21 Caversham Roof Structure</t>
  </si>
  <si>
    <t>CGP23.SIB.5590</t>
  </si>
  <si>
    <t>CLP Cannington Lateral MFL</t>
  </si>
  <si>
    <t>OGP21.SIB METERING/EMISSIONS</t>
  </si>
  <si>
    <t>VTS21.SIB38 Brooklyn Solar FAS</t>
  </si>
  <si>
    <t>NAT22.SIB.4959</t>
  </si>
  <si>
    <t>SIB21 Tech Train Improve</t>
  </si>
  <si>
    <t>SIB21 J5 Enhancements</t>
  </si>
  <si>
    <t>APA on the move - perth - tech</t>
  </si>
  <si>
    <t>WALat21: Midwest Pig Receiver</t>
  </si>
  <si>
    <t>VTS22.SIB.11</t>
  </si>
  <si>
    <t>VTS22.SIB11 Wollert U4 O'haul</t>
  </si>
  <si>
    <t>RBP22.SIB.1504</t>
  </si>
  <si>
    <t>VTS21.SIB43 T1 DND-M'well ICCP</t>
  </si>
  <si>
    <t>WGP ILI Validation &amp; Repair Excavations</t>
  </si>
  <si>
    <t>RBP.SIB21.Paringa.Filter.Plat.</t>
  </si>
  <si>
    <t>RBP.SIB.21Painting - Gibson</t>
  </si>
  <si>
    <t>SWQP.21.SIB Scraper 7 Paint</t>
  </si>
  <si>
    <t>OGP21.SIB09 PressureTransmit'r</t>
  </si>
  <si>
    <t>MSP22.SIB.3018</t>
  </si>
  <si>
    <t>MSP22.SIB62 BP U1 DR990 TURBIN</t>
  </si>
  <si>
    <t>VTS21.SIB44 Wollert CG HA Insp</t>
  </si>
  <si>
    <t>VTS18.SIB.02</t>
  </si>
  <si>
    <t>VIC SCADA Hardware Lifecycle</t>
  </si>
  <si>
    <t>VTS22.SIB04 T99 B'wartha-C ILI</t>
  </si>
  <si>
    <t>DDSF Fire Tractor &amp; Slasher</t>
  </si>
  <si>
    <t>MSP22.SIB.4993</t>
  </si>
  <si>
    <t>MSP22.S63 Young Odorant Plant</t>
  </si>
  <si>
    <t>AGP22.SIB.5016</t>
  </si>
  <si>
    <t>AGP22.SIB.5016 CISpur ILI digu</t>
  </si>
  <si>
    <t>VTS21.SIB45 TractionDatalogger</t>
  </si>
  <si>
    <t>CRE23.SIB.02</t>
  </si>
  <si>
    <t>On the Move - Sydney</t>
  </si>
  <si>
    <t>WALat21: Midwest LNG</t>
  </si>
  <si>
    <t>PEP22.SIB.2512</t>
  </si>
  <si>
    <t>WA MISC CAPITAL FY22</t>
  </si>
  <si>
    <t>DPS - BESS Capabilities Report</t>
  </si>
  <si>
    <t>QLD22.SIB.1-RBP East SIB FY22</t>
  </si>
  <si>
    <t>QLD22.SIB.RBPW.Minor.Tool.FY22</t>
  </si>
  <si>
    <t>NAT21.SIB.07</t>
  </si>
  <si>
    <t>NAT SCADA Hardware Lifecycle</t>
  </si>
  <si>
    <t>Jamie Horwood</t>
  </si>
  <si>
    <t>NAT24.SIB.4742</t>
  </si>
  <si>
    <t>SIB IOC Robotic Project</t>
  </si>
  <si>
    <t>SIB22 Project Techs Tooling</t>
  </si>
  <si>
    <t>DPS Hybrid 145kV PASS M0 DBB</t>
  </si>
  <si>
    <t>PGP22.SIB.2107</t>
  </si>
  <si>
    <t>PGP ILI Pigging Program - Sec2</t>
  </si>
  <si>
    <t>MSP22.SIB2891</t>
  </si>
  <si>
    <t>MSP22.SIB 2891 Low Value</t>
  </si>
  <si>
    <t>QLD22.SIB.SWQP.Minor Tools</t>
  </si>
  <si>
    <t>MUR23.SIB.01</t>
  </si>
  <si>
    <t>Murrin Murrin Lateral - ILI Pipe Modification</t>
  </si>
  <si>
    <t>SWQP22.SIB Wall'billa Security</t>
  </si>
  <si>
    <t>MGSF - GEA # 3 Major O/H 2500h</t>
  </si>
  <si>
    <t>CONTROLS IMPROVE FEED</t>
  </si>
  <si>
    <t>PO PI DATA IMPROVEMENT</t>
  </si>
  <si>
    <t>QLD22.SIB CGP.Minor Tooling</t>
  </si>
  <si>
    <t>AGP21.SIB.10</t>
  </si>
  <si>
    <t>NT SCADA Hardware Lifecycle</t>
  </si>
  <si>
    <t>OT Penetration Test</t>
  </si>
  <si>
    <t>WGP SCADA Hardware Lifecycle</t>
  </si>
  <si>
    <t>KN.SIB.22.TEG Reliability Sys</t>
  </si>
  <si>
    <t>EDRF Impro-reliability of Sub</t>
  </si>
  <si>
    <t>OTT23.SIB.23</t>
  </si>
  <si>
    <t>IOC Grid Ops FY22</t>
  </si>
  <si>
    <t>QLD22.SIB CGP Minor Tooling</t>
  </si>
  <si>
    <t>NAT21.SIB.01</t>
  </si>
  <si>
    <t>APA Grid - Operations</t>
  </si>
  <si>
    <t>APA Grid - (Operations)</t>
  </si>
  <si>
    <t>APA Corporate Model Rebuild</t>
  </si>
  <si>
    <t>TT Project Delivery Refresh</t>
  </si>
  <si>
    <t>NAT22.SIB.4744</t>
  </si>
  <si>
    <t>FY22 APA GRID ENHANCEMENT INITIATIVE</t>
  </si>
  <si>
    <t>OGP21.SIB.02</t>
  </si>
  <si>
    <t>Orbost Lean Solution HEX Monitoring Upgrade</t>
  </si>
  <si>
    <t>VTS22.SIB.2582</t>
  </si>
  <si>
    <t>T57 - BALLAN BALLARAT - DN300 Digs</t>
  </si>
  <si>
    <t>VTS22.SIB.2607</t>
  </si>
  <si>
    <t>VTS22.SIB.2621</t>
  </si>
  <si>
    <t>MSP22.SIB.2891</t>
  </si>
  <si>
    <t>MSP - Small Tools and Equipment</t>
  </si>
  <si>
    <t>MSP22.SIB.4643</t>
  </si>
  <si>
    <t>DPS22.SIB.2393</t>
  </si>
  <si>
    <t>DPS - Block 10 HRSG Overhaul</t>
  </si>
  <si>
    <t>DSP21.SIB.23</t>
  </si>
  <si>
    <t>DPS - IT &amp; Comms - IT equipment</t>
  </si>
  <si>
    <t>Grid Enhancement Initiatives GEI Energy Components - Project Proposal Copy</t>
  </si>
  <si>
    <t>ER Equipment  Standardisation &amp; Upgrade</t>
  </si>
  <si>
    <t>PSC22.SIB.01</t>
  </si>
  <si>
    <t>Culture Program (PSC)</t>
  </si>
  <si>
    <t>Directlink Switchyard Resurface</t>
  </si>
  <si>
    <t>GGP21.SIB.01</t>
  </si>
  <si>
    <t>GEA Overhaul Program (Wyloo Unit 1)</t>
  </si>
  <si>
    <t>DL21.EII.06.00</t>
  </si>
  <si>
    <t>Noise Monitoring Equipment</t>
  </si>
  <si>
    <t>DL21.EII.09.02</t>
  </si>
  <si>
    <t>Relocation of DC Isolator Switch and Security Cameras</t>
  </si>
  <si>
    <t>ROP22.SIB.01</t>
  </si>
  <si>
    <t>GGP22.ROP: Sign. &amp; Eros. South</t>
  </si>
  <si>
    <t>ROP22.SIB.02</t>
  </si>
  <si>
    <t>GGP22.ROP: Sign. &amp; Eros. North</t>
  </si>
  <si>
    <t>ROP22.SIB.03</t>
  </si>
  <si>
    <t>Confined Space Establishment: Goldfields</t>
  </si>
  <si>
    <t>ROP22.SIB.04</t>
  </si>
  <si>
    <t>Accommodation repairs: Neds creek</t>
  </si>
  <si>
    <t>GPS22.SIB.5255</t>
  </si>
  <si>
    <t>20,000 hour engine service</t>
  </si>
  <si>
    <t>ROP22.SIB.06</t>
  </si>
  <si>
    <t>LOS clearing</t>
  </si>
  <si>
    <t>ROP22.SIB.07</t>
  </si>
  <si>
    <t>Cyclone damage repairs - fence and building</t>
  </si>
  <si>
    <t>ROP22.SIB.08</t>
  </si>
  <si>
    <t>PGP - Easement maintenance</t>
  </si>
  <si>
    <t>PGP- Asset Painting</t>
  </si>
  <si>
    <t>DLNG Comp B Overhaul</t>
  </si>
  <si>
    <t>DLNG Comp A Overhaul</t>
  </si>
  <si>
    <t>ROP22.SIB.09</t>
  </si>
  <si>
    <t>Absorbers Clearing</t>
  </si>
  <si>
    <t>ROP22.SIB.10</t>
  </si>
  <si>
    <t>Compressor Servicing</t>
  </si>
  <si>
    <t>Absorbers Clearing 42198</t>
  </si>
  <si>
    <t>ROP22.SIB.11</t>
  </si>
  <si>
    <t>Pressure Vessel Internal Inspections</t>
  </si>
  <si>
    <t>ROP22.SIB.12</t>
  </si>
  <si>
    <t>Coalescer Filters/Control Filters</t>
  </si>
  <si>
    <t>ROP22.SIB.13</t>
  </si>
  <si>
    <t>FY22 ROP Process Cleaning</t>
  </si>
  <si>
    <t>ROP22.SIB.14</t>
  </si>
  <si>
    <t>GEA Maintenance</t>
  </si>
  <si>
    <t>ROP22.SIB.15</t>
  </si>
  <si>
    <t>Membrane &amp; Dessicant Cleaning</t>
  </si>
  <si>
    <t>ROP22.SIB.16</t>
  </si>
  <si>
    <t>Line of Sight Vegetation - Melbourne Region</t>
  </si>
  <si>
    <t>ROP22.SIB.17</t>
  </si>
  <si>
    <t>Line of Sight Vegetation - Otway Region</t>
  </si>
  <si>
    <t>ROP22.SIB.18</t>
  </si>
  <si>
    <t>Hazardous Area Inspections - Melb Region</t>
  </si>
  <si>
    <t>Wollert Stn A Fuel gas Regulators Replacement</t>
  </si>
  <si>
    <t>Pigging Digups - General Allocation</t>
  </si>
  <si>
    <t>Brooklyn Triple Interceptor Pit - Melb region</t>
  </si>
  <si>
    <t>Gooding 24V DC System</t>
  </si>
  <si>
    <t>VTS21 MEJ Gippsland Vegetation</t>
  </si>
  <si>
    <t>VTS21MEJ VNIE Easem't Rectif'n</t>
  </si>
  <si>
    <t>Stn Painting - CGP pipeline stations</t>
  </si>
  <si>
    <t>ROP22.SIB.19</t>
  </si>
  <si>
    <t>CGP Pressure Vessels and Piping Inspections</t>
  </si>
  <si>
    <t>ROP22.SIB.20</t>
  </si>
  <si>
    <t>Stn Painting -CGP Bouila complex</t>
  </si>
  <si>
    <t>GGP21.ROP: Central Erosion Rpr</t>
  </si>
  <si>
    <t>GGP21.ROP: Rpc Leak MIJ Wiluna</t>
  </si>
  <si>
    <t>GGP21.ROP: Rpc Leak MIJ Yarra</t>
  </si>
  <si>
    <t>ROP22.SIB.21</t>
  </si>
  <si>
    <t>GT11 A Inspections</t>
  </si>
  <si>
    <t>ROP22.SIB.22</t>
  </si>
  <si>
    <t>LPS - Air Inlet Filters - Combustion</t>
  </si>
  <si>
    <t>ROP22.SIB.23</t>
  </si>
  <si>
    <t>GT12 A Inspections</t>
  </si>
  <si>
    <t>ROP22.SIB.24</t>
  </si>
  <si>
    <t>GT21 A Inspections</t>
  </si>
  <si>
    <t>ROP22.SIB.25</t>
  </si>
  <si>
    <t>GT22 A Inspections</t>
  </si>
  <si>
    <t>LPS Generator 5 yr Insp - removed to SIB&lt;br&gt;</t>
  </si>
  <si>
    <t>ROP22.SIB.26</t>
  </si>
  <si>
    <t>HRSG Drain Pipework</t>
  </si>
  <si>
    <t>ROP22.SIB.27</t>
  </si>
  <si>
    <t>Operator Training Modules - Plant</t>
  </si>
  <si>
    <t>ROP22.SIB.28</t>
  </si>
  <si>
    <t>Contract Technical writer</t>
  </si>
  <si>
    <t>ROP22.SIB.29</t>
  </si>
  <si>
    <t>Operator Training Modules - LMS</t>
  </si>
  <si>
    <t>Steam leak repairs and assess</t>
  </si>
  <si>
    <t>Compressors 8k Overhauls - FY22 Delivery</t>
  </si>
  <si>
    <t>ROP22.SIB.31</t>
  </si>
  <si>
    <t>Engines 8k Overhauls - FY22 Delivery</t>
  </si>
  <si>
    <t>ROP22.SIB.32</t>
  </si>
  <si>
    <t>Demountable Office Space</t>
  </si>
  <si>
    <t>TEG Burner Performance Upgrades</t>
  </si>
  <si>
    <t>TEG Control System/Alarm Panel Upgrade</t>
  </si>
  <si>
    <t>KN.EII19.SIB.01.Engine Service</t>
  </si>
  <si>
    <t>KN19.MEJ.CGPF-Gas Blow</t>
  </si>
  <si>
    <t>KN20-MEJ TEG Heater Upgrade</t>
  </si>
  <si>
    <t>ROP22.SIB.33</t>
  </si>
  <si>
    <t>RBP CEN  Woodroyd  and Scotia Station Meter Maintenance</t>
  </si>
  <si>
    <t>ROP22.SIB.34</t>
  </si>
  <si>
    <t>RBP CEN  Bowenville MLV painting</t>
  </si>
  <si>
    <t>ROP22.SIB.35</t>
  </si>
  <si>
    <t>RBP CEN  Fire Suppression Cylinders replacement</t>
  </si>
  <si>
    <t>ROP22.SIB.36</t>
  </si>
  <si>
    <t>RBP CEN  Signage- Aerial signage</t>
  </si>
  <si>
    <t>RBP CEN  Scotia Station Meter Mtce</t>
  </si>
  <si>
    <t>ROP22.SIB.37</t>
  </si>
  <si>
    <t>RBP SE Signage</t>
  </si>
  <si>
    <t>RBP SE Valve modifications for underground valves – Preston Rd -</t>
  </si>
  <si>
    <t>RBP SE Station Painting</t>
  </si>
  <si>
    <t>RBP SE Fence repairs</t>
  </si>
  <si>
    <t>ROP22.SIB.38</t>
  </si>
  <si>
    <t>Reedy Creek Weed Surveys</t>
  </si>
  <si>
    <t>RCWP</t>
  </si>
  <si>
    <t>ROP22.SIB.39</t>
  </si>
  <si>
    <t>WCS1 Unit 2 Engine Preservation</t>
  </si>
  <si>
    <t>Station Painting W'Billa Stn Pipework</t>
  </si>
  <si>
    <t>Station Painting Contractors - Pipelines</t>
  </si>
  <si>
    <t>ROP22.SIB.40</t>
  </si>
  <si>
    <t>QSN Pressure Vessels and Piping Inspections</t>
  </si>
  <si>
    <t>QSN- Station Painting-  QSN pipeline stations</t>
  </si>
  <si>
    <t>ROP22.SIB.41</t>
  </si>
  <si>
    <t>AGP Compliance of PE equipment</t>
  </si>
  <si>
    <t>ROP22.SIB.42</t>
  </si>
  <si>
    <t>AGP WBH inspections Central region</t>
  </si>
  <si>
    <t>ROP22.SIB.43</t>
  </si>
  <si>
    <t>BGP pigging &amp; verification digs</t>
  </si>
  <si>
    <t>ROP22.SIB.44</t>
  </si>
  <si>
    <t>BGP Emergency pipe refurbishment</t>
  </si>
  <si>
    <t>ROP22.SIB.45</t>
  </si>
  <si>
    <t>WPP Emergency pipe refurbishment</t>
  </si>
  <si>
    <t>ROP22.SIB.46</t>
  </si>
  <si>
    <t>Line of Sight Vegetation - Ethane Wilton Region</t>
  </si>
  <si>
    <t>ROP22.SIB.47</t>
  </si>
  <si>
    <t>Line of Sight Vegetation - Ethane Cobar Region</t>
  </si>
  <si>
    <t>MSEP21.MEJ EASEMENT VEG COBAR</t>
  </si>
  <si>
    <t>ROP22.SIB.48</t>
  </si>
  <si>
    <t>Tunneling &amp; Erosion repairs - Young Region</t>
  </si>
  <si>
    <t>ROP22.SIB.49</t>
  </si>
  <si>
    <t>Line of Sight Vegetation - Wilton Region</t>
  </si>
  <si>
    <t>ROP22.SIB.50</t>
  </si>
  <si>
    <t>Line of Sight Vegetation - Young Region</t>
  </si>
  <si>
    <t>ROP22.SIB.51</t>
  </si>
  <si>
    <t>Line of Sight Vegetation - Cobar Region</t>
  </si>
  <si>
    <t>MSP.MEJ Graveling &amp; fire break</t>
  </si>
  <si>
    <t>MSP21.MEJ Easement Veg 433-826</t>
  </si>
  <si>
    <t>MSP21.MEJ MW479 RESPONSE</t>
  </si>
  <si>
    <t>MSP21.MEJ Vegetation clearing</t>
  </si>
  <si>
    <t>OTT23.SIB.25</t>
  </si>
  <si>
    <t>Asset Eng Data Uplift FY22</t>
  </si>
  <si>
    <t>EDWF SVC Droppers SIB</t>
  </si>
  <si>
    <t>Cylinder Tooling</t>
  </si>
  <si>
    <t>VTS22.SIB.4266</t>
  </si>
  <si>
    <t>VTS21.SIB23 T75-T61 Excavation</t>
  </si>
  <si>
    <t>WA - Vehicle replacement progr</t>
  </si>
  <si>
    <t>MSF_21115D_FY22 Mechanical Dev</t>
  </si>
  <si>
    <t>VTS22.SIB4884 AGL SomertonT102</t>
  </si>
  <si>
    <t>Badgingarra Misc Capital</t>
  </si>
  <si>
    <t>VTS22.SIB4794 MCC Switchboard</t>
  </si>
  <si>
    <t>MSF22.SIB.4413</t>
  </si>
  <si>
    <t>MSF compressors' exhaust stack</t>
  </si>
  <si>
    <t>MSP22.SIB4391</t>
  </si>
  <si>
    <t>MSP22.S4391 Transmisson MEJ Projects</t>
  </si>
  <si>
    <t>AGP22.SIB.2248 HA Upg PalmVall</t>
  </si>
  <si>
    <t>CGP - Mech - Southern Haul Flexibility Improvement</t>
  </si>
  <si>
    <t>Arramont Estate, T74 Pipeline Protection</t>
  </si>
  <si>
    <t>VTS - 3PR - Averley Estate T60 Pipeline Protection</t>
  </si>
  <si>
    <t>Shepparton Line Upgrade</t>
  </si>
  <si>
    <t>PPM Toolset</t>
  </si>
  <si>
    <t>DDSF Excavation program</t>
  </si>
  <si>
    <t>ITP22.SIB.01</t>
  </si>
  <si>
    <t>FY22 PROD BOOK IMPLEMENTATION</t>
  </si>
  <si>
    <t>APA Grid - PBI (IT)</t>
  </si>
  <si>
    <t>VTS3-RW Austra'd HonourVillage</t>
  </si>
  <si>
    <t>GGP22.ROP:Kal South WBH Insp</t>
  </si>
  <si>
    <t>Culture Program</t>
  </si>
  <si>
    <t>SoCI</t>
  </si>
  <si>
    <t>Secure Energy</t>
  </si>
  <si>
    <t>TT23.SIB.02</t>
  </si>
  <si>
    <t>Payroll Remediation and Process</t>
  </si>
  <si>
    <t>Operational Efficiencies</t>
  </si>
  <si>
    <t>Argentum Transition</t>
  </si>
  <si>
    <t>MSP22.SIB3009</t>
  </si>
  <si>
    <t>MSP22.S3009 MWP Cathodic Protection System Upgrade</t>
  </si>
  <si>
    <t>OTT23.SIB.15</t>
  </si>
  <si>
    <t>OT CYBER TECH PORTFOLIO MAN</t>
  </si>
  <si>
    <t>OT Cyber Tech Portfolio Man</t>
  </si>
  <si>
    <t>GeoSCADA Resilience for Field</t>
  </si>
  <si>
    <t>OTT23.SIB.13</t>
  </si>
  <si>
    <t>Version Dog Expansion FY22</t>
  </si>
  <si>
    <t>OT Cyber and Tech Systems Management</t>
  </si>
  <si>
    <t>CRE23.SIB.01</t>
  </si>
  <si>
    <t>APA on the move - Brisbane - tech</t>
  </si>
  <si>
    <t>IT21.SIB.01</t>
  </si>
  <si>
    <t>Corporate Network Refresh FY22</t>
  </si>
  <si>
    <t>Tech Services &amp; Operations</t>
  </si>
  <si>
    <t>Andy Gill/Ben Shimmin</t>
  </si>
  <si>
    <t>IT S&amp;O Corporate Network Refresh Program</t>
  </si>
  <si>
    <t>Digital Workplace Project Management</t>
  </si>
  <si>
    <t>Azure LogicApps Discovery</t>
  </si>
  <si>
    <t>Infrastructure Ops Project Management</t>
  </si>
  <si>
    <t>ESX 7 Major Upgrade</t>
  </si>
  <si>
    <t>Networks Project Management</t>
  </si>
  <si>
    <t>Service Delivery Project Management</t>
  </si>
  <si>
    <t>Officer Fields, T60 Pipeline Protection</t>
  </si>
  <si>
    <t>Crowdstrike OT Deployment</t>
  </si>
  <si>
    <t>OTT23.SIB.26</t>
  </si>
  <si>
    <t>OT Security Logging FY22</t>
  </si>
  <si>
    <t>OT Cyber and Tech Security Management</t>
  </si>
  <si>
    <t>DDSF Deakin University</t>
  </si>
  <si>
    <t>EDRF22.SIB.4804</t>
  </si>
  <si>
    <t>EDWF Miscellaneous FY22</t>
  </si>
  <si>
    <t>VTS22.SIB09 Gooding Battery</t>
  </si>
  <si>
    <t>VTS22.SIB4602 Wollert CG Valve</t>
  </si>
  <si>
    <t>VTS22.SIB4821 Springh't W'shop</t>
  </si>
  <si>
    <t>RBP22.SIB.1462</t>
  </si>
  <si>
    <t>RBP22.SIB.DN300 Metro Emat</t>
  </si>
  <si>
    <t>NAT23.SIB.5108</t>
  </si>
  <si>
    <t>Maximo Enhancements FY2022</t>
  </si>
  <si>
    <t>SWQP – WCS1-OH Unit 2 Engine 48k</t>
  </si>
  <si>
    <t>LPS Unplanned Engine Exchange</t>
  </si>
  <si>
    <t>BSF22.SIB.2374</t>
  </si>
  <si>
    <t>BSF Site Facilities</t>
  </si>
  <si>
    <t>RBP DN250 Inte Upgrade Stage 7</t>
  </si>
  <si>
    <t>VTS22 EMERG STORE INV TOOLS</t>
  </si>
  <si>
    <t>VTS22.SIB.5019</t>
  </si>
  <si>
    <t>VTS22.SIB5019 Wollert HA Rec.</t>
  </si>
  <si>
    <t>Murrin Murrin Delivery Station</t>
  </si>
  <si>
    <t>VTS22.SIB16 Officer GroundBed</t>
  </si>
  <si>
    <t>RBP23.SIB.5455</t>
  </si>
  <si>
    <t>RBP.SIB21.DN400.Oaky to SB MFL</t>
  </si>
  <si>
    <t>MWP - SCC Aerial Leak Survey</t>
  </si>
  <si>
    <t>Customer Contracts Management</t>
  </si>
  <si>
    <t>ITP22.SIB.07</t>
  </si>
  <si>
    <t>RBP21.3RD 236 Ritchie Road</t>
  </si>
  <si>
    <t>Foundation Data Architecture</t>
  </si>
  <si>
    <t>TT Opex</t>
  </si>
  <si>
    <t>215 Mitchell Road Kialla, Caravan Park</t>
  </si>
  <si>
    <t>Wollert Rise - Bodycoats</t>
  </si>
  <si>
    <t>APA on the move - Darwin</t>
  </si>
  <si>
    <t>FME Implementation</t>
  </si>
  <si>
    <t>GSA Lite Mobile Maps</t>
  </si>
  <si>
    <t>OTT23.SIB.27</t>
  </si>
  <si>
    <t>Legacy Programming Tools Serve</t>
  </si>
  <si>
    <t>OTT23.SIB.28</t>
  </si>
  <si>
    <t>Remote Sites Connectivity Upli</t>
  </si>
  <si>
    <t>OT Application Whitelisting &amp;</t>
  </si>
  <si>
    <t>OTT23.SIB.29</t>
  </si>
  <si>
    <t>Cathodic Protection Visualisat</t>
  </si>
  <si>
    <t>OT Pipeline Integrity and Cathodic Protection</t>
  </si>
  <si>
    <t>PGP22.SIB.4811</t>
  </si>
  <si>
    <t>PGP S1 Post ILI Validation Dig</t>
  </si>
  <si>
    <t>OGP22SIB</t>
  </si>
  <si>
    <t>OGP Export MRU Bypass Piping</t>
  </si>
  <si>
    <t>VTS22.SIB.35</t>
  </si>
  <si>
    <t>WOLLERT CS/CG PLC HARDWARE UPGRADE</t>
  </si>
  <si>
    <t>EDSF Specialised tooling Proc</t>
  </si>
  <si>
    <t>OTT23.SIB.30</t>
  </si>
  <si>
    <t>Darling Downs Solar Farm IOC I</t>
  </si>
  <si>
    <t>DPS21.SIB.31</t>
  </si>
  <si>
    <t>Power Metering Data Automation</t>
  </si>
  <si>
    <t>Badgingarra Visualisations</t>
  </si>
  <si>
    <t>AGP22.SIB.5194</t>
  </si>
  <si>
    <t>AGP22.SIB.5194 Noonamah OT pipe</t>
  </si>
  <si>
    <t>FY22 Process Engineer Capability Uplift</t>
  </si>
  <si>
    <t>MUR21.SIB.01</t>
  </si>
  <si>
    <t>Murrin Murrin Gas Lateral ILI</t>
  </si>
  <si>
    <t>PGP Inspection ILI MFL Kwinnan</t>
  </si>
  <si>
    <t>EDSP Fire Mitigation Mower</t>
  </si>
  <si>
    <t>DPS22.SIB.4992</t>
  </si>
  <si>
    <t>DPS - D Switchyard Bypass</t>
  </si>
  <si>
    <t>ERP Readiness PSC - HR Process &amp; Job Architecture</t>
  </si>
  <si>
    <t>GGP20.SIB.07</t>
  </si>
  <si>
    <t>GGP22.SIB.2004: Wiluna HA Rct</t>
  </si>
  <si>
    <t>ML IOC SCADA &amp; Comms Upgrade</t>
  </si>
  <si>
    <t>SWQP Heavy Vehicle &amp; Trailer</t>
  </si>
  <si>
    <t>Murrin Murrin Air Comp Room Up</t>
  </si>
  <si>
    <t>Red Cliffs AusNet Comms Uplift</t>
  </si>
  <si>
    <t>SCP22.SIB.2029</t>
  </si>
  <si>
    <t>Kambalda RTU Upgrade</t>
  </si>
  <si>
    <t>GGP22.SIB.2026</t>
  </si>
  <si>
    <t>Kal South RTU Upgrade</t>
  </si>
  <si>
    <t>TGP21.SIB.02</t>
  </si>
  <si>
    <t>TGP Boodarie Turbine Overhaul</t>
  </si>
  <si>
    <t>VTS22.SIB4500</t>
  </si>
  <si>
    <t>VTS22.SIB4500 T96-98 Chilten ILI</t>
  </si>
  <si>
    <t>Mt Magnet Lateral Hill 60 Inlet Piping Development</t>
  </si>
  <si>
    <t>Mt Magnet Lateral Hill 60 Inlet Piping Delivery</t>
  </si>
  <si>
    <t>ITP23.SIB.05</t>
  </si>
  <si>
    <t>ComOps Sharepoint Migration</t>
  </si>
  <si>
    <t>Vigilant APT</t>
  </si>
  <si>
    <t xml:space="preserve">565-569 Melbourne Road, Spotswood </t>
  </si>
  <si>
    <t>20198</t>
  </si>
  <si>
    <t xml:space="preserve">Barwon Water - Old Yeo Rd crossing, Yeo VIC </t>
  </si>
  <si>
    <t>MSP22.SIB2955</t>
  </si>
  <si>
    <t>MSP22.SIB2955 MFL-A Section 1 &amp; 9</t>
  </si>
  <si>
    <t>Cosmos Offtake</t>
  </si>
  <si>
    <t>OTT23.SIB.14</t>
  </si>
  <si>
    <t>OT Cyber and Tech Service Management Uplift - SoCI gap analysis</t>
  </si>
  <si>
    <t>OT Cyber and Techn Services Management Uplift</t>
  </si>
  <si>
    <t>OT Architecture ICS Refresh</t>
  </si>
  <si>
    <t>DPS23.SIB.5393</t>
  </si>
  <si>
    <t>Spare Pass Unit DPS 'D' Yard</t>
  </si>
  <si>
    <t>Daandine Rehabiliation Plan</t>
  </si>
  <si>
    <t>AGP23.SIB.01</t>
  </si>
  <si>
    <t>AGP22.SIB01 NT Satellite Logger</t>
  </si>
  <si>
    <t xml:space="preserve">VTS22.SIB.4432 </t>
  </si>
  <si>
    <t>Dandenong Workshop Roof Replacement</t>
  </si>
  <si>
    <t xml:space="preserve">VTS22.SIB.4868 </t>
  </si>
  <si>
    <t>Wollert CG &amp; PRS Instrument Air Conversion</t>
  </si>
  <si>
    <t>WALat21 Midwest Pigging</t>
  </si>
  <si>
    <t>RBP.SIB.22.Paint.Condamine</t>
  </si>
  <si>
    <t>VTS22.SIB.5117</t>
  </si>
  <si>
    <t>VTS22.SIB5117 CValve Posit'ner</t>
  </si>
  <si>
    <t>VTS22.SIB.4464 Wollert Shed</t>
  </si>
  <si>
    <t>20054</t>
  </si>
  <si>
    <t>Wodonga Solar Farm</t>
  </si>
  <si>
    <t>Mt Magnet Lateral ILI</t>
  </si>
  <si>
    <t>ITP23.SIB.16</t>
  </si>
  <si>
    <t>ID Project Controls System (Project Prime)</t>
  </si>
  <si>
    <t>VTS22.SIB.5118</t>
  </si>
  <si>
    <t>T33 LV03 Pit Installation</t>
  </si>
  <si>
    <t>DPS23.SIB.5214</t>
  </si>
  <si>
    <t>DPS Fuel Gas Sulphur Build Up</t>
  </si>
  <si>
    <t>RBP.SIB.22.Paint Dalby Station</t>
  </si>
  <si>
    <t>SWQP23.SIB.5476</t>
  </si>
  <si>
    <t>SWQP - Moomba Return to service - Priority 1, 2 and 3</t>
  </si>
  <si>
    <t>SWQP.22 New Aircons (Moomba)</t>
  </si>
  <si>
    <t>RBP.SIB.22.Condamine.Carport</t>
  </si>
  <si>
    <t>OTT23.SIB.31</t>
  </si>
  <si>
    <t>EWS Apps Packaging and Rollout</t>
  </si>
  <si>
    <t>CGP22.SIB Boulia Office Comms</t>
  </si>
  <si>
    <t>OTT23.SIB.32</t>
  </si>
  <si>
    <t>Power Metering Data - Phase 3</t>
  </si>
  <si>
    <t>Ops Perform Dashboard BA Scope</t>
  </si>
  <si>
    <t>OT Lifecycle Systems&amp;Data Upli</t>
  </si>
  <si>
    <t>OTT23.SIB.33</t>
  </si>
  <si>
    <t xml:space="preserve">Gruyere Ops visualisation </t>
  </si>
  <si>
    <t>AGP22.SIB.02</t>
  </si>
  <si>
    <t>AGP22.SIB02 NT PE Inspections</t>
  </si>
  <si>
    <t>Back Up IOC Relocation</t>
  </si>
  <si>
    <t>SWQP22.SIB.4213</t>
  </si>
  <si>
    <t>QSN DN400 Interconnect DCVG</t>
  </si>
  <si>
    <t>WALat22 Mt Mag Bypass Deliv.Ph</t>
  </si>
  <si>
    <t>SWQP22.SIB Moomba Carport</t>
  </si>
  <si>
    <t>RBP Wallumbilla Run 4 Redirect</t>
  </si>
  <si>
    <t>22070</t>
  </si>
  <si>
    <t>72 Wills Street, Warragul - Geary Subdivision</t>
  </si>
  <si>
    <t>22090</t>
  </si>
  <si>
    <t>110 Pakenham Rd, Pakenham</t>
  </si>
  <si>
    <t>22114</t>
  </si>
  <si>
    <t>Butlers Track Landsborough Street</t>
  </si>
  <si>
    <t>Wiluna CS MIJ Replacement Development</t>
  </si>
  <si>
    <t>Kalgoorlie Pressure Regulation Development</t>
  </si>
  <si>
    <t>Tianqi Final Commissioning</t>
  </si>
  <si>
    <t>Metering Historian Upgrade 202</t>
  </si>
  <si>
    <t>TT23.SIB.04</t>
  </si>
  <si>
    <t>Technology Enablement Program</t>
  </si>
  <si>
    <t>Young Office Refurbishment</t>
  </si>
  <si>
    <t>Real Estate Services - Other</t>
  </si>
  <si>
    <t>Progenesis Software</t>
  </si>
  <si>
    <t>VTS22.SIB.2577</t>
  </si>
  <si>
    <t>Wollert Unit 5 Turbine Engine</t>
  </si>
  <si>
    <t>OGP22.SIB.5395</t>
  </si>
  <si>
    <t>Sales Gas Compressor Fuel Gas Isolation Upgrade</t>
  </si>
  <si>
    <t>MSP22.SIB.5211</t>
  </si>
  <si>
    <t>MWP PRS Installation Program Bulla Park</t>
  </si>
  <si>
    <t>WA Major Equipment Maintenance</t>
  </si>
  <si>
    <t>AGP23.SIB.2298</t>
  </si>
  <si>
    <t>AGP23.SIB.03 CPU Replacement</t>
  </si>
  <si>
    <t>AGP21.SIB.01</t>
  </si>
  <si>
    <t>AGP23.SIB.01 Solar Panel Upgra</t>
  </si>
  <si>
    <t>APA Investment Model Rebuild</t>
  </si>
  <si>
    <t>SWQP22.SIB Moomba Trailer</t>
  </si>
  <si>
    <t>CGP22.SIB.5463</t>
  </si>
  <si>
    <t>CGP DD Unit1 GEA Outframe</t>
  </si>
  <si>
    <t>SWQP.22.Trailer Waste Oil</t>
  </si>
  <si>
    <t>FWQ.22.SIB.Single Axle Trailer</t>
  </si>
  <si>
    <t>SWQP.22.SIB2Dry Block Calibrat</t>
  </si>
  <si>
    <t>SIB22 - Forklift Upgrade</t>
  </si>
  <si>
    <t>ITP23.SIB.21</t>
  </si>
  <si>
    <t>Maximo Upgrade FY22/23</t>
  </si>
  <si>
    <t>PGP S1 Integrity Digup Campaign</t>
  </si>
  <si>
    <t>TGP Integrity Digups</t>
  </si>
  <si>
    <t>TGP Interconnect Integrity Digups</t>
  </si>
  <si>
    <t>ITP23.SIB.32</t>
  </si>
  <si>
    <t>FY22 LMS Update</t>
  </si>
  <si>
    <t>ROP22.SIB.05</t>
  </si>
  <si>
    <t>20,000 hour engine service (cancelled)</t>
  </si>
  <si>
    <t>KN.ROP.22.Flare.Project</t>
  </si>
  <si>
    <t>DPS23.SIB.5394</t>
  </si>
  <si>
    <t>SGT-800 New VGV Actuator</t>
  </si>
  <si>
    <t>CRP_AEMO B2B</t>
  </si>
  <si>
    <t>VTS22.SIB.22</t>
  </si>
  <si>
    <t>VTS22.SIB22 Springh't Asphalt</t>
  </si>
  <si>
    <t>VTS22.SIB4897</t>
  </si>
  <si>
    <t>VTS - T64 Complex Digs FY23</t>
  </si>
  <si>
    <t>VTS Legacy iFIX Server Upgrade</t>
  </si>
  <si>
    <t>RBP - Toowoomba Heater Coding</t>
  </si>
  <si>
    <t>SWQ21.SIB.03GEA Frame Overhaul</t>
  </si>
  <si>
    <t>SWQP23.SIB.5416</t>
  </si>
  <si>
    <t>SWQP - WCS1-OH Unit 1 Overhaul</t>
  </si>
  <si>
    <t>MSP23.SIB.2941</t>
  </si>
  <si>
    <t>MSP23.SIB.SCC MWP Integrity</t>
  </si>
  <si>
    <t>EDRF22.SIB.5579</t>
  </si>
  <si>
    <t>Emu Downs WFS Seed Funding</t>
  </si>
  <si>
    <t>RBP21.SIB.11</t>
  </si>
  <si>
    <t>RBP - Main Switchboard Replacement</t>
  </si>
  <si>
    <t>RBP Inte Stage 8 Upgrade</t>
  </si>
  <si>
    <t>BWP23.SIB.5570</t>
  </si>
  <si>
    <t>BWP Pigging Slug Catcher</t>
  </si>
  <si>
    <t>ITP23.SIB.31</t>
  </si>
  <si>
    <t>X info Connect</t>
  </si>
  <si>
    <t>VTS22.SIB.17</t>
  </si>
  <si>
    <t>AEMO IP Comms. Upgrade</t>
  </si>
  <si>
    <t xml:space="preserve">OGP22 SIB.5578 </t>
  </si>
  <si>
    <t>Black Sludge Handling</t>
  </si>
  <si>
    <t>OGP22 SIB.5571</t>
  </si>
  <si>
    <t>MEG Reflux Drum Internal Corrosion</t>
  </si>
  <si>
    <t>Sydney On the Move - Tech</t>
  </si>
  <si>
    <t>MCFS Firetrailer</t>
  </si>
  <si>
    <t>DPS22.SIB.2425</t>
  </si>
  <si>
    <t>DPS HP &amp; LP Boiler Overhaul</t>
  </si>
  <si>
    <t>RBPE.22.SIB.Gatton Shed</t>
  </si>
  <si>
    <t>MSP23.SIB.5574</t>
  </si>
  <si>
    <t>MSP23 SCC HERITAGE &amp; LAND ACCESS</t>
  </si>
  <si>
    <t>New Products &amp; Enhancements (NPE) FY23</t>
  </si>
  <si>
    <t>Sarah Hayden</t>
  </si>
  <si>
    <t>Grid Enhancement Initiatives FY23</t>
  </si>
  <si>
    <t>Sustainability Data Project</t>
  </si>
  <si>
    <t>GGP23.SIB.2033</t>
  </si>
  <si>
    <t>SCP23.SIB.2033 Leinster EI&amp;C</t>
  </si>
  <si>
    <t>DLNG23.SIB.2681</t>
  </si>
  <si>
    <t>DNLG - ASBESTOS REMOVAL - MISC PLANT (CIV &amp; MISC)</t>
  </si>
  <si>
    <t>MSP23.SIB.3048</t>
  </si>
  <si>
    <t>MW0579 - GEA US overhaul</t>
  </si>
  <si>
    <t>SWQP23.SIB.3791</t>
  </si>
  <si>
    <t>SWQP Ballera Pipe Support subsidence</t>
  </si>
  <si>
    <t>MSP23.SIB.3839</t>
  </si>
  <si>
    <t>MSP23.S3839 MWP ILI SEC 5,6&amp; 9 MFLC, EMAT, &amp; GEO</t>
  </si>
  <si>
    <t>VTS23.SIB.4224</t>
  </si>
  <si>
    <t>Turbine Overhaul - Turee Creek Unit 1</t>
  </si>
  <si>
    <t>SESA23.SIB.4433</t>
  </si>
  <si>
    <t>SESA - Preventative Maintenance (R)</t>
  </si>
  <si>
    <t>CWP23.SIB.4459</t>
  </si>
  <si>
    <t>MDP - LFI / ERP study</t>
  </si>
  <si>
    <t>VTS23.SIB.4478</t>
  </si>
  <si>
    <t>T99 Barnawartha to Culcairn Digs</t>
  </si>
  <si>
    <t>VTS23.SIB.01</t>
  </si>
  <si>
    <t>Gooding Compressor Unit 3 Turbine Overhaul</t>
  </si>
  <si>
    <t>AGP23.SIB.4743</t>
  </si>
  <si>
    <t>AGP ER pipe racks at Tennant Creek Replacement</t>
  </si>
  <si>
    <t>VTS23.SIB.4793</t>
  </si>
  <si>
    <t>Measurement Van for Vic Ops (2nd)</t>
  </si>
  <si>
    <t>DPS23.SIB.4832</t>
  </si>
  <si>
    <t>DPS - SCADA Hardware Lifecycle Management</t>
  </si>
  <si>
    <t>VTS23.SIB.4964</t>
  </si>
  <si>
    <t>VTS - DCVG Survey &amp; Digs</t>
  </si>
  <si>
    <t>WGP23.SIB.5000</t>
  </si>
  <si>
    <t>WGP - ILI Validation &amp; Repair Excavations (R)</t>
  </si>
  <si>
    <t>WGP23.SIB.5002</t>
  </si>
  <si>
    <t>WGP - Genset End Of Life (MLV1-7) (R)</t>
  </si>
  <si>
    <t>WGP23.SIB.5003</t>
  </si>
  <si>
    <t>WGP - Valve Replacements (WIF) (R)</t>
  </si>
  <si>
    <t>WGP23.SIB.5004</t>
  </si>
  <si>
    <t>WGP - Ancillary Equipment Overhaul (R)</t>
  </si>
  <si>
    <t>VTS23.SIB.5025</t>
  </si>
  <si>
    <t>T60 - Longford to Dandenong S2 Digs</t>
  </si>
  <si>
    <t>MSF23.SIB.5033</t>
  </si>
  <si>
    <t>Major Capitalisable Maintenance - MSF FY23</t>
  </si>
  <si>
    <t>GGP23.SIB.5038</t>
  </si>
  <si>
    <t>Major Capitalisable Maintenance - GGP FY23</t>
  </si>
  <si>
    <t>SWQP23.SIB.5040</t>
  </si>
  <si>
    <t>SWQP - Ballera Run 2 Ultrasonic Meter Re-calibration</t>
  </si>
  <si>
    <t>MSP23.SIB.5050</t>
  </si>
  <si>
    <t>MWP - Upgrade of Young Hub Fire Suppression and Warning System</t>
  </si>
  <si>
    <t>VTS - Facility Pipework Integrity</t>
  </si>
  <si>
    <t>VTS23.SIB.5113</t>
  </si>
  <si>
    <t>VTS Battery Charger Upgrades (CY23-CY27)</t>
  </si>
  <si>
    <t>VTS23.SIB.5120</t>
  </si>
  <si>
    <t>VTS - Arc Flash</t>
  </si>
  <si>
    <t>VTS23.SIB.5122</t>
  </si>
  <si>
    <t>VTS - Reliability Centred Maintenance</t>
  </si>
  <si>
    <t>VTS23.SIB.02</t>
  </si>
  <si>
    <t>Gooding GEA Upgrade</t>
  </si>
  <si>
    <t>VTS23.SIB.5129</t>
  </si>
  <si>
    <t>VTS - IONA CLEARSCADA HMI AND SERVER UPGRADE</t>
  </si>
  <si>
    <t>MSF23.SIB.01</t>
  </si>
  <si>
    <t>Mondarra Sales Gas Pipeline DCVG Verification Digs</t>
  </si>
  <si>
    <t>RBP - DN250 Supply Security Project - Phase 2</t>
  </si>
  <si>
    <t>CIPSNH Preparedness Project</t>
  </si>
  <si>
    <t>NAT23.SIB.5223</t>
  </si>
  <si>
    <t>CIPSNH Site Physical Security Uplift</t>
  </si>
  <si>
    <t>RBP23.SIB.5225</t>
  </si>
  <si>
    <t>RBP - Easements within State Forest Areas Registration Fee</t>
  </si>
  <si>
    <t>GGP23.SIB.5231</t>
  </si>
  <si>
    <t>TurbineOH Wyloo</t>
  </si>
  <si>
    <t>EGP23.SIB.5234</t>
  </si>
  <si>
    <t>Turbine Overhaul - Murrin Murrin unit 1</t>
  </si>
  <si>
    <t>BRF23.SIB.5348</t>
  </si>
  <si>
    <t>Miscellaneous Capital  - BRF - FY23</t>
  </si>
  <si>
    <t>EDRF23.SIB.5349</t>
  </si>
  <si>
    <t>Miscellaneous Capital  - EDRF - FY23</t>
  </si>
  <si>
    <t>GGP23.SIB.5350</t>
  </si>
  <si>
    <t>Miscellaneous Capital - GGP - FY23</t>
  </si>
  <si>
    <t>RBP23.SIB.5353</t>
  </si>
  <si>
    <t>RBP - Major Capitalisable Maintenance - FY23</t>
  </si>
  <si>
    <t>RBP23.SIB.5355</t>
  </si>
  <si>
    <t>RBP - Miscellaneous Capital - FY23</t>
  </si>
  <si>
    <t>RBP - CP Augmentation - FY23</t>
  </si>
  <si>
    <t>RBP - DN300 Metro ILI - MFL Validation Digs - FY23/24</t>
  </si>
  <si>
    <t>NAT23.SIB.5360</t>
  </si>
  <si>
    <t>Management of Change System Improvement - Project Proposal Copy</t>
  </si>
  <si>
    <t>GGP23.SIB.5363</t>
  </si>
  <si>
    <t>MIJ Replacements Yarraloola &amp; Wiluna</t>
  </si>
  <si>
    <t>MSP23.SIB.5365</t>
  </si>
  <si>
    <t>MWP - Young MACDB switchboard incomer cubicle upgrade</t>
  </si>
  <si>
    <t>AGP23.SIB.5368</t>
  </si>
  <si>
    <t>AGP Battery Replacements - FY23</t>
  </si>
  <si>
    <t>AGP23.SIB.5371</t>
  </si>
  <si>
    <t>AGP General Compound Improvements - FY23</t>
  </si>
  <si>
    <t>AGP23.SIB.5375</t>
  </si>
  <si>
    <t>AGP - Major Capitalisable Maintenance - FY23</t>
  </si>
  <si>
    <t>Cutri, Dom</t>
  </si>
  <si>
    <t>AGP23.SIB.5376</t>
  </si>
  <si>
    <t>NT Networks - Major Capitalisable Maintenance - FY23</t>
  </si>
  <si>
    <t>AGP23.SIB.5377</t>
  </si>
  <si>
    <t>MLV Actuators Upgrade - FY23</t>
  </si>
  <si>
    <t>AGP23.SIB.5379</t>
  </si>
  <si>
    <t>AGP Miscellaneous Capital - FY23</t>
  </si>
  <si>
    <t>AGP23.SIB.5380</t>
  </si>
  <si>
    <t>RTU replacement FY23</t>
  </si>
  <si>
    <t>DLNG23.SIB.5387</t>
  </si>
  <si>
    <t>DLNG - Miscellaneous Capital - FY23</t>
  </si>
  <si>
    <t>VTS23.SIB.5390</t>
  </si>
  <si>
    <t>VTS - Miscellaneous Capital - FY23</t>
  </si>
  <si>
    <t>RBP23.SIB.5391</t>
  </si>
  <si>
    <t>RBP - DN250 Validation and repair Dig ILI (MFL + EMAT) - Stage 8</t>
  </si>
  <si>
    <t>PGP23.SIB.5399</t>
  </si>
  <si>
    <t>Validation Dig - PGP FY23</t>
  </si>
  <si>
    <t>DPS23.SIB.5405</t>
  </si>
  <si>
    <t>DPS - GT11 B Inspection - FY24/25 Delivery</t>
  </si>
  <si>
    <t>PGP23.SIB.5408</t>
  </si>
  <si>
    <t>Major Capitalisable Maintenance - PGP FY23</t>
  </si>
  <si>
    <t>PEP23.SIB.5409</t>
  </si>
  <si>
    <t>Major Capitalisable Maintenance - PEP FY23</t>
  </si>
  <si>
    <t>DPS23.SIB.5413</t>
  </si>
  <si>
    <t>DPS - GT12 B Inspection - FY24/25 Delivery</t>
  </si>
  <si>
    <t>SWQP23.SIB.5417</t>
  </si>
  <si>
    <t>WCS3 - GEA U3 driver top end overhaul - FY23 Delivery</t>
  </si>
  <si>
    <t>DDSF23.SIB.5419</t>
  </si>
  <si>
    <t>DDSF - Major Capitalisable Maintenance - FY23</t>
  </si>
  <si>
    <t>DDSF23.SIB.5425</t>
  </si>
  <si>
    <t>DDSF - Miscellaneous Capital - FY23</t>
  </si>
  <si>
    <t>DDSF23.SIB.5426</t>
  </si>
  <si>
    <t>DDSF - Performance Monitoring Software</t>
  </si>
  <si>
    <t>DDSF23.SIB.5427</t>
  </si>
  <si>
    <t>DDSF - Compliance Monitoring Program</t>
  </si>
  <si>
    <t>NAT23.SIB.5430</t>
  </si>
  <si>
    <t>Miscellaneous Capital - WA FY23</t>
  </si>
  <si>
    <t>RBP23.SIB.5433</t>
  </si>
  <si>
    <t>RBP - DN250 Supply Security Project - Phase 3</t>
  </si>
  <si>
    <t>MWP - PROCUREMENT - COMPRESSION SLEEVES - FY23 Delivery</t>
  </si>
  <si>
    <t>MSP23.SIB.5436</t>
  </si>
  <si>
    <t>MWP - DIRECT ASSESSMENT OF UNPIGGABLE BURIED STATION PIPEWORK &amp; ILI DATA LOSS LOCATIONS - FY23 Delivery</t>
  </si>
  <si>
    <t>MSP23.SIB.5437</t>
  </si>
  <si>
    <t>MWP - SURVEY GAS LEAKAGE - FY23 Delivery</t>
  </si>
  <si>
    <t>MSP23.SIB.5438</t>
  </si>
  <si>
    <t>MWP - INSPECTION OF HEAVY WALL PIPEWORK FOR SCC - FY23 Delivery</t>
  </si>
  <si>
    <t>CRP23.SIB.5449</t>
  </si>
  <si>
    <t>CRP - Major Capitalisable Maintenance - FY23 Delivery</t>
  </si>
  <si>
    <t>MSE23.SIB.5451</t>
  </si>
  <si>
    <t>MSEP - Major Capitalisable Maintenance - FY23 Delivery</t>
  </si>
  <si>
    <t>MSP23.SIB.5453</t>
  </si>
  <si>
    <t>MSP - Miscellaneous Capital - FY23 Delivery</t>
  </si>
  <si>
    <t>CGP23.SIB.5457</t>
  </si>
  <si>
    <t>CGP - Miscellaneous Capital - FY23 Delivery</t>
  </si>
  <si>
    <t>DPS23.SIB.5459</t>
  </si>
  <si>
    <t>DPS - Miscellaneous Capital - FY23 Delivery</t>
  </si>
  <si>
    <t>SWQP23.SIB.5460</t>
  </si>
  <si>
    <t>SWQP - Miscellaneous Capital - FY23 Delivery</t>
  </si>
  <si>
    <t>WCS3 - GEA U2 driver top end overhaul - FY23 Delivery</t>
  </si>
  <si>
    <t>EDWF23.SIB.5465</t>
  </si>
  <si>
    <t>22kw switch voltage indicator</t>
  </si>
  <si>
    <t>VTS23.SIB.5467</t>
  </si>
  <si>
    <t>VTS - Barnawartha Waterbath Inspection - FY23</t>
  </si>
  <si>
    <t>MSP23.SIB.5472</t>
  </si>
  <si>
    <t>MWP - CATHODIC PROTECTION SYSTEM UPGRADE PROGRAM - FY23 Delivery</t>
  </si>
  <si>
    <t>SCP23.SIB.5477</t>
  </si>
  <si>
    <t>Major Capitalisable Maintenance - SCP FY23</t>
  </si>
  <si>
    <t>NAT23.SIB.5486</t>
  </si>
  <si>
    <t>Energy Asset Integration Program</t>
  </si>
  <si>
    <t>NAT23.SIB.5506</t>
  </si>
  <si>
    <t>WA Major Maintenance Equipment</t>
  </si>
  <si>
    <t>GGP22.SIB.5523</t>
  </si>
  <si>
    <t>Para/Ilgi HA Rectifications Development</t>
  </si>
  <si>
    <t>SWQP23.SIB.5524</t>
  </si>
  <si>
    <t>SWQP - Major Capitalisable Maintenance - FY23 Delivery</t>
  </si>
  <si>
    <t>VTS23.SIB.5529</t>
  </si>
  <si>
    <t>VTS Pipeline Fracture Resistance Assessment</t>
  </si>
  <si>
    <t>BWP - Pigging Slug Catcher Install</t>
  </si>
  <si>
    <t>MWP - Heritage &amp; Land Access for SCC Program - FY23 Delivery</t>
  </si>
  <si>
    <t>MWP1299 - Battery Charger System Upgrade</t>
  </si>
  <si>
    <t>PEP23.SIB.5626</t>
  </si>
  <si>
    <t>PEP - Port Hedland Pwr Stn WBHs</t>
  </si>
  <si>
    <t>DPS - PB10 Replace HVAC units</t>
  </si>
  <si>
    <t>VTS - Miscellaneous Capital - FY23 - Shed replacement at Longford</t>
  </si>
  <si>
    <t>GGP23.SIB.04</t>
  </si>
  <si>
    <t>Fuel Gas Outlet Temp - FEED</t>
  </si>
  <si>
    <t>REV24.SIB.01</t>
  </si>
  <si>
    <t>Portfolio Reserve - SIB</t>
  </si>
  <si>
    <t>OTT23.SIB.21</t>
  </si>
  <si>
    <t>Porfolio Reserve - OT</t>
  </si>
  <si>
    <t>OT Porfolio Reserve</t>
  </si>
  <si>
    <t>ITP24.SIB.20</t>
  </si>
  <si>
    <t>Tech Portfolio Reserve</t>
  </si>
  <si>
    <t>Vikram Ahuja/Andrew Wilson</t>
  </si>
  <si>
    <t>IT PR</t>
  </si>
  <si>
    <t>ITSO23.SIB.25</t>
  </si>
  <si>
    <t>Porfolio Reserve - IT S&amp;O</t>
  </si>
  <si>
    <t>ITP23.SIB.01</t>
  </si>
  <si>
    <t>APA Grid Monitoring Uplift</t>
  </si>
  <si>
    <t>ITP23.SIB.02</t>
  </si>
  <si>
    <t>Asset Performance Dashboards</t>
  </si>
  <si>
    <t>Strategy and Architecture</t>
  </si>
  <si>
    <t>Leeanne Chau</t>
  </si>
  <si>
    <t>ITP23.SIB.04</t>
  </si>
  <si>
    <t>Centralised Purchasing</t>
  </si>
  <si>
    <t>ITP23.SIB.06</t>
  </si>
  <si>
    <t>CCM_CRM_Enhance and Auto Test</t>
  </si>
  <si>
    <t>ITP23.SIB.07</t>
  </si>
  <si>
    <t>CRM Customer View - POC</t>
  </si>
  <si>
    <t>ITP23.SIB.08</t>
  </si>
  <si>
    <t>DBYD Response and GIS Asset Register Solutions</t>
  </si>
  <si>
    <t>ITP23.SIB.09</t>
  </si>
  <si>
    <t>Digital Twin</t>
  </si>
  <si>
    <t>ITP23.SIB.10</t>
  </si>
  <si>
    <t>Asset Integration Tech Program</t>
  </si>
  <si>
    <t>ITP23.SIB.11</t>
  </si>
  <si>
    <t>East Coast Demand Forecasting Pilot</t>
  </si>
  <si>
    <t>ITP23.SIB.12</t>
  </si>
  <si>
    <t>ECM 2.0 Transition</t>
  </si>
  <si>
    <t>ITP23.SIB.13</t>
  </si>
  <si>
    <t>Expansion of UiPath instance in Finance</t>
  </si>
  <si>
    <t>ITP23.SIB.14</t>
  </si>
  <si>
    <t>GIS AWS ArcGIS Server Upgrade</t>
  </si>
  <si>
    <t>ITP23.SIB.15</t>
  </si>
  <si>
    <t>HSEH Digital Roadmap</t>
  </si>
  <si>
    <t>ITP23.SIB.17</t>
  </si>
  <si>
    <t>ID Project Controls Phase 2</t>
  </si>
  <si>
    <t>ITP23.SIB.18</t>
  </si>
  <si>
    <t>IOC Customer Services Uplift - FY23</t>
  </si>
  <si>
    <t>ITP23.SIB.19</t>
  </si>
  <si>
    <t>PSC Fix the Fundamentals</t>
  </si>
  <si>
    <t>Commercial and Corporate</t>
  </si>
  <si>
    <t>David Evans/Antoinette McAliney</t>
  </si>
  <si>
    <t>Laser Scan Management</t>
  </si>
  <si>
    <t>ITP23.SIB.22</t>
  </si>
  <si>
    <t>Operations Performance Dashboard</t>
  </si>
  <si>
    <t>ITP23.SIB.23</t>
  </si>
  <si>
    <t>PowerBI Service – Governance &amp; Optimisation</t>
  </si>
  <si>
    <t>ITP23.SIB.25</t>
  </si>
  <si>
    <t>PSC Data Warehouse and Report</t>
  </si>
  <si>
    <t>ITP23.SIB.26</t>
  </si>
  <si>
    <t>CCM CRM Enhancements Auto Test</t>
  </si>
  <si>
    <t>ITP23.SIB.27</t>
  </si>
  <si>
    <t>Treasury Management System</t>
  </si>
  <si>
    <t>ITP23.SIB.28</t>
  </si>
  <si>
    <t>Vigilant – CGR risk data transfer and decommission</t>
  </si>
  <si>
    <t>ITP23.SIB.30</t>
  </si>
  <si>
    <t>WEM Changes for Emu Downs Wind Farm</t>
  </si>
  <si>
    <t>ITP23.SIB.33</t>
  </si>
  <si>
    <t>Mobility Strategy</t>
  </si>
  <si>
    <t>ITP23.SIB.34</t>
  </si>
  <si>
    <t>OpenText Upgrade 2022</t>
  </si>
  <si>
    <t>ITSO23.SIB.01</t>
  </si>
  <si>
    <t>IT S&amp;O APA User Profiling and Persona development</t>
  </si>
  <si>
    <t>ITSO23.SIB.02</t>
  </si>
  <si>
    <t>IT S&amp;O CCURE Security System Replacement</t>
  </si>
  <si>
    <t>ITSO23.SIB.04</t>
  </si>
  <si>
    <t>IT S&amp;O Commvault Hardware Lifecycle Program - FY23</t>
  </si>
  <si>
    <t>ITSO23.SIB.06</t>
  </si>
  <si>
    <t>IT S&amp;O - Corporate Packaging and SoE Deployment Uplift</t>
  </si>
  <si>
    <t>ITSO23.SIB.07</t>
  </si>
  <si>
    <t>IT S&amp;O - Enterprise Telephony</t>
  </si>
  <si>
    <t>ITSO23.SIB.08</t>
  </si>
  <si>
    <t>ITSO23.SIB.09</t>
  </si>
  <si>
    <t>IT S&amp;O - Infrastructure Hardware Lifecycle</t>
  </si>
  <si>
    <t>ITSO23.SIB.10</t>
  </si>
  <si>
    <t>IT S&amp;O - Ivanti Implementation</t>
  </si>
  <si>
    <t>ITSO23.SIB.11</t>
  </si>
  <si>
    <t>IT S&amp;O - MDM Migration Execution</t>
  </si>
  <si>
    <t>ITSO23.SIB.12</t>
  </si>
  <si>
    <t>IT S&amp;O Mobile Phone Lifecycle Replacement</t>
  </si>
  <si>
    <t>ITSO23.SIB.13</t>
  </si>
  <si>
    <t>IT S&amp;O Netscaler Lifecycle Replacement</t>
  </si>
  <si>
    <t>IT S&amp;O IT Network Equipment Lifecycle Replacement - FY23</t>
  </si>
  <si>
    <t>ITSO23.SIB.15</t>
  </si>
  <si>
    <t>IT S&amp;O OPS File Transfer Management</t>
  </si>
  <si>
    <t>ITSO23.SIB.16</t>
  </si>
  <si>
    <t>IT S&amp;O - PABX Exit</t>
  </si>
  <si>
    <t>ITSO23.SIB.17</t>
  </si>
  <si>
    <t>IT S&amp;O - Radius Authentication Migration</t>
  </si>
  <si>
    <t>ITSO23.SIB.18</t>
  </si>
  <si>
    <t>IT S&amp;O - Security Audit Remedi</t>
  </si>
  <si>
    <t>ITSO23.SIB.19</t>
  </si>
  <si>
    <t>IT S&amp;O Security Requirements Alignment - FY23</t>
  </si>
  <si>
    <t>ITSO23.SIB.22</t>
  </si>
  <si>
    <t>IT S&amp;O - Windows Hello for Bus</t>
  </si>
  <si>
    <t>IT S&amp;O - Workstation Lifecycle Replacements</t>
  </si>
  <si>
    <t>ITSO23.SIB.24</t>
  </si>
  <si>
    <t>IT S&amp;O - Zscaler Extended Development</t>
  </si>
  <si>
    <t>OTT23.SIB.01</t>
  </si>
  <si>
    <t>IOC Grid Ops - Phase 3</t>
  </si>
  <si>
    <t>OTT23.SIB.02</t>
  </si>
  <si>
    <t>Controls Excellence - FY23</t>
  </si>
  <si>
    <t>OTT23.SIB.03</t>
  </si>
  <si>
    <t>Remote Sites Connectivity Uplift FY22-24</t>
  </si>
  <si>
    <t>OTT23.SIB.04</t>
  </si>
  <si>
    <t>Alarm Excellence - FY23</t>
  </si>
  <si>
    <t>OTT23.SIB.05</t>
  </si>
  <si>
    <t>OT Cyber and Tech Networks Management – FY23</t>
  </si>
  <si>
    <t>OT Cyber and Tech Networks Management</t>
  </si>
  <si>
    <t>OTT23.SIB.06</t>
  </si>
  <si>
    <t>OT Configuration Automation</t>
  </si>
  <si>
    <t>OTT23.SIB.07</t>
  </si>
  <si>
    <t>Facilities Engineering Data Uplift - FY23</t>
  </si>
  <si>
    <t>OTT23.SIB.08</t>
  </si>
  <si>
    <t>OT Cyber and Tech Systems Management - FY23</t>
  </si>
  <si>
    <t>OTT23.SIB.09</t>
  </si>
  <si>
    <t>OT Cyber and Tech Security Management - FY23</t>
  </si>
  <si>
    <t>OTT23.SIB.10</t>
  </si>
  <si>
    <t>SCADA and HMI Springhurst CS</t>
  </si>
  <si>
    <t>OTT23.SIB.11</t>
  </si>
  <si>
    <t>OT Pipeline Integrity and Cathodic Protection - FY23</t>
  </si>
  <si>
    <t>OTT23.SIB.12</t>
  </si>
  <si>
    <t>OTT23.SIB.16</t>
  </si>
  <si>
    <t>OTT23.SIB.17</t>
  </si>
  <si>
    <t>IT Infra Comms Uplift Strategy - FY23</t>
  </si>
  <si>
    <t>OTT23.SIB.19</t>
  </si>
  <si>
    <t>Unified Operations Platform</t>
  </si>
  <si>
    <t>OT Unified Operations Plaftorm</t>
  </si>
  <si>
    <t>AGN22.SIB.02</t>
  </si>
  <si>
    <t>NASA Remediation</t>
  </si>
  <si>
    <t>AGN23.SIB.04</t>
  </si>
  <si>
    <t>AGN23.SIB.06</t>
  </si>
  <si>
    <t>AGN23.SIB.07</t>
  </si>
  <si>
    <t>BizTalk Upgrade</t>
  </si>
  <si>
    <t>AGN23.SIB.08</t>
  </si>
  <si>
    <t>GIS Mobility</t>
  </si>
  <si>
    <t>AGN23.SIB.09</t>
  </si>
  <si>
    <t>Conflation</t>
  </si>
  <si>
    <t>RBP23.SIB.5357</t>
  </si>
  <si>
    <t>RBP - Int - RBP CP Augmentation Program FY23</t>
  </si>
  <si>
    <t>TT23.SIB.01</t>
  </si>
  <si>
    <t>SOCI Project</t>
  </si>
  <si>
    <t>Darwin City Gate.</t>
  </si>
  <si>
    <t>NAT23.SIB.5222</t>
  </si>
  <si>
    <t>CIPSNH Preparedness</t>
  </si>
  <si>
    <t>RBP24.SIB.5575</t>
  </si>
  <si>
    <t>RBP - Mech - Metro Vent Stack Modification (Phase 2)</t>
  </si>
  <si>
    <t>OGP23.SIB.5624</t>
  </si>
  <si>
    <t>OGP23.SIB Sulphur Centrifuge</t>
  </si>
  <si>
    <t>OGP23 SIB Polisher Reinstatemt</t>
  </si>
  <si>
    <t>RBP DN250 Supply Security Ph 2</t>
  </si>
  <si>
    <t>DPS23.SIB.5629</t>
  </si>
  <si>
    <t>PB10 HVAC Unit Replacement</t>
  </si>
  <si>
    <t>WA Misc Capital FY23</t>
  </si>
  <si>
    <t>MSP23.SIB.5434</t>
  </si>
  <si>
    <t>MSP - SCC SLEEVES FY23</t>
  </si>
  <si>
    <t>MSP24.SIB5453</t>
  </si>
  <si>
    <t>MSP23.S5453 Low Value Assets</t>
  </si>
  <si>
    <t>Chooi, Florence</t>
  </si>
  <si>
    <t>SWQP23.SIB.5464</t>
  </si>
  <si>
    <t>SWQP.23.SIB.WCS3GEA 2 Top END</t>
  </si>
  <si>
    <t>RBP.SIB.23 Low Value Tooling</t>
  </si>
  <si>
    <t>VTS23 Low Value Asset</t>
  </si>
  <si>
    <t>RBP.23.SIB.FACILITES</t>
  </si>
  <si>
    <t>RBP.23.SIB.Dalby Skid Steer</t>
  </si>
  <si>
    <t>PEP Port Hedland Power Stn WBH</t>
  </si>
  <si>
    <t>DDSF Fire + Fuel Trailer</t>
  </si>
  <si>
    <t>DPS24.SIB.5656</t>
  </si>
  <si>
    <t>DPS Switchyard D Modifications</t>
  </si>
  <si>
    <t>CRE24.SIB.01</t>
  </si>
  <si>
    <t>Regional Transformation Program</t>
  </si>
  <si>
    <t>ROP23.MSP01</t>
  </si>
  <si>
    <t>MSP23.MEJ BP Earthing audit &amp; repairs</t>
  </si>
  <si>
    <t>ROP23.MSP02</t>
  </si>
  <si>
    <t>MSP23.MEJ Cobar vegetation</t>
  </si>
  <si>
    <t>ROP23.MSP03</t>
  </si>
  <si>
    <t>MSP23.MEJ BP bitumen area compressor station</t>
  </si>
  <si>
    <t>ROP23.MSP04</t>
  </si>
  <si>
    <t>MSP23.MEJ Young tunneling and erosion repairs</t>
  </si>
  <si>
    <t>ROP23.MSP05</t>
  </si>
  <si>
    <t>MSP23.MEJ Young vegetation</t>
  </si>
  <si>
    <t>ROP23.MSP06</t>
  </si>
  <si>
    <t>MSP23.MEJ Wilton vegetation</t>
  </si>
  <si>
    <t>ROP23.MSEP01</t>
  </si>
  <si>
    <t>MSEP23.MEJ Cobar vegetation</t>
  </si>
  <si>
    <t>ROP23.MSEP02</t>
  </si>
  <si>
    <t>MSEP23.Wilton vegetation</t>
  </si>
  <si>
    <t>ROP23.VTS.38</t>
  </si>
  <si>
    <t>Line of sight Vegetation removal - Gippsland</t>
  </si>
  <si>
    <t>ROP23.VTS.39</t>
  </si>
  <si>
    <t>Line of sight Vegetation removal - Melbourne</t>
  </si>
  <si>
    <t>ROP23.VTS.40</t>
  </si>
  <si>
    <t>Line of sight Vegetation removal - Otway</t>
  </si>
  <si>
    <t>ROP23.VTS.41</t>
  </si>
  <si>
    <t>BLP Actuators &amp; Controls upgrade</t>
  </si>
  <si>
    <t>ROP23.VTS.42</t>
  </si>
  <si>
    <t>BCP Actuators &amp; Controls upgrade</t>
  </si>
  <si>
    <t>ROP23.LNG.19</t>
  </si>
  <si>
    <t>Overhaul Boil off compressors A &amp; B</t>
  </si>
  <si>
    <t>GGP22.ROP:WA Document Improvem</t>
  </si>
  <si>
    <t>ITSO23.SIB.14</t>
  </si>
  <si>
    <t>IT S&amp;O - IT Network Equipment Lifecycle Replacement</t>
  </si>
  <si>
    <t>IT S&amp;O - Mobile Phone Lifecycle Replacements</t>
  </si>
  <si>
    <t>ITI-SIB SERVICE DELIVERY</t>
  </si>
  <si>
    <t>GGP23.ROP Yarra GEO Operations</t>
  </si>
  <si>
    <t>ROP23.BGP.01</t>
  </si>
  <si>
    <t>BGP Dig ups</t>
  </si>
  <si>
    <t>ROP23.BGP.02</t>
  </si>
  <si>
    <t>ER Pipe Racking</t>
  </si>
  <si>
    <t>ROP23.DPS.03</t>
  </si>
  <si>
    <t>TPS 8000hr Pre chamber gas valves</t>
  </si>
  <si>
    <t>ROP23.DPS.04</t>
  </si>
  <si>
    <t>GT12 A Inspection</t>
  </si>
  <si>
    <t>ROP23.DPS.05</t>
  </si>
  <si>
    <t>GT21 A Inspection</t>
  </si>
  <si>
    <t>ROP23.DPS.06</t>
  </si>
  <si>
    <t>ST10 Pi Inspectiion</t>
  </si>
  <si>
    <t>ROP23.DPS.07</t>
  </si>
  <si>
    <t>ST20 Pi Inspectiion</t>
  </si>
  <si>
    <t>ROP23.DPS.08</t>
  </si>
  <si>
    <t>Block20 HRSG Annual Inspection</t>
  </si>
  <si>
    <t>ROP23.GGP.09</t>
  </si>
  <si>
    <t>GGP Easement repairs</t>
  </si>
  <si>
    <t>ROP23.GGP.10</t>
  </si>
  <si>
    <t>GGP Operational Improvements</t>
  </si>
  <si>
    <t>ROP23.GPS.11</t>
  </si>
  <si>
    <t>GPS Operational Improvements</t>
  </si>
  <si>
    <t>ROP23.GPS.12</t>
  </si>
  <si>
    <t>Spares</t>
  </si>
  <si>
    <t>ROP23.KN.13</t>
  </si>
  <si>
    <t>KN- Evaporator pond</t>
  </si>
  <si>
    <t>ROP23.KN.14</t>
  </si>
  <si>
    <t>KN- Engine and Compressor Service</t>
  </si>
  <si>
    <t>ROP23.KN.15</t>
  </si>
  <si>
    <t>KN- Vent to Flare Study</t>
  </si>
  <si>
    <t>ROP23.KN.16</t>
  </si>
  <si>
    <t>KN-Compressor Overhaul</t>
  </si>
  <si>
    <t>ROP23.KN.17</t>
  </si>
  <si>
    <t>KN-TEG Reboiler Upgrade</t>
  </si>
  <si>
    <t>ROP23.KN.18</t>
  </si>
  <si>
    <t>KN-Vibration Mitigation Program</t>
  </si>
  <si>
    <t>ROP23.LNG.20</t>
  </si>
  <si>
    <t>DLNG Boil Off Comp A 8800hr Overhaul Plus shaft seal replacement</t>
  </si>
  <si>
    <t>ROP23.MSF.23</t>
  </si>
  <si>
    <t>MSF Operational Improvements</t>
  </si>
  <si>
    <t>ROP23.PEP.30</t>
  </si>
  <si>
    <t>PEP Cyclone damage repair</t>
  </si>
  <si>
    <t>ROP23.PEP.31</t>
  </si>
  <si>
    <t>PEP LOS clearing</t>
  </si>
  <si>
    <t>ROP23.PGP.32</t>
  </si>
  <si>
    <t>PGP Easement repairs</t>
  </si>
  <si>
    <t>ROP23.PGP.33</t>
  </si>
  <si>
    <t>PGP Operational improvements</t>
  </si>
  <si>
    <t>ROP23.QSN.34</t>
  </si>
  <si>
    <t>Blue Metal for Moomba site remediation</t>
  </si>
  <si>
    <t>ROP23.SWQP.35</t>
  </si>
  <si>
    <t>removal of scrap metal</t>
  </si>
  <si>
    <t>ROP23.SWQP.36</t>
  </si>
  <si>
    <t>gravel upgrade around WCS3</t>
  </si>
  <si>
    <t>ROP23.SWQP.37</t>
  </si>
  <si>
    <t>Acess road to QCS4</t>
  </si>
  <si>
    <t>ROP23.WPP.43</t>
  </si>
  <si>
    <t>ER Pipe Refurbishment</t>
  </si>
  <si>
    <t>VTS22.SIB.02</t>
  </si>
  <si>
    <t>VTS23.SIB.6020 Standard Digs</t>
  </si>
  <si>
    <t>MSP19.SIB.50</t>
  </si>
  <si>
    <t>MSP23.S5690Data validation Dig</t>
  </si>
  <si>
    <t>RBP23.SIB.5358</t>
  </si>
  <si>
    <t>SIB.RBP.23.DN300 EMAT Dig</t>
  </si>
  <si>
    <t>msf22.SIB.5135</t>
  </si>
  <si>
    <t>Mondarra Sales Gas Line DCVG</t>
  </si>
  <si>
    <t>QLD23.SIB.QSN.Minor.Tools</t>
  </si>
  <si>
    <t>QLD23.SIB.SWQP.Minor.Tools</t>
  </si>
  <si>
    <t>SWQP.23.FluTec Oil Polisher.WC</t>
  </si>
  <si>
    <t>VTS23.SIB4224</t>
  </si>
  <si>
    <t>Narre Warren Ground Bed</t>
  </si>
  <si>
    <t xml:space="preserve">VTS23.SIB4793 </t>
  </si>
  <si>
    <t>Data Logger 4/5G</t>
  </si>
  <si>
    <t>VTS23.SIB.5107</t>
  </si>
  <si>
    <t>Facility Pipework Integrity FY23</t>
  </si>
  <si>
    <t>MSP23.SIB.5581</t>
  </si>
  <si>
    <t>MSP23.S5581 Wilton MS Battery Charger system upgrade</t>
  </si>
  <si>
    <t>VTS23.SIB.5651</t>
  </si>
  <si>
    <t>Longford Shed</t>
  </si>
  <si>
    <t>VTS23.SIB.4606</t>
  </si>
  <si>
    <t>Gooding CS U3</t>
  </si>
  <si>
    <t>VTM23.SIB.4793</t>
  </si>
  <si>
    <t>Measurement Van Equipment</t>
  </si>
  <si>
    <t>LPS Gas Compressor Switchboard</t>
  </si>
  <si>
    <t>DDSF Carport</t>
  </si>
  <si>
    <t>DDSF House Upgrades</t>
  </si>
  <si>
    <t>DDSF IR faults FY22/23</t>
  </si>
  <si>
    <t>EDWF Switchboard Voltage FY23</t>
  </si>
  <si>
    <t>ITSO23.SIB.05</t>
  </si>
  <si>
    <t>IT S&amp;O - Corporate Network Refresh</t>
  </si>
  <si>
    <t>VTS23.SIB.5693</t>
  </si>
  <si>
    <t>CP Upgrade Hopkins Rd</t>
  </si>
  <si>
    <t>TT24.SIB.01</t>
  </si>
  <si>
    <t>Emissions Data &amp; Rptg Plan</t>
  </si>
  <si>
    <t>Emission Data &amp; Rptg Plan</t>
  </si>
  <si>
    <t>22147</t>
  </si>
  <si>
    <t>20 Memory Crescent, Wyndham Vale</t>
  </si>
  <si>
    <t>22120</t>
  </si>
  <si>
    <t xml:space="preserve">Traralgon Tyers Interconnect Pipeline	</t>
  </si>
  <si>
    <t>19072</t>
  </si>
  <si>
    <t>Western Distributor Authority - WGTP</t>
  </si>
  <si>
    <t>335 Cardinia Road , officer</t>
  </si>
  <si>
    <t>Ballan Road - Winterset Lodge Estate</t>
  </si>
  <si>
    <t>CGP-RT-DAV GEA 2 30k In Frame</t>
  </si>
  <si>
    <t>AS Boodarie Bypass</t>
  </si>
  <si>
    <t>RBP23.SIB.5219</t>
  </si>
  <si>
    <t>RBP - Mech - DN250 Supply Security Project Phase 2</t>
  </si>
  <si>
    <t>GGP23.SIB.2160</t>
  </si>
  <si>
    <t>Wiluna CP Upgrade</t>
  </si>
  <si>
    <t>VTS Legacy iFIX Server Upgrades FY23</t>
  </si>
  <si>
    <t>PGP - Station Painting</t>
  </si>
  <si>
    <t>SESA23 SIB.4808</t>
  </si>
  <si>
    <t>Ladbroke Grove WBH Internal inspections</t>
  </si>
  <si>
    <t>Melbourne Optimisation Tech</t>
  </si>
  <si>
    <t>GGP21.SIB.32</t>
  </si>
  <si>
    <t>GGP23.SIB: GGP Gas Quality Dev</t>
  </si>
  <si>
    <t>VTS24.SIB.4948</t>
  </si>
  <si>
    <t>T86 Allansford to Portland ILI</t>
  </si>
  <si>
    <t>MSP23.S5365 Young MACDB Switch</t>
  </si>
  <si>
    <t>PLC Card - risk Mitigation str</t>
  </si>
  <si>
    <t>DPS GT B2 SHUTDOWNS</t>
  </si>
  <si>
    <t>WGP.23. Hot Tap Equipment</t>
  </si>
  <si>
    <t>BLE24.SIB.6110</t>
  </si>
  <si>
    <t>Basslink Integration Capex</t>
  </si>
  <si>
    <t>BLE</t>
  </si>
  <si>
    <t>SIB-BLE</t>
  </si>
  <si>
    <t>AGP23.SIV.01</t>
  </si>
  <si>
    <t>AGP23.SIV.01 AGP - TANA - RTU</t>
  </si>
  <si>
    <t>ITI SERVICENOW WORKS</t>
  </si>
  <si>
    <t>GGP23.SIB: MLV Development</t>
  </si>
  <si>
    <t xml:space="preserve">IT S&amp;O – ServiceNow – Phase 2 </t>
  </si>
  <si>
    <t>MSP.SIB5695</t>
  </si>
  <si>
    <t>MSP.S5695 MW1167 Pressure Regulator</t>
  </si>
  <si>
    <t>OGP23 SIB</t>
  </si>
  <si>
    <t>OGP23 SIB Compressor Unit K600 Engine Overhaul</t>
  </si>
  <si>
    <t>IT S&amp;O ServiceNow Phase 2A</t>
  </si>
  <si>
    <t>IT S&amp;O ServiceNow Phase 2B - Real Estate Component</t>
  </si>
  <si>
    <t>OTT24.SIB.05</t>
  </si>
  <si>
    <t xml:space="preserve">Iona Compressor SCADA upgrade </t>
  </si>
  <si>
    <t>QLD23.SIN.CGP.QSN Minor Tools</t>
  </si>
  <si>
    <t>SWQP.SIB.23.QCS4 Shelter</t>
  </si>
  <si>
    <t>SWQP24.SIB.5691</t>
  </si>
  <si>
    <t>SWQP - El - Moomba CS 24VDC system review and capacity increase</t>
  </si>
  <si>
    <t>SIB.23.SWQP-RT-WCS2-OH U7</t>
  </si>
  <si>
    <t>SWQP24.SIB.5985</t>
  </si>
  <si>
    <t>SIB.SWQP.23.RT.QCS04-OH UNIT 1</t>
  </si>
  <si>
    <t>EDRF24.SIB.4799</t>
  </si>
  <si>
    <t>EDWF LiDAR Trial</t>
  </si>
  <si>
    <t>EDRF24.SIB.5014</t>
  </si>
  <si>
    <t>Substation Interlocking</t>
  </si>
  <si>
    <t>AGP23.SIB.6024</t>
  </si>
  <si>
    <t>AGP23.SIB Channel Island RMS -</t>
  </si>
  <si>
    <t>SWQP24.SIB.5983</t>
  </si>
  <si>
    <t>SIB.SWQP.23.RT.WCS1-OH UNIT 3</t>
  </si>
  <si>
    <t>Asset Eng Data Uplift aka Faci</t>
  </si>
  <si>
    <t>PEP Odorant Planning</t>
  </si>
  <si>
    <t>GGP Solar Power Development</t>
  </si>
  <si>
    <t>ROP23.MSP07</t>
  </si>
  <si>
    <t>MSP23.MEJ YL PL Emergency repair</t>
  </si>
  <si>
    <t>Young Tech - OTM</t>
  </si>
  <si>
    <t>Basslink Signage</t>
  </si>
  <si>
    <t>FM Roll out</t>
  </si>
  <si>
    <t>Recruitment of PMs, IT PMS</t>
  </si>
  <si>
    <t>Southbank - OTM</t>
  </si>
  <si>
    <t>Southbank Tech - OTM</t>
  </si>
  <si>
    <t>Adelaide - OTM</t>
  </si>
  <si>
    <t>ServiceNow Phase 2 upgrade</t>
  </si>
  <si>
    <t>Seed funding for warehouses</t>
  </si>
  <si>
    <t>GGP24.SIB.5689</t>
  </si>
  <si>
    <t>GGP - 2025 ILI</t>
  </si>
  <si>
    <t>GGP23.SIB.4351</t>
  </si>
  <si>
    <t>GGP23.SIB.4351: Turb OH Turee</t>
  </si>
  <si>
    <t>Wollert North CTM</t>
  </si>
  <si>
    <t>Premachandran, Prasoon</t>
  </si>
  <si>
    <t>MSP23.S5453</t>
  </si>
  <si>
    <t>MSP23.S5453 Crane &amp; Tipper Truck Young</t>
  </si>
  <si>
    <t>PGP Tiwest Chandalla WBH Coil</t>
  </si>
  <si>
    <t>PGP Donaldson Rd WBH Major M</t>
  </si>
  <si>
    <t>MSP23 YLP Macquarie River Permanent Repairs</t>
  </si>
  <si>
    <t>Young Technology Uplift</t>
  </si>
  <si>
    <t>CGP Replacement Air Conditioner</t>
  </si>
  <si>
    <t>Can be re-used</t>
  </si>
  <si>
    <t>BLE24.SIB.6315</t>
  </si>
  <si>
    <t>BPL (Basslink) PCD Projects</t>
  </si>
  <si>
    <t>BGP23.EII.4406 - BGP RTU Repla</t>
  </si>
  <si>
    <t>RBP24.SIB.6021</t>
  </si>
  <si>
    <t>RBP.23.DN300.Validation Digs</t>
  </si>
  <si>
    <t>DPS24.SIB.5413</t>
  </si>
  <si>
    <t>DPS GT 12 B2 Shutdown</t>
  </si>
  <si>
    <t>DPS24.SIB.5440</t>
  </si>
  <si>
    <t>DPS GT 21 B2 Shutdown</t>
  </si>
  <si>
    <t>DPS24.SIB.5441</t>
  </si>
  <si>
    <t>DPS GT 22 B2 Shutdown</t>
  </si>
  <si>
    <t>can be re-used</t>
  </si>
  <si>
    <t>Glencore Surat Hydrogen</t>
  </si>
  <si>
    <t>Basslink Capex Spend</t>
  </si>
  <si>
    <t>VTS23 ROP</t>
  </si>
  <si>
    <t>VTS23 ROP BCS Unit 11 Seal Replacement</t>
  </si>
  <si>
    <t>ROP23.MSEP03</t>
  </si>
  <si>
    <t>MSEP23.Wilton Woodhouse Creek washout</t>
  </si>
  <si>
    <t>MSP24.SIB.6103</t>
  </si>
  <si>
    <t>MSP23. S9999 YWP RT YWE0218 - U1 Engine overhaul</t>
  </si>
  <si>
    <t>MSEP23.S9999 RT BP Unit 1 In Frame</t>
  </si>
  <si>
    <t>GGP23.SIB: GGP Paint &amp; Recoat</t>
  </si>
  <si>
    <t>GGP22.SIB.4243</t>
  </si>
  <si>
    <t>SCP22.SIB.4243.Mt Keith Del St</t>
  </si>
  <si>
    <t>SCP23.SIB: Solar Power Dev</t>
  </si>
  <si>
    <t>GGP21.SIB:Painting Kamb/S.Kal</t>
  </si>
  <si>
    <t>O&amp;M_SIB_Backline Devices</t>
  </si>
  <si>
    <t>SIB-SWQP.23.Ballera Ultrasonic</t>
  </si>
  <si>
    <t>SIB.23.DDSF. Generator Connect</t>
  </si>
  <si>
    <t>Brennan, Heather</t>
  </si>
  <si>
    <t>AGP24.SIB.01</t>
  </si>
  <si>
    <t>AGP24.SIB.01 AGP ILI BBS to HE</t>
  </si>
  <si>
    <t>CWP.S4459 AS4853 L1 Assessment</t>
  </si>
  <si>
    <t>SWQP.SIB.23.Wallumbilla.House.</t>
  </si>
  <si>
    <t>BLE23 SIB REPAIR CABLE CUTTER</t>
  </si>
  <si>
    <t>BLE24.SIB.6180</t>
  </si>
  <si>
    <t>BLE - Basslink Cable Repair Spread Equipment</t>
  </si>
  <si>
    <t>SWQP.23.SIB.WCS3.Unit10.UPGR</t>
  </si>
  <si>
    <t>IT Project Initiation</t>
  </si>
  <si>
    <t>Seed Funded - Project Initiation</t>
  </si>
  <si>
    <t>MoC Improvement Initiative Project - Phase 2</t>
  </si>
  <si>
    <t>GGP22.SIB:Wiluna Accom Upgrade</t>
  </si>
  <si>
    <t>GGP22.SIB:Upg KalSouth AdmOffi</t>
  </si>
  <si>
    <t>GGP22.SIB.4410:Yara Wylo FireS</t>
  </si>
  <si>
    <t>GGP21.SIB.41:Yarra U1 Eng/Aria</t>
  </si>
  <si>
    <t>SCP23.SIB Parkeston CoatRefurb</t>
  </si>
  <si>
    <t>OTT24.SIB.01</t>
  </si>
  <si>
    <t>OT Cyber and Tech Networks Man</t>
  </si>
  <si>
    <t>SWQP24.SIB.6119</t>
  </si>
  <si>
    <t>QSN.SIB.23UPGD.Solar M90/M100</t>
  </si>
  <si>
    <t>Steele, Andrew</t>
  </si>
  <si>
    <t>MSF24.SIB.6262</t>
  </si>
  <si>
    <t>MSF Regan Heater Refurb</t>
  </si>
  <si>
    <t>MCSF - Cloud Camera</t>
  </si>
  <si>
    <t>MCSF</t>
  </si>
  <si>
    <t>AGP23.SIB.6106</t>
  </si>
  <si>
    <t>AGP23.SIB Heat Shrink Replace</t>
  </si>
  <si>
    <t>SCP23.SIB: Mt Keith Recoat</t>
  </si>
  <si>
    <t>ROP23.MSP08</t>
  </si>
  <si>
    <t>MSP23.MEJ Culcairn demolition building</t>
  </si>
  <si>
    <t>Mt Keith Del Station</t>
  </si>
  <si>
    <t>PEP23.SIB.5409a</t>
  </si>
  <si>
    <t>Port Hedland HBI WBH's x2 4yr inspection</t>
  </si>
  <si>
    <t>AGN23.SIB.11</t>
  </si>
  <si>
    <t>Network eForms</t>
  </si>
  <si>
    <t>Network Strategy (Network Roadmap)</t>
  </si>
  <si>
    <t>AGN23.SIB.10</t>
  </si>
  <si>
    <t>CCB Upgrade</t>
  </si>
  <si>
    <t>OTT24.SIB.04</t>
  </si>
  <si>
    <t>Energy Management System</t>
  </si>
  <si>
    <t>OT Energy Management System</t>
  </si>
  <si>
    <t>OTT24.SIB.06</t>
  </si>
  <si>
    <t>Pi Data Quality Uplift ProFY23</t>
  </si>
  <si>
    <t>OTT24.SIB.03</t>
  </si>
  <si>
    <t>Emu Downs Pi Visualis Pro FY23</t>
  </si>
  <si>
    <t>DPS23.SIB.5458</t>
  </si>
  <si>
    <t>DPS Cap Maintenance FY23</t>
  </si>
  <si>
    <t>VTS22.SIB.2691</t>
  </si>
  <si>
    <t>VTS23.SIB.2691 SOCI</t>
  </si>
  <si>
    <t>ROP23.MSP09</t>
  </si>
  <si>
    <t>MSP23.MEJ YL Bathurst/ Wallerawang Remediation works</t>
  </si>
  <si>
    <t>BLE24.SIB.6181</t>
  </si>
  <si>
    <t>BLP SIB AFE 5 2ND VESSEL OPTION</t>
  </si>
  <si>
    <t>RBP24.SIB.6094</t>
  </si>
  <si>
    <t>RBP.DN300.Bulimba.Creek.Strain</t>
  </si>
  <si>
    <t>RBP24.SIB.6117</t>
  </si>
  <si>
    <t>RBP.FY25.DN300.MFL Digs</t>
  </si>
  <si>
    <t>MSP23.SIB6185</t>
  </si>
  <si>
    <t>MSP23.S6185 Cuclairn FCV 6030A upgrade YWE0218</t>
  </si>
  <si>
    <t>MSP23.SIB6182</t>
  </si>
  <si>
    <t>MSP23.S6182 Albury U2 Compressor overhaul</t>
  </si>
  <si>
    <t>RBP24.SIB.5990</t>
  </si>
  <si>
    <t>RBP - Mech - Gowrie Creek Wash Out</t>
  </si>
  <si>
    <t>Integrated Reporting and Treasury Management System</t>
  </si>
  <si>
    <t>TT SIB</t>
  </si>
  <si>
    <t>GPS24.SIB.6099</t>
  </si>
  <si>
    <t>GPS IOC integration</t>
  </si>
  <si>
    <t>MSE24.SIB.6105</t>
  </si>
  <si>
    <t>MSEP23.S6105 BP U1 Overhaul</t>
  </si>
  <si>
    <t>QLD.SIB.23.Radiation NORMS Mtr</t>
  </si>
  <si>
    <t>OTT24.SIB.09</t>
  </si>
  <si>
    <t>OT Cyber and Tech SMU</t>
  </si>
  <si>
    <t>VTM23 Ballan CTM Mains Upgrade</t>
  </si>
  <si>
    <t>QSN.SIB.23.Manitou</t>
  </si>
  <si>
    <t>AGN23.SIB.12</t>
  </si>
  <si>
    <t>Mobility/Automation - Salesforce Applications</t>
  </si>
  <si>
    <t>AGN23.SIB.13</t>
  </si>
  <si>
    <t>SWQP.SIB.22.Charleville House</t>
  </si>
  <si>
    <t>CRE24.SIB.02</t>
  </si>
  <si>
    <t>Sydney - OTM</t>
  </si>
  <si>
    <t>Yarraloola Buried Services Modifications-Delivery</t>
  </si>
  <si>
    <t>ITP24.SIB.12</t>
  </si>
  <si>
    <t>ESG and Modern Slavery Assessment Tool</t>
  </si>
  <si>
    <t>ITP24.SIB.17</t>
  </si>
  <si>
    <t>Pipeline Integrity Data Manage</t>
  </si>
  <si>
    <t>MSEP23.MEJ Erosion Stringybark Creek</t>
  </si>
  <si>
    <t>ITP24.SIB.10</t>
  </si>
  <si>
    <t>Asset Reliability Tool Phase 2</t>
  </si>
  <si>
    <t>ITP24.SIB.16</t>
  </si>
  <si>
    <t>PSC Satellite Systems - XandB</t>
  </si>
  <si>
    <t>Secure by Design</t>
  </si>
  <si>
    <t>CBR24.SIB.05</t>
  </si>
  <si>
    <t>Cyber Taskforce</t>
  </si>
  <si>
    <t>Enterprise Security</t>
  </si>
  <si>
    <t>SIB T&amp;T - CBR</t>
  </si>
  <si>
    <t>Justin Mayer/Matt Lange</t>
  </si>
  <si>
    <t>IT Cyber Security</t>
  </si>
  <si>
    <t>ITP24.SIB.18</t>
  </si>
  <si>
    <t>Strategy &amp; Architecture Uplift</t>
  </si>
  <si>
    <t>ITP24.SIB.11</t>
  </si>
  <si>
    <t>Capacity Trading &amp; Auction Too</t>
  </si>
  <si>
    <t>Operations Starlink - Mobility</t>
  </si>
  <si>
    <t xml:space="preserve">ID Commissioning Management System </t>
  </si>
  <si>
    <t>IT S&amp;O - Network - Hardware &amp; Server OS Lifecycle - Network</t>
  </si>
  <si>
    <t>IT S&amp;O - Teams Conference Room Uplift</t>
  </si>
  <si>
    <t>Pre FY24 Planning work</t>
  </si>
  <si>
    <t>Physical ID Card Uplift</t>
  </si>
  <si>
    <t>Ilgarari GEA Reliability</t>
  </si>
  <si>
    <t>Ilgarari HA Rectifications</t>
  </si>
  <si>
    <t>Mt Keith USM Upgrade</t>
  </si>
  <si>
    <t>Paraburdoo HA Rectifications</t>
  </si>
  <si>
    <t>Turee Creek Reliability Upgrades</t>
  </si>
  <si>
    <t>Sukoski, Todd</t>
  </si>
  <si>
    <t>Wiluna GEA Reliability Upgrades</t>
  </si>
  <si>
    <t>Neds Creek RTU Upgrade</t>
  </si>
  <si>
    <t>Wyloo RTU Upgrade</t>
  </si>
  <si>
    <t>PEP Odorant_Phase 1</t>
  </si>
  <si>
    <t>Port Hedland Trailer Replaceme</t>
  </si>
  <si>
    <t>NAT24.SIB.6140</t>
  </si>
  <si>
    <t>EVehicle Charging Infrastructu</t>
  </si>
  <si>
    <t>AGP24 SIB.02 AGP ILI PVL to TM</t>
  </si>
  <si>
    <t>SIB.SWQP.23.Borescope</t>
  </si>
  <si>
    <t>AGP23SIB.6286 AGP ILI - PVL to</t>
  </si>
  <si>
    <t>EP_IPS_Replace Laptop_FY23</t>
  </si>
  <si>
    <t>Parkeston Coat Refurb</t>
  </si>
  <si>
    <t>Mt Keith Recoating</t>
  </si>
  <si>
    <t>Mt Keith MS EI&amp;C</t>
  </si>
  <si>
    <t>Leinster MS EI&amp;C</t>
  </si>
  <si>
    <t>VTS24.SIB.5009</t>
  </si>
  <si>
    <t>T37 Tyers to Maryvale ILI</t>
  </si>
  <si>
    <t>VTS24.SIB.6234</t>
  </si>
  <si>
    <t>T93 Codrington to Hamilton ILI</t>
  </si>
  <si>
    <t>DI_CP_Asset Integration Prgm</t>
  </si>
  <si>
    <t>Suzanne Shipp</t>
  </si>
  <si>
    <t>AGP.SIB.5368 AGP FY23 Batterie</t>
  </si>
  <si>
    <t>CGP SIB Accomodation Upg FY23</t>
  </si>
  <si>
    <t>OTT24.SIB.08</t>
  </si>
  <si>
    <t>OT Obsolescence Strategy</t>
  </si>
  <si>
    <t>RWA - Spires Estate</t>
  </si>
  <si>
    <t>RWA Palfrey Str Protection Wo</t>
  </si>
  <si>
    <t>RWA Baldivis Road Upgrade</t>
  </si>
  <si>
    <t>MRPV Pakenham Roads Upgrade Project, T1 Pipeline Protection</t>
  </si>
  <si>
    <t>Flare Line Modifications</t>
  </si>
  <si>
    <t>ITP23.SIB.20</t>
  </si>
  <si>
    <t>Farro Scan Laser Scaning POC</t>
  </si>
  <si>
    <t>ITP24.SIB.22</t>
  </si>
  <si>
    <t>DPS Replacement SFTP Solution</t>
  </si>
  <si>
    <t>BT Command Solution</t>
  </si>
  <si>
    <t>ITP24.SIB.15</t>
  </si>
  <si>
    <t>HSEH Management System Portal</t>
  </si>
  <si>
    <t>ITP24.SIB.19</t>
  </si>
  <si>
    <t>PIP Enhancement</t>
  </si>
  <si>
    <t>PEP Odorant Phase 2</t>
  </si>
  <si>
    <t>VTS - 3PR - 97 McMullen Rd T60 Pipeline Protection</t>
  </si>
  <si>
    <t>CGP Accomodation Remediation</t>
  </si>
  <si>
    <t>SWQP24.SIB.6251</t>
  </si>
  <si>
    <t>WCS3 Electrification</t>
  </si>
  <si>
    <t>DPS24.SIB.6336</t>
  </si>
  <si>
    <t>DPS - Mech - Boiler Chemistry Regime Upgrade</t>
  </si>
  <si>
    <t>CGP - Morney Tank Overhaul S20</t>
  </si>
  <si>
    <t>New Safe Ops Limits Platform</t>
  </si>
  <si>
    <t>VTS24.SIB.4476</t>
  </si>
  <si>
    <t>VTS24.SIB.4479</t>
  </si>
  <si>
    <t>T33 South Melbourne To Brooklyn (EMAT) ILI</t>
  </si>
  <si>
    <t>23055</t>
  </si>
  <si>
    <t xml:space="preserve">Vopak LNG Import Terminal </t>
  </si>
  <si>
    <t>1012 Taylors Road, Plumpton-Lavecchia property development Taylor Road  Wolfdene</t>
  </si>
  <si>
    <t>MRPV Racecourse Road Duplication works -Package 1,2 and 3</t>
  </si>
  <si>
    <t xml:space="preserve">GWW and SMEC - Siddeley St new Sewer </t>
  </si>
  <si>
    <t>Spotswood Development</t>
  </si>
  <si>
    <t>VIVA/APA interface Project</t>
  </si>
  <si>
    <t>APA Networks installation</t>
  </si>
  <si>
    <t>Watermain design South East Water</t>
  </si>
  <si>
    <t>Ballan City Gate Heater Installation - Denholms Rd &amp; Gillespies Ln, Ballan VIC 3342</t>
  </si>
  <si>
    <t>GGP23.ROP:Karratha Mai B Fence</t>
  </si>
  <si>
    <t>GGP - Buried Services Planning - Wiluna</t>
  </si>
  <si>
    <t>GGP23.SIB. Wiluna Buried Services</t>
  </si>
  <si>
    <t>GGP - Buried Services Planning - Turee Creek</t>
  </si>
  <si>
    <t>GGP - Buried Services Planning</t>
  </si>
  <si>
    <t>GGP - Buried Services Planning - Ilgarari</t>
  </si>
  <si>
    <t>GGP - Buried Services Planning - Paradurdoo</t>
  </si>
  <si>
    <t>GGP - Buried Services Planning - Neds Creek</t>
  </si>
  <si>
    <t>GGP - Buried Services Planning - Murin</t>
  </si>
  <si>
    <t>GGP - Buried Services Delivery - Wiluna</t>
  </si>
  <si>
    <t>GGP - Buried Services Delivery - Turee Creek</t>
  </si>
  <si>
    <t>GGP - Buried Services Delivery - Wyloo West</t>
  </si>
  <si>
    <t>GGP - Buried Services Delivery - Ilgarari</t>
  </si>
  <si>
    <t>GGP - Buried Services Delivery - Paraburdoo</t>
  </si>
  <si>
    <t>GGP - Buried Services Delivery - Neds Creek</t>
  </si>
  <si>
    <t>GGP - Buried Services Delivery - Murrin</t>
  </si>
  <si>
    <t>MSF - Drain</t>
  </si>
  <si>
    <t>MSF - Damper - Delivery</t>
  </si>
  <si>
    <t>PEP - KCS Decommission</t>
  </si>
  <si>
    <t>MS_OP_Maximo/EC Data Interface</t>
  </si>
  <si>
    <t>ML SIB Minor Capital Works</t>
  </si>
  <si>
    <t>DL_Mullumbimby Facilities Impr</t>
  </si>
  <si>
    <t>ML_SIB_Circuit Breaker Repairs</t>
  </si>
  <si>
    <t>DL_IGBT Cooling Pipework_CY23</t>
  </si>
  <si>
    <t>DL_SIB_CY23_Spec Testing Equip</t>
  </si>
  <si>
    <t>GGP22.SIB.4361</t>
  </si>
  <si>
    <t>Yarraloola Buried Services - Delivery</t>
  </si>
  <si>
    <t>AM_OP_Asset Integration Prgm</t>
  </si>
  <si>
    <t>Andrew von Brandenstein</t>
  </si>
  <si>
    <t>Asset Integration</t>
  </si>
  <si>
    <t>ITP24.SIB.14</t>
  </si>
  <si>
    <t>Event Management System</t>
  </si>
  <si>
    <t>DDSF24.SIB.6141</t>
  </si>
  <si>
    <t>DDSF - Elec - Cable Fault Excavation Program</t>
  </si>
  <si>
    <t>Solar Farm - Fire Mitigation</t>
  </si>
  <si>
    <t>MSE24.SIB.6369</t>
  </si>
  <si>
    <t>MSEP23.S6369 Wilton Flash Drum</t>
  </si>
  <si>
    <t>GPS24.SIB.6082</t>
  </si>
  <si>
    <t>GPS 30khr services Unit 1-10</t>
  </si>
  <si>
    <t>PSNH Critical Infrastructure P</t>
  </si>
  <si>
    <t>VTS24.SIB.6282</t>
  </si>
  <si>
    <t>VTS - Validation Digs FY24</t>
  </si>
  <si>
    <t>PEP Odorant Transfer Phase 1</t>
  </si>
  <si>
    <t>RBP24.SIB.6361</t>
  </si>
  <si>
    <t>RWP - Scraper Barrel Upgrade</t>
  </si>
  <si>
    <t>VTS23 Albury Light Truck</t>
  </si>
  <si>
    <t>AM_SIB_Asset Integration Prgm</t>
  </si>
  <si>
    <t>Pi Data Quality Uplift Project</t>
  </si>
  <si>
    <t>Emu Downs Pi Visualisations</t>
  </si>
  <si>
    <t>Mob. Integration (Pre Concept)</t>
  </si>
  <si>
    <t>ROP.Moombah Remediation</t>
  </si>
  <si>
    <t>MSF - Flare Line - Delivery</t>
  </si>
  <si>
    <t>PGP - LV08 Odorant Upgrade - Planning</t>
  </si>
  <si>
    <t xml:space="preserve">CGP - MCMS Filter Crossover Valves - Planning </t>
  </si>
  <si>
    <t>GGP23.ROP LDAR Survey</t>
  </si>
  <si>
    <t>MSP – Young Control System Reliability Upgrade - Development</t>
  </si>
  <si>
    <t>MSF 5YR RBI vessel inspection</t>
  </si>
  <si>
    <t>Murrin Murrin GTE Overhaul</t>
  </si>
  <si>
    <t>X41 Aircon Replacement</t>
  </si>
  <si>
    <t>MSP24.SIB.6049</t>
  </si>
  <si>
    <t>MSP24.SIB.SCC MWP Integrity</t>
  </si>
  <si>
    <t>Channel Island Spur - Petrosle</t>
  </si>
  <si>
    <t>BPL24.SIB LOW VALUE CAPEX</t>
  </si>
  <si>
    <t>VTS – Gooding Compressor Station – Back-Up Power Supply Upgrade</t>
  </si>
  <si>
    <t>NAT24.SIB.3677</t>
  </si>
  <si>
    <t>New Products Enhancements FY24</t>
  </si>
  <si>
    <t>NAT24.SIB.4744</t>
  </si>
  <si>
    <t>Grid Enhancements Initiative FY24</t>
  </si>
  <si>
    <t>VTS - Brooklyn Temperature Sensing Element Upgrade - Develop</t>
  </si>
  <si>
    <t>MLE – Berri Converter Station – Gantry Crane Misalignment</t>
  </si>
  <si>
    <t>Beetaloo Strategy</t>
  </si>
  <si>
    <t>EARLY STAGE DEVELOPMENT</t>
  </si>
  <si>
    <t>DEVELOPMENT</t>
  </si>
  <si>
    <t>Beetaloo - East Coast Pipeline</t>
  </si>
  <si>
    <t>Tamboran Shenandoah - AGP Con</t>
  </si>
  <si>
    <t>Empire Energy EP187 - MRP Con</t>
  </si>
  <si>
    <t>Beetaloo - Darwin Pipeline</t>
  </si>
  <si>
    <t>Beetaloo Strategy OPEX</t>
  </si>
  <si>
    <t xml:space="preserve"> PGP_Valve Emissions Pilot Development</t>
  </si>
  <si>
    <t>YMP - Pipework Planning</t>
  </si>
  <si>
    <t>DLE - Power Supply Upgrade - Phase 2</t>
  </si>
  <si>
    <t>SWQP - QCS4 DEA Upgrade - Planning</t>
  </si>
  <si>
    <t>Clayton Wylie - PDD Qld</t>
  </si>
  <si>
    <t>RBP – CP Augmentation – FY24 - Planning</t>
  </si>
  <si>
    <t>CBR24.SIB.01</t>
  </si>
  <si>
    <t>Identity and Access Management</t>
  </si>
  <si>
    <t>CBR24.SIB.02</t>
  </si>
  <si>
    <t>Network Protection</t>
  </si>
  <si>
    <t>NOT IN USE</t>
  </si>
  <si>
    <t>CBR24.SIB.04</t>
  </si>
  <si>
    <t>Privacy and Data Protection</t>
  </si>
  <si>
    <t>CBR24.SIB.06</t>
  </si>
  <si>
    <t>Incident Readiness</t>
  </si>
  <si>
    <t>ITP24.SIB.01</t>
  </si>
  <si>
    <t>APA Grid Portal CMS Upgrade</t>
  </si>
  <si>
    <t>ITP24.SIB.02</t>
  </si>
  <si>
    <t>GIS ESRI &amp; FME Upgrade FY24</t>
  </si>
  <si>
    <t>ITP24.SIB.03</t>
  </si>
  <si>
    <t>Maximo Version 8 Upgrade</t>
  </si>
  <si>
    <t>ITP24.SIB.05</t>
  </si>
  <si>
    <t>External Reporting System</t>
  </si>
  <si>
    <t>ITP24.SIB.06</t>
  </si>
  <si>
    <t>Finance New Tax System</t>
  </si>
  <si>
    <t>ITP24.SIB.07</t>
  </si>
  <si>
    <t>HSEH – Contractor Management System</t>
  </si>
  <si>
    <t>ITP24.SIB.09</t>
  </si>
  <si>
    <t>ServiceNow Initiative</t>
  </si>
  <si>
    <t>ITSO24.SIB.01</t>
  </si>
  <si>
    <t>TSO - IT Network Equipment Lif</t>
  </si>
  <si>
    <t>ITSO24.SIB.02</t>
  </si>
  <si>
    <t>Network - ACS Replacement</t>
  </si>
  <si>
    <t>OTT24.SIB.10</t>
  </si>
  <si>
    <t>Alarm Excellence - FY24</t>
  </si>
  <si>
    <t>OTT24.SIB.11</t>
  </si>
  <si>
    <t>Facilities Engineering Data Uplift - FY24</t>
  </si>
  <si>
    <t>OTT24.SIB.12</t>
  </si>
  <si>
    <t>IOC Grid Ops - Phase 3 FY24</t>
  </si>
  <si>
    <t>OTT24.SIB.13</t>
  </si>
  <si>
    <t>OT Pipeline Integrity and Cathodic Protection - FY24</t>
  </si>
  <si>
    <t>DPS24.SIB.6029</t>
  </si>
  <si>
    <t>DRSF - Cloud Forecasting System</t>
  </si>
  <si>
    <t>PEP24.SIB.3814A</t>
  </si>
  <si>
    <t>PEP Odorant Transfer Phase</t>
  </si>
  <si>
    <t>AGP24.SIB.5704</t>
  </si>
  <si>
    <t>AGP EOL Upgrade on Channel Island Spur Corrosion FY23/24</t>
  </si>
  <si>
    <t>DPS24.SIB.2427</t>
  </si>
  <si>
    <t>DPS - Power and gas forecasting / forecasting</t>
  </si>
  <si>
    <t>SIB Operations - Power</t>
  </si>
  <si>
    <t>0</t>
  </si>
  <si>
    <t>NAT24.SIB.5360</t>
  </si>
  <si>
    <t>Management of Change System Improvement</t>
  </si>
  <si>
    <t>NAT24.SIB.2472</t>
  </si>
  <si>
    <t>VTM24.SIB.4793</t>
  </si>
  <si>
    <t>Measurement Van for Vic Ops (2nd) - Reallocated to Data Logger 4/5G</t>
  </si>
  <si>
    <t>VTS24.SIB.2601</t>
  </si>
  <si>
    <t>Lara CG Run 1 Monitor Actuator &amp; UV-08 Pneumatic Controller Replacement</t>
  </si>
  <si>
    <t>VTS24.SIB.2638</t>
  </si>
  <si>
    <t>VTS - GOODING STATION CONTROL SYSTEM LOGIC REVIEW/RECTIFICATION</t>
  </si>
  <si>
    <t>VTS24.SIB.2608</t>
  </si>
  <si>
    <t>Chiltern M100 &amp; DTS Meter Bypass</t>
  </si>
  <si>
    <t>NAT24.SIB.6327</t>
  </si>
  <si>
    <t>Miscellaneous Capital - WA - FY24</t>
  </si>
  <si>
    <t>CGP24.SIB.6307</t>
  </si>
  <si>
    <t>CGP - Solar Panel reliability improvement - FY24</t>
  </si>
  <si>
    <t>AGP24.SIB.6321</t>
  </si>
  <si>
    <t>AGP Heatshrink Sleeve Upgrades - FY24/25</t>
  </si>
  <si>
    <t>BRF24.SIB.6325</t>
  </si>
  <si>
    <t>BSF - Historian Data Backup</t>
  </si>
  <si>
    <t>BRF24.SIB.6314</t>
  </si>
  <si>
    <t>EBoP SCADA remediation works</t>
  </si>
  <si>
    <t>BRF24.SIB.6184</t>
  </si>
  <si>
    <t>Badgingara Alinta Data Link</t>
  </si>
  <si>
    <t>BLE24.SIB.6150</t>
  </si>
  <si>
    <t>AC Filter - Spare Reactor Refurbishment</t>
  </si>
  <si>
    <t>Greg Mather</t>
  </si>
  <si>
    <t>BLE24.SIB.6311</t>
  </si>
  <si>
    <t>AC Filter Circuit Breakers - Replacement</t>
  </si>
  <si>
    <t>BLE24.SIB.6320</t>
  </si>
  <si>
    <t>Miscellaneous Capital - BPL - FY24 - VBE Obsolescence</t>
  </si>
  <si>
    <t>EDRF24.SIB.6306</t>
  </si>
  <si>
    <t>Major Capitalisable Maintenance - EDRF - FY24</t>
  </si>
  <si>
    <t>EDRF24.SIB.6255</t>
  </si>
  <si>
    <t>Miscellaneous Capital - EDRF - FY24</t>
  </si>
  <si>
    <t>EDRF24.SIB.6293</t>
  </si>
  <si>
    <t>SVC fire suppression system - Extention</t>
  </si>
  <si>
    <t>CGP24.SIB.6200</t>
  </si>
  <si>
    <t>CGP - Major Capitalisable Maintenance - FY24 Painting</t>
  </si>
  <si>
    <t>CGP24.SIB.5347</t>
  </si>
  <si>
    <t>CGP- MCMS Cross Over Valves - Development and Planning</t>
  </si>
  <si>
    <t>CGP24.SIB.5508</t>
  </si>
  <si>
    <t>CGP - MIM CP Upgrade</t>
  </si>
  <si>
    <t>CGP24.SIB.6211</t>
  </si>
  <si>
    <t>CGP - Miscellaneous Capital - FY24 - Mica Creek Car Park Upgrade</t>
  </si>
  <si>
    <t>CRP24.SIB.6052</t>
  </si>
  <si>
    <t>CRP - Cathodic Protection Upgrade - FY24/25 Delivery</t>
  </si>
  <si>
    <t>Bilal Hamid - EP National</t>
  </si>
  <si>
    <t>Bilal Hamid</t>
  </si>
  <si>
    <t>CRP24.SIB.6338</t>
  </si>
  <si>
    <t>CRP - Major Capitalisable Maintenance - FY24 Delivery</t>
  </si>
  <si>
    <t>AGP24.SIB.6206</t>
  </si>
  <si>
    <t>AGP24.SIB26206 AGP Battery Rep</t>
  </si>
  <si>
    <t>AGP24.SIB.6107</t>
  </si>
  <si>
    <t>AGP Cathodic Protection - New Sites - FY24</t>
  </si>
  <si>
    <t>AGP24.SIB.6093</t>
  </si>
  <si>
    <t>AGP24.SIB.6093 AGP General Com</t>
  </si>
  <si>
    <t>AGP24.SIB.6194</t>
  </si>
  <si>
    <t>AGP24.SIB.6194 PCK-HA Upgrade</t>
  </si>
  <si>
    <t>AGP24.SIB.6256</t>
  </si>
  <si>
    <t>AGP24.SIB.6256 AGP Major Capit</t>
  </si>
  <si>
    <t>AGP24.SIB.6199</t>
  </si>
  <si>
    <t>AGP Major Capitalisable Maintenance - FY24</t>
  </si>
  <si>
    <t>AGP24.SIB.6207</t>
  </si>
  <si>
    <t>AGP Major Capitalisable Maintenance - NT Networks - FY24</t>
  </si>
  <si>
    <t>AGP24.SIB.6192</t>
  </si>
  <si>
    <t>AGP24.SIB.6192 AGP MISC Capex</t>
  </si>
  <si>
    <t>AGP24.SIB.6120</t>
  </si>
  <si>
    <t>AGP MLV Actuators Upgrade - FY24</t>
  </si>
  <si>
    <t>AGP24.SIB.6196</t>
  </si>
  <si>
    <t>AGP Replacement cathodic protection ground beds - FY24</t>
  </si>
  <si>
    <t>AGP24.SIB.6121</t>
  </si>
  <si>
    <t>AGP RTU replacement - FY24</t>
  </si>
  <si>
    <t>AGP24.SIB.6205</t>
  </si>
  <si>
    <t>AGP Waterbath Heater Control Upgrade - FY24</t>
  </si>
  <si>
    <t>AGP24.SIB.6198</t>
  </si>
  <si>
    <t>AGP Wizard Controller Upgrade  - FY24</t>
  </si>
  <si>
    <t>GGP24.SIB.2020</t>
  </si>
  <si>
    <t>GGP - Leinster SS Re-life</t>
  </si>
  <si>
    <t>GGP24.SIB.6298</t>
  </si>
  <si>
    <t>Major Capitalisable Maintenance - GGP - FY24 -Murrin HeatExchanger</t>
  </si>
  <si>
    <t>Goh, Tracy</t>
  </si>
  <si>
    <t>GGP24.SIB.6301</t>
  </si>
  <si>
    <t>Major Capitalisable Maintenance - SCP FY24</t>
  </si>
  <si>
    <t>DLNG24.SIB.6226</t>
  </si>
  <si>
    <t>DLNG - Miscellaneous Capital - FY24</t>
  </si>
  <si>
    <t>DLNG24.SIB.5046</t>
  </si>
  <si>
    <t>DLNG Earthing Upgrade</t>
  </si>
  <si>
    <t>DLNG24.SIB.4824</t>
  </si>
  <si>
    <t>DLNG SSIR Upgrade - SCADA Satellite Strategy</t>
  </si>
  <si>
    <t>CGP24.SIB.6089</t>
  </si>
  <si>
    <t>CGP - Morney Tank - GEA Load Bank</t>
  </si>
  <si>
    <t>CGP24.SIB.6190</t>
  </si>
  <si>
    <t>CGP - Morney Tank GEA 1 60K outframe overhaul - FY24</t>
  </si>
  <si>
    <t>CGP24.SIB.6270</t>
  </si>
  <si>
    <t>CGP - Morney Tank GEA 2 - 30K inframe overhaul - FY24</t>
  </si>
  <si>
    <t>CGP24.SIB.6191</t>
  </si>
  <si>
    <t>CGP - Morney Tank Major overhaul of S20 gas turbine unit - FY25</t>
  </si>
  <si>
    <t>DDSF24.SIB.6139</t>
  </si>
  <si>
    <t>DDSF - Major Capitalisable Maintenance - FY24</t>
  </si>
  <si>
    <t>DDSF24.SIB.6138</t>
  </si>
  <si>
    <t>DDSF - Miscellaneous Capital - FY24 - Mower</t>
  </si>
  <si>
    <t>DPS24.SIB.6237</t>
  </si>
  <si>
    <t>DPS - Major Capitalisable Maintenance - FY24 Delivery</t>
  </si>
  <si>
    <t>DPS24.SIB.6236</t>
  </si>
  <si>
    <t>DPS - Misc. Capital FY24 Deliv</t>
  </si>
  <si>
    <t>DPS24.SIB.5630</t>
  </si>
  <si>
    <t>DPS - PB20 Replace HVAC units</t>
  </si>
  <si>
    <t>DPS24.SIB.6241</t>
  </si>
  <si>
    <t>DRSF - Miscellaneous Capital - FY24 Delivery</t>
  </si>
  <si>
    <t>DPS24.SIB.6304</t>
  </si>
  <si>
    <t>LPS - SGT-A65 OEM PIB Modifications and Upgrades</t>
  </si>
  <si>
    <t>Shan Paramasibam</t>
  </si>
  <si>
    <t>DPS24.SIB.2402</t>
  </si>
  <si>
    <t>MSE1299 - Flare Flash Tank Replacement</t>
  </si>
  <si>
    <t>MSP24.SIB.6061</t>
  </si>
  <si>
    <t>MSP - Major Capitalisable Maintenance - FY24 Delivery</t>
  </si>
  <si>
    <t>MSP24.SIB.6064</t>
  </si>
  <si>
    <t>MSP - Miscellaneous Capital - FY24 Delivery</t>
  </si>
  <si>
    <t>GGP24.SIB.6183</t>
  </si>
  <si>
    <t>GGP24.SIB.6183: GGP Misc. Cap</t>
  </si>
  <si>
    <t>GGP24.SIB.6297</t>
  </si>
  <si>
    <t>National Project allocations - GGP - FY24</t>
  </si>
  <si>
    <t>GGP24.SIB.2022</t>
  </si>
  <si>
    <t>Station RTU Upgrade - Leonora MLV</t>
  </si>
  <si>
    <t>GGP24.SIB.2023</t>
  </si>
  <si>
    <t>Station RTU Upgrade - Leonora MS</t>
  </si>
  <si>
    <t>GGP24.SIB.6075</t>
  </si>
  <si>
    <t>Turbine Overhaul - Turee Creek Unit 2</t>
  </si>
  <si>
    <t>GGP24.SIB.6076</t>
  </si>
  <si>
    <t>Turbine Overhaul - Yarraloola unit 3</t>
  </si>
  <si>
    <t>GGP24.SIB.6258</t>
  </si>
  <si>
    <t>Yarraloola Odorant EoEL Upgrade</t>
  </si>
  <si>
    <t>SCP24.SIB.6379</t>
  </si>
  <si>
    <t>SCP24.SIB.6379 Mt Keith Upgr</t>
  </si>
  <si>
    <t>GPS24.SIB.6299</t>
  </si>
  <si>
    <t>Gas Recip Overhaul - GPS - G14 - 20K service</t>
  </si>
  <si>
    <t>MSF24.SIB.6265</t>
  </si>
  <si>
    <t>MSF - Gas Recip Overhaul - Unit 1 - FY24</t>
  </si>
  <si>
    <t>MSF24.SIB.6285</t>
  </si>
  <si>
    <t>MSF GEA#2 Overhaul CAT3412</t>
  </si>
  <si>
    <t>MSF24.SIB.6202</t>
  </si>
  <si>
    <t>MSF - Major Capitalisable Maintenance - FY24</t>
  </si>
  <si>
    <t>MSF24.SIB.6263</t>
  </si>
  <si>
    <t>MSF - Pressure Equipment External Offline Inspection</t>
  </si>
  <si>
    <t>MSP24.SIB.6095</t>
  </si>
  <si>
    <t>MSP - NSW DCVG Program - FY24 Delivery</t>
  </si>
  <si>
    <t>MSEP24.SIB.6054</t>
  </si>
  <si>
    <t>MSEP - ILI MFL-A INSPECTION- Section 1-5 - FY24 Delivery</t>
  </si>
  <si>
    <t>MSP24.SIB.6104</t>
  </si>
  <si>
    <t>YWE0218 - U2 48k Engine In Frame Overhaul - FY24 Delivery</t>
  </si>
  <si>
    <t>NAT24.SIB.5772</t>
  </si>
  <si>
    <t>Power Asset Criticality Assessment</t>
  </si>
  <si>
    <t>MSP24.SIB.4814</t>
  </si>
  <si>
    <t>MW0579 - GEA U1 &amp; U3 Replacement</t>
  </si>
  <si>
    <t>MSP24.SIB.6050</t>
  </si>
  <si>
    <t>MWP - CATHODIC PROTECTION SYSTEM UPGRADE PROGRAM - FY24 Delivery</t>
  </si>
  <si>
    <t>MSP24.SIB.6057</t>
  </si>
  <si>
    <t>MWP - EMAT &amp; MFL-C INSPECTION SECTION 1,2 &amp; 4 - FY24/25 Delivery</t>
  </si>
  <si>
    <t>MWP - SCC REMEDIATION PROGRAM - FY24 Delivery</t>
  </si>
  <si>
    <t>PEP24.SIB.6084</t>
  </si>
  <si>
    <t>PEP - HBI terminal - Network Switch obsolete - Need to Replace</t>
  </si>
  <si>
    <t>PEP24.SIB.6203</t>
  </si>
  <si>
    <t>PEP - Major Capitalisable Maintenance - FY24</t>
  </si>
  <si>
    <t>PEP24.SIB.6213</t>
  </si>
  <si>
    <t>PEP - TGP Interconnect survey &amp; dig up - FY24</t>
  </si>
  <si>
    <t>RBP24.SIB.6118</t>
  </si>
  <si>
    <t>RBP.24 CP Augmentation</t>
  </si>
  <si>
    <t>RBP24.SIB.6252</t>
  </si>
  <si>
    <t>RBP - Miscellaneous Capital - FY24 Minor Tools</t>
  </si>
  <si>
    <t>RBP24.SIB.5989</t>
  </si>
  <si>
    <t>RBP - Toowoomba Ranges Retaining Wall / Slope Stabilisation</t>
  </si>
  <si>
    <t>Sudhir, Smriti</t>
  </si>
  <si>
    <t>RBP24.SIB.6129</t>
  </si>
  <si>
    <t>RBP.24 Piping Preston Rd Pit</t>
  </si>
  <si>
    <t>RBP24.SIB.6324</t>
  </si>
  <si>
    <t>RWP - Miscellaneous Capital - FY24</t>
  </si>
  <si>
    <t>RBP24.SIB.6130</t>
  </si>
  <si>
    <t>RWP - Reedy Ck - MFL</t>
  </si>
  <si>
    <t>SWQP24.SIB.6333</t>
  </si>
  <si>
    <t>MCS - U1 Major overhaul of M90 gas turbine unit - FY25 Delivery</t>
  </si>
  <si>
    <t>SESA24.SIB.6187</t>
  </si>
  <si>
    <t>SESA - Preventative Maintenance - FY24</t>
  </si>
  <si>
    <t>SWQP24.SIB.6294</t>
  </si>
  <si>
    <t>SWQP - QCS4 DEA Upgrade</t>
  </si>
  <si>
    <t>SWQP24.SIB.6243</t>
  </si>
  <si>
    <t>SWQP - Miscellaneous Capital - FY24 Delivery - Tooling Budget</t>
  </si>
  <si>
    <t>VTS24.SIB.4619</t>
  </si>
  <si>
    <t>NAT24.SIB.2688</t>
  </si>
  <si>
    <t>VTS24.SIB.5020</t>
  </si>
  <si>
    <t>Gooding building refurbish including asbestos removal</t>
  </si>
  <si>
    <t>VTS24.SIB.5602</t>
  </si>
  <si>
    <t>Gooding Instrument Air Compressor system upgrade</t>
  </si>
  <si>
    <t>VTS24.SIB.4425</t>
  </si>
  <si>
    <t>VTS24.SIB.6266</t>
  </si>
  <si>
    <t>VTS24 BCS U11 Exhaust Stack</t>
  </si>
  <si>
    <t>VTS24.SIB.6267</t>
  </si>
  <si>
    <t>Upgrade Brooklyn Unit 11 Fuel Gas Shutoff Valves</t>
  </si>
  <si>
    <t>VTS24.SIB.6222</t>
  </si>
  <si>
    <t>VTS - Cathodic Protection Upgrade - FY24</t>
  </si>
  <si>
    <t>VTS24.SIB.2650</t>
  </si>
  <si>
    <t>VTS24.SIB.2649</t>
  </si>
  <si>
    <t>VTS24.SIB.6217</t>
  </si>
  <si>
    <t>VTS - HAZARDOUS AREA RECTIFICATION - FY24</t>
  </si>
  <si>
    <t>VTS24.SIB.6220</t>
  </si>
  <si>
    <t>VTS - Major Capitalisable Maintenance - FY24</t>
  </si>
  <si>
    <t>VTS24.SIB.6216</t>
  </si>
  <si>
    <t>VTS - Maryvale Waterbath Inspection - FY24</t>
  </si>
  <si>
    <t>VTS24.SIB.6224</t>
  </si>
  <si>
    <t>VTM24 SIB VicHub Meter Series6</t>
  </si>
  <si>
    <t>XPS24.SIB.6405</t>
  </si>
  <si>
    <t>XPS - U13 40k Overhaul - FY24 Delivery</t>
  </si>
  <si>
    <t>AGP24.SIB.6153</t>
  </si>
  <si>
    <t>AGP - MLV Blowdown Stack Support Leg Augmentation - FY24</t>
  </si>
  <si>
    <t>AGP24.SIB.6195</t>
  </si>
  <si>
    <t>AGP Battery Charger upgrade - FY24</t>
  </si>
  <si>
    <t>AGP24.SIB.6286</t>
  </si>
  <si>
    <t>AGP Inspection - ILI - Palm Valley to Tanami Road - FY23/24</t>
  </si>
  <si>
    <t>VTS24.SIB.2632</t>
  </si>
  <si>
    <t>VTS - SPRINGHURST CLEARSCADA HMI AND SERVER UPGRADE</t>
  </si>
  <si>
    <t>MSF24.SIB.6260</t>
  </si>
  <si>
    <t>MSF - Fire Dampers on Compressor Buildings (actuated louvers)</t>
  </si>
  <si>
    <t>VTS24.SIB.6250</t>
  </si>
  <si>
    <t>VTS24 SIB FacilityPipeworkFY24</t>
  </si>
  <si>
    <t>VTS24.SIB.2570</t>
  </si>
  <si>
    <t>VTS - TYPE B COMPLIANCE</t>
  </si>
  <si>
    <t>XPS24.SIB.6341</t>
  </si>
  <si>
    <t>XPS - Airconditioner Upgrades</t>
  </si>
  <si>
    <t>NAT24.SIB.6290</t>
  </si>
  <si>
    <t>Work Management System Creation</t>
  </si>
  <si>
    <t>Finlayson, Lilly</t>
  </si>
  <si>
    <t>NAT24.SIB.6296</t>
  </si>
  <si>
    <t>PGP Section 3 ILI 2023</t>
  </si>
  <si>
    <t>NAT24.SIB.6337</t>
  </si>
  <si>
    <t>Major Capitalisable Maintenance - PGP (R) - copy</t>
  </si>
  <si>
    <t>NAT24.SIB.5400</t>
  </si>
  <si>
    <t>PGP - Section 1 and Section 2 Validation Digs FY24</t>
  </si>
  <si>
    <t>NAT24.SIB.6302</t>
  </si>
  <si>
    <t>Waylering/LV06 - Additional Project works</t>
  </si>
  <si>
    <t>GGP24.SIB.2002</t>
  </si>
  <si>
    <t>Hazardous Area Rectification - Ilgarari</t>
  </si>
  <si>
    <t>VTS24.SIB.4426</t>
  </si>
  <si>
    <t>NAT24.SIB.6305</t>
  </si>
  <si>
    <t>Net Zero - Initiative - Compressor Fugitives</t>
  </si>
  <si>
    <t>Aaron Goodwin</t>
  </si>
  <si>
    <t>NAT24.SIB.6303</t>
  </si>
  <si>
    <t>Net Zero - Initiative - Valve replacement</t>
  </si>
  <si>
    <t>SWQP - WCS3 Electrification</t>
  </si>
  <si>
    <t>GGP24.SIB.2005</t>
  </si>
  <si>
    <t>Hazardous Area Rectification - Paraburdoo</t>
  </si>
  <si>
    <t>GGP24.SIB.4734</t>
  </si>
  <si>
    <t>AGP24.SIB.5377</t>
  </si>
  <si>
    <t>AGP MLV Actuators Upgrade - FY23</t>
  </si>
  <si>
    <t>DDSF24.SIB.5366</t>
  </si>
  <si>
    <t>DDSF - Equipment and Obsolescence Management - FY24</t>
  </si>
  <si>
    <t>EDRF24.SIB.4970</t>
  </si>
  <si>
    <t>EDRF - Substation Mid-life Assessment</t>
  </si>
  <si>
    <t>EDRF24.SIB.5015</t>
  </si>
  <si>
    <t>EDWF - Wind Farm Life extension (develop)</t>
  </si>
  <si>
    <t>EDRF24.SIB.5466</t>
  </si>
  <si>
    <t>SVC smoke detectors</t>
  </si>
  <si>
    <t>GGP24.SIB.5234</t>
  </si>
  <si>
    <t>GGP24.SIB.2008</t>
  </si>
  <si>
    <t>Station RTU Upgrade - Wyloo West</t>
  </si>
  <si>
    <t>GGP24.SIB.2009</t>
  </si>
  <si>
    <t>MSP24.SIB.2938</t>
  </si>
  <si>
    <t>MSP24.SIB.3567</t>
  </si>
  <si>
    <t>OSP - 4" Pathfinder pig gauge for unpiggable line</t>
  </si>
  <si>
    <t>MSP24.SIB.4603</t>
  </si>
  <si>
    <t>YWE0218 - Culcairn Compressor Station Motors</t>
  </si>
  <si>
    <t>RBP24.SIB.5433</t>
  </si>
  <si>
    <t>VTS24.SIB.5124</t>
  </si>
  <si>
    <t>VTS24.SIB.2569</t>
  </si>
  <si>
    <t>VTS - Compressor Station Vent Upgrade</t>
  </si>
  <si>
    <t>VTS24.SIB.5129</t>
  </si>
  <si>
    <t>VTS24.SIB.5113</t>
  </si>
  <si>
    <t>NAT24.SIB.5223</t>
  </si>
  <si>
    <t>CIPSNH Site Physical Security Uplift - Secure Energy Enterprise</t>
  </si>
  <si>
    <t>TT24.SIB.02</t>
  </si>
  <si>
    <t>Portfolio Reserve - TT</t>
  </si>
  <si>
    <t>YMP - PSV Piping</t>
  </si>
  <si>
    <t>SIB.23.SWQP-RT-MCS-Unit M90</t>
  </si>
  <si>
    <t>23114 - T62-LV03 - Sinclairs Rd - Line Valve Relocation</t>
  </si>
  <si>
    <t>DL Painting PLC Reactor</t>
  </si>
  <si>
    <t>CGP - RT - MT GEA 2 30k infram</t>
  </si>
  <si>
    <t>CGP-RT - MT GEA 1 60k OUTFRAME</t>
  </si>
  <si>
    <t>ITSO24.SIB.07</t>
  </si>
  <si>
    <t>TSO Security Uplift</t>
  </si>
  <si>
    <t>WA Misc Capital FY24.</t>
  </si>
  <si>
    <t>CGP24.SIB.5552</t>
  </si>
  <si>
    <t>CGP - CP Anode Replacement - Delivery</t>
  </si>
  <si>
    <t>NAT24.SIB.6371</t>
  </si>
  <si>
    <t>PGP Valve Emissions Pilot Deve</t>
  </si>
  <si>
    <t>MSP24.SIB.SCC.Dig2 and Barrier</t>
  </si>
  <si>
    <t>T1 Girth Weld Sleeve Repair</t>
  </si>
  <si>
    <t>ROP24.MSEP.03</t>
  </si>
  <si>
    <t xml:space="preserve">MSEP24.ROP Cobar Easement Vegetation Removal </t>
  </si>
  <si>
    <t>PEP - Odorant Phase 3</t>
  </si>
  <si>
    <t>ROP24.MSEP01</t>
  </si>
  <si>
    <t xml:space="preserve">MSEP24.ROP Wilton Easement Vegetation Control </t>
  </si>
  <si>
    <t>ROP24.MSEP.02</t>
  </si>
  <si>
    <t>MSEP24.ROP Wilton Stringybark Creek Remediation</t>
  </si>
  <si>
    <t>MSP24.ROP01</t>
  </si>
  <si>
    <t>MSP24.ROP01 Cobar Vegetation Removal</t>
  </si>
  <si>
    <t>RBP - DN250 Supply Security Project - Phase 2a</t>
  </si>
  <si>
    <t>PGP - Valve Emissions - Planning</t>
  </si>
  <si>
    <t>PGP - Valve Emissions - Delivery</t>
  </si>
  <si>
    <t>MSP24.ROP02</t>
  </si>
  <si>
    <t>MSP24.ROP02 Young Easement Erosion Repairs</t>
  </si>
  <si>
    <t>MSO24.ROP03</t>
  </si>
  <si>
    <t xml:space="preserve">MSP24.ROP03 Young Easement Clearing </t>
  </si>
  <si>
    <t>MSP24.ROP04</t>
  </si>
  <si>
    <t>MSP24.ROP04 Wilton Easement Vegetation Control</t>
  </si>
  <si>
    <t>MSP24.MEJ01</t>
  </si>
  <si>
    <t>MSP24.MEJ01 Young MW880 Micro Turbine Service Part</t>
  </si>
  <si>
    <t xml:space="preserve">MSP24.MEJ02 </t>
  </si>
  <si>
    <t xml:space="preserve">MSP24.MEJ02 Wilton Painting Meter Station </t>
  </si>
  <si>
    <t xml:space="preserve">MSP24.MEJ03 </t>
  </si>
  <si>
    <t>MSP24.MEJ03 Cobar Overhaul of MLV Actuators</t>
  </si>
  <si>
    <t>MSP24.MEJ04</t>
  </si>
  <si>
    <t>MSP24.MEJ04 Cobar Site Graveling</t>
  </si>
  <si>
    <t>MLE – Victorian Very Fast Runback Scheme</t>
  </si>
  <si>
    <t>MLE – Red Cliffs – Flood Mitigation</t>
  </si>
  <si>
    <t>MLE &amp; DLE – MurrayLink &amp; DirectLink Power Quality Monitoring</t>
  </si>
  <si>
    <t>National – Compressor Emissions Reduction Program</t>
  </si>
  <si>
    <t>RBP – Piping at Preston Rd Pit</t>
  </si>
  <si>
    <t>CGP – Morney Tank – Investigate GEA Load Bank - Development</t>
  </si>
  <si>
    <t>CRE24.SIB.03</t>
  </si>
  <si>
    <t>RTP Maintenance</t>
  </si>
  <si>
    <t>DLE – HVDC Spare Cable Order</t>
  </si>
  <si>
    <t>DLE - Environmental Damage from Landslips (Emergency)</t>
  </si>
  <si>
    <t>Zedflo ADT762 Calibator (2)</t>
  </si>
  <si>
    <t>MSP24.01</t>
  </si>
  <si>
    <t>MSP24 Low Value Assets</t>
  </si>
  <si>
    <t>VTS24 Low Value Asset</t>
  </si>
  <si>
    <t>MSP23.SIB05</t>
  </si>
  <si>
    <t>MSP23.SIB05 Control Sys UG</t>
  </si>
  <si>
    <t>VTS24 SIB CP Survey Equipment</t>
  </si>
  <si>
    <t>VTS24</t>
  </si>
  <si>
    <t>VTS24 SIB Draeger Gas Detector</t>
  </si>
  <si>
    <t>MSP24.SIB6057 ILI Sec 1, 2 &amp; 4</t>
  </si>
  <si>
    <t>VTS SIB</t>
  </si>
  <si>
    <t>VTS24 SIB Brooklyn Temperature</t>
  </si>
  <si>
    <t>MSEP24.6054 ILI Sec 1-5</t>
  </si>
  <si>
    <t>CRP24.SIB6338</t>
  </si>
  <si>
    <t>CRP24.SIB6338 Tamworth Heater</t>
  </si>
  <si>
    <t>DRSF - Misc Capex FY24</t>
  </si>
  <si>
    <t>DPS - PB20 Replace HVAC Units</t>
  </si>
  <si>
    <t>DPS24.SIB.6454</t>
  </si>
  <si>
    <t>DPS - Major CAP FY24 Delivery</t>
  </si>
  <si>
    <t>Pang, Derek</t>
  </si>
  <si>
    <t>Mt Keith MS Upgrade</t>
  </si>
  <si>
    <t>NAT24.SIB.3687</t>
  </si>
  <si>
    <t>2024 PHA/ HAZOP revalidation</t>
  </si>
  <si>
    <t>CGP24.SIB.5470</t>
  </si>
  <si>
    <t>CGP - All Section - Inspection - ILI - MFL - FY24 Delivery</t>
  </si>
  <si>
    <t>Ops Asset Integration-OT</t>
  </si>
  <si>
    <t>CGP - MIM CP Upgrade - Development</t>
  </si>
  <si>
    <t>SWQP – Wallumbilla Cathodic Protection Anode Replacement</t>
  </si>
  <si>
    <t>Underground Station Coating DC</t>
  </si>
  <si>
    <t>GGP24.SIB.4361</t>
  </si>
  <si>
    <t>GGP24.SIB: GGP Buried Station</t>
  </si>
  <si>
    <t>BEP Intelligent Pigging</t>
  </si>
  <si>
    <t>Online Sim Scenario Manager</t>
  </si>
  <si>
    <t>MSEP24.MEJ05</t>
  </si>
  <si>
    <t>MSEP24.MEJ05 Cobar Site Graveling</t>
  </si>
  <si>
    <t>VTS24 ROP Albury Easement</t>
  </si>
  <si>
    <t>Easment line of site cleaning - ALBURY</t>
  </si>
  <si>
    <t>VTS24 ROP Albury VNIE Subsidence Repair</t>
  </si>
  <si>
    <t>Subsidence repairs along VNIE line - ALBURY</t>
  </si>
  <si>
    <t>VTS24 ROP Euroa Fire Bottles</t>
  </si>
  <si>
    <t>VTS24 ROP East Easement Maint.</t>
  </si>
  <si>
    <t>VTS24 ROP Central Site Painting</t>
  </si>
  <si>
    <t>VTS24ROP Central Site Painting</t>
  </si>
  <si>
    <t>VTS24 ROP Central Easement</t>
  </si>
  <si>
    <t>Easement maintenance - Central</t>
  </si>
  <si>
    <t>VTS24 ROP BLP Actuator&amp;Control</t>
  </si>
  <si>
    <t>VTS24 ROP BCP Actuator&amp;Control</t>
  </si>
  <si>
    <t>VTS24 ROP West Easement</t>
  </si>
  <si>
    <t>Easement maintenance - West</t>
  </si>
  <si>
    <t>VTS24 ROP West Site Painting</t>
  </si>
  <si>
    <t>SA24 ROP Ladbroke Site Painting</t>
  </si>
  <si>
    <t>SA24ROP Ladbroke Site Painting</t>
  </si>
  <si>
    <t>LNG24 ROP Major Hazard Facility</t>
  </si>
  <si>
    <t>LNG24ROP Major Hazard Facility</t>
  </si>
  <si>
    <t>Enterprise Historian Upgrade</t>
  </si>
  <si>
    <t>Connection to grid simulation</t>
  </si>
  <si>
    <t>Data Ware-house in the cloud</t>
  </si>
  <si>
    <t>GGP - Newman SS Re-Life</t>
  </si>
  <si>
    <t>VTS - M082 Tatura CTM Upgrade - Develop</t>
  </si>
  <si>
    <t>MLE - Additional Storage for Strategic HV Cable Spares - Develop</t>
  </si>
  <si>
    <t>MSP - Section 1 Magnetic Pigging and Stopple Works</t>
  </si>
  <si>
    <t>X41PS FM 200 Fire System Upgrade</t>
  </si>
  <si>
    <t>John McFarlane - O&amp;M Qld</t>
  </si>
  <si>
    <t>John McFarlane</t>
  </si>
  <si>
    <t>BPL23.SIB REEL ROLLING EQUIP</t>
  </si>
  <si>
    <t>BPL23.SIB FIBER SENSE STAGE 2</t>
  </si>
  <si>
    <t>BPL23.SIB VALVE HALL AHU</t>
  </si>
  <si>
    <t>TT24.SIB.14</t>
  </si>
  <si>
    <t>Grid Solutions (EC - APA Grid) Contingency</t>
  </si>
  <si>
    <t>RTP Maintenance - Minor Works (Networks sites)</t>
  </si>
  <si>
    <t>Melbourne Minor Works</t>
  </si>
  <si>
    <t>Maximo EAM 7613</t>
  </si>
  <si>
    <t>GGP - Mt Keith MLV Relife</t>
  </si>
  <si>
    <t>CBR24.SIB.03</t>
  </si>
  <si>
    <t>Bare Metal Restore (BMR)</t>
  </si>
  <si>
    <t>QSN Office Upgrades FY 23/24</t>
  </si>
  <si>
    <t>MSP24.SIB08 RTU Upgrade</t>
  </si>
  <si>
    <t>ROP24.SWQP.01</t>
  </si>
  <si>
    <t>SWQP OGMP 2.0 Leak Detection A</t>
  </si>
  <si>
    <t>MW 433 PRS</t>
  </si>
  <si>
    <t>X41 Power Station Flame Detector Upgrade</t>
  </si>
  <si>
    <t>CGP - Miscellaneous Capital - FY24 Accommodation Requirements</t>
  </si>
  <si>
    <t>CGP - Miscellaneous Capital - FY24 FWQ Minor Tools</t>
  </si>
  <si>
    <t xml:space="preserve">RBP - Miscellaneous Capital - FY24 Dalby Office Upgrade </t>
  </si>
  <si>
    <t>RBP - Miscellaneous Capital FY24 Station Piep Painting</t>
  </si>
  <si>
    <t xml:space="preserve">DDSF - Miscellaneous Capital - FY24 - Minor Tool &amp; Equipment </t>
  </si>
  <si>
    <t>DDSF - Minor Tool &amp; Equipment - Manitou</t>
  </si>
  <si>
    <t>BizTalk Remediation Assessment</t>
  </si>
  <si>
    <t>Smart Gas Detector integration</t>
  </si>
  <si>
    <t>SWQP - Miscellaneous Capital - FY24 Delivery - Charleville Shed &amp; Office Space</t>
  </si>
  <si>
    <t>SWQP - Miscellaneous Capital - FY24 Delivery - Charleville Mower</t>
  </si>
  <si>
    <t>SWQP - Miscellaneous Capital - FY24 Delivery - QCS4 Road Upgrade</t>
  </si>
  <si>
    <t>T110 Snow Hydro ILI</t>
  </si>
  <si>
    <t>Asset Reliability Tool 2 BAU</t>
  </si>
  <si>
    <t>CIPSNH Site Physical Security Uplift - SOCI Wallumbilla</t>
  </si>
  <si>
    <t>CIPSNH Site Physical Security Uplift - SOCI Young</t>
  </si>
  <si>
    <t>DPS Communication System Upgrade</t>
  </si>
  <si>
    <t>SWQP - Miscellaneous Capital - FY24 Delivery - New Gas Detectors</t>
  </si>
  <si>
    <t>SWQP - Miscellaneous Capital - FY24 Delivery - Bundella House Improvements</t>
  </si>
  <si>
    <t>VTS24.SIB Keon Park Land Acq</t>
  </si>
  <si>
    <t>VTS24.SIB Gooding Grounds UG</t>
  </si>
  <si>
    <t>EDRP BAU Funded Costs</t>
  </si>
  <si>
    <t>BAU Funded</t>
  </si>
  <si>
    <t>GGP - Turee Creek SS Relife</t>
  </si>
  <si>
    <t>MWP PRS Installation Programme Young</t>
  </si>
  <si>
    <t>AGP - KATH - HA UPGRADES</t>
  </si>
  <si>
    <t>AGP - PLV - HA UPGRADES</t>
  </si>
  <si>
    <t>VTS24 T24 Brooklyn Corio ILI</t>
  </si>
  <si>
    <t>VTS24 Brooklyn U11 UG</t>
  </si>
  <si>
    <t>Newman TG404 Control Sys Plann</t>
  </si>
  <si>
    <t>48M Gas Regulating Valve Maint</t>
  </si>
  <si>
    <t>Pilbara Energy System</t>
  </si>
  <si>
    <t>TBC</t>
  </si>
  <si>
    <t>Pilbara</t>
  </si>
  <si>
    <t>Replacement of PH Control Room Main Fire</t>
  </si>
  <si>
    <t>36M Replace GT LO Filter &amp; associated Fi</t>
  </si>
  <si>
    <t xml:space="preserve">Purchase rotable spare PRVs for 301     </t>
  </si>
  <si>
    <t xml:space="preserve">Wet Receiver - 302 Air Compressors      </t>
  </si>
  <si>
    <t>5Y Ser Diesel Starter Partial Disassembl</t>
  </si>
  <si>
    <t>Install Cond. Mon. to Acces. GBX</t>
  </si>
  <si>
    <t>Unit Lineside cubicles AC Replacement</t>
  </si>
  <si>
    <t>Relay Room Comms System Fibre Optic Repl</t>
  </si>
  <si>
    <t>60M Gas Skid Major Maintenance.</t>
  </si>
  <si>
    <t>5Y Upgrade TG HMI</t>
  </si>
  <si>
    <t>Repair/Recoat corroded Plnt Structures</t>
  </si>
  <si>
    <t>RTU12,13,14,22 replacement</t>
  </si>
  <si>
    <t>TG103 SF6 CB Procure and Install</t>
  </si>
  <si>
    <t>15Y Station Air Compressors EOL</t>
  </si>
  <si>
    <t>Bus Couplers Upgrade</t>
  </si>
  <si>
    <t>PH to Boodarie Line Protection Upgrade</t>
  </si>
  <si>
    <t>Bus Zone Upgrade</t>
  </si>
  <si>
    <t>GE CSA TG102</t>
  </si>
  <si>
    <t>GE CSA TG103</t>
  </si>
  <si>
    <t>GE CSA TG104</t>
  </si>
  <si>
    <t>GE CSA TG302</t>
  </si>
  <si>
    <t>20Y Various Protection Upgrade</t>
  </si>
  <si>
    <t xml:space="preserve">48M HV Contractor Inspection &amp; Repairs  </t>
  </si>
  <si>
    <t>PLC 01 to 06 Replacement</t>
  </si>
  <si>
    <t>Horiz. exhaust duct Repair</t>
  </si>
  <si>
    <t>GE CSA TG301</t>
  </si>
  <si>
    <t>TG301A SF6 Circuit Breaker Replacement</t>
  </si>
  <si>
    <t>66KV SWTCHYRD TERM. BOXES RESTOR.Part2</t>
  </si>
  <si>
    <t>15Y replace X2 66KV Meters at Boodarie</t>
  </si>
  <si>
    <t>Experion SCADA Sys Software/Hardware Upg</t>
  </si>
  <si>
    <t>Gen Compliance Monitoring</t>
  </si>
  <si>
    <t>Chichester inverter filtration improve</t>
  </si>
  <si>
    <t>60M Replacement of Gas Filters</t>
  </si>
  <si>
    <t>5Y Overhaul of Fire Hydrant Water System</t>
  </si>
  <si>
    <t>36M Replace Lube Oil Filters in TGs</t>
  </si>
  <si>
    <t>60M Overhaul Start Clutch</t>
  </si>
  <si>
    <t>Fin Fan Coolers Inspect and Ovrhl, All</t>
  </si>
  <si>
    <t>Recip - Exhaust Systems Inpsection &amp; O/H</t>
  </si>
  <si>
    <t>Recip - Gas meter - Validation</t>
  </si>
  <si>
    <t>60M CO2 Cylinder Testing</t>
  </si>
  <si>
    <t>48M Replace Air Inlet Filters</t>
  </si>
  <si>
    <t>60M Unit Gas Skid Service</t>
  </si>
  <si>
    <t>5Y Upgrade HMI Package - MkVI Control ro</t>
  </si>
  <si>
    <t>5Y Upgrade HMI Package</t>
  </si>
  <si>
    <t>Repair/Recoat 401/402 Corrod. Structures</t>
  </si>
  <si>
    <t>5Y Replace 110V Batteries</t>
  </si>
  <si>
    <t>Recip - 4T Telehandler</t>
  </si>
  <si>
    <t xml:space="preserve">3Y Replace  Air Inlet Filter            </t>
  </si>
  <si>
    <t>CSF- Water Wash Facilities</t>
  </si>
  <si>
    <t>GE CSA TG401</t>
  </si>
  <si>
    <t>GE CSA TG402</t>
  </si>
  <si>
    <t>GE CSA TG403</t>
  </si>
  <si>
    <t>Purchase TG404 LTSA Recommend Spare Kit</t>
  </si>
  <si>
    <t>403 Inspections-48k-24k-TIL's</t>
  </si>
  <si>
    <t>Site facilities upgrade</t>
  </si>
  <si>
    <t>404 Ctrl Sys.Upgrade: RRFT55 to 125-Prt2</t>
  </si>
  <si>
    <t>5Y HVAC SPARES PCS Containers</t>
  </si>
  <si>
    <t>Newman - Storage/Warehouse Building</t>
  </si>
  <si>
    <t>10Y Replace WTP RO Skid</t>
  </si>
  <si>
    <t>FY23 Upgrade OT Network</t>
  </si>
  <si>
    <t>Renew Potable Water Line to Workshop</t>
  </si>
  <si>
    <t>220kV Switch Yard Fence Works</t>
  </si>
  <si>
    <t>5Y HV maintenance/repairs</t>
  </si>
  <si>
    <t>GGT JV Projects 11.843%</t>
  </si>
  <si>
    <t>CHT-RH - Online DGAs x 3 TX</t>
  </si>
  <si>
    <t>DGA - NM Trx Primary</t>
  </si>
  <si>
    <t>DGA - RH Trx Primary</t>
  </si>
  <si>
    <t>Remote  R/Hill prot.relay interr &amp; reset</t>
  </si>
  <si>
    <t>SWYARD/Relay Inspection Roy Hill/Spares</t>
  </si>
  <si>
    <t>5Y Upgrade HMI Package -NE21032C</t>
  </si>
  <si>
    <t>60M Repl. Workshop AC Split System (X4)</t>
  </si>
  <si>
    <t>Vibration Analy 401/402/403 Access GBox</t>
  </si>
  <si>
    <t>FEED for 11kV CB Retrofit soln</t>
  </si>
  <si>
    <t>15Y Replace Exciter AVR</t>
  </si>
  <si>
    <t>60M Overhaul Torque Converter</t>
  </si>
  <si>
    <t>2Y Stat Com Battery Charger Inspections</t>
  </si>
  <si>
    <t>2Y Battery Units fans purchase for spare</t>
  </si>
  <si>
    <t>5Y RH Stat Com Rotable Spares</t>
  </si>
  <si>
    <t>5Y Replace 3X Sub Stn Aircon Unit</t>
  </si>
  <si>
    <t>48M Pressure Vessel Internal Inspection</t>
  </si>
  <si>
    <t>5Y OT Network Switches</t>
  </si>
  <si>
    <t>5Y Upgrade HMI Package - Local</t>
  </si>
  <si>
    <t>5Y Upgrade HMI Package Cntrl Room</t>
  </si>
  <si>
    <t>5Y Replace Workshop Aircon Unit</t>
  </si>
  <si>
    <t>CB/CC 110V Charger Check</t>
  </si>
  <si>
    <t>T503 Transformer Repairs</t>
  </si>
  <si>
    <t>TwinDisk Torque Convertor Overhaul</t>
  </si>
  <si>
    <t>50KEOH Engine Overhaul</t>
  </si>
  <si>
    <t>10Y Replace 110V Batteries Relay Room</t>
  </si>
  <si>
    <t>15Y Replace 301 &amp; 302 LCR Fire Panel</t>
  </si>
  <si>
    <t>103 Lube Oil Replacement</t>
  </si>
  <si>
    <t>Primary Air Inlet Filter Replacement</t>
  </si>
  <si>
    <t>TG301 DGA Installation</t>
  </si>
  <si>
    <t>EX2100 Controller Replacement</t>
  </si>
  <si>
    <t>Clarke LTSA</t>
  </si>
  <si>
    <t>TG301 Install Heat Tracing</t>
  </si>
  <si>
    <t>Turbine Overhaul - Paraburdoo unit 3</t>
  </si>
  <si>
    <t>Turbine Overhaul - Ned Creek</t>
  </si>
  <si>
    <t>Daly Waters CP Groundbed</t>
  </si>
  <si>
    <t>MSF Corrosion Under Insulation</t>
  </si>
  <si>
    <t>PGP Validation Digs FY25</t>
  </si>
  <si>
    <t>Enterprise SQL Server Cluster</t>
  </si>
  <si>
    <t>AutoCAD Upgrade (V24)</t>
  </si>
  <si>
    <t>GIS Enterprise Data Model (Proteus)</t>
  </si>
  <si>
    <t>Stakeholder Management System</t>
  </si>
  <si>
    <t>RBP250 Dig Ups FY24</t>
  </si>
  <si>
    <t>GGP Leinster WBH Major Inspection Program</t>
  </si>
  <si>
    <t>Arndt, Rhys</t>
  </si>
  <si>
    <t>BPL24 SIB HMI System Upgrade</t>
  </si>
  <si>
    <t>MW1034 - MCC Upgrade Young</t>
  </si>
  <si>
    <t>Clayton Wylie - PDD NSW</t>
  </si>
  <si>
    <t>CIPSNH Site Physical Security Uplift - SOCI Amadeus Gas Pipeline</t>
  </si>
  <si>
    <t>OTM - Wallumbilla Tech Uplift</t>
  </si>
  <si>
    <t>OTM - Wilton RTP</t>
  </si>
  <si>
    <t>TS&amp;O - Printer Replacement Project</t>
  </si>
  <si>
    <t>SWQP - Miscellaneous Capital - FY24 Delivery - Wallumbilla Comprssor Station House</t>
  </si>
  <si>
    <t>Net Zero - PCV Fugitive Emission Reduction - Wallumbilla</t>
  </si>
  <si>
    <t>Net Zero - PCV Fugitive Emission Reduction - Moomba</t>
  </si>
  <si>
    <t>Net Zero - PCV Fugitive Emission Reduction - SWQP</t>
  </si>
  <si>
    <t>Net Zero - Compressor Fugitives - Dalby</t>
  </si>
  <si>
    <t>Net Zero - Compressor Fugitives - Bulla Park</t>
  </si>
  <si>
    <t>Net Zero - GGP Compressor Fugitives - Wiluna</t>
  </si>
  <si>
    <t>Clayton Wylie - PDD WA</t>
  </si>
  <si>
    <t>Maggie Xie</t>
  </si>
  <si>
    <t>Net Zero - Compressor Fugitives - Moomba</t>
  </si>
  <si>
    <t>VTS - 3PR - 155 Peck Rd</t>
  </si>
  <si>
    <t>VTS - 3PR - Honour Village Bells Rd</t>
  </si>
  <si>
    <t>PGP - 3PR - Gnangara Rd WA Project Schedule</t>
  </si>
  <si>
    <t>PGP - 3PR - Mandurah Rd WA</t>
  </si>
  <si>
    <t>VTS - 3PR - T16 Relocation Project - Webster ST LXRA</t>
  </si>
  <si>
    <t>PGP - 3PR - Avonlea</t>
  </si>
  <si>
    <t>PGP - 3PR - Brightwood Estate</t>
  </si>
  <si>
    <t>CMDB Optimise</t>
  </si>
  <si>
    <t>Emu Downs Dispatch Uplift</t>
  </si>
  <si>
    <t>SPID</t>
  </si>
  <si>
    <t>ReportMonth</t>
  </si>
  <si>
    <t>ProjectName</t>
  </si>
  <si>
    <t>Jul</t>
  </si>
  <si>
    <t>Aug</t>
  </si>
  <si>
    <t>Sep</t>
  </si>
  <si>
    <t>Oct</t>
  </si>
  <si>
    <t>Nov</t>
  </si>
  <si>
    <t>Dec</t>
  </si>
  <si>
    <t>Jan</t>
  </si>
  <si>
    <t>Feb</t>
  </si>
  <si>
    <t>Mar</t>
  </si>
  <si>
    <t>Apr</t>
  </si>
  <si>
    <t>May</t>
  </si>
  <si>
    <t>Jun</t>
  </si>
  <si>
    <t>Jul+1</t>
  </si>
  <si>
    <t>Aug+1</t>
  </si>
  <si>
    <t>Sep+1</t>
  </si>
  <si>
    <t>Oct+1</t>
  </si>
  <si>
    <t>Nov+1</t>
  </si>
  <si>
    <t>Dec+1</t>
  </si>
  <si>
    <t>Jan+1</t>
  </si>
  <si>
    <t>Feb+1</t>
  </si>
  <si>
    <t>Mar+1</t>
  </si>
  <si>
    <t>Apr+1</t>
  </si>
  <si>
    <t>May+1</t>
  </si>
  <si>
    <t>Jun+1</t>
  </si>
  <si>
    <t>NextYearFcst</t>
  </si>
  <si>
    <t>NextYearFcst1</t>
  </si>
  <si>
    <t>NextYearFcst2</t>
  </si>
  <si>
    <t>YTDActuals</t>
  </si>
  <si>
    <t>ITDActuals</t>
  </si>
  <si>
    <t>BoardApprovedBudget</t>
  </si>
  <si>
    <t>OracleFYBudget</t>
  </si>
  <si>
    <t>OracleTotalCurrentBudget</t>
  </si>
  <si>
    <t>LastMonthsFYForecast</t>
  </si>
  <si>
    <t>FYForecastatComplete</t>
  </si>
  <si>
    <t>FYForecasttoComplete</t>
  </si>
  <si>
    <t>LastMonthTotalForecast</t>
  </si>
  <si>
    <t>TotalForecastatComplete</t>
  </si>
  <si>
    <t>TotalForecasttoComplete</t>
  </si>
  <si>
    <t>CurrentCommittments</t>
  </si>
  <si>
    <t>Recovery</t>
  </si>
  <si>
    <t>ActiveFilter</t>
  </si>
  <si>
    <t>Capex</t>
  </si>
  <si>
    <t>Priority</t>
  </si>
  <si>
    <t>Status</t>
  </si>
  <si>
    <t>OverallRisk</t>
  </si>
  <si>
    <t>FinancialRisk</t>
  </si>
  <si>
    <t>ScheduleRisk</t>
  </si>
  <si>
    <t>OtherRisk</t>
  </si>
  <si>
    <t>ProjectManager</t>
  </si>
  <si>
    <t>Reviewed</t>
  </si>
  <si>
    <t>Comments</t>
  </si>
  <si>
    <t>Active</t>
  </si>
  <si>
    <t>N</t>
  </si>
  <si>
    <t>Low</t>
  </si>
  <si>
    <t>3 Plan</t>
  </si>
  <si>
    <t>Eden-Tai, Sam</t>
  </si>
  <si>
    <t>Y</t>
  </si>
  <si>
    <t>65 Mulcahy Road Pakenham</t>
  </si>
  <si>
    <t>Averley Estate, T60 Pipeline Protection</t>
  </si>
  <si>
    <t>ProjectTitle</t>
  </si>
  <si>
    <t>FY24</t>
  </si>
  <si>
    <t>FY25</t>
  </si>
  <si>
    <t>FY26</t>
  </si>
  <si>
    <t>FY27</t>
  </si>
  <si>
    <t>FY28</t>
  </si>
  <si>
    <t>FY29</t>
  </si>
  <si>
    <t>FY30</t>
  </si>
  <si>
    <t>FY31</t>
  </si>
  <si>
    <t>FY32</t>
  </si>
  <si>
    <t>FY33</t>
  </si>
  <si>
    <t>FY34</t>
  </si>
  <si>
    <t>FY35</t>
  </si>
  <si>
    <t>Recurring</t>
  </si>
  <si>
    <t>RiskxAM</t>
  </si>
  <si>
    <t>Concept</t>
  </si>
  <si>
    <t>Heat shrink sleeve upgrade program</t>
  </si>
  <si>
    <t>Major Capitalisable Maintenance</t>
  </si>
  <si>
    <t>Battery charger upgrade</t>
  </si>
  <si>
    <t>Deliver</t>
  </si>
  <si>
    <t>AGP - New Cathodic Protection Sites</t>
  </si>
  <si>
    <t>Plan</t>
  </si>
  <si>
    <t>Cathodic protection unit replacement program</t>
  </si>
  <si>
    <t>Cathodic Protection – Replacement ground beds</t>
  </si>
  <si>
    <t>Replacement</t>
  </si>
  <si>
    <t>Miscellaneous Capital</t>
  </si>
  <si>
    <t>MLV Actuators Upgrade Program</t>
  </si>
  <si>
    <t>Station RTU Upgrade Program</t>
  </si>
  <si>
    <t>(All)</t>
  </si>
  <si>
    <t>Row Labels</t>
  </si>
  <si>
    <t>Grand Total</t>
  </si>
  <si>
    <t>ITD</t>
  </si>
  <si>
    <t>FORECAST</t>
  </si>
  <si>
    <t>TOTAL BUDGET</t>
  </si>
  <si>
    <t>TOTAL FORECAST</t>
  </si>
  <si>
    <t>OVERSPEND</t>
  </si>
  <si>
    <t>BOARD APPROVED FY22</t>
  </si>
  <si>
    <t>=&lt;FY22</t>
  </si>
  <si>
    <t>FY22</t>
  </si>
  <si>
    <t>FY23</t>
  </si>
  <si>
    <t>Matt Small</t>
  </si>
  <si>
    <t>Eric Kocaj</t>
  </si>
  <si>
    <t>Prasoon Premachandran - Design</t>
  </si>
  <si>
    <t>QCS4 Fuel Gas Reliability Upgrade</t>
  </si>
  <si>
    <t>Liam Smith</t>
  </si>
  <si>
    <t>Project Delivery Unpiggables &amp; 3rd Party</t>
  </si>
  <si>
    <t>Andrew Drummond</t>
  </si>
  <si>
    <t>Mica Creek Heater Upgrades</t>
  </si>
  <si>
    <t>Morney Tank UCP Upgrade</t>
  </si>
  <si>
    <t>Wallumbilla Becker Valve Upgrade</t>
  </si>
  <si>
    <t>Clayton Wylie - Design</t>
  </si>
  <si>
    <t>TT &amp; ITP</t>
  </si>
  <si>
    <t>MSP22.SIB.2929</t>
  </si>
  <si>
    <t>19159</t>
  </si>
  <si>
    <t>Networks - GIS</t>
  </si>
  <si>
    <t>ITI22.SIB.08</t>
  </si>
  <si>
    <t>IT Workstations</t>
  </si>
  <si>
    <t>RBP CP Augmentation</t>
  </si>
  <si>
    <t>MSP21.SIB.04</t>
  </si>
  <si>
    <t>DDSF - IT, OT and  Control Systems Upgrade</t>
  </si>
  <si>
    <t>CGP21.SIB.02</t>
  </si>
  <si>
    <t>Moomba Heater and regulator run duplication/bypass</t>
  </si>
  <si>
    <t>eBS upgrade</t>
  </si>
  <si>
    <t>AP Improvements</t>
  </si>
  <si>
    <t>WALat20: Midwest ILI</t>
  </si>
  <si>
    <t>Cosmos Recommissioning</t>
  </si>
  <si>
    <t>Neds Ride Through</t>
  </si>
  <si>
    <t>Networks - Webmethods</t>
  </si>
  <si>
    <t>Networks Life Support</t>
  </si>
  <si>
    <t>MSF Critical Alarms - Developm</t>
  </si>
  <si>
    <t>DL Cable Tray Relocation</t>
  </si>
  <si>
    <t>AGP22.SIB.17</t>
  </si>
  <si>
    <t>EMRF22.SIB.4970</t>
  </si>
  <si>
    <t>Station RTU Upgrade - Mt Keith MS</t>
  </si>
  <si>
    <t>Craig Connor</t>
  </si>
  <si>
    <t>Asset Information Step Change - Phase 1</t>
  </si>
  <si>
    <t>Inspection - ILI - MFL - PEP</t>
  </si>
  <si>
    <t>PGP Site Upgrade_Decomm (FEED)</t>
  </si>
  <si>
    <t>ServiceNow works</t>
  </si>
  <si>
    <t>DBYD Upgrade</t>
  </si>
  <si>
    <t>MSP22.SIB62</t>
  </si>
  <si>
    <t>MSP22.SIB63</t>
  </si>
  <si>
    <t>Easement repairs: Turee to Leonora</t>
  </si>
  <si>
    <t>Easement repairs: Para to Turee</t>
  </si>
  <si>
    <t>Episodic Plant (pumps)</t>
  </si>
  <si>
    <t>CGP Southbound Expansion</t>
  </si>
  <si>
    <t>SWQP WCS1 U1 Overhaul - FEED</t>
  </si>
  <si>
    <t>CCM Extend</t>
  </si>
  <si>
    <t>S_IT_GSA Lite Mobile_CY21</t>
  </si>
  <si>
    <t>VTS22.SIB2623</t>
  </si>
  <si>
    <t>SharePoint Migration Comps</t>
  </si>
  <si>
    <t>OracleNo</t>
  </si>
  <si>
    <t>Budget Identifier</t>
  </si>
  <si>
    <t>Delivery Manager</t>
  </si>
  <si>
    <t>Sum of TOTAL BUDGET</t>
  </si>
  <si>
    <t>Sum of BOARD APPROVED FY22</t>
  </si>
  <si>
    <t>Sum of UNDERSPEND</t>
  </si>
  <si>
    <t>Sum of FY UNDERSPEND</t>
  </si>
  <si>
    <t>Sum of SIB =&lt;FY22 Forecast</t>
  </si>
  <si>
    <t>Sum of SIB FY22 Forecast</t>
  </si>
  <si>
    <t>Sum of SIB FY23 Forecast</t>
  </si>
  <si>
    <t>Sum of ALC FY22</t>
  </si>
  <si>
    <t>Sum of ALC FY23</t>
  </si>
  <si>
    <t>Sum of ALC FY24</t>
  </si>
  <si>
    <t>Asset Critical Milestones</t>
  </si>
  <si>
    <t>Battery Charger upgrade (R)</t>
  </si>
  <si>
    <t>(blank)</t>
  </si>
  <si>
    <t>Marchetti, Paul</t>
  </si>
  <si>
    <t>Battery Replacements (R)</t>
  </si>
  <si>
    <t>Cathodic Protection - New Sites (R)</t>
  </si>
  <si>
    <t>Rheinberger, William</t>
  </si>
  <si>
    <t>Cathodic Protection Unit Replacement (R)</t>
  </si>
  <si>
    <t>Parkin, Ben</t>
  </si>
  <si>
    <t>DCVG Survey (R)</t>
  </si>
  <si>
    <t>General Compound Improvements (R)</t>
  </si>
  <si>
    <t>HA Equipment Upgrades (R)</t>
  </si>
  <si>
    <t>Heatshrink Sleeve Upgrades (R)</t>
  </si>
  <si>
    <t>Inspection - ILI - MFL (R)</t>
  </si>
  <si>
    <t>Major Capitalisable Maintenance - AGP (R)</t>
  </si>
  <si>
    <t>Relton, Joshua</t>
  </si>
  <si>
    <t>Major Capitalisable Maintenance - NT Networks (R)</t>
  </si>
  <si>
    <t>Miscellaneous Capital (R)</t>
  </si>
  <si>
    <t>AGP23.SIB.04</t>
  </si>
  <si>
    <t>Dupal, Henry</t>
  </si>
  <si>
    <t>MLV Actuators Upgrade (R)</t>
  </si>
  <si>
    <t>Moisture analyser upgrade (R)</t>
  </si>
  <si>
    <t>Motor vehicles - NT (R)</t>
  </si>
  <si>
    <t>Replacement cathodic protection ground beds (R)</t>
  </si>
  <si>
    <t>RTU replacement (R)</t>
  </si>
  <si>
    <t>Waterbath Heater Control Upgrade (R)</t>
  </si>
  <si>
    <t>Wizard Controller Upgrade (R)</t>
  </si>
  <si>
    <t>Concept Sum</t>
  </si>
  <si>
    <t>Darwin City Gate Meter and Odorant upgrade</t>
  </si>
  <si>
    <t>AGP21.SIB.29</t>
  </si>
  <si>
    <t>the costing for the Sat Wan + $240k in FY23</t>
  </si>
  <si>
    <t>Yes - Sept 2022</t>
  </si>
  <si>
    <t>DCVG Survey</t>
  </si>
  <si>
    <t>Complete</t>
  </si>
  <si>
    <t>HA Equipment Upgrades - FY22</t>
  </si>
  <si>
    <t>NO</t>
  </si>
  <si>
    <t>Heatshrink Sleeve Upgrades - FY22/23</t>
  </si>
  <si>
    <t>Yes - Aug 2022</t>
  </si>
  <si>
    <t>Inspection - ILI - NT Gas Distribution - FY23/24</t>
  </si>
  <si>
    <t>Major Capitalisable Maintenance - AGP - FY22</t>
  </si>
  <si>
    <t>Miscellaneous Capital - FY22</t>
  </si>
  <si>
    <t>MLV Actuators Upgrade - FY21</t>
  </si>
  <si>
    <t>going to FY24</t>
  </si>
  <si>
    <t>Noonamah Offtake - Pipework Protection Structure - FY22</t>
  </si>
  <si>
    <t>psv captured elsewhere</t>
  </si>
  <si>
    <t>RTU replacement - FY22</t>
  </si>
  <si>
    <t>Deliver Sum</t>
  </si>
  <si>
    <t>CP Logger Trial</t>
  </si>
  <si>
    <t>Site Battery Box Modifications</t>
  </si>
  <si>
    <t>Plan Sum</t>
  </si>
  <si>
    <t>Develop</t>
  </si>
  <si>
    <t>Battery Charger upgrade - FY23</t>
  </si>
  <si>
    <t>Battery Replacements - FY23</t>
  </si>
  <si>
    <t>YES - dec 23</t>
  </si>
  <si>
    <t>Cathodic Protection - New Sites - FY23</t>
  </si>
  <si>
    <t>Cathodic Protection Unit replacement - FY23</t>
  </si>
  <si>
    <t xml:space="preserve">CP Dataloggers - NT </t>
  </si>
  <si>
    <t>ER pipe racks at Tennant Creek Replacement</t>
  </si>
  <si>
    <t>maj Cap Maint</t>
  </si>
  <si>
    <t>General Compound Improvements - FY23</t>
  </si>
  <si>
    <t>HA Equipment Upgrades - FY23</t>
  </si>
  <si>
    <t>Inspection - ILI - MFL FY23</t>
  </si>
  <si>
    <t>no</t>
  </si>
  <si>
    <t>Miscellaneous Capital - FY23</t>
  </si>
  <si>
    <t>misc cap</t>
  </si>
  <si>
    <t>yes - Dec 23</t>
  </si>
  <si>
    <t>Solar Panel Upgrades - FY23</t>
  </si>
  <si>
    <t>Waterbath Heater Control Upgrade - FY23</t>
  </si>
  <si>
    <t>Wizard Controller Upgrade - FY23</t>
  </si>
  <si>
    <t>Develop Sum</t>
  </si>
  <si>
    <t>(blank) Sum</t>
  </si>
  <si>
    <t>SIB Year</t>
  </si>
  <si>
    <t>OLD</t>
  </si>
  <si>
    <t>NEW 21/12/21</t>
  </si>
  <si>
    <t>Diff</t>
  </si>
  <si>
    <t>Wilton Civil Works</t>
  </si>
  <si>
    <t>TG102 - 48000Hr Major Inspection</t>
  </si>
  <si>
    <t>TG302 Aux gear box work</t>
  </si>
  <si>
    <t>Miscellaneous Capital BRF FY24 - Badgingara Alinta Data Link</t>
  </si>
  <si>
    <t>Miscellaneous Capital BRF FY24 - Badgingara Renewables Critical Sparea</t>
  </si>
  <si>
    <t>Total</t>
  </si>
  <si>
    <t>Year</t>
  </si>
  <si>
    <t>2020-21</t>
  </si>
  <si>
    <t>2021-22</t>
  </si>
  <si>
    <t>2022-23</t>
  </si>
  <si>
    <t>2023-24</t>
  </si>
  <si>
    <t>2024-25</t>
  </si>
  <si>
    <t>2025-26</t>
  </si>
  <si>
    <t>Leased assets</t>
  </si>
  <si>
    <t>Cathodic Protection Total</t>
  </si>
  <si>
    <t>Facilities Total</t>
  </si>
  <si>
    <t>Other Total</t>
  </si>
  <si>
    <t>Forecast</t>
  </si>
  <si>
    <t>Batteries</t>
  </si>
  <si>
    <t xml:space="preserve">Total </t>
  </si>
  <si>
    <t>Pipelines</t>
  </si>
  <si>
    <t>Compressors</t>
  </si>
  <si>
    <t xml:space="preserve">Meter Station </t>
  </si>
  <si>
    <t>O&amp;M Facilities</t>
  </si>
  <si>
    <t>Buildings</t>
  </si>
  <si>
    <t>Corporate Assets (IT Software)</t>
  </si>
  <si>
    <t>Land and Easement</t>
  </si>
  <si>
    <t>TOTAL</t>
  </si>
  <si>
    <t>Leased Assets</t>
  </si>
  <si>
    <t>F2.4.2 - ACTUAL - AS INCURRED</t>
  </si>
  <si>
    <t>EXPENDITURE</t>
  </si>
  <si>
    <t>$</t>
  </si>
  <si>
    <t>Asset Class</t>
  </si>
  <si>
    <t>Compression</t>
  </si>
  <si>
    <t>Meter Stations</t>
  </si>
  <si>
    <t xml:space="preserve">SCADA </t>
  </si>
  <si>
    <t>O&amp;M facilitiies</t>
  </si>
  <si>
    <t>$m</t>
  </si>
  <si>
    <t>Table 1</t>
  </si>
  <si>
    <t>Table 2</t>
  </si>
  <si>
    <t>AER Allowance (Final Decision)</t>
  </si>
  <si>
    <t>Difference</t>
  </si>
  <si>
    <t>Actual Capex</t>
  </si>
  <si>
    <t>Capex 2021-22 to 2025-27 (Nominal)</t>
  </si>
  <si>
    <t>Expansion</t>
  </si>
  <si>
    <t>Non-network</t>
  </si>
  <si>
    <t>Capitalised network overheads</t>
  </si>
  <si>
    <t>Capitalised corporate overheads</t>
  </si>
  <si>
    <t>Other capex</t>
  </si>
  <si>
    <t>2016-17</t>
  </si>
  <si>
    <t>2017-18</t>
  </si>
  <si>
    <t>2018-19</t>
  </si>
  <si>
    <t>2019-20</t>
  </si>
  <si>
    <t>2026-27</t>
  </si>
  <si>
    <t>2027-28</t>
  </si>
  <si>
    <t>2028-29</t>
  </si>
  <si>
    <t>2029-30</t>
  </si>
  <si>
    <t>2030-31</t>
  </si>
  <si>
    <t>Capital Expenditure ($Nominal)</t>
  </si>
  <si>
    <t>AER Allowance</t>
  </si>
  <si>
    <t xml:space="preserve">Compression </t>
  </si>
  <si>
    <t>SCADA &amp; Communications</t>
  </si>
  <si>
    <t>Operation &amp; Management facilities</t>
  </si>
  <si>
    <t>Land and Easements</t>
  </si>
  <si>
    <t>F2.6 - DISPOSALS BY ASSET CLASS</t>
  </si>
  <si>
    <t>F2.7 - IMMEDIATE EXPENSING OF CAPEX</t>
  </si>
  <si>
    <t>Table 3</t>
  </si>
  <si>
    <t>Disposals as incurred</t>
  </si>
  <si>
    <t>Real $2020-21</t>
  </si>
  <si>
    <t>Real $2025-26)</t>
  </si>
  <si>
    <t>(Nominal)</t>
  </si>
  <si>
    <t>Actual Disposals</t>
  </si>
  <si>
    <t>KEY:</t>
  </si>
  <si>
    <t>Forecast numbers</t>
  </si>
  <si>
    <t>December to December (middle of the financial year to middle of the financial year)</t>
  </si>
  <si>
    <t>Actual</t>
  </si>
  <si>
    <t>June to June (end of financial year to end of financial year)</t>
  </si>
  <si>
    <t>$m, 2025-26</t>
  </si>
  <si>
    <t>$m, 30 June 2026</t>
  </si>
  <si>
    <t>Per PTRM (Final Decision) As incurred ($m real June 2021)</t>
  </si>
  <si>
    <t>Per PTRM (Final Decision) As incurred ($m real 30 June 2026)</t>
  </si>
  <si>
    <t>Per PTRM (Final Decision) As incurred (Nominal)</t>
  </si>
  <si>
    <t>Per Final Decision as incurred  ($m real June 2021)</t>
  </si>
  <si>
    <t>Per PTRM (Final Decision) As incurred (Nominal i.e. Dec $)</t>
  </si>
  <si>
    <t>Allowance $m 30 June 2026</t>
  </si>
  <si>
    <t>Allowance ($ June 2016)</t>
  </si>
  <si>
    <t>Total 2026-31</t>
  </si>
  <si>
    <t>Heater Control</t>
  </si>
  <si>
    <t>Site Security</t>
  </si>
  <si>
    <t>$Nominal</t>
  </si>
  <si>
    <t>Change to last period</t>
  </si>
  <si>
    <t>Cathodic protection</t>
  </si>
  <si>
    <t>Facilities</t>
  </si>
  <si>
    <t>Other major maintenance</t>
  </si>
  <si>
    <t>New CP sites</t>
  </si>
  <si>
    <t>CP ground bed replacements</t>
  </si>
  <si>
    <t>CP unit replacement</t>
  </si>
  <si>
    <t>Heat shrink sleeve replacements</t>
  </si>
  <si>
    <t>Hazardous area rectification</t>
  </si>
  <si>
    <t>RTU upgrades</t>
  </si>
  <si>
    <t>Battery and charger replacements</t>
  </si>
  <si>
    <t>MLV actuator upgrades</t>
  </si>
  <si>
    <t>Compund improvements</t>
  </si>
  <si>
    <t>Major capitalisable maintenance</t>
  </si>
  <si>
    <t>Miscellanous capital</t>
  </si>
  <si>
    <t>$m Real 2025-26</t>
  </si>
  <si>
    <t>$m Real 30 June 2026</t>
  </si>
  <si>
    <t>$2023-24</t>
  </si>
  <si>
    <t>Total excluding non-network</t>
  </si>
  <si>
    <t>Nominal</t>
  </si>
  <si>
    <t>Check</t>
  </si>
  <si>
    <t>Disposals (Nominal)</t>
  </si>
  <si>
    <t xml:space="preserve">Actual </t>
  </si>
  <si>
    <t>Project Number</t>
  </si>
  <si>
    <t>APA Project Name</t>
  </si>
  <si>
    <t xml:space="preserve">By AER Project categories </t>
  </si>
  <si>
    <t>FY21</t>
  </si>
  <si>
    <t xml:space="preserve">FY23     </t>
  </si>
  <si>
    <t>AGP20.SIB.13 NT Fleet replacem</t>
  </si>
  <si>
    <t>Access Arrangement AGP 2024-25</t>
  </si>
  <si>
    <t>Shared Corporate assets</t>
  </si>
  <si>
    <t>Corporate assets &amp; non system</t>
  </si>
  <si>
    <t>Share of Corporate Assets % calculated on Benefit)</t>
  </si>
  <si>
    <t>Building</t>
  </si>
  <si>
    <t>Assets recorded via B014 WIP records</t>
  </si>
  <si>
    <t>Premises - Darwin</t>
  </si>
  <si>
    <t>Directly Attributable Leased Asset</t>
  </si>
  <si>
    <t xml:space="preserve">Share Leased Assets (Motor vehicles and Corporate Offices) </t>
  </si>
  <si>
    <t>Leased premises 50-54 Raphael Road, Winnelli,  NT 0820</t>
  </si>
  <si>
    <t xml:space="preserve">Check </t>
  </si>
  <si>
    <t>Motor Vehicles</t>
  </si>
  <si>
    <t>100% Corporate capex, 12months ended June 24</t>
  </si>
  <si>
    <t>Benefit</t>
  </si>
  <si>
    <t>Alarm Rationalisation</t>
  </si>
  <si>
    <t>Asset Data</t>
  </si>
  <si>
    <t>Asset Information Initiative</t>
  </si>
  <si>
    <t>Asset Integration program</t>
  </si>
  <si>
    <t xml:space="preserve">Capacity  Trading </t>
  </si>
  <si>
    <t>Capex - Cloud - Digital workspace</t>
  </si>
  <si>
    <t xml:space="preserve">Capex - Cloud - Info Tech </t>
  </si>
  <si>
    <t>Capex - Cloud - IT - HR People Connect</t>
  </si>
  <si>
    <t xml:space="preserve">Cathodic protection </t>
  </si>
  <si>
    <t>CCM / CRM</t>
  </si>
  <si>
    <t>Contra</t>
  </si>
  <si>
    <t>Cyber Risk Transformation</t>
  </si>
  <si>
    <t>Cyber/SOCI Program</t>
  </si>
  <si>
    <t>Cybersecurity</t>
  </si>
  <si>
    <t>Data Uplift</t>
  </si>
  <si>
    <t>EAP</t>
  </si>
  <si>
    <t>EC</t>
  </si>
  <si>
    <t>EDI</t>
  </si>
  <si>
    <t>Engineering Framework</t>
  </si>
  <si>
    <t>Enterprise security</t>
  </si>
  <si>
    <t>Gas Harmonisation</t>
  </si>
  <si>
    <t>GIS</t>
  </si>
  <si>
    <t xml:space="preserve">GRC Compliance </t>
  </si>
  <si>
    <t>Grid</t>
  </si>
  <si>
    <t>HSE</t>
  </si>
  <si>
    <t>HSEH</t>
  </si>
  <si>
    <t>IDMT</t>
  </si>
  <si>
    <t xml:space="preserve">Info Tech </t>
  </si>
  <si>
    <t>IOC</t>
  </si>
  <si>
    <t>IT - Biztalk</t>
  </si>
  <si>
    <t>IT - Enterprise Components</t>
  </si>
  <si>
    <t xml:space="preserve">IT - Finance </t>
  </si>
  <si>
    <t xml:space="preserve">IT - Finance - ERP </t>
  </si>
  <si>
    <t>IT - Hardware</t>
  </si>
  <si>
    <t>IT - Historian</t>
  </si>
  <si>
    <t>IT - Maximo</t>
  </si>
  <si>
    <t>IT - Network Refresh &amp; Capacity upgrade</t>
  </si>
  <si>
    <t>IT - Purchase</t>
  </si>
  <si>
    <t>IT - Software</t>
  </si>
  <si>
    <t>IT - X-info</t>
  </si>
  <si>
    <t>IT-Controls</t>
  </si>
  <si>
    <t>Market</t>
  </si>
  <si>
    <t>Mobile phones capex</t>
  </si>
  <si>
    <t>Net zero</t>
  </si>
  <si>
    <t xml:space="preserve">Operational efficiencies </t>
  </si>
  <si>
    <t>Operations - Transmission</t>
  </si>
  <si>
    <t>Opex - Cloud - Info Tech</t>
  </si>
  <si>
    <t>Opex - Cloud - IT</t>
  </si>
  <si>
    <t>Opex - Cloud - IT - EPRS</t>
  </si>
  <si>
    <t xml:space="preserve">Opex - Cloud - IT - Finance </t>
  </si>
  <si>
    <t>Opex - Cloud - Sharepoint</t>
  </si>
  <si>
    <t>Opex - Cloud- HSE</t>
  </si>
  <si>
    <t>Other</t>
  </si>
  <si>
    <t>Pipeline Integrity Data Management Tool</t>
  </si>
  <si>
    <t>PLC Code Management Tool</t>
  </si>
  <si>
    <t>PPM</t>
  </si>
  <si>
    <t>Premise - Perth Office</t>
  </si>
  <si>
    <t>Premises - Brisbane</t>
  </si>
  <si>
    <t>Premises - Fyshwick</t>
  </si>
  <si>
    <t xml:space="preserve">Premises - Southbank Vic </t>
  </si>
  <si>
    <t>Premises - Spring Hill Office</t>
  </si>
  <si>
    <t>Premises - Sydney Office</t>
  </si>
  <si>
    <t>Privacy and Data</t>
  </si>
  <si>
    <t>Product Build Implementation</t>
  </si>
  <si>
    <t>PSC / HR</t>
  </si>
  <si>
    <t xml:space="preserve">RBI_Assessment APA Pressure equipment </t>
  </si>
  <si>
    <t>Risk and compliance</t>
  </si>
  <si>
    <t>Server Upgrade</t>
  </si>
  <si>
    <t>ServiceNow Platform</t>
  </si>
  <si>
    <t>Site security</t>
  </si>
  <si>
    <t>Trans Scheduling Tool</t>
  </si>
  <si>
    <t xml:space="preserve">Transformation &amp; Tech </t>
  </si>
  <si>
    <t>Vehicle - Comms Systems</t>
  </si>
  <si>
    <t>Website</t>
  </si>
  <si>
    <t>Access Arrangement</t>
  </si>
  <si>
    <t>E1.4.5 - ALL CAPITALISED OVERHEADS</t>
  </si>
  <si>
    <t xml:space="preserve">-   </t>
  </si>
  <si>
    <t>Non-Network</t>
  </si>
  <si>
    <t>2016–17</t>
  </si>
  <si>
    <t>2017–18</t>
  </si>
  <si>
    <t>2018–19</t>
  </si>
  <si>
    <t>2019–20</t>
  </si>
  <si>
    <t>2020–21</t>
  </si>
  <si>
    <t>2021–22</t>
  </si>
  <si>
    <t>2022–23</t>
  </si>
  <si>
    <t>2023–24</t>
  </si>
  <si>
    <t>2024–25E</t>
  </si>
  <si>
    <t>2025–26E</t>
  </si>
  <si>
    <t>2026–27</t>
  </si>
  <si>
    <t>2027–28</t>
  </si>
  <si>
    <t>2028–29</t>
  </si>
  <si>
    <t>2029–30</t>
  </si>
  <si>
    <t>2030–31</t>
  </si>
  <si>
    <t>Darwin City Gate -  Coating Repairs</t>
  </si>
  <si>
    <t>New - CP Satelite Data Loggers</t>
  </si>
  <si>
    <t>Capitalised Overheads</t>
  </si>
  <si>
    <t>Total excluding non-network/overheads</t>
  </si>
  <si>
    <t>Capitalised Corporate overheads</t>
  </si>
  <si>
    <t>Real $2023-24</t>
  </si>
  <si>
    <t>Immediate Expensing Projects</t>
  </si>
  <si>
    <t>Metering</t>
  </si>
  <si>
    <t>Total 
2026-31</t>
  </si>
  <si>
    <t>Cathodic protection site easements</t>
  </si>
  <si>
    <t>CP site easements</t>
  </si>
  <si>
    <r>
      <t>2030–31</t>
    </r>
    <r>
      <rPr>
        <sz val="8"/>
        <color rgb="FF000000"/>
        <rFont val="Arial"/>
        <family val="2"/>
      </rPr>
      <t>  </t>
    </r>
  </si>
  <si>
    <t xml:space="preserve">Cathodic Protection </t>
  </si>
  <si>
    <t xml:space="preserve">Facilities </t>
  </si>
  <si>
    <t xml:space="preserve">Heat Shrink Sleeves </t>
  </si>
  <si>
    <t>Other network capex</t>
  </si>
  <si>
    <r>
      <rPr>
        <sz val="10"/>
        <rFont val="Arial"/>
        <family val="2"/>
      </rPr>
      <t>Capital contributions</t>
    </r>
    <r>
      <rPr>
        <i/>
        <sz val="10"/>
        <rFont val="Arial"/>
        <family val="2"/>
      </rPr>
      <t xml:space="preserve"> included in the above</t>
    </r>
  </si>
  <si>
    <r>
      <t>Total</t>
    </r>
    <r>
      <rPr>
        <b/>
        <i/>
        <sz val="10"/>
        <color indexed="8"/>
        <rFont val="Arial"/>
        <family val="2"/>
      </rPr>
      <t xml:space="preserve"> </t>
    </r>
    <r>
      <rPr>
        <i/>
        <sz val="9"/>
        <color indexed="8"/>
        <rFont val="Arial"/>
        <family val="2"/>
      </rPr>
      <t>(less capital contributions)</t>
    </r>
  </si>
  <si>
    <t>Compound Improvements</t>
  </si>
  <si>
    <t>Direct labour</t>
  </si>
  <si>
    <t>Direct materials</t>
  </si>
  <si>
    <t>Direct contractor</t>
  </si>
  <si>
    <t>Other direct expenditure</t>
  </si>
  <si>
    <t>Overheads</t>
  </si>
  <si>
    <r>
      <t xml:space="preserve">Total </t>
    </r>
    <r>
      <rPr>
        <b/>
        <i/>
        <sz val="10"/>
        <color theme="1" tint="0.499984740745262"/>
        <rFont val="Arial"/>
        <family val="2"/>
        <scheme val="minor"/>
      </rPr>
      <t>(less capital contributions)</t>
    </r>
  </si>
  <si>
    <t>REPEX</t>
  </si>
  <si>
    <t>Shared Corporate Assets</t>
  </si>
  <si>
    <t>Shared Corporate Leases - Properties</t>
  </si>
  <si>
    <t>Shared Corporate Leases - Motor Vehicles</t>
  </si>
  <si>
    <t>Share of Corporate Leased Assets (AASB 16) - Properties</t>
  </si>
  <si>
    <t>Share of Corporate Leased Assets (AASB 16) - MVs</t>
  </si>
  <si>
    <t>In-house labour expenditure</t>
  </si>
  <si>
    <t>Labour expenditure outsourced to related parties</t>
  </si>
  <si>
    <t>Labour expenditure outsourced to unrelated parties</t>
  </si>
  <si>
    <t>Non-labour expenditure</t>
  </si>
  <si>
    <t>AVERAGE Disposals forecast for 2026-31</t>
  </si>
  <si>
    <t>2024-25E</t>
  </si>
  <si>
    <t>2025-26E</t>
  </si>
  <si>
    <t>Corporate capex recorded in the books of B014 / C015 - APA Corporate Entity</t>
  </si>
  <si>
    <t>As Incurred 
2023-24</t>
  </si>
  <si>
    <t>AGP's share on 'As Incured' based on FY24 corporate opex share</t>
  </si>
  <si>
    <t>AGP as incurred non-system capex</t>
  </si>
  <si>
    <t>FY25E</t>
  </si>
  <si>
    <t>FY26E</t>
  </si>
  <si>
    <t>2026-31 Asset Class</t>
  </si>
  <si>
    <t xml:space="preserve">2021-26 Asset Class </t>
  </si>
  <si>
    <t>Corporate Assets (IT)</t>
  </si>
  <si>
    <t>Leased assets post 2021</t>
  </si>
  <si>
    <t>Nominal $</t>
  </si>
  <si>
    <t>Explanation</t>
  </si>
  <si>
    <t>Real 30 June 2026</t>
  </si>
  <si>
    <t>Assumed to be flat in real terms</t>
  </si>
  <si>
    <t>Comprising:</t>
  </si>
  <si>
    <t>ITOT Capex</t>
  </si>
  <si>
    <t>2026-27E</t>
  </si>
  <si>
    <t>AGP total share of 2023-24 costs</t>
  </si>
  <si>
    <t>Software as a Service (SAaS) Cost Allocation to be added to annual forecasts</t>
  </si>
  <si>
    <t>AGP share of corporate capex excluding SAaS)</t>
  </si>
  <si>
    <t>AGP allocation rate assumed to remain consistent with FY24</t>
  </si>
  <si>
    <t>2027-28E</t>
  </si>
  <si>
    <t>2028-29E</t>
  </si>
  <si>
    <t>2029-30E</t>
  </si>
  <si>
    <t>2030-31E</t>
  </si>
  <si>
    <t>As incurred IT capex - APA Corporate Entity (excludes Software as a Service)</t>
  </si>
  <si>
    <t>Latest business forecast for FY27</t>
  </si>
  <si>
    <t>AGP share of latest capex forecast (excluding software as a service)</t>
  </si>
  <si>
    <t>Real 2025-26</t>
  </si>
  <si>
    <t>See AGP share IT capex sheet - recognises reduction in forecast spend from FY27 onwards</t>
  </si>
  <si>
    <t>Assumptions for 2026-31 forecasts</t>
  </si>
  <si>
    <t xml:space="preserve">Nominal $ </t>
  </si>
  <si>
    <t>Mistakenly rounded AGP allocation 1.41%</t>
  </si>
  <si>
    <t xml:space="preserve"> FY25</t>
  </si>
  <si>
    <t xml:space="preserve"> FY27</t>
  </si>
  <si>
    <t xml:space="preserve"> FY28</t>
  </si>
  <si>
    <t xml:space="preserve"> FY29</t>
  </si>
  <si>
    <t xml:space="preserve"> FY30</t>
  </si>
  <si>
    <t xml:space="preserve"> FY31</t>
  </si>
  <si>
    <t xml:space="preserve"> FY24</t>
  </si>
  <si>
    <t>Projects</t>
  </si>
  <si>
    <t>Clear Description (1-2 lines) &amp; EOL if known</t>
  </si>
  <si>
    <t>TLT Priority</t>
  </si>
  <si>
    <t>Do Nothing Impact</t>
  </si>
  <si>
    <t>Category</t>
  </si>
  <si>
    <t>Team</t>
  </si>
  <si>
    <t>Division</t>
  </si>
  <si>
    <t>Improve</t>
  </si>
  <si>
    <t>P&amp;TO</t>
  </si>
  <si>
    <t>Energy Technology Systems &amp; Data</t>
  </si>
  <si>
    <t>Maintain</t>
  </si>
  <si>
    <t>OT Lifecycle – SCADA &amp; HMI (Gooding CS)​</t>
  </si>
  <si>
    <t xml:space="preserve">Gooding site has 4 compressors and an upgrade is required for the SCADA HMI local engineering workstation and site equipment to the APA Standard SCADA configuration. </t>
  </si>
  <si>
    <t>Difficult to maintain non-GeoSCADA systems and legacy GeoSCADA systems, out of sync with IOC SCADA</t>
  </si>
  <si>
    <t>Upgrade of legacy systems to new systems on selected site</t>
  </si>
  <si>
    <r>
      <rPr>
        <sz val="11"/>
        <color rgb="FF000000"/>
        <rFont val="Arial"/>
        <family val="2"/>
        <scheme val="minor"/>
      </rPr>
      <t>OT Lifecycle – SCADA &amp; HMI (Winchelsea CS)</t>
    </r>
    <r>
      <rPr>
        <sz val="10"/>
        <color rgb="FF000000"/>
        <rFont val="Arial"/>
        <family val="2"/>
      </rPr>
      <t>​</t>
    </r>
  </si>
  <si>
    <r>
      <t>OT Lifecycle – SCADA &amp; HMI (Mondarra SF)</t>
    </r>
    <r>
      <rPr>
        <sz val="10"/>
        <color rgb="FF000000"/>
        <rFont val="Arial"/>
        <family val="2"/>
      </rPr>
      <t>​</t>
    </r>
  </si>
  <si>
    <t>OT Lifecycle - Engineering workstations replacement</t>
  </si>
  <si>
    <t>Upgrade of legacy engineering workstations on selected site</t>
  </si>
  <si>
    <t>Engineering workstation no longer fit for purpose, difficult to troubleshoot issues leading to more downtime</t>
  </si>
  <si>
    <r>
      <t>Unified Operations Platform</t>
    </r>
    <r>
      <rPr>
        <sz val="10"/>
        <color rgb="FF000000"/>
        <rFont val="Arial"/>
        <family val="2"/>
      </rPr>
      <t>​</t>
    </r>
  </si>
  <si>
    <t>New platform to integrate multiple ops systems (such as SCADA and EMP and others)</t>
  </si>
  <si>
    <t>Less efficient operation of APA's assets and reduced operational insights</t>
  </si>
  <si>
    <r>
      <rPr>
        <sz val="11"/>
        <color rgb="FF000000"/>
        <rFont val="Arial"/>
        <family val="2"/>
        <scheme val="minor"/>
      </rPr>
      <t>OT IoT</t>
    </r>
    <r>
      <rPr>
        <sz val="10"/>
        <color rgb="FF000000"/>
        <rFont val="Arial"/>
        <family val="2"/>
      </rPr>
      <t>​ Rollout</t>
    </r>
  </si>
  <si>
    <t>IOT pilot and future implementation</t>
  </si>
  <si>
    <t>Inability to capitalise on additional data and insights through IoT data</t>
  </si>
  <si>
    <t>Mandatory</t>
  </si>
  <si>
    <t>Ops Pi Tag Licences</t>
  </si>
  <si>
    <t>Purchase of additional Ops Pi tag licences (every 2 years)</t>
  </si>
  <si>
    <t>Run out of Ops Pi tags</t>
  </si>
  <si>
    <t>Pi Data Quality Uplift</t>
  </si>
  <si>
    <t xml:space="preserve">Critical asset lifecycle program ensuring Pi data set quality and attributes are fit for purpose to meet our growing and evolving business requirements, and support commercial and operational decision making. </t>
  </si>
  <si>
    <t>Low quality Pi data resulting in poor decision making and incorrect operational insights</t>
  </si>
  <si>
    <t>Platforms &amp; Engineering</t>
  </si>
  <si>
    <t>Tech Risk Uplift</t>
  </si>
  <si>
    <t xml:space="preserve">Review, prioritise and implement solutions which will address new and existing technology risks and audit items, addressing the CIO Reported Assurance Execution, Internal Audit and Control improvement actions. </t>
  </si>
  <si>
    <t>High</t>
  </si>
  <si>
    <t>IT Risk</t>
  </si>
  <si>
    <t>Network Services</t>
  </si>
  <si>
    <t>Med</t>
  </si>
  <si>
    <t>Corp Network Roadmap FY26-28: Introduce 2nd LEO satellite constellation</t>
  </si>
  <si>
    <t>Complement Starlink at very remote sites with a second Leo Earth Orbit constellation such as Amazon Kuiper when a second constellation becomes available​</t>
  </si>
  <si>
    <t>Corp Network Roadmap Network FY26-28 : Starlink Performance Uplift</t>
  </si>
  <si>
    <t>Replace current generation Starlink dishes with next generation dishes​</t>
  </si>
  <si>
    <t>Corp Network Roadmap FY26-28 : Introduce Zero Trust Network Architecture</t>
  </si>
  <si>
    <t>Redesign existing hardware and cloud services so that staff at sites pass through the same security systems as staff working from home​</t>
  </si>
  <si>
    <t>Corp Network Roadmap FY26-28 : Increase 5G Footprint</t>
  </si>
  <si>
    <t>Repoint / upgrade antennas and equipment to take advantage of 5G as it becomes available at regional and remote locations​</t>
  </si>
  <si>
    <t>Data Centre Roadmap FY26-28 : Cloud Connectivity Enhancement</t>
  </si>
  <si>
    <t>Redesign connections to cloud service for increased performance and resilience​</t>
  </si>
  <si>
    <t>Data Centre Roadmap FY26-28 : Hardware Replacement</t>
  </si>
  <si>
    <t>Replace obsolete equipment​</t>
  </si>
  <si>
    <t>OT Network Roadmap FY26-28 : Introduce second carrier</t>
  </si>
  <si>
    <t>Roll out Vocus services to complement existing Telstra services where appropriate​</t>
  </si>
  <si>
    <t>OT Network Roadmap FY26-28 : Primary LEO satelitte constellation</t>
  </si>
  <si>
    <t>Roll out private Starlink connections where needed​</t>
  </si>
  <si>
    <t>OT Network Roadmap FY26-28 : Secondary LEO satellite constellation</t>
  </si>
  <si>
    <t>Roll out a private secondary Low Earth Orbit constellation such as Amazon Kuiper when it becomes available​</t>
  </si>
  <si>
    <t xml:space="preserve">Infra Ops : Remote OT Physical Servers &amp; UPS Lifecycle </t>
  </si>
  <si>
    <t>To renew current hardware to next generation servers, to adhere to APA’s IT Equipment Lifecycle Standard.
FY25: Replace: 34 Servers   FY26: Replace:  10 Servers  FY27: Replace: 10 Servers
FY28: Replace: 15 Servers 18 UPs - 18 sites</t>
  </si>
  <si>
    <t>Sites are remote - diffcult to replace parts on failure</t>
  </si>
  <si>
    <t>Service Operations</t>
  </si>
  <si>
    <t>Infra Ops : Corporate Office Physical Server Rationalisation &amp; Lifecycle</t>
  </si>
  <si>
    <t>Leverage Hyperconnected project outcome to rationalise corporate server fleet, standardising to a virtualised solution</t>
  </si>
  <si>
    <t>Infra Ops : Commvault Upgrade - FY26-28</t>
  </si>
  <si>
    <t>Address email archiving solution, major version upgrade, Hyperscale refresh, remediate data retention ,  ransomware protection, encryption and minor risk audit item security control uplifts</t>
  </si>
  <si>
    <t>Delays in restoring archived emails for Legal cases, potential comliance and legal costs.
AES-CSF SP1 Compliance (THREAT-AP1)
Technology needs to remain within the supplier’s support.
Current Recovery times suffificent impact to business to restore services .
A number of Security Audit items can't be addressed.</t>
  </si>
  <si>
    <t>Infra Ops : IT Operational Tool integration, consolidation &amp; management plane</t>
  </si>
  <si>
    <t xml:space="preserve">Implement outcome of Telstra Purple engagement on Tool Strategy to create a single IT management plane of operational IT tools - from security through to Ops. Consolidate Operational Support Tools, improve integration and efficiency. In most cases we have the right tool for the task, but not integrated or well structured to get the value out of the tools. Guidline is establish Bussiness Management plane and IT Operations plane -  IE: LogicMonitor, Thousand Eyes, ExaBeam, improve ServiceNow intergartions </t>
  </si>
  <si>
    <t>AES-CSF SP1 Compliance (THREAT-AP1)
Technology needs to remain within the supplier’s support envelop to be considered secure</t>
  </si>
  <si>
    <t>Infra Ops : Ivanti / Tenable Vulnerability and Patch Management integration</t>
  </si>
  <si>
    <t xml:space="preserve">Implement Neurons to integrate Ivanti and Tenable so as to simplify effort and reduce time for vulnerability &amp; patch management </t>
  </si>
  <si>
    <t xml:space="preserve">Sufficient Admin over head on teams to manually colloate 100's of vulenerabilites to determine which patches to apply. Every Month. </t>
  </si>
  <si>
    <t xml:space="preserve">Infra Ops : Server OS lifecycle and new server build hardening </t>
  </si>
  <si>
    <t>Lifecycle operating systems to new supported versions which have been hardened in accordance with CIS baselines. Ie: Windows Server  2025, RHEL 10.
There are 351 Server running Windows Server 2016, and still 77 Servers running older Windows 2012 (which some have security Exemption) - Windows 2012 already passed extended support and Windowd 2016 extended support  runs out in 12/01/2027.
Major Nos against Applicatins : Energy Components, Citrix, Ysoft, Splunk, SmallWorld, Maximo EAM, ArcGIS, Biztalk, Historian,Maompac -  rest are one or two severs against an app ie: J5.
Bid is to upgrade OS where possible, and ensure new OS avaialble on platforms. For N-1 -</t>
  </si>
  <si>
    <t>Infra Ops : SQL Server DB Cluster Server OS &amp; DB refresh</t>
  </si>
  <si>
    <t>Lifecycle DB cluster operating systems to new supported versions which have been hardened in accordance with CIS baselines ) - This is to keep cluster inline with N-1. Bring up to Windows 2022, and SQL 2022.
OS of SQL Cluster is Windows 2019 - extended support runs out in 09/01/2029
SQL 2019 - extended support ends - 08/01/2030
Note: Biztalk instance still on SQL 2016 (Schema) - support ends 14/07/2026</t>
  </si>
  <si>
    <t>Integration Systems</t>
  </si>
  <si>
    <t>Azure Integration CI Backlog</t>
  </si>
  <si>
    <t>Required to maintain the Platform to an operational level as Azure evolves deprecating resource type versions. Maintain and Improve platform Supportability, Capacity planning, Resilience, Security &amp; Development productivity</t>
  </si>
  <si>
    <t>Security SP2 Requirements - Integration changes</t>
  </si>
  <si>
    <t>Based on review of SP2 requirements from Security and future uplifts requested past SP2</t>
  </si>
  <si>
    <t>OPDG (On Premise Data Gateway - linked to IT Hosting Strategy)</t>
  </si>
  <si>
    <t xml:space="preserve">Migrate Integrations running on public cloud to hybrid cloud (private cloud). Required to meet security posture - removal of incumbent technology </t>
  </si>
  <si>
    <t>Ops</t>
  </si>
  <si>
    <t>Asset Information</t>
  </si>
  <si>
    <t>Customer Management &amp; Billing</t>
  </si>
  <si>
    <t>Ops Historian Major Upgrade</t>
  </si>
  <si>
    <t>Upgrade of Operations Historian</t>
  </si>
  <si>
    <t>ID Project Controls FY25 Oracle P6 Upgrade</t>
  </si>
  <si>
    <t>Oracle Primavera P6 provides the schedule and resource management elements of the Project Controls solution; comprised of a SQL Server database (IaaS), app server and desktop clients, required for integration with PRISM</t>
  </si>
  <si>
    <t>Service &amp; Experience</t>
  </si>
  <si>
    <t>Inflight</t>
  </si>
  <si>
    <t>Workplace Technology Solutions</t>
  </si>
  <si>
    <t>Enterprise Information</t>
  </si>
  <si>
    <t>VC Refresh &amp; Standardisation</t>
  </si>
  <si>
    <t>Haredware moving to EOL and aligment of all hardware into a common platform, common experience and life-cycle</t>
  </si>
  <si>
    <t>Reduced functionality from meeting rooms and serviceability</t>
  </si>
  <si>
    <t>Annual User IT Equipment Lifecycle Project</t>
  </si>
  <si>
    <t>Require an annual budget line item for new starters and old equipment asset replacement (end of life devices).
Scope includes Laptops, Kits, Mobile Phone devices</t>
  </si>
  <si>
    <t>2000 devices will be out of warranty in FY26</t>
  </si>
  <si>
    <t>Meeting Room Standardisation &amp; Persona Alignment</t>
  </si>
  <si>
    <t>Priority Meeting Room Rooms to be uplifted for legacy technologies. Room</t>
  </si>
  <si>
    <t>CMDB Phase 2 &amp; 3</t>
  </si>
  <si>
    <t>CMDB Uplift &amp; Integrate Phase 2 &amp; 3</t>
  </si>
  <si>
    <t>Technology Hosting Program (THP)</t>
  </si>
  <si>
    <t>Pre-requisite and foundational initiative for strategic approach on re-architecting our enterprise technologies as we moderinise our systems towards cloud based platforms and capabilities, and secure and scalable services. Aims to deliver cloud migration strategy and plan including app consolidation, cost modelling, and refresh our technology hosting strategy. Will have fundamentally significant impact on many projects going forward</t>
  </si>
  <si>
    <t>To realise our energy and growth ambitions, and effectively support the priorities of our organisation, we need to modernise our technology foundations for cloud, networks, integration, and data that is capable of flexing and growing in accordance with APA’s needs.</t>
  </si>
  <si>
    <t>SA&amp;P</t>
  </si>
  <si>
    <t>Enterprise Architecture</t>
  </si>
  <si>
    <t>Enterprise Information (Corporate)</t>
  </si>
  <si>
    <t>Chris21 upgrade to iChris</t>
  </si>
  <si>
    <t xml:space="preserve">Chris21 is APA's core Payrol system and has dependecies with other critical apps including </t>
  </si>
  <si>
    <t>Clear Description (1-2 lines)</t>
  </si>
  <si>
    <t>Creation and rollout of an asset integration playbook and associated works for power sites that have not been fully integrated into APA.</t>
  </si>
  <si>
    <t>Power assets remain disconnected with the rest of the business</t>
  </si>
  <si>
    <t>NWPS EMP Expansion, dependant of MVP business case</t>
  </si>
  <si>
    <t>Less efficient operation of NWPS, advanced features not available</t>
  </si>
  <si>
    <t>Pilbara EMP Expansion, dependant of MVP business case</t>
  </si>
  <si>
    <t>Less efficient operation of Pilbara, advanced features not available</t>
  </si>
  <si>
    <t>Other Brownfield Asset expansions, dependant on MVP business case</t>
  </si>
  <si>
    <t>Advanced features not available</t>
  </si>
  <si>
    <t>Service provided by Solar Turbines to improve the capability of advanced remote troubleshooting and technical support in decision making in regard to turbomachinery (compressor units), expected to result in proactive equipment health monitoring, ultimately maximising compressor unit equipment availability and reliability.  2 site installs/yr for Solar Insight monitoring service ($50k ea), in rough order: Young, MW433, MW880, Wollert, SS6, Ambania, SS2, MW244</t>
  </si>
  <si>
    <t>Advanced troubleshooting and analytics on rotating plant not possible, leading to increased downtime</t>
  </si>
  <si>
    <t>Development of features in Operations Historian and SCADA that support commercial operations and operators to manage linepack, nominations, storage and unplanned outages</t>
  </si>
  <si>
    <t xml:space="preserve">Less efficient operation of the gas grid, resulting in potential loss of supply scenarios. Risk increased in ability to resolve AEMO requirements and requests in a timely manner. </t>
  </si>
  <si>
    <t>Allows operators to run scenarios on demand to manage unplanned outages</t>
  </si>
  <si>
    <t>Inability to manage unplanned outages</t>
  </si>
  <si>
    <t>This project is the selection and installation of an automated OT asset inventory system that enables tracking devices installed in the field. OT assets installed in the field are currently not tracked, this prevents the ability to fully comply with cybersecurity requirements such as scheduling firmware updates or rectification of vulnerabilities, and engineering requirements such as obsolescence management and configuration integrity monitoring.</t>
  </si>
  <si>
    <t>Inability to properly manage OT obsolesence and maintain an effective spares regime</t>
  </si>
  <si>
    <t xml:space="preserve">Integrate GIS into Maximo. </t>
  </si>
  <si>
    <t xml:space="preserve">Continuation of duplicate effort (work order management) and risk to data quality and confidence related to asset lifecycle management. </t>
  </si>
  <si>
    <t>Ensure APA Power assets are fully integrated into the APA target Operations Division operating model. The Asset Integration Technology Program (AITP) will work with the AIP to provide standardised on prem technology solutions</t>
  </si>
  <si>
    <t xml:space="preserve">Impact to the integration of new Power Assets which will not be completed from a technical perspective. </t>
  </si>
  <si>
    <t>FY27 Technology for Technology Roadmap</t>
  </si>
  <si>
    <t xml:space="preserve">FY27 Technology for Business Roadmap </t>
  </si>
  <si>
    <t>FY27 CAPEX</t>
  </si>
  <si>
    <t>OT Asset Integration</t>
  </si>
  <si>
    <t>NWPS Expansion (on EMP)​</t>
  </si>
  <si>
    <t>Pilbara Expansion (on EMP)​ (FY27/28)</t>
  </si>
  <si>
    <t>Other Assets (on EMP)</t>
  </si>
  <si>
    <t>Solar Insight Rollout</t>
  </si>
  <si>
    <r>
      <t>IOC Grid Ops</t>
    </r>
    <r>
      <rPr>
        <sz val="10"/>
        <color rgb="FF000000"/>
        <rFont val="Arial"/>
        <family val="2"/>
      </rPr>
      <t>​</t>
    </r>
  </si>
  <si>
    <r>
      <t>Online-Sim Scenario Manager – SWQP,RBP,CGP</t>
    </r>
    <r>
      <rPr>
        <sz val="10"/>
        <color rgb="FF000000"/>
        <rFont val="Arial"/>
        <family val="2"/>
      </rPr>
      <t>​</t>
    </r>
  </si>
  <si>
    <r>
      <t>OT Asset Inventory</t>
    </r>
    <r>
      <rPr>
        <sz val="10"/>
        <color rgb="FF000000"/>
        <rFont val="Arial"/>
        <family val="2"/>
      </rPr>
      <t>​</t>
    </r>
  </si>
  <si>
    <t>GIS &amp; Maximo Integration</t>
  </si>
  <si>
    <t>Asset Integration Technology Program - TPMO</t>
  </si>
  <si>
    <t>PODS - Predictive Operational Data Sensing POC</t>
  </si>
  <si>
    <t>Corporate offices</t>
  </si>
  <si>
    <t>Palmerston office/warehouse</t>
  </si>
  <si>
    <t>Premises</t>
  </si>
  <si>
    <t>Breakdown of FY24 shared lease assets</t>
  </si>
  <si>
    <t>2/3 (66%) assumed to relate to corporate leased premises and remains flat in real terms</t>
  </si>
  <si>
    <t>1/3 (33%)assumed to be motor vehicles and remains flat in real terms</t>
  </si>
  <si>
    <t>$ Real 2023-24</t>
  </si>
  <si>
    <t>2015-16</t>
  </si>
  <si>
    <t>2012-13</t>
  </si>
  <si>
    <t>2014-15</t>
  </si>
  <si>
    <t>2013-14</t>
  </si>
  <si>
    <t>2026-27E 
$ 30 June 2026</t>
  </si>
  <si>
    <t>This is currently dollars nominal, but assume it holds through to 30 June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</si>
</sst>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4" formatCode="_-&quot;$&quot;* #,##0.00_-;\-&quot;$&quot;* #,##0.00_-;_-&quot;$&quot;* &quot;-&quot;??_-;_-@_-"/>
    <numFmt numFmtId="43" formatCode="_-* #,##0.00_-;\-* #,##0.00_-;_-* &quot;-&quot;??_-;_-@_-"/>
    <numFmt numFmtId="164" formatCode="_-&quot;$&quot;* #,##0_-;\-&quot;$&quot;* #,##0_-;_-&quot;$&quot;* &quot;-&quot;??_-;_-@_-"/>
    <numFmt numFmtId="165" formatCode="_-* #,##0_-;\-* #,##0_-;_-* &quot;-&quot;??_-;_-@_-"/>
    <numFmt numFmtId="166" formatCode="_(* #,##0.00_);_(\-* #,##0.00_);_(* &quot;-&quot;??_);_(@_)"/>
    <numFmt numFmtId="167" formatCode="_-* #,##0.0000_-;\-* #,##0.0000_-;_-* &quot;-&quot;??_-;_-@_-"/>
    <numFmt numFmtId="168" formatCode="0.0"/>
    <numFmt numFmtId="169" formatCode="_-* #,##0_-;[Red]\(#,##0\)_-;_-* &quot;-&quot;??_-;_-@_-"/>
    <numFmt numFmtId="170" formatCode="#,##0.000"/>
    <numFmt numFmtId="171" formatCode="_(#,##0_);\(#,##0\);_(&quot;-&quot;_)"/>
    <numFmt numFmtId="172" formatCode="_-* #,##0.0_-;\-* #,##0.0_-;_-* &quot;-&quot;??_-;_-@_-"/>
    <numFmt numFmtId="173" formatCode="_-* #,##0.0_-;[Red]\-* #,##0.0_-;_-* &quot;-&quot;??_-;_-@_-"/>
    <numFmt numFmtId="174" formatCode="0.0%"/>
    <numFmt numFmtId="175" formatCode="_-&quot;$&quot;* #,##0.000_-;\-&quot;$&quot;* #,##0.000_-;_-&quot;$&quot;* &quot;-&quot;??_-;_-@_-"/>
    <numFmt numFmtId="176" formatCode="0.000"/>
  </numFmts>
  <fonts count="95" x14ac:knownFonts="1">
    <font>
      <sz val="11"/>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sz val="18"/>
      <color theme="3"/>
      <name val="Arial"/>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1"/>
      <color rgb="FFFF0000"/>
      <name val="Arial"/>
      <family val="2"/>
    </font>
    <font>
      <b/>
      <sz val="14"/>
      <color theme="0"/>
      <name val="Arial"/>
      <family val="2"/>
    </font>
    <font>
      <sz val="8"/>
      <name val="Arial"/>
      <family val="2"/>
    </font>
    <font>
      <sz val="10"/>
      <name val="Arial"/>
      <family val="2"/>
    </font>
    <font>
      <b/>
      <sz val="10"/>
      <name val="Arial"/>
      <family val="2"/>
    </font>
    <font>
      <b/>
      <sz val="11"/>
      <color theme="1"/>
      <name val="Arial"/>
      <family val="2"/>
      <scheme val="minor"/>
    </font>
    <font>
      <sz val="10"/>
      <color theme="1"/>
      <name val="Arial"/>
      <family val="2"/>
    </font>
    <font>
      <b/>
      <sz val="10"/>
      <color theme="1"/>
      <name val="Arial"/>
      <family val="2"/>
    </font>
    <font>
      <b/>
      <sz val="11"/>
      <name val="Arial"/>
      <family val="2"/>
    </font>
    <font>
      <b/>
      <sz val="9"/>
      <name val="Arial"/>
      <family val="2"/>
    </font>
    <font>
      <sz val="11"/>
      <name val="Arial"/>
      <family val="2"/>
      <scheme val="minor"/>
    </font>
    <font>
      <b/>
      <sz val="10"/>
      <color indexed="8"/>
      <name val="Arial"/>
      <family val="2"/>
    </font>
    <font>
      <i/>
      <sz val="11"/>
      <color theme="4"/>
      <name val="Arial"/>
      <family val="2"/>
    </font>
    <font>
      <b/>
      <sz val="16"/>
      <color theme="1"/>
      <name val="Arial"/>
      <family val="2"/>
    </font>
    <font>
      <i/>
      <sz val="11"/>
      <color theme="4"/>
      <name val="Arial"/>
      <family val="2"/>
      <scheme val="minor"/>
    </font>
    <font>
      <sz val="9"/>
      <color theme="1"/>
      <name val="Arial"/>
      <family val="2"/>
    </font>
    <font>
      <b/>
      <sz val="10"/>
      <color theme="0"/>
      <name val="Arial"/>
      <family val="2"/>
    </font>
    <font>
      <b/>
      <sz val="11"/>
      <color theme="0"/>
      <name val="Arial"/>
      <family val="2"/>
      <scheme val="minor"/>
    </font>
    <font>
      <sz val="11"/>
      <color theme="0"/>
      <name val="Arial"/>
      <family val="2"/>
      <scheme val="minor"/>
    </font>
    <font>
      <sz val="9"/>
      <color theme="1"/>
      <name val="Arial"/>
      <family val="2"/>
      <scheme val="minor"/>
    </font>
    <font>
      <b/>
      <sz val="9"/>
      <color theme="1"/>
      <name val="Arial"/>
      <family val="2"/>
      <scheme val="minor"/>
    </font>
    <font>
      <sz val="10"/>
      <color indexed="8"/>
      <name val="Arial"/>
      <family val="2"/>
    </font>
    <font>
      <sz val="9"/>
      <name val="Arial"/>
      <family val="2"/>
      <scheme val="minor"/>
    </font>
    <font>
      <sz val="9"/>
      <color rgb="FFFF0000"/>
      <name val="Arial"/>
      <family val="2"/>
      <scheme val="minor"/>
    </font>
    <font>
      <u/>
      <sz val="11"/>
      <color theme="10"/>
      <name val="Arial"/>
      <family val="2"/>
      <scheme val="minor"/>
    </font>
    <font>
      <sz val="10"/>
      <color theme="1"/>
      <name val="Arial"/>
      <family val="2"/>
      <scheme val="minor"/>
    </font>
    <font>
      <b/>
      <sz val="10"/>
      <color theme="1"/>
      <name val="Arial"/>
      <family val="2"/>
      <scheme val="minor"/>
    </font>
    <font>
      <b/>
      <sz val="11"/>
      <color rgb="FFFFFFFF"/>
      <name val="Arial"/>
      <family val="2"/>
    </font>
    <font>
      <sz val="11"/>
      <color rgb="FF000000"/>
      <name val="Calibri"/>
      <family val="2"/>
    </font>
    <font>
      <sz val="11"/>
      <color theme="4"/>
      <name val="Arial"/>
      <family val="2"/>
    </font>
    <font>
      <b/>
      <sz val="11"/>
      <color theme="4"/>
      <name val="Arial"/>
      <family val="2"/>
    </font>
    <font>
      <b/>
      <sz val="10"/>
      <color rgb="FFFFFFFF"/>
      <name val="Arial"/>
      <family val="2"/>
    </font>
    <font>
      <sz val="8"/>
      <color rgb="FF000000"/>
      <name val="Arial"/>
      <family val="2"/>
    </font>
    <font>
      <b/>
      <sz val="10"/>
      <color rgb="FF000000"/>
      <name val="Arial"/>
      <family val="2"/>
    </font>
    <font>
      <i/>
      <sz val="10"/>
      <color theme="1"/>
      <name val="Arial"/>
      <family val="2"/>
    </font>
    <font>
      <i/>
      <sz val="10"/>
      <name val="Arial"/>
      <family val="2"/>
    </font>
    <font>
      <b/>
      <sz val="10"/>
      <color indexed="8"/>
      <name val="Arial"/>
      <family val="2"/>
      <scheme val="minor"/>
    </font>
    <font>
      <b/>
      <i/>
      <sz val="10"/>
      <color indexed="8"/>
      <name val="Arial"/>
      <family val="2"/>
    </font>
    <font>
      <i/>
      <sz val="9"/>
      <color indexed="8"/>
      <name val="Arial"/>
      <family val="2"/>
    </font>
    <font>
      <b/>
      <i/>
      <sz val="10"/>
      <color theme="1" tint="0.499984740745262"/>
      <name val="Arial"/>
      <family val="2"/>
      <scheme val="minor"/>
    </font>
    <font>
      <b/>
      <sz val="9"/>
      <color theme="0"/>
      <name val="Arial"/>
      <family val="2"/>
    </font>
    <font>
      <b/>
      <sz val="10"/>
      <color theme="0"/>
      <name val="Arial"/>
      <family val="2"/>
      <scheme val="minor"/>
    </font>
    <font>
      <sz val="8"/>
      <color theme="1"/>
      <name val="Arial"/>
      <family val="2"/>
      <scheme val="minor"/>
    </font>
    <font>
      <b/>
      <sz val="8"/>
      <color theme="1"/>
      <name val="Arial"/>
      <family val="2"/>
      <scheme val="minor"/>
    </font>
    <font>
      <b/>
      <sz val="9"/>
      <color theme="0"/>
      <name val="Arial"/>
      <family val="2"/>
      <scheme val="minor"/>
    </font>
    <font>
      <sz val="10"/>
      <color theme="6"/>
      <name val="Arial"/>
      <family val="2"/>
      <scheme val="minor"/>
    </font>
    <font>
      <i/>
      <sz val="10"/>
      <color theme="1"/>
      <name val="Arial"/>
      <family val="2"/>
      <scheme val="minor"/>
    </font>
    <font>
      <b/>
      <sz val="14"/>
      <color theme="8" tint="-0.499984740745262"/>
      <name val="Arial"/>
      <family val="2"/>
      <scheme val="minor"/>
    </font>
    <font>
      <b/>
      <sz val="8"/>
      <color theme="8" tint="-0.499984740745262"/>
      <name val="Arial"/>
      <family val="2"/>
      <scheme val="minor"/>
    </font>
    <font>
      <sz val="11"/>
      <name val="Calibri"/>
      <family val="2"/>
    </font>
    <font>
      <sz val="8"/>
      <name val="Arial"/>
      <family val="2"/>
      <scheme val="minor"/>
    </font>
    <font>
      <sz val="11"/>
      <color rgb="FF000000"/>
      <name val="Arial"/>
      <family val="2"/>
      <scheme val="minor"/>
    </font>
    <font>
      <sz val="10"/>
      <color rgb="FF000000"/>
      <name val="Arial"/>
      <family val="2"/>
    </font>
    <font>
      <sz val="8"/>
      <name val="Calibri"/>
      <family val="2"/>
    </font>
    <font>
      <b/>
      <sz val="14"/>
      <name val="Arial"/>
      <family val="2"/>
      <scheme val="minor"/>
    </font>
    <font>
      <b/>
      <sz val="11"/>
      <name val="Arial"/>
      <family val="2"/>
      <scheme val="minor"/>
    </font>
    <font>
      <b/>
      <sz val="8"/>
      <name val="Arial"/>
      <family val="2"/>
      <scheme val="minor"/>
    </font>
    <font>
      <b/>
      <sz val="11"/>
      <color rgb="FF000000"/>
      <name val="Arial"/>
      <family val="2"/>
      <scheme val="minor"/>
    </font>
    <font>
      <sz val="12"/>
      <name val="Calibri"/>
      <family val="2"/>
    </font>
    <font>
      <b/>
      <sz val="12"/>
      <color theme="0"/>
      <name val="Calibri"/>
      <family val="2"/>
    </font>
    <font>
      <b/>
      <sz val="16"/>
      <name val="Arial"/>
      <family val="2"/>
      <scheme val="minor"/>
    </font>
    <font>
      <b/>
      <sz val="26"/>
      <name val="Arial"/>
      <family val="2"/>
      <scheme val="major"/>
    </font>
  </fonts>
  <fills count="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0.14999847407452621"/>
        <bgColor theme="4"/>
      </patternFill>
    </fill>
    <fill>
      <patternFill patternType="solid">
        <fgColor theme="9" tint="0.39997558519241921"/>
        <bgColor theme="4"/>
      </patternFill>
    </fill>
    <fill>
      <patternFill patternType="solid">
        <fgColor theme="4" tint="0.39997558519241921"/>
        <bgColor indexed="64"/>
      </patternFill>
    </fill>
    <fill>
      <patternFill patternType="solid">
        <fgColor rgb="FFFFC000"/>
        <bgColor indexed="64"/>
      </patternFill>
    </fill>
    <fill>
      <patternFill patternType="solid">
        <fgColor rgb="FFFFFF00"/>
        <bgColor theme="4" tint="0.79998168889431442"/>
      </patternFill>
    </fill>
    <fill>
      <patternFill patternType="solid">
        <fgColor theme="0" tint="-4.9989318521683403E-2"/>
        <bgColor indexed="64"/>
      </patternFill>
    </fill>
    <fill>
      <patternFill patternType="solid">
        <fgColor theme="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indexed="9"/>
        <bgColor indexed="64"/>
      </patternFill>
    </fill>
    <fill>
      <patternFill patternType="solid">
        <fgColor theme="7" tint="0.39997558519241921"/>
        <bgColor indexed="64"/>
      </patternFill>
    </fill>
    <fill>
      <patternFill patternType="solid">
        <fgColor theme="1" tint="0.34998626667073579"/>
        <bgColor rgb="FF000000"/>
      </patternFill>
    </fill>
    <fill>
      <patternFill patternType="solid">
        <fgColor rgb="FFFFFFCC"/>
        <bgColor indexed="64"/>
      </patternFill>
    </fill>
    <fill>
      <patternFill patternType="solid">
        <fgColor rgb="FFFFFFCC"/>
        <bgColor rgb="FF000000"/>
      </patternFill>
    </fill>
    <fill>
      <patternFill patternType="solid">
        <fgColor theme="0" tint="-0.149967955565050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theme="6"/>
        <bgColor indexed="64"/>
      </patternFill>
    </fill>
    <fill>
      <patternFill patternType="solid">
        <fgColor theme="9"/>
        <bgColor indexed="64"/>
      </patternFill>
    </fill>
    <fill>
      <patternFill patternType="solid">
        <fgColor rgb="FF92D050"/>
        <bgColor indexed="64"/>
      </patternFill>
    </fill>
    <fill>
      <patternFill patternType="solid">
        <fgColor rgb="FF595959"/>
        <bgColor rgb="FF000000"/>
      </patternFill>
    </fill>
    <fill>
      <patternFill patternType="solid">
        <fgColor theme="0"/>
        <bgColor indexed="64"/>
      </patternFill>
    </fill>
    <fill>
      <patternFill patternType="solid">
        <fgColor rgb="FF006275"/>
        <bgColor indexed="64"/>
      </patternFill>
    </fill>
    <fill>
      <patternFill patternType="solid">
        <fgColor rgb="FFF8F8F8"/>
        <bgColor indexed="64"/>
      </patternFill>
    </fill>
    <fill>
      <patternFill patternType="solid">
        <fgColor theme="7" tint="0.59999389629810485"/>
        <bgColor indexed="64"/>
      </patternFill>
    </fill>
    <fill>
      <patternFill patternType="solid">
        <fgColor theme="7" tint="0.39997558519241921"/>
        <bgColor rgb="FF000000"/>
      </patternFill>
    </fill>
    <fill>
      <patternFill patternType="solid">
        <fgColor theme="1" tint="0.249977111117893"/>
        <bgColor indexed="64"/>
      </patternFill>
    </fill>
    <fill>
      <patternFill patternType="solid">
        <fgColor theme="1" tint="0.24994659260841701"/>
        <bgColor theme="1" tint="0.24994659260841701"/>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bgColor theme="1" tint="0.24994659260841701"/>
      </patternFill>
    </fill>
    <fill>
      <patternFill patternType="solid">
        <fgColor theme="2"/>
        <bgColor indexed="64"/>
      </patternFill>
    </fill>
    <fill>
      <patternFill patternType="solid">
        <fgColor theme="5"/>
        <bgColor indexed="64"/>
      </patternFill>
    </fill>
  </fills>
  <borders count="1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auto="1"/>
      </top>
      <bottom style="medium">
        <color indexed="64"/>
      </bottom>
      <diagonal/>
    </border>
    <border>
      <left style="medium">
        <color theme="1"/>
      </left>
      <right style="thin">
        <color theme="1"/>
      </right>
      <top style="thin">
        <color theme="0" tint="-0.24994659260841701"/>
      </top>
      <bottom style="thin">
        <color theme="0" tint="-0.24994659260841701"/>
      </bottom>
      <diagonal/>
    </border>
    <border>
      <left style="medium">
        <color indexed="64"/>
      </left>
      <right style="thin">
        <color indexed="64"/>
      </right>
      <top style="medium">
        <color indexed="64"/>
      </top>
      <bottom style="thin">
        <color rgb="FFA6A6A6"/>
      </bottom>
      <diagonal/>
    </border>
    <border>
      <left/>
      <right/>
      <top style="thin">
        <color indexed="64"/>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right style="thin">
        <color auto="1"/>
      </right>
      <top style="medium">
        <color indexed="64"/>
      </top>
      <bottom style="thin">
        <color theme="0" tint="-0.34998626667073579"/>
      </bottom>
      <diagonal/>
    </border>
    <border>
      <left style="medium">
        <color indexed="64"/>
      </left>
      <right style="thin">
        <color theme="0" tint="-0.24994659260841701"/>
      </right>
      <top/>
      <bottom style="medium">
        <color indexed="64"/>
      </bottom>
      <diagonal/>
    </border>
    <border>
      <left style="medium">
        <color indexed="64"/>
      </left>
      <right style="thin">
        <color rgb="FFA6A6A6"/>
      </right>
      <top style="thin">
        <color rgb="FFA6A6A6"/>
      </top>
      <bottom style="thin">
        <color rgb="FFA6A6A6"/>
      </bottom>
      <diagonal/>
    </border>
    <border>
      <left/>
      <right style="thin">
        <color theme="0" tint="-0.34998626667073579"/>
      </right>
      <top style="medium">
        <color indexed="64"/>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18"/>
      </left>
      <right style="medium">
        <color indexed="18"/>
      </right>
      <top style="medium">
        <color indexed="18"/>
      </top>
      <bottom style="medium">
        <color indexed="18"/>
      </bottom>
      <diagonal/>
    </border>
    <border>
      <left/>
      <right style="thin">
        <color theme="0" tint="-0.34998626667073579"/>
      </right>
      <top/>
      <bottom style="thin">
        <color theme="0" tint="-0.34998626667073579"/>
      </bottom>
      <diagonal/>
    </border>
    <border>
      <left style="medium">
        <color indexed="64"/>
      </left>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style="thin">
        <color theme="0" tint="-0.34998626667073579"/>
      </right>
      <top/>
      <bottom/>
      <diagonal/>
    </border>
    <border>
      <left style="medium">
        <color indexed="64"/>
      </left>
      <right style="medium">
        <color indexed="64"/>
      </right>
      <top/>
      <bottom style="medium">
        <color indexed="64"/>
      </bottom>
      <diagonal/>
    </border>
    <border>
      <left style="thin">
        <color auto="1"/>
      </left>
      <right style="medium">
        <color indexed="64"/>
      </right>
      <top/>
      <bottom style="medium">
        <color indexed="64"/>
      </bottom>
      <diagonal/>
    </border>
    <border>
      <left style="medium">
        <color indexed="64"/>
      </left>
      <right style="thin">
        <color theme="0" tint="-0.34998626667073579"/>
      </right>
      <top style="medium">
        <color indexed="64"/>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bottom/>
      <diagonal/>
    </border>
    <border>
      <left style="medium">
        <color indexed="64"/>
      </left>
      <right/>
      <top style="medium">
        <color indexed="64"/>
      </top>
      <bottom style="thin">
        <color rgb="FFA6A6A6"/>
      </bottom>
      <diagonal/>
    </border>
    <border>
      <left style="medium">
        <color indexed="64"/>
      </left>
      <right/>
      <top style="thin">
        <color rgb="FFA6A6A6"/>
      </top>
      <bottom style="thin">
        <color rgb="FFA6A6A6"/>
      </bottom>
      <diagonal/>
    </border>
    <border>
      <left/>
      <right style="medium">
        <color indexed="64"/>
      </right>
      <top style="medium">
        <color indexed="64"/>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rgb="FFA6A6A6"/>
      </top>
      <bottom/>
      <diagonal/>
    </border>
    <border>
      <left style="medium">
        <color indexed="64"/>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right style="medium">
        <color indexed="64"/>
      </right>
      <top style="thin">
        <color theme="0" tint="-0.34998626667073579"/>
      </top>
      <bottom/>
      <diagonal/>
    </border>
    <border>
      <left style="thin">
        <color indexed="64"/>
      </left>
      <right style="thin">
        <color indexed="64"/>
      </right>
      <top/>
      <bottom style="thin">
        <color indexed="64"/>
      </bottom>
      <diagonal/>
    </border>
    <border>
      <left/>
      <right style="thin">
        <color theme="0" tint="-0.24994659260841701"/>
      </right>
      <top/>
      <bottom style="medium">
        <color indexed="64"/>
      </bottom>
      <diagonal/>
    </border>
    <border>
      <left style="thin">
        <color indexed="64"/>
      </left>
      <right style="thin">
        <color indexed="64"/>
      </right>
      <top style="thin">
        <color indexed="64"/>
      </top>
      <bottom/>
      <diagonal/>
    </border>
    <border>
      <left style="medium">
        <color indexed="64"/>
      </left>
      <right style="thin">
        <color rgb="FFA6A6A6"/>
      </right>
      <top style="thin">
        <color rgb="FFA6A6A6"/>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bottom/>
      <diagonal/>
    </border>
    <border>
      <left style="thin">
        <color theme="0" tint="-0.24994659260841701"/>
      </left>
      <right style="medium">
        <color indexed="64"/>
      </right>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theme="0" tint="-0.24994659260841701"/>
      </left>
      <right style="thin">
        <color theme="0" tint="-0.24994659260841701"/>
      </right>
      <top/>
      <bottom style="thin">
        <color theme="0" tint="-0.24994659260841701"/>
      </bottom>
      <diagonal/>
    </border>
    <border>
      <left style="medium">
        <color indexed="64"/>
      </left>
      <right/>
      <top style="thin">
        <color indexed="64"/>
      </top>
      <bottom style="medium">
        <color indexed="64"/>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bottom style="medium">
        <color indexed="64"/>
      </bottom>
      <diagonal/>
    </border>
    <border>
      <left/>
      <right/>
      <top/>
      <bottom style="thin">
        <color theme="0" tint="-0.34998626667073579"/>
      </bottom>
      <diagonal/>
    </border>
    <border>
      <left style="medium">
        <color indexed="64"/>
      </left>
      <right style="thin">
        <color theme="0" tint="-0.24994659260841701"/>
      </right>
      <top style="medium">
        <color indexed="64"/>
      </top>
      <bottom style="medium">
        <color indexed="64"/>
      </bottom>
      <diagonal/>
    </border>
    <border>
      <left style="medium">
        <color indexed="64"/>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right/>
      <top style="medium">
        <color indexed="64"/>
      </top>
      <bottom style="thin">
        <color theme="0" tint="-0.34998626667073579"/>
      </bottom>
      <diagonal/>
    </border>
    <border>
      <left style="medium">
        <color theme="1"/>
      </left>
      <right style="thin">
        <color theme="0" tint="-0.34998626667073579"/>
      </right>
      <top style="medium">
        <color indexed="64"/>
      </top>
      <bottom style="thin">
        <color theme="0" tint="-0.34998626667073579"/>
      </bottom>
      <diagonal/>
    </border>
    <border>
      <left style="thin">
        <color theme="0" tint="-0.34998626667073579"/>
      </left>
      <right/>
      <top style="medium">
        <color indexed="64"/>
      </top>
      <bottom style="thin">
        <color theme="0" tint="-0.34998626667073579"/>
      </bottom>
      <diagonal/>
    </border>
    <border>
      <left style="thin">
        <color theme="0" tint="-0.34998626667073579"/>
      </left>
      <right style="medium">
        <color theme="1"/>
      </right>
      <top style="medium">
        <color indexed="64"/>
      </top>
      <bottom style="thin">
        <color theme="0" tint="-0.34998626667073579"/>
      </bottom>
      <diagonal/>
    </border>
    <border>
      <left style="medium">
        <color theme="1"/>
      </left>
      <right style="thin">
        <color theme="0" tint="-0.34998626667073579"/>
      </right>
      <top/>
      <bottom style="thin">
        <color theme="0" tint="-0.34998626667073579"/>
      </bottom>
      <diagonal/>
    </border>
    <border>
      <left style="thin">
        <color theme="0" tint="-0.34998626667073579"/>
      </left>
      <right style="medium">
        <color theme="1"/>
      </right>
      <top/>
      <bottom style="thin">
        <color theme="0" tint="-0.34998626667073579"/>
      </bottom>
      <diagonal/>
    </border>
    <border>
      <left style="medium">
        <color theme="1"/>
      </left>
      <right style="thin">
        <color theme="0" tint="-0.34998626667073579"/>
      </right>
      <top style="thin">
        <color theme="0" tint="-0.34998626667073579"/>
      </top>
      <bottom style="thin">
        <color theme="0" tint="-0.34998626667073579"/>
      </bottom>
      <diagonal/>
    </border>
    <border>
      <left style="medium">
        <color theme="1"/>
      </left>
      <right style="thin">
        <color theme="0" tint="-0.34998626667073579"/>
      </right>
      <top/>
      <bottom style="medium">
        <color indexed="64"/>
      </bottom>
      <diagonal/>
    </border>
    <border>
      <left style="thin">
        <color theme="0" tint="-0.34998626667073579"/>
      </left>
      <right style="medium">
        <color theme="1"/>
      </right>
      <top/>
      <bottom style="medium">
        <color indexed="64"/>
      </bottom>
      <diagonal/>
    </border>
    <border>
      <left style="medium">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theme="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thin">
        <color theme="0" tint="-0.24994659260841701"/>
      </left>
      <right style="medium">
        <color indexed="64"/>
      </right>
      <top style="medium">
        <color indexed="64"/>
      </top>
      <bottom style="thin">
        <color theme="0" tint="-0.24994659260841701"/>
      </bottom>
      <diagonal/>
    </border>
    <border>
      <left style="thin">
        <color theme="0" tint="-0.34998626667073579"/>
      </left>
      <right style="medium">
        <color indexed="64"/>
      </right>
      <top style="medium">
        <color indexed="64"/>
      </top>
      <bottom style="medium">
        <color auto="1"/>
      </bottom>
      <diagonal/>
    </border>
    <border>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style="thin">
        <color theme="0" tint="-0.24994659260841701"/>
      </top>
      <bottom/>
      <diagonal/>
    </border>
    <border>
      <left style="medium">
        <color indexed="64"/>
      </left>
      <right style="medium">
        <color indexed="64"/>
      </right>
      <top style="thin">
        <color theme="0" tint="-0.24994659260841701"/>
      </top>
      <bottom style="medium">
        <color indexed="64"/>
      </bottom>
      <diagonal/>
    </border>
    <border>
      <left style="medium">
        <color indexed="64"/>
      </left>
      <right/>
      <top style="thin">
        <color rgb="FFA6A6A6"/>
      </top>
      <bottom style="thin">
        <color indexed="64"/>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auto="1"/>
      </right>
      <top style="thin">
        <color theme="0" tint="-0.34998626667073579"/>
      </top>
      <bottom style="thin">
        <color indexed="64"/>
      </bottom>
      <diagonal/>
    </border>
    <border>
      <left style="thin">
        <color theme="0" tint="-0.34998626667073579"/>
      </left>
      <right/>
      <top style="thin">
        <color theme="0" tint="-0.34998626667073579"/>
      </top>
      <bottom style="thin">
        <color indexed="64"/>
      </bottom>
      <diagonal/>
    </border>
    <border>
      <left style="thin">
        <color theme="0" tint="-0.34998626667073579"/>
      </left>
      <right/>
      <top/>
      <bottom/>
      <diagonal/>
    </border>
    <border>
      <left style="thin">
        <color indexed="64"/>
      </left>
      <right style="thin">
        <color indexed="64"/>
      </right>
      <top style="medium">
        <color indexed="64"/>
      </top>
      <bottom style="thin">
        <color theme="0" tint="-0.34998626667073579"/>
      </bottom>
      <diagonal/>
    </border>
    <border>
      <left style="thin">
        <color indexed="64"/>
      </left>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style="thin">
        <color auto="1"/>
      </left>
      <right/>
      <top style="thin">
        <color theme="0" tint="-0.34998626667073579"/>
      </top>
      <bottom style="thin">
        <color indexed="64"/>
      </bottom>
      <diagonal/>
    </border>
    <border>
      <left style="thin">
        <color indexed="64"/>
      </left>
      <right style="medium">
        <color indexed="64"/>
      </right>
      <top style="thin">
        <color theme="0" tint="-0.34998626667073579"/>
      </top>
      <bottom style="thin">
        <color indexed="64"/>
      </bottom>
      <diagonal/>
    </border>
    <border>
      <left style="medium">
        <color indexed="64"/>
      </left>
      <right/>
      <top style="thin">
        <color theme="0" tint="-0.24994659260841701"/>
      </top>
      <bottom style="thin">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64"/>
      </left>
      <right style="thin">
        <color indexed="64"/>
      </right>
      <top style="thin">
        <color theme="0" tint="-0.24994659260841701"/>
      </top>
      <bottom style="medium">
        <color indexed="64"/>
      </bottom>
      <diagonal/>
    </border>
    <border>
      <left/>
      <right/>
      <top style="thin">
        <color theme="0" tint="-0.24994659260841701"/>
      </top>
      <bottom/>
      <diagonal/>
    </border>
  </borders>
  <cellStyleXfs count="91">
    <xf numFmtId="0" fontId="0" fillId="0" borderId="0"/>
    <xf numFmtId="44" fontId="16" fillId="0" borderId="0" applyFont="0" applyFill="0" applyBorder="0" applyAlignment="0" applyProtection="0"/>
    <xf numFmtId="0" fontId="17" fillId="0" borderId="0" applyNumberFormat="0" applyFill="0" applyBorder="0" applyAlignment="0" applyProtection="0"/>
    <xf numFmtId="0" fontId="18" fillId="0" borderId="1"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2"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4" applyNumberFormat="0" applyAlignment="0" applyProtection="0"/>
    <xf numFmtId="0" fontId="25" fillId="6" borderId="5" applyNumberFormat="0" applyAlignment="0" applyProtection="0"/>
    <xf numFmtId="0" fontId="26" fillId="6" borderId="4" applyNumberFormat="0" applyAlignment="0" applyProtection="0"/>
    <xf numFmtId="0" fontId="27" fillId="0" borderId="6" applyNumberFormat="0" applyFill="0" applyAlignment="0" applyProtection="0"/>
    <xf numFmtId="0" fontId="28" fillId="7" borderId="7" applyNumberFormat="0" applyAlignment="0" applyProtection="0"/>
    <xf numFmtId="0" fontId="29" fillId="0" borderId="0" applyNumberFormat="0" applyFill="0" applyBorder="0" applyAlignment="0" applyProtection="0"/>
    <xf numFmtId="0" fontId="16" fillId="8" borderId="8" applyNumberFormat="0" applyFont="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32" fillId="32" borderId="0" applyNumberFormat="0" applyBorder="0" applyAlignment="0" applyProtection="0"/>
    <xf numFmtId="43" fontId="16" fillId="0" borderId="0" applyFont="0" applyFill="0" applyBorder="0" applyAlignment="0" applyProtection="0"/>
    <xf numFmtId="0" fontId="36" fillId="0" borderId="0"/>
    <xf numFmtId="0" fontId="36" fillId="0" borderId="0"/>
    <xf numFmtId="0" fontId="15" fillId="0" borderId="0"/>
    <xf numFmtId="43" fontId="36" fillId="0" borderId="0" applyFont="0" applyFill="0" applyBorder="0" applyAlignment="0" applyProtection="0"/>
    <xf numFmtId="166" fontId="36" fillId="0" borderId="0" applyFont="0" applyFill="0" applyBorder="0" applyAlignment="0" applyProtection="0"/>
    <xf numFmtId="43" fontId="15"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166" fontId="36" fillId="0" borderId="0" applyFont="0" applyFill="0" applyBorder="0" applyAlignment="0" applyProtection="0"/>
    <xf numFmtId="0" fontId="14" fillId="0" borderId="0"/>
    <xf numFmtId="44" fontId="14" fillId="0" borderId="0" applyFont="0" applyFill="0" applyBorder="0" applyAlignment="0" applyProtection="0"/>
    <xf numFmtId="9" fontId="16" fillId="0" borderId="0" applyFont="0" applyFill="0" applyBorder="0" applyAlignment="0" applyProtection="0"/>
    <xf numFmtId="0" fontId="13" fillId="0" borderId="0"/>
    <xf numFmtId="0" fontId="28" fillId="47" borderId="21" applyBorder="0">
      <alignment vertical="center"/>
    </xf>
    <xf numFmtId="0" fontId="41" fillId="37" borderId="36">
      <alignment horizontal="center" vertical="center" wrapText="1"/>
    </xf>
    <xf numFmtId="0" fontId="41" fillId="37" borderId="37">
      <alignment horizontal="center" vertical="center" wrapText="1"/>
    </xf>
    <xf numFmtId="49" fontId="36" fillId="48" borderId="38" applyAlignment="0">
      <alignment horizontal="left" vertical="center" wrapText="1"/>
      <protection locked="0"/>
    </xf>
    <xf numFmtId="169" fontId="43" fillId="49" borderId="39" applyBorder="0">
      <alignment horizontal="right"/>
      <protection locked="0"/>
    </xf>
    <xf numFmtId="165" fontId="44" fillId="50" borderId="40">
      <alignment horizontal="right" vertical="center"/>
      <protection locked="0"/>
    </xf>
    <xf numFmtId="0" fontId="11" fillId="0" borderId="0"/>
    <xf numFmtId="9" fontId="11" fillId="0" borderId="0" applyFont="0" applyFill="0" applyBorder="0" applyAlignment="0" applyProtection="0"/>
    <xf numFmtId="43" fontId="11" fillId="0" borderId="0" applyFont="0" applyFill="0" applyBorder="0" applyAlignment="0" applyProtection="0"/>
    <xf numFmtId="0" fontId="36" fillId="0" borderId="45">
      <alignment horizontal="left" vertical="center" wrapText="1" indent="1"/>
    </xf>
    <xf numFmtId="0" fontId="10" fillId="0" borderId="0"/>
    <xf numFmtId="9" fontId="10" fillId="0" borderId="0" applyFont="0" applyFill="0" applyBorder="0" applyAlignment="0" applyProtection="0"/>
    <xf numFmtId="43" fontId="10" fillId="0" borderId="0" applyFont="0" applyFill="0" applyBorder="0" applyAlignment="0" applyProtection="0"/>
    <xf numFmtId="171" fontId="35" fillId="0" borderId="48">
      <alignment horizontal="right" vertical="center"/>
      <protection locked="0"/>
    </xf>
    <xf numFmtId="0" fontId="10" fillId="0" borderId="0"/>
    <xf numFmtId="43" fontId="10" fillId="0" borderId="0" applyFont="0" applyFill="0" applyBorder="0" applyAlignment="0" applyProtection="0"/>
    <xf numFmtId="9" fontId="16" fillId="0" borderId="0" applyFont="0" applyFill="0" applyBorder="0" applyAlignment="0" applyProtection="0"/>
    <xf numFmtId="0" fontId="39" fillId="0" borderId="0"/>
    <xf numFmtId="43" fontId="54" fillId="0" borderId="0" applyFont="0" applyFill="0" applyBorder="0" applyAlignment="0" applyProtection="0"/>
    <xf numFmtId="0" fontId="36" fillId="0" borderId="0"/>
    <xf numFmtId="0" fontId="7" fillId="0" borderId="0"/>
    <xf numFmtId="0" fontId="57" fillId="0" borderId="0" applyNumberForma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1" fillId="0" borderId="0"/>
    <xf numFmtId="44" fontId="1" fillId="0" borderId="0" applyFont="0" applyFill="0" applyBorder="0" applyAlignment="0" applyProtection="0"/>
    <xf numFmtId="0" fontId="1" fillId="0" borderId="0"/>
    <xf numFmtId="14" fontId="1" fillId="0" borderId="0" applyFont="0" applyFill="0" applyBorder="0">
      <alignment horizontal="center" vertical="center"/>
    </xf>
  </cellStyleXfs>
  <cellXfs count="835">
    <xf numFmtId="0" fontId="0" fillId="0" borderId="0" xfId="0"/>
    <xf numFmtId="14" fontId="0" fillId="0" borderId="0" xfId="0" applyNumberFormat="1"/>
    <xf numFmtId="3" fontId="0" fillId="0" borderId="0" xfId="0" applyNumberFormat="1"/>
    <xf numFmtId="49" fontId="0" fillId="0" borderId="0" xfId="0" applyNumberFormat="1"/>
    <xf numFmtId="10" fontId="0" fillId="0" borderId="0" xfId="0" applyNumberFormat="1"/>
    <xf numFmtId="1" fontId="0" fillId="0" borderId="0" xfId="0" applyNumberFormat="1"/>
    <xf numFmtId="49" fontId="0" fillId="33" borderId="11" xfId="0" applyNumberFormat="1" applyFill="1" applyBorder="1"/>
    <xf numFmtId="0" fontId="0" fillId="33" borderId="11" xfId="0" applyFill="1" applyBorder="1"/>
    <xf numFmtId="49" fontId="0" fillId="0" borderId="11" xfId="0" applyNumberFormat="1" applyBorder="1"/>
    <xf numFmtId="0" fontId="0" fillId="0" borderId="11" xfId="0" applyBorder="1"/>
    <xf numFmtId="0" fontId="29" fillId="0" borderId="0" xfId="0" applyFont="1"/>
    <xf numFmtId="1" fontId="0" fillId="33" borderId="10" xfId="0" applyNumberFormat="1" applyFill="1" applyBorder="1"/>
    <xf numFmtId="1" fontId="0" fillId="0" borderId="10" xfId="0" applyNumberFormat="1" applyBorder="1"/>
    <xf numFmtId="0" fontId="28" fillId="36" borderId="10" xfId="0" applyFont="1" applyFill="1" applyBorder="1"/>
    <xf numFmtId="0" fontId="28" fillId="36" borderId="11" xfId="0" applyFont="1" applyFill="1" applyBorder="1"/>
    <xf numFmtId="164" fontId="0" fillId="0" borderId="0" xfId="1" applyNumberFormat="1" applyFont="1"/>
    <xf numFmtId="0" fontId="33" fillId="35" borderId="11" xfId="0" applyFont="1" applyFill="1" applyBorder="1" applyAlignment="1">
      <alignment wrapText="1"/>
    </xf>
    <xf numFmtId="0" fontId="28" fillId="35" borderId="11" xfId="0" applyFont="1" applyFill="1" applyBorder="1" applyAlignment="1">
      <alignment wrapText="1"/>
    </xf>
    <xf numFmtId="164" fontId="0" fillId="0" borderId="0" xfId="0" applyNumberFormat="1"/>
    <xf numFmtId="0" fontId="32" fillId="25" borderId="0" xfId="35" applyBorder="1" applyAlignment="1">
      <alignment wrapText="1"/>
    </xf>
    <xf numFmtId="0" fontId="32" fillId="37" borderId="0" xfId="35" applyFill="1" applyBorder="1" applyAlignment="1">
      <alignment wrapText="1"/>
    </xf>
    <xf numFmtId="0" fontId="28" fillId="37" borderId="0" xfId="35" applyFont="1" applyFill="1" applyBorder="1" applyAlignment="1">
      <alignment horizontal="center" wrapText="1"/>
    </xf>
    <xf numFmtId="0" fontId="0" fillId="0" borderId="0" xfId="0" pivotButton="1"/>
    <xf numFmtId="0" fontId="0" fillId="34" borderId="11" xfId="0" applyFill="1" applyBorder="1"/>
    <xf numFmtId="0" fontId="0" fillId="38" borderId="11" xfId="0" applyFill="1" applyBorder="1"/>
    <xf numFmtId="0" fontId="0" fillId="39" borderId="11" xfId="0" applyFill="1" applyBorder="1"/>
    <xf numFmtId="0" fontId="0" fillId="0" borderId="0" xfId="0" applyAlignment="1">
      <alignment wrapText="1"/>
    </xf>
    <xf numFmtId="0" fontId="31" fillId="40" borderId="0" xfId="0" applyFont="1" applyFill="1"/>
    <xf numFmtId="0" fontId="34" fillId="41" borderId="0" xfId="0" applyFont="1" applyFill="1" applyAlignment="1">
      <alignment horizontal="center"/>
    </xf>
    <xf numFmtId="164" fontId="0" fillId="0" borderId="12" xfId="1" applyNumberFormat="1" applyFont="1" applyBorder="1"/>
    <xf numFmtId="164" fontId="0" fillId="0" borderId="12" xfId="0" applyNumberFormat="1" applyBorder="1"/>
    <xf numFmtId="164" fontId="31" fillId="40" borderId="12" xfId="0" applyNumberFormat="1" applyFont="1" applyFill="1" applyBorder="1"/>
    <xf numFmtId="0" fontId="0" fillId="43" borderId="0" xfId="0" applyFill="1" applyAlignment="1">
      <alignment wrapText="1"/>
    </xf>
    <xf numFmtId="0" fontId="0" fillId="42" borderId="0" xfId="0" applyFill="1" applyAlignment="1">
      <alignment wrapText="1"/>
    </xf>
    <xf numFmtId="165" fontId="0" fillId="0" borderId="0" xfId="43" applyNumberFormat="1" applyFont="1"/>
    <xf numFmtId="165" fontId="31" fillId="0" borderId="0" xfId="43" applyNumberFormat="1" applyFont="1"/>
    <xf numFmtId="164" fontId="0" fillId="44" borderId="0" xfId="0" applyNumberFormat="1" applyFill="1"/>
    <xf numFmtId="165" fontId="0" fillId="0" borderId="0" xfId="43" applyNumberFormat="1" applyFont="1" applyAlignment="1">
      <alignment horizontal="left"/>
    </xf>
    <xf numFmtId="0" fontId="14" fillId="0" borderId="0" xfId="57"/>
    <xf numFmtId="0" fontId="14" fillId="0" borderId="0" xfId="57" applyAlignment="1">
      <alignment vertical="top" wrapText="1"/>
    </xf>
    <xf numFmtId="0" fontId="13" fillId="0" borderId="0" xfId="57" applyFont="1" applyAlignment="1">
      <alignment vertical="top" wrapText="1"/>
    </xf>
    <xf numFmtId="0" fontId="37" fillId="45" borderId="32" xfId="45" quotePrefix="1" applyFont="1" applyFill="1" applyBorder="1" applyAlignment="1">
      <alignment horizontal="right" vertical="center"/>
    </xf>
    <xf numFmtId="0" fontId="16" fillId="0" borderId="0" xfId="0" applyFont="1"/>
    <xf numFmtId="0" fontId="37" fillId="45" borderId="33" xfId="45" quotePrefix="1" applyFont="1" applyFill="1" applyBorder="1" applyAlignment="1">
      <alignment horizontal="right" vertical="center"/>
    </xf>
    <xf numFmtId="0" fontId="37" fillId="45" borderId="34" xfId="45" quotePrefix="1" applyFont="1" applyFill="1" applyBorder="1" applyAlignment="1">
      <alignment horizontal="right" vertical="center"/>
    </xf>
    <xf numFmtId="9" fontId="0" fillId="0" borderId="0" xfId="59" applyFont="1"/>
    <xf numFmtId="167" fontId="0" fillId="0" borderId="0" xfId="43" applyNumberFormat="1" applyFont="1"/>
    <xf numFmtId="0" fontId="39" fillId="0" borderId="0" xfId="0" applyFont="1"/>
    <xf numFmtId="43" fontId="39" fillId="0" borderId="16" xfId="43" applyFont="1" applyBorder="1"/>
    <xf numFmtId="43" fontId="39" fillId="0" borderId="0" xfId="43" applyFont="1" applyBorder="1"/>
    <xf numFmtId="43" fontId="39" fillId="0" borderId="17" xfId="43" applyFont="1" applyBorder="1"/>
    <xf numFmtId="0" fontId="39" fillId="0" borderId="20" xfId="0" applyFont="1" applyBorder="1"/>
    <xf numFmtId="0" fontId="39" fillId="0" borderId="19" xfId="0" applyFont="1" applyBorder="1"/>
    <xf numFmtId="0" fontId="39" fillId="0" borderId="18" xfId="0" applyFont="1" applyBorder="1"/>
    <xf numFmtId="43" fontId="16" fillId="0" borderId="0" xfId="0" applyNumberFormat="1" applyFont="1"/>
    <xf numFmtId="10" fontId="0" fillId="0" borderId="0" xfId="59" applyNumberFormat="1" applyFont="1"/>
    <xf numFmtId="0" fontId="39" fillId="0" borderId="0" xfId="0" applyFont="1" applyAlignment="1">
      <alignment horizontal="center"/>
    </xf>
    <xf numFmtId="0" fontId="39" fillId="37" borderId="0" xfId="0" applyFont="1" applyFill="1" applyAlignment="1">
      <alignment horizontal="center"/>
    </xf>
    <xf numFmtId="0" fontId="39" fillId="37" borderId="0" xfId="0" applyFont="1" applyFill="1"/>
    <xf numFmtId="43" fontId="39" fillId="37" borderId="0" xfId="43" applyFont="1" applyFill="1" applyBorder="1"/>
    <xf numFmtId="43" fontId="39" fillId="0" borderId="20" xfId="43" applyFont="1" applyBorder="1"/>
    <xf numFmtId="0" fontId="39" fillId="37" borderId="20" xfId="0" applyFont="1" applyFill="1" applyBorder="1"/>
    <xf numFmtId="0" fontId="28" fillId="47" borderId="21" xfId="61" applyBorder="1">
      <alignment vertical="center"/>
    </xf>
    <xf numFmtId="0" fontId="42" fillId="0" borderId="30" xfId="0" applyFont="1" applyBorder="1" applyAlignment="1">
      <alignment horizontal="center"/>
    </xf>
    <xf numFmtId="0" fontId="28" fillId="47" borderId="25" xfId="61" applyBorder="1">
      <alignment vertical="center"/>
    </xf>
    <xf numFmtId="0" fontId="41" fillId="37" borderId="44" xfId="63" applyBorder="1" applyAlignment="1">
      <alignment horizontal="right" vertical="center" wrapText="1" indent="1"/>
    </xf>
    <xf numFmtId="0" fontId="41" fillId="37" borderId="29" xfId="63" applyBorder="1">
      <alignment horizontal="center" vertical="center" wrapText="1"/>
    </xf>
    <xf numFmtId="0" fontId="41" fillId="37" borderId="42" xfId="63" applyBorder="1">
      <alignment horizontal="center" vertical="center" wrapText="1"/>
    </xf>
    <xf numFmtId="0" fontId="41" fillId="37" borderId="41" xfId="63" applyBorder="1">
      <alignment horizontal="center" vertical="center" wrapText="1"/>
    </xf>
    <xf numFmtId="169" fontId="43" fillId="49" borderId="46" xfId="65" applyBorder="1">
      <alignment horizontal="right"/>
      <protection locked="0"/>
    </xf>
    <xf numFmtId="169" fontId="43" fillId="49" borderId="47" xfId="65" applyBorder="1">
      <alignment horizontal="right"/>
      <protection locked="0"/>
    </xf>
    <xf numFmtId="0" fontId="40" fillId="0" borderId="0" xfId="0" applyFont="1"/>
    <xf numFmtId="43" fontId="40" fillId="0" borderId="0" xfId="0" applyNumberFormat="1" applyFont="1"/>
    <xf numFmtId="43" fontId="39" fillId="0" borderId="0" xfId="43" applyFont="1" applyFill="1" applyBorder="1"/>
    <xf numFmtId="169" fontId="43" fillId="49" borderId="49" xfId="65" applyBorder="1">
      <alignment horizontal="right"/>
      <protection locked="0"/>
    </xf>
    <xf numFmtId="49" fontId="36" fillId="48" borderId="50" xfId="64" applyBorder="1" applyAlignment="1">
      <alignment horizontal="left" vertical="center" wrapText="1" indent="1"/>
      <protection locked="0"/>
    </xf>
    <xf numFmtId="49" fontId="36" fillId="48" borderId="51" xfId="64" applyBorder="1" applyAlignment="1">
      <alignment horizontal="left" vertical="center" wrapText="1" indent="1"/>
      <protection locked="0"/>
    </xf>
    <xf numFmtId="49" fontId="36" fillId="48" borderId="52" xfId="64" applyBorder="1" applyAlignment="1">
      <alignment horizontal="left" vertical="center" wrapText="1" indent="1"/>
      <protection locked="0"/>
    </xf>
    <xf numFmtId="169" fontId="43" fillId="49" borderId="53" xfId="65" applyBorder="1">
      <alignment horizontal="right"/>
      <protection locked="0"/>
    </xf>
    <xf numFmtId="0" fontId="41" fillId="37" borderId="54" xfId="63" applyBorder="1" applyAlignment="1">
      <alignment horizontal="right" vertical="center" wrapText="1" indent="1"/>
    </xf>
    <xf numFmtId="0" fontId="41" fillId="37" borderId="55" xfId="63" applyBorder="1">
      <alignment horizontal="center" vertical="center" wrapText="1"/>
    </xf>
    <xf numFmtId="169" fontId="43" fillId="49" borderId="56" xfId="65" applyBorder="1">
      <alignment horizontal="right"/>
      <protection locked="0"/>
    </xf>
    <xf numFmtId="169" fontId="43" fillId="49" borderId="57" xfId="65" applyBorder="1">
      <alignment horizontal="right"/>
      <protection locked="0"/>
    </xf>
    <xf numFmtId="169" fontId="43" fillId="49" borderId="58" xfId="65" applyBorder="1">
      <alignment horizontal="right"/>
      <protection locked="0"/>
    </xf>
    <xf numFmtId="169" fontId="43" fillId="49" borderId="59" xfId="65" applyBorder="1">
      <alignment horizontal="right"/>
      <protection locked="0"/>
    </xf>
    <xf numFmtId="0" fontId="0" fillId="0" borderId="24" xfId="0" applyBorder="1"/>
    <xf numFmtId="0" fontId="0" fillId="0" borderId="27" xfId="0" applyBorder="1"/>
    <xf numFmtId="0" fontId="0" fillId="0" borderId="29" xfId="0" applyBorder="1"/>
    <xf numFmtId="0" fontId="36" fillId="0" borderId="60" xfId="70" applyBorder="1">
      <alignment horizontal="left" vertical="center" wrapText="1" indent="1"/>
    </xf>
    <xf numFmtId="0" fontId="36" fillId="0" borderId="61" xfId="70" applyBorder="1">
      <alignment horizontal="left" vertical="center" wrapText="1" indent="1"/>
    </xf>
    <xf numFmtId="169" fontId="43" fillId="49" borderId="64" xfId="65" applyBorder="1">
      <alignment horizontal="right"/>
      <protection locked="0"/>
    </xf>
    <xf numFmtId="169" fontId="43" fillId="49" borderId="28" xfId="65" applyBorder="1">
      <alignment horizontal="right"/>
      <protection locked="0"/>
    </xf>
    <xf numFmtId="165" fontId="44" fillId="50" borderId="21" xfId="66" applyBorder="1" applyAlignment="1">
      <alignment horizontal="center" vertical="center"/>
      <protection locked="0"/>
    </xf>
    <xf numFmtId="165" fontId="44" fillId="50" borderId="65" xfId="66" applyBorder="1" applyAlignment="1">
      <alignment horizontal="center" vertical="center"/>
      <protection locked="0"/>
    </xf>
    <xf numFmtId="165" fontId="44" fillId="50" borderId="66" xfId="66" applyBorder="1" applyAlignment="1">
      <alignment horizontal="center" vertical="center"/>
      <protection locked="0"/>
    </xf>
    <xf numFmtId="165" fontId="44" fillId="50" borderId="67" xfId="66" applyBorder="1">
      <alignment horizontal="right" vertical="center"/>
      <protection locked="0"/>
    </xf>
    <xf numFmtId="165" fontId="44" fillId="50" borderId="68" xfId="66" applyBorder="1">
      <alignment horizontal="right" vertical="center"/>
      <protection locked="0"/>
    </xf>
    <xf numFmtId="165" fontId="44" fillId="50" borderId="69" xfId="66" applyBorder="1">
      <alignment horizontal="right" vertical="center"/>
      <protection locked="0"/>
    </xf>
    <xf numFmtId="165" fontId="44" fillId="50" borderId="66" xfId="66" applyBorder="1">
      <alignment horizontal="right" vertical="center"/>
      <protection locked="0"/>
    </xf>
    <xf numFmtId="0" fontId="36" fillId="0" borderId="70" xfId="70" applyBorder="1">
      <alignment horizontal="left" vertical="center" wrapText="1" indent="1"/>
    </xf>
    <xf numFmtId="169" fontId="43" fillId="49" borderId="71" xfId="65" applyBorder="1">
      <alignment horizontal="right"/>
      <protection locked="0"/>
    </xf>
    <xf numFmtId="169" fontId="43" fillId="49" borderId="72" xfId="65" applyBorder="1">
      <alignment horizontal="right"/>
      <protection locked="0"/>
    </xf>
    <xf numFmtId="165" fontId="44" fillId="50" borderId="21" xfId="66" applyBorder="1" applyProtection="1">
      <alignment horizontal="right" vertical="center"/>
    </xf>
    <xf numFmtId="165" fontId="44" fillId="50" borderId="22" xfId="66" applyBorder="1" applyProtection="1">
      <alignment horizontal="right" vertical="center"/>
    </xf>
    <xf numFmtId="165" fontId="44" fillId="50" borderId="23" xfId="66" applyBorder="1" applyProtection="1">
      <alignment horizontal="right" vertical="center"/>
    </xf>
    <xf numFmtId="0" fontId="38" fillId="51" borderId="21" xfId="0" applyFont="1" applyFill="1" applyBorder="1" applyAlignment="1">
      <alignment horizontal="center"/>
    </xf>
    <xf numFmtId="0" fontId="16" fillId="0" borderId="0" xfId="75" applyFont="1"/>
    <xf numFmtId="0" fontId="37" fillId="0" borderId="14" xfId="44" applyFont="1" applyBorder="1" applyAlignment="1">
      <alignment vertical="center"/>
    </xf>
    <xf numFmtId="0" fontId="36" fillId="0" borderId="15" xfId="44" applyBorder="1"/>
    <xf numFmtId="0" fontId="37" fillId="45" borderId="14" xfId="45" quotePrefix="1" applyFont="1" applyFill="1" applyBorder="1" applyAlignment="1">
      <alignment horizontal="right" vertical="center"/>
    </xf>
    <xf numFmtId="0" fontId="37" fillId="45" borderId="13" xfId="45" quotePrefix="1" applyFont="1" applyFill="1" applyBorder="1" applyAlignment="1">
      <alignment horizontal="right" vertical="center"/>
    </xf>
    <xf numFmtId="0" fontId="37" fillId="45" borderId="15" xfId="45" quotePrefix="1" applyFont="1" applyFill="1" applyBorder="1" applyAlignment="1">
      <alignment horizontal="right" vertical="center"/>
    </xf>
    <xf numFmtId="0" fontId="39" fillId="0" borderId="0" xfId="75" applyFont="1"/>
    <xf numFmtId="43" fontId="39" fillId="0" borderId="18" xfId="43" applyFont="1" applyBorder="1"/>
    <xf numFmtId="43" fontId="39" fillId="0" borderId="19" xfId="43" applyFont="1" applyBorder="1"/>
    <xf numFmtId="43" fontId="39" fillId="0" borderId="33" xfId="43" applyFont="1" applyBorder="1"/>
    <xf numFmtId="43" fontId="39" fillId="0" borderId="32" xfId="43" applyFont="1" applyBorder="1"/>
    <xf numFmtId="43" fontId="39" fillId="0" borderId="34" xfId="43" applyFont="1" applyBorder="1"/>
    <xf numFmtId="0" fontId="37" fillId="45" borderId="14" xfId="44" quotePrefix="1" applyFont="1" applyFill="1" applyBorder="1" applyAlignment="1">
      <alignment horizontal="right" vertical="center"/>
    </xf>
    <xf numFmtId="0" fontId="37" fillId="45" borderId="13" xfId="44" quotePrefix="1" applyFont="1" applyFill="1" applyBorder="1" applyAlignment="1">
      <alignment horizontal="right" vertical="center"/>
    </xf>
    <xf numFmtId="0" fontId="37" fillId="45" borderId="15" xfId="44" quotePrefix="1" applyFont="1" applyFill="1" applyBorder="1" applyAlignment="1">
      <alignment horizontal="right" vertical="center"/>
    </xf>
    <xf numFmtId="43" fontId="39" fillId="0" borderId="20" xfId="43" applyFont="1" applyFill="1" applyBorder="1"/>
    <xf numFmtId="43" fontId="39" fillId="48" borderId="0" xfId="43" applyFont="1" applyFill="1" applyBorder="1"/>
    <xf numFmtId="43" fontId="39" fillId="48" borderId="20" xfId="43" applyFont="1" applyFill="1" applyBorder="1"/>
    <xf numFmtId="168" fontId="0" fillId="48" borderId="0" xfId="0" applyNumberFormat="1" applyFill="1"/>
    <xf numFmtId="0" fontId="41" fillId="37" borderId="75" xfId="63" applyBorder="1" applyAlignment="1">
      <alignment horizontal="right" vertical="center" wrapText="1" indent="1"/>
    </xf>
    <xf numFmtId="0" fontId="40" fillId="0" borderId="20" xfId="0" applyFont="1" applyBorder="1"/>
    <xf numFmtId="0" fontId="40" fillId="0" borderId="20" xfId="0" applyFont="1" applyBorder="1" applyAlignment="1">
      <alignment horizontal="center"/>
    </xf>
    <xf numFmtId="0" fontId="40" fillId="37" borderId="20" xfId="0" applyFont="1" applyFill="1" applyBorder="1" applyAlignment="1">
      <alignment horizontal="center"/>
    </xf>
    <xf numFmtId="0" fontId="36" fillId="0" borderId="14" xfId="51" applyBorder="1" applyAlignment="1">
      <alignment horizontal="right"/>
    </xf>
    <xf numFmtId="0" fontId="45" fillId="46" borderId="13" xfId="51" applyFont="1" applyFill="1" applyBorder="1"/>
    <xf numFmtId="0" fontId="36" fillId="46" borderId="15" xfId="51" applyFill="1" applyBorder="1"/>
    <xf numFmtId="0" fontId="46" fillId="0" borderId="0" xfId="51" applyFont="1"/>
    <xf numFmtId="0" fontId="36" fillId="0" borderId="0" xfId="51"/>
    <xf numFmtId="0" fontId="36" fillId="0" borderId="0" xfId="51" applyAlignment="1">
      <alignment horizontal="right"/>
    </xf>
    <xf numFmtId="17" fontId="0" fillId="0" borderId="0" xfId="0" applyNumberFormat="1"/>
    <xf numFmtId="0" fontId="45" fillId="0" borderId="0" xfId="51" applyFont="1" applyAlignment="1">
      <alignment horizontal="right"/>
    </xf>
    <xf numFmtId="17" fontId="47" fillId="0" borderId="0" xfId="0" applyNumberFormat="1" applyFont="1"/>
    <xf numFmtId="168" fontId="45" fillId="46" borderId="0" xfId="0" applyNumberFormat="1" applyFont="1" applyFill="1"/>
    <xf numFmtId="10" fontId="45" fillId="46" borderId="0" xfId="59" applyNumberFormat="1" applyFont="1" applyFill="1"/>
    <xf numFmtId="17" fontId="0" fillId="52" borderId="0" xfId="0" applyNumberFormat="1" applyFill="1"/>
    <xf numFmtId="17" fontId="47" fillId="52" borderId="0" xfId="0" applyNumberFormat="1" applyFont="1" applyFill="1"/>
    <xf numFmtId="0" fontId="36" fillId="52" borderId="0" xfId="51" applyFill="1"/>
    <xf numFmtId="167" fontId="47" fillId="46" borderId="0" xfId="56" applyNumberFormat="1" applyFont="1" applyFill="1"/>
    <xf numFmtId="2" fontId="45" fillId="46" borderId="0" xfId="51" applyNumberFormat="1" applyFont="1" applyFill="1"/>
    <xf numFmtId="10" fontId="47" fillId="46" borderId="0" xfId="77" applyNumberFormat="1" applyFont="1" applyFill="1"/>
    <xf numFmtId="17" fontId="36" fillId="0" borderId="0" xfId="51" applyNumberFormat="1"/>
    <xf numFmtId="17" fontId="45" fillId="0" borderId="0" xfId="51" applyNumberFormat="1" applyFont="1"/>
    <xf numFmtId="10" fontId="0" fillId="0" borderId="0" xfId="77" applyNumberFormat="1" applyFont="1"/>
    <xf numFmtId="167" fontId="0" fillId="0" borderId="0" xfId="56" applyNumberFormat="1" applyFont="1"/>
    <xf numFmtId="168" fontId="36" fillId="0" borderId="0" xfId="51" applyNumberFormat="1"/>
    <xf numFmtId="10" fontId="9" fillId="0" borderId="0" xfId="77" applyNumberFormat="1" applyFont="1"/>
    <xf numFmtId="0" fontId="49" fillId="55" borderId="0" xfId="75" applyFont="1" applyFill="1"/>
    <xf numFmtId="0" fontId="49" fillId="55" borderId="0" xfId="0" applyFont="1" applyFill="1"/>
    <xf numFmtId="0" fontId="49" fillId="55" borderId="14" xfId="75" applyFont="1" applyFill="1" applyBorder="1" applyAlignment="1">
      <alignment horizontal="center"/>
    </xf>
    <xf numFmtId="0" fontId="49" fillId="55" borderId="13" xfId="75" applyFont="1" applyFill="1" applyBorder="1" applyAlignment="1">
      <alignment horizontal="center"/>
    </xf>
    <xf numFmtId="0" fontId="49" fillId="55" borderId="15" xfId="75" applyFont="1" applyFill="1" applyBorder="1" applyAlignment="1">
      <alignment horizontal="center"/>
    </xf>
    <xf numFmtId="0" fontId="49" fillId="56" borderId="0" xfId="75" applyFont="1" applyFill="1"/>
    <xf numFmtId="0" fontId="49" fillId="56" borderId="0" xfId="0" applyFont="1" applyFill="1"/>
    <xf numFmtId="0" fontId="49" fillId="56" borderId="14" xfId="75" applyFont="1" applyFill="1" applyBorder="1" applyAlignment="1">
      <alignment horizontal="center"/>
    </xf>
    <xf numFmtId="0" fontId="49" fillId="56" borderId="13" xfId="75" applyFont="1" applyFill="1" applyBorder="1" applyAlignment="1">
      <alignment horizontal="center"/>
    </xf>
    <xf numFmtId="0" fontId="49" fillId="56" borderId="15" xfId="75" applyFont="1" applyFill="1" applyBorder="1" applyAlignment="1">
      <alignment horizontal="center"/>
    </xf>
    <xf numFmtId="0" fontId="40" fillId="0" borderId="0" xfId="75" applyFont="1"/>
    <xf numFmtId="43" fontId="40" fillId="0" borderId="33" xfId="75" applyNumberFormat="1" applyFont="1" applyBorder="1"/>
    <xf numFmtId="43" fontId="40" fillId="0" borderId="32" xfId="75" applyNumberFormat="1" applyFont="1" applyBorder="1"/>
    <xf numFmtId="43" fontId="40" fillId="0" borderId="34" xfId="75" applyNumberFormat="1" applyFont="1" applyBorder="1"/>
    <xf numFmtId="0" fontId="31" fillId="0" borderId="0" xfId="0" applyFont="1"/>
    <xf numFmtId="43" fontId="40" fillId="0" borderId="32" xfId="0" applyNumberFormat="1" applyFont="1" applyBorder="1"/>
    <xf numFmtId="165" fontId="48" fillId="0" borderId="0" xfId="0" applyNumberFormat="1" applyFont="1"/>
    <xf numFmtId="164" fontId="14" fillId="0" borderId="0" xfId="57" applyNumberFormat="1"/>
    <xf numFmtId="0" fontId="36" fillId="0" borderId="0" xfId="44"/>
    <xf numFmtId="0" fontId="36" fillId="0" borderId="0" xfId="44" applyAlignment="1">
      <alignment vertical="center"/>
    </xf>
    <xf numFmtId="0" fontId="14" fillId="0" borderId="24" xfId="57" applyBorder="1"/>
    <xf numFmtId="0" fontId="14" fillId="0" borderId="25" xfId="57" applyBorder="1"/>
    <xf numFmtId="164" fontId="14" fillId="0" borderId="25" xfId="1" applyNumberFormat="1" applyFont="1" applyFill="1" applyBorder="1"/>
    <xf numFmtId="9" fontId="16" fillId="0" borderId="0" xfId="59" applyFont="1"/>
    <xf numFmtId="0" fontId="49" fillId="56" borderId="15" xfId="75" applyFont="1" applyFill="1" applyBorder="1" applyAlignment="1">
      <alignment horizontal="center" wrapText="1"/>
    </xf>
    <xf numFmtId="0" fontId="16" fillId="54" borderId="0" xfId="75" applyFont="1" applyFill="1"/>
    <xf numFmtId="0" fontId="16" fillId="54" borderId="0" xfId="0" applyFont="1" applyFill="1"/>
    <xf numFmtId="44" fontId="14" fillId="0" borderId="0" xfId="57" applyNumberFormat="1"/>
    <xf numFmtId="43" fontId="39" fillId="0" borderId="33" xfId="43" applyFont="1" applyFill="1" applyBorder="1"/>
    <xf numFmtId="43" fontId="39" fillId="0" borderId="16" xfId="43" applyFont="1" applyFill="1" applyBorder="1"/>
    <xf numFmtId="43" fontId="39" fillId="0" borderId="18" xfId="43" applyFont="1" applyFill="1" applyBorder="1"/>
    <xf numFmtId="43" fontId="39" fillId="0" borderId="35" xfId="43" applyFont="1" applyFill="1" applyBorder="1"/>
    <xf numFmtId="43" fontId="39" fillId="0" borderId="74" xfId="43" applyFont="1" applyFill="1" applyBorder="1"/>
    <xf numFmtId="0" fontId="14" fillId="0" borderId="0" xfId="57" quotePrefix="1"/>
    <xf numFmtId="43" fontId="39" fillId="0" borderId="76" xfId="43" applyFont="1" applyFill="1" applyBorder="1"/>
    <xf numFmtId="43" fontId="29" fillId="0" borderId="0" xfId="0" applyNumberFormat="1" applyFont="1"/>
    <xf numFmtId="169" fontId="43" fillId="46" borderId="43" xfId="65" applyFill="1" applyBorder="1">
      <alignment horizontal="right"/>
      <protection locked="0"/>
    </xf>
    <xf numFmtId="169" fontId="43" fillId="46" borderId="46" xfId="65" applyFill="1" applyBorder="1">
      <alignment horizontal="right"/>
      <protection locked="0"/>
    </xf>
    <xf numFmtId="169" fontId="43" fillId="46" borderId="62" xfId="65" applyFill="1" applyBorder="1">
      <alignment horizontal="right"/>
      <protection locked="0"/>
    </xf>
    <xf numFmtId="169" fontId="43" fillId="46" borderId="47" xfId="65" applyFill="1" applyBorder="1">
      <alignment horizontal="right"/>
      <protection locked="0"/>
    </xf>
    <xf numFmtId="169" fontId="43" fillId="46" borderId="63" xfId="65" applyFill="1" applyBorder="1">
      <alignment horizontal="right"/>
      <protection locked="0"/>
    </xf>
    <xf numFmtId="169" fontId="43" fillId="46" borderId="72" xfId="65" applyFill="1" applyBorder="1">
      <alignment horizontal="right"/>
      <protection locked="0"/>
    </xf>
    <xf numFmtId="169" fontId="43" fillId="46" borderId="73" xfId="65" applyFill="1" applyBorder="1">
      <alignment horizontal="right"/>
      <protection locked="0"/>
    </xf>
    <xf numFmtId="0" fontId="52" fillId="0" borderId="0" xfId="78" applyFont="1"/>
    <xf numFmtId="0" fontId="52" fillId="0" borderId="0" xfId="78" applyFont="1" applyAlignment="1">
      <alignment horizontal="center" wrapText="1"/>
    </xf>
    <xf numFmtId="15" fontId="53" fillId="0" borderId="0" xfId="78" applyNumberFormat="1" applyFont="1" applyAlignment="1">
      <alignment horizontal="center" vertical="center" wrapText="1"/>
    </xf>
    <xf numFmtId="165" fontId="52" fillId="0" borderId="0" xfId="78" applyNumberFormat="1" applyFont="1"/>
    <xf numFmtId="0" fontId="36" fillId="0" borderId="14" xfId="51" applyBorder="1" applyAlignment="1">
      <alignment horizontal="center"/>
    </xf>
    <xf numFmtId="0" fontId="7" fillId="0" borderId="0" xfId="81"/>
    <xf numFmtId="0" fontId="58" fillId="0" borderId="0" xfId="81" applyFont="1"/>
    <xf numFmtId="0" fontId="59" fillId="0" borderId="0" xfId="81" applyFont="1" applyAlignment="1">
      <alignment horizontal="center" wrapText="1"/>
    </xf>
    <xf numFmtId="0" fontId="58" fillId="0" borderId="0" xfId="81" applyFont="1" applyAlignment="1">
      <alignment horizontal="center" wrapText="1"/>
    </xf>
    <xf numFmtId="0" fontId="7" fillId="0" borderId="0" xfId="81" applyAlignment="1">
      <alignment horizontal="center" wrapText="1"/>
    </xf>
    <xf numFmtId="0" fontId="58" fillId="0" borderId="0" xfId="81" applyFont="1" applyAlignment="1">
      <alignment horizontal="left" indent="1"/>
    </xf>
    <xf numFmtId="165" fontId="58" fillId="0" borderId="0" xfId="81" applyNumberFormat="1" applyFont="1"/>
    <xf numFmtId="43" fontId="58" fillId="0" borderId="0" xfId="81" applyNumberFormat="1" applyFont="1"/>
    <xf numFmtId="165" fontId="58" fillId="0" borderId="0" xfId="84" applyNumberFormat="1" applyFont="1"/>
    <xf numFmtId="0" fontId="52" fillId="0" borderId="0" xfId="78" applyFont="1" applyAlignment="1">
      <alignment wrapText="1"/>
    </xf>
    <xf numFmtId="43" fontId="52" fillId="0" borderId="0" xfId="78" applyNumberFormat="1" applyFont="1"/>
    <xf numFmtId="0" fontId="60" fillId="58" borderId="21" xfId="0" applyFont="1" applyFill="1" applyBorder="1" applyAlignment="1">
      <alignment vertical="center"/>
    </xf>
    <xf numFmtId="0" fontId="60" fillId="58" borderId="22" xfId="0" applyFont="1" applyFill="1" applyBorder="1" applyAlignment="1">
      <alignment vertical="center"/>
    </xf>
    <xf numFmtId="0" fontId="61" fillId="0" borderId="0" xfId="0" applyFont="1"/>
    <xf numFmtId="0" fontId="61" fillId="0" borderId="25" xfId="0" applyFont="1" applyBorder="1"/>
    <xf numFmtId="0" fontId="61" fillId="0" borderId="31" xfId="0" applyFont="1" applyBorder="1"/>
    <xf numFmtId="0" fontId="36" fillId="0" borderId="45" xfId="0" applyFont="1" applyBorder="1" applyAlignment="1">
      <alignment horizontal="left" vertical="center" wrapText="1" indent="1"/>
    </xf>
    <xf numFmtId="0" fontId="36" fillId="0" borderId="77" xfId="0" applyFont="1" applyBorder="1" applyAlignment="1">
      <alignment horizontal="left" vertical="center" wrapText="1" indent="1"/>
    </xf>
    <xf numFmtId="43" fontId="0" fillId="0" borderId="0" xfId="0" applyNumberFormat="1"/>
    <xf numFmtId="172" fontId="52" fillId="0" borderId="0" xfId="78" applyNumberFormat="1" applyFont="1"/>
    <xf numFmtId="164" fontId="38" fillId="0" borderId="25" xfId="1" applyNumberFormat="1" applyFont="1" applyFill="1" applyBorder="1"/>
    <xf numFmtId="164" fontId="31" fillId="0" borderId="25" xfId="1" applyNumberFormat="1" applyFont="1" applyFill="1" applyBorder="1"/>
    <xf numFmtId="164" fontId="31" fillId="0" borderId="26" xfId="1" applyNumberFormat="1" applyFont="1" applyFill="1" applyBorder="1"/>
    <xf numFmtId="15" fontId="52" fillId="0" borderId="0" xfId="78" applyNumberFormat="1" applyFont="1" applyAlignment="1">
      <alignment horizontal="center"/>
    </xf>
    <xf numFmtId="169" fontId="43" fillId="49" borderId="78" xfId="65" applyBorder="1">
      <alignment horizontal="right"/>
      <protection locked="0"/>
    </xf>
    <xf numFmtId="0" fontId="41" fillId="37" borderId="37" xfId="63" applyAlignment="1">
      <alignment horizontal="right" vertical="center" wrapText="1" indent="1"/>
    </xf>
    <xf numFmtId="169" fontId="43" fillId="49" borderId="79" xfId="65" applyBorder="1">
      <alignment horizontal="right"/>
      <protection locked="0"/>
    </xf>
    <xf numFmtId="44" fontId="14" fillId="0" borderId="28" xfId="57" applyNumberFormat="1" applyBorder="1" applyAlignment="1">
      <alignment horizontal="right"/>
    </xf>
    <xf numFmtId="0" fontId="14" fillId="0" borderId="30" xfId="57" applyBorder="1"/>
    <xf numFmtId="164" fontId="14" fillId="0" borderId="30" xfId="57" applyNumberFormat="1" applyBorder="1" applyAlignment="1">
      <alignment horizontal="right"/>
    </xf>
    <xf numFmtId="169" fontId="0" fillId="0" borderId="0" xfId="0" applyNumberFormat="1"/>
    <xf numFmtId="0" fontId="4" fillId="0" borderId="0" xfId="85"/>
    <xf numFmtId="0" fontId="62" fillId="0" borderId="0" xfId="0" applyFont="1"/>
    <xf numFmtId="43" fontId="62" fillId="0" borderId="0" xfId="43" applyFont="1"/>
    <xf numFmtId="43" fontId="62" fillId="0" borderId="0" xfId="0" applyNumberFormat="1" applyFont="1"/>
    <xf numFmtId="43" fontId="63" fillId="0" borderId="0" xfId="0" applyNumberFormat="1" applyFont="1"/>
    <xf numFmtId="168" fontId="16" fillId="0" borderId="0" xfId="0" applyNumberFormat="1" applyFont="1"/>
    <xf numFmtId="9" fontId="62" fillId="0" borderId="0" xfId="59" applyFont="1"/>
    <xf numFmtId="0" fontId="64" fillId="60" borderId="0" xfId="0" applyFont="1" applyFill="1" applyAlignment="1">
      <alignment vertical="center" wrapText="1"/>
    </xf>
    <xf numFmtId="0" fontId="64" fillId="60" borderId="0" xfId="0" applyFont="1" applyFill="1" applyAlignment="1">
      <alignment horizontal="center" vertical="center" wrapText="1"/>
    </xf>
    <xf numFmtId="0" fontId="66" fillId="61" borderId="30" xfId="0" applyFont="1" applyFill="1" applyBorder="1" applyAlignment="1">
      <alignment vertical="center" wrapText="1"/>
    </xf>
    <xf numFmtId="0" fontId="67" fillId="0" borderId="30" xfId="0" applyFont="1" applyBorder="1" applyAlignment="1">
      <alignment horizontal="left" vertical="center" wrapText="1"/>
    </xf>
    <xf numFmtId="172" fontId="66" fillId="61" borderId="25" xfId="0" applyNumberFormat="1" applyFont="1" applyFill="1" applyBorder="1" applyAlignment="1">
      <alignment horizontal="right" vertical="center" wrapText="1"/>
    </xf>
    <xf numFmtId="172" fontId="66" fillId="61" borderId="0" xfId="0" applyNumberFormat="1" applyFont="1" applyFill="1" applyAlignment="1">
      <alignment horizontal="right" vertical="center" wrapText="1"/>
    </xf>
    <xf numFmtId="172" fontId="66" fillId="61" borderId="30" xfId="0" applyNumberFormat="1" applyFont="1" applyFill="1" applyBorder="1" applyAlignment="1">
      <alignment horizontal="right" vertical="center" wrapText="1"/>
    </xf>
    <xf numFmtId="0" fontId="39" fillId="0" borderId="20" xfId="75" applyFont="1" applyBorder="1"/>
    <xf numFmtId="169" fontId="43" fillId="49" borderId="82" xfId="65" applyBorder="1">
      <alignment horizontal="right"/>
      <protection locked="0"/>
    </xf>
    <xf numFmtId="0" fontId="68" fillId="59" borderId="27" xfId="0" applyFont="1" applyFill="1" applyBorder="1" applyAlignment="1">
      <alignment horizontal="left" vertical="center" wrapText="1" indent="1"/>
    </xf>
    <xf numFmtId="49" fontId="69" fillId="51" borderId="21" xfId="0" applyNumberFormat="1" applyFont="1" applyFill="1" applyBorder="1" applyAlignment="1">
      <alignment horizontal="right" vertical="center"/>
    </xf>
    <xf numFmtId="165" fontId="44" fillId="50" borderId="23" xfId="66" applyBorder="1">
      <alignment horizontal="right" vertical="center"/>
      <protection locked="0"/>
    </xf>
    <xf numFmtId="169" fontId="43" fillId="49" borderId="85" xfId="65" applyBorder="1">
      <alignment horizontal="right"/>
      <protection locked="0"/>
    </xf>
    <xf numFmtId="169" fontId="43" fillId="49" borderId="86" xfId="65" applyBorder="1">
      <alignment horizontal="right"/>
      <protection locked="0"/>
    </xf>
    <xf numFmtId="49" fontId="69" fillId="51" borderId="21" xfId="0" applyNumberFormat="1" applyFont="1" applyFill="1" applyBorder="1" applyAlignment="1">
      <alignment horizontal="right" vertical="center" indent="2"/>
    </xf>
    <xf numFmtId="9" fontId="0" fillId="62" borderId="87" xfId="59" applyFont="1" applyFill="1" applyBorder="1" applyAlignment="1">
      <alignment horizontal="center"/>
    </xf>
    <xf numFmtId="9" fontId="0" fillId="62" borderId="88" xfId="59" applyFont="1" applyFill="1" applyBorder="1" applyAlignment="1">
      <alignment horizontal="center"/>
    </xf>
    <xf numFmtId="9" fontId="0" fillId="62" borderId="54" xfId="59" applyFont="1" applyFill="1" applyBorder="1" applyAlignment="1">
      <alignment horizontal="center"/>
    </xf>
    <xf numFmtId="176" fontId="0" fillId="34" borderId="0" xfId="0" applyNumberFormat="1" applyFill="1"/>
    <xf numFmtId="0" fontId="0" fillId="34" borderId="0" xfId="0" applyFill="1"/>
    <xf numFmtId="172" fontId="39" fillId="0" borderId="16" xfId="43" applyNumberFormat="1" applyFont="1" applyBorder="1"/>
    <xf numFmtId="172" fontId="40" fillId="0" borderId="33" xfId="75" applyNumberFormat="1" applyFont="1" applyBorder="1"/>
    <xf numFmtId="172" fontId="40" fillId="0" borderId="32" xfId="75" applyNumberFormat="1" applyFont="1" applyBorder="1"/>
    <xf numFmtId="172" fontId="40" fillId="0" borderId="34" xfId="75" applyNumberFormat="1" applyFont="1" applyBorder="1"/>
    <xf numFmtId="169" fontId="43" fillId="49" borderId="89" xfId="65" applyBorder="1">
      <alignment horizontal="right"/>
      <protection locked="0"/>
    </xf>
    <xf numFmtId="49" fontId="36" fillId="48" borderId="51" xfId="64" applyBorder="1" applyAlignment="1">
      <alignment vertical="center"/>
      <protection locked="0"/>
    </xf>
    <xf numFmtId="49" fontId="36" fillId="48" borderId="50" xfId="64" applyBorder="1" applyAlignment="1">
      <alignment vertical="center"/>
      <protection locked="0"/>
    </xf>
    <xf numFmtId="169" fontId="43" fillId="49" borderId="0" xfId="65" applyBorder="1">
      <alignment horizontal="right"/>
      <protection locked="0"/>
    </xf>
    <xf numFmtId="0" fontId="40" fillId="0" borderId="0" xfId="0" applyFont="1" applyAlignment="1">
      <alignment horizontal="center"/>
    </xf>
    <xf numFmtId="169" fontId="43" fillId="49" borderId="91" xfId="65" applyBorder="1">
      <alignment horizontal="right"/>
      <protection locked="0"/>
    </xf>
    <xf numFmtId="169" fontId="43" fillId="49" borderId="92" xfId="65" applyBorder="1">
      <alignment horizontal="right"/>
      <protection locked="0"/>
    </xf>
    <xf numFmtId="169" fontId="43" fillId="49" borderId="81" xfId="65" applyBorder="1">
      <alignment horizontal="right"/>
      <protection locked="0"/>
    </xf>
    <xf numFmtId="169" fontId="43" fillId="49" borderId="93" xfId="65" applyBorder="1">
      <alignment horizontal="right"/>
      <protection locked="0"/>
    </xf>
    <xf numFmtId="169" fontId="43" fillId="49" borderId="94" xfId="65" applyBorder="1">
      <alignment horizontal="right"/>
      <protection locked="0"/>
    </xf>
    <xf numFmtId="169" fontId="43" fillId="49" borderId="95" xfId="65" applyBorder="1">
      <alignment horizontal="right"/>
      <protection locked="0"/>
    </xf>
    <xf numFmtId="0" fontId="41" fillId="37" borderId="29" xfId="63" applyBorder="1" applyAlignment="1">
      <alignment horizontal="right" vertical="center" wrapText="1" indent="1"/>
    </xf>
    <xf numFmtId="0" fontId="41" fillId="37" borderId="96" xfId="63" applyBorder="1" applyAlignment="1">
      <alignment horizontal="right" vertical="center" wrapText="1" indent="1"/>
    </xf>
    <xf numFmtId="169" fontId="43" fillId="49" borderId="97" xfId="65" applyBorder="1">
      <alignment horizontal="right"/>
      <protection locked="0"/>
    </xf>
    <xf numFmtId="169" fontId="43" fillId="49" borderId="98" xfId="65" applyBorder="1">
      <alignment horizontal="right"/>
      <protection locked="0"/>
    </xf>
    <xf numFmtId="169" fontId="43" fillId="49" borderId="99" xfId="65" applyBorder="1">
      <alignment horizontal="right"/>
      <protection locked="0"/>
    </xf>
    <xf numFmtId="169" fontId="43" fillId="49" borderId="29" xfId="65" applyBorder="1">
      <alignment horizontal="right"/>
      <protection locked="0"/>
    </xf>
    <xf numFmtId="169" fontId="43" fillId="49" borderId="100" xfId="65" applyBorder="1">
      <alignment horizontal="right"/>
      <protection locked="0"/>
    </xf>
    <xf numFmtId="169" fontId="43" fillId="49" borderId="101" xfId="65" applyBorder="1">
      <alignment horizontal="right"/>
      <protection locked="0"/>
    </xf>
    <xf numFmtId="169" fontId="43" fillId="49" borderId="102" xfId="65" applyBorder="1">
      <alignment horizontal="right"/>
      <protection locked="0"/>
    </xf>
    <xf numFmtId="169" fontId="43" fillId="49" borderId="103" xfId="65" applyBorder="1">
      <alignment horizontal="right"/>
      <protection locked="0"/>
    </xf>
    <xf numFmtId="169" fontId="43" fillId="49" borderId="104" xfId="65" applyBorder="1">
      <alignment horizontal="right"/>
      <protection locked="0"/>
    </xf>
    <xf numFmtId="169" fontId="43" fillId="49" borderId="105" xfId="65" applyBorder="1">
      <alignment horizontal="right"/>
      <protection locked="0"/>
    </xf>
    <xf numFmtId="169" fontId="43" fillId="49" borderId="106" xfId="65" applyBorder="1">
      <alignment horizontal="right"/>
      <protection locked="0"/>
    </xf>
    <xf numFmtId="169" fontId="43" fillId="49" borderId="107" xfId="65" applyBorder="1">
      <alignment horizontal="right"/>
      <protection locked="0"/>
    </xf>
    <xf numFmtId="169" fontId="43" fillId="49" borderId="108" xfId="65" applyBorder="1">
      <alignment horizontal="right"/>
      <protection locked="0"/>
    </xf>
    <xf numFmtId="169" fontId="43" fillId="49" borderId="30" xfId="65" applyBorder="1">
      <alignment horizontal="right"/>
      <protection locked="0"/>
    </xf>
    <xf numFmtId="169" fontId="43" fillId="49" borderId="109" xfId="65" applyBorder="1">
      <alignment horizontal="right"/>
      <protection locked="0"/>
    </xf>
    <xf numFmtId="169" fontId="43" fillId="46" borderId="49" xfId="65" applyFill="1" applyBorder="1">
      <alignment horizontal="right"/>
      <protection locked="0"/>
    </xf>
    <xf numFmtId="169" fontId="43" fillId="46" borderId="64" xfId="65" applyFill="1" applyBorder="1">
      <alignment horizontal="right"/>
      <protection locked="0"/>
    </xf>
    <xf numFmtId="169" fontId="43" fillId="63" borderId="100" xfId="65" applyFill="1" applyBorder="1">
      <alignment horizontal="right"/>
      <protection locked="0"/>
    </xf>
    <xf numFmtId="169" fontId="43" fillId="63" borderId="104" xfId="65" applyFill="1" applyBorder="1">
      <alignment horizontal="right"/>
      <protection locked="0"/>
    </xf>
    <xf numFmtId="169" fontId="43" fillId="63" borderId="78" xfId="65" applyFill="1" applyBorder="1">
      <alignment horizontal="right"/>
      <protection locked="0"/>
    </xf>
    <xf numFmtId="169" fontId="43" fillId="63" borderId="106" xfId="65" applyFill="1" applyBorder="1">
      <alignment horizontal="right"/>
      <protection locked="0"/>
    </xf>
    <xf numFmtId="169" fontId="43" fillId="63" borderId="81" xfId="65" applyFill="1" applyBorder="1">
      <alignment horizontal="right"/>
      <protection locked="0"/>
    </xf>
    <xf numFmtId="169" fontId="43" fillId="63" borderId="109" xfId="65" applyFill="1" applyBorder="1">
      <alignment horizontal="right"/>
      <protection locked="0"/>
    </xf>
    <xf numFmtId="169" fontId="43" fillId="49" borderId="110" xfId="65" applyBorder="1">
      <alignment horizontal="right"/>
      <protection locked="0"/>
    </xf>
    <xf numFmtId="169" fontId="43" fillId="49" borderId="27" xfId="65" applyBorder="1">
      <alignment horizontal="right"/>
      <protection locked="0"/>
    </xf>
    <xf numFmtId="169" fontId="43" fillId="49" borderId="111" xfId="65" applyBorder="1">
      <alignment horizontal="right"/>
      <protection locked="0"/>
    </xf>
    <xf numFmtId="169" fontId="43" fillId="46" borderId="28" xfId="65" applyFill="1" applyBorder="1">
      <alignment horizontal="right"/>
      <protection locked="0"/>
    </xf>
    <xf numFmtId="169" fontId="43" fillId="46" borderId="100" xfId="65" applyFill="1" applyBorder="1">
      <alignment horizontal="right"/>
      <protection locked="0"/>
    </xf>
    <xf numFmtId="169" fontId="43" fillId="46" borderId="78" xfId="65" applyFill="1" applyBorder="1">
      <alignment horizontal="right"/>
      <protection locked="0"/>
    </xf>
    <xf numFmtId="169" fontId="43" fillId="46" borderId="92" xfId="65" applyFill="1" applyBorder="1">
      <alignment horizontal="right"/>
      <protection locked="0"/>
    </xf>
    <xf numFmtId="169" fontId="43" fillId="46" borderId="81" xfId="65" applyFill="1" applyBorder="1">
      <alignment horizontal="right"/>
      <protection locked="0"/>
    </xf>
    <xf numFmtId="0" fontId="0" fillId="0" borderId="88" xfId="0" applyBorder="1"/>
    <xf numFmtId="0" fontId="0" fillId="0" borderId="54" xfId="0" applyBorder="1"/>
    <xf numFmtId="0" fontId="58" fillId="0" borderId="0" xfId="81" applyFont="1" applyAlignment="1">
      <alignment horizontal="left" wrapText="1"/>
    </xf>
    <xf numFmtId="0" fontId="38" fillId="0" borderId="0" xfId="78" applyFont="1"/>
    <xf numFmtId="0" fontId="52" fillId="0" borderId="0" xfId="78" applyFont="1" applyAlignment="1">
      <alignment vertical="center" wrapText="1"/>
    </xf>
    <xf numFmtId="0" fontId="52" fillId="0" borderId="0" xfId="78" applyFont="1" applyAlignment="1">
      <alignment horizontal="left" vertical="center"/>
    </xf>
    <xf numFmtId="0" fontId="52" fillId="0" borderId="0" xfId="78" applyFont="1" applyAlignment="1">
      <alignment horizontal="left" vertical="center" wrapText="1"/>
    </xf>
    <xf numFmtId="0" fontId="52" fillId="0" borderId="0" xfId="78" applyFont="1" applyAlignment="1">
      <alignment vertical="center"/>
    </xf>
    <xf numFmtId="165" fontId="52" fillId="0" borderId="0" xfId="79" applyNumberFormat="1" applyFont="1" applyFill="1" applyBorder="1" applyAlignment="1">
      <alignment vertical="center"/>
    </xf>
    <xf numFmtId="0" fontId="55" fillId="0" borderId="0" xfId="78" applyFont="1" applyAlignment="1">
      <alignment vertical="center"/>
    </xf>
    <xf numFmtId="0" fontId="55" fillId="0" borderId="0" xfId="78" applyFont="1" applyAlignment="1">
      <alignment vertical="center" wrapText="1"/>
    </xf>
    <xf numFmtId="165" fontId="52" fillId="0" borderId="0" xfId="78" applyNumberFormat="1" applyFont="1" applyAlignment="1">
      <alignment vertical="center"/>
    </xf>
    <xf numFmtId="172" fontId="52" fillId="0" borderId="0" xfId="78" applyNumberFormat="1" applyFont="1" applyAlignment="1">
      <alignment vertical="center"/>
    </xf>
    <xf numFmtId="0" fontId="56" fillId="0" borderId="0" xfId="78" applyFont="1" applyAlignment="1">
      <alignment vertical="center"/>
    </xf>
    <xf numFmtId="0" fontId="55" fillId="0" borderId="0" xfId="78" applyFont="1" applyAlignment="1">
      <alignment horizontal="left" vertical="center"/>
    </xf>
    <xf numFmtId="0" fontId="75" fillId="0" borderId="0" xfId="80" applyFont="1" applyAlignment="1">
      <alignment vertical="center" wrapText="1"/>
    </xf>
    <xf numFmtId="0" fontId="75" fillId="0" borderId="0" xfId="78" applyFont="1" applyAlignment="1">
      <alignment wrapText="1"/>
    </xf>
    <xf numFmtId="0" fontId="75" fillId="0" borderId="0" xfId="78" applyFont="1" applyAlignment="1">
      <alignment vertical="center" wrapText="1"/>
    </xf>
    <xf numFmtId="15" fontId="53" fillId="0" borderId="0" xfId="78" applyNumberFormat="1" applyFont="1" applyAlignment="1">
      <alignment horizontal="left" vertical="center" wrapText="1"/>
    </xf>
    <xf numFmtId="15" fontId="76" fillId="0" borderId="0" xfId="78" applyNumberFormat="1" applyFont="1" applyAlignment="1">
      <alignment horizontal="center" vertical="center" wrapText="1"/>
    </xf>
    <xf numFmtId="0" fontId="52" fillId="0" borderId="0" xfId="78" applyFont="1" applyAlignment="1">
      <alignment horizontal="center" vertical="center"/>
    </xf>
    <xf numFmtId="0" fontId="53" fillId="0" borderId="27" xfId="78" applyFont="1" applyBorder="1" applyAlignment="1">
      <alignment horizontal="center"/>
    </xf>
    <xf numFmtId="0" fontId="53" fillId="0" borderId="0" xfId="78" applyFont="1" applyAlignment="1">
      <alignment horizontal="center"/>
    </xf>
    <xf numFmtId="0" fontId="53" fillId="0" borderId="28" xfId="78" applyFont="1" applyBorder="1" applyAlignment="1">
      <alignment horizontal="center"/>
    </xf>
    <xf numFmtId="15" fontId="53" fillId="0" borderId="27" xfId="78" applyNumberFormat="1" applyFont="1" applyBorder="1" applyAlignment="1">
      <alignment horizontal="center" vertical="center" wrapText="1"/>
    </xf>
    <xf numFmtId="15" fontId="53" fillId="0" borderId="28" xfId="78" applyNumberFormat="1" applyFont="1" applyBorder="1" applyAlignment="1">
      <alignment horizontal="center" vertical="center" wrapText="1"/>
    </xf>
    <xf numFmtId="165" fontId="52" fillId="0" borderId="27" xfId="79" applyNumberFormat="1" applyFont="1" applyFill="1" applyBorder="1" applyAlignment="1">
      <alignment vertical="center"/>
    </xf>
    <xf numFmtId="165" fontId="52" fillId="46" borderId="0" xfId="79" applyNumberFormat="1" applyFont="1" applyFill="1" applyBorder="1" applyAlignment="1">
      <alignment vertical="center"/>
    </xf>
    <xf numFmtId="165" fontId="52" fillId="46" borderId="28" xfId="79" applyNumberFormat="1" applyFont="1" applyFill="1" applyBorder="1" applyAlignment="1">
      <alignment vertical="center"/>
    </xf>
    <xf numFmtId="165" fontId="55" fillId="0" borderId="27" xfId="79" applyNumberFormat="1" applyFont="1" applyFill="1" applyBorder="1" applyAlignment="1">
      <alignment vertical="center"/>
    </xf>
    <xf numFmtId="165" fontId="55" fillId="0" borderId="0" xfId="79" applyNumberFormat="1" applyFont="1" applyFill="1" applyBorder="1" applyAlignment="1">
      <alignment vertical="center"/>
    </xf>
    <xf numFmtId="0" fontId="52" fillId="0" borderId="27" xfId="78" applyFont="1" applyBorder="1" applyAlignment="1">
      <alignment vertical="center"/>
    </xf>
    <xf numFmtId="0" fontId="52" fillId="0" borderId="28" xfId="78" applyFont="1" applyBorder="1" applyAlignment="1">
      <alignment vertical="center"/>
    </xf>
    <xf numFmtId="165" fontId="52" fillId="46" borderId="27" xfId="79" applyNumberFormat="1" applyFont="1" applyFill="1" applyBorder="1" applyAlignment="1">
      <alignment vertical="center"/>
    </xf>
    <xf numFmtId="165" fontId="52" fillId="46" borderId="113" xfId="79" applyNumberFormat="1" applyFont="1" applyFill="1" applyBorder="1" applyAlignment="1">
      <alignment vertical="center"/>
    </xf>
    <xf numFmtId="169" fontId="32" fillId="56" borderId="88" xfId="0" applyNumberFormat="1" applyFont="1" applyFill="1" applyBorder="1"/>
    <xf numFmtId="0" fontId="53" fillId="0" borderId="88" xfId="78" applyFont="1" applyBorder="1" applyAlignment="1">
      <alignment horizontal="center"/>
    </xf>
    <xf numFmtId="0" fontId="53" fillId="0" borderId="88" xfId="78" applyFont="1" applyBorder="1" applyAlignment="1">
      <alignment horizontal="center" vertical="center" wrapText="1"/>
    </xf>
    <xf numFmtId="0" fontId="52" fillId="0" borderId="88" xfId="78" applyFont="1" applyBorder="1" applyAlignment="1">
      <alignment vertical="center"/>
    </xf>
    <xf numFmtId="0" fontId="16" fillId="46" borderId="15" xfId="51" applyFont="1" applyFill="1" applyBorder="1"/>
    <xf numFmtId="0" fontId="36" fillId="0" borderId="14" xfId="51" applyBorder="1" applyAlignment="1">
      <alignment horizontal="center" vertical="center"/>
    </xf>
    <xf numFmtId="0" fontId="39" fillId="46" borderId="15" xfId="51" applyFont="1" applyFill="1" applyBorder="1" applyAlignment="1">
      <alignment horizontal="center" wrapText="1"/>
    </xf>
    <xf numFmtId="165" fontId="53" fillId="0" borderId="88" xfId="78" applyNumberFormat="1" applyFont="1" applyBorder="1" applyAlignment="1">
      <alignment vertical="center"/>
    </xf>
    <xf numFmtId="165" fontId="53" fillId="0" borderId="90" xfId="78" applyNumberFormat="1" applyFont="1" applyBorder="1" applyAlignment="1">
      <alignment vertical="center"/>
    </xf>
    <xf numFmtId="165" fontId="53" fillId="0" borderId="40" xfId="78" applyNumberFormat="1" applyFont="1" applyBorder="1" applyAlignment="1">
      <alignment vertical="center"/>
    </xf>
    <xf numFmtId="0" fontId="53" fillId="0" borderId="0" xfId="78" applyFont="1" applyAlignment="1">
      <alignment horizontal="left" vertical="center"/>
    </xf>
    <xf numFmtId="0" fontId="59" fillId="0" borderId="0" xfId="81" applyFont="1" applyAlignment="1">
      <alignment horizontal="left"/>
    </xf>
    <xf numFmtId="165" fontId="59" fillId="0" borderId="0" xfId="81" applyNumberFormat="1" applyFont="1"/>
    <xf numFmtId="0" fontId="58" fillId="0" borderId="32" xfId="81" applyFont="1" applyBorder="1"/>
    <xf numFmtId="165" fontId="58" fillId="0" borderId="32" xfId="81" applyNumberFormat="1" applyFont="1" applyBorder="1"/>
    <xf numFmtId="0" fontId="78" fillId="0" borderId="0" xfId="81" applyFont="1"/>
    <xf numFmtId="165" fontId="78" fillId="0" borderId="0" xfId="81" applyNumberFormat="1" applyFont="1"/>
    <xf numFmtId="165" fontId="74" fillId="0" borderId="0" xfId="84" applyNumberFormat="1" applyFont="1" applyFill="1" applyBorder="1" applyAlignment="1">
      <alignment horizontal="left"/>
    </xf>
    <xf numFmtId="165" fontId="74" fillId="0" borderId="0" xfId="84" applyNumberFormat="1" applyFont="1" applyFill="1" applyBorder="1"/>
    <xf numFmtId="164" fontId="39" fillId="0" borderId="0" xfId="1" applyNumberFormat="1" applyFont="1"/>
    <xf numFmtId="164" fontId="39" fillId="0" borderId="0" xfId="1" applyNumberFormat="1" applyFont="1" applyAlignment="1">
      <alignment horizontal="center"/>
    </xf>
    <xf numFmtId="164" fontId="39" fillId="0" borderId="20" xfId="1" applyNumberFormat="1" applyFont="1" applyBorder="1"/>
    <xf numFmtId="0" fontId="79" fillId="0" borderId="0" xfId="81" applyFont="1"/>
    <xf numFmtId="0" fontId="79" fillId="0" borderId="0" xfId="81" applyFont="1" applyAlignment="1">
      <alignment horizontal="right"/>
    </xf>
    <xf numFmtId="10" fontId="39" fillId="0" borderId="0" xfId="59" applyNumberFormat="1" applyFont="1" applyAlignment="1">
      <alignment horizontal="left"/>
    </xf>
    <xf numFmtId="164" fontId="39" fillId="46" borderId="0" xfId="1" applyNumberFormat="1" applyFont="1" applyFill="1"/>
    <xf numFmtId="164" fontId="39" fillId="0" borderId="0" xfId="1" applyNumberFormat="1" applyFont="1" applyFill="1"/>
    <xf numFmtId="0" fontId="59" fillId="57" borderId="0" xfId="81" applyFont="1" applyFill="1" applyAlignment="1">
      <alignment wrapText="1"/>
    </xf>
    <xf numFmtId="0" fontId="59" fillId="57" borderId="0" xfId="81" applyFont="1" applyFill="1" applyAlignment="1">
      <alignment horizontal="center" wrapText="1"/>
    </xf>
    <xf numFmtId="0" fontId="59" fillId="57" borderId="0" xfId="81" applyFont="1" applyFill="1" applyAlignment="1">
      <alignment horizontal="center"/>
    </xf>
    <xf numFmtId="164" fontId="59" fillId="0" borderId="0" xfId="81" applyNumberFormat="1" applyFont="1" applyAlignment="1">
      <alignment horizontal="center" wrapText="1"/>
    </xf>
    <xf numFmtId="0" fontId="58" fillId="0" borderId="0" xfId="81" applyFont="1" applyAlignment="1">
      <alignment horizontal="right"/>
    </xf>
    <xf numFmtId="165" fontId="58" fillId="0" borderId="0" xfId="43" applyNumberFormat="1" applyFont="1"/>
    <xf numFmtId="165" fontId="58" fillId="0" borderId="40" xfId="81" applyNumberFormat="1" applyFont="1" applyBorder="1"/>
    <xf numFmtId="10" fontId="59" fillId="0" borderId="0" xfId="83" applyNumberFormat="1" applyFont="1" applyFill="1" applyBorder="1" applyAlignment="1">
      <alignment horizontal="center"/>
    </xf>
    <xf numFmtId="165" fontId="59" fillId="0" borderId="0" xfId="84" applyNumberFormat="1" applyFont="1" applyFill="1" applyBorder="1" applyAlignment="1">
      <alignment horizontal="left"/>
    </xf>
    <xf numFmtId="0" fontId="59" fillId="0" borderId="0" xfId="81" applyFont="1" applyAlignment="1">
      <alignment horizontal="center"/>
    </xf>
    <xf numFmtId="0" fontId="40" fillId="0" borderId="0" xfId="0" applyFont="1" applyAlignment="1">
      <alignment wrapText="1"/>
    </xf>
    <xf numFmtId="165" fontId="59" fillId="46" borderId="0" xfId="84" applyNumberFormat="1" applyFont="1" applyFill="1" applyBorder="1"/>
    <xf numFmtId="0" fontId="74" fillId="0" borderId="0" xfId="81" applyFont="1" applyAlignment="1">
      <alignment horizontal="center" vertical="center" wrapText="1"/>
    </xf>
    <xf numFmtId="0" fontId="52" fillId="0" borderId="0" xfId="78" applyFont="1" applyAlignment="1">
      <alignment horizontal="right"/>
    </xf>
    <xf numFmtId="15" fontId="52" fillId="0" borderId="0" xfId="78" applyNumberFormat="1" applyFont="1"/>
    <xf numFmtId="0" fontId="55" fillId="0" borderId="0" xfId="78" applyFont="1" applyAlignment="1">
      <alignment wrapText="1"/>
    </xf>
    <xf numFmtId="0" fontId="56" fillId="0" borderId="0" xfId="78" applyFont="1" applyAlignment="1">
      <alignment wrapText="1"/>
    </xf>
    <xf numFmtId="0" fontId="77" fillId="55" borderId="87" xfId="78" applyFont="1" applyFill="1" applyBorder="1" applyAlignment="1">
      <alignment horizontal="center" vertical="center"/>
    </xf>
    <xf numFmtId="165" fontId="77" fillId="55" borderId="90" xfId="78" applyNumberFormat="1" applyFont="1" applyFill="1" applyBorder="1" applyAlignment="1">
      <alignment vertical="center"/>
    </xf>
    <xf numFmtId="165" fontId="77" fillId="55" borderId="40" xfId="78" applyNumberFormat="1" applyFont="1" applyFill="1" applyBorder="1" applyAlignment="1">
      <alignment vertical="center"/>
    </xf>
    <xf numFmtId="165" fontId="77" fillId="55" borderId="112" xfId="78" applyNumberFormat="1" applyFont="1" applyFill="1" applyBorder="1" applyAlignment="1">
      <alignment vertical="center"/>
    </xf>
    <xf numFmtId="165" fontId="52" fillId="0" borderId="28" xfId="79" applyNumberFormat="1" applyFont="1" applyFill="1" applyBorder="1" applyAlignment="1">
      <alignment vertical="center"/>
    </xf>
    <xf numFmtId="0" fontId="53" fillId="0" borderId="0" xfId="78" applyFont="1" applyAlignment="1">
      <alignment vertical="center"/>
    </xf>
    <xf numFmtId="0" fontId="76" fillId="0" borderId="0" xfId="78" applyFont="1" applyAlignment="1">
      <alignment vertical="center" wrapText="1"/>
    </xf>
    <xf numFmtId="165" fontId="53" fillId="0" borderId="112" xfId="78" applyNumberFormat="1" applyFont="1" applyBorder="1" applyAlignment="1">
      <alignment vertical="center"/>
    </xf>
    <xf numFmtId="0" fontId="53" fillId="0" borderId="0" xfId="78" applyFont="1" applyAlignment="1">
      <alignment horizontal="right" vertical="center"/>
    </xf>
    <xf numFmtId="0" fontId="52" fillId="0" borderId="0" xfId="78" applyFont="1" applyAlignment="1">
      <alignment horizontal="right" vertical="center"/>
    </xf>
    <xf numFmtId="0" fontId="55" fillId="0" borderId="0" xfId="78" applyFont="1" applyAlignment="1">
      <alignment horizontal="right" vertical="center"/>
    </xf>
    <xf numFmtId="0" fontId="77" fillId="56" borderId="87" xfId="78" applyFont="1" applyFill="1" applyBorder="1" applyAlignment="1">
      <alignment horizontal="center" vertical="center"/>
    </xf>
    <xf numFmtId="0" fontId="52" fillId="0" borderId="0" xfId="81" applyFont="1" applyAlignment="1">
      <alignment wrapText="1"/>
    </xf>
    <xf numFmtId="165" fontId="59" fillId="0" borderId="0" xfId="84" applyNumberFormat="1" applyFont="1" applyFill="1" applyBorder="1" applyAlignment="1">
      <alignment horizontal="center" vertical="center"/>
    </xf>
    <xf numFmtId="15" fontId="52" fillId="0" borderId="0" xfId="78" applyNumberFormat="1" applyFont="1" applyAlignment="1">
      <alignment horizontal="left"/>
    </xf>
    <xf numFmtId="0" fontId="52" fillId="0" borderId="28" xfId="78" applyFont="1" applyBorder="1"/>
    <xf numFmtId="165" fontId="52" fillId="0" borderId="27" xfId="78" applyNumberFormat="1" applyFont="1" applyBorder="1"/>
    <xf numFmtId="165" fontId="53" fillId="0" borderId="28" xfId="78" applyNumberFormat="1" applyFont="1" applyBorder="1"/>
    <xf numFmtId="165" fontId="53" fillId="0" borderId="29" xfId="78" applyNumberFormat="1" applyFont="1" applyBorder="1"/>
    <xf numFmtId="165" fontId="53" fillId="0" borderId="30" xfId="78" applyNumberFormat="1" applyFont="1" applyBorder="1"/>
    <xf numFmtId="165" fontId="53" fillId="0" borderId="31" xfId="78" applyNumberFormat="1" applyFont="1" applyBorder="1"/>
    <xf numFmtId="0" fontId="53" fillId="0" borderId="28" xfId="78" applyFont="1" applyBorder="1" applyAlignment="1">
      <alignment horizontal="center" vertical="center" wrapText="1"/>
    </xf>
    <xf numFmtId="172" fontId="52" fillId="0" borderId="27" xfId="78" applyNumberFormat="1" applyFont="1" applyBorder="1"/>
    <xf numFmtId="165" fontId="52" fillId="0" borderId="28" xfId="78" applyNumberFormat="1" applyFont="1" applyBorder="1"/>
    <xf numFmtId="0" fontId="40" fillId="0" borderId="0" xfId="67" applyFont="1"/>
    <xf numFmtId="0" fontId="39" fillId="0" borderId="0" xfId="67" applyFont="1"/>
    <xf numFmtId="0" fontId="39" fillId="0" borderId="20" xfId="67" applyFont="1" applyBorder="1"/>
    <xf numFmtId="0" fontId="40" fillId="0" borderId="20" xfId="67" applyFont="1" applyBorder="1" applyAlignment="1">
      <alignment horizontal="right"/>
    </xf>
    <xf numFmtId="0" fontId="39" fillId="37" borderId="0" xfId="67" applyFont="1" applyFill="1" applyAlignment="1">
      <alignment horizontal="center"/>
    </xf>
    <xf numFmtId="0" fontId="40" fillId="0" borderId="0" xfId="67" applyFont="1" applyAlignment="1">
      <alignment horizontal="right"/>
    </xf>
    <xf numFmtId="0" fontId="39" fillId="37" borderId="0" xfId="67" applyFont="1" applyFill="1"/>
    <xf numFmtId="0" fontId="39" fillId="44" borderId="0" xfId="67" applyFont="1" applyFill="1"/>
    <xf numFmtId="172" fontId="39" fillId="0" borderId="0" xfId="67" applyNumberFormat="1" applyFont="1"/>
    <xf numFmtId="172" fontId="39" fillId="0" borderId="0" xfId="67" applyNumberFormat="1" applyFont="1" applyAlignment="1">
      <alignment horizontal="right"/>
    </xf>
    <xf numFmtId="173" fontId="39" fillId="0" borderId="0" xfId="69" applyNumberFormat="1" applyFont="1" applyBorder="1"/>
    <xf numFmtId="173" fontId="39" fillId="44" borderId="0" xfId="69" applyNumberFormat="1" applyFont="1" applyFill="1" applyBorder="1"/>
    <xf numFmtId="170" fontId="39" fillId="0" borderId="0" xfId="67" applyNumberFormat="1" applyFont="1"/>
    <xf numFmtId="172" fontId="39" fillId="37" borderId="0" xfId="67" applyNumberFormat="1" applyFont="1" applyFill="1"/>
    <xf numFmtId="172" fontId="40" fillId="0" borderId="0" xfId="67" applyNumberFormat="1" applyFont="1" applyAlignment="1">
      <alignment horizontal="right"/>
    </xf>
    <xf numFmtId="173" fontId="40" fillId="0" borderId="0" xfId="69" applyNumberFormat="1" applyFont="1" applyBorder="1"/>
    <xf numFmtId="172" fontId="39" fillId="0" borderId="20" xfId="67" applyNumberFormat="1" applyFont="1" applyBorder="1"/>
    <xf numFmtId="172" fontId="39" fillId="37" borderId="20" xfId="67" applyNumberFormat="1" applyFont="1" applyFill="1" applyBorder="1"/>
    <xf numFmtId="172" fontId="39" fillId="0" borderId="20" xfId="67" applyNumberFormat="1" applyFont="1" applyBorder="1" applyAlignment="1">
      <alignment horizontal="right"/>
    </xf>
    <xf numFmtId="172" fontId="40" fillId="0" borderId="0" xfId="67" applyNumberFormat="1" applyFont="1"/>
    <xf numFmtId="172" fontId="40" fillId="37" borderId="0" xfId="67" applyNumberFormat="1" applyFont="1" applyFill="1"/>
    <xf numFmtId="172" fontId="39" fillId="0" borderId="0" xfId="69" applyNumberFormat="1" applyFont="1" applyBorder="1"/>
    <xf numFmtId="172" fontId="40" fillId="0" borderId="32" xfId="67" applyNumberFormat="1" applyFont="1" applyBorder="1"/>
    <xf numFmtId="173" fontId="39" fillId="37" borderId="0" xfId="69" applyNumberFormat="1" applyFont="1" applyFill="1" applyBorder="1"/>
    <xf numFmtId="173" fontId="39" fillId="0" borderId="20" xfId="69" applyNumberFormat="1" applyFont="1" applyBorder="1"/>
    <xf numFmtId="173" fontId="39" fillId="37" borderId="20" xfId="69" applyNumberFormat="1" applyFont="1" applyFill="1" applyBorder="1"/>
    <xf numFmtId="174" fontId="39" fillId="0" borderId="0" xfId="59" applyNumberFormat="1" applyFont="1"/>
    <xf numFmtId="164" fontId="0" fillId="0" borderId="25" xfId="1" applyNumberFormat="1" applyFont="1" applyFill="1" applyBorder="1"/>
    <xf numFmtId="0" fontId="14" fillId="0" borderId="27" xfId="57" applyBorder="1"/>
    <xf numFmtId="164" fontId="14" fillId="0" borderId="0" xfId="1" applyNumberFormat="1" applyFont="1" applyFill="1" applyBorder="1"/>
    <xf numFmtId="164" fontId="0" fillId="0" borderId="0" xfId="1" applyNumberFormat="1" applyFont="1" applyFill="1" applyBorder="1"/>
    <xf numFmtId="0" fontId="3" fillId="0" borderId="27" xfId="57" applyFont="1" applyBorder="1"/>
    <xf numFmtId="0" fontId="6" fillId="0" borderId="27" xfId="57" applyFont="1" applyBorder="1"/>
    <xf numFmtId="0" fontId="38" fillId="0" borderId="29" xfId="57" applyFont="1" applyBorder="1"/>
    <xf numFmtId="0" fontId="38" fillId="0" borderId="30" xfId="57" applyFont="1" applyBorder="1" applyAlignment="1">
      <alignment horizontal="center"/>
    </xf>
    <xf numFmtId="164" fontId="38" fillId="0" borderId="30" xfId="1" applyNumberFormat="1" applyFont="1" applyFill="1" applyBorder="1"/>
    <xf numFmtId="164" fontId="38" fillId="0" borderId="31" xfId="1" applyNumberFormat="1" applyFont="1" applyFill="1" applyBorder="1"/>
    <xf numFmtId="164" fontId="31" fillId="0" borderId="28" xfId="1" applyNumberFormat="1" applyFont="1" applyFill="1" applyBorder="1"/>
    <xf numFmtId="0" fontId="12" fillId="0" borderId="27" xfId="57" applyFont="1" applyBorder="1"/>
    <xf numFmtId="0" fontId="2" fillId="0" borderId="27" xfId="57" applyFont="1" applyBorder="1"/>
    <xf numFmtId="0" fontId="8" fillId="0" borderId="27" xfId="57" applyFont="1" applyBorder="1"/>
    <xf numFmtId="0" fontId="38" fillId="0" borderId="30" xfId="57" applyFont="1" applyBorder="1"/>
    <xf numFmtId="164" fontId="0" fillId="0" borderId="24" xfId="1" applyNumberFormat="1" applyFont="1" applyFill="1" applyBorder="1"/>
    <xf numFmtId="164" fontId="0" fillId="0" borderId="27" xfId="1" applyNumberFormat="1" applyFont="1" applyFill="1" applyBorder="1"/>
    <xf numFmtId="164" fontId="38" fillId="0" borderId="29" xfId="1" applyNumberFormat="1" applyFont="1" applyFill="1" applyBorder="1"/>
    <xf numFmtId="164" fontId="31" fillId="0" borderId="24" xfId="1" applyNumberFormat="1" applyFont="1" applyFill="1" applyBorder="1"/>
    <xf numFmtId="164" fontId="38" fillId="0" borderId="114" xfId="1" applyNumberFormat="1" applyFont="1" applyBorder="1"/>
    <xf numFmtId="164" fontId="38" fillId="0" borderId="23" xfId="1" applyNumberFormat="1" applyFont="1" applyBorder="1"/>
    <xf numFmtId="164" fontId="14" fillId="0" borderId="26" xfId="1" applyNumberFormat="1" applyFont="1" applyFill="1" applyBorder="1"/>
    <xf numFmtId="164" fontId="14" fillId="0" borderId="28" xfId="1" applyNumberFormat="1" applyFont="1" applyFill="1" applyBorder="1"/>
    <xf numFmtId="0" fontId="12" fillId="0" borderId="0" xfId="57" applyFont="1"/>
    <xf numFmtId="164" fontId="38" fillId="0" borderId="26" xfId="1" applyNumberFormat="1" applyFont="1" applyFill="1" applyBorder="1"/>
    <xf numFmtId="0" fontId="38" fillId="0" borderId="21" xfId="57" applyFont="1" applyBorder="1"/>
    <xf numFmtId="0" fontId="38" fillId="0" borderId="22" xfId="57" applyFont="1" applyBorder="1"/>
    <xf numFmtId="0" fontId="7" fillId="0" borderId="25" xfId="57" applyFont="1" applyBorder="1"/>
    <xf numFmtId="0" fontId="7" fillId="0" borderId="0" xfId="57" applyFont="1"/>
    <xf numFmtId="164" fontId="38" fillId="0" borderId="22" xfId="1" applyNumberFormat="1" applyFont="1" applyFill="1" applyBorder="1"/>
    <xf numFmtId="164" fontId="38" fillId="0" borderId="23" xfId="1" applyNumberFormat="1" applyFont="1" applyFill="1" applyBorder="1"/>
    <xf numFmtId="0" fontId="50" fillId="64" borderId="0" xfId="0" applyFont="1" applyFill="1" applyAlignment="1">
      <alignment horizontal="center" vertical="center" wrapText="1"/>
    </xf>
    <xf numFmtId="0" fontId="80" fillId="66" borderId="0" xfId="0" applyFont="1" applyFill="1" applyAlignment="1">
      <alignment horizontal="left" vertical="center" wrapText="1"/>
    </xf>
    <xf numFmtId="0" fontId="81" fillId="66" borderId="0" xfId="0" applyFont="1" applyFill="1" applyAlignment="1">
      <alignment vertical="center" wrapText="1"/>
    </xf>
    <xf numFmtId="0" fontId="43" fillId="66" borderId="0" xfId="0" applyFont="1" applyFill="1" applyAlignment="1">
      <alignment horizontal="center" vertical="center"/>
    </xf>
    <xf numFmtId="164" fontId="82" fillId="66" borderId="0" xfId="1" applyNumberFormat="1" applyFont="1" applyFill="1" applyBorder="1" applyAlignment="1">
      <alignment horizontal="center" vertical="center"/>
    </xf>
    <xf numFmtId="0" fontId="0" fillId="0" borderId="0" xfId="0" applyAlignment="1">
      <alignment horizontal="left" vertical="center" wrapText="1" indent="1"/>
    </xf>
    <xf numFmtId="0" fontId="83" fillId="0" borderId="0" xfId="0" applyFont="1" applyAlignment="1">
      <alignment vertical="center" wrapText="1"/>
    </xf>
    <xf numFmtId="0" fontId="43" fillId="0" borderId="0" xfId="0" applyFont="1" applyAlignment="1">
      <alignment horizontal="center" vertical="center"/>
    </xf>
    <xf numFmtId="164" fontId="82" fillId="0" borderId="0" xfId="1" applyNumberFormat="1" applyFont="1" applyBorder="1" applyAlignment="1">
      <alignment horizontal="center" vertical="center"/>
    </xf>
    <xf numFmtId="164" fontId="82" fillId="0" borderId="0" xfId="1" applyNumberFormat="1" applyFont="1" applyBorder="1" applyAlignment="1">
      <alignment horizontal="center" vertical="center" wrapText="1"/>
    </xf>
    <xf numFmtId="0" fontId="0" fillId="40" borderId="0" xfId="0" applyFill="1" applyAlignment="1">
      <alignment horizontal="left" vertical="center" wrapText="1" indent="1"/>
    </xf>
    <xf numFmtId="0" fontId="83" fillId="40" borderId="0" xfId="0" applyFont="1" applyFill="1" applyAlignment="1">
      <alignment vertical="center" wrapText="1"/>
    </xf>
    <xf numFmtId="0" fontId="43" fillId="40" borderId="0" xfId="0" applyFont="1" applyFill="1" applyAlignment="1">
      <alignment horizontal="center" vertical="center"/>
    </xf>
    <xf numFmtId="164" fontId="82" fillId="40" borderId="0" xfId="1" applyNumberFormat="1" applyFont="1" applyFill="1" applyBorder="1" applyAlignment="1">
      <alignment horizontal="center" vertical="center"/>
    </xf>
    <xf numFmtId="164" fontId="82" fillId="40" borderId="0" xfId="1" applyNumberFormat="1" applyFont="1" applyFill="1" applyBorder="1" applyAlignment="1">
      <alignment horizontal="center" vertical="center" wrapText="1"/>
    </xf>
    <xf numFmtId="0" fontId="84" fillId="40" borderId="0" xfId="0" applyFont="1" applyFill="1" applyAlignment="1">
      <alignment horizontal="left" vertical="center" wrapText="1" indent="1"/>
    </xf>
    <xf numFmtId="0" fontId="84" fillId="0" borderId="0" xfId="0" applyFont="1" applyAlignment="1">
      <alignment horizontal="left" vertical="center" wrapText="1" indent="1"/>
    </xf>
    <xf numFmtId="164" fontId="43" fillId="0" borderId="0" xfId="1" applyNumberFormat="1" applyFont="1" applyBorder="1" applyAlignment="1">
      <alignment horizontal="center" vertical="center"/>
    </xf>
    <xf numFmtId="0" fontId="86" fillId="0" borderId="0" xfId="0" applyFont="1" applyAlignment="1">
      <alignment vertical="center" wrapText="1"/>
    </xf>
    <xf numFmtId="0" fontId="0" fillId="40" borderId="0" xfId="46" applyFont="1" applyFill="1" applyAlignment="1">
      <alignment horizontal="left" vertical="center" wrapText="1" indent="1"/>
    </xf>
    <xf numFmtId="0" fontId="86" fillId="40" borderId="0" xfId="46" applyFont="1" applyFill="1" applyAlignment="1">
      <alignment vertical="center" wrapText="1"/>
    </xf>
    <xf numFmtId="0" fontId="83" fillId="40" borderId="0" xfId="46" applyFont="1" applyFill="1" applyAlignment="1">
      <alignment vertical="center" wrapText="1"/>
    </xf>
    <xf numFmtId="164" fontId="43" fillId="40" borderId="0" xfId="1" applyNumberFormat="1" applyFont="1" applyFill="1" applyBorder="1" applyAlignment="1">
      <alignment horizontal="center" vertical="center"/>
    </xf>
    <xf numFmtId="164" fontId="43" fillId="66" borderId="0" xfId="1" applyNumberFormat="1" applyFont="1" applyFill="1" applyBorder="1" applyAlignment="1">
      <alignment horizontal="center" vertical="center"/>
    </xf>
    <xf numFmtId="0" fontId="50" fillId="64" borderId="0" xfId="0" applyFont="1" applyFill="1" applyAlignment="1">
      <alignment horizontal="left" vertical="center" wrapText="1"/>
    </xf>
    <xf numFmtId="0" fontId="50" fillId="65" borderId="0" xfId="0" applyFont="1" applyFill="1" applyAlignment="1">
      <alignment horizontal="left" vertical="center" wrapText="1"/>
    </xf>
    <xf numFmtId="164" fontId="90" fillId="67" borderId="0" xfId="1" applyNumberFormat="1" applyFont="1" applyFill="1" applyBorder="1" applyAlignment="1">
      <alignment horizontal="center" vertical="center" wrapText="1"/>
    </xf>
    <xf numFmtId="0" fontId="50" fillId="55" borderId="0" xfId="0" applyFont="1" applyFill="1" applyAlignment="1">
      <alignment horizontal="left" vertical="center" wrapText="1"/>
    </xf>
    <xf numFmtId="0" fontId="50" fillId="68" borderId="0" xfId="0" applyFont="1" applyFill="1" applyAlignment="1">
      <alignment horizontal="left" vertical="center" wrapText="1"/>
    </xf>
    <xf numFmtId="0" fontId="50" fillId="55" borderId="0" xfId="0" applyFont="1" applyFill="1" applyAlignment="1">
      <alignment horizontal="center" vertical="center" wrapText="1"/>
    </xf>
    <xf numFmtId="164" fontId="50" fillId="55" borderId="0" xfId="1" applyNumberFormat="1" applyFont="1" applyFill="1" applyBorder="1" applyAlignment="1">
      <alignment horizontal="center" vertical="center" wrapText="1"/>
    </xf>
    <xf numFmtId="0" fontId="83" fillId="69" borderId="0" xfId="0" applyFont="1" applyFill="1" applyAlignment="1">
      <alignment vertical="center" wrapText="1"/>
    </xf>
    <xf numFmtId="164" fontId="43" fillId="69" borderId="0" xfId="1" applyNumberFormat="1" applyFont="1" applyFill="1" applyBorder="1" applyAlignment="1">
      <alignment horizontal="center" vertical="center"/>
    </xf>
    <xf numFmtId="0" fontId="0" fillId="69" borderId="0" xfId="0" applyFill="1" applyAlignment="1">
      <alignment horizontal="left" vertical="center" wrapText="1" indent="1"/>
    </xf>
    <xf numFmtId="164" fontId="82" fillId="0" borderId="0" xfId="1" applyNumberFormat="1" applyFont="1" applyFill="1" applyBorder="1" applyAlignment="1">
      <alignment horizontal="center" vertical="center"/>
    </xf>
    <xf numFmtId="164" fontId="82" fillId="0" borderId="0" xfId="1" applyNumberFormat="1" applyFont="1" applyFill="1" applyBorder="1" applyAlignment="1">
      <alignment horizontal="center" vertical="center" wrapText="1"/>
    </xf>
    <xf numFmtId="164" fontId="43" fillId="0" borderId="0" xfId="1" applyNumberFormat="1" applyFont="1" applyFill="1" applyBorder="1" applyAlignment="1">
      <alignment horizontal="center" vertical="center"/>
    </xf>
    <xf numFmtId="0" fontId="1" fillId="0" borderId="0" xfId="87"/>
    <xf numFmtId="164" fontId="0" fillId="0" borderId="0" xfId="88" applyNumberFormat="1" applyFont="1"/>
    <xf numFmtId="0" fontId="43" fillId="0" borderId="0" xfId="87" applyFont="1" applyAlignment="1">
      <alignment vertical="center"/>
    </xf>
    <xf numFmtId="0" fontId="1" fillId="0" borderId="0" xfId="87" applyAlignment="1">
      <alignment vertical="center"/>
    </xf>
    <xf numFmtId="0" fontId="1" fillId="0" borderId="0" xfId="87" applyAlignment="1">
      <alignment horizontal="center"/>
    </xf>
    <xf numFmtId="164" fontId="43" fillId="0" borderId="0" xfId="88" applyNumberFormat="1" applyFont="1" applyAlignment="1">
      <alignment horizontal="center" vertical="center"/>
    </xf>
    <xf numFmtId="0" fontId="83" fillId="0" borderId="0" xfId="89" applyFont="1" applyAlignment="1">
      <alignment horizontal="left" vertical="center" wrapText="1" indent="1"/>
    </xf>
    <xf numFmtId="0" fontId="83" fillId="0" borderId="0" xfId="89" applyFont="1" applyAlignment="1">
      <alignment horizontal="left" vertical="center" wrapText="1"/>
    </xf>
    <xf numFmtId="0" fontId="0" fillId="0" borderId="0" xfId="89" applyFont="1" applyAlignment="1">
      <alignment horizontal="left" vertical="center" wrapText="1" indent="1"/>
    </xf>
    <xf numFmtId="164" fontId="91" fillId="0" borderId="0" xfId="88" applyNumberFormat="1" applyFont="1" applyFill="1" applyAlignment="1">
      <alignment horizontal="center" vertical="center"/>
    </xf>
    <xf numFmtId="0" fontId="83" fillId="0" borderId="0" xfId="87" applyFont="1" applyAlignment="1">
      <alignment horizontal="left" vertical="center" wrapText="1"/>
    </xf>
    <xf numFmtId="0" fontId="75" fillId="0" borderId="0" xfId="87" applyFont="1" applyAlignment="1">
      <alignment horizontal="left" vertical="center" wrapText="1"/>
    </xf>
    <xf numFmtId="0" fontId="1" fillId="0" borderId="0" xfId="87" applyAlignment="1">
      <alignment horizontal="left" vertical="center" wrapText="1" indent="1"/>
    </xf>
    <xf numFmtId="164" fontId="43" fillId="66" borderId="0" xfId="88" applyNumberFormat="1" applyFont="1" applyFill="1" applyAlignment="1">
      <alignment horizontal="center" vertical="center"/>
    </xf>
    <xf numFmtId="0" fontId="89" fillId="66" borderId="0" xfId="87" applyFont="1" applyFill="1" applyAlignment="1">
      <alignment horizontal="left" vertical="center" wrapText="1"/>
    </xf>
    <xf numFmtId="0" fontId="81" fillId="66" borderId="0" xfId="87" applyFont="1" applyFill="1" applyAlignment="1">
      <alignment horizontal="left" vertical="center" wrapText="1"/>
    </xf>
    <xf numFmtId="0" fontId="80" fillId="66" borderId="0" xfId="87" applyFont="1" applyFill="1" applyAlignment="1">
      <alignment horizontal="left" vertical="center" wrapText="1"/>
    </xf>
    <xf numFmtId="164" fontId="43" fillId="0" borderId="0" xfId="88" applyNumberFormat="1" applyFont="1" applyFill="1" applyAlignment="1">
      <alignment horizontal="center" vertical="center"/>
    </xf>
    <xf numFmtId="164" fontId="82" fillId="0" borderId="0" xfId="88" applyNumberFormat="1" applyFont="1" applyFill="1" applyAlignment="1">
      <alignment horizontal="center" vertical="center"/>
    </xf>
    <xf numFmtId="0" fontId="87" fillId="66" borderId="0" xfId="87" applyFont="1" applyFill="1" applyAlignment="1">
      <alignment horizontal="left" vertical="center" wrapText="1"/>
    </xf>
    <xf numFmtId="164" fontId="92" fillId="55" borderId="0" xfId="88" applyNumberFormat="1" applyFont="1" applyFill="1" applyAlignment="1">
      <alignment horizontal="center" vertical="center" wrapText="1"/>
    </xf>
    <xf numFmtId="0" fontId="88" fillId="55" borderId="0" xfId="87" applyFont="1" applyFill="1" applyAlignment="1">
      <alignment horizontal="left" vertical="center" wrapText="1" indent="4"/>
    </xf>
    <xf numFmtId="0" fontId="50" fillId="55" borderId="0" xfId="87" applyFont="1" applyFill="1" applyAlignment="1">
      <alignment horizontal="left" vertical="center" wrapText="1"/>
    </xf>
    <xf numFmtId="164" fontId="90" fillId="67" borderId="0" xfId="88" applyNumberFormat="1" applyFont="1" applyFill="1" applyAlignment="1">
      <alignment horizontal="center" vertical="center" wrapText="1"/>
    </xf>
    <xf numFmtId="0" fontId="50" fillId="64" borderId="0" xfId="87" applyFont="1" applyFill="1" applyAlignment="1">
      <alignment horizontal="left" vertical="center" indent="1"/>
    </xf>
    <xf numFmtId="0" fontId="50" fillId="64" borderId="0" xfId="87" applyFont="1" applyFill="1" applyAlignment="1">
      <alignment horizontal="left" vertical="center"/>
    </xf>
    <xf numFmtId="164" fontId="93" fillId="0" borderId="115" xfId="88" applyNumberFormat="1" applyFont="1" applyFill="1" applyBorder="1" applyAlignment="1">
      <alignment vertical="center"/>
    </xf>
    <xf numFmtId="0" fontId="93" fillId="0" borderId="115" xfId="87" applyFont="1" applyBorder="1" applyAlignment="1">
      <alignment vertical="center"/>
    </xf>
    <xf numFmtId="14" fontId="0" fillId="0" borderId="0" xfId="90" applyFont="1" applyFill="1">
      <alignment horizontal="center" vertical="center"/>
    </xf>
    <xf numFmtId="164" fontId="0" fillId="0" borderId="0" xfId="88" applyNumberFormat="1" applyFont="1" applyFill="1" applyAlignment="1">
      <alignment horizontal="center" vertical="center"/>
    </xf>
    <xf numFmtId="14" fontId="43" fillId="0" borderId="0" xfId="90" applyFont="1" applyFill="1">
      <alignment horizontal="center" vertical="center"/>
    </xf>
    <xf numFmtId="164" fontId="94" fillId="40" borderId="0" xfId="88" applyNumberFormat="1" applyFont="1" applyFill="1" applyAlignment="1">
      <alignment vertical="center"/>
    </xf>
    <xf numFmtId="0" fontId="94" fillId="40" borderId="0" xfId="2" applyFont="1" applyFill="1" applyAlignment="1">
      <alignment vertical="center"/>
    </xf>
    <xf numFmtId="15" fontId="52" fillId="0" borderId="0" xfId="78" applyNumberFormat="1" applyFont="1" applyAlignment="1">
      <alignment horizontal="right"/>
    </xf>
    <xf numFmtId="15" fontId="53" fillId="0" borderId="0" xfId="78" applyNumberFormat="1" applyFont="1"/>
    <xf numFmtId="165" fontId="52" fillId="0" borderId="0" xfId="43" applyNumberFormat="1" applyFont="1"/>
    <xf numFmtId="172" fontId="52" fillId="0" borderId="32" xfId="78" applyNumberFormat="1" applyFont="1" applyBorder="1" applyAlignment="1">
      <alignment horizontal="right"/>
    </xf>
    <xf numFmtId="15" fontId="52" fillId="0" borderId="0" xfId="78" applyNumberFormat="1" applyFont="1" applyAlignment="1">
      <alignment horizontal="right" vertical="center"/>
    </xf>
    <xf numFmtId="165" fontId="52" fillId="0" borderId="0" xfId="43" applyNumberFormat="1" applyFont="1" applyAlignment="1">
      <alignment vertical="center"/>
    </xf>
    <xf numFmtId="165" fontId="52" fillId="70" borderId="0" xfId="79" applyNumberFormat="1" applyFont="1" applyFill="1" applyBorder="1" applyAlignment="1">
      <alignment vertical="center"/>
    </xf>
    <xf numFmtId="165" fontId="52" fillId="70" borderId="32" xfId="43" applyNumberFormat="1" applyFont="1" applyFill="1" applyBorder="1"/>
    <xf numFmtId="0" fontId="52" fillId="53" borderId="0" xfId="78" applyFont="1" applyFill="1" applyAlignment="1">
      <alignment vertical="center" wrapText="1"/>
    </xf>
    <xf numFmtId="174" fontId="52" fillId="53" borderId="0" xfId="59" applyNumberFormat="1" applyFont="1" applyFill="1"/>
    <xf numFmtId="174" fontId="52" fillId="66" borderId="0" xfId="59" applyNumberFormat="1" applyFont="1" applyFill="1"/>
    <xf numFmtId="0" fontId="52" fillId="66" borderId="0" xfId="78" applyFont="1" applyFill="1" applyAlignment="1">
      <alignment wrapText="1"/>
    </xf>
    <xf numFmtId="0" fontId="39" fillId="0" borderId="0" xfId="67" applyFont="1" applyAlignment="1">
      <alignment horizontal="right"/>
    </xf>
    <xf numFmtId="0" fontId="39" fillId="0" borderId="20" xfId="67" applyFont="1" applyBorder="1" applyAlignment="1">
      <alignment horizontal="right"/>
    </xf>
    <xf numFmtId="173" fontId="40" fillId="44" borderId="0" xfId="69" applyNumberFormat="1" applyFont="1" applyFill="1" applyBorder="1"/>
    <xf numFmtId="173" fontId="40" fillId="37" borderId="0" xfId="69" applyNumberFormat="1" applyFont="1" applyFill="1" applyBorder="1"/>
    <xf numFmtId="0" fontId="38" fillId="70" borderId="24" xfId="57" applyFont="1" applyFill="1" applyBorder="1" applyAlignment="1">
      <alignment horizontal="left"/>
    </xf>
    <xf numFmtId="0" fontId="8" fillId="70" borderId="25" xfId="57" applyFont="1" applyFill="1" applyBorder="1" applyAlignment="1">
      <alignment horizontal="center" vertical="top" wrapText="1"/>
    </xf>
    <xf numFmtId="0" fontId="38" fillId="70" borderId="22" xfId="57" applyFont="1" applyFill="1" applyBorder="1" applyAlignment="1">
      <alignment horizontal="center" vertical="top" wrapText="1"/>
    </xf>
    <xf numFmtId="0" fontId="38" fillId="70" borderId="23" xfId="57" applyFont="1" applyFill="1" applyBorder="1" applyAlignment="1">
      <alignment horizontal="center" vertical="top" wrapText="1"/>
    </xf>
    <xf numFmtId="0" fontId="38" fillId="70" borderId="21" xfId="57" applyFont="1" applyFill="1" applyBorder="1" applyAlignment="1">
      <alignment horizontal="center" vertical="top" wrapText="1"/>
    </xf>
    <xf numFmtId="0" fontId="38" fillId="53" borderId="32" xfId="57" applyFont="1" applyFill="1" applyBorder="1"/>
    <xf numFmtId="164" fontId="38" fillId="53" borderId="32" xfId="57" applyNumberFormat="1" applyFont="1" applyFill="1" applyBorder="1" applyAlignment="1">
      <alignment horizontal="right"/>
    </xf>
    <xf numFmtId="0" fontId="38" fillId="70" borderId="0" xfId="57" applyFont="1" applyFill="1" applyAlignment="1">
      <alignment horizontal="center"/>
    </xf>
    <xf numFmtId="0" fontId="38" fillId="70" borderId="27" xfId="57" applyFont="1" applyFill="1" applyBorder="1" applyAlignment="1">
      <alignment horizontal="center"/>
    </xf>
    <xf numFmtId="164" fontId="14" fillId="0" borderId="27" xfId="57" applyNumberFormat="1" applyBorder="1"/>
    <xf numFmtId="164" fontId="38" fillId="0" borderId="28" xfId="57" applyNumberFormat="1" applyFont="1" applyBorder="1"/>
    <xf numFmtId="0" fontId="14" fillId="0" borderId="28" xfId="57" applyBorder="1"/>
    <xf numFmtId="0" fontId="50" fillId="54" borderId="27" xfId="57" applyFont="1" applyFill="1" applyBorder="1" applyAlignment="1">
      <alignment horizontal="center"/>
    </xf>
    <xf numFmtId="0" fontId="50" fillId="54" borderId="28" xfId="57" applyFont="1" applyFill="1" applyBorder="1" applyAlignment="1">
      <alignment horizontal="center"/>
    </xf>
    <xf numFmtId="164" fontId="14" fillId="0" borderId="118" xfId="57" applyNumberFormat="1" applyBorder="1"/>
    <xf numFmtId="164" fontId="14" fillId="0" borderId="119" xfId="57" applyNumberFormat="1" applyBorder="1"/>
    <xf numFmtId="164" fontId="14" fillId="0" borderId="28" xfId="57" applyNumberFormat="1" applyBorder="1"/>
    <xf numFmtId="0" fontId="38" fillId="70" borderId="28" xfId="57" applyFont="1" applyFill="1" applyBorder="1" applyAlignment="1">
      <alignment horizontal="center"/>
    </xf>
    <xf numFmtId="164" fontId="38" fillId="53" borderId="118" xfId="57" applyNumberFormat="1" applyFont="1" applyFill="1" applyBorder="1" applyAlignment="1">
      <alignment horizontal="right"/>
    </xf>
    <xf numFmtId="164" fontId="38" fillId="53" borderId="119" xfId="57" applyNumberFormat="1" applyFont="1" applyFill="1" applyBorder="1" applyAlignment="1">
      <alignment horizontal="right"/>
    </xf>
    <xf numFmtId="164" fontId="38" fillId="0" borderId="119" xfId="57" applyNumberFormat="1" applyFont="1" applyBorder="1"/>
    <xf numFmtId="164" fontId="14" fillId="0" borderId="0" xfId="57" applyNumberFormat="1" applyAlignment="1">
      <alignment horizontal="right"/>
    </xf>
    <xf numFmtId="44" fontId="14" fillId="0" borderId="0" xfId="57" applyNumberFormat="1" applyAlignment="1">
      <alignment horizontal="right"/>
    </xf>
    <xf numFmtId="164" fontId="14" fillId="0" borderId="27" xfId="57" applyNumberFormat="1" applyBorder="1" applyAlignment="1">
      <alignment horizontal="right"/>
    </xf>
    <xf numFmtId="164" fontId="14" fillId="0" borderId="28" xfId="57" applyNumberFormat="1" applyBorder="1" applyAlignment="1">
      <alignment horizontal="right"/>
    </xf>
    <xf numFmtId="44" fontId="14" fillId="0" borderId="27" xfId="57" applyNumberFormat="1" applyBorder="1" applyAlignment="1">
      <alignment horizontal="right"/>
    </xf>
    <xf numFmtId="164" fontId="14" fillId="0" borderId="29" xfId="57" applyNumberFormat="1" applyBorder="1" applyAlignment="1">
      <alignment horizontal="right"/>
    </xf>
    <xf numFmtId="164" fontId="14" fillId="0" borderId="31" xfId="57" applyNumberFormat="1" applyBorder="1" applyAlignment="1">
      <alignment horizontal="right"/>
    </xf>
    <xf numFmtId="0" fontId="4" fillId="0" borderId="31" xfId="57" applyFont="1" applyBorder="1"/>
    <xf numFmtId="0" fontId="38" fillId="0" borderId="24" xfId="57" applyFont="1" applyBorder="1"/>
    <xf numFmtId="0" fontId="14" fillId="0" borderId="26" xfId="57" applyBorder="1"/>
    <xf numFmtId="0" fontId="38" fillId="0" borderId="27" xfId="57" applyFont="1" applyBorder="1"/>
    <xf numFmtId="0" fontId="38" fillId="53" borderId="118" xfId="57" applyFont="1" applyFill="1" applyBorder="1"/>
    <xf numFmtId="164" fontId="38" fillId="53" borderId="119" xfId="57" applyNumberFormat="1" applyFont="1" applyFill="1" applyBorder="1"/>
    <xf numFmtId="0" fontId="14" fillId="0" borderId="29" xfId="57" applyBorder="1"/>
    <xf numFmtId="0" fontId="14" fillId="0" borderId="31" xfId="57" applyBorder="1"/>
    <xf numFmtId="0" fontId="50" fillId="56" borderId="24" xfId="57" applyFont="1" applyFill="1" applyBorder="1"/>
    <xf numFmtId="0" fontId="51" fillId="56" borderId="25" xfId="57" applyFont="1" applyFill="1" applyBorder="1"/>
    <xf numFmtId="0" fontId="28" fillId="56" borderId="120" xfId="75" applyFont="1" applyFill="1" applyBorder="1" applyAlignment="1">
      <alignment horizontal="center"/>
    </xf>
    <xf numFmtId="0" fontId="28" fillId="56" borderId="121" xfId="75" applyFont="1" applyFill="1" applyBorder="1" applyAlignment="1">
      <alignment horizontal="center"/>
    </xf>
    <xf numFmtId="0" fontId="50" fillId="56" borderId="26" xfId="57" applyFont="1" applyFill="1" applyBorder="1" applyAlignment="1">
      <alignment horizontal="center"/>
    </xf>
    <xf numFmtId="0" fontId="38" fillId="53" borderId="27" xfId="57" applyFont="1" applyFill="1" applyBorder="1"/>
    <xf numFmtId="0" fontId="14" fillId="53" borderId="0" xfId="57" applyFill="1"/>
    <xf numFmtId="175" fontId="38" fillId="53" borderId="0" xfId="57" applyNumberFormat="1" applyFont="1" applyFill="1"/>
    <xf numFmtId="175" fontId="38" fillId="53" borderId="28" xfId="57" applyNumberFormat="1" applyFont="1" applyFill="1" applyBorder="1"/>
    <xf numFmtId="0" fontId="14" fillId="0" borderId="27" xfId="57" applyBorder="1" applyAlignment="1">
      <alignment horizontal="left" indent="1"/>
    </xf>
    <xf numFmtId="175" fontId="14" fillId="0" borderId="0" xfId="57" applyNumberFormat="1"/>
    <xf numFmtId="175" fontId="38" fillId="0" borderId="28" xfId="57" applyNumberFormat="1" applyFont="1" applyBorder="1"/>
    <xf numFmtId="0" fontId="2" fillId="0" borderId="27" xfId="57" applyFont="1" applyBorder="1" applyAlignment="1">
      <alignment horizontal="left" indent="1"/>
    </xf>
    <xf numFmtId="0" fontId="51" fillId="56" borderId="27" xfId="57" applyFont="1" applyFill="1" applyBorder="1"/>
    <xf numFmtId="0" fontId="51" fillId="56" borderId="0" xfId="57" applyFont="1" applyFill="1"/>
    <xf numFmtId="175" fontId="50" fillId="56" borderId="0" xfId="57" applyNumberFormat="1" applyFont="1" applyFill="1"/>
    <xf numFmtId="175" fontId="50" fillId="56" borderId="28" xfId="57" applyNumberFormat="1" applyFont="1" applyFill="1" applyBorder="1"/>
    <xf numFmtId="44" fontId="14" fillId="0" borderId="30" xfId="57" applyNumberFormat="1" applyBorder="1"/>
    <xf numFmtId="44" fontId="14" fillId="0" borderId="31" xfId="57" applyNumberFormat="1" applyBorder="1"/>
    <xf numFmtId="0" fontId="28" fillId="56" borderId="116" xfId="75" applyFont="1" applyFill="1" applyBorder="1" applyAlignment="1">
      <alignment horizontal="center"/>
    </xf>
    <xf numFmtId="175" fontId="38" fillId="53" borderId="27" xfId="57" applyNumberFormat="1" applyFont="1" applyFill="1" applyBorder="1"/>
    <xf numFmtId="175" fontId="14" fillId="0" borderId="27" xfId="57" applyNumberFormat="1" applyBorder="1"/>
    <xf numFmtId="175" fontId="50" fillId="56" borderId="27" xfId="57" applyNumberFormat="1" applyFont="1" applyFill="1" applyBorder="1"/>
    <xf numFmtId="44" fontId="14" fillId="0" borderId="29" xfId="57" applyNumberFormat="1" applyBorder="1"/>
    <xf numFmtId="0" fontId="50" fillId="55" borderId="24" xfId="57" applyFont="1" applyFill="1" applyBorder="1"/>
    <xf numFmtId="0" fontId="51" fillId="55" borderId="25" xfId="57" applyFont="1" applyFill="1" applyBorder="1"/>
    <xf numFmtId="0" fontId="28" fillId="55" borderId="120" xfId="75" applyFont="1" applyFill="1" applyBorder="1" applyAlignment="1">
      <alignment horizontal="center"/>
    </xf>
    <xf numFmtId="0" fontId="28" fillId="55" borderId="121" xfId="75" applyFont="1" applyFill="1" applyBorder="1" applyAlignment="1">
      <alignment horizontal="center"/>
    </xf>
    <xf numFmtId="0" fontId="50" fillId="55" borderId="26" xfId="57" applyFont="1" applyFill="1" applyBorder="1" applyAlignment="1">
      <alignment horizontal="center"/>
    </xf>
    <xf numFmtId="0" fontId="38" fillId="52" borderId="27" xfId="57" applyFont="1" applyFill="1" applyBorder="1"/>
    <xf numFmtId="0" fontId="14" fillId="52" borderId="0" xfId="57" applyFill="1"/>
    <xf numFmtId="0" fontId="3" fillId="0" borderId="27" xfId="57" applyFont="1" applyBorder="1" applyAlignment="1">
      <alignment horizontal="left" indent="1"/>
    </xf>
    <xf numFmtId="0" fontId="50" fillId="55" borderId="27" xfId="57" applyFont="1" applyFill="1" applyBorder="1"/>
    <xf numFmtId="0" fontId="50" fillId="55" borderId="0" xfId="57" applyFont="1" applyFill="1"/>
    <xf numFmtId="0" fontId="5" fillId="0" borderId="29" xfId="57" applyFont="1" applyBorder="1"/>
    <xf numFmtId="0" fontId="28" fillId="55" borderId="116" xfId="75" applyFont="1" applyFill="1" applyBorder="1" applyAlignment="1">
      <alignment horizontal="center"/>
    </xf>
    <xf numFmtId="44" fontId="14" fillId="0" borderId="25" xfId="57" applyNumberFormat="1" applyBorder="1"/>
    <xf numFmtId="44" fontId="14" fillId="0" borderId="26" xfId="57" applyNumberFormat="1" applyBorder="1"/>
    <xf numFmtId="0" fontId="5" fillId="0" borderId="27" xfId="57" applyFont="1" applyBorder="1"/>
    <xf numFmtId="0" fontId="51" fillId="56" borderId="29" xfId="57" applyFont="1" applyFill="1" applyBorder="1"/>
    <xf numFmtId="0" fontId="51" fillId="56" borderId="30" xfId="57" applyFont="1" applyFill="1" applyBorder="1"/>
    <xf numFmtId="175" fontId="50" fillId="56" borderId="30" xfId="57" applyNumberFormat="1" applyFont="1" applyFill="1" applyBorder="1"/>
    <xf numFmtId="175" fontId="50" fillId="56" borderId="31" xfId="57" applyNumberFormat="1" applyFont="1" applyFill="1" applyBorder="1"/>
    <xf numFmtId="175" fontId="38" fillId="52" borderId="0" xfId="57" applyNumberFormat="1" applyFont="1" applyFill="1"/>
    <xf numFmtId="175" fontId="38" fillId="52" borderId="27" xfId="57" applyNumberFormat="1" applyFont="1" applyFill="1" applyBorder="1"/>
    <xf numFmtId="175" fontId="38" fillId="52" borderId="28" xfId="57" applyNumberFormat="1" applyFont="1" applyFill="1" applyBorder="1"/>
    <xf numFmtId="175" fontId="14" fillId="52" borderId="0" xfId="57" applyNumberFormat="1" applyFill="1"/>
    <xf numFmtId="175" fontId="14" fillId="52" borderId="27" xfId="57" applyNumberFormat="1" applyFill="1" applyBorder="1"/>
    <xf numFmtId="175" fontId="50" fillId="55" borderId="0" xfId="57" applyNumberFormat="1" applyFont="1" applyFill="1"/>
    <xf numFmtId="175" fontId="50" fillId="55" borderId="27" xfId="57" applyNumberFormat="1" applyFont="1" applyFill="1" applyBorder="1"/>
    <xf numFmtId="175" fontId="50" fillId="55" borderId="28" xfId="57" applyNumberFormat="1" applyFont="1" applyFill="1" applyBorder="1"/>
    <xf numFmtId="175" fontId="14" fillId="0" borderId="30" xfId="57" applyNumberFormat="1" applyBorder="1"/>
    <xf numFmtId="175" fontId="14" fillId="0" borderId="29" xfId="57" applyNumberFormat="1" applyBorder="1"/>
    <xf numFmtId="175" fontId="14" fillId="0" borderId="31" xfId="57" applyNumberFormat="1" applyBorder="1"/>
    <xf numFmtId="43" fontId="39" fillId="51" borderId="33" xfId="43" applyFont="1" applyFill="1" applyBorder="1"/>
    <xf numFmtId="43" fontId="39" fillId="51" borderId="32" xfId="43" applyFont="1" applyFill="1" applyBorder="1"/>
    <xf numFmtId="43" fontId="39" fillId="51" borderId="34" xfId="43" applyFont="1" applyFill="1" applyBorder="1"/>
    <xf numFmtId="43" fontId="39" fillId="51" borderId="16" xfId="43" applyFont="1" applyFill="1" applyBorder="1"/>
    <xf numFmtId="43" fontId="39" fillId="51" borderId="0" xfId="43" applyFont="1" applyFill="1" applyBorder="1"/>
    <xf numFmtId="43" fontId="39" fillId="51" borderId="17" xfId="43" applyFont="1" applyFill="1" applyBorder="1"/>
    <xf numFmtId="43" fontId="39" fillId="51" borderId="18" xfId="43" applyFont="1" applyFill="1" applyBorder="1"/>
    <xf numFmtId="43" fontId="39" fillId="51" borderId="20" xfId="43" applyFont="1" applyFill="1" applyBorder="1"/>
    <xf numFmtId="43" fontId="39" fillId="51" borderId="19" xfId="43" applyFont="1" applyFill="1" applyBorder="1"/>
    <xf numFmtId="43" fontId="40" fillId="51" borderId="33" xfId="75" applyNumberFormat="1" applyFont="1" applyFill="1" applyBorder="1"/>
    <xf numFmtId="43" fontId="40" fillId="51" borderId="32" xfId="75" applyNumberFormat="1" applyFont="1" applyFill="1" applyBorder="1"/>
    <xf numFmtId="43" fontId="40" fillId="51" borderId="34" xfId="75" applyNumberFormat="1" applyFont="1" applyFill="1" applyBorder="1"/>
    <xf numFmtId="0" fontId="39" fillId="51" borderId="18" xfId="0" applyFont="1" applyFill="1" applyBorder="1"/>
    <xf numFmtId="0" fontId="39" fillId="51" borderId="20" xfId="0" applyFont="1" applyFill="1" applyBorder="1"/>
    <xf numFmtId="0" fontId="39" fillId="51" borderId="19" xfId="0" applyFont="1" applyFill="1" applyBorder="1"/>
    <xf numFmtId="43" fontId="40" fillId="0" borderId="14" xfId="75" applyNumberFormat="1" applyFont="1" applyBorder="1"/>
    <xf numFmtId="43" fontId="40" fillId="0" borderId="13" xfId="75" applyNumberFormat="1" applyFont="1" applyBorder="1"/>
    <xf numFmtId="43" fontId="40" fillId="0" borderId="15" xfId="75" applyNumberFormat="1" applyFont="1" applyBorder="1"/>
    <xf numFmtId="43" fontId="39" fillId="0" borderId="35" xfId="43" applyFont="1" applyBorder="1"/>
    <xf numFmtId="172" fontId="40" fillId="0" borderId="76" xfId="43" applyNumberFormat="1" applyFont="1" applyBorder="1"/>
    <xf numFmtId="43" fontId="40" fillId="0" borderId="35" xfId="43" applyFont="1" applyBorder="1"/>
    <xf numFmtId="172" fontId="40" fillId="0" borderId="35" xfId="43" applyNumberFormat="1" applyFont="1" applyBorder="1"/>
    <xf numFmtId="43" fontId="40" fillId="70" borderId="74" xfId="43" applyFont="1" applyFill="1" applyBorder="1"/>
    <xf numFmtId="0" fontId="37" fillId="70" borderId="12" xfId="75" applyFont="1" applyFill="1" applyBorder="1" applyAlignment="1">
      <alignment horizontal="center" wrapText="1"/>
    </xf>
    <xf numFmtId="0" fontId="16" fillId="0" borderId="35" xfId="0" applyFont="1" applyBorder="1"/>
    <xf numFmtId="0" fontId="31" fillId="0" borderId="35" xfId="0" applyFont="1" applyBorder="1"/>
    <xf numFmtId="43" fontId="39" fillId="0" borderId="16" xfId="0" applyNumberFormat="1" applyFont="1" applyBorder="1"/>
    <xf numFmtId="43" fontId="39" fillId="0" borderId="0" xfId="0" applyNumberFormat="1" applyFont="1"/>
    <xf numFmtId="43" fontId="39" fillId="0" borderId="17" xfId="0" applyNumberFormat="1" applyFont="1" applyBorder="1"/>
    <xf numFmtId="0" fontId="39" fillId="0" borderId="16" xfId="0" applyFont="1" applyBorder="1"/>
    <xf numFmtId="0" fontId="67" fillId="0" borderId="0" xfId="0" applyFont="1"/>
    <xf numFmtId="43" fontId="67" fillId="0" borderId="0" xfId="0" applyNumberFormat="1" applyFont="1"/>
    <xf numFmtId="43" fontId="67" fillId="0" borderId="16" xfId="0" applyNumberFormat="1" applyFont="1" applyBorder="1"/>
    <xf numFmtId="43" fontId="67" fillId="0" borderId="17" xfId="0" applyNumberFormat="1" applyFont="1" applyBorder="1"/>
    <xf numFmtId="43" fontId="39" fillId="0" borderId="20" xfId="0" applyNumberFormat="1" applyFont="1" applyBorder="1"/>
    <xf numFmtId="0" fontId="67" fillId="0" borderId="33" xfId="0" applyFont="1" applyBorder="1"/>
    <xf numFmtId="0" fontId="67" fillId="0" borderId="32" xfId="0" applyFont="1" applyBorder="1"/>
    <xf numFmtId="0" fontId="67" fillId="0" borderId="76" xfId="0" applyFont="1" applyBorder="1"/>
    <xf numFmtId="0" fontId="39" fillId="0" borderId="35" xfId="0" applyFont="1" applyBorder="1"/>
    <xf numFmtId="0" fontId="37" fillId="51" borderId="33" xfId="45" quotePrefix="1" applyFont="1" applyFill="1" applyBorder="1" applyAlignment="1">
      <alignment horizontal="right" vertical="center"/>
    </xf>
    <xf numFmtId="0" fontId="37" fillId="51" borderId="32" xfId="45" quotePrefix="1" applyFont="1" applyFill="1" applyBorder="1" applyAlignment="1">
      <alignment horizontal="right" vertical="center"/>
    </xf>
    <xf numFmtId="0" fontId="37" fillId="51" borderId="34" xfId="45" quotePrefix="1" applyFont="1" applyFill="1" applyBorder="1" applyAlignment="1">
      <alignment horizontal="right" vertical="center"/>
    </xf>
    <xf numFmtId="0" fontId="37" fillId="51" borderId="16" xfId="45" quotePrefix="1" applyFont="1" applyFill="1" applyBorder="1" applyAlignment="1">
      <alignment horizontal="right" vertical="center"/>
    </xf>
    <xf numFmtId="0" fontId="37" fillId="51" borderId="0" xfId="45" quotePrefix="1" applyFont="1" applyFill="1" applyAlignment="1">
      <alignment horizontal="right" vertical="center"/>
    </xf>
    <xf numFmtId="0" fontId="37" fillId="51" borderId="17" xfId="45" quotePrefix="1" applyFont="1" applyFill="1" applyBorder="1" applyAlignment="1">
      <alignment horizontal="right" vertical="center"/>
    </xf>
    <xf numFmtId="0" fontId="16" fillId="51" borderId="16" xfId="0" applyFont="1" applyFill="1" applyBorder="1"/>
    <xf numFmtId="0" fontId="16" fillId="51" borderId="0" xfId="0" applyFont="1" applyFill="1"/>
    <xf numFmtId="0" fontId="16" fillId="51" borderId="17" xfId="0" applyFont="1" applyFill="1" applyBorder="1"/>
    <xf numFmtId="0" fontId="31" fillId="51" borderId="18" xfId="0" applyFont="1" applyFill="1" applyBorder="1"/>
    <xf numFmtId="0" fontId="31" fillId="51" borderId="20" xfId="0" applyFont="1" applyFill="1" applyBorder="1"/>
    <xf numFmtId="0" fontId="31" fillId="51" borderId="19" xfId="0" applyFont="1" applyFill="1" applyBorder="1"/>
    <xf numFmtId="43" fontId="40" fillId="0" borderId="12" xfId="75" applyNumberFormat="1" applyFont="1" applyBorder="1"/>
    <xf numFmtId="0" fontId="49" fillId="55" borderId="76" xfId="0" applyFont="1" applyFill="1" applyBorder="1" applyAlignment="1">
      <alignment horizontal="center" wrapText="1"/>
    </xf>
    <xf numFmtId="172" fontId="40" fillId="0" borderId="35" xfId="0" applyNumberFormat="1" applyFont="1" applyBorder="1"/>
    <xf numFmtId="172" fontId="40" fillId="0" borderId="76" xfId="0" applyNumberFormat="1" applyFont="1" applyBorder="1"/>
    <xf numFmtId="9" fontId="40" fillId="70" borderId="74" xfId="59" applyFont="1" applyFill="1" applyBorder="1"/>
    <xf numFmtId="0" fontId="16" fillId="0" borderId="74" xfId="0" applyFont="1" applyBorder="1"/>
    <xf numFmtId="0" fontId="49" fillId="56" borderId="12" xfId="0" applyFont="1" applyFill="1" applyBorder="1" applyAlignment="1">
      <alignment horizontal="center" wrapText="1"/>
    </xf>
    <xf numFmtId="43" fontId="67" fillId="0" borderId="33" xfId="0" applyNumberFormat="1" applyFont="1" applyBorder="1"/>
    <xf numFmtId="43" fontId="67" fillId="0" borderId="32" xfId="0" applyNumberFormat="1" applyFont="1" applyBorder="1"/>
    <xf numFmtId="43" fontId="67" fillId="0" borderId="34" xfId="0" applyNumberFormat="1" applyFont="1" applyBorder="1"/>
    <xf numFmtId="172" fontId="39" fillId="0" borderId="0" xfId="0" applyNumberFormat="1" applyFont="1" applyAlignment="1">
      <alignment horizontal="right" vertical="center" wrapText="1"/>
    </xf>
    <xf numFmtId="172" fontId="39" fillId="0" borderId="30" xfId="0" applyNumberFormat="1" applyFont="1" applyBorder="1" applyAlignment="1">
      <alignment horizontal="right" vertical="center" wrapText="1"/>
    </xf>
    <xf numFmtId="172" fontId="39" fillId="0" borderId="20" xfId="0" applyNumberFormat="1" applyFont="1" applyBorder="1" applyAlignment="1">
      <alignment horizontal="right" vertical="center" wrapText="1"/>
    </xf>
    <xf numFmtId="0" fontId="0" fillId="0" borderId="114" xfId="0" applyBorder="1"/>
    <xf numFmtId="0" fontId="41" fillId="37" borderId="96" xfId="63" applyBorder="1">
      <alignment horizontal="center" vertical="center" wrapText="1"/>
    </xf>
    <xf numFmtId="0" fontId="41" fillId="37" borderId="122" xfId="63" applyBorder="1">
      <alignment horizontal="center" vertical="center" wrapText="1"/>
    </xf>
    <xf numFmtId="0" fontId="41" fillId="37" borderId="123" xfId="63" applyBorder="1">
      <alignment horizontal="center" vertical="center" wrapText="1"/>
    </xf>
    <xf numFmtId="165" fontId="44" fillId="50" borderId="40" xfId="66">
      <alignment horizontal="right" vertical="center"/>
      <protection locked="0"/>
    </xf>
    <xf numFmtId="165" fontId="44" fillId="50" borderId="112" xfId="66" applyBorder="1">
      <alignment horizontal="right" vertical="center"/>
      <protection locked="0"/>
    </xf>
    <xf numFmtId="0" fontId="41" fillId="37" borderId="124" xfId="63" applyBorder="1">
      <alignment horizontal="center" vertical="center" wrapText="1"/>
    </xf>
    <xf numFmtId="0" fontId="41" fillId="37" borderId="125" xfId="63" applyBorder="1">
      <alignment horizontal="center" vertical="center" wrapText="1"/>
    </xf>
    <xf numFmtId="169" fontId="43" fillId="49" borderId="126" xfId="65" applyBorder="1">
      <alignment horizontal="right"/>
      <protection locked="0"/>
    </xf>
    <xf numFmtId="0" fontId="41" fillId="44" borderId="127" xfId="0" applyFont="1" applyFill="1" applyBorder="1" applyAlignment="1">
      <alignment horizontal="right" vertical="center" wrapText="1" indent="1"/>
    </xf>
    <xf numFmtId="0" fontId="41" fillId="37" borderId="128" xfId="0" applyFont="1" applyFill="1" applyBorder="1" applyAlignment="1">
      <alignment horizontal="right" vertical="center" wrapText="1" indent="1"/>
    </xf>
    <xf numFmtId="0" fontId="41" fillId="37" borderId="129" xfId="0" applyFont="1" applyFill="1" applyBorder="1" applyAlignment="1">
      <alignment horizontal="right" vertical="center" wrapText="1" indent="1"/>
    </xf>
    <xf numFmtId="0" fontId="41" fillId="37" borderId="127" xfId="0" applyFont="1" applyFill="1" applyBorder="1" applyAlignment="1">
      <alignment horizontal="right" vertical="center" wrapText="1" indent="1"/>
    </xf>
    <xf numFmtId="169" fontId="43" fillId="49" borderId="130" xfId="65" applyBorder="1">
      <alignment horizontal="right"/>
      <protection locked="0"/>
    </xf>
    <xf numFmtId="169" fontId="43" fillId="49" borderId="131" xfId="65" applyBorder="1">
      <alignment horizontal="right"/>
      <protection locked="0"/>
    </xf>
    <xf numFmtId="49" fontId="36" fillId="48" borderId="27" xfId="64" applyBorder="1" applyAlignment="1">
      <alignment vertical="center"/>
      <protection locked="0"/>
    </xf>
    <xf numFmtId="165" fontId="44" fillId="50" borderId="22" xfId="66" applyBorder="1">
      <alignment horizontal="right" vertical="center"/>
      <protection locked="0"/>
    </xf>
    <xf numFmtId="169" fontId="43" fillId="49" borderId="83" xfId="65" applyBorder="1">
      <alignment horizontal="right"/>
      <protection locked="0"/>
    </xf>
    <xf numFmtId="169" fontId="43" fillId="49" borderId="84" xfId="65" applyBorder="1">
      <alignment horizontal="right"/>
      <protection locked="0"/>
    </xf>
    <xf numFmtId="49" fontId="37" fillId="48" borderId="21" xfId="64" applyFont="1" applyBorder="1" applyAlignment="1">
      <alignment vertical="center"/>
      <protection locked="0"/>
    </xf>
    <xf numFmtId="169" fontId="88" fillId="49" borderId="22" xfId="65" applyFont="1" applyBorder="1">
      <alignment horizontal="right"/>
      <protection locked="0"/>
    </xf>
    <xf numFmtId="169" fontId="88" fillId="49" borderId="23" xfId="65" applyFont="1" applyBorder="1">
      <alignment horizontal="right"/>
      <protection locked="0"/>
    </xf>
    <xf numFmtId="169" fontId="43" fillId="49" borderId="132" xfId="65" applyBorder="1">
      <alignment horizontal="right"/>
      <protection locked="0"/>
    </xf>
    <xf numFmtId="165" fontId="44" fillId="50" borderId="21" xfId="66" applyBorder="1">
      <alignment horizontal="right" vertical="center"/>
      <protection locked="0"/>
    </xf>
    <xf numFmtId="49" fontId="36" fillId="48" borderId="133" xfId="64" applyBorder="1" applyAlignment="1">
      <alignment horizontal="left" vertical="center" indent="1"/>
      <protection locked="0"/>
    </xf>
    <xf numFmtId="169" fontId="43" fillId="49" borderId="96" xfId="65" applyBorder="1">
      <alignment horizontal="right"/>
      <protection locked="0"/>
    </xf>
    <xf numFmtId="169" fontId="43" fillId="49" borderId="114" xfId="65" applyBorder="1">
      <alignment horizontal="right"/>
      <protection locked="0"/>
    </xf>
    <xf numFmtId="0" fontId="36" fillId="0" borderId="134" xfId="70" applyBorder="1">
      <alignment horizontal="left" vertical="center" wrapText="1" indent="1"/>
    </xf>
    <xf numFmtId="169" fontId="43" fillId="49" borderId="135" xfId="65" applyBorder="1">
      <alignment horizontal="right"/>
      <protection locked="0"/>
    </xf>
    <xf numFmtId="169" fontId="43" fillId="49" borderId="136" xfId="65" applyBorder="1">
      <alignment horizontal="right"/>
      <protection locked="0"/>
    </xf>
    <xf numFmtId="169" fontId="43" fillId="49" borderId="42" xfId="65" applyBorder="1">
      <alignment horizontal="right"/>
      <protection locked="0"/>
    </xf>
    <xf numFmtId="169" fontId="43" fillId="49" borderId="137" xfId="65" applyBorder="1">
      <alignment horizontal="right"/>
      <protection locked="0"/>
    </xf>
    <xf numFmtId="169" fontId="43" fillId="49" borderId="138" xfId="65" applyBorder="1">
      <alignment horizontal="right"/>
      <protection locked="0"/>
    </xf>
    <xf numFmtId="169" fontId="43" fillId="49" borderId="140" xfId="65" applyBorder="1">
      <alignment horizontal="right"/>
      <protection locked="0"/>
    </xf>
    <xf numFmtId="169" fontId="43" fillId="49" borderId="139" xfId="65" applyBorder="1">
      <alignment horizontal="right"/>
      <protection locked="0"/>
    </xf>
    <xf numFmtId="169" fontId="43" fillId="49" borderId="141" xfId="65" applyBorder="1">
      <alignment horizontal="right"/>
      <protection locked="0"/>
    </xf>
    <xf numFmtId="169" fontId="43" fillId="49" borderId="142" xfId="65" applyBorder="1">
      <alignment horizontal="right"/>
      <protection locked="0"/>
    </xf>
    <xf numFmtId="169" fontId="43" fillId="49" borderId="80" xfId="65" applyBorder="1">
      <alignment horizontal="right"/>
      <protection locked="0"/>
    </xf>
    <xf numFmtId="169" fontId="43" fillId="49" borderId="143" xfId="65" applyBorder="1">
      <alignment horizontal="right"/>
      <protection locked="0"/>
    </xf>
    <xf numFmtId="169" fontId="43" fillId="49" borderId="55" xfId="65" applyBorder="1">
      <alignment horizontal="right"/>
      <protection locked="0"/>
    </xf>
    <xf numFmtId="0" fontId="36" fillId="0" borderId="50" xfId="70" applyBorder="1">
      <alignment horizontal="left" vertical="center" wrapText="1" indent="1"/>
    </xf>
    <xf numFmtId="0" fontId="36" fillId="0" borderId="51" xfId="70" applyBorder="1">
      <alignment horizontal="left" vertical="center" wrapText="1" indent="1"/>
    </xf>
    <xf numFmtId="0" fontId="36" fillId="0" borderId="144" xfId="70" applyBorder="1">
      <alignment horizontal="left" vertical="center" wrapText="1" indent="1"/>
    </xf>
    <xf numFmtId="0" fontId="68" fillId="59" borderId="29" xfId="0" applyFont="1" applyFill="1" applyBorder="1" applyAlignment="1">
      <alignment horizontal="left" vertical="center" wrapText="1" indent="1"/>
    </xf>
    <xf numFmtId="169" fontId="43" fillId="49" borderId="145" xfId="65" applyBorder="1">
      <alignment horizontal="right"/>
      <protection locked="0"/>
    </xf>
    <xf numFmtId="169" fontId="43" fillId="49" borderId="146" xfId="65" applyBorder="1">
      <alignment horizontal="right"/>
      <protection locked="0"/>
    </xf>
    <xf numFmtId="169" fontId="43" fillId="49" borderId="147" xfId="65" applyBorder="1">
      <alignment horizontal="right"/>
      <protection locked="0"/>
    </xf>
    <xf numFmtId="169" fontId="43" fillId="49" borderId="148" xfId="65" applyBorder="1">
      <alignment horizontal="right"/>
      <protection locked="0"/>
    </xf>
    <xf numFmtId="169" fontId="43" fillId="49" borderId="149" xfId="65" applyBorder="1">
      <alignment horizontal="right"/>
      <protection locked="0"/>
    </xf>
    <xf numFmtId="169" fontId="43" fillId="49" borderId="150" xfId="65" applyBorder="1">
      <alignment horizontal="right"/>
      <protection locked="0"/>
    </xf>
    <xf numFmtId="169" fontId="43" fillId="49" borderId="151" xfId="65" applyBorder="1">
      <alignment horizontal="right"/>
      <protection locked="0"/>
    </xf>
    <xf numFmtId="169" fontId="43" fillId="49" borderId="152" xfId="65" applyBorder="1">
      <alignment horizontal="right"/>
      <protection locked="0"/>
    </xf>
    <xf numFmtId="169" fontId="43" fillId="49" borderId="153" xfId="65" applyBorder="1">
      <alignment horizontal="right"/>
      <protection locked="0"/>
    </xf>
    <xf numFmtId="169" fontId="43" fillId="49" borderId="154" xfId="65" applyBorder="1">
      <alignment horizontal="right"/>
      <protection locked="0"/>
    </xf>
    <xf numFmtId="169" fontId="43" fillId="49" borderId="155" xfId="65" applyBorder="1">
      <alignment horizontal="right"/>
      <protection locked="0"/>
    </xf>
    <xf numFmtId="169" fontId="43" fillId="49" borderId="156" xfId="65" applyBorder="1">
      <alignment horizontal="right"/>
      <protection locked="0"/>
    </xf>
    <xf numFmtId="169" fontId="43" fillId="49" borderId="157" xfId="65" applyBorder="1">
      <alignment horizontal="right"/>
      <protection locked="0"/>
    </xf>
    <xf numFmtId="49" fontId="36" fillId="48" borderId="51" xfId="64" applyBorder="1" applyAlignment="1">
      <alignment horizontal="left" vertical="center" indent="1"/>
      <protection locked="0"/>
    </xf>
    <xf numFmtId="49" fontId="36" fillId="48" borderId="52" xfId="64" applyBorder="1" applyAlignment="1">
      <alignment horizontal="left" vertical="center" indent="1"/>
      <protection locked="0"/>
    </xf>
    <xf numFmtId="169" fontId="43" fillId="49" borderId="158" xfId="65" applyBorder="1">
      <alignment horizontal="right"/>
      <protection locked="0"/>
    </xf>
    <xf numFmtId="169" fontId="43" fillId="49" borderId="159" xfId="65" applyBorder="1">
      <alignment horizontal="right"/>
      <protection locked="0"/>
    </xf>
    <xf numFmtId="169" fontId="43" fillId="49" borderId="160" xfId="65" applyBorder="1">
      <alignment horizontal="right"/>
      <protection locked="0"/>
    </xf>
    <xf numFmtId="0" fontId="31" fillId="0" borderId="114" xfId="0" applyFont="1" applyBorder="1"/>
    <xf numFmtId="0" fontId="31" fillId="0" borderId="24" xfId="0" applyFont="1" applyBorder="1"/>
    <xf numFmtId="0" fontId="50" fillId="56" borderId="24" xfId="85" applyFont="1" applyFill="1" applyBorder="1"/>
    <xf numFmtId="0" fontId="49" fillId="56" borderId="120" xfId="86" applyFont="1" applyFill="1" applyBorder="1" applyAlignment="1">
      <alignment horizontal="center"/>
    </xf>
    <xf numFmtId="0" fontId="51" fillId="56" borderId="26" xfId="85" applyFont="1" applyFill="1" applyBorder="1"/>
    <xf numFmtId="0" fontId="4" fillId="0" borderId="27" xfId="85" applyBorder="1"/>
    <xf numFmtId="0" fontId="4" fillId="0" borderId="28" xfId="85" applyBorder="1"/>
    <xf numFmtId="0" fontId="4" fillId="0" borderId="27" xfId="85" applyBorder="1" applyAlignment="1">
      <alignment horizontal="left" indent="1"/>
    </xf>
    <xf numFmtId="175" fontId="4" fillId="0" borderId="0" xfId="85" applyNumberFormat="1"/>
    <xf numFmtId="175" fontId="38" fillId="0" borderId="28" xfId="85" applyNumberFormat="1" applyFont="1" applyBorder="1"/>
    <xf numFmtId="0" fontId="51" fillId="56" borderId="29" xfId="85" applyFont="1" applyFill="1" applyBorder="1"/>
    <xf numFmtId="175" fontId="50" fillId="56" borderId="30" xfId="85" applyNumberFormat="1" applyFont="1" applyFill="1" applyBorder="1"/>
    <xf numFmtId="175" fontId="50" fillId="56" borderId="31" xfId="85" applyNumberFormat="1" applyFont="1" applyFill="1" applyBorder="1"/>
    <xf numFmtId="0" fontId="49" fillId="56" borderId="116" xfId="86" applyFont="1" applyFill="1" applyBorder="1" applyAlignment="1">
      <alignment horizontal="center"/>
    </xf>
    <xf numFmtId="0" fontId="49" fillId="56" borderId="117" xfId="86" applyFont="1" applyFill="1" applyBorder="1" applyAlignment="1">
      <alignment horizontal="center"/>
    </xf>
    <xf numFmtId="175" fontId="4" fillId="0" borderId="27" xfId="85" applyNumberFormat="1" applyBorder="1"/>
    <xf numFmtId="175" fontId="4" fillId="0" borderId="28" xfId="85" applyNumberFormat="1" applyBorder="1"/>
    <xf numFmtId="175" fontId="50" fillId="56" borderId="29" xfId="85" applyNumberFormat="1" applyFont="1" applyFill="1" applyBorder="1"/>
    <xf numFmtId="0" fontId="74" fillId="56" borderId="25" xfId="85" applyFont="1" applyFill="1" applyBorder="1" applyAlignment="1">
      <alignment horizontal="center"/>
    </xf>
    <xf numFmtId="43" fontId="39" fillId="0" borderId="0" xfId="67" applyNumberFormat="1" applyFont="1"/>
    <xf numFmtId="43" fontId="39" fillId="37" borderId="0" xfId="67" applyNumberFormat="1" applyFont="1" applyFill="1"/>
    <xf numFmtId="43" fontId="39" fillId="0" borderId="20" xfId="67" applyNumberFormat="1" applyFont="1" applyBorder="1"/>
    <xf numFmtId="43" fontId="39" fillId="37" borderId="20" xfId="67" applyNumberFormat="1" applyFont="1" applyFill="1" applyBorder="1"/>
    <xf numFmtId="43" fontId="40" fillId="0" borderId="0" xfId="67" applyNumberFormat="1" applyFont="1"/>
    <xf numFmtId="43" fontId="40" fillId="37" borderId="0" xfId="67" applyNumberFormat="1" applyFont="1" applyFill="1"/>
    <xf numFmtId="40" fontId="40" fillId="0" borderId="0" xfId="69" applyNumberFormat="1" applyFont="1" applyBorder="1"/>
    <xf numFmtId="0" fontId="40" fillId="0" borderId="0" xfId="0" applyFont="1" applyAlignment="1">
      <alignment horizontal="center"/>
    </xf>
    <xf numFmtId="0" fontId="49" fillId="56" borderId="0" xfId="0" applyFont="1" applyFill="1" applyAlignment="1">
      <alignment horizontal="center"/>
    </xf>
    <xf numFmtId="0" fontId="49" fillId="54" borderId="0" xfId="0" applyFont="1" applyFill="1" applyAlignment="1">
      <alignment horizontal="center"/>
    </xf>
    <xf numFmtId="0" fontId="41" fillId="37" borderId="24" xfId="62" applyBorder="1">
      <alignment horizontal="center" vertical="center" wrapText="1"/>
    </xf>
    <xf numFmtId="0" fontId="41" fillId="37" borderId="25" xfId="62" applyBorder="1">
      <alignment horizontal="center" vertical="center" wrapText="1"/>
    </xf>
    <xf numFmtId="0" fontId="41" fillId="37" borderId="26" xfId="62" applyBorder="1">
      <alignment horizontal="center" vertical="center" wrapText="1"/>
    </xf>
    <xf numFmtId="0" fontId="41" fillId="37" borderId="29" xfId="62" applyBorder="1">
      <alignment horizontal="center" vertical="center" wrapText="1"/>
    </xf>
    <xf numFmtId="0" fontId="41" fillId="37" borderId="30" xfId="62" applyBorder="1">
      <alignment horizontal="center" vertical="center" wrapText="1"/>
    </xf>
    <xf numFmtId="0" fontId="41" fillId="37" borderId="31" xfId="62" applyBorder="1">
      <alignment horizontal="center" vertical="center" wrapText="1"/>
    </xf>
    <xf numFmtId="0" fontId="73" fillId="56" borderId="87" xfId="63" applyFont="1" applyFill="1" applyBorder="1">
      <alignment horizontal="center" vertical="center" wrapText="1"/>
    </xf>
    <xf numFmtId="0" fontId="73" fillId="56" borderId="88" xfId="63" applyFont="1" applyFill="1" applyBorder="1">
      <alignment horizontal="center" vertical="center" wrapText="1"/>
    </xf>
    <xf numFmtId="0" fontId="73" fillId="56" borderId="54" xfId="63" applyFont="1" applyFill="1" applyBorder="1">
      <alignment horizontal="center" vertical="center" wrapText="1"/>
    </xf>
    <xf numFmtId="0" fontId="59" fillId="0" borderId="0" xfId="81" applyFont="1" applyAlignment="1">
      <alignment horizontal="center" vertical="center" wrapText="1"/>
    </xf>
    <xf numFmtId="10" fontId="74" fillId="56" borderId="0" xfId="83" applyNumberFormat="1" applyFont="1" applyFill="1" applyBorder="1" applyAlignment="1">
      <alignment horizontal="center"/>
    </xf>
    <xf numFmtId="0" fontId="74" fillId="54" borderId="0" xfId="81" applyFont="1" applyFill="1" applyAlignment="1">
      <alignment horizontal="center"/>
    </xf>
    <xf numFmtId="0" fontId="77" fillId="54" borderId="24" xfId="78" applyFont="1" applyFill="1" applyBorder="1" applyAlignment="1">
      <alignment horizontal="center" vertical="center"/>
    </xf>
    <xf numFmtId="0" fontId="77" fillId="54" borderId="25" xfId="78" applyFont="1" applyFill="1" applyBorder="1" applyAlignment="1">
      <alignment horizontal="center" vertical="center"/>
    </xf>
    <xf numFmtId="0" fontId="77" fillId="54" borderId="26" xfId="78" applyFont="1" applyFill="1" applyBorder="1" applyAlignment="1">
      <alignment horizontal="center" vertical="center"/>
    </xf>
    <xf numFmtId="0" fontId="77" fillId="55" borderId="24" xfId="78" applyFont="1" applyFill="1" applyBorder="1" applyAlignment="1">
      <alignment horizontal="center" vertical="center"/>
    </xf>
    <xf numFmtId="0" fontId="77" fillId="55" borderId="25" xfId="78" applyFont="1" applyFill="1" applyBorder="1" applyAlignment="1">
      <alignment horizontal="center" vertical="center"/>
    </xf>
    <xf numFmtId="0" fontId="77" fillId="55" borderId="26" xfId="78" applyFont="1" applyFill="1" applyBorder="1" applyAlignment="1">
      <alignment horizontal="center" vertical="center"/>
    </xf>
    <xf numFmtId="0" fontId="77" fillId="56" borderId="21" xfId="78" applyFont="1" applyFill="1" applyBorder="1" applyAlignment="1">
      <alignment horizontal="center" vertical="center"/>
    </xf>
    <xf numFmtId="0" fontId="77" fillId="56" borderId="22" xfId="78" applyFont="1" applyFill="1" applyBorder="1" applyAlignment="1">
      <alignment horizontal="center" vertical="center"/>
    </xf>
    <xf numFmtId="0" fontId="77" fillId="56" borderId="23" xfId="78" applyFont="1" applyFill="1" applyBorder="1" applyAlignment="1">
      <alignment horizontal="center" vertical="center"/>
    </xf>
    <xf numFmtId="0" fontId="50" fillId="54" borderId="116" xfId="57" applyFont="1" applyFill="1" applyBorder="1" applyAlignment="1">
      <alignment horizontal="center"/>
    </xf>
    <xf numFmtId="0" fontId="50" fillId="54" borderId="117" xfId="57" applyFont="1" applyFill="1" applyBorder="1" applyAlignment="1">
      <alignment horizontal="center"/>
    </xf>
    <xf numFmtId="0" fontId="38" fillId="70" borderId="24" xfId="57" applyFont="1" applyFill="1" applyBorder="1" applyAlignment="1">
      <alignment horizontal="center"/>
    </xf>
    <xf numFmtId="0" fontId="38" fillId="70" borderId="25" xfId="57" applyFont="1" applyFill="1" applyBorder="1" applyAlignment="1">
      <alignment horizontal="center"/>
    </xf>
    <xf numFmtId="0" fontId="38" fillId="70" borderId="26" xfId="57" applyFont="1" applyFill="1" applyBorder="1" applyAlignment="1">
      <alignment horizontal="center"/>
    </xf>
    <xf numFmtId="0" fontId="49" fillId="54" borderId="13" xfId="44" applyFont="1" applyFill="1" applyBorder="1" applyAlignment="1">
      <alignment horizontal="left" vertical="center"/>
    </xf>
    <xf numFmtId="168" fontId="39" fillId="53" borderId="18" xfId="0" applyNumberFormat="1" applyFont="1" applyFill="1" applyBorder="1" applyAlignment="1">
      <alignment horizontal="center" vertical="center"/>
    </xf>
    <xf numFmtId="168" fontId="39" fillId="53" borderId="20" xfId="0" applyNumberFormat="1" applyFont="1" applyFill="1" applyBorder="1" applyAlignment="1">
      <alignment horizontal="center" vertical="center"/>
    </xf>
    <xf numFmtId="168" fontId="39" fillId="53" borderId="19" xfId="0" applyNumberFormat="1" applyFont="1" applyFill="1" applyBorder="1" applyAlignment="1">
      <alignment horizontal="center" vertical="center"/>
    </xf>
    <xf numFmtId="2" fontId="39" fillId="53" borderId="18" xfId="0" applyNumberFormat="1" applyFont="1" applyFill="1" applyBorder="1" applyAlignment="1">
      <alignment horizontal="center" vertical="center"/>
    </xf>
    <xf numFmtId="2" fontId="39" fillId="53" borderId="20" xfId="0" applyNumberFormat="1" applyFont="1" applyFill="1" applyBorder="1" applyAlignment="1">
      <alignment horizontal="center" vertical="center"/>
    </xf>
    <xf numFmtId="2" fontId="39" fillId="53" borderId="19" xfId="0" applyNumberFormat="1" applyFont="1" applyFill="1" applyBorder="1" applyAlignment="1">
      <alignment horizontal="center" vertical="center"/>
    </xf>
    <xf numFmtId="2" fontId="40" fillId="53" borderId="18" xfId="0" applyNumberFormat="1" applyFont="1" applyFill="1" applyBorder="1" applyAlignment="1">
      <alignment horizontal="center" vertical="center"/>
    </xf>
    <xf numFmtId="2" fontId="40" fillId="53" borderId="20" xfId="0" applyNumberFormat="1" applyFont="1" applyFill="1" applyBorder="1" applyAlignment="1">
      <alignment horizontal="center" vertical="center"/>
    </xf>
    <xf numFmtId="2" fontId="40" fillId="53" borderId="19" xfId="0" applyNumberFormat="1" applyFont="1" applyFill="1" applyBorder="1" applyAlignment="1">
      <alignment horizontal="center" vertical="center"/>
    </xf>
    <xf numFmtId="0" fontId="40" fillId="0" borderId="0" xfId="0" applyFont="1" applyAlignment="1">
      <alignment horizontal="center" wrapText="1"/>
    </xf>
  </cellXfs>
  <cellStyles count="91">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ssumptions Right Number" xfId="74" xr:uid="{526507DB-BA70-47B6-85E8-AEAE4A89AC77}"/>
    <cellStyle name="Bad" xfId="8" builtinId="27" customBuiltin="1"/>
    <cellStyle name="Calculation" xfId="12" builtinId="22" customBuiltin="1"/>
    <cellStyle name="Check Cell" xfId="14" builtinId="23" customBuiltin="1"/>
    <cellStyle name="Comma" xfId="43" builtinId="3"/>
    <cellStyle name="Comma 12" xfId="48" xr:uid="{045501E2-20AB-4432-90E3-5F99CFDCAD92}"/>
    <cellStyle name="Comma 13" xfId="56" xr:uid="{5DB9E11B-1A3E-45BC-AE95-F922281EF753}"/>
    <cellStyle name="Comma 2" xfId="49" xr:uid="{9C0E25FB-945C-42FC-9355-28D9A92A1D9F}"/>
    <cellStyle name="Comma 2 2" xfId="76" xr:uid="{FA260981-E70A-44B5-B0A2-7CE7AF366269}"/>
    <cellStyle name="Comma 3" xfId="69" xr:uid="{1B20B36D-39EB-4D6F-8805-0B0F92E39890}"/>
    <cellStyle name="Comma 4" xfId="73" xr:uid="{10F161CC-90E7-4264-9D32-EC23F5A04E9C}"/>
    <cellStyle name="Comma 5" xfId="79" xr:uid="{2147C2D1-A235-499F-B3C5-9B6E741B36C4}"/>
    <cellStyle name="Comma 6" xfId="84" xr:uid="{6D9C136D-4F2A-4C82-8D44-9300672D5582}"/>
    <cellStyle name="Comma 99" xfId="47" xr:uid="{83207132-3D22-4871-B006-6A1F1AC46BFB}"/>
    <cellStyle name="Currency" xfId="1" builtinId="4"/>
    <cellStyle name="Currency 11" xfId="53" xr:uid="{8DC54FA8-9C30-48EB-99A3-54490C652DE4}"/>
    <cellStyle name="Currency 2" xfId="58" xr:uid="{3B4EC001-14C5-4E94-B6E3-8FA58E66759D}"/>
    <cellStyle name="Currency 3" xfId="88" xr:uid="{34F6C366-E361-4160-B6D8-CA8F1FD31F3E}"/>
    <cellStyle name="Currency 60" xfId="52" xr:uid="{5EF57430-0AFC-4C1B-A8EA-2A2A4863ED81}"/>
    <cellStyle name="Date" xfId="90" xr:uid="{3DC3504F-DBAF-42EF-9049-C8EFFC44B905}"/>
    <cellStyle name="dms_2" xfId="61" xr:uid="{B7047F9F-DBC7-4833-8CFD-0ABB09DCA810}"/>
    <cellStyle name="dms_BH" xfId="62" xr:uid="{70DF43FD-F872-498B-8DCD-50D764366384}"/>
    <cellStyle name="dms_BY1" xfId="63" xr:uid="{8486371C-FB5E-4844-B469-1301C919C637}"/>
    <cellStyle name="dms_NUM" xfId="65" xr:uid="{60F01F23-9D9F-4D2F-BF34-8B7D13BB2FB5}"/>
    <cellStyle name="dms_Row_Locked" xfId="70" xr:uid="{77FDAEDE-39E8-4990-879C-C484BD7F1829}"/>
    <cellStyle name="dms_Row1" xfId="64" xr:uid="{BF7A3783-33DD-4139-AC9C-862E8B36E5D9}"/>
    <cellStyle name="dms_T1" xfId="66" xr:uid="{00CD0E80-E786-4835-B7FF-2ECDCC1A5D2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2" xfId="82" xr:uid="{4C2A4564-58AF-483C-92D4-3A775DC8CFA9}"/>
    <cellStyle name="Input" xfId="10" builtinId="20" customBuiltin="1"/>
    <cellStyle name="Linked Cell" xfId="13" builtinId="24" customBuiltin="1"/>
    <cellStyle name="Neutral" xfId="9" builtinId="28" customBuiltin="1"/>
    <cellStyle name="Normal" xfId="0" builtinId="0"/>
    <cellStyle name="Normal 2" xfId="46" xr:uid="{A74EC9A0-AAB9-4C3C-B2F9-475FC08556A6}"/>
    <cellStyle name="Normal 2 2" xfId="75" xr:uid="{379897A9-B024-4C0D-9D48-969FC72F5280}"/>
    <cellStyle name="Normal 2 2 2" xfId="86" xr:uid="{ADADB585-DE4E-47FF-AF0E-553F15889C4E}"/>
    <cellStyle name="Normal 2 3" xfId="80" xr:uid="{D987B7A0-F8D3-43F3-BFBA-4E5FE1B81DC5}"/>
    <cellStyle name="Normal 2 4" xfId="89" xr:uid="{71FFDEDB-EF8C-4516-8021-284ECD565263}"/>
    <cellStyle name="Normal 3" xfId="57" xr:uid="{A0627477-6178-4BA1-BA14-D91C7CA42A9A}"/>
    <cellStyle name="Normal 3 2" xfId="85" xr:uid="{7F087172-6CCE-4BB4-AA80-95B833181C5A}"/>
    <cellStyle name="Normal 4" xfId="60" xr:uid="{2689277E-31B7-42AE-BDB1-85FE410F60B0}"/>
    <cellStyle name="Normal 42" xfId="45" xr:uid="{F09A9AAE-AAF8-4A19-A77A-2F6F0D926DD1}"/>
    <cellStyle name="Normal 43" xfId="51" xr:uid="{D4AB02F1-8829-4B22-A958-0CC5E57AACFE}"/>
    <cellStyle name="Normal 5" xfId="67" xr:uid="{5228FB23-0604-4122-BCE3-9B9394FBD68D}"/>
    <cellStyle name="Normal 6" xfId="71" xr:uid="{0A8E16C5-68F5-4CB4-A0EE-67995FD7E484}"/>
    <cellStyle name="Normal 66" xfId="55" xr:uid="{E1234E22-224D-4312-AB02-3DB325D59DA5}"/>
    <cellStyle name="Normal 7" xfId="78" xr:uid="{168AE658-E2BA-4B64-BE82-04396A7DF53D}"/>
    <cellStyle name="Normal 74" xfId="81" xr:uid="{94A6C806-10B4-4CCA-AB9F-0F584B9B6579}"/>
    <cellStyle name="Normal 76" xfId="54" xr:uid="{9F7098CA-3DC2-4CE2-9442-90F294421029}"/>
    <cellStyle name="Normal 79" xfId="44" xr:uid="{A7590159-98A4-400F-A287-FA96992A8C33}"/>
    <cellStyle name="Normal 8" xfId="87" xr:uid="{A3E69C25-0E88-44D2-A622-459B027CF8DD}"/>
    <cellStyle name="Normal 80" xfId="50" xr:uid="{A57EABE7-FCC0-4765-ABD2-E9512C98BFAA}"/>
    <cellStyle name="Note" xfId="16" builtinId="10" customBuiltin="1"/>
    <cellStyle name="Output" xfId="11" builtinId="21" customBuiltin="1"/>
    <cellStyle name="Per cent" xfId="59" builtinId="5"/>
    <cellStyle name="Per cent 2" xfId="68" xr:uid="{5B0C3EBC-AE65-4C75-9697-E2FEC57EBF04}"/>
    <cellStyle name="Per cent 3" xfId="72" xr:uid="{069EF52A-755D-40AB-B6AC-3A140B7E09B2}"/>
    <cellStyle name="Per cent 4" xfId="77" xr:uid="{2C6FD97B-FE74-49C9-85E0-D0E51490A7F8}"/>
    <cellStyle name="Per cent 5" xfId="83" xr:uid="{DA73DDE9-DC6C-4470-9D01-CFCCED035D1E}"/>
    <cellStyle name="Title" xfId="2" builtinId="15" customBuiltin="1"/>
    <cellStyle name="Total" xfId="18" builtinId="25" customBuiltin="1"/>
    <cellStyle name="Warning Text" xfId="15" builtinId="11" customBuiltin="1"/>
  </cellStyles>
  <dxfs count="161">
    <dxf>
      <fill>
        <patternFill patternType="none">
          <fgColor indexed="64"/>
          <bgColor indexed="65"/>
        </patternFill>
      </fill>
    </dxf>
    <dxf>
      <fill>
        <patternFill patternType="none">
          <fgColor indexed="64"/>
          <bgColor indexed="6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none">
          <bgColor auto="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none">
          <fgColor indexed="64"/>
          <bgColor indexed="65"/>
        </patternFill>
      </fill>
    </dxf>
    <dxf>
      <fill>
        <patternFill patternType="solid">
          <bgColor rgb="FFFFFF00"/>
        </patternFill>
      </fill>
    </dxf>
    <dxf>
      <fill>
        <patternFill>
          <bgColor indexed="64"/>
        </patternFill>
      </fill>
    </dxf>
    <dxf>
      <fill>
        <patternFill patternType="solid">
          <fgColor indexed="64"/>
          <bgColor rgb="FFFFFF00"/>
        </patternFill>
      </fill>
    </dxf>
    <dxf>
      <fill>
        <patternFill patternType="solid">
          <fgColor indexed="64"/>
          <bgColor rgb="FFFFFF00"/>
        </patternFill>
      </fill>
    </dxf>
    <dxf>
      <fill>
        <patternFill>
          <bgColor theme="9" tint="0.39997558519241921"/>
        </patternFill>
      </fill>
    </dxf>
    <dxf>
      <fill>
        <patternFill patternType="solid">
          <bgColor rgb="FFFFFF00"/>
        </patternFill>
      </fill>
    </dxf>
    <dxf>
      <fill>
        <patternFill patternType="solid">
          <bgColor rgb="FFFFC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wrapText="1" readingOrder="0"/>
    </dxf>
    <dxf>
      <fill>
        <patternFill patternType="solid">
          <bgColor theme="6" tint="0.39997558519241921"/>
        </patternFill>
      </fill>
    </dxf>
    <dxf>
      <fill>
        <patternFill patternType="solid">
          <bgColor theme="4" tint="-0.249977111117893"/>
        </patternFill>
      </fill>
    </dxf>
    <dxf>
      <alignment wrapText="1" readingOrder="0"/>
    </dxf>
    <dxf>
      <alignment wrapText="1" readingOrder="0"/>
    </dxf>
    <dxf>
      <alignment wrapText="1" readingOrder="0"/>
    </dxf>
    <dxf>
      <numFmt numFmtId="0" formatCode="General"/>
      <alignment wrapText="1" readingOrder="0"/>
    </dxf>
    <dxf>
      <numFmt numFmtId="164" formatCode="_-&quot;$&quot;* #,##0_-;\-&quot;$&quot;* #,##0_-;_-&quot;$&quot;* &quot;-&quot;??_-;_-@_-"/>
    </dxf>
    <dxf>
      <numFmt numFmtId="164" formatCode="_-&quot;$&quot;* #,##0_-;\-&quot;$&quot;* #,##0_-;_-&quot;$&quot;* &quot;-&quot;??_-;_-@_-"/>
    </dxf>
    <dxf>
      <numFmt numFmtId="177" formatCode="_-&quot;$&quot;* #,##0.0_-;\-&quot;$&quot;* #,##0.0_-;_-&quot;$&quot;* &quot;-&quot;??_-;_-@_-"/>
    </dxf>
    <dxf>
      <numFmt numFmtId="177" formatCode="_-&quot;$&quot;* #,##0.0_-;\-&quot;$&quot;* #,##0.0_-;_-&quot;$&quot;* &quot;-&quot;??_-;_-@_-"/>
    </dxf>
    <dxf>
      <fill>
        <patternFill patternType="none">
          <bgColor auto="1"/>
        </patternFill>
      </fill>
    </dxf>
    <dxf>
      <fill>
        <patternFill patternType="none">
          <bgColor auto="1"/>
        </patternFill>
      </fill>
    </dxf>
    <dxf>
      <fill>
        <patternFill patternType="none">
          <bgColor auto="1"/>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ont>
        <color rgb="FFFF0000"/>
      </font>
    </dxf>
    <dxf>
      <font>
        <color rgb="FFFF0000"/>
      </font>
    </dxf>
    <dxf>
      <numFmt numFmtId="164" formatCode="_-&quot;$&quot;* #,##0_-;\-&quot;$&quot;* #,##0_-;_-&quot;$&quot;* &quot;-&quot;??_-;_-@_-"/>
    </dxf>
    <dxf>
      <numFmt numFmtId="177" formatCode="_-&quot;$&quot;* #,##0.0_-;\-&quot;$&quot;* #,##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numFmt numFmtId="34" formatCode="_-&quot;$&quot;* #,##0.00_-;\-&quot;$&quot;* #,##0.00_-;_-&quot;$&quot;* &quot;-&quot;??_-;_-@_-"/>
    </dxf>
    <dxf>
      <font>
        <strike val="0"/>
        <outline val="0"/>
        <shadow val="0"/>
        <u val="none"/>
        <vertAlign val="baseline"/>
        <sz val="11"/>
        <name val="Calibri"/>
        <family val="2"/>
        <scheme val="none"/>
      </font>
      <numFmt numFmtId="164" formatCode="_-&quot;$&quot;* #,##0_-;\-&quot;$&quot;* #,##0_-;_-&quot;$&quot;* &quot;-&quot;??_-;_-@_-"/>
    </dxf>
    <dxf>
      <font>
        <strike val="0"/>
        <outline val="0"/>
        <shadow val="0"/>
        <u val="none"/>
        <vertAlign val="baseline"/>
        <color auto="1"/>
      </font>
      <alignment horizontal="left" vertical="center" textRotation="0" wrapText="1" indent="4" justifyLastLine="0" shrinkToFit="0" readingOrder="0"/>
    </dxf>
    <dxf>
      <alignment horizontal="left" vertical="center" textRotation="0" wrapText="1" indent="0" justifyLastLine="0" shrinkToFit="0" readingOrder="0"/>
    </dxf>
    <dxf>
      <font>
        <strike val="0"/>
        <outline val="0"/>
        <shadow val="0"/>
        <u val="none"/>
        <vertAlign val="baseline"/>
        <sz val="11"/>
        <name val="Arial"/>
        <family val="2"/>
        <scheme val="minor"/>
      </font>
      <alignment horizontal="left" vertical="center" textRotation="0" wrapText="1" indent="0" justifyLastLine="0" shrinkToFit="0" readingOrder="0"/>
    </dxf>
    <dxf>
      <font>
        <strike val="0"/>
        <outline val="0"/>
        <shadow val="0"/>
        <u val="none"/>
        <vertAlign val="baseline"/>
        <sz val="11"/>
        <name val="Calibri"/>
        <family val="2"/>
        <scheme val="none"/>
      </font>
    </dxf>
    <dxf>
      <font>
        <b/>
        <strike val="0"/>
        <outline val="0"/>
        <shadow val="0"/>
        <u val="none"/>
        <vertAlign val="baseline"/>
        <sz val="11"/>
        <color theme="0"/>
        <name val="Arial"/>
        <family val="2"/>
        <scheme val="minor"/>
      </font>
      <fill>
        <patternFill patternType="solid">
          <fgColor indexed="64"/>
          <bgColor theme="1" tint="0.249977111117893"/>
        </patternFill>
      </fill>
    </dxf>
    <dxf>
      <numFmt numFmtId="30" formatCode="@"/>
    </dxf>
    <dxf>
      <numFmt numFmtId="1" formatCode="0"/>
    </dxf>
    <dxf>
      <numFmt numFmtId="30" formatCode="@"/>
      <alignment horizontal="general" vertical="bottom" textRotation="0" wrapText="0" indent="0" justifyLastLine="0" shrinkToFit="0" readingOrder="0"/>
    </dxf>
    <dxf>
      <numFmt numFmtId="0" formatCode="General"/>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1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0" formatCode="@"/>
      <alignment horizontal="general" vertical="bottom" textRotation="0" wrapText="0" indent="0" justifyLastLine="0" shrinkToFit="0" readingOrder="0"/>
    </dxf>
    <dxf>
      <numFmt numFmtId="19" formatCode="d/mm/yyyy"/>
    </dxf>
    <dxf>
      <numFmt numFmtId="3" formatCode="#,##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dxf>
    <dxf>
      <numFmt numFmtId="30" formatCode="@"/>
    </dxf>
    <dxf>
      <numFmt numFmtId="3" formatCode="#,##0"/>
    </dxf>
    <dxf>
      <numFmt numFmtId="30" formatCode="@"/>
    </dxf>
    <dxf>
      <numFmt numFmtId="30" formatCode="@"/>
    </dxf>
    <dxf>
      <numFmt numFmtId="30" formatCode="@"/>
    </dxf>
    <dxf>
      <numFmt numFmtId="30" formatCode="@"/>
    </dxf>
    <dxf>
      <numFmt numFmtId="30" formatCode="@"/>
    </dxf>
    <dxf>
      <numFmt numFmtId="30" formatCode="@"/>
    </dxf>
    <dxf>
      <numFmt numFmtId="0" formatCode="General"/>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dxf>
    <dxf>
      <numFmt numFmtId="1" formatCode="0"/>
    </dxf>
    <dxf>
      <border diagonalUp="0" diagonalDown="0">
        <left/>
        <right/>
        <top/>
        <bottom/>
        <vertical/>
        <horizontal/>
      </border>
    </dxf>
    <dxf>
      <border diagonalUp="0" diagonalDown="0">
        <left/>
        <right/>
        <top/>
        <bottom/>
        <vertical/>
        <horizontal/>
      </border>
    </dxf>
    <dxf>
      <border diagonalUp="0" diagonalDown="0">
        <left/>
        <right/>
        <top/>
        <bottom/>
        <vertical/>
        <horizontal/>
      </border>
    </dxf>
    <dxf>
      <fill>
        <patternFill>
          <bgColor theme="0" tint="-4.9989318521683403E-2"/>
        </patternFill>
      </fill>
      <border diagonalUp="0" diagonalDown="0">
        <left/>
        <right/>
        <top/>
        <bottom/>
        <vertical/>
        <horizontal/>
      </border>
    </dxf>
    <dxf>
      <font>
        <b/>
        <color theme="1"/>
      </font>
    </dxf>
    <dxf>
      <font>
        <b val="0"/>
        <i val="0"/>
        <color theme="1"/>
      </font>
      <border diagonalUp="0" diagonalDown="0">
        <left/>
        <right/>
        <top/>
        <bottom/>
        <vertical/>
        <horizontal/>
      </border>
    </dxf>
    <dxf>
      <font>
        <b/>
        <color theme="1"/>
      </font>
      <border diagonalUp="0" diagonalDown="0">
        <left/>
        <right/>
        <top/>
        <bottom/>
        <vertical/>
        <horizontal/>
      </border>
    </dxf>
    <dxf>
      <font>
        <b/>
        <color theme="0"/>
      </font>
      <fill>
        <patternFill patternType="solid">
          <fgColor theme="1" tint="0.24994659260841701"/>
          <bgColor theme="1" tint="0.24994659260841701"/>
        </patternFill>
      </fill>
      <border diagonalUp="0" diagonalDown="0">
        <left/>
        <right/>
        <top/>
        <bottom/>
        <vertical/>
        <horizontal/>
      </border>
    </dxf>
    <dxf>
      <font>
        <color auto="1"/>
      </font>
      <border diagonalUp="0" diagonalDown="0">
        <left/>
        <right/>
        <top/>
        <bottom/>
        <vertical/>
        <horizontal/>
      </border>
    </dxf>
  </dxfs>
  <tableStyles count="1" defaultTableStyle="TableStyleMedium2" defaultPivotStyle="PivotStyleLight16">
    <tableStyle name="ToDoList" pivot="0" count="9" xr9:uid="{56898168-175E-4F36-899C-C45DED02EE29}">
      <tableStyleElement type="wholeTable" dxfId="160"/>
      <tableStyleElement type="headerRow" dxfId="159"/>
      <tableStyleElement type="totalRow" dxfId="158"/>
      <tableStyleElement type="firstColumn" dxfId="157"/>
      <tableStyleElement type="lastColumn" dxfId="156"/>
      <tableStyleElement type="firstRowStripe" dxfId="155"/>
      <tableStyleElement type="secondRowStripe" dxfId="154"/>
      <tableStyleElement type="firstColumnStripe" dxfId="153"/>
      <tableStyleElement type="secondColumnStripe" dxfId="152"/>
    </tableStyle>
  </tableStyles>
  <colors>
    <mruColors>
      <color rgb="FF00627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16</xdr:col>
      <xdr:colOff>132311</xdr:colOff>
      <xdr:row>1</xdr:row>
      <xdr:rowOff>79434</xdr:rowOff>
    </xdr:from>
    <xdr:to>
      <xdr:col>23</xdr:col>
      <xdr:colOff>137391</xdr:colOff>
      <xdr:row>19</xdr:row>
      <xdr:rowOff>100211</xdr:rowOff>
    </xdr:to>
    <xdr:pic>
      <xdr:nvPicPr>
        <xdr:cNvPr id="2" name="Picture 1">
          <a:extLst>
            <a:ext uri="{FF2B5EF4-FFF2-40B4-BE49-F238E27FC236}">
              <a16:creationId xmlns:a16="http://schemas.microsoft.com/office/drawing/2014/main" id="{5C25840C-850C-4857-06BD-7D1032AFBBC3}"/>
            </a:ext>
          </a:extLst>
        </xdr:cNvPr>
        <xdr:cNvPicPr>
          <a:picLocks noChangeAspect="1"/>
        </xdr:cNvPicPr>
      </xdr:nvPicPr>
      <xdr:blipFill>
        <a:blip xmlns:r="http://schemas.openxmlformats.org/officeDocument/2006/relationships" r:embed="rId1"/>
        <a:stretch>
          <a:fillRect/>
        </a:stretch>
      </xdr:blipFill>
      <xdr:spPr>
        <a:xfrm>
          <a:off x="13668202" y="252616"/>
          <a:ext cx="5854123" cy="3134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7</xdr:row>
      <xdr:rowOff>428625</xdr:rowOff>
    </xdr:from>
    <xdr:to>
      <xdr:col>9</xdr:col>
      <xdr:colOff>9525</xdr:colOff>
      <xdr:row>14</xdr:row>
      <xdr:rowOff>0</xdr:rowOff>
    </xdr:to>
    <xdr:cxnSp macro="">
      <xdr:nvCxnSpPr>
        <xdr:cNvPr id="3" name="Straight Arrow Connector 2">
          <a:extLst>
            <a:ext uri="{FF2B5EF4-FFF2-40B4-BE49-F238E27FC236}">
              <a16:creationId xmlns:a16="http://schemas.microsoft.com/office/drawing/2014/main" id="{26E13BC6-DDC1-388C-40A0-A9B7CD76517F}"/>
            </a:ext>
          </a:extLst>
        </xdr:cNvPr>
        <xdr:cNvCxnSpPr/>
      </xdr:nvCxnSpPr>
      <xdr:spPr>
        <a:xfrm flipH="1">
          <a:off x="5419725" y="2324100"/>
          <a:ext cx="9525" cy="111442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38100</xdr:colOff>
      <xdr:row>15</xdr:row>
      <xdr:rowOff>0</xdr:rowOff>
    </xdr:from>
    <xdr:to>
      <xdr:col>11</xdr:col>
      <xdr:colOff>438150</xdr:colOff>
      <xdr:row>15</xdr:row>
      <xdr:rowOff>95250</xdr:rowOff>
    </xdr:to>
    <xdr:cxnSp macro="">
      <xdr:nvCxnSpPr>
        <xdr:cNvPr id="5" name="Straight Arrow Connector 4">
          <a:extLst>
            <a:ext uri="{FF2B5EF4-FFF2-40B4-BE49-F238E27FC236}">
              <a16:creationId xmlns:a16="http://schemas.microsoft.com/office/drawing/2014/main" id="{228B6EC5-5851-4355-58CA-8342FA73B6EC}"/>
            </a:ext>
          </a:extLst>
        </xdr:cNvPr>
        <xdr:cNvCxnSpPr/>
      </xdr:nvCxnSpPr>
      <xdr:spPr>
        <a:xfrm flipV="1">
          <a:off x="6753225" y="3600450"/>
          <a:ext cx="400050" cy="9525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9525</xdr:colOff>
      <xdr:row>16</xdr:row>
      <xdr:rowOff>85725</xdr:rowOff>
    </xdr:from>
    <xdr:to>
      <xdr:col>11</xdr:col>
      <xdr:colOff>400050</xdr:colOff>
      <xdr:row>16</xdr:row>
      <xdr:rowOff>200025</xdr:rowOff>
    </xdr:to>
    <xdr:cxnSp macro="">
      <xdr:nvCxnSpPr>
        <xdr:cNvPr id="6" name="Straight Arrow Connector 5">
          <a:extLst>
            <a:ext uri="{FF2B5EF4-FFF2-40B4-BE49-F238E27FC236}">
              <a16:creationId xmlns:a16="http://schemas.microsoft.com/office/drawing/2014/main" id="{D3A071E5-7E27-4886-BB5D-634BB5770B53}"/>
            </a:ext>
          </a:extLst>
        </xdr:cNvPr>
        <xdr:cNvCxnSpPr/>
      </xdr:nvCxnSpPr>
      <xdr:spPr>
        <a:xfrm flipV="1">
          <a:off x="6724650" y="3838575"/>
          <a:ext cx="390525" cy="1143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andt, James" refreshedDate="45435.640028472226" createdVersion="6" refreshedVersion="8" minRefreshableVersion="3" recordCount="347" xr:uid="{00000000-000A-0000-FFFF-FFFF34000000}">
  <cacheSource type="worksheet">
    <worksheetSource name="alc_Rec_Piv"/>
  </cacheSource>
  <cacheFields count="25">
    <cacheField name="ID" numFmtId="0">
      <sharedItems containsString="0" containsBlank="1" containsNumber="1" containsInteger="1" minValue="1822" maxValue="5382" count="325">
        <n v="2531"/>
        <n v="2528"/>
        <n v="2529"/>
        <n v="5375"/>
        <n v="2551"/>
        <n v="1935"/>
        <n v="1929"/>
        <n v="1926"/>
        <n v="1927"/>
        <n v="1923"/>
        <n v="5369"/>
        <n v="1934"/>
        <n v="1925"/>
        <n v="1931"/>
        <n v="1933"/>
        <n v="1936"/>
        <n v="1932"/>
        <n v="1938"/>
        <n v="1928"/>
        <n v="1937"/>
        <n v="1930"/>
        <n v="1924"/>
        <n v="3803"/>
        <n v="1972"/>
        <n v="1988"/>
        <n v="1987"/>
        <n v="1989"/>
        <n v="1983"/>
        <n v="1865"/>
        <n v="1974"/>
        <n v="1985"/>
        <n v="3804"/>
        <n v="1964"/>
        <n v="5368"/>
        <n v="1970"/>
        <n v="5047"/>
        <n v="1973"/>
        <n v="1965"/>
        <n v="1982"/>
        <n v="1968"/>
        <n v="1969"/>
        <n v="3802"/>
        <n v="3801"/>
        <n v="1971"/>
        <n v="1977"/>
        <n v="1963"/>
        <n v="3805"/>
        <n v="1976"/>
        <n v="1990"/>
        <n v="1986"/>
        <n v="1980"/>
        <n v="1966"/>
        <n v="1978"/>
        <n v="1981"/>
        <n v="1979"/>
        <n v="1975"/>
        <n v="3800"/>
        <n v="1864"/>
        <n v="1984"/>
        <n v="1967"/>
        <n v="5370"/>
        <n v="5188"/>
        <n v="4797"/>
        <n v="2296"/>
        <n v="2301"/>
        <n v="2295"/>
        <n v="2298"/>
        <n v="2302"/>
        <n v="2290"/>
        <n v="2291"/>
        <n v="2297"/>
        <n v="2287"/>
        <n v="2288"/>
        <n v="2304"/>
        <n v="2293"/>
        <n v="2306"/>
        <n v="2303"/>
        <n v="2285"/>
        <n v="2305"/>
        <n v="2284"/>
        <n v="2299"/>
        <n v="2294"/>
        <n v="2292"/>
        <n v="2289"/>
        <n v="2286"/>
        <n v="4133"/>
        <n v="1861"/>
        <n v="4393"/>
        <n v="4571"/>
        <n v="1842"/>
        <n v="5294"/>
        <n v="5291"/>
        <n v="4283"/>
        <n v="4593"/>
        <n v="4735"/>
        <n v="1859"/>
        <n v="2530"/>
        <n v="4743"/>
        <n v="1945"/>
        <n v="1867"/>
        <n v="1866"/>
        <n v="1868"/>
        <n v="5371"/>
        <n v="5298"/>
        <n v="2243"/>
        <n v="2247"/>
        <n v="2550"/>
        <n v="2244"/>
        <n v="1870"/>
        <n v="2245"/>
        <n v="1875"/>
        <n v="2549"/>
        <n v="2246"/>
        <n v="2249"/>
        <n v="2248"/>
        <n v="5091"/>
        <n v="4403"/>
        <n v="1869"/>
        <n v="2251"/>
        <n v="2250"/>
        <n v="2548"/>
        <n v="1872"/>
        <n v="2252"/>
        <n v="2253"/>
        <n v="2254"/>
        <n v="2256"/>
        <n v="2255"/>
        <n v="4071"/>
        <n v="4070"/>
        <n v="5090"/>
        <n v="5372"/>
        <n v="4405"/>
        <n v="1888"/>
        <n v="2350"/>
        <n v="2352"/>
        <n v="1946"/>
        <n v="1949"/>
        <n v="1889"/>
        <n v="2539"/>
        <n v="5221"/>
        <n v="4275"/>
        <n v="5352"/>
        <n v="4372"/>
        <n v="1860"/>
        <n v="1911"/>
        <n v="1902"/>
        <n v="1912"/>
        <n v="1939"/>
        <n v="1940"/>
        <n v="1942"/>
        <n v="1920"/>
        <n v="1921"/>
        <n v="1922"/>
        <n v="4407"/>
        <n v="1941"/>
        <n v="1843"/>
        <n v="3807"/>
        <n v="1846"/>
        <n v="5016"/>
        <n v="1853"/>
        <n v="1844"/>
        <n v="1845"/>
        <n v="3808"/>
        <n v="1854"/>
        <n v="1847"/>
        <n v="1848"/>
        <n v="1849"/>
        <n v="1850"/>
        <n v="1851"/>
        <n v="1852"/>
        <n v="1855"/>
        <n v="5374"/>
        <n v="3796"/>
        <n v="2516"/>
        <n v="1943"/>
        <n v="5345"/>
        <n v="5344"/>
        <n v="5339"/>
        <n v="2558"/>
        <n v="5379"/>
        <n v="2351"/>
        <n v="2538"/>
        <n v="2560"/>
        <n v="2561"/>
        <n v="2562"/>
        <n v="2559"/>
        <n v="1947"/>
        <n v="1886"/>
        <n v="1871"/>
        <n v="1884"/>
        <n v="5334"/>
        <n v="5377"/>
        <n v="1887"/>
        <n v="1882"/>
        <n v="1885"/>
        <n v="1950"/>
        <n v="1873"/>
        <n v="1944"/>
        <n v="1881"/>
        <n v="1877"/>
        <n v="1883"/>
        <n v="1878"/>
        <n v="1874"/>
        <n v="1876"/>
        <n v="1880"/>
        <n v="1879"/>
        <n v="1951"/>
        <n v="1952"/>
        <n v="4402"/>
        <n v="1953"/>
        <n v="1954"/>
        <n v="4400"/>
        <n v="4401"/>
        <n v="4420"/>
        <n v="1994"/>
        <n v="2353"/>
        <n v="2517"/>
        <n v="1823"/>
        <n v="1824"/>
        <n v="4795"/>
        <n v="4796"/>
        <n v="1822"/>
        <n v="5194"/>
        <n v="5376"/>
        <n v="1995"/>
        <n v="1863"/>
        <n v="1862"/>
        <n v="4408"/>
        <n v="4413"/>
        <n v="5230"/>
        <n v="5296"/>
        <n v="1825"/>
        <n v="1826"/>
        <n v="3809"/>
        <n v="1895"/>
        <n v="2261"/>
        <n v="1891"/>
        <n v="2262"/>
        <n v="2260"/>
        <n v="1894"/>
        <n v="2263"/>
        <n v="2264"/>
        <n v="2265"/>
        <n v="2266"/>
        <n v="2283"/>
        <n v="2267"/>
        <n v="2268"/>
        <n v="1956"/>
        <n v="1896"/>
        <n v="2269"/>
        <n v="2270"/>
        <n v="2271"/>
        <n v="2272"/>
        <n v="1893"/>
        <n v="2274"/>
        <n v="2275"/>
        <n v="2276"/>
        <n v="1890"/>
        <n v="2277"/>
        <n v="2278"/>
        <n v="1955"/>
        <n v="2279"/>
        <n v="1892"/>
        <n v="2280"/>
        <n v="2281"/>
        <n v="2282"/>
        <n v="2273"/>
        <n v="5380"/>
        <n v="2502"/>
        <n v="1958"/>
        <n v="1957"/>
        <n v="1913"/>
        <n v="1910"/>
        <n v="5318"/>
        <n v="2348"/>
        <n v="1960"/>
        <n v="1961"/>
        <n v="1959"/>
        <n v="2349"/>
        <n v="1992"/>
        <n v="1962"/>
        <n v="1991"/>
        <n v="1993"/>
        <n v="1839"/>
        <n v="1827"/>
        <n v="1897"/>
        <n v="1828"/>
        <n v="1898"/>
        <n v="1829"/>
        <n v="1830"/>
        <n v="5381"/>
        <n v="1831"/>
        <n v="1899"/>
        <n v="1832"/>
        <n v="1833"/>
        <n v="1834"/>
        <n v="1906"/>
        <n v="1900"/>
        <n v="1901"/>
        <n v="1907"/>
        <n v="1841"/>
        <n v="1835"/>
        <n v="1903"/>
        <n v="1836"/>
        <n v="1908"/>
        <n v="1909"/>
        <n v="1904"/>
        <n v="1905"/>
        <n v="1837"/>
        <n v="1840"/>
        <n v="1838"/>
        <n v="5373"/>
        <n v="1948"/>
        <n v="5290"/>
        <n v="5382"/>
        <n v="1915"/>
        <n v="1916"/>
        <n v="1917"/>
        <n v="1914"/>
        <n v="2518"/>
        <n v="1918"/>
        <m/>
        <n v="5297" u="1"/>
        <n v="5378" u="1"/>
        <n v="5295" u="1"/>
      </sharedItems>
    </cacheField>
    <cacheField name="Asset" numFmtId="0">
      <sharedItems containsBlank="1"/>
    </cacheField>
    <cacheField name="ProjectTitle" numFmtId="0">
      <sharedItems containsBlank="1" count="433">
        <s v="AGP - DCVG Survey - Elliot (R)"/>
        <s v="AGP - DCVG Survey - Facilities (R)"/>
        <s v="AGP - DCVG Survey - Katherine (R)"/>
        <s v="AGP - Major Capitalisable Maintenance - FY23"/>
        <s v="AGP SCADA Hardware Lifecycle Management"/>
        <s v="Battery Charger upgrade - Ban Ban Springs"/>
        <s v="Battery Charger upgrade - Channel Island"/>
        <s v="Battery Charger upgrade - Daly Waters"/>
        <s v="Battery Charger upgrade - Darwin City Gate"/>
        <s v="Battery Charger upgrade - Elliot"/>
        <s v="Battery Charger upgrade - FY23"/>
        <s v="Battery Charger upgrade - Helling (R)"/>
        <s v="Battery Charger upgrade - Katherine"/>
        <s v="Battery Charger upgrade - Kelly Well"/>
        <s v="Battery Charger upgrade - Mataranka (R)"/>
        <s v="Battery Charger upgrade - Mereenie"/>
        <s v="Battery Charger upgrade - Newcatle Waters (R)"/>
        <s v="Battery Charger upgrade - Palm Valley"/>
        <s v="Battery Charger upgrade - Pine Creek"/>
        <s v="Battery Charger upgrade - Tennant Creek"/>
        <s v="Battery Charger upgrade - Warrego"/>
        <s v="Battery Charger upgrade (R)"/>
        <s v="Battery Replacements - Aileron"/>
        <s v="Battery Replacements - Ban Ban Springs (R)"/>
        <s v="Battery Replacements - Batchelor (R)"/>
        <s v="Battery Replacements - Channel Island (R)"/>
        <s v="Battery Replacements - Daly Waters (R)"/>
        <s v="Battery Replacements - Darwin City Gate (R)"/>
        <s v="Battery Replacements - Elliot (R)"/>
        <s v="Battery Replacements - Fergusson (R)"/>
        <s v="Battery Replacements - Forrest Hill (R)"/>
        <s v="Battery Replacements - Front Sturt (R)"/>
        <s v="Battery Replacements - FY22"/>
        <s v="Battery Replacements - FY23"/>
        <s v="Battery Replacements - Hayfield (R)"/>
        <s v="Battery Replacements - Helling "/>
        <s v="Battery Replacements - Helling (R)"/>
        <s v="Battery Replacements - Kalala"/>
        <s v="Battery Replacements - Katherine (R)"/>
        <s v="Battery Replacements - Kelly well (R)"/>
        <s v="Battery Replacements - Lake Wood"/>
        <s v="Battery Replacements - Lake Wood (R)"/>
        <s v="Battery Replacements - Mataranka (R)"/>
        <s v="Battery Replacements - Mataranka OT"/>
        <s v="Battery Replacements - Mereenie (R)"/>
        <s v="Battery Replacements - Newcastle waters"/>
        <s v="Battery Replacements - Newcastle Waters (R)"/>
        <s v="Battery Replacements - Palm Valley"/>
        <s v="Battery Replacements - Pine Creek (R)"/>
        <s v="Battery Replacements - Renner Springs (R)"/>
        <s v="Battery Replacements - Ross Creek (R)"/>
        <s v="Battery Replacements - Tanami Road (R)"/>
        <s v="Battery Replacements - Tennant Creek (R)"/>
        <s v="Battery Replacements - Ti Tree (R)"/>
        <s v="Battery Replacements - Townend Road"/>
        <s v="Battery Replacements - Tylers Pass"/>
        <s v="Battery Replacements - Tylers Pass (R)"/>
        <s v="Battery Replacements - Warrego (R)"/>
        <s v="Battery Replacements - Wauchope (R)"/>
        <s v="Battery Replacements (R)"/>
        <s v="Cathodic Protection - New Sites - FY23"/>
        <s v="Cathodic Protection - New Sites (R)"/>
        <s v="Cathodic protection new sites - FY22"/>
        <s v="Cathodic protection unit replacement - Daly Waters"/>
        <s v="Cathodic protection unit replacement - Ferguson"/>
        <s v="Cathodic protection unit replacement - Front Sturt"/>
        <s v="Cathodic Protection Unit replacement - FY23"/>
        <s v="Cathodic protection unit replacement - Hayfield"/>
        <s v="Cathodic protection unit replacement - Helling"/>
        <s v="Cathodic protection unit replacement - Kelly Well"/>
        <s v="Cathodic protection unit replacement - Lake Woods"/>
        <s v="Cathodic protection unit replacement - Mataranka"/>
        <s v="Cathodic protection unit replacement - Mereerine"/>
        <s v="Cathodic protection unit replacement - Moyle River"/>
        <s v="Cathodic protection unit replacement - Newcatle Waters"/>
        <s v="Cathodic protection unit replacement - Renner Springs"/>
        <s v="Cathodic protection unit replacement - Ross Creek"/>
        <s v="Cathodic protection unit replacement - Ti Tree"/>
        <s v="Cathodic protection unit replacement - Townend Road"/>
        <s v="Cathodic protection unit replacement - Tylers Pass"/>
        <s v="Cathodic protection unit replacement - Wadeye"/>
        <s v="Cathodic protection unit replacement - Warrego"/>
        <s v="Cathodic protection unit replacement - Wauchope"/>
        <s v="Cathodic Protection Unit Replacement (R)"/>
        <s v="Cathodic protection unit replacement Tanami Road"/>
        <s v="Channel Island Bridge Pipeline Realignment SIB"/>
        <s v="Channel island bridge upgrade (place holder, $13.5M reimbursable)"/>
        <s v="CP Dataloggers - NT "/>
        <s v="CP Dataloggers for NT - Project Proposal Copy"/>
        <s v="CP Lightning Protection Upgrade"/>
        <s v="CP Logger Trial"/>
        <s v="CP Site Aerial Survey"/>
        <s v="Darwin City Gate Meter and Odorant upgrade"/>
        <s v="Darwin City Gate Meter and Odorant upgrade - Project Proposal Copy"/>
        <s v="DCG bypass for DBP "/>
        <s v="DCVG Survey"/>
        <s v="DCVG Survey (R)"/>
        <s v="ER pipe racks at Tennant Creek Replacement"/>
        <s v="Gas Chromatograph upgrade - Ban Ban Springs"/>
        <s v="Gas Chromatograph upgrade - Darwin City Gate"/>
        <s v="Gas Chromatograph upgrade - Mereenie"/>
        <s v="Gas Chromatograph upgrade - Plam Valley"/>
        <s v="General Compound Improvements - FY23"/>
        <s v="General Compound Improvements (R)"/>
        <s v="HA  Equipment Upgrades - Ban Ban Springs (R)"/>
        <s v="HA  Equipment Upgrades - Batchelor (R)"/>
        <s v="HA  Equipment Upgrades - Channel Island"/>
        <s v="HA  Equipment Upgrades - Daly Waters (R)"/>
        <s v="HA  Equipment Upgrades - Darwin City Gate (R)"/>
        <s v="HA  Equipment Upgrades - Helling"/>
        <s v="HA  Equipment Upgrades - Katherine (R)"/>
        <s v="HA  Equipment Upgrades - Katherine, Tennent Ck &amp; Pine Creek"/>
        <s v="HA  Equipment Upgrades - Mataranka (R)"/>
        <s v="HA  Equipment Upgrades - Newcaslte Water (R)"/>
        <s v="HA  Equipment Upgrades - Palm Valley"/>
        <s v="HA  Equipment Upgrades - Palm Valley (R)"/>
        <s v="HA  Equipment Upgrades - Pine Creek (R)"/>
        <s v="HA  Equipment Upgrades - Renner Spring (R)"/>
        <s v="HA  Equipment Upgrades - Tanami Road (R)"/>
        <s v="HA  Equipment Upgrades - Tennant Creek"/>
        <s v="HA  Equipment Upgrades - Tennant Creek (R)"/>
        <s v="HA  Equipment Upgrades - Ti Tree (R)"/>
        <s v="HA  Equipment Upgrades - Townend Road (R)"/>
        <s v="HA  Equipment Upgrades - Tylers Pass"/>
        <s v="HA  Equipment Upgrades - Warrego (R)"/>
        <s v="HA  Equipment Upgrades - Wauchope (R)"/>
        <s v="HA Equipment Upgrade - Darwin City Gate"/>
        <s v="HA Equipment Upgrade - Pine Creek"/>
        <s v="HA Equipment Upgrades - FY22"/>
        <s v="HA Equipment Upgrades - FY23"/>
        <s v="HA Equipment Upgrades - Mereenie"/>
        <s v="HA Equipment Upgrades (R)"/>
        <s v="Heashrink Sleeve upgrades - FY19"/>
        <s v="Heashrink Sleeve upgrades - FY20"/>
        <s v="Heater Control Upgrade - Channel Island"/>
        <s v="Heater Control Upgrade - FY21"/>
        <s v="Heater Control Upgrade - Katherine"/>
        <s v="Heatshrink Sleeve upgrades - FY21"/>
        <s v="Heatshrink Sleeve Upgrades - FY21/22"/>
        <s v="Heatshrink Sleeve upgrades - FY22"/>
        <s v="Heatshrink Sleeve Upgrades - FY22/23"/>
        <s v="Heatshrink Sleeve upgrades (FY23 Delivery)_do not use"/>
        <s v="Heatshrink Sleeve Upgrades (R)"/>
        <s v="Helicopter Landing Pad  Upgrade - Daly Waters"/>
        <s v="Helicopter Landing Pad  Upgrade - Mataranka"/>
        <s v="Helicopter Landing Pad  Upgrade - Newcastle Waters"/>
        <s v="HMI Upgrade"/>
        <s v="HMI Upgrade - copy"/>
        <s v="HMI Upgrades"/>
        <s v="Inspection - ILI - MFL - Ban Ban Springs To Darwin City Gate"/>
        <s v="Inspection - ILI - MFL - Ban Ban Springs To Darwin City Gate (R)"/>
        <s v="Inspection - ILI - MFL - Daly Waters To Mataranka (R)"/>
        <s v="Inspection - ILI - MFL - Darwin City Gate To Channel Island "/>
        <s v="Inspection - ILI - MFL - FY22"/>
        <s v="Inspection - ILI - MFL - Helling To Ban Ban Springs (R)"/>
        <s v="Inspection - ILI - MFL - Mataranka To Helling"/>
        <s v="Inspection - ILI - MFL - Mataranka To Helling (R)"/>
        <s v="Inspection - ILI - MFL - Mereenie To Tylers Pass (R)"/>
        <s v="Inspection - ILI - MFL - Newcastle Water To Daly Waters (R)"/>
        <s v="Inspection - ILI - MFL - Palm Valley To Tanami Rd (R)"/>
        <s v="Inspection - ILI - MFL - Renner Springs To Newcastle Waters (R)"/>
        <s v="Inspection - ILI - MFL - Tanami Road to Ti Tree (R)"/>
        <s v="Inspection - ILI - MFL - Ti Tree To Wauchope (R)"/>
        <s v="Inspection - ILI - MFL - Warrego To Renner Springs (R)"/>
        <s v="Inspection - ILI - MFL (R)"/>
        <s v="Inspection - ILI - MFL FY23"/>
        <s v="Inspection - ILI - NT Gas Distribution - FY23/24"/>
        <s v="Katherine Pressure control valve upgrade (FY21 Delivery)"/>
        <s v="Lighting Mitigation Upgrade"/>
        <s v="Major Capitalisable Maintenance - AGP - FY22"/>
        <s v="Major Capitalisable Maintenance - AGP (R)"/>
        <s v="Major Capitalisable Maintenance - NT Networks (R)"/>
        <s v="Miscellaneous Capital - FY22"/>
        <s v="Miscellaneous Capital - FY23"/>
        <s v="Miscellaneous Capital - NT FY20"/>
        <s v="Miscellaneous Capital - NT FY21"/>
        <s v="Miscellaneous Capital - NT FY24"/>
        <s v="Miscellaneous Capital - NT FY25"/>
        <s v="Miscellaneous Capital - NT FY26"/>
        <s v="Miscellaneous Capital (R)"/>
        <s v="MLV Actuators Upgrade - Ban Ban Springs"/>
        <s v="MLV Actuators Upgrade - Batchelor"/>
        <s v="MLV Actuators Upgrade - Channel Island"/>
        <s v="MLV Actuators Upgrade - Daly Waters"/>
        <s v="MLV Actuators Upgrade - FY21"/>
        <s v="MLV Actuators Upgrade - FY23"/>
        <s v="MLV Actuators Upgrade - Helling"/>
        <s v="MLV Actuators Upgrade - Katherine"/>
        <s v="MLV Actuators Upgrade - Mataranka"/>
        <s v="MLV Actuators Upgrade - Mereenie"/>
        <s v="MLV Actuators Upgrade - Newcastle Waters"/>
        <s v="MLV Actuators Upgrade - Palm Valley"/>
        <s v="MLV Actuators Upgrade - Renner Springs"/>
        <s v="MLV Actuators Upgrade - Tanami Road"/>
        <s v="MLV Actuators Upgrade - Tennant Creek"/>
        <s v="MLV Actuators Upgrade - Ti Tree"/>
        <s v="MLV Actuators Upgrade - Tylers Pass"/>
        <s v="MLV Actuators Upgrade - Warrego"/>
        <s v="MLV Actuators Upgrade - Wauchope"/>
        <s v="MLV Actuators Upgrade (R)"/>
        <s v="Moisture analyser upgrade - Darwin City Gate"/>
        <s v="Moisture analyser upgrade - Darwin City Gate (R)"/>
        <s v="Moisture analyser upgrade - Mereenie"/>
        <s v="Moisture analyser upgrade - Palm Valley"/>
        <s v="Moisture analyser upgrade - Palm Valley (R)"/>
        <s v="Moisture analyser upgrade (R)"/>
        <s v="Motor vehicles - NT - FY22"/>
        <s v="Motor vehicles - NT (R)"/>
        <s v="Motor vehicles - NT FY20"/>
        <s v="Motor vehicles - NT FY21"/>
        <s v="New cathodic protection site - Bagot Creek"/>
        <s v="New cathodic protection site - Morphett Creek"/>
        <s v="New cathodic protection sites - FY22"/>
        <s v="New cathodic protection sites - FY25"/>
        <s v="New cathodic protection sites (R)"/>
        <s v="Noonamah Offtake - Pipework Protection Structure - FY22"/>
        <s v="NT Networks - Major Capitalisable Maintenance - FY23"/>
        <s v="O&amp;M SIB Allowance (R)"/>
        <s v="Pig Receiver Equalisation Upgrade - Berrimah "/>
        <s v="Pig Receiver Equalisation Upgrade -Darwin City Gate (Distribution)"/>
        <s v="PM SIB Placeholder - AGP"/>
        <s v="PM SIB Placeholder - NT Networks (R)"/>
        <s v="Pressure Piping - AGP - Underground Coating Inspections (R)"/>
        <s v="PV Inspections (R)"/>
        <s v="Replace CP Ground Beds - Ban Ban Springs"/>
        <s v="Replace CP Ground Beds - Helling"/>
        <s v="Replacement cathodic protection ground beds (R)"/>
        <s v="RTU replacement - Aileron CP"/>
        <s v="RTU replacement - Ban Ban Springs"/>
        <s v="RTU replacement - Batchelor"/>
        <s v="RTU replacement - Channel Island"/>
        <s v="RTU replacement - Daly Waters"/>
        <s v="RTU replacement - Darwin City Gate"/>
        <s v="RTU replacement - Elliott"/>
        <s v="RTU replacement - Ferguson"/>
        <s v="RTU replacement - Front Sturt"/>
        <s v="RTU replacement - FY22"/>
        <s v="RTU replacement - Hayfield"/>
        <s v="RTU replacement - Helling"/>
        <s v="RTU replacement - Katherine"/>
        <s v="RTU replacement - Kelly Well CP"/>
        <s v="RTU replacement - Lake Wood"/>
        <s v="RTU replacement - Mataranka"/>
        <s v="RTU replacement - Mereenie"/>
        <s v="RTU replacement - Newcastle Waters"/>
        <s v="RTU replacement - Palm Valley"/>
        <s v="RTU replacement - Pine Creek"/>
        <s v="RTU replacement - Renner Springs"/>
        <s v="RTU replacement - Ross Creek"/>
        <s v="RTU replacement - Tanami Rd"/>
        <s v="RTU replacement - Tennant Creek"/>
        <s v="RTU replacement - Ti Tree"/>
        <s v="RTU replacement - Townend Rd"/>
        <s v="RTU replacement - Townend Road"/>
        <s v="RTU replacement - Tylers Pass"/>
        <s v="RTU replacement - Warrego"/>
        <s v="RTU replacement (R)"/>
        <s v="RTU replacement FY23"/>
        <s v="Security System Upgrade"/>
        <s v="Single loop controller upgrade - Katherine"/>
        <s v="Single loop controller upgrade - Tennant Creek"/>
        <s v="Single Loop Controller Upgrade (FY23 Delivery)"/>
        <s v="Single Loop Controller Upgrade (R)"/>
        <s v="Site Battery Box Modifications"/>
        <s v="Site Hut upgrade - Daly waters"/>
        <s v="Site Hut upgrade - Mereenie"/>
        <s v="Site Hut upgrade - Palm Valley"/>
        <s v="Site Hut upgrade - Tanami Road"/>
        <s v="Site Hut upgrades"/>
        <s v="Slops Tank Upgrade"/>
        <s v="Slops Tank Upgrade - Pine Creek"/>
        <s v="Solar Panel Upgrades"/>
        <s v="Solar Panel Upgrades - Aileron"/>
        <s v="Solar Panel Upgrades - Ban Ban Springs"/>
        <s v="Solar Panel Upgrades - Batchelor"/>
        <s v="Solar Panel Upgrades - Fergusson "/>
        <s v="Solar Panel Upgrades - Front Sturt"/>
        <s v="Solar Panel Upgrades - FY23"/>
        <s v="Solar Panel Upgrades - Hayfield"/>
        <s v="Solar Panel Upgrades - Helling"/>
        <s v="Solar Panel Upgrades - Kelly Well"/>
        <s v="Solar Panel Upgrades - Lake Woods"/>
        <s v="Solar Panel Upgrades - Mataranka"/>
        <s v="Solar Panel Upgrades - Newcastle Waters"/>
        <s v="Solar Panel Upgrades - Renner Springs"/>
        <s v="Solar Panel Upgrades - Ross Creek"/>
        <s v="Solar Panel Upgrades - Tanami Road"/>
        <s v="Solar Panel Upgrades - Ti Tree"/>
        <s v="Solar Panel Upgrades - Tylers Pass"/>
        <s v="Solar Panel Upgrades - Wauchope"/>
        <s v="Solar Panel Upgrades (FY22 Delivery)"/>
        <s v="Solar Panel Upgrades (R)"/>
        <s v="Waterbath Heater Control Upgrade - FY23"/>
        <s v="Waterbath Heater Control Upgrade (R)"/>
        <s v="Waterbath Heater Upgrades"/>
        <s v="Wizard Controller Upgrade - FY23"/>
        <s v="Wizard Controller upgrade - Katherine"/>
        <s v="Wizard Controller upgrade - Pine Creek"/>
        <s v="Wizard Controller upgrade - Tennant Creek"/>
        <s v="Wizard Controller Upgrade (FY22 Delivery)"/>
        <s v="Wizard Controller Upgrade (R)"/>
        <m/>
        <s v="RBP - DN300 Metro - ILI - MFL + EMAT (R)" u="1"/>
        <s v="RBP - DN200 Gibson Island ILI - FY22 Delivery" u="1"/>
        <s v="RBP - DN250 Modifications for reverse pigging" u="1"/>
        <s v="Wallumbilla B - Run 1 &amp; Run 2 do not have Scrubber/filter on PCV Instrument Gas Supply - Project Proposal Copy" u="1"/>
        <s v="RBP - Dalby CS Major overhaul of gas compressor unit (R)" u="1"/>
        <s v="RBP - CP Augmentation (R)" u="1"/>
        <s v="Wizard Controller Upgrade FY23" u="1"/>
        <s v="RBP - Wallumbilla MS Run 4 reroute - rich gas segregation" u="1"/>
        <s v="RBP - MLV Actuation Project" u="1"/>
        <s v="RBP - DN200 Lytton Lateral - ILI - MFL (R)" u="1"/>
        <s v="RBP - Gatton - Main Switchboard Replacement" u="1"/>
        <s v="RBP - Yuleba - Main Switchboard Replacement" u="1"/>
        <s v="BWP - ILI - MFL (R)" u="1"/>
        <s v="Motor vehicles - NT FY23" u="1"/>
        <s v="MLV Actuators Upgrade FY23" u="1"/>
        <s v="General Compound Improvements FY23" u="1"/>
        <s v="RBP - Transmission MEJ projects (R)" u="1"/>
        <s v="RBP Wallumbilla Reliability Upgrades" u="1"/>
        <s v="BWP - INSTALLATION OF CP DATA LOGGERS" u="1"/>
        <s v="Waterbath Heater Control Upgrade FY23" u="1"/>
        <s v="Major Capitalisable Maintenance - AGP FY23" u="1"/>
        <s v="RBP - Wallumbilla B - Run 1 &amp; Run 2 Scrubber/filter on PCV Instrument Gas Supply" u="1"/>
        <s v="Major Capitalisable Maintenance - NT Networks - FY23" u="1"/>
        <s v="Solar Panel Upgrades FY23" u="1"/>
        <s v="RBP - DN250 - Supply Security Project" u="1"/>
        <s v="Major Capitalisable Maintenance - AGP - FY23" u="1"/>
        <s v="RBP - Dalby new septic tank" u="1"/>
        <s v="RBP - Oakey &amp; Kogan Decommissioning" u="1"/>
        <s v="RBP - DN400 Metro Loop - ILI - MFL (R)" u="1"/>
        <s v="RBP - DN200 Lytton Lateral - Validation Dig ILI (R)" u="1"/>
        <s v="Woodroyd, Scotia and Bellbird Park Suppression Upgrade" u="1"/>
        <s v="RBP - DN400 - ILI - MFL (R)" u="1"/>
        <s v="RBP - O&amp;M SIB Allowance (R)" u="1"/>
        <s v="Heater Control Upgrade (FY21 Delivery)" u="1"/>
        <s v="Heater Control Upgrade (FY22 Delivery)" u="1"/>
        <s v="Battery Charger upgrade FY23" u="1"/>
        <s v="Inspection - ILI - MFL (FY22 Delivery)" u="1"/>
        <s v="Katherine Pressure control valve upgrade" u="1"/>
        <s v="Major Capitalisable Maintenance - AGP (FY22 Delivery)" u="1"/>
        <s v="Child Care and Peat Lateral Protection" u="1"/>
        <s v="QLD Dalby CS Major overhaul of gas compressor unit" u="1"/>
        <s v="RBP - Gas Measurement Upgrade - including shades - FEED" u="1"/>
        <s v="Noonamah Offtake - Pipework Protection Structure (FY 22 Delivery)" u="1"/>
        <s v="RBP - DN250 Validation Digs (EMAT)" u="1"/>
        <s v="General Compound Improvements" u="1"/>
        <s v="O&amp;M SIB Allowance (FY22 Delivery)" u="1"/>
        <s v="HA  Equipment Upgrades (R)" u="1"/>
        <s v="BWP - Transmission MEJ projects (R)" u="1"/>
        <s v="HA  Equipment Upgrades (FY22 Delivery)" u="1"/>
        <s v="RBP - DN400 - Validation Digs ILI (R)" u="1"/>
        <s v="Redbank Low Pressure/Flow Control Valve Upgrade" u="1"/>
        <s v="BWP - Liquids Mitigation " u="1"/>
        <s v="Heatshrink Sleeve upgrades (FY23 Delivery)" u="1"/>
        <s v="RBP - Peat Lateral Liquid Removal upgrades" u="1"/>
        <s v="BWP - Validation Dig ILI (R)" u="1"/>
        <s v="BWP Wallumbilla Pipe potential" u="1"/>
        <s v="RBP - CEN Fire suppression cylinder replacement " u="1"/>
        <s v="FEED - Solar Upgrades (Kogan &amp; Oakey)" u="1"/>
        <s v="RBP - DN200 Gibson Island ILI (R)" u="1"/>
        <s v="RBP - DN400 Ellengrove Lateral - ILI - MFL (R)" u="1"/>
        <s v="Inspection - ILI - NT Gas Distribution (FY22 Delivery)" u="1"/>
        <s v="RTU replacement (FY22 Delivery)" u="1"/>
        <s v="RBP - Gibson Island Filter Platform Replacement" u="1"/>
        <s v="RBP - DN250 Validation and repair Dig ILI (MFL + EMAT) - Stage 6" u="1"/>
        <s v="Inspection - ILI - NT Gas Distribution (FY22/23 Delivery)" u="1"/>
        <s v="RBP - Dalby Air Compressor Shed" u="1"/>
        <s v="Heater Control Upgrade (R)" u="1"/>
        <s v="RBP - DN250 - Inspection - ILI - MFL" u="1"/>
        <s v="RBP - DN250 Peat Lateral - Validation Dig ILI (R)" u="1"/>
        <s v="RBP - DN250 Validation and repair Dig ILI (MFL + EMAT) - Stage 7" u="1"/>
        <s v="RBP - Dalby CS Major overhaul of C50 gas turbine unit - FY22 Delivery" u="1"/>
        <s v="Solar Upgrades (Kogan &amp; Oakey)" u="1"/>
        <s v="RBP - Redbank Regulating Station Interconnect" u="1"/>
        <s v="RBP - DN400 Ellengrove Lateral - Validation dig ILI (R)" u="1"/>
        <s v="RBP - Dalby CS Comms Relocation" u="1"/>
        <s v="Sandy Creek meter station upgrade FY19 Carry Over" u="1"/>
        <s v="BWP Berwyndale Pipe potential" u="1"/>
        <s v="Heater Control Upgrade FY23" u="1"/>
        <s v="RBP - CP Augmentation - FY22 Delivery" u="1"/>
        <s v="RBP - DN300 Metro Validation dig ILI (R)" u="1"/>
        <s v="RWP - Reedy Ck - Validation Digs ILI" u="1"/>
        <s v="RBP - Dalby Driveway upgrade" u="1"/>
        <s v="RBP - DN250 Peat Lateral - ILI - MFL (R)" u="1"/>
        <s v="RWP - Reedy Ck - ILI - MFL" u="1"/>
        <s v="RBP - Underground valves upgrades" u="1"/>
        <s v="Major Capitalisable Maintenance (R)" u="1"/>
        <s v="Gibson Island HA Fence upgrades" u="1"/>
        <s v="PM SIB Placeholder - NT Networks" u="1"/>
        <s v="RBP - Gatton - Battery Charger Replacement" u="1"/>
        <s v="RBP - Kogan - Main Switchboard Replacement" u="1"/>
        <s v="RBP - Oakey - Main Switchboard Replacement" u="1"/>
        <s v="Battery Replacements (FY22 Delivery)" u="1"/>
        <s v="O&amp;M SIB Allowance - FY22" u="1"/>
        <s v="RBP - Gibson Island - Station Painting" u="1"/>
        <s v="RBP - Metro Vent stack upgrades - Phase 1" u="1"/>
        <s v="RBP - Condamine - Main Switchboard Replacement" u="1"/>
        <s v="RBP - Metro Vent stack upgrades - Phase 2" u="1"/>
        <s v="Heatshrink Sleeve Upgrades (FY21/22 Delivery)" u="1"/>
        <s v="Heatshrink Sleeve Upgrades (FY22/23 Delivery)" u="1"/>
        <s v="RBP - DN300 Metro - ILI - MFL + EMAT - FY22 Delivery" u="1"/>
        <s v="RBP - Dalby CS Major overhaul of C50 gas turbine unit (R)" u="1"/>
        <s v="RBP - DN250 Swanbank Lateral" u="1"/>
        <s v="RBP - DN250 Condamine Pipe Replacement (2km) - DEFERRED" u="1"/>
        <s v="O&amp;M SIB Allowance FY23" u="1"/>
        <s v="RBP - DN200 Gibson Island Validation dig ILI (R)" u="1"/>
        <s v="RBP - DN400 Metro Loop - Validiation dig ILI (R)" u="1"/>
        <s v="Major Capitalisable Maintenance - NT Networks FY23" u="1"/>
        <s v="Miscellaneous Capital (FY22 Delivery)" u="1"/>
        <s v="RBP - Warrego Highway upgrade pipeline relocation" u="1"/>
        <s v="Cathodic Protection Unit replacement (FY22 Delivery)" u="1"/>
        <s v="Cathodic Protection Unit replacement (FY23 Delivery)" u="1"/>
        <s v="Solar Panel Upgrades (FY23 Delivery)" u="1"/>
        <s v="RBP - Scraper Trap Modification" u="1"/>
        <s v="RBP - SCADA Hardware Lifecycle Management" u="1"/>
        <s v="RBP - DN250 Peat Lateral - Validation Dig ILI - FY22 Delivery" u="1"/>
        <s v="Cathodic Protection - New Sites FY23" u="1"/>
        <s v="PM SIB Placeholder - AGP (R)" u="1"/>
        <s v="DN250 Supply Security Project" u="1"/>
        <s v="HA Equipment Upgrades (FY22 Delivery)" u="1"/>
        <s v="RBP - Kogan - Battery Charger Replacement" u="1"/>
        <s v="RBP - Oakey - Battery Charger Replacement" u="1"/>
        <s v="MLV Actuators Upgrade (FY21 Delivery)" u="1"/>
        <s v="RBP - Defect Laser Scanner Upgrade (R)" u="1"/>
        <s v="HA Equipment Upgrades FY23" u="1"/>
        <s v="Noonamah Offtake - Pipework Protection Structure" u="1"/>
        <s v="HMI Upgrade - Weddell" u="1"/>
        <s v="RBP - INSTALLATION OF CP DATA LOGGERS" u="1"/>
        <s v="RBP - DN250 All Sections - Inspection - ILI - EMAT" u="1"/>
        <s v="RBP - Arubial Shelter" u="1"/>
        <s v="Battery Replacements FY23" u="1"/>
        <s v="Replace existing AGP ER pipe racks at Tennant Creek" u="1"/>
      </sharedItems>
    </cacheField>
    <cacheField name="OracleNo" numFmtId="0">
      <sharedItems containsString="0" containsBlank="1" containsNumber="1" containsInteger="1" minValue="0" maxValue="43640" count="66">
        <m/>
        <n v="43118"/>
        <n v="41088"/>
        <n v="40678"/>
        <n v="40318"/>
        <n v="42098"/>
        <n v="40832"/>
        <n v="42217"/>
        <n v="42356"/>
        <n v="39948"/>
        <n v="40877"/>
        <n v="41905"/>
        <n v="43209"/>
        <n v="0"/>
        <n v="39682"/>
        <n v="40513"/>
        <n v="40944"/>
        <n v="41703"/>
        <n v="42192"/>
        <n v="43640"/>
        <n v="40769"/>
        <n v="42945"/>
        <n v="42202"/>
        <n v="40465"/>
        <n v="40957"/>
        <n v="41864"/>
        <n v="40346"/>
        <n v="42310"/>
        <n v="39845"/>
        <n v="43508"/>
        <n v="41531"/>
        <n v="40095"/>
        <n v="43519"/>
        <n v="42333"/>
        <n v="40790"/>
        <n v="42349"/>
        <n v="40596"/>
        <n v="39973"/>
        <n v="41626"/>
        <n v="37252"/>
        <n v="40936"/>
        <n v="40977"/>
        <n v="40243"/>
        <n v="35153"/>
        <n v="41028"/>
        <n v="41513" u="1"/>
        <n v="39514" u="1"/>
        <n v="40883" u="1"/>
        <n v="40009" u="1"/>
        <n v="42088" u="1"/>
        <n v="40353" u="1"/>
        <n v="43264" u="1"/>
        <n v="40160" u="1"/>
        <n v="39703" u="1"/>
        <n v="41731" u="1"/>
        <n v="43293" u="1"/>
        <n v="42836" u="1"/>
        <n v="40087" u="1"/>
        <n v="41638" u="1"/>
        <n v="41962" u="1"/>
        <n v="42550" u="1"/>
        <n v="40913" u="1"/>
        <n v="42830" u="1"/>
        <n v="38275" u="1"/>
        <n v="40798" u="1"/>
        <n v="42826" u="1"/>
      </sharedItems>
    </cacheField>
    <cacheField name="Budget Identifier" numFmtId="0">
      <sharedItems containsBlank="1" count="65">
        <m/>
        <s v="AGP21.SIB.10"/>
        <s v="AGP20.SIB.01"/>
        <s v="AGP21.SIB.03"/>
        <s v="AGP20.SIB.02"/>
        <s v="AGP21.SIB.15"/>
        <s v="AGP20.SIB.03"/>
        <s v="AGP21.SIB.29"/>
        <s v="AGP22.SIB.4735"/>
        <s v="AGP21.SIB.02"/>
        <s v="AGP19.SIB.12"/>
        <s v="AGP20.SIB.05"/>
        <s v="AGP21.SIB.05"/>
        <s v="AGP22.SIB.2248"/>
        <s v="AGP22.SIB.1888"/>
        <s v="AGP22.SIB.4405"/>
        <s v="AGP19.SIB.01"/>
        <s v="AGP20.SIB.06"/>
        <s v="AGP21.SIB.07"/>
        <s v="AGP20.SIB.07"/>
        <s v="AGP21.SIB.06"/>
        <s v="AGP22.SIB.4372"/>
        <s v="AGP22.SIB.06"/>
        <s v="AGP20.SIB.09"/>
        <s v="AGP20.SIB.21"/>
        <s v="AGP22.SIB.5016"/>
        <s v="AGP21.SIB.30"/>
        <s v="AGP21.SIB.08"/>
        <s v="AGP20.SIB.11"/>
        <s v="AGP22.SIB.4408"/>
        <s v="AGP22.SIB.04"/>
        <s v="AGP20.SIB.04"/>
        <s v="AGP21.SIB.04"/>
        <s v="AGP24.SIB.04"/>
        <s v="AGP25.SIB.04"/>
        <s v="AGP26.SIB.04"/>
        <s v="AGP23.SIB.04"/>
        <s v="AGP20.SIB.12"/>
        <s v="AGP19.SIB.09"/>
        <s v="AGP21.SIB.50"/>
        <s v="AGP24.SIB.12"/>
        <s v="AGP22.SIB.12"/>
        <s v="AGP23.SIB.12"/>
        <s v="AGP19.SIB.13"/>
        <s v="AGP19.SIB.14"/>
        <s v="AGP19.SIB.15"/>
        <s v="AGP22.SIB.13"/>
        <s v="AGP20.SIB.13"/>
        <s v="AGP21.SIB.13"/>
        <s v="AGP19.SIB.08"/>
        <s v="AGP20.SIB.14"/>
        <s v="AGP22.SIB.5194"/>
        <s v="AGP21.SIB.09"/>
        <s v="AGP20.SIB.15"/>
        <s v="AGP22.SIB.23"/>
        <s v="AGP20.SIB.16"/>
        <s v="AGP21.SIB.11"/>
        <s v="AGP21.SIB.12"/>
        <s v="AGP20.SIB.20"/>
        <s v="AGP20.SIB.19"/>
        <s v="AGP20.SIB.18"/>
        <s v="AGP19.SIB.16"/>
        <s v="AGP18.SIB.27"/>
        <s v="AGP21.SIB.01"/>
        <s v="AGP20.SIB.17"/>
      </sharedItems>
    </cacheField>
    <cacheField name="Status" numFmtId="0">
      <sharedItems containsBlank="1" count="7">
        <s v="Cancelled"/>
        <s v="Develop"/>
        <s v="Deliver"/>
        <s v="Concept"/>
        <s v="Close"/>
        <s v="Plan"/>
        <m/>
      </sharedItems>
    </cacheField>
    <cacheField name="ForecastManager:TemplateName" numFmtId="0">
      <sharedItems containsBlank="1"/>
    </cacheField>
    <cacheField name="ForecastManager" numFmtId="0">
      <sharedItems containsBlank="1"/>
    </cacheField>
    <cacheField name="TOTAL BUDGET" numFmtId="0">
      <sharedItems containsBlank="1" containsMixedTypes="1" containsNumber="1" containsInteger="1" minValue="200000" maxValue="986389"/>
    </cacheField>
    <cacheField name="TOTAL FORECAST" numFmtId="0">
      <sharedItems containsBlank="1" containsMixedTypes="1" containsNumber="1" minValue="274645.7" maxValue="883415.09"/>
    </cacheField>
    <cacheField name="UNDERSPEND" numFmtId="0">
      <sharedItems containsBlank="1" containsMixedTypes="1" containsNumber="1" minValue="-198774.81" maxValue="144385.33999999997"/>
    </cacheField>
    <cacheField name="BOARD APPROVED FY22" numFmtId="0">
      <sharedItems containsBlank="1" containsMixedTypes="1" containsNumber="1" minValue="0" maxValue="246276.48000000001"/>
    </cacheField>
    <cacheField name="SIB =&lt;FY22 Forecast" numFmtId="0">
      <sharedItems containsBlank="1" containsMixedTypes="1" containsNumber="1" minValue="14645.7" maxValue="740112.52"/>
    </cacheField>
    <cacheField name="SIB FY22 Forecast" numFmtId="0">
      <sharedItems containsBlank="1" containsMixedTypes="1" containsNumber="1" minValue="-1936.48" maxValue="143302.57"/>
    </cacheField>
    <cacheField name="SIB FY23 Forecast" numFmtId="0">
      <sharedItems containsBlank="1" containsMixedTypes="1" containsNumber="1" containsInteger="1" minValue="0" maxValue="260000"/>
    </cacheField>
    <cacheField name="FY UNDERSPEND" numFmtId="0">
      <sharedItems containsBlank="1" containsMixedTypes="1" containsNumber="1" minValue="-665000" maxValue="475000" count="78">
        <e v="#N/A"/>
        <n v="102973.91"/>
        <n v="-35274.28"/>
        <n v="-8020.2"/>
        <n v="-46831.53"/>
        <n v="0"/>
        <n v="1936.48"/>
        <m/>
        <n v="136254.83000000002" u="1"/>
        <n v="-25925.48" u="1"/>
        <n v="-33118.199999999997" u="1"/>
        <n v="-27039.709999999992" u="1"/>
        <n v="127849.93" u="1"/>
        <n v="-16344" u="1"/>
        <n v="-4200.25" u="1"/>
        <n v="114696.47" u="1"/>
        <n v="19857.5" u="1"/>
        <n v="12541.679999999993" u="1"/>
        <n v="-383504.2" u="1"/>
        <n v="37391.179999999993" u="1"/>
        <n v="74260.800000000003" u="1"/>
        <n v="-20000" u="1"/>
        <n v="-14663.070000000007" u="1"/>
        <n v="-2922.27" u="1"/>
        <n v="-4055.48" u="1"/>
        <n v="-16020.46" u="1"/>
        <n v="475000" u="1"/>
        <n v="35625.199999999997" u="1"/>
        <n v="8701" u="1"/>
        <n v="-95119.39" u="1"/>
        <n v="-26797" u="1"/>
        <n v="-3968.25" u="1"/>
        <n v="6982.2999999999884" u="1"/>
        <n v="13296.950000000012" u="1"/>
        <n v="57886.780000000028" u="1"/>
        <n v="-390" u="1"/>
        <n v="-27765.18" u="1"/>
        <n v="-81635.789999999994" u="1"/>
        <n v="1679" u="1"/>
        <n v="21436.23000000001" u="1"/>
        <n v="-25000" u="1"/>
        <n v="-6913.42" u="1"/>
        <n v="40000" u="1"/>
        <n v="4575.8800000000047" u="1"/>
        <n v="69659.759999999995" u="1"/>
        <n v="129390.08" u="1"/>
        <n v="-97177.19" u="1"/>
        <n v="345187.5" u="1"/>
        <n v="63095.45" u="1"/>
        <n v="1909" u="1"/>
        <n v="-98494.79" u="1"/>
        <n v="38940" u="1"/>
        <n v="14444.220000000001" u="1"/>
        <n v="20000" u="1"/>
        <n v="-93344" u="1"/>
        <n v="-5669.27" u="1"/>
        <n v="15845.23000000001" u="1"/>
        <n v="12568.950000000012" u="1"/>
        <n v="74484.800000000003" u="1"/>
        <n v="-9645.18" u="1"/>
        <n v="39200.900000000023" u="1"/>
        <n v="38257.469999999972" u="1"/>
        <n v="68962.559999999998" u="1"/>
        <n v="153377.95000000001" u="1"/>
        <n v="-665000" u="1"/>
        <n v="128489.53" u="1"/>
        <n v="-450000" u="1"/>
        <n v="-158639.71" u="1"/>
        <n v="-79133.59" u="1"/>
        <n v="18905.929999999993" u="1"/>
        <n v="141251.68" u="1"/>
        <n v="38022.670000000042" u="1"/>
        <n v="-60000" u="1"/>
        <n v="-26905.18" u="1"/>
        <n v="39216" u="1"/>
        <n v="38407.800000000003" u="1"/>
        <n v="-78968.25" u="1"/>
        <n v="-215" u="1"/>
      </sharedItems>
    </cacheField>
    <cacheField name="ALC FY22" numFmtId="0">
      <sharedItems containsString="0" containsBlank="1" containsNumber="1" minValue="0" maxValue="700000"/>
    </cacheField>
    <cacheField name="ALC FY23" numFmtId="0">
      <sharedItems containsString="0" containsBlank="1" containsNumber="1" containsInteger="1" minValue="0" maxValue="3000000"/>
    </cacheField>
    <cacheField name="ALC FY24" numFmtId="0">
      <sharedItems containsString="0" containsBlank="1" containsNumber="1" containsInteger="1" minValue="0" maxValue="3000000"/>
    </cacheField>
    <cacheField name="ALC FY25" numFmtId="0">
      <sharedItems containsString="0" containsBlank="1" containsNumber="1" containsInteger="1" minValue="0" maxValue="3000000"/>
    </cacheField>
    <cacheField name="Delivery Manager" numFmtId="0">
      <sharedItems containsBlank="1" count="7">
        <m/>
        <s v="Relton, Joshua"/>
        <s v="Rheinberger, William"/>
        <s v="Marchetti, Paul"/>
        <s v="Parkin, Ben"/>
        <s v="Dupal, Henry"/>
        <s v="Rose, Ron" u="1"/>
      </sharedItems>
    </cacheField>
    <cacheField name="Recurring" numFmtId="0">
      <sharedItems containsBlank="1" count="4">
        <s v="Yes"/>
        <s v="No"/>
        <m/>
        <s v="Recurring" u="1"/>
      </sharedItems>
    </cacheField>
    <cacheField name="AMAlignment" numFmtId="0">
      <sharedItems containsString="0" containsBlank="1" containsNumber="1" containsInteger="1" minValue="1" maxValue="5"/>
    </cacheField>
    <cacheField name="RiskRanking" numFmtId="0">
      <sharedItems containsBlank="1"/>
    </cacheField>
    <cacheField name="RiskxAM" numFmtId="0">
      <sharedItems containsString="0" containsBlank="1" containsNumber="1" containsInteger="1" minValue="0" maxValue="15" count="13">
        <n v="4"/>
        <n v="8"/>
        <n v="12"/>
        <n v="3"/>
        <n v="6"/>
        <n v="15"/>
        <n v="2"/>
        <n v="1"/>
        <n v="0"/>
        <m/>
        <n v="5" u="1"/>
        <n v="7" u="1"/>
        <n v="9"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7">
  <r>
    <x v="0"/>
    <s v="AGP"/>
    <x v="0"/>
    <x v="0"/>
    <x v="0"/>
    <x v="0"/>
    <e v="#N/A"/>
    <e v="#N/A"/>
    <e v="#N/A"/>
    <e v="#N/A"/>
    <e v="#N/A"/>
    <e v="#N/A"/>
    <e v="#N/A"/>
    <e v="#N/A"/>
    <e v="#N/A"/>
    <x v="0"/>
    <n v="0"/>
    <n v="0"/>
    <n v="0"/>
    <n v="0"/>
    <x v="0"/>
    <x v="0"/>
    <n v="4"/>
    <s v="Negligible"/>
    <x v="0"/>
  </r>
  <r>
    <x v="1"/>
    <s v="AGP"/>
    <x v="1"/>
    <x v="0"/>
    <x v="0"/>
    <x v="0"/>
    <e v="#N/A"/>
    <e v="#N/A"/>
    <e v="#N/A"/>
    <e v="#N/A"/>
    <e v="#N/A"/>
    <e v="#N/A"/>
    <e v="#N/A"/>
    <e v="#N/A"/>
    <e v="#N/A"/>
    <x v="0"/>
    <n v="0"/>
    <n v="0"/>
    <n v="0"/>
    <n v="0"/>
    <x v="0"/>
    <x v="0"/>
    <n v="4"/>
    <s v="Negligible"/>
    <x v="0"/>
  </r>
  <r>
    <x v="2"/>
    <s v="AGP"/>
    <x v="2"/>
    <x v="0"/>
    <x v="0"/>
    <x v="0"/>
    <e v="#N/A"/>
    <e v="#N/A"/>
    <e v="#N/A"/>
    <e v="#N/A"/>
    <e v="#N/A"/>
    <e v="#N/A"/>
    <e v="#N/A"/>
    <e v="#N/A"/>
    <e v="#N/A"/>
    <x v="0"/>
    <n v="0"/>
    <n v="0"/>
    <n v="0"/>
    <n v="0"/>
    <x v="0"/>
    <x v="0"/>
    <n v="4"/>
    <s v="Low"/>
    <x v="1"/>
  </r>
  <r>
    <x v="3"/>
    <s v="AGP"/>
    <x v="3"/>
    <x v="0"/>
    <x v="0"/>
    <x v="1"/>
    <e v="#N/A"/>
    <e v="#N/A"/>
    <e v="#N/A"/>
    <e v="#N/A"/>
    <e v="#N/A"/>
    <e v="#N/A"/>
    <e v="#N/A"/>
    <e v="#N/A"/>
    <e v="#N/A"/>
    <x v="0"/>
    <n v="0"/>
    <n v="271656"/>
    <n v="0"/>
    <n v="0"/>
    <x v="1"/>
    <x v="1"/>
    <n v="4"/>
    <s v="Negligible"/>
    <x v="0"/>
  </r>
  <r>
    <x v="4"/>
    <s v="AGP"/>
    <x v="4"/>
    <x v="1"/>
    <x v="1"/>
    <x v="2"/>
    <s v="O&amp;M NT"/>
    <s v="Grant Armstrong"/>
    <n v="986389"/>
    <n v="883415.09"/>
    <n v="102973.91000000003"/>
    <n v="246276.48000000001"/>
    <n v="740112.52"/>
    <n v="143302.57"/>
    <n v="0"/>
    <x v="1"/>
    <n v="587422.32999999996"/>
    <n v="13000"/>
    <n v="0"/>
    <n v="0"/>
    <x v="2"/>
    <x v="1"/>
    <n v="4"/>
    <s v="Moderate"/>
    <x v="2"/>
  </r>
  <r>
    <x v="5"/>
    <s v="AGP"/>
    <x v="5"/>
    <x v="0"/>
    <x v="0"/>
    <x v="0"/>
    <e v="#N/A"/>
    <e v="#N/A"/>
    <e v="#N/A"/>
    <e v="#N/A"/>
    <e v="#N/A"/>
    <e v="#N/A"/>
    <e v="#N/A"/>
    <e v="#N/A"/>
    <e v="#N/A"/>
    <x v="0"/>
    <n v="0"/>
    <n v="25000"/>
    <n v="0"/>
    <n v="0"/>
    <x v="0"/>
    <x v="1"/>
    <n v="3"/>
    <s v="Negligible"/>
    <x v="3"/>
  </r>
  <r>
    <x v="6"/>
    <s v="AGP"/>
    <x v="6"/>
    <x v="0"/>
    <x v="0"/>
    <x v="0"/>
    <e v="#N/A"/>
    <e v="#N/A"/>
    <e v="#N/A"/>
    <e v="#N/A"/>
    <e v="#N/A"/>
    <e v="#N/A"/>
    <e v="#N/A"/>
    <e v="#N/A"/>
    <e v="#N/A"/>
    <x v="0"/>
    <n v="0"/>
    <n v="0"/>
    <n v="0"/>
    <n v="0"/>
    <x v="0"/>
    <x v="1"/>
    <n v="3"/>
    <s v="Negligible"/>
    <x v="3"/>
  </r>
  <r>
    <x v="7"/>
    <s v="AGP"/>
    <x v="7"/>
    <x v="0"/>
    <x v="0"/>
    <x v="0"/>
    <e v="#N/A"/>
    <e v="#N/A"/>
    <e v="#N/A"/>
    <e v="#N/A"/>
    <e v="#N/A"/>
    <e v="#N/A"/>
    <e v="#N/A"/>
    <e v="#N/A"/>
    <e v="#N/A"/>
    <x v="0"/>
    <n v="0"/>
    <n v="0"/>
    <n v="0"/>
    <n v="0"/>
    <x v="0"/>
    <x v="1"/>
    <n v="3"/>
    <s v="Negligible"/>
    <x v="3"/>
  </r>
  <r>
    <x v="8"/>
    <s v="AGP"/>
    <x v="8"/>
    <x v="0"/>
    <x v="0"/>
    <x v="0"/>
    <e v="#N/A"/>
    <e v="#N/A"/>
    <e v="#N/A"/>
    <e v="#N/A"/>
    <e v="#N/A"/>
    <e v="#N/A"/>
    <e v="#N/A"/>
    <e v="#N/A"/>
    <e v="#N/A"/>
    <x v="0"/>
    <n v="0"/>
    <n v="0"/>
    <n v="0"/>
    <n v="0"/>
    <x v="0"/>
    <x v="1"/>
    <n v="3"/>
    <s v="Negligible"/>
    <x v="3"/>
  </r>
  <r>
    <x v="9"/>
    <s v="AGP"/>
    <x v="9"/>
    <x v="0"/>
    <x v="0"/>
    <x v="0"/>
    <e v="#N/A"/>
    <e v="#N/A"/>
    <e v="#N/A"/>
    <e v="#N/A"/>
    <e v="#N/A"/>
    <e v="#N/A"/>
    <e v="#N/A"/>
    <e v="#N/A"/>
    <e v="#N/A"/>
    <x v="0"/>
    <n v="6000"/>
    <n v="0"/>
    <n v="0"/>
    <n v="0"/>
    <x v="0"/>
    <x v="1"/>
    <n v="3"/>
    <s v="Negligible"/>
    <x v="3"/>
  </r>
  <r>
    <x v="10"/>
    <s v="AGP"/>
    <x v="10"/>
    <x v="0"/>
    <x v="0"/>
    <x v="1"/>
    <e v="#N/A"/>
    <e v="#N/A"/>
    <e v="#N/A"/>
    <e v="#N/A"/>
    <e v="#N/A"/>
    <e v="#N/A"/>
    <e v="#N/A"/>
    <e v="#N/A"/>
    <e v="#N/A"/>
    <x v="0"/>
    <n v="0"/>
    <n v="50000"/>
    <n v="0"/>
    <n v="0"/>
    <x v="3"/>
    <x v="1"/>
    <n v="4"/>
    <s v="Negligible"/>
    <x v="0"/>
  </r>
  <r>
    <x v="11"/>
    <s v="AGP"/>
    <x v="11"/>
    <x v="0"/>
    <x v="0"/>
    <x v="0"/>
    <e v="#N/A"/>
    <e v="#N/A"/>
    <e v="#N/A"/>
    <e v="#N/A"/>
    <e v="#N/A"/>
    <e v="#N/A"/>
    <e v="#N/A"/>
    <e v="#N/A"/>
    <e v="#N/A"/>
    <x v="0"/>
    <n v="0"/>
    <n v="25000"/>
    <n v="0"/>
    <n v="0"/>
    <x v="0"/>
    <x v="0"/>
    <n v="3"/>
    <s v="Negligible"/>
    <x v="3"/>
  </r>
  <r>
    <x v="12"/>
    <s v="KKP"/>
    <x v="12"/>
    <x v="0"/>
    <x v="0"/>
    <x v="0"/>
    <e v="#N/A"/>
    <e v="#N/A"/>
    <e v="#N/A"/>
    <e v="#N/A"/>
    <e v="#N/A"/>
    <e v="#N/A"/>
    <e v="#N/A"/>
    <e v="#N/A"/>
    <e v="#N/A"/>
    <x v="0"/>
    <n v="0"/>
    <n v="0"/>
    <n v="0"/>
    <n v="0"/>
    <x v="0"/>
    <x v="1"/>
    <n v="3"/>
    <s v="Negligible"/>
    <x v="3"/>
  </r>
  <r>
    <x v="13"/>
    <s v="AGP"/>
    <x v="13"/>
    <x v="0"/>
    <x v="0"/>
    <x v="0"/>
    <e v="#N/A"/>
    <e v="#N/A"/>
    <e v="#N/A"/>
    <e v="#N/A"/>
    <e v="#N/A"/>
    <e v="#N/A"/>
    <e v="#N/A"/>
    <e v="#N/A"/>
    <e v="#N/A"/>
    <x v="0"/>
    <n v="0"/>
    <n v="25000"/>
    <n v="0"/>
    <n v="0"/>
    <x v="0"/>
    <x v="1"/>
    <n v="3"/>
    <s v="Negligible"/>
    <x v="3"/>
  </r>
  <r>
    <x v="14"/>
    <s v="AGP"/>
    <x v="14"/>
    <x v="0"/>
    <x v="0"/>
    <x v="0"/>
    <e v="#N/A"/>
    <e v="#N/A"/>
    <e v="#N/A"/>
    <e v="#N/A"/>
    <e v="#N/A"/>
    <e v="#N/A"/>
    <e v="#N/A"/>
    <e v="#N/A"/>
    <e v="#N/A"/>
    <x v="0"/>
    <n v="0"/>
    <n v="0"/>
    <n v="20000"/>
    <n v="0"/>
    <x v="0"/>
    <x v="0"/>
    <n v="3"/>
    <s v="Negligible"/>
    <x v="3"/>
  </r>
  <r>
    <x v="15"/>
    <s v="MEP"/>
    <x v="15"/>
    <x v="0"/>
    <x v="0"/>
    <x v="0"/>
    <e v="#N/A"/>
    <e v="#N/A"/>
    <e v="#N/A"/>
    <e v="#N/A"/>
    <e v="#N/A"/>
    <e v="#N/A"/>
    <e v="#N/A"/>
    <e v="#N/A"/>
    <e v="#N/A"/>
    <x v="0"/>
    <n v="0"/>
    <n v="0"/>
    <n v="0"/>
    <n v="0"/>
    <x v="0"/>
    <x v="1"/>
    <n v="3"/>
    <s v="Negligible"/>
    <x v="3"/>
  </r>
  <r>
    <x v="16"/>
    <s v="AGP"/>
    <x v="16"/>
    <x v="0"/>
    <x v="0"/>
    <x v="0"/>
    <e v="#N/A"/>
    <e v="#N/A"/>
    <e v="#N/A"/>
    <e v="#N/A"/>
    <e v="#N/A"/>
    <e v="#N/A"/>
    <e v="#N/A"/>
    <e v="#N/A"/>
    <e v="#N/A"/>
    <x v="0"/>
    <n v="0"/>
    <n v="25000"/>
    <n v="0"/>
    <n v="0"/>
    <x v="0"/>
    <x v="0"/>
    <n v="3"/>
    <s v="Negligible"/>
    <x v="3"/>
  </r>
  <r>
    <x v="17"/>
    <s v="AGP"/>
    <x v="17"/>
    <x v="0"/>
    <x v="0"/>
    <x v="0"/>
    <e v="#N/A"/>
    <e v="#N/A"/>
    <e v="#N/A"/>
    <e v="#N/A"/>
    <e v="#N/A"/>
    <e v="#N/A"/>
    <e v="#N/A"/>
    <e v="#N/A"/>
    <e v="#N/A"/>
    <x v="0"/>
    <n v="0"/>
    <n v="0"/>
    <n v="0"/>
    <n v="0"/>
    <x v="0"/>
    <x v="1"/>
    <n v="3"/>
    <s v="Negligible"/>
    <x v="3"/>
  </r>
  <r>
    <x v="18"/>
    <s v="AGP"/>
    <x v="18"/>
    <x v="0"/>
    <x v="0"/>
    <x v="0"/>
    <e v="#N/A"/>
    <e v="#N/A"/>
    <e v="#N/A"/>
    <e v="#N/A"/>
    <e v="#N/A"/>
    <e v="#N/A"/>
    <e v="#N/A"/>
    <e v="#N/A"/>
    <e v="#N/A"/>
    <x v="0"/>
    <n v="0"/>
    <n v="0"/>
    <n v="0"/>
    <n v="0"/>
    <x v="0"/>
    <x v="1"/>
    <n v="3"/>
    <s v="Negligible"/>
    <x v="3"/>
  </r>
  <r>
    <x v="19"/>
    <s v="AGP"/>
    <x v="19"/>
    <x v="0"/>
    <x v="0"/>
    <x v="0"/>
    <e v="#N/A"/>
    <e v="#N/A"/>
    <e v="#N/A"/>
    <e v="#N/A"/>
    <e v="#N/A"/>
    <e v="#N/A"/>
    <e v="#N/A"/>
    <e v="#N/A"/>
    <e v="#N/A"/>
    <x v="0"/>
    <n v="0"/>
    <n v="0"/>
    <n v="0"/>
    <n v="0"/>
    <x v="0"/>
    <x v="1"/>
    <n v="3"/>
    <s v="Negligible"/>
    <x v="3"/>
  </r>
  <r>
    <x v="20"/>
    <s v="AGP"/>
    <x v="20"/>
    <x v="0"/>
    <x v="0"/>
    <x v="0"/>
    <e v="#N/A"/>
    <e v="#N/A"/>
    <e v="#N/A"/>
    <e v="#N/A"/>
    <e v="#N/A"/>
    <e v="#N/A"/>
    <e v="#N/A"/>
    <e v="#N/A"/>
    <e v="#N/A"/>
    <x v="0"/>
    <n v="0"/>
    <n v="0"/>
    <n v="0"/>
    <n v="0"/>
    <x v="0"/>
    <x v="1"/>
    <n v="3"/>
    <s v="Negligible"/>
    <x v="3"/>
  </r>
  <r>
    <x v="21"/>
    <s v="AGP"/>
    <x v="21"/>
    <x v="0"/>
    <x v="0"/>
    <x v="3"/>
    <e v="#N/A"/>
    <e v="#N/A"/>
    <e v="#N/A"/>
    <e v="#N/A"/>
    <e v="#N/A"/>
    <e v="#N/A"/>
    <e v="#N/A"/>
    <e v="#N/A"/>
    <e v="#N/A"/>
    <x v="0"/>
    <n v="0"/>
    <n v="0"/>
    <n v="45000"/>
    <n v="50000"/>
    <x v="3"/>
    <x v="0"/>
    <n v="4"/>
    <s v="Negligible"/>
    <x v="0"/>
  </r>
  <r>
    <x v="22"/>
    <s v="AGP"/>
    <x v="22"/>
    <x v="0"/>
    <x v="0"/>
    <x v="0"/>
    <e v="#N/A"/>
    <e v="#N/A"/>
    <e v="#N/A"/>
    <e v="#N/A"/>
    <e v="#N/A"/>
    <e v="#N/A"/>
    <e v="#N/A"/>
    <e v="#N/A"/>
    <e v="#N/A"/>
    <x v="0"/>
    <n v="0"/>
    <n v="0"/>
    <n v="0"/>
    <n v="0"/>
    <x v="0"/>
    <x v="0"/>
    <n v="3"/>
    <s v="Low"/>
    <x v="4"/>
  </r>
  <r>
    <x v="23"/>
    <s v="AGP"/>
    <x v="23"/>
    <x v="0"/>
    <x v="0"/>
    <x v="0"/>
    <e v="#N/A"/>
    <e v="#N/A"/>
    <e v="#N/A"/>
    <e v="#N/A"/>
    <e v="#N/A"/>
    <e v="#N/A"/>
    <e v="#N/A"/>
    <e v="#N/A"/>
    <e v="#N/A"/>
    <x v="0"/>
    <n v="0"/>
    <n v="0"/>
    <n v="19000"/>
    <n v="0"/>
    <x v="0"/>
    <x v="0"/>
    <n v="3"/>
    <s v="Negligible"/>
    <x v="3"/>
  </r>
  <r>
    <x v="24"/>
    <s v="AGP"/>
    <x v="24"/>
    <x v="0"/>
    <x v="0"/>
    <x v="0"/>
    <e v="#N/A"/>
    <e v="#N/A"/>
    <e v="#N/A"/>
    <e v="#N/A"/>
    <e v="#N/A"/>
    <e v="#N/A"/>
    <e v="#N/A"/>
    <e v="#N/A"/>
    <e v="#N/A"/>
    <x v="0"/>
    <n v="0"/>
    <n v="0"/>
    <n v="0"/>
    <n v="0"/>
    <x v="0"/>
    <x v="0"/>
    <n v="3"/>
    <s v="Negligible"/>
    <x v="3"/>
  </r>
  <r>
    <x v="25"/>
    <s v="AGP"/>
    <x v="25"/>
    <x v="0"/>
    <x v="0"/>
    <x v="0"/>
    <e v="#N/A"/>
    <e v="#N/A"/>
    <e v="#N/A"/>
    <e v="#N/A"/>
    <e v="#N/A"/>
    <e v="#N/A"/>
    <e v="#N/A"/>
    <e v="#N/A"/>
    <e v="#N/A"/>
    <x v="0"/>
    <n v="0"/>
    <n v="0"/>
    <n v="0"/>
    <n v="0"/>
    <x v="0"/>
    <x v="1"/>
    <n v="3"/>
    <s v="Negligible"/>
    <x v="3"/>
  </r>
  <r>
    <x v="26"/>
    <s v="AGP"/>
    <x v="26"/>
    <x v="0"/>
    <x v="0"/>
    <x v="0"/>
    <e v="#N/A"/>
    <e v="#N/A"/>
    <e v="#N/A"/>
    <e v="#N/A"/>
    <e v="#N/A"/>
    <e v="#N/A"/>
    <e v="#N/A"/>
    <e v="#N/A"/>
    <e v="#N/A"/>
    <x v="0"/>
    <n v="0"/>
    <n v="0"/>
    <n v="0"/>
    <n v="0"/>
    <x v="0"/>
    <x v="0"/>
    <n v="3"/>
    <s v="Negligible"/>
    <x v="3"/>
  </r>
  <r>
    <x v="27"/>
    <s v="AGP"/>
    <x v="27"/>
    <x v="0"/>
    <x v="0"/>
    <x v="0"/>
    <e v="#N/A"/>
    <e v="#N/A"/>
    <e v="#N/A"/>
    <e v="#N/A"/>
    <e v="#N/A"/>
    <e v="#N/A"/>
    <e v="#N/A"/>
    <e v="#N/A"/>
    <e v="#N/A"/>
    <x v="0"/>
    <n v="0"/>
    <n v="0"/>
    <n v="0"/>
    <n v="0"/>
    <x v="0"/>
    <x v="0"/>
    <n v="3"/>
    <s v="Low"/>
    <x v="4"/>
  </r>
  <r>
    <x v="28"/>
    <s v="EEP"/>
    <x v="28"/>
    <x v="0"/>
    <x v="0"/>
    <x v="0"/>
    <e v="#N/A"/>
    <e v="#N/A"/>
    <e v="#N/A"/>
    <e v="#N/A"/>
    <e v="#N/A"/>
    <e v="#N/A"/>
    <e v="#N/A"/>
    <e v="#N/A"/>
    <e v="#N/A"/>
    <x v="0"/>
    <n v="0"/>
    <n v="0"/>
    <n v="0"/>
    <n v="0"/>
    <x v="0"/>
    <x v="0"/>
    <n v="3"/>
    <s v="Negligible"/>
    <x v="3"/>
  </r>
  <r>
    <x v="29"/>
    <s v="AGP"/>
    <x v="29"/>
    <x v="0"/>
    <x v="0"/>
    <x v="0"/>
    <e v="#N/A"/>
    <e v="#N/A"/>
    <e v="#N/A"/>
    <e v="#N/A"/>
    <e v="#N/A"/>
    <e v="#N/A"/>
    <e v="#N/A"/>
    <e v="#N/A"/>
    <e v="#N/A"/>
    <x v="0"/>
    <n v="0"/>
    <n v="0"/>
    <n v="12000"/>
    <n v="0"/>
    <x v="0"/>
    <x v="0"/>
    <n v="3"/>
    <s v="Negligible"/>
    <x v="3"/>
  </r>
  <r>
    <x v="30"/>
    <s v="AGP"/>
    <x v="30"/>
    <x v="0"/>
    <x v="0"/>
    <x v="0"/>
    <e v="#N/A"/>
    <e v="#N/A"/>
    <e v="#N/A"/>
    <e v="#N/A"/>
    <e v="#N/A"/>
    <e v="#N/A"/>
    <e v="#N/A"/>
    <e v="#N/A"/>
    <e v="#N/A"/>
    <x v="0"/>
    <n v="0"/>
    <n v="0"/>
    <n v="0"/>
    <n v="0"/>
    <x v="0"/>
    <x v="0"/>
    <n v="3"/>
    <s v="Negligible"/>
    <x v="3"/>
  </r>
  <r>
    <x v="31"/>
    <s v="AGP"/>
    <x v="31"/>
    <x v="0"/>
    <x v="0"/>
    <x v="0"/>
    <e v="#N/A"/>
    <e v="#N/A"/>
    <e v="#N/A"/>
    <e v="#N/A"/>
    <e v="#N/A"/>
    <e v="#N/A"/>
    <e v="#N/A"/>
    <e v="#N/A"/>
    <e v="#N/A"/>
    <x v="0"/>
    <n v="0"/>
    <n v="0"/>
    <n v="0"/>
    <n v="16500"/>
    <x v="0"/>
    <x v="0"/>
    <n v="3"/>
    <s v="Negligible"/>
    <x v="3"/>
  </r>
  <r>
    <x v="32"/>
    <s v="AGP"/>
    <x v="32"/>
    <x v="2"/>
    <x v="2"/>
    <x v="4"/>
    <s v="O&amp;M NT"/>
    <s v="Grant Armstrong"/>
    <e v="#N/A"/>
    <e v="#N/A"/>
    <e v="#N/A"/>
    <e v="#N/A"/>
    <e v="#N/A"/>
    <e v="#N/A"/>
    <e v="#N/A"/>
    <x v="0"/>
    <n v="26905.18"/>
    <n v="0"/>
    <n v="0"/>
    <n v="0"/>
    <x v="3"/>
    <x v="1"/>
    <n v="4"/>
    <s v="Low"/>
    <x v="1"/>
  </r>
  <r>
    <x v="33"/>
    <s v="AGP"/>
    <x v="33"/>
    <x v="0"/>
    <x v="0"/>
    <x v="1"/>
    <e v="#N/A"/>
    <e v="#N/A"/>
    <e v="#N/A"/>
    <e v="#N/A"/>
    <e v="#N/A"/>
    <e v="#N/A"/>
    <e v="#N/A"/>
    <e v="#N/A"/>
    <e v="#N/A"/>
    <x v="0"/>
    <n v="0"/>
    <n v="44500"/>
    <n v="0"/>
    <n v="0"/>
    <x v="3"/>
    <x v="1"/>
    <n v="4"/>
    <s v="Negligible"/>
    <x v="0"/>
  </r>
  <r>
    <x v="34"/>
    <s v="AGP"/>
    <x v="34"/>
    <x v="0"/>
    <x v="0"/>
    <x v="0"/>
    <e v="#N/A"/>
    <e v="#N/A"/>
    <e v="#N/A"/>
    <e v="#N/A"/>
    <e v="#N/A"/>
    <e v="#N/A"/>
    <e v="#N/A"/>
    <e v="#N/A"/>
    <e v="#N/A"/>
    <x v="0"/>
    <n v="0"/>
    <n v="0"/>
    <n v="12000"/>
    <n v="0"/>
    <x v="0"/>
    <x v="0"/>
    <n v="3"/>
    <s v="Negligible"/>
    <x v="3"/>
  </r>
  <r>
    <x v="35"/>
    <s v="AGP"/>
    <x v="35"/>
    <x v="2"/>
    <x v="2"/>
    <x v="4"/>
    <s v="O&amp;M NT"/>
    <s v="Grant Armstrong"/>
    <e v="#N/A"/>
    <e v="#N/A"/>
    <e v="#N/A"/>
    <e v="#N/A"/>
    <e v="#N/A"/>
    <e v="#N/A"/>
    <e v="#N/A"/>
    <x v="0"/>
    <n v="0"/>
    <n v="0"/>
    <n v="0"/>
    <n v="0"/>
    <x v="0"/>
    <x v="0"/>
    <n v="3"/>
    <s v="Negligible"/>
    <x v="3"/>
  </r>
  <r>
    <x v="36"/>
    <s v="AGP"/>
    <x v="36"/>
    <x v="0"/>
    <x v="0"/>
    <x v="0"/>
    <e v="#N/A"/>
    <e v="#N/A"/>
    <e v="#N/A"/>
    <e v="#N/A"/>
    <e v="#N/A"/>
    <e v="#N/A"/>
    <e v="#N/A"/>
    <e v="#N/A"/>
    <e v="#N/A"/>
    <x v="0"/>
    <n v="0"/>
    <n v="0"/>
    <n v="0"/>
    <n v="0"/>
    <x v="0"/>
    <x v="0"/>
    <n v="3"/>
    <s v="Negligible"/>
    <x v="3"/>
  </r>
  <r>
    <x v="37"/>
    <s v="AGP"/>
    <x v="37"/>
    <x v="0"/>
    <x v="0"/>
    <x v="0"/>
    <e v="#N/A"/>
    <e v="#N/A"/>
    <e v="#N/A"/>
    <e v="#N/A"/>
    <e v="#N/A"/>
    <e v="#N/A"/>
    <e v="#N/A"/>
    <e v="#N/A"/>
    <e v="#N/A"/>
    <x v="0"/>
    <n v="0"/>
    <n v="0"/>
    <n v="12000"/>
    <n v="0"/>
    <x v="0"/>
    <x v="0"/>
    <n v="3"/>
    <s v="Negligible"/>
    <x v="3"/>
  </r>
  <r>
    <x v="38"/>
    <s v="KKP"/>
    <x v="38"/>
    <x v="0"/>
    <x v="0"/>
    <x v="0"/>
    <e v="#N/A"/>
    <e v="#N/A"/>
    <e v="#N/A"/>
    <e v="#N/A"/>
    <e v="#N/A"/>
    <e v="#N/A"/>
    <e v="#N/A"/>
    <e v="#N/A"/>
    <e v="#N/A"/>
    <x v="0"/>
    <n v="0"/>
    <n v="0"/>
    <n v="0"/>
    <n v="0"/>
    <x v="0"/>
    <x v="0"/>
    <n v="3"/>
    <s v="Low"/>
    <x v="4"/>
  </r>
  <r>
    <x v="39"/>
    <s v="AGP"/>
    <x v="39"/>
    <x v="0"/>
    <x v="0"/>
    <x v="0"/>
    <e v="#N/A"/>
    <e v="#N/A"/>
    <e v="#N/A"/>
    <e v="#N/A"/>
    <e v="#N/A"/>
    <e v="#N/A"/>
    <e v="#N/A"/>
    <e v="#N/A"/>
    <e v="#N/A"/>
    <x v="0"/>
    <n v="18000"/>
    <n v="0"/>
    <n v="0"/>
    <n v="0"/>
    <x v="0"/>
    <x v="0"/>
    <n v="3"/>
    <s v="Negligible"/>
    <x v="3"/>
  </r>
  <r>
    <x v="40"/>
    <s v="AGP"/>
    <x v="40"/>
    <x v="2"/>
    <x v="2"/>
    <x v="0"/>
    <s v="O&amp;M NT"/>
    <s v="Grant Armstrong"/>
    <e v="#N/A"/>
    <e v="#N/A"/>
    <e v="#N/A"/>
    <e v="#N/A"/>
    <e v="#N/A"/>
    <e v="#N/A"/>
    <e v="#N/A"/>
    <x v="0"/>
    <n v="25000"/>
    <n v="0"/>
    <n v="0"/>
    <n v="0"/>
    <x v="0"/>
    <x v="1"/>
    <n v="3"/>
    <s v="Negligible"/>
    <x v="3"/>
  </r>
  <r>
    <x v="41"/>
    <s v="AGP"/>
    <x v="41"/>
    <x v="0"/>
    <x v="0"/>
    <x v="0"/>
    <e v="#N/A"/>
    <e v="#N/A"/>
    <e v="#N/A"/>
    <e v="#N/A"/>
    <e v="#N/A"/>
    <e v="#N/A"/>
    <e v="#N/A"/>
    <e v="#N/A"/>
    <e v="#N/A"/>
    <x v="0"/>
    <n v="0"/>
    <n v="0"/>
    <n v="0"/>
    <n v="16500"/>
    <x v="0"/>
    <x v="0"/>
    <n v="3"/>
    <s v="Negligible"/>
    <x v="3"/>
  </r>
  <r>
    <x v="42"/>
    <s v="AGP"/>
    <x v="42"/>
    <x v="0"/>
    <x v="0"/>
    <x v="0"/>
    <e v="#N/A"/>
    <e v="#N/A"/>
    <e v="#N/A"/>
    <e v="#N/A"/>
    <e v="#N/A"/>
    <e v="#N/A"/>
    <e v="#N/A"/>
    <e v="#N/A"/>
    <e v="#N/A"/>
    <x v="0"/>
    <n v="0"/>
    <n v="0"/>
    <n v="0"/>
    <n v="0"/>
    <x v="0"/>
    <x v="0"/>
    <n v="3"/>
    <s v="Negligible"/>
    <x v="3"/>
  </r>
  <r>
    <x v="43"/>
    <s v="AGP"/>
    <x v="43"/>
    <x v="2"/>
    <x v="2"/>
    <x v="0"/>
    <s v="O&amp;M NT"/>
    <s v="Grant Armstrong"/>
    <e v="#N/A"/>
    <e v="#N/A"/>
    <e v="#N/A"/>
    <e v="#N/A"/>
    <e v="#N/A"/>
    <e v="#N/A"/>
    <e v="#N/A"/>
    <x v="0"/>
    <n v="0"/>
    <n v="0"/>
    <n v="0"/>
    <n v="0"/>
    <x v="0"/>
    <x v="1"/>
    <n v="3"/>
    <s v="Negligible"/>
    <x v="3"/>
  </r>
  <r>
    <x v="44"/>
    <s v="MEP"/>
    <x v="44"/>
    <x v="0"/>
    <x v="0"/>
    <x v="0"/>
    <e v="#N/A"/>
    <e v="#N/A"/>
    <e v="#N/A"/>
    <e v="#N/A"/>
    <e v="#N/A"/>
    <e v="#N/A"/>
    <e v="#N/A"/>
    <e v="#N/A"/>
    <e v="#N/A"/>
    <x v="0"/>
    <n v="0"/>
    <n v="0"/>
    <n v="0"/>
    <n v="14000"/>
    <x v="0"/>
    <x v="0"/>
    <n v="3"/>
    <s v="Negligible"/>
    <x v="3"/>
  </r>
  <r>
    <x v="45"/>
    <s v="AGP"/>
    <x v="45"/>
    <x v="2"/>
    <x v="2"/>
    <x v="0"/>
    <s v="O&amp;M NT"/>
    <s v="Grant Armstrong"/>
    <e v="#N/A"/>
    <e v="#N/A"/>
    <e v="#N/A"/>
    <e v="#N/A"/>
    <e v="#N/A"/>
    <e v="#N/A"/>
    <e v="#N/A"/>
    <x v="0"/>
    <n v="25000"/>
    <n v="0"/>
    <n v="0"/>
    <n v="0"/>
    <x v="0"/>
    <x v="1"/>
    <n v="3"/>
    <s v="Low"/>
    <x v="4"/>
  </r>
  <r>
    <x v="46"/>
    <s v="AGP"/>
    <x v="46"/>
    <x v="0"/>
    <x v="0"/>
    <x v="0"/>
    <e v="#N/A"/>
    <e v="#N/A"/>
    <e v="#N/A"/>
    <e v="#N/A"/>
    <e v="#N/A"/>
    <e v="#N/A"/>
    <e v="#N/A"/>
    <e v="#N/A"/>
    <e v="#N/A"/>
    <x v="0"/>
    <n v="0"/>
    <n v="0"/>
    <n v="0"/>
    <n v="18500"/>
    <x v="0"/>
    <x v="0"/>
    <n v="3"/>
    <s v="Negligible"/>
    <x v="3"/>
  </r>
  <r>
    <x v="47"/>
    <s v="AGP"/>
    <x v="47"/>
    <x v="0"/>
    <x v="0"/>
    <x v="0"/>
    <e v="#N/A"/>
    <e v="#N/A"/>
    <e v="#N/A"/>
    <e v="#N/A"/>
    <e v="#N/A"/>
    <e v="#N/A"/>
    <e v="#N/A"/>
    <e v="#N/A"/>
    <e v="#N/A"/>
    <x v="0"/>
    <n v="0"/>
    <n v="0"/>
    <n v="0"/>
    <n v="14000"/>
    <x v="0"/>
    <x v="0"/>
    <n v="3"/>
    <s v="Negligible"/>
    <x v="3"/>
  </r>
  <r>
    <x v="48"/>
    <s v="AGP"/>
    <x v="48"/>
    <x v="0"/>
    <x v="0"/>
    <x v="0"/>
    <e v="#N/A"/>
    <e v="#N/A"/>
    <e v="#N/A"/>
    <e v="#N/A"/>
    <e v="#N/A"/>
    <e v="#N/A"/>
    <e v="#N/A"/>
    <e v="#N/A"/>
    <e v="#N/A"/>
    <x v="0"/>
    <n v="0"/>
    <n v="0"/>
    <n v="0"/>
    <n v="0"/>
    <x v="0"/>
    <x v="0"/>
    <n v="3"/>
    <s v="Low"/>
    <x v="4"/>
  </r>
  <r>
    <x v="49"/>
    <s v="AGP"/>
    <x v="49"/>
    <x v="0"/>
    <x v="0"/>
    <x v="0"/>
    <e v="#N/A"/>
    <e v="#N/A"/>
    <e v="#N/A"/>
    <e v="#N/A"/>
    <e v="#N/A"/>
    <e v="#N/A"/>
    <e v="#N/A"/>
    <e v="#N/A"/>
    <e v="#N/A"/>
    <x v="0"/>
    <n v="0"/>
    <n v="0"/>
    <n v="0"/>
    <n v="0"/>
    <x v="0"/>
    <x v="0"/>
    <n v="3"/>
    <s v="Negligible"/>
    <x v="3"/>
  </r>
  <r>
    <x v="50"/>
    <s v="AGP"/>
    <x v="50"/>
    <x v="0"/>
    <x v="0"/>
    <x v="0"/>
    <e v="#N/A"/>
    <e v="#N/A"/>
    <e v="#N/A"/>
    <e v="#N/A"/>
    <e v="#N/A"/>
    <e v="#N/A"/>
    <e v="#N/A"/>
    <e v="#N/A"/>
    <e v="#N/A"/>
    <x v="0"/>
    <n v="0"/>
    <n v="0"/>
    <n v="0"/>
    <n v="18000"/>
    <x v="0"/>
    <x v="0"/>
    <n v="3"/>
    <s v="Negligible"/>
    <x v="3"/>
  </r>
  <r>
    <x v="51"/>
    <s v="TNP"/>
    <x v="51"/>
    <x v="0"/>
    <x v="0"/>
    <x v="0"/>
    <e v="#N/A"/>
    <e v="#N/A"/>
    <e v="#N/A"/>
    <e v="#N/A"/>
    <e v="#N/A"/>
    <e v="#N/A"/>
    <e v="#N/A"/>
    <e v="#N/A"/>
    <e v="#N/A"/>
    <x v="0"/>
    <n v="12000"/>
    <n v="0"/>
    <n v="0"/>
    <n v="0"/>
    <x v="0"/>
    <x v="0"/>
    <n v="3"/>
    <s v="Low"/>
    <x v="4"/>
  </r>
  <r>
    <x v="52"/>
    <s v="TTP"/>
    <x v="52"/>
    <x v="0"/>
    <x v="0"/>
    <x v="0"/>
    <e v="#N/A"/>
    <e v="#N/A"/>
    <e v="#N/A"/>
    <e v="#N/A"/>
    <e v="#N/A"/>
    <e v="#N/A"/>
    <e v="#N/A"/>
    <e v="#N/A"/>
    <e v="#N/A"/>
    <x v="0"/>
    <n v="0"/>
    <n v="0"/>
    <n v="0"/>
    <n v="16000"/>
    <x v="0"/>
    <x v="0"/>
    <n v="3"/>
    <s v="Low"/>
    <x v="4"/>
  </r>
  <r>
    <x v="53"/>
    <s v="AGP"/>
    <x v="53"/>
    <x v="0"/>
    <x v="0"/>
    <x v="0"/>
    <e v="#N/A"/>
    <e v="#N/A"/>
    <e v="#N/A"/>
    <e v="#N/A"/>
    <e v="#N/A"/>
    <e v="#N/A"/>
    <e v="#N/A"/>
    <e v="#N/A"/>
    <e v="#N/A"/>
    <x v="0"/>
    <n v="0"/>
    <n v="0"/>
    <n v="0"/>
    <n v="13000"/>
    <x v="0"/>
    <x v="0"/>
    <n v="3"/>
    <s v="Negligible"/>
    <x v="3"/>
  </r>
  <r>
    <x v="54"/>
    <s v="AGP"/>
    <x v="54"/>
    <x v="0"/>
    <x v="0"/>
    <x v="0"/>
    <e v="#N/A"/>
    <e v="#N/A"/>
    <e v="#N/A"/>
    <e v="#N/A"/>
    <e v="#N/A"/>
    <e v="#N/A"/>
    <e v="#N/A"/>
    <e v="#N/A"/>
    <e v="#N/A"/>
    <x v="0"/>
    <n v="0"/>
    <n v="0"/>
    <n v="0"/>
    <n v="12000"/>
    <x v="0"/>
    <x v="0"/>
    <n v="3"/>
    <s v="Negligible"/>
    <x v="3"/>
  </r>
  <r>
    <x v="55"/>
    <s v="AGP"/>
    <x v="55"/>
    <x v="2"/>
    <x v="2"/>
    <x v="0"/>
    <s v="O&amp;M NT"/>
    <s v="Grant Armstrong"/>
    <e v="#N/A"/>
    <e v="#N/A"/>
    <e v="#N/A"/>
    <e v="#N/A"/>
    <e v="#N/A"/>
    <e v="#N/A"/>
    <e v="#N/A"/>
    <x v="0"/>
    <n v="25000"/>
    <n v="0"/>
    <n v="0"/>
    <n v="0"/>
    <x v="0"/>
    <x v="1"/>
    <n v="3"/>
    <s v="Low"/>
    <x v="4"/>
  </r>
  <r>
    <x v="56"/>
    <s v="AGP"/>
    <x v="56"/>
    <x v="0"/>
    <x v="0"/>
    <x v="0"/>
    <e v="#N/A"/>
    <e v="#N/A"/>
    <e v="#N/A"/>
    <e v="#N/A"/>
    <e v="#N/A"/>
    <e v="#N/A"/>
    <e v="#N/A"/>
    <e v="#N/A"/>
    <e v="#N/A"/>
    <x v="0"/>
    <n v="0"/>
    <n v="0"/>
    <n v="0"/>
    <n v="0"/>
    <x v="0"/>
    <x v="0"/>
    <n v="3"/>
    <s v="Negligible"/>
    <x v="3"/>
  </r>
  <r>
    <x v="57"/>
    <s v="AGP"/>
    <x v="57"/>
    <x v="0"/>
    <x v="0"/>
    <x v="0"/>
    <e v="#N/A"/>
    <e v="#N/A"/>
    <e v="#N/A"/>
    <e v="#N/A"/>
    <e v="#N/A"/>
    <e v="#N/A"/>
    <e v="#N/A"/>
    <e v="#N/A"/>
    <e v="#N/A"/>
    <x v="0"/>
    <n v="0"/>
    <n v="0"/>
    <n v="0"/>
    <n v="0"/>
    <x v="0"/>
    <x v="0"/>
    <n v="3"/>
    <s v="Negligible"/>
    <x v="3"/>
  </r>
  <r>
    <x v="58"/>
    <s v="AGP"/>
    <x v="58"/>
    <x v="0"/>
    <x v="0"/>
    <x v="0"/>
    <e v="#N/A"/>
    <e v="#N/A"/>
    <e v="#N/A"/>
    <e v="#N/A"/>
    <e v="#N/A"/>
    <e v="#N/A"/>
    <e v="#N/A"/>
    <e v="#N/A"/>
    <e v="#N/A"/>
    <x v="0"/>
    <n v="0"/>
    <n v="0"/>
    <n v="0"/>
    <n v="0"/>
    <x v="0"/>
    <x v="0"/>
    <n v="3"/>
    <s v="Low"/>
    <x v="4"/>
  </r>
  <r>
    <x v="59"/>
    <s v="AGP"/>
    <x v="59"/>
    <x v="0"/>
    <x v="0"/>
    <x v="3"/>
    <e v="#N/A"/>
    <e v="#N/A"/>
    <e v="#N/A"/>
    <e v="#N/A"/>
    <e v="#N/A"/>
    <e v="#N/A"/>
    <e v="#N/A"/>
    <e v="#N/A"/>
    <e v="#N/A"/>
    <x v="0"/>
    <n v="0"/>
    <n v="0"/>
    <n v="55000"/>
    <n v="138500"/>
    <x v="3"/>
    <x v="0"/>
    <n v="4"/>
    <s v="Negligible"/>
    <x v="0"/>
  </r>
  <r>
    <x v="60"/>
    <s v="AGP"/>
    <x v="60"/>
    <x v="0"/>
    <x v="0"/>
    <x v="1"/>
    <e v="#N/A"/>
    <e v="#N/A"/>
    <e v="#N/A"/>
    <e v="#N/A"/>
    <e v="#N/A"/>
    <e v="#N/A"/>
    <e v="#N/A"/>
    <e v="#N/A"/>
    <e v="#N/A"/>
    <x v="0"/>
    <n v="0"/>
    <n v="280000"/>
    <n v="0"/>
    <n v="0"/>
    <x v="2"/>
    <x v="1"/>
    <n v="4"/>
    <s v="Low"/>
    <x v="1"/>
  </r>
  <r>
    <x v="61"/>
    <s v="AGP"/>
    <x v="61"/>
    <x v="0"/>
    <x v="0"/>
    <x v="3"/>
    <e v="#N/A"/>
    <e v="#N/A"/>
    <e v="#N/A"/>
    <e v="#N/A"/>
    <e v="#N/A"/>
    <e v="#N/A"/>
    <e v="#N/A"/>
    <e v="#N/A"/>
    <e v="#N/A"/>
    <x v="0"/>
    <n v="0"/>
    <n v="0"/>
    <n v="540000"/>
    <n v="420000"/>
    <x v="2"/>
    <x v="0"/>
    <n v="4"/>
    <s v="Low"/>
    <x v="1"/>
  </r>
  <r>
    <x v="62"/>
    <s v="AGP"/>
    <x v="62"/>
    <x v="3"/>
    <x v="0"/>
    <x v="4"/>
    <s v="O&amp;M NT"/>
    <s v="Grant Armstrong"/>
    <e v="#N/A"/>
    <e v="#N/A"/>
    <e v="#N/A"/>
    <e v="#N/A"/>
    <e v="#N/A"/>
    <e v="#N/A"/>
    <e v="#N/A"/>
    <x v="0"/>
    <n v="16000"/>
    <n v="0"/>
    <n v="0"/>
    <n v="0"/>
    <x v="0"/>
    <x v="1"/>
    <n v="3"/>
    <s v="Low"/>
    <x v="4"/>
  </r>
  <r>
    <x v="63"/>
    <s v="AGP"/>
    <x v="63"/>
    <x v="0"/>
    <x v="0"/>
    <x v="0"/>
    <e v="#N/A"/>
    <e v="#N/A"/>
    <e v="#N/A"/>
    <e v="#N/A"/>
    <e v="#N/A"/>
    <e v="#N/A"/>
    <e v="#N/A"/>
    <e v="#N/A"/>
    <e v="#N/A"/>
    <x v="0"/>
    <n v="0"/>
    <n v="0"/>
    <n v="0"/>
    <n v="0"/>
    <x v="0"/>
    <x v="1"/>
    <n v="3"/>
    <s v="Negligible"/>
    <x v="3"/>
  </r>
  <r>
    <x v="64"/>
    <s v="AGP"/>
    <x v="64"/>
    <x v="0"/>
    <x v="0"/>
    <x v="0"/>
    <e v="#N/A"/>
    <e v="#N/A"/>
    <e v="#N/A"/>
    <e v="#N/A"/>
    <e v="#N/A"/>
    <e v="#N/A"/>
    <e v="#N/A"/>
    <e v="#N/A"/>
    <e v="#N/A"/>
    <x v="0"/>
    <n v="0"/>
    <n v="0"/>
    <n v="0"/>
    <n v="0"/>
    <x v="0"/>
    <x v="1"/>
    <n v="3"/>
    <s v="Negligible"/>
    <x v="3"/>
  </r>
  <r>
    <x v="65"/>
    <s v="AGP"/>
    <x v="65"/>
    <x v="0"/>
    <x v="0"/>
    <x v="0"/>
    <e v="#N/A"/>
    <e v="#N/A"/>
    <e v="#N/A"/>
    <e v="#N/A"/>
    <e v="#N/A"/>
    <e v="#N/A"/>
    <e v="#N/A"/>
    <e v="#N/A"/>
    <e v="#N/A"/>
    <x v="0"/>
    <n v="0"/>
    <n v="0"/>
    <n v="0"/>
    <n v="0"/>
    <x v="0"/>
    <x v="1"/>
    <n v="3"/>
    <s v="Negligible"/>
    <x v="3"/>
  </r>
  <r>
    <x v="66"/>
    <s v="AGP"/>
    <x v="66"/>
    <x v="0"/>
    <x v="0"/>
    <x v="1"/>
    <e v="#N/A"/>
    <e v="#N/A"/>
    <e v="#N/A"/>
    <e v="#N/A"/>
    <e v="#N/A"/>
    <e v="#N/A"/>
    <e v="#N/A"/>
    <e v="#N/A"/>
    <e v="#N/A"/>
    <x v="0"/>
    <n v="0"/>
    <n v="50000"/>
    <n v="0"/>
    <n v="0"/>
    <x v="4"/>
    <x v="1"/>
    <n v="4"/>
    <s v="Negligible"/>
    <x v="0"/>
  </r>
  <r>
    <x v="67"/>
    <s v="AGP"/>
    <x v="67"/>
    <x v="0"/>
    <x v="0"/>
    <x v="0"/>
    <e v="#N/A"/>
    <e v="#N/A"/>
    <e v="#N/A"/>
    <e v="#N/A"/>
    <e v="#N/A"/>
    <e v="#N/A"/>
    <e v="#N/A"/>
    <e v="#N/A"/>
    <e v="#N/A"/>
    <x v="0"/>
    <n v="0"/>
    <n v="0"/>
    <n v="0"/>
    <n v="0"/>
    <x v="0"/>
    <x v="1"/>
    <n v="3"/>
    <s v="Negligible"/>
    <x v="3"/>
  </r>
  <r>
    <x v="68"/>
    <s v="AGP"/>
    <x v="68"/>
    <x v="0"/>
    <x v="0"/>
    <x v="0"/>
    <e v="#N/A"/>
    <e v="#N/A"/>
    <e v="#N/A"/>
    <e v="#N/A"/>
    <e v="#N/A"/>
    <e v="#N/A"/>
    <e v="#N/A"/>
    <e v="#N/A"/>
    <e v="#N/A"/>
    <x v="0"/>
    <n v="0"/>
    <n v="25000"/>
    <n v="0"/>
    <n v="0"/>
    <x v="0"/>
    <x v="1"/>
    <n v="3"/>
    <s v="Negligible"/>
    <x v="3"/>
  </r>
  <r>
    <x v="69"/>
    <s v="AGP"/>
    <x v="69"/>
    <x v="0"/>
    <x v="0"/>
    <x v="0"/>
    <e v="#N/A"/>
    <e v="#N/A"/>
    <e v="#N/A"/>
    <e v="#N/A"/>
    <e v="#N/A"/>
    <e v="#N/A"/>
    <e v="#N/A"/>
    <e v="#N/A"/>
    <e v="#N/A"/>
    <x v="0"/>
    <n v="0"/>
    <n v="0"/>
    <n v="25000"/>
    <n v="0"/>
    <x v="0"/>
    <x v="1"/>
    <n v="3"/>
    <s v="Negligible"/>
    <x v="3"/>
  </r>
  <r>
    <x v="70"/>
    <s v="AGP"/>
    <x v="70"/>
    <x v="0"/>
    <x v="0"/>
    <x v="0"/>
    <e v="#N/A"/>
    <e v="#N/A"/>
    <e v="#N/A"/>
    <e v="#N/A"/>
    <e v="#N/A"/>
    <e v="#N/A"/>
    <e v="#N/A"/>
    <e v="#N/A"/>
    <e v="#N/A"/>
    <x v="0"/>
    <n v="0"/>
    <n v="0"/>
    <n v="0"/>
    <n v="0"/>
    <x v="0"/>
    <x v="1"/>
    <n v="3"/>
    <s v="Negligible"/>
    <x v="3"/>
  </r>
  <r>
    <x v="71"/>
    <s v="AGP"/>
    <x v="71"/>
    <x v="0"/>
    <x v="3"/>
    <x v="0"/>
    <e v="#N/A"/>
    <e v="#N/A"/>
    <e v="#N/A"/>
    <e v="#N/A"/>
    <e v="#N/A"/>
    <e v="#N/A"/>
    <e v="#N/A"/>
    <e v="#N/A"/>
    <e v="#N/A"/>
    <x v="0"/>
    <n v="50000"/>
    <n v="0"/>
    <n v="0"/>
    <n v="0"/>
    <x v="0"/>
    <x v="1"/>
    <n v="3"/>
    <s v="Negligible"/>
    <x v="3"/>
  </r>
  <r>
    <x v="72"/>
    <s v="MEP"/>
    <x v="72"/>
    <x v="0"/>
    <x v="0"/>
    <x v="0"/>
    <e v="#N/A"/>
    <e v="#N/A"/>
    <e v="#N/A"/>
    <e v="#N/A"/>
    <e v="#N/A"/>
    <e v="#N/A"/>
    <e v="#N/A"/>
    <e v="#N/A"/>
    <e v="#N/A"/>
    <x v="0"/>
    <n v="25000"/>
    <n v="0"/>
    <n v="0"/>
    <n v="0"/>
    <x v="0"/>
    <x v="1"/>
    <n v="3"/>
    <s v="Negligible"/>
    <x v="3"/>
  </r>
  <r>
    <x v="73"/>
    <s v="AGP"/>
    <x v="73"/>
    <x v="0"/>
    <x v="0"/>
    <x v="0"/>
    <e v="#N/A"/>
    <e v="#N/A"/>
    <e v="#N/A"/>
    <e v="#N/A"/>
    <e v="#N/A"/>
    <e v="#N/A"/>
    <e v="#N/A"/>
    <e v="#N/A"/>
    <e v="#N/A"/>
    <x v="0"/>
    <n v="0"/>
    <n v="0"/>
    <n v="0"/>
    <n v="0"/>
    <x v="0"/>
    <x v="1"/>
    <n v="3"/>
    <s v="Negligible"/>
    <x v="3"/>
  </r>
  <r>
    <x v="74"/>
    <s v="AGP"/>
    <x v="74"/>
    <x v="0"/>
    <x v="0"/>
    <x v="0"/>
    <e v="#N/A"/>
    <e v="#N/A"/>
    <e v="#N/A"/>
    <e v="#N/A"/>
    <e v="#N/A"/>
    <e v="#N/A"/>
    <e v="#N/A"/>
    <e v="#N/A"/>
    <e v="#N/A"/>
    <x v="0"/>
    <n v="0"/>
    <n v="0"/>
    <n v="0"/>
    <n v="25000"/>
    <x v="0"/>
    <x v="1"/>
    <n v="3"/>
    <s v="Negligible"/>
    <x v="3"/>
  </r>
  <r>
    <x v="75"/>
    <s v="AGP"/>
    <x v="75"/>
    <x v="0"/>
    <x v="0"/>
    <x v="0"/>
    <e v="#N/A"/>
    <e v="#N/A"/>
    <e v="#N/A"/>
    <e v="#N/A"/>
    <e v="#N/A"/>
    <e v="#N/A"/>
    <e v="#N/A"/>
    <e v="#N/A"/>
    <e v="#N/A"/>
    <x v="0"/>
    <n v="0"/>
    <n v="0"/>
    <n v="0"/>
    <n v="0"/>
    <x v="0"/>
    <x v="1"/>
    <n v="3"/>
    <s v="Negligible"/>
    <x v="3"/>
  </r>
  <r>
    <x v="76"/>
    <s v="AGP"/>
    <x v="76"/>
    <x v="0"/>
    <x v="0"/>
    <x v="0"/>
    <e v="#N/A"/>
    <e v="#N/A"/>
    <e v="#N/A"/>
    <e v="#N/A"/>
    <e v="#N/A"/>
    <e v="#N/A"/>
    <e v="#N/A"/>
    <e v="#N/A"/>
    <e v="#N/A"/>
    <x v="0"/>
    <n v="0"/>
    <n v="0"/>
    <n v="0"/>
    <n v="0"/>
    <x v="0"/>
    <x v="1"/>
    <n v="3"/>
    <s v="Negligible"/>
    <x v="3"/>
  </r>
  <r>
    <x v="77"/>
    <s v="AGP"/>
    <x v="77"/>
    <x v="4"/>
    <x v="4"/>
    <x v="4"/>
    <e v="#N/A"/>
    <e v="#N/A"/>
    <e v="#N/A"/>
    <e v="#N/A"/>
    <e v="#N/A"/>
    <e v="#N/A"/>
    <e v="#N/A"/>
    <e v="#N/A"/>
    <e v="#N/A"/>
    <x v="0"/>
    <n v="0"/>
    <n v="0"/>
    <n v="0"/>
    <n v="0"/>
    <x v="0"/>
    <x v="1"/>
    <n v="3"/>
    <s v="Low"/>
    <x v="4"/>
  </r>
  <r>
    <x v="78"/>
    <s v="AGP"/>
    <x v="78"/>
    <x v="0"/>
    <x v="0"/>
    <x v="0"/>
    <e v="#N/A"/>
    <e v="#N/A"/>
    <e v="#N/A"/>
    <e v="#N/A"/>
    <e v="#N/A"/>
    <e v="#N/A"/>
    <e v="#N/A"/>
    <e v="#N/A"/>
    <e v="#N/A"/>
    <x v="0"/>
    <n v="0"/>
    <n v="0"/>
    <n v="0"/>
    <n v="0"/>
    <x v="0"/>
    <x v="1"/>
    <n v="3"/>
    <s v="Negligible"/>
    <x v="3"/>
  </r>
  <r>
    <x v="79"/>
    <s v="AGP"/>
    <x v="79"/>
    <x v="4"/>
    <x v="4"/>
    <x v="4"/>
    <e v="#N/A"/>
    <e v="#N/A"/>
    <e v="#N/A"/>
    <e v="#N/A"/>
    <e v="#N/A"/>
    <e v="#N/A"/>
    <e v="#N/A"/>
    <e v="#N/A"/>
    <e v="#N/A"/>
    <x v="0"/>
    <n v="0"/>
    <n v="0"/>
    <n v="0"/>
    <n v="0"/>
    <x v="0"/>
    <x v="1"/>
    <n v="3"/>
    <s v="Low"/>
    <x v="4"/>
  </r>
  <r>
    <x v="80"/>
    <s v="WLP"/>
    <x v="80"/>
    <x v="0"/>
    <x v="0"/>
    <x v="0"/>
    <e v="#N/A"/>
    <e v="#N/A"/>
    <e v="#N/A"/>
    <e v="#N/A"/>
    <e v="#N/A"/>
    <e v="#N/A"/>
    <e v="#N/A"/>
    <e v="#N/A"/>
    <e v="#N/A"/>
    <x v="0"/>
    <n v="0"/>
    <n v="0"/>
    <n v="0"/>
    <n v="0"/>
    <x v="0"/>
    <x v="1"/>
    <n v="3"/>
    <s v="Negligible"/>
    <x v="3"/>
  </r>
  <r>
    <x v="81"/>
    <s v="AGP"/>
    <x v="81"/>
    <x v="0"/>
    <x v="0"/>
    <x v="0"/>
    <e v="#N/A"/>
    <e v="#N/A"/>
    <e v="#N/A"/>
    <e v="#N/A"/>
    <e v="#N/A"/>
    <e v="#N/A"/>
    <e v="#N/A"/>
    <e v="#N/A"/>
    <e v="#N/A"/>
    <x v="0"/>
    <n v="0"/>
    <n v="0"/>
    <n v="0"/>
    <n v="35000"/>
    <x v="0"/>
    <x v="1"/>
    <n v="3"/>
    <s v="Negligible"/>
    <x v="3"/>
  </r>
  <r>
    <x v="82"/>
    <s v="AGP"/>
    <x v="82"/>
    <x v="0"/>
    <x v="0"/>
    <x v="0"/>
    <e v="#N/A"/>
    <e v="#N/A"/>
    <e v="#N/A"/>
    <e v="#N/A"/>
    <e v="#N/A"/>
    <e v="#N/A"/>
    <e v="#N/A"/>
    <e v="#N/A"/>
    <e v="#N/A"/>
    <x v="0"/>
    <n v="0"/>
    <n v="0"/>
    <n v="25000"/>
    <n v="0"/>
    <x v="0"/>
    <x v="1"/>
    <n v="3"/>
    <s v="Negligible"/>
    <x v="3"/>
  </r>
  <r>
    <x v="83"/>
    <s v="AGP"/>
    <x v="83"/>
    <x v="0"/>
    <x v="0"/>
    <x v="3"/>
    <e v="#N/A"/>
    <e v="#N/A"/>
    <e v="#N/A"/>
    <e v="#N/A"/>
    <e v="#N/A"/>
    <e v="#N/A"/>
    <e v="#N/A"/>
    <e v="#N/A"/>
    <e v="#N/A"/>
    <x v="0"/>
    <n v="0"/>
    <n v="0"/>
    <n v="50000"/>
    <n v="60000"/>
    <x v="4"/>
    <x v="0"/>
    <n v="4"/>
    <s v="Negligible"/>
    <x v="0"/>
  </r>
  <r>
    <x v="84"/>
    <s v="AGP"/>
    <x v="84"/>
    <x v="4"/>
    <x v="4"/>
    <x v="4"/>
    <e v="#N/A"/>
    <e v="#N/A"/>
    <e v="#N/A"/>
    <e v="#N/A"/>
    <e v="#N/A"/>
    <e v="#N/A"/>
    <e v="#N/A"/>
    <e v="#N/A"/>
    <e v="#N/A"/>
    <x v="0"/>
    <n v="0"/>
    <n v="0"/>
    <n v="0"/>
    <n v="0"/>
    <x v="0"/>
    <x v="1"/>
    <n v="3"/>
    <s v="Low"/>
    <x v="4"/>
  </r>
  <r>
    <x v="85"/>
    <s v="AGP"/>
    <x v="85"/>
    <x v="5"/>
    <x v="5"/>
    <x v="4"/>
    <s v="O&amp;M NT"/>
    <s v="Grant Armstrong"/>
    <e v="#N/A"/>
    <e v="#N/A"/>
    <e v="#N/A"/>
    <e v="#N/A"/>
    <e v="#N/A"/>
    <e v="#N/A"/>
    <e v="#N/A"/>
    <x v="0"/>
    <n v="0"/>
    <n v="0"/>
    <n v="0"/>
    <n v="0"/>
    <x v="0"/>
    <x v="1"/>
    <n v="4"/>
    <s v="Moderate"/>
    <x v="2"/>
  </r>
  <r>
    <x v="86"/>
    <s v="AGP"/>
    <x v="86"/>
    <x v="5"/>
    <x v="0"/>
    <x v="4"/>
    <s v="O&amp;M NT"/>
    <s v="Grant Armstrong"/>
    <e v="#N/A"/>
    <e v="#N/A"/>
    <e v="#N/A"/>
    <e v="#N/A"/>
    <e v="#N/A"/>
    <e v="#N/A"/>
    <e v="#N/A"/>
    <x v="0"/>
    <n v="0"/>
    <n v="0"/>
    <n v="0"/>
    <n v="0"/>
    <x v="0"/>
    <x v="1"/>
    <n v="5"/>
    <s v="Moderate"/>
    <x v="5"/>
  </r>
  <r>
    <x v="87"/>
    <s v="AGP"/>
    <x v="87"/>
    <x v="0"/>
    <x v="0"/>
    <x v="1"/>
    <e v="#N/A"/>
    <e v="#N/A"/>
    <e v="#N/A"/>
    <e v="#N/A"/>
    <e v="#N/A"/>
    <e v="#N/A"/>
    <e v="#N/A"/>
    <e v="#N/A"/>
    <e v="#N/A"/>
    <x v="0"/>
    <n v="0"/>
    <n v="200000"/>
    <n v="425000"/>
    <n v="225000"/>
    <x v="4"/>
    <x v="1"/>
    <n v="4"/>
    <s v="Low"/>
    <x v="1"/>
  </r>
  <r>
    <x v="88"/>
    <s v="AGP"/>
    <x v="88"/>
    <x v="0"/>
    <x v="0"/>
    <x v="0"/>
    <e v="#N/A"/>
    <e v="#N/A"/>
    <e v="#N/A"/>
    <e v="#N/A"/>
    <e v="#N/A"/>
    <e v="#N/A"/>
    <e v="#N/A"/>
    <e v="#N/A"/>
    <e v="#N/A"/>
    <x v="0"/>
    <n v="0"/>
    <n v="0"/>
    <n v="0"/>
    <n v="0"/>
    <x v="0"/>
    <x v="1"/>
    <n v="3"/>
    <s v="Negligible"/>
    <x v="3"/>
  </r>
  <r>
    <x v="89"/>
    <s v="AGP"/>
    <x v="89"/>
    <x v="6"/>
    <x v="6"/>
    <x v="4"/>
    <s v="O&amp;M NT"/>
    <s v="Grant Armstrong"/>
    <e v="#N/A"/>
    <e v="#N/A"/>
    <e v="#N/A"/>
    <e v="#N/A"/>
    <e v="#N/A"/>
    <e v="#N/A"/>
    <e v="#N/A"/>
    <x v="0"/>
    <n v="0"/>
    <n v="0"/>
    <n v="0"/>
    <n v="0"/>
    <x v="0"/>
    <x v="1"/>
    <n v="2"/>
    <s v="Negligible"/>
    <x v="6"/>
  </r>
  <r>
    <x v="90"/>
    <s v="AGP"/>
    <x v="90"/>
    <x v="0"/>
    <x v="0"/>
    <x v="5"/>
    <e v="#N/A"/>
    <e v="#N/A"/>
    <e v="#N/A"/>
    <e v="#N/A"/>
    <e v="#N/A"/>
    <e v="#N/A"/>
    <e v="#N/A"/>
    <e v="#N/A"/>
    <e v="#N/A"/>
    <x v="0"/>
    <n v="50000"/>
    <n v="50000"/>
    <n v="0"/>
    <n v="0"/>
    <x v="4"/>
    <x v="1"/>
    <n v="4"/>
    <s v="Negligible"/>
    <x v="0"/>
  </r>
  <r>
    <x v="91"/>
    <s v="AGP"/>
    <x v="91"/>
    <x v="0"/>
    <x v="0"/>
    <x v="0"/>
    <e v="#N/A"/>
    <e v="#N/A"/>
    <e v="#N/A"/>
    <e v="#N/A"/>
    <e v="#N/A"/>
    <e v="#N/A"/>
    <e v="#N/A"/>
    <e v="#N/A"/>
    <e v="#N/A"/>
    <x v="0"/>
    <n v="0"/>
    <n v="0"/>
    <n v="0"/>
    <n v="0"/>
    <x v="0"/>
    <x v="1"/>
    <n v="1"/>
    <s v="Negligible"/>
    <x v="7"/>
  </r>
  <r>
    <x v="92"/>
    <s v="AGP"/>
    <x v="92"/>
    <x v="7"/>
    <x v="7"/>
    <x v="2"/>
    <s v="O&amp;M NT"/>
    <s v="Grant Armstrong"/>
    <n v="364259"/>
    <n v="347295.88"/>
    <n v="16963.119999999995"/>
    <n v="0"/>
    <n v="312021.59999999998"/>
    <n v="35274.28"/>
    <n v="0"/>
    <x v="2"/>
    <n v="51366.47"/>
    <n v="0"/>
    <n v="0"/>
    <n v="0"/>
    <x v="2"/>
    <x v="1"/>
    <n v="4"/>
    <s v="Low"/>
    <x v="1"/>
  </r>
  <r>
    <x v="93"/>
    <s v="AGP"/>
    <x v="93"/>
    <x v="0"/>
    <x v="0"/>
    <x v="0"/>
    <e v="#N/A"/>
    <e v="#N/A"/>
    <e v="#N/A"/>
    <e v="#N/A"/>
    <e v="#N/A"/>
    <e v="#N/A"/>
    <e v="#N/A"/>
    <e v="#N/A"/>
    <e v="#N/A"/>
    <x v="0"/>
    <n v="0"/>
    <n v="0"/>
    <n v="0"/>
    <n v="0"/>
    <x v="0"/>
    <x v="1"/>
    <n v="4"/>
    <s v="Low"/>
    <x v="1"/>
  </r>
  <r>
    <x v="94"/>
    <s v="AGP"/>
    <x v="94"/>
    <x v="0"/>
    <x v="8"/>
    <x v="0"/>
    <s v="O&amp;M NT"/>
    <s v="Grant Armstrong"/>
    <e v="#N/A"/>
    <e v="#N/A"/>
    <e v="#N/A"/>
    <e v="#N/A"/>
    <e v="#N/A"/>
    <e v="#N/A"/>
    <e v="#N/A"/>
    <x v="0"/>
    <n v="180000"/>
    <n v="0"/>
    <n v="0"/>
    <n v="0"/>
    <x v="0"/>
    <x v="1"/>
    <n v="4"/>
    <s v="Low"/>
    <x v="1"/>
  </r>
  <r>
    <x v="95"/>
    <s v="AGP"/>
    <x v="95"/>
    <x v="8"/>
    <x v="9"/>
    <x v="2"/>
    <s v="O&amp;M NT"/>
    <s v="Grant Armstrong"/>
    <e v="#N/A"/>
    <e v="#N/A"/>
    <e v="#N/A"/>
    <e v="#N/A"/>
    <e v="#N/A"/>
    <e v="#N/A"/>
    <e v="#N/A"/>
    <x v="0"/>
    <n v="16344"/>
    <n v="77000"/>
    <n v="0"/>
    <n v="0"/>
    <x v="4"/>
    <x v="1"/>
    <n v="4"/>
    <s v="Negligible"/>
    <x v="0"/>
  </r>
  <r>
    <x v="96"/>
    <s v="AGP"/>
    <x v="96"/>
    <x v="0"/>
    <x v="0"/>
    <x v="3"/>
    <e v="#N/A"/>
    <e v="#N/A"/>
    <e v="#N/A"/>
    <e v="#N/A"/>
    <e v="#N/A"/>
    <e v="#N/A"/>
    <e v="#N/A"/>
    <e v="#N/A"/>
    <e v="#N/A"/>
    <x v="0"/>
    <n v="0"/>
    <n v="0"/>
    <n v="0"/>
    <n v="0"/>
    <x v="4"/>
    <x v="0"/>
    <n v="4"/>
    <s v="Low"/>
    <x v="1"/>
  </r>
  <r>
    <x v="97"/>
    <s v="TTP"/>
    <x v="97"/>
    <x v="0"/>
    <x v="0"/>
    <x v="1"/>
    <e v="#N/A"/>
    <e v="#N/A"/>
    <e v="#N/A"/>
    <e v="#N/A"/>
    <e v="#N/A"/>
    <e v="#N/A"/>
    <e v="#N/A"/>
    <e v="#N/A"/>
    <e v="#N/A"/>
    <x v="0"/>
    <n v="0"/>
    <n v="75000"/>
    <n v="0"/>
    <n v="0"/>
    <x v="2"/>
    <x v="1"/>
    <n v="4"/>
    <s v="Negligible"/>
    <x v="0"/>
  </r>
  <r>
    <x v="98"/>
    <s v="AGP"/>
    <x v="98"/>
    <x v="9"/>
    <x v="10"/>
    <x v="4"/>
    <e v="#N/A"/>
    <e v="#N/A"/>
    <e v="#N/A"/>
    <e v="#N/A"/>
    <e v="#N/A"/>
    <e v="#N/A"/>
    <e v="#N/A"/>
    <e v="#N/A"/>
    <e v="#N/A"/>
    <x v="0"/>
    <n v="0"/>
    <n v="0"/>
    <n v="0"/>
    <n v="0"/>
    <x v="0"/>
    <x v="1"/>
    <n v="3"/>
    <s v="Low"/>
    <x v="4"/>
  </r>
  <r>
    <x v="99"/>
    <s v="AGP"/>
    <x v="99"/>
    <x v="9"/>
    <x v="10"/>
    <x v="4"/>
    <e v="#N/A"/>
    <e v="#N/A"/>
    <e v="#N/A"/>
    <e v="#N/A"/>
    <e v="#N/A"/>
    <e v="#N/A"/>
    <e v="#N/A"/>
    <e v="#N/A"/>
    <e v="#N/A"/>
    <x v="0"/>
    <n v="0"/>
    <n v="0"/>
    <n v="0"/>
    <n v="0"/>
    <x v="0"/>
    <x v="1"/>
    <n v="3"/>
    <s v="Low"/>
    <x v="4"/>
  </r>
  <r>
    <x v="100"/>
    <s v="AGP"/>
    <x v="100"/>
    <x v="9"/>
    <x v="10"/>
    <x v="4"/>
    <e v="#N/A"/>
    <e v="#N/A"/>
    <e v="#N/A"/>
    <e v="#N/A"/>
    <e v="#N/A"/>
    <e v="#N/A"/>
    <e v="#N/A"/>
    <e v="#N/A"/>
    <e v="#N/A"/>
    <x v="0"/>
    <n v="0"/>
    <n v="0"/>
    <n v="0"/>
    <n v="0"/>
    <x v="0"/>
    <x v="1"/>
    <n v="3"/>
    <s v="Low"/>
    <x v="4"/>
  </r>
  <r>
    <x v="101"/>
    <s v="AGP"/>
    <x v="101"/>
    <x v="0"/>
    <x v="0"/>
    <x v="0"/>
    <e v="#N/A"/>
    <e v="#N/A"/>
    <e v="#N/A"/>
    <e v="#N/A"/>
    <e v="#N/A"/>
    <e v="#N/A"/>
    <e v="#N/A"/>
    <e v="#N/A"/>
    <e v="#N/A"/>
    <x v="0"/>
    <n v="0"/>
    <n v="0"/>
    <n v="0"/>
    <n v="0"/>
    <x v="0"/>
    <x v="1"/>
    <n v="3"/>
    <s v="Negligible"/>
    <x v="3"/>
  </r>
  <r>
    <x v="102"/>
    <s v="AGP"/>
    <x v="102"/>
    <x v="0"/>
    <x v="0"/>
    <x v="1"/>
    <e v="#N/A"/>
    <e v="#N/A"/>
    <e v="#N/A"/>
    <e v="#N/A"/>
    <e v="#N/A"/>
    <e v="#N/A"/>
    <e v="#N/A"/>
    <e v="#N/A"/>
    <e v="#N/A"/>
    <x v="0"/>
    <n v="0"/>
    <n v="120000"/>
    <n v="0"/>
    <n v="0"/>
    <x v="2"/>
    <x v="1"/>
    <n v="4"/>
    <s v="Negligible"/>
    <x v="0"/>
  </r>
  <r>
    <x v="103"/>
    <s v="AGP"/>
    <x v="103"/>
    <x v="0"/>
    <x v="0"/>
    <x v="3"/>
    <e v="#N/A"/>
    <e v="#N/A"/>
    <e v="#N/A"/>
    <e v="#N/A"/>
    <e v="#N/A"/>
    <e v="#N/A"/>
    <e v="#N/A"/>
    <e v="#N/A"/>
    <e v="#N/A"/>
    <x v="0"/>
    <n v="0"/>
    <n v="0"/>
    <n v="0"/>
    <n v="160000"/>
    <x v="2"/>
    <x v="0"/>
    <n v="4"/>
    <s v="Negligible"/>
    <x v="0"/>
  </r>
  <r>
    <x v="104"/>
    <s v="AGP"/>
    <x v="104"/>
    <x v="0"/>
    <x v="0"/>
    <x v="0"/>
    <e v="#N/A"/>
    <e v="#N/A"/>
    <e v="#N/A"/>
    <e v="#N/A"/>
    <e v="#N/A"/>
    <e v="#N/A"/>
    <e v="#N/A"/>
    <e v="#N/A"/>
    <e v="#N/A"/>
    <x v="0"/>
    <n v="0"/>
    <n v="0"/>
    <n v="0"/>
    <n v="30000"/>
    <x v="0"/>
    <x v="0"/>
    <n v="4"/>
    <s v="Negligible"/>
    <x v="0"/>
  </r>
  <r>
    <x v="105"/>
    <s v="AGP"/>
    <x v="105"/>
    <x v="0"/>
    <x v="0"/>
    <x v="0"/>
    <e v="#N/A"/>
    <e v="#N/A"/>
    <e v="#N/A"/>
    <e v="#N/A"/>
    <e v="#N/A"/>
    <e v="#N/A"/>
    <e v="#N/A"/>
    <e v="#N/A"/>
    <e v="#N/A"/>
    <x v="0"/>
    <n v="0"/>
    <n v="0"/>
    <n v="0"/>
    <n v="30000"/>
    <x v="0"/>
    <x v="0"/>
    <n v="4"/>
    <s v="Negligible"/>
    <x v="0"/>
  </r>
  <r>
    <x v="106"/>
    <s v="AGP"/>
    <x v="106"/>
    <x v="10"/>
    <x v="11"/>
    <x v="4"/>
    <s v="O&amp;M NT"/>
    <s v="Grant Armstrong"/>
    <e v="#N/A"/>
    <e v="#N/A"/>
    <e v="#N/A"/>
    <e v="#N/A"/>
    <e v="#N/A"/>
    <e v="#N/A"/>
    <e v="#N/A"/>
    <x v="0"/>
    <n v="0"/>
    <n v="0"/>
    <n v="0"/>
    <n v="0"/>
    <x v="0"/>
    <x v="1"/>
    <n v="4"/>
    <s v="Low"/>
    <x v="1"/>
  </r>
  <r>
    <x v="107"/>
    <s v="AGP"/>
    <x v="107"/>
    <x v="0"/>
    <x v="0"/>
    <x v="0"/>
    <e v="#N/A"/>
    <e v="#N/A"/>
    <e v="#N/A"/>
    <e v="#N/A"/>
    <e v="#N/A"/>
    <e v="#N/A"/>
    <e v="#N/A"/>
    <e v="#N/A"/>
    <e v="#N/A"/>
    <x v="0"/>
    <n v="0"/>
    <n v="0"/>
    <n v="30000"/>
    <n v="0"/>
    <x v="0"/>
    <x v="0"/>
    <n v="4"/>
    <s v="Negligible"/>
    <x v="0"/>
  </r>
  <r>
    <x v="108"/>
    <s v="AGP"/>
    <x v="108"/>
    <x v="0"/>
    <x v="0"/>
    <x v="0"/>
    <e v="#N/A"/>
    <e v="#N/A"/>
    <e v="#N/A"/>
    <e v="#N/A"/>
    <e v="#N/A"/>
    <e v="#N/A"/>
    <e v="#N/A"/>
    <e v="#N/A"/>
    <e v="#N/A"/>
    <x v="0"/>
    <n v="0"/>
    <n v="0"/>
    <n v="0"/>
    <n v="30000"/>
    <x v="0"/>
    <x v="0"/>
    <n v="4"/>
    <s v="Negligible"/>
    <x v="0"/>
  </r>
  <r>
    <x v="109"/>
    <s v="AGP"/>
    <x v="109"/>
    <x v="0"/>
    <x v="0"/>
    <x v="0"/>
    <e v="#N/A"/>
    <e v="#N/A"/>
    <e v="#N/A"/>
    <e v="#N/A"/>
    <e v="#N/A"/>
    <e v="#N/A"/>
    <e v="#N/A"/>
    <e v="#N/A"/>
    <e v="#N/A"/>
    <x v="0"/>
    <n v="0"/>
    <n v="0"/>
    <n v="30000"/>
    <n v="0"/>
    <x v="0"/>
    <x v="0"/>
    <n v="4"/>
    <s v="Negligible"/>
    <x v="0"/>
  </r>
  <r>
    <x v="110"/>
    <s v="KKP"/>
    <x v="110"/>
    <x v="0"/>
    <x v="0"/>
    <x v="0"/>
    <e v="#N/A"/>
    <e v="#N/A"/>
    <e v="#N/A"/>
    <e v="#N/A"/>
    <e v="#N/A"/>
    <e v="#N/A"/>
    <e v="#N/A"/>
    <e v="#N/A"/>
    <e v="#N/A"/>
    <x v="0"/>
    <n v="0"/>
    <n v="0"/>
    <n v="30000"/>
    <n v="0"/>
    <x v="0"/>
    <x v="0"/>
    <n v="4"/>
    <s v="Negligible"/>
    <x v="0"/>
  </r>
  <r>
    <x v="111"/>
    <s v="AGP"/>
    <x v="111"/>
    <x v="11"/>
    <x v="12"/>
    <x v="0"/>
    <s v="O&amp;M NT"/>
    <s v="Grant Armstrong"/>
    <n v="330200"/>
    <n v="333931.26"/>
    <n v="-3731.2600000000093"/>
    <n v="0"/>
    <n v="325911.06"/>
    <n v="8020.2"/>
    <n v="0"/>
    <x v="3"/>
    <n v="60000"/>
    <n v="0"/>
    <n v="0"/>
    <n v="0"/>
    <x v="0"/>
    <x v="1"/>
    <n v="4"/>
    <s v="Negligible"/>
    <x v="0"/>
  </r>
  <r>
    <x v="112"/>
    <s v="AGP"/>
    <x v="112"/>
    <x v="0"/>
    <x v="0"/>
    <x v="0"/>
    <e v="#N/A"/>
    <e v="#N/A"/>
    <e v="#N/A"/>
    <e v="#N/A"/>
    <e v="#N/A"/>
    <e v="#N/A"/>
    <e v="#N/A"/>
    <e v="#N/A"/>
    <e v="#N/A"/>
    <x v="0"/>
    <n v="0"/>
    <n v="0"/>
    <n v="30000"/>
    <n v="0"/>
    <x v="0"/>
    <x v="0"/>
    <n v="4"/>
    <s v="Negligible"/>
    <x v="0"/>
  </r>
  <r>
    <x v="113"/>
    <s v="AGP"/>
    <x v="113"/>
    <x v="0"/>
    <x v="0"/>
    <x v="0"/>
    <e v="#N/A"/>
    <e v="#N/A"/>
    <e v="#N/A"/>
    <e v="#N/A"/>
    <e v="#N/A"/>
    <e v="#N/A"/>
    <e v="#N/A"/>
    <e v="#N/A"/>
    <e v="#N/A"/>
    <x v="0"/>
    <n v="0"/>
    <n v="0"/>
    <n v="0"/>
    <n v="20000"/>
    <x v="0"/>
    <x v="0"/>
    <n v="4"/>
    <s v="Negligible"/>
    <x v="0"/>
  </r>
  <r>
    <x v="114"/>
    <s v="AGP"/>
    <x v="114"/>
    <x v="12"/>
    <x v="13"/>
    <x v="0"/>
    <s v="O&amp;M NT"/>
    <s v="Grant Armstrong"/>
    <e v="#N/A"/>
    <e v="#N/A"/>
    <e v="#N/A"/>
    <e v="#N/A"/>
    <e v="#N/A"/>
    <e v="#N/A"/>
    <e v="#N/A"/>
    <x v="0"/>
    <n v="60000"/>
    <n v="0"/>
    <n v="0"/>
    <n v="0"/>
    <x v="0"/>
    <x v="0"/>
    <n v="4"/>
    <s v="Low"/>
    <x v="1"/>
  </r>
  <r>
    <x v="115"/>
    <s v="AGP"/>
    <x v="115"/>
    <x v="0"/>
    <x v="0"/>
    <x v="0"/>
    <e v="#N/A"/>
    <e v="#N/A"/>
    <e v="#N/A"/>
    <e v="#N/A"/>
    <e v="#N/A"/>
    <e v="#N/A"/>
    <e v="#N/A"/>
    <e v="#N/A"/>
    <e v="#N/A"/>
    <x v="0"/>
    <n v="0"/>
    <n v="0"/>
    <n v="20000"/>
    <n v="0"/>
    <x v="0"/>
    <x v="0"/>
    <n v="4"/>
    <s v="Low"/>
    <x v="1"/>
  </r>
  <r>
    <x v="116"/>
    <s v="AGP"/>
    <x v="115"/>
    <x v="0"/>
    <x v="0"/>
    <x v="0"/>
    <e v="#N/A"/>
    <e v="#N/A"/>
    <e v="#N/A"/>
    <e v="#N/A"/>
    <e v="#N/A"/>
    <e v="#N/A"/>
    <e v="#N/A"/>
    <e v="#N/A"/>
    <e v="#N/A"/>
    <x v="0"/>
    <n v="0"/>
    <n v="0"/>
    <n v="30000"/>
    <n v="0"/>
    <x v="0"/>
    <x v="0"/>
    <n v="4"/>
    <s v="Negligible"/>
    <x v="0"/>
  </r>
  <r>
    <x v="117"/>
    <s v="AGP"/>
    <x v="116"/>
    <x v="0"/>
    <x v="0"/>
    <x v="0"/>
    <e v="#N/A"/>
    <e v="#N/A"/>
    <e v="#N/A"/>
    <e v="#N/A"/>
    <e v="#N/A"/>
    <e v="#N/A"/>
    <e v="#N/A"/>
    <e v="#N/A"/>
    <e v="#N/A"/>
    <x v="0"/>
    <n v="0"/>
    <n v="0"/>
    <n v="30000"/>
    <n v="0"/>
    <x v="0"/>
    <x v="0"/>
    <n v="4"/>
    <s v="Negligible"/>
    <x v="0"/>
  </r>
  <r>
    <x v="118"/>
    <s v="AGP"/>
    <x v="117"/>
    <x v="0"/>
    <x v="0"/>
    <x v="0"/>
    <e v="#N/A"/>
    <e v="#N/A"/>
    <e v="#N/A"/>
    <e v="#N/A"/>
    <e v="#N/A"/>
    <e v="#N/A"/>
    <e v="#N/A"/>
    <e v="#N/A"/>
    <e v="#N/A"/>
    <x v="0"/>
    <n v="0"/>
    <n v="0"/>
    <n v="0"/>
    <n v="20000"/>
    <x v="0"/>
    <x v="0"/>
    <n v="4"/>
    <s v="Negligible"/>
    <x v="0"/>
  </r>
  <r>
    <x v="119"/>
    <s v="AGP"/>
    <x v="118"/>
    <x v="0"/>
    <x v="0"/>
    <x v="0"/>
    <e v="#N/A"/>
    <e v="#N/A"/>
    <e v="#N/A"/>
    <e v="#N/A"/>
    <e v="#N/A"/>
    <e v="#N/A"/>
    <e v="#N/A"/>
    <e v="#N/A"/>
    <e v="#N/A"/>
    <x v="0"/>
    <n v="0"/>
    <n v="0"/>
    <n v="0"/>
    <n v="20000"/>
    <x v="0"/>
    <x v="0"/>
    <n v="4"/>
    <s v="Negligible"/>
    <x v="0"/>
  </r>
  <r>
    <x v="120"/>
    <s v="AGP"/>
    <x v="119"/>
    <x v="11"/>
    <x v="12"/>
    <x v="0"/>
    <s v="O&amp;M NT"/>
    <s v="Grant Armstrong"/>
    <n v="330200"/>
    <n v="333931.26"/>
    <n v="-3731.2600000000093"/>
    <n v="0"/>
    <n v="325911.06"/>
    <n v="8020.2"/>
    <n v="0"/>
    <x v="3"/>
    <n v="0"/>
    <n v="0"/>
    <n v="0"/>
    <n v="0"/>
    <x v="0"/>
    <x v="1"/>
    <n v="4"/>
    <s v="Low"/>
    <x v="1"/>
  </r>
  <r>
    <x v="121"/>
    <s v="TTP"/>
    <x v="120"/>
    <x v="0"/>
    <x v="0"/>
    <x v="0"/>
    <e v="#N/A"/>
    <e v="#N/A"/>
    <e v="#N/A"/>
    <e v="#N/A"/>
    <e v="#N/A"/>
    <e v="#N/A"/>
    <e v="#N/A"/>
    <e v="#N/A"/>
    <e v="#N/A"/>
    <x v="0"/>
    <n v="0"/>
    <n v="0"/>
    <n v="20000"/>
    <n v="0"/>
    <x v="0"/>
    <x v="0"/>
    <n v="4"/>
    <s v="Negligible"/>
    <x v="0"/>
  </r>
  <r>
    <x v="122"/>
    <s v="AGP"/>
    <x v="121"/>
    <x v="0"/>
    <x v="0"/>
    <x v="0"/>
    <e v="#N/A"/>
    <e v="#N/A"/>
    <e v="#N/A"/>
    <e v="#N/A"/>
    <e v="#N/A"/>
    <e v="#N/A"/>
    <e v="#N/A"/>
    <e v="#N/A"/>
    <e v="#N/A"/>
    <x v="0"/>
    <n v="0"/>
    <n v="0"/>
    <n v="0"/>
    <n v="20000"/>
    <x v="0"/>
    <x v="0"/>
    <n v="4"/>
    <s v="Negligible"/>
    <x v="0"/>
  </r>
  <r>
    <x v="123"/>
    <s v="AGP"/>
    <x v="122"/>
    <x v="0"/>
    <x v="0"/>
    <x v="0"/>
    <e v="#N/A"/>
    <e v="#N/A"/>
    <e v="#N/A"/>
    <e v="#N/A"/>
    <e v="#N/A"/>
    <e v="#N/A"/>
    <e v="#N/A"/>
    <e v="#N/A"/>
    <e v="#N/A"/>
    <x v="0"/>
    <n v="0"/>
    <n v="0"/>
    <n v="0"/>
    <n v="20000"/>
    <x v="0"/>
    <x v="0"/>
    <n v="4"/>
    <s v="Negligible"/>
    <x v="0"/>
  </r>
  <r>
    <x v="124"/>
    <s v="MEP"/>
    <x v="123"/>
    <x v="0"/>
    <x v="0"/>
    <x v="0"/>
    <e v="#N/A"/>
    <e v="#N/A"/>
    <e v="#N/A"/>
    <e v="#N/A"/>
    <e v="#N/A"/>
    <e v="#N/A"/>
    <e v="#N/A"/>
    <e v="#N/A"/>
    <e v="#N/A"/>
    <x v="0"/>
    <n v="0"/>
    <n v="0"/>
    <n v="0"/>
    <n v="20000"/>
    <x v="0"/>
    <x v="0"/>
    <n v="4"/>
    <s v="Negligible"/>
    <x v="0"/>
  </r>
  <r>
    <x v="125"/>
    <s v="AGP"/>
    <x v="124"/>
    <x v="0"/>
    <x v="0"/>
    <x v="0"/>
    <e v="#N/A"/>
    <e v="#N/A"/>
    <e v="#N/A"/>
    <e v="#N/A"/>
    <e v="#N/A"/>
    <e v="#N/A"/>
    <e v="#N/A"/>
    <e v="#N/A"/>
    <e v="#N/A"/>
    <x v="0"/>
    <n v="0"/>
    <n v="0"/>
    <n v="20000"/>
    <n v="0"/>
    <x v="0"/>
    <x v="0"/>
    <n v="4"/>
    <s v="Negligible"/>
    <x v="0"/>
  </r>
  <r>
    <x v="126"/>
    <s v="AGP"/>
    <x v="125"/>
    <x v="0"/>
    <x v="0"/>
    <x v="0"/>
    <e v="#N/A"/>
    <e v="#N/A"/>
    <e v="#N/A"/>
    <e v="#N/A"/>
    <e v="#N/A"/>
    <e v="#N/A"/>
    <e v="#N/A"/>
    <e v="#N/A"/>
    <e v="#N/A"/>
    <x v="0"/>
    <n v="0"/>
    <n v="0"/>
    <n v="0"/>
    <n v="20000"/>
    <x v="0"/>
    <x v="0"/>
    <n v="4"/>
    <s v="Negligible"/>
    <x v="0"/>
  </r>
  <r>
    <x v="127"/>
    <s v="AGP"/>
    <x v="126"/>
    <x v="10"/>
    <x v="11"/>
    <x v="4"/>
    <s v="O&amp;M NT"/>
    <s v="Grant Armstrong"/>
    <e v="#N/A"/>
    <e v="#N/A"/>
    <e v="#N/A"/>
    <e v="#N/A"/>
    <e v="#N/A"/>
    <e v="#N/A"/>
    <e v="#N/A"/>
    <x v="0"/>
    <n v="0"/>
    <n v="0"/>
    <n v="0"/>
    <n v="0"/>
    <x v="0"/>
    <x v="1"/>
    <n v="4"/>
    <s v="Negligible"/>
    <x v="0"/>
  </r>
  <r>
    <x v="128"/>
    <s v="AGP"/>
    <x v="127"/>
    <x v="13"/>
    <x v="12"/>
    <x v="0"/>
    <e v="#N/A"/>
    <e v="#N/A"/>
    <e v="#N/A"/>
    <e v="#N/A"/>
    <e v="#N/A"/>
    <e v="#N/A"/>
    <e v="#N/A"/>
    <e v="#N/A"/>
    <e v="#N/A"/>
    <x v="0"/>
    <n v="0"/>
    <n v="0"/>
    <n v="0"/>
    <n v="0"/>
    <x v="0"/>
    <x v="1"/>
    <n v="4"/>
    <s v="Negligible"/>
    <x v="0"/>
  </r>
  <r>
    <x v="129"/>
    <s v="AGP"/>
    <x v="128"/>
    <x v="10"/>
    <x v="14"/>
    <x v="2"/>
    <s v="O&amp;M NT"/>
    <s v="Grant Armstrong"/>
    <e v="#N/A"/>
    <e v="#N/A"/>
    <e v="#N/A"/>
    <e v="#N/A"/>
    <e v="#N/A"/>
    <e v="#N/A"/>
    <e v="#N/A"/>
    <x v="0"/>
    <n v="3968.25"/>
    <n v="0"/>
    <n v="0"/>
    <n v="0"/>
    <x v="3"/>
    <x v="1"/>
    <n v="4"/>
    <s v="Negligible"/>
    <x v="0"/>
  </r>
  <r>
    <x v="130"/>
    <s v="AGP"/>
    <x v="129"/>
    <x v="0"/>
    <x v="0"/>
    <x v="1"/>
    <e v="#N/A"/>
    <e v="#N/A"/>
    <e v="#N/A"/>
    <e v="#N/A"/>
    <e v="#N/A"/>
    <e v="#N/A"/>
    <e v="#N/A"/>
    <e v="#N/A"/>
    <e v="#N/A"/>
    <x v="0"/>
    <n v="0"/>
    <n v="120000"/>
    <n v="0"/>
    <n v="0"/>
    <x v="3"/>
    <x v="1"/>
    <n v="4"/>
    <s v="Low"/>
    <x v="1"/>
  </r>
  <r>
    <x v="131"/>
    <s v="MEP"/>
    <x v="130"/>
    <x v="0"/>
    <x v="15"/>
    <x v="0"/>
    <s v="O&amp;M NT"/>
    <s v="Grant Armstrong"/>
    <e v="#N/A"/>
    <e v="#N/A"/>
    <e v="#N/A"/>
    <e v="#N/A"/>
    <e v="#N/A"/>
    <e v="#N/A"/>
    <e v="#N/A"/>
    <x v="0"/>
    <n v="60000"/>
    <n v="0"/>
    <n v="0"/>
    <n v="0"/>
    <x v="0"/>
    <x v="1"/>
    <n v="4"/>
    <s v="Low"/>
    <x v="1"/>
  </r>
  <r>
    <x v="132"/>
    <s v="AGP"/>
    <x v="131"/>
    <x v="0"/>
    <x v="0"/>
    <x v="3"/>
    <e v="#N/A"/>
    <e v="#N/A"/>
    <e v="#N/A"/>
    <e v="#N/A"/>
    <e v="#N/A"/>
    <e v="#N/A"/>
    <e v="#N/A"/>
    <e v="#N/A"/>
    <e v="#N/A"/>
    <x v="0"/>
    <n v="0"/>
    <n v="0"/>
    <n v="240000"/>
    <n v="230000"/>
    <x v="3"/>
    <x v="0"/>
    <n v="4"/>
    <s v="Negligible"/>
    <x v="0"/>
  </r>
  <r>
    <x v="133"/>
    <s v="AGP"/>
    <x v="132"/>
    <x v="14"/>
    <x v="16"/>
    <x v="4"/>
    <e v="#N/A"/>
    <e v="#N/A"/>
    <e v="#N/A"/>
    <e v="#N/A"/>
    <e v="#N/A"/>
    <e v="#N/A"/>
    <e v="#N/A"/>
    <e v="#N/A"/>
    <e v="#N/A"/>
    <x v="0"/>
    <n v="0"/>
    <n v="0"/>
    <n v="0"/>
    <n v="0"/>
    <x v="0"/>
    <x v="1"/>
    <n v="4"/>
    <s v="Moderate"/>
    <x v="2"/>
  </r>
  <r>
    <x v="134"/>
    <s v="AGP"/>
    <x v="133"/>
    <x v="15"/>
    <x v="17"/>
    <x v="4"/>
    <e v="#N/A"/>
    <e v="#N/A"/>
    <e v="#N/A"/>
    <e v="#N/A"/>
    <e v="#N/A"/>
    <e v="#N/A"/>
    <e v="#N/A"/>
    <e v="#N/A"/>
    <e v="#N/A"/>
    <x v="0"/>
    <n v="0"/>
    <n v="0"/>
    <n v="0"/>
    <n v="0"/>
    <x v="0"/>
    <x v="1"/>
    <n v="4"/>
    <s v="Moderate"/>
    <x v="2"/>
  </r>
  <r>
    <x v="135"/>
    <s v="AGP"/>
    <x v="134"/>
    <x v="0"/>
    <x v="0"/>
    <x v="0"/>
    <e v="#N/A"/>
    <e v="#N/A"/>
    <e v="#N/A"/>
    <e v="#N/A"/>
    <e v="#N/A"/>
    <e v="#N/A"/>
    <e v="#N/A"/>
    <e v="#N/A"/>
    <e v="#N/A"/>
    <x v="0"/>
    <n v="0"/>
    <n v="0"/>
    <n v="0"/>
    <n v="0"/>
    <x v="0"/>
    <x v="1"/>
    <n v="3"/>
    <s v="Negligible"/>
    <x v="3"/>
  </r>
  <r>
    <x v="136"/>
    <s v="AGP"/>
    <x v="135"/>
    <x v="16"/>
    <x v="18"/>
    <x v="4"/>
    <s v="O&amp;M NT"/>
    <s v="Grant Armstrong"/>
    <e v="#N/A"/>
    <e v="#N/A"/>
    <e v="#N/A"/>
    <e v="#N/A"/>
    <e v="#N/A"/>
    <e v="#N/A"/>
    <e v="#N/A"/>
    <x v="0"/>
    <m/>
    <n v="0"/>
    <n v="0"/>
    <n v="0"/>
    <x v="3"/>
    <x v="1"/>
    <n v="3"/>
    <s v="Low"/>
    <x v="4"/>
  </r>
  <r>
    <x v="137"/>
    <s v="KKP"/>
    <x v="136"/>
    <x v="16"/>
    <x v="19"/>
    <x v="0"/>
    <s v="O&amp;M NT"/>
    <s v="Grant Armstrong"/>
    <e v="#N/A"/>
    <e v="#N/A"/>
    <e v="#N/A"/>
    <e v="#N/A"/>
    <e v="#N/A"/>
    <e v="#N/A"/>
    <e v="#N/A"/>
    <x v="0"/>
    <n v="0"/>
    <n v="0"/>
    <n v="0"/>
    <n v="0"/>
    <x v="0"/>
    <x v="1"/>
    <n v="3"/>
    <s v="Negligible"/>
    <x v="3"/>
  </r>
  <r>
    <x v="138"/>
    <s v="AGP"/>
    <x v="137"/>
    <x v="17"/>
    <x v="20"/>
    <x v="4"/>
    <e v="#N/A"/>
    <e v="#N/A"/>
    <e v="#N/A"/>
    <e v="#N/A"/>
    <e v="#N/A"/>
    <e v="#N/A"/>
    <e v="#N/A"/>
    <e v="#N/A"/>
    <e v="#N/A"/>
    <x v="0"/>
    <n v="0"/>
    <n v="0"/>
    <n v="0"/>
    <n v="0"/>
    <x v="0"/>
    <x v="1"/>
    <n v="4"/>
    <s v="Low"/>
    <x v="1"/>
  </r>
  <r>
    <x v="139"/>
    <s v="AGP"/>
    <x v="138"/>
    <x v="18"/>
    <x v="21"/>
    <x v="4"/>
    <s v="O&amp;M NT"/>
    <s v="Grant Armstrong"/>
    <e v="#N/A"/>
    <e v="#N/A"/>
    <e v="#N/A"/>
    <e v="#N/A"/>
    <e v="#N/A"/>
    <e v="#N/A"/>
    <e v="#N/A"/>
    <x v="0"/>
    <n v="214431.05"/>
    <n v="0"/>
    <n v="0"/>
    <n v="0"/>
    <x v="2"/>
    <x v="1"/>
    <n v="4"/>
    <s v="Low"/>
    <x v="1"/>
  </r>
  <r>
    <x v="140"/>
    <s v="AGP"/>
    <x v="139"/>
    <x v="18"/>
    <x v="22"/>
    <x v="4"/>
    <s v="O&amp;M NT"/>
    <s v="Grant Armstrong"/>
    <e v="#N/A"/>
    <e v="#N/A"/>
    <e v="#N/A"/>
    <e v="#N/A"/>
    <e v="#N/A"/>
    <e v="#N/A"/>
    <e v="#N/A"/>
    <x v="0"/>
    <n v="140000"/>
    <n v="0"/>
    <n v="0"/>
    <n v="0"/>
    <x v="0"/>
    <x v="1"/>
    <n v="4"/>
    <s v="Low"/>
    <x v="1"/>
  </r>
  <r>
    <x v="141"/>
    <s v="AGP"/>
    <x v="140"/>
    <x v="19"/>
    <x v="0"/>
    <x v="2"/>
    <s v="O&amp;M NT"/>
    <s v="Grant Armstrong"/>
    <n v="770000"/>
    <n v="625614.66"/>
    <n v="144385.33999999997"/>
    <n v="0"/>
    <n v="578783.13"/>
    <n v="46831.53"/>
    <n v="0"/>
    <x v="4"/>
    <n v="700000"/>
    <n v="50000"/>
    <n v="0"/>
    <n v="0"/>
    <x v="2"/>
    <x v="1"/>
    <n v="4"/>
    <s v="Low"/>
    <x v="1"/>
  </r>
  <r>
    <x v="142"/>
    <s v="AGP"/>
    <x v="141"/>
    <x v="15"/>
    <x v="21"/>
    <x v="0"/>
    <e v="#N/A"/>
    <e v="#N/A"/>
    <e v="#N/A"/>
    <e v="#N/A"/>
    <e v="#N/A"/>
    <e v="#N/A"/>
    <e v="#N/A"/>
    <e v="#N/A"/>
    <e v="#N/A"/>
    <x v="0"/>
    <n v="25000"/>
    <n v="425000"/>
    <n v="0"/>
    <n v="0"/>
    <x v="0"/>
    <x v="1"/>
    <n v="4"/>
    <s v="Low"/>
    <x v="1"/>
  </r>
  <r>
    <x v="143"/>
    <s v="AGP"/>
    <x v="142"/>
    <x v="0"/>
    <x v="0"/>
    <x v="3"/>
    <e v="#N/A"/>
    <e v="#N/A"/>
    <e v="#N/A"/>
    <e v="#N/A"/>
    <e v="#N/A"/>
    <e v="#N/A"/>
    <e v="#N/A"/>
    <e v="#N/A"/>
    <e v="#N/A"/>
    <x v="0"/>
    <n v="0"/>
    <n v="0"/>
    <n v="750000"/>
    <n v="750000"/>
    <x v="2"/>
    <x v="0"/>
    <n v="4"/>
    <s v="Low"/>
    <x v="1"/>
  </r>
  <r>
    <x v="144"/>
    <s v="AGP"/>
    <x v="143"/>
    <x v="0"/>
    <x v="0"/>
    <x v="0"/>
    <e v="#N/A"/>
    <e v="#N/A"/>
    <e v="#N/A"/>
    <e v="#N/A"/>
    <e v="#N/A"/>
    <e v="#N/A"/>
    <e v="#N/A"/>
    <e v="#N/A"/>
    <e v="#N/A"/>
    <x v="0"/>
    <n v="0"/>
    <n v="0"/>
    <n v="0"/>
    <n v="0"/>
    <x v="0"/>
    <x v="1"/>
    <n v="3"/>
    <s v="Low"/>
    <x v="4"/>
  </r>
  <r>
    <x v="145"/>
    <s v="AGP"/>
    <x v="144"/>
    <x v="0"/>
    <x v="0"/>
    <x v="4"/>
    <e v="#N/A"/>
    <e v="#N/A"/>
    <e v="#N/A"/>
    <e v="#N/A"/>
    <e v="#N/A"/>
    <e v="#N/A"/>
    <e v="#N/A"/>
    <e v="#N/A"/>
    <e v="#N/A"/>
    <x v="0"/>
    <n v="0"/>
    <n v="0"/>
    <n v="0"/>
    <n v="0"/>
    <x v="0"/>
    <x v="1"/>
    <n v="3"/>
    <s v="Negligible"/>
    <x v="3"/>
  </r>
  <r>
    <x v="146"/>
    <s v="AGP"/>
    <x v="145"/>
    <x v="0"/>
    <x v="0"/>
    <x v="0"/>
    <e v="#N/A"/>
    <e v="#N/A"/>
    <e v="#N/A"/>
    <e v="#N/A"/>
    <e v="#N/A"/>
    <e v="#N/A"/>
    <e v="#N/A"/>
    <e v="#N/A"/>
    <e v="#N/A"/>
    <x v="0"/>
    <n v="0"/>
    <n v="0"/>
    <n v="0"/>
    <n v="0"/>
    <x v="0"/>
    <x v="1"/>
    <n v="3"/>
    <s v="Low"/>
    <x v="4"/>
  </r>
  <r>
    <x v="147"/>
    <s v="AGP"/>
    <x v="146"/>
    <x v="0"/>
    <x v="23"/>
    <x v="0"/>
    <e v="#N/A"/>
    <e v="#N/A"/>
    <e v="#N/A"/>
    <e v="#N/A"/>
    <e v="#N/A"/>
    <e v="#N/A"/>
    <e v="#N/A"/>
    <e v="#N/A"/>
    <e v="#N/A"/>
    <x v="0"/>
    <n v="0"/>
    <n v="0"/>
    <n v="0"/>
    <n v="0"/>
    <x v="0"/>
    <x v="1"/>
    <n v="3"/>
    <s v="Low"/>
    <x v="4"/>
  </r>
  <r>
    <x v="148"/>
    <s v="AGP"/>
    <x v="146"/>
    <x v="0"/>
    <x v="23"/>
    <x v="0"/>
    <e v="#N/A"/>
    <e v="#N/A"/>
    <e v="#N/A"/>
    <e v="#N/A"/>
    <e v="#N/A"/>
    <e v="#N/A"/>
    <e v="#N/A"/>
    <e v="#N/A"/>
    <e v="#N/A"/>
    <x v="0"/>
    <n v="0"/>
    <n v="0"/>
    <n v="0"/>
    <n v="0"/>
    <x v="0"/>
    <x v="1"/>
    <n v="3"/>
    <s v="Low"/>
    <x v="4"/>
  </r>
  <r>
    <x v="149"/>
    <s v="AGP"/>
    <x v="146"/>
    <x v="0"/>
    <x v="23"/>
    <x v="0"/>
    <e v="#N/A"/>
    <e v="#N/A"/>
    <e v="#N/A"/>
    <e v="#N/A"/>
    <e v="#N/A"/>
    <e v="#N/A"/>
    <e v="#N/A"/>
    <e v="#N/A"/>
    <e v="#N/A"/>
    <x v="0"/>
    <n v="0"/>
    <n v="0"/>
    <n v="0"/>
    <n v="0"/>
    <x v="0"/>
    <x v="1"/>
    <n v="3"/>
    <s v="Low"/>
    <x v="4"/>
  </r>
  <r>
    <x v="150"/>
    <s v="AGP"/>
    <x v="146"/>
    <x v="0"/>
    <x v="23"/>
    <x v="0"/>
    <e v="#N/A"/>
    <e v="#N/A"/>
    <e v="#N/A"/>
    <e v="#N/A"/>
    <e v="#N/A"/>
    <e v="#N/A"/>
    <e v="#N/A"/>
    <e v="#N/A"/>
    <e v="#N/A"/>
    <x v="0"/>
    <n v="0"/>
    <n v="0"/>
    <n v="0"/>
    <n v="0"/>
    <x v="0"/>
    <x v="1"/>
    <n v="3"/>
    <s v="Low"/>
    <x v="4"/>
  </r>
  <r>
    <x v="151"/>
    <s v="AGP"/>
    <x v="146"/>
    <x v="0"/>
    <x v="23"/>
    <x v="0"/>
    <e v="#N/A"/>
    <e v="#N/A"/>
    <e v="#N/A"/>
    <e v="#N/A"/>
    <e v="#N/A"/>
    <e v="#N/A"/>
    <e v="#N/A"/>
    <e v="#N/A"/>
    <e v="#N/A"/>
    <x v="0"/>
    <n v="0"/>
    <n v="0"/>
    <n v="0"/>
    <n v="0"/>
    <x v="0"/>
    <x v="1"/>
    <n v="3"/>
    <s v="Low"/>
    <x v="4"/>
  </r>
  <r>
    <x v="152"/>
    <s v="AGP"/>
    <x v="146"/>
    <x v="0"/>
    <x v="23"/>
    <x v="0"/>
    <e v="#N/A"/>
    <e v="#N/A"/>
    <e v="#N/A"/>
    <e v="#N/A"/>
    <e v="#N/A"/>
    <e v="#N/A"/>
    <e v="#N/A"/>
    <e v="#N/A"/>
    <e v="#N/A"/>
    <x v="0"/>
    <n v="0"/>
    <n v="0"/>
    <n v="0"/>
    <n v="0"/>
    <x v="0"/>
    <x v="1"/>
    <n v="3"/>
    <s v="Low"/>
    <x v="4"/>
  </r>
  <r>
    <x v="153"/>
    <s v="AGP"/>
    <x v="147"/>
    <x v="0"/>
    <x v="0"/>
    <x v="0"/>
    <e v="#N/A"/>
    <e v="#N/A"/>
    <e v="#N/A"/>
    <e v="#N/A"/>
    <e v="#N/A"/>
    <e v="#N/A"/>
    <e v="#N/A"/>
    <e v="#N/A"/>
    <e v="#N/A"/>
    <x v="0"/>
    <n v="0"/>
    <n v="0"/>
    <n v="0"/>
    <n v="0"/>
    <x v="0"/>
    <x v="1"/>
    <n v="3"/>
    <m/>
    <x v="8"/>
  </r>
  <r>
    <x v="154"/>
    <s v="AGP"/>
    <x v="148"/>
    <x v="0"/>
    <x v="23"/>
    <x v="0"/>
    <e v="#N/A"/>
    <e v="#N/A"/>
    <e v="#N/A"/>
    <e v="#N/A"/>
    <e v="#N/A"/>
    <e v="#N/A"/>
    <e v="#N/A"/>
    <e v="#N/A"/>
    <e v="#N/A"/>
    <x v="0"/>
    <n v="4000"/>
    <n v="0"/>
    <n v="0"/>
    <n v="0"/>
    <x v="0"/>
    <x v="1"/>
    <n v="3"/>
    <s v="Low"/>
    <x v="4"/>
  </r>
  <r>
    <x v="155"/>
    <s v="AGP"/>
    <x v="149"/>
    <x v="20"/>
    <x v="24"/>
    <x v="4"/>
    <s v="O&amp;M NT"/>
    <s v="Grant Armstrong"/>
    <e v="#N/A"/>
    <e v="#N/A"/>
    <e v="#N/A"/>
    <e v="#N/A"/>
    <e v="#N/A"/>
    <e v="#N/A"/>
    <e v="#N/A"/>
    <x v="0"/>
    <n v="0"/>
    <n v="0"/>
    <n v="0"/>
    <n v="0"/>
    <x v="0"/>
    <x v="1"/>
    <n v="4"/>
    <s v="Low"/>
    <x v="1"/>
  </r>
  <r>
    <x v="156"/>
    <s v="AGP"/>
    <x v="150"/>
    <x v="0"/>
    <x v="0"/>
    <x v="0"/>
    <e v="#N/A"/>
    <e v="#N/A"/>
    <e v="#N/A"/>
    <e v="#N/A"/>
    <e v="#N/A"/>
    <e v="#N/A"/>
    <e v="#N/A"/>
    <e v="#N/A"/>
    <e v="#N/A"/>
    <x v="0"/>
    <n v="0"/>
    <n v="0"/>
    <n v="0"/>
    <n v="0"/>
    <x v="0"/>
    <x v="0"/>
    <n v="4"/>
    <s v="Low"/>
    <x v="1"/>
  </r>
  <r>
    <x v="157"/>
    <s v="AGP"/>
    <x v="151"/>
    <x v="0"/>
    <x v="0"/>
    <x v="0"/>
    <e v="#N/A"/>
    <e v="#N/A"/>
    <e v="#N/A"/>
    <e v="#N/A"/>
    <e v="#N/A"/>
    <e v="#N/A"/>
    <e v="#N/A"/>
    <e v="#N/A"/>
    <e v="#N/A"/>
    <x v="0"/>
    <n v="0"/>
    <n v="0"/>
    <n v="0"/>
    <n v="0"/>
    <x v="0"/>
    <x v="0"/>
    <n v="4"/>
    <s v="Low"/>
    <x v="1"/>
  </r>
  <r>
    <x v="158"/>
    <s v="AGP"/>
    <x v="152"/>
    <x v="21"/>
    <x v="25"/>
    <x v="0"/>
    <s v="O&amp;M NT"/>
    <s v="Grant Armstrong"/>
    <e v="#N/A"/>
    <e v="#N/A"/>
    <e v="#N/A"/>
    <e v="#N/A"/>
    <e v="#N/A"/>
    <e v="#N/A"/>
    <e v="#N/A"/>
    <x v="0"/>
    <n v="300000"/>
    <n v="0"/>
    <n v="0"/>
    <n v="0"/>
    <x v="0"/>
    <x v="0"/>
    <n v="4"/>
    <s v="Moderate"/>
    <x v="2"/>
  </r>
  <r>
    <x v="159"/>
    <s v="AGP"/>
    <x v="153"/>
    <x v="21"/>
    <x v="0"/>
    <x v="4"/>
    <s v="O&amp;M NT"/>
    <s v="Grant Armstrong"/>
    <e v="#N/A"/>
    <e v="#N/A"/>
    <e v="#N/A"/>
    <e v="#N/A"/>
    <e v="#N/A"/>
    <e v="#N/A"/>
    <e v="#N/A"/>
    <x v="0"/>
    <n v="372113"/>
    <n v="60000"/>
    <n v="0"/>
    <n v="0"/>
    <x v="2"/>
    <x v="1"/>
    <n v="4"/>
    <s v="Low"/>
    <x v="1"/>
  </r>
  <r>
    <x v="160"/>
    <s v="AGP"/>
    <x v="154"/>
    <x v="0"/>
    <x v="0"/>
    <x v="0"/>
    <e v="#N/A"/>
    <e v="#N/A"/>
    <e v="#N/A"/>
    <e v="#N/A"/>
    <e v="#N/A"/>
    <e v="#N/A"/>
    <e v="#N/A"/>
    <e v="#N/A"/>
    <e v="#N/A"/>
    <x v="0"/>
    <n v="0"/>
    <n v="250000"/>
    <n v="100000"/>
    <n v="0"/>
    <x v="0"/>
    <x v="0"/>
    <n v="4"/>
    <s v="Low"/>
    <x v="1"/>
  </r>
  <r>
    <x v="161"/>
    <s v="AGP"/>
    <x v="155"/>
    <x v="20"/>
    <x v="24"/>
    <x v="4"/>
    <s v="O&amp;M NT"/>
    <s v="Grant Armstrong"/>
    <e v="#N/A"/>
    <e v="#N/A"/>
    <e v="#N/A"/>
    <e v="#N/A"/>
    <e v="#N/A"/>
    <e v="#N/A"/>
    <e v="#N/A"/>
    <x v="0"/>
    <n v="0"/>
    <n v="0"/>
    <n v="0"/>
    <n v="0"/>
    <x v="0"/>
    <x v="1"/>
    <n v="4"/>
    <s v="Low"/>
    <x v="1"/>
  </r>
  <r>
    <x v="162"/>
    <s v="AGP"/>
    <x v="156"/>
    <x v="0"/>
    <x v="0"/>
    <x v="0"/>
    <e v="#N/A"/>
    <e v="#N/A"/>
    <e v="#N/A"/>
    <e v="#N/A"/>
    <e v="#N/A"/>
    <e v="#N/A"/>
    <e v="#N/A"/>
    <e v="#N/A"/>
    <e v="#N/A"/>
    <x v="0"/>
    <n v="0"/>
    <n v="0"/>
    <n v="0"/>
    <n v="0"/>
    <x v="0"/>
    <x v="0"/>
    <n v="4"/>
    <s v="Low"/>
    <x v="1"/>
  </r>
  <r>
    <x v="163"/>
    <s v="AGP"/>
    <x v="157"/>
    <x v="0"/>
    <x v="0"/>
    <x v="0"/>
    <e v="#N/A"/>
    <e v="#N/A"/>
    <e v="#N/A"/>
    <e v="#N/A"/>
    <e v="#N/A"/>
    <e v="#N/A"/>
    <e v="#N/A"/>
    <e v="#N/A"/>
    <e v="#N/A"/>
    <x v="0"/>
    <n v="0"/>
    <n v="0"/>
    <n v="0"/>
    <n v="0"/>
    <x v="0"/>
    <x v="1"/>
    <n v="4"/>
    <s v="Low"/>
    <x v="1"/>
  </r>
  <r>
    <x v="164"/>
    <s v="AGP"/>
    <x v="158"/>
    <x v="0"/>
    <x v="0"/>
    <x v="0"/>
    <e v="#N/A"/>
    <e v="#N/A"/>
    <e v="#N/A"/>
    <e v="#N/A"/>
    <e v="#N/A"/>
    <e v="#N/A"/>
    <e v="#N/A"/>
    <e v="#N/A"/>
    <e v="#N/A"/>
    <x v="0"/>
    <n v="0"/>
    <n v="0"/>
    <n v="0"/>
    <n v="0"/>
    <x v="0"/>
    <x v="0"/>
    <n v="4"/>
    <s v="Low"/>
    <x v="1"/>
  </r>
  <r>
    <x v="165"/>
    <s v="AGP"/>
    <x v="159"/>
    <x v="0"/>
    <x v="0"/>
    <x v="0"/>
    <e v="#N/A"/>
    <e v="#N/A"/>
    <e v="#N/A"/>
    <e v="#N/A"/>
    <e v="#N/A"/>
    <e v="#N/A"/>
    <e v="#N/A"/>
    <e v="#N/A"/>
    <e v="#N/A"/>
    <x v="0"/>
    <n v="0"/>
    <n v="0"/>
    <n v="250000"/>
    <n v="100000"/>
    <x v="0"/>
    <x v="1"/>
    <n v="4"/>
    <s v="Low"/>
    <x v="1"/>
  </r>
  <r>
    <x v="166"/>
    <s v="AGP"/>
    <x v="160"/>
    <x v="0"/>
    <x v="0"/>
    <x v="0"/>
    <e v="#N/A"/>
    <e v="#N/A"/>
    <e v="#N/A"/>
    <e v="#N/A"/>
    <e v="#N/A"/>
    <e v="#N/A"/>
    <e v="#N/A"/>
    <e v="#N/A"/>
    <e v="#N/A"/>
    <x v="0"/>
    <n v="0"/>
    <n v="0"/>
    <n v="0"/>
    <n v="0"/>
    <x v="0"/>
    <x v="0"/>
    <n v="4"/>
    <s v="Low"/>
    <x v="1"/>
  </r>
  <r>
    <x v="167"/>
    <s v="AGP"/>
    <x v="161"/>
    <x v="0"/>
    <x v="0"/>
    <x v="0"/>
    <e v="#N/A"/>
    <e v="#N/A"/>
    <e v="#N/A"/>
    <e v="#N/A"/>
    <e v="#N/A"/>
    <e v="#N/A"/>
    <e v="#N/A"/>
    <e v="#N/A"/>
    <e v="#N/A"/>
    <x v="0"/>
    <n v="0"/>
    <n v="0"/>
    <n v="0"/>
    <n v="0"/>
    <x v="0"/>
    <x v="0"/>
    <n v="4"/>
    <s v="Low"/>
    <x v="1"/>
  </r>
  <r>
    <x v="168"/>
    <s v="AGP"/>
    <x v="162"/>
    <x v="0"/>
    <x v="0"/>
    <x v="0"/>
    <e v="#N/A"/>
    <e v="#N/A"/>
    <e v="#N/A"/>
    <e v="#N/A"/>
    <e v="#N/A"/>
    <e v="#N/A"/>
    <e v="#N/A"/>
    <e v="#N/A"/>
    <e v="#N/A"/>
    <x v="0"/>
    <n v="0"/>
    <n v="0"/>
    <n v="0"/>
    <n v="0"/>
    <x v="0"/>
    <x v="0"/>
    <n v="4"/>
    <s v="Low"/>
    <x v="1"/>
  </r>
  <r>
    <x v="169"/>
    <s v="AGP"/>
    <x v="163"/>
    <x v="0"/>
    <x v="0"/>
    <x v="0"/>
    <e v="#N/A"/>
    <e v="#N/A"/>
    <e v="#N/A"/>
    <e v="#N/A"/>
    <e v="#N/A"/>
    <e v="#N/A"/>
    <e v="#N/A"/>
    <e v="#N/A"/>
    <e v="#N/A"/>
    <x v="0"/>
    <n v="0"/>
    <n v="0"/>
    <n v="0"/>
    <n v="0"/>
    <x v="0"/>
    <x v="0"/>
    <n v="4"/>
    <s v="Low"/>
    <x v="1"/>
  </r>
  <r>
    <x v="170"/>
    <s v="AGP"/>
    <x v="164"/>
    <x v="0"/>
    <x v="0"/>
    <x v="3"/>
    <e v="#N/A"/>
    <e v="#N/A"/>
    <e v="#N/A"/>
    <e v="#N/A"/>
    <e v="#N/A"/>
    <e v="#N/A"/>
    <e v="#N/A"/>
    <e v="#N/A"/>
    <e v="#N/A"/>
    <x v="0"/>
    <n v="0"/>
    <n v="0"/>
    <n v="350000"/>
    <n v="100000"/>
    <x v="2"/>
    <x v="0"/>
    <n v="4"/>
    <s v="Moderate"/>
    <x v="2"/>
  </r>
  <r>
    <x v="171"/>
    <s v="AGP"/>
    <x v="165"/>
    <x v="0"/>
    <x v="0"/>
    <x v="1"/>
    <e v="#N/A"/>
    <e v="#N/A"/>
    <e v="#N/A"/>
    <e v="#N/A"/>
    <e v="#N/A"/>
    <e v="#N/A"/>
    <e v="#N/A"/>
    <e v="#N/A"/>
    <e v="#N/A"/>
    <x v="0"/>
    <n v="0"/>
    <n v="250000"/>
    <n v="0"/>
    <n v="0"/>
    <x v="2"/>
    <x v="1"/>
    <n v="4"/>
    <s v="Moderate"/>
    <x v="2"/>
  </r>
  <r>
    <x v="172"/>
    <s v="DBP"/>
    <x v="166"/>
    <x v="22"/>
    <x v="26"/>
    <x v="2"/>
    <s v="O&amp;M NT"/>
    <s v="Grant Armstrong"/>
    <n v="278000"/>
    <n v="274645.7"/>
    <n v="3354.2999999999884"/>
    <n v="0"/>
    <n v="14645.7"/>
    <n v="0"/>
    <n v="260000"/>
    <x v="5"/>
    <n v="739.2"/>
    <n v="10000"/>
    <n v="252515"/>
    <n v="0"/>
    <x v="2"/>
    <x v="1"/>
    <n v="4"/>
    <s v="Negligible"/>
    <x v="0"/>
  </r>
  <r>
    <x v="173"/>
    <s v="KKP"/>
    <x v="167"/>
    <x v="0"/>
    <x v="27"/>
    <x v="4"/>
    <e v="#N/A"/>
    <e v="#N/A"/>
    <e v="#N/A"/>
    <e v="#N/A"/>
    <e v="#N/A"/>
    <e v="#N/A"/>
    <e v="#N/A"/>
    <e v="#N/A"/>
    <e v="#N/A"/>
    <x v="0"/>
    <n v="0"/>
    <n v="0"/>
    <n v="0"/>
    <n v="0"/>
    <x v="0"/>
    <x v="1"/>
    <n v="3"/>
    <s v="Low"/>
    <x v="4"/>
  </r>
  <r>
    <x v="174"/>
    <s v="AGP"/>
    <x v="168"/>
    <x v="23"/>
    <x v="28"/>
    <x v="2"/>
    <s v="O&amp;M NT"/>
    <s v="Grant Armstrong"/>
    <e v="#N/A"/>
    <e v="#N/A"/>
    <e v="#N/A"/>
    <e v="#N/A"/>
    <e v="#N/A"/>
    <e v="#N/A"/>
    <e v="#N/A"/>
    <x v="0"/>
    <n v="20000"/>
    <n v="0"/>
    <n v="0"/>
    <n v="0"/>
    <x v="3"/>
    <x v="1"/>
    <n v="3"/>
    <s v="Low"/>
    <x v="4"/>
  </r>
  <r>
    <x v="175"/>
    <s v="AGP"/>
    <x v="169"/>
    <x v="0"/>
    <x v="29"/>
    <x v="2"/>
    <s v="O&amp;M NT"/>
    <s v="Grant Armstrong"/>
    <e v="#N/A"/>
    <e v="#N/A"/>
    <e v="#N/A"/>
    <e v="#N/A"/>
    <e v="#N/A"/>
    <e v="#N/A"/>
    <e v="#N/A"/>
    <x v="0"/>
    <n v="0"/>
    <n v="0"/>
    <n v="0"/>
    <n v="0"/>
    <x v="1"/>
    <x v="1"/>
    <n v="4"/>
    <s v="Negligible"/>
    <x v="0"/>
  </r>
  <r>
    <x v="176"/>
    <s v="AGP"/>
    <x v="170"/>
    <x v="0"/>
    <x v="0"/>
    <x v="3"/>
    <e v="#N/A"/>
    <e v="#N/A"/>
    <e v="#N/A"/>
    <e v="#N/A"/>
    <e v="#N/A"/>
    <e v="#N/A"/>
    <e v="#N/A"/>
    <e v="#N/A"/>
    <e v="#N/A"/>
    <x v="0"/>
    <n v="0"/>
    <n v="0"/>
    <n v="220000"/>
    <n v="220000"/>
    <x v="1"/>
    <x v="0"/>
    <n v="4"/>
    <s v="Negligible"/>
    <x v="0"/>
  </r>
  <r>
    <x v="177"/>
    <s v="AGP"/>
    <x v="171"/>
    <x v="0"/>
    <x v="0"/>
    <x v="3"/>
    <e v="#N/A"/>
    <e v="#N/A"/>
    <e v="#N/A"/>
    <e v="#N/A"/>
    <e v="#N/A"/>
    <e v="#N/A"/>
    <e v="#N/A"/>
    <e v="#N/A"/>
    <e v="#N/A"/>
    <x v="0"/>
    <n v="0"/>
    <n v="0"/>
    <n v="0"/>
    <n v="0"/>
    <x v="1"/>
    <x v="0"/>
    <n v="4"/>
    <s v="Negligible"/>
    <x v="0"/>
  </r>
  <r>
    <x v="178"/>
    <s v="AGP"/>
    <x v="172"/>
    <x v="0"/>
    <x v="30"/>
    <x v="2"/>
    <s v="O&amp;M NT"/>
    <s v="Henry Dupal"/>
    <n v="200000"/>
    <n v="398774.81"/>
    <n v="-198774.81"/>
    <n v="0"/>
    <n v="400711.29"/>
    <n v="-1936.48"/>
    <n v="0"/>
    <x v="6"/>
    <n v="181094"/>
    <n v="0"/>
    <n v="0"/>
    <n v="0"/>
    <x v="1"/>
    <x v="1"/>
    <n v="4"/>
    <s v="Negligible"/>
    <x v="0"/>
  </r>
  <r>
    <x v="179"/>
    <s v="AGP"/>
    <x v="173"/>
    <x v="0"/>
    <x v="0"/>
    <x v="1"/>
    <e v="#N/A"/>
    <e v="#N/A"/>
    <e v="#N/A"/>
    <e v="#N/A"/>
    <e v="#N/A"/>
    <e v="#N/A"/>
    <e v="#N/A"/>
    <e v="#N/A"/>
    <e v="#N/A"/>
    <x v="0"/>
    <n v="0"/>
    <n v="300000"/>
    <n v="0"/>
    <n v="0"/>
    <x v="1"/>
    <x v="1"/>
    <n v="4"/>
    <s v="Negligible"/>
    <x v="0"/>
  </r>
  <r>
    <x v="180"/>
    <s v="AGP"/>
    <x v="174"/>
    <x v="24"/>
    <x v="31"/>
    <x v="4"/>
    <e v="#N/A"/>
    <e v="#N/A"/>
    <e v="#N/A"/>
    <e v="#N/A"/>
    <e v="#N/A"/>
    <e v="#N/A"/>
    <e v="#N/A"/>
    <e v="#N/A"/>
    <e v="#N/A"/>
    <x v="0"/>
    <n v="0"/>
    <n v="0"/>
    <n v="0"/>
    <n v="0"/>
    <x v="0"/>
    <x v="1"/>
    <n v="4"/>
    <s v="Negligible"/>
    <x v="0"/>
  </r>
  <r>
    <x v="181"/>
    <s v="AGP"/>
    <x v="175"/>
    <x v="25"/>
    <x v="32"/>
    <x v="4"/>
    <s v="O&amp;M NT"/>
    <s v="Grant Armstrong"/>
    <e v="#N/A"/>
    <e v="#N/A"/>
    <e v="#N/A"/>
    <e v="#N/A"/>
    <e v="#N/A"/>
    <e v="#N/A"/>
    <e v="#N/A"/>
    <x v="0"/>
    <n v="0"/>
    <n v="0"/>
    <n v="0"/>
    <n v="0"/>
    <x v="0"/>
    <x v="1"/>
    <n v="4"/>
    <s v="Negligible"/>
    <x v="0"/>
  </r>
  <r>
    <x v="182"/>
    <s v="AGP"/>
    <x v="176"/>
    <x v="0"/>
    <x v="33"/>
    <x v="0"/>
    <e v="#N/A"/>
    <e v="#N/A"/>
    <e v="#N/A"/>
    <e v="#N/A"/>
    <e v="#N/A"/>
    <e v="#N/A"/>
    <e v="#N/A"/>
    <e v="#N/A"/>
    <e v="#N/A"/>
    <x v="0"/>
    <n v="0"/>
    <n v="0"/>
    <n v="200000"/>
    <n v="0"/>
    <x v="0"/>
    <x v="1"/>
    <n v="4"/>
    <s v="Negligible"/>
    <x v="0"/>
  </r>
  <r>
    <x v="183"/>
    <s v="AGP"/>
    <x v="177"/>
    <x v="0"/>
    <x v="34"/>
    <x v="0"/>
    <e v="#N/A"/>
    <e v="#N/A"/>
    <e v="#N/A"/>
    <e v="#N/A"/>
    <e v="#N/A"/>
    <e v="#N/A"/>
    <e v="#N/A"/>
    <e v="#N/A"/>
    <e v="#N/A"/>
    <x v="0"/>
    <n v="0"/>
    <n v="0"/>
    <n v="0"/>
    <n v="200000"/>
    <x v="0"/>
    <x v="1"/>
    <n v="4"/>
    <s v="Negligible"/>
    <x v="0"/>
  </r>
  <r>
    <x v="184"/>
    <s v="AGP"/>
    <x v="178"/>
    <x v="0"/>
    <x v="35"/>
    <x v="0"/>
    <e v="#N/A"/>
    <e v="#N/A"/>
    <e v="#N/A"/>
    <e v="#N/A"/>
    <e v="#N/A"/>
    <e v="#N/A"/>
    <e v="#N/A"/>
    <e v="#N/A"/>
    <e v="#N/A"/>
    <x v="0"/>
    <n v="0"/>
    <n v="0"/>
    <n v="0"/>
    <n v="0"/>
    <x v="0"/>
    <x v="1"/>
    <n v="4"/>
    <s v="Negligible"/>
    <x v="0"/>
  </r>
  <r>
    <x v="185"/>
    <s v="AGP"/>
    <x v="179"/>
    <x v="0"/>
    <x v="36"/>
    <x v="3"/>
    <e v="#N/A"/>
    <e v="#N/A"/>
    <e v="#N/A"/>
    <e v="#N/A"/>
    <e v="#N/A"/>
    <e v="#N/A"/>
    <e v="#N/A"/>
    <e v="#N/A"/>
    <e v="#N/A"/>
    <x v="0"/>
    <n v="0"/>
    <n v="0"/>
    <n v="300000"/>
    <n v="300000"/>
    <x v="5"/>
    <x v="0"/>
    <n v="4"/>
    <s v="Negligible"/>
    <x v="0"/>
  </r>
  <r>
    <x v="186"/>
    <s v="AGP"/>
    <x v="180"/>
    <x v="26"/>
    <x v="37"/>
    <x v="0"/>
    <s v="O&amp;M NT"/>
    <s v="Grant Armstrong"/>
    <e v="#N/A"/>
    <e v="#N/A"/>
    <e v="#N/A"/>
    <e v="#N/A"/>
    <e v="#N/A"/>
    <e v="#N/A"/>
    <e v="#N/A"/>
    <x v="0"/>
    <n v="0"/>
    <n v="65000"/>
    <n v="0"/>
    <n v="0"/>
    <x v="0"/>
    <x v="1"/>
    <n v="3"/>
    <s v="Negligible"/>
    <x v="3"/>
  </r>
  <r>
    <x v="187"/>
    <s v="AGP"/>
    <x v="181"/>
    <x v="0"/>
    <x v="0"/>
    <x v="4"/>
    <e v="#N/A"/>
    <e v="#N/A"/>
    <e v="#N/A"/>
    <e v="#N/A"/>
    <e v="#N/A"/>
    <e v="#N/A"/>
    <e v="#N/A"/>
    <e v="#N/A"/>
    <e v="#N/A"/>
    <x v="0"/>
    <n v="0"/>
    <n v="0"/>
    <n v="0"/>
    <n v="0"/>
    <x v="0"/>
    <x v="1"/>
    <n v="3"/>
    <s v="Low"/>
    <x v="4"/>
  </r>
  <r>
    <x v="188"/>
    <s v="AGP"/>
    <x v="182"/>
    <x v="0"/>
    <x v="38"/>
    <x v="4"/>
    <e v="#N/A"/>
    <e v="#N/A"/>
    <e v="#N/A"/>
    <e v="#N/A"/>
    <e v="#N/A"/>
    <e v="#N/A"/>
    <e v="#N/A"/>
    <e v="#N/A"/>
    <e v="#N/A"/>
    <x v="0"/>
    <n v="0"/>
    <n v="0"/>
    <n v="0"/>
    <n v="0"/>
    <x v="0"/>
    <x v="1"/>
    <n v="3"/>
    <s v="Low"/>
    <x v="4"/>
  </r>
  <r>
    <x v="189"/>
    <s v="AGP"/>
    <x v="183"/>
    <x v="0"/>
    <x v="0"/>
    <x v="4"/>
    <e v="#N/A"/>
    <e v="#N/A"/>
    <e v="#N/A"/>
    <e v="#N/A"/>
    <e v="#N/A"/>
    <e v="#N/A"/>
    <e v="#N/A"/>
    <e v="#N/A"/>
    <e v="#N/A"/>
    <x v="0"/>
    <n v="0"/>
    <n v="0"/>
    <n v="0"/>
    <n v="0"/>
    <x v="0"/>
    <x v="1"/>
    <n v="3"/>
    <s v="Low"/>
    <x v="4"/>
  </r>
  <r>
    <x v="190"/>
    <s v="AGP"/>
    <x v="184"/>
    <x v="27"/>
    <x v="39"/>
    <x v="2"/>
    <s v="O&amp;M NT"/>
    <s v="Grant Armstrong"/>
    <e v="#N/A"/>
    <e v="#N/A"/>
    <e v="#N/A"/>
    <e v="#N/A"/>
    <e v="#N/A"/>
    <e v="#N/A"/>
    <e v="#N/A"/>
    <x v="0"/>
    <n v="4055.48"/>
    <n v="0"/>
    <n v="0"/>
    <n v="0"/>
    <x v="0"/>
    <x v="1"/>
    <n v="3"/>
    <s v="Low"/>
    <x v="4"/>
  </r>
  <r>
    <x v="191"/>
    <s v="AGP"/>
    <x v="185"/>
    <x v="0"/>
    <x v="0"/>
    <x v="1"/>
    <e v="#N/A"/>
    <e v="#N/A"/>
    <e v="#N/A"/>
    <e v="#N/A"/>
    <e v="#N/A"/>
    <e v="#N/A"/>
    <e v="#N/A"/>
    <e v="#N/A"/>
    <e v="#N/A"/>
    <x v="0"/>
    <n v="0"/>
    <n v="207000"/>
    <n v="0"/>
    <n v="0"/>
    <x v="0"/>
    <x v="1"/>
    <n v="4"/>
    <s v="Negligible"/>
    <x v="0"/>
  </r>
  <r>
    <x v="192"/>
    <s v="AGP"/>
    <x v="186"/>
    <x v="0"/>
    <x v="0"/>
    <x v="0"/>
    <e v="#N/A"/>
    <e v="#N/A"/>
    <e v="#N/A"/>
    <e v="#N/A"/>
    <e v="#N/A"/>
    <e v="#N/A"/>
    <e v="#N/A"/>
    <e v="#N/A"/>
    <e v="#N/A"/>
    <x v="0"/>
    <n v="0"/>
    <n v="0"/>
    <n v="0"/>
    <n v="0"/>
    <x v="0"/>
    <x v="1"/>
    <n v="3"/>
    <s v="Low"/>
    <x v="4"/>
  </r>
  <r>
    <x v="193"/>
    <s v="AGP"/>
    <x v="187"/>
    <x v="0"/>
    <x v="0"/>
    <x v="4"/>
    <e v="#N/A"/>
    <e v="#N/A"/>
    <e v="#N/A"/>
    <e v="#N/A"/>
    <e v="#N/A"/>
    <e v="#N/A"/>
    <e v="#N/A"/>
    <e v="#N/A"/>
    <e v="#N/A"/>
    <x v="0"/>
    <n v="0"/>
    <n v="0"/>
    <n v="0"/>
    <n v="0"/>
    <x v="0"/>
    <x v="1"/>
    <n v="3"/>
    <s v="Low"/>
    <x v="4"/>
  </r>
  <r>
    <x v="194"/>
    <s v="AGP"/>
    <x v="188"/>
    <x v="0"/>
    <x v="0"/>
    <x v="4"/>
    <e v="#N/A"/>
    <e v="#N/A"/>
    <e v="#N/A"/>
    <e v="#N/A"/>
    <e v="#N/A"/>
    <e v="#N/A"/>
    <e v="#N/A"/>
    <e v="#N/A"/>
    <e v="#N/A"/>
    <x v="0"/>
    <n v="0"/>
    <n v="0"/>
    <n v="0"/>
    <n v="0"/>
    <x v="0"/>
    <x v="1"/>
    <n v="3"/>
    <s v="Low"/>
    <x v="4"/>
  </r>
  <r>
    <x v="195"/>
    <s v="MEP"/>
    <x v="189"/>
    <x v="0"/>
    <x v="40"/>
    <x v="0"/>
    <e v="#N/A"/>
    <e v="#N/A"/>
    <e v="#N/A"/>
    <e v="#N/A"/>
    <e v="#N/A"/>
    <e v="#N/A"/>
    <e v="#N/A"/>
    <e v="#N/A"/>
    <e v="#N/A"/>
    <x v="0"/>
    <n v="0"/>
    <n v="0"/>
    <n v="0"/>
    <n v="0"/>
    <x v="0"/>
    <x v="1"/>
    <n v="3"/>
    <s v="Negligible"/>
    <x v="3"/>
  </r>
  <r>
    <x v="196"/>
    <s v="AGP"/>
    <x v="190"/>
    <x v="0"/>
    <x v="38"/>
    <x v="4"/>
    <e v="#N/A"/>
    <e v="#N/A"/>
    <e v="#N/A"/>
    <e v="#N/A"/>
    <e v="#N/A"/>
    <e v="#N/A"/>
    <e v="#N/A"/>
    <e v="#N/A"/>
    <e v="#N/A"/>
    <x v="0"/>
    <n v="0"/>
    <n v="0"/>
    <n v="0"/>
    <n v="0"/>
    <x v="0"/>
    <x v="1"/>
    <n v="3"/>
    <s v="Low"/>
    <x v="4"/>
  </r>
  <r>
    <x v="197"/>
    <s v="AGP"/>
    <x v="191"/>
    <x v="0"/>
    <x v="40"/>
    <x v="0"/>
    <e v="#N/A"/>
    <e v="#N/A"/>
    <e v="#N/A"/>
    <e v="#N/A"/>
    <e v="#N/A"/>
    <e v="#N/A"/>
    <e v="#N/A"/>
    <e v="#N/A"/>
    <e v="#N/A"/>
    <x v="0"/>
    <n v="0"/>
    <n v="0"/>
    <n v="0"/>
    <n v="0"/>
    <x v="0"/>
    <x v="1"/>
    <n v="3"/>
    <s v="Negligible"/>
    <x v="3"/>
  </r>
  <r>
    <x v="198"/>
    <s v="AGP"/>
    <x v="192"/>
    <x v="0"/>
    <x v="40"/>
    <x v="0"/>
    <e v="#N/A"/>
    <e v="#N/A"/>
    <e v="#N/A"/>
    <e v="#N/A"/>
    <e v="#N/A"/>
    <e v="#N/A"/>
    <e v="#N/A"/>
    <e v="#N/A"/>
    <e v="#N/A"/>
    <x v="0"/>
    <n v="0"/>
    <n v="0"/>
    <n v="0"/>
    <n v="75000"/>
    <x v="0"/>
    <x v="1"/>
    <n v="3"/>
    <s v="Negligible"/>
    <x v="3"/>
  </r>
  <r>
    <x v="199"/>
    <s v="AGP"/>
    <x v="193"/>
    <x v="0"/>
    <x v="41"/>
    <x v="0"/>
    <e v="#N/A"/>
    <e v="#N/A"/>
    <e v="#N/A"/>
    <e v="#N/A"/>
    <e v="#N/A"/>
    <e v="#N/A"/>
    <e v="#N/A"/>
    <e v="#N/A"/>
    <e v="#N/A"/>
    <x v="0"/>
    <n v="0"/>
    <n v="75000"/>
    <n v="0"/>
    <n v="0"/>
    <x v="0"/>
    <x v="1"/>
    <n v="3"/>
    <s v="Negligible"/>
    <x v="3"/>
  </r>
  <r>
    <x v="200"/>
    <s v="AGP"/>
    <x v="194"/>
    <x v="0"/>
    <x v="0"/>
    <x v="4"/>
    <e v="#N/A"/>
    <e v="#N/A"/>
    <e v="#N/A"/>
    <e v="#N/A"/>
    <e v="#N/A"/>
    <e v="#N/A"/>
    <e v="#N/A"/>
    <e v="#N/A"/>
    <e v="#N/A"/>
    <x v="0"/>
    <n v="0"/>
    <n v="0"/>
    <n v="0"/>
    <n v="0"/>
    <x v="0"/>
    <x v="1"/>
    <n v="3"/>
    <s v="Low"/>
    <x v="4"/>
  </r>
  <r>
    <x v="201"/>
    <s v="AGP"/>
    <x v="195"/>
    <x v="0"/>
    <x v="41"/>
    <x v="0"/>
    <e v="#N/A"/>
    <e v="#N/A"/>
    <e v="#N/A"/>
    <e v="#N/A"/>
    <e v="#N/A"/>
    <e v="#N/A"/>
    <e v="#N/A"/>
    <e v="#N/A"/>
    <e v="#N/A"/>
    <x v="0"/>
    <n v="0"/>
    <n v="75000"/>
    <n v="0"/>
    <n v="0"/>
    <x v="0"/>
    <x v="1"/>
    <n v="3"/>
    <s v="Negligible"/>
    <x v="3"/>
  </r>
  <r>
    <x v="202"/>
    <s v="AGP"/>
    <x v="196"/>
    <x v="26"/>
    <x v="37"/>
    <x v="0"/>
    <s v="O&amp;M NT"/>
    <s v="Grant Armstrong"/>
    <e v="#N/A"/>
    <e v="#N/A"/>
    <e v="#N/A"/>
    <e v="#N/A"/>
    <e v="#N/A"/>
    <e v="#N/A"/>
    <e v="#N/A"/>
    <x v="0"/>
    <n v="0"/>
    <n v="65000"/>
    <n v="0"/>
    <n v="0"/>
    <x v="0"/>
    <x v="1"/>
    <n v="3"/>
    <s v="Low"/>
    <x v="4"/>
  </r>
  <r>
    <x v="203"/>
    <s v="AGP"/>
    <x v="196"/>
    <x v="26"/>
    <x v="37"/>
    <x v="0"/>
    <s v="O&amp;M NT"/>
    <s v="Grant Armstrong"/>
    <e v="#N/A"/>
    <e v="#N/A"/>
    <e v="#N/A"/>
    <e v="#N/A"/>
    <e v="#N/A"/>
    <e v="#N/A"/>
    <e v="#N/A"/>
    <x v="0"/>
    <n v="0"/>
    <n v="65000"/>
    <n v="0"/>
    <n v="0"/>
    <x v="0"/>
    <x v="1"/>
    <n v="3"/>
    <s v="Negligible"/>
    <x v="3"/>
  </r>
  <r>
    <x v="204"/>
    <s v="AGP"/>
    <x v="197"/>
    <x v="0"/>
    <x v="42"/>
    <x v="0"/>
    <e v="#N/A"/>
    <e v="#N/A"/>
    <e v="#N/A"/>
    <e v="#N/A"/>
    <e v="#N/A"/>
    <e v="#N/A"/>
    <e v="#N/A"/>
    <e v="#N/A"/>
    <e v="#N/A"/>
    <x v="0"/>
    <n v="0"/>
    <n v="0"/>
    <n v="75000"/>
    <n v="0"/>
    <x v="0"/>
    <x v="1"/>
    <n v="3"/>
    <s v="Negligible"/>
    <x v="3"/>
  </r>
  <r>
    <x v="205"/>
    <s v="AGP"/>
    <x v="198"/>
    <x v="0"/>
    <x v="42"/>
    <x v="0"/>
    <e v="#N/A"/>
    <e v="#N/A"/>
    <e v="#N/A"/>
    <e v="#N/A"/>
    <e v="#N/A"/>
    <e v="#N/A"/>
    <e v="#N/A"/>
    <e v="#N/A"/>
    <e v="#N/A"/>
    <x v="0"/>
    <n v="0"/>
    <n v="0"/>
    <n v="75000"/>
    <n v="0"/>
    <x v="0"/>
    <x v="1"/>
    <n v="3"/>
    <s v="Negligible"/>
    <x v="3"/>
  </r>
  <r>
    <x v="206"/>
    <s v="AGP"/>
    <x v="199"/>
    <x v="0"/>
    <x v="0"/>
    <x v="3"/>
    <e v="#N/A"/>
    <e v="#N/A"/>
    <e v="#N/A"/>
    <e v="#N/A"/>
    <e v="#N/A"/>
    <e v="#N/A"/>
    <e v="#N/A"/>
    <e v="#N/A"/>
    <e v="#N/A"/>
    <x v="0"/>
    <n v="0"/>
    <n v="0"/>
    <n v="215000"/>
    <n v="150000"/>
    <x v="0"/>
    <x v="0"/>
    <n v="4"/>
    <s v="Low"/>
    <x v="1"/>
  </r>
  <r>
    <x v="207"/>
    <s v="AGP"/>
    <x v="200"/>
    <x v="28"/>
    <x v="43"/>
    <x v="4"/>
    <s v="O&amp;M NT"/>
    <s v="Grant Armstrong"/>
    <e v="#N/A"/>
    <e v="#N/A"/>
    <e v="#N/A"/>
    <e v="#N/A"/>
    <e v="#N/A"/>
    <e v="#N/A"/>
    <e v="#N/A"/>
    <x v="0"/>
    <n v="0"/>
    <n v="0"/>
    <n v="0"/>
    <n v="0"/>
    <x v="0"/>
    <x v="1"/>
    <n v="3"/>
    <s v="Low"/>
    <x v="4"/>
  </r>
  <r>
    <x v="208"/>
    <s v="AGP"/>
    <x v="201"/>
    <x v="0"/>
    <x v="0"/>
    <x v="0"/>
    <e v="#N/A"/>
    <e v="#N/A"/>
    <e v="#N/A"/>
    <e v="#N/A"/>
    <e v="#N/A"/>
    <e v="#N/A"/>
    <e v="#N/A"/>
    <e v="#N/A"/>
    <e v="#N/A"/>
    <x v="0"/>
    <n v="0"/>
    <n v="0"/>
    <n v="0"/>
    <n v="0"/>
    <x v="0"/>
    <x v="0"/>
    <n v="3"/>
    <s v="Low"/>
    <x v="4"/>
  </r>
  <r>
    <x v="209"/>
    <s v="MEP"/>
    <x v="202"/>
    <x v="28"/>
    <x v="44"/>
    <x v="4"/>
    <s v="O&amp;M NT"/>
    <s v="Grant Armstrong"/>
    <e v="#N/A"/>
    <e v="#N/A"/>
    <e v="#N/A"/>
    <e v="#N/A"/>
    <e v="#N/A"/>
    <e v="#N/A"/>
    <e v="#N/A"/>
    <x v="0"/>
    <n v="0"/>
    <n v="0"/>
    <n v="0"/>
    <n v="0"/>
    <x v="0"/>
    <x v="1"/>
    <n v="3"/>
    <s v="Low"/>
    <x v="4"/>
  </r>
  <r>
    <x v="210"/>
    <s v="AGP"/>
    <x v="203"/>
    <x v="28"/>
    <x v="45"/>
    <x v="4"/>
    <s v="O&amp;M NT"/>
    <s v="Grant Armstrong"/>
    <e v="#N/A"/>
    <e v="#N/A"/>
    <e v="#N/A"/>
    <e v="#N/A"/>
    <e v="#N/A"/>
    <e v="#N/A"/>
    <e v="#N/A"/>
    <x v="0"/>
    <n v="0"/>
    <n v="0"/>
    <n v="0"/>
    <n v="0"/>
    <x v="0"/>
    <x v="1"/>
    <n v="3"/>
    <s v="Low"/>
    <x v="4"/>
  </r>
  <r>
    <x v="211"/>
    <s v="AGP"/>
    <x v="204"/>
    <x v="0"/>
    <x v="0"/>
    <x v="0"/>
    <e v="#N/A"/>
    <e v="#N/A"/>
    <e v="#N/A"/>
    <e v="#N/A"/>
    <e v="#N/A"/>
    <e v="#N/A"/>
    <e v="#N/A"/>
    <e v="#N/A"/>
    <e v="#N/A"/>
    <x v="0"/>
    <n v="0"/>
    <n v="0"/>
    <n v="0"/>
    <n v="0"/>
    <x v="0"/>
    <x v="1"/>
    <n v="3"/>
    <s v="Low"/>
    <x v="4"/>
  </r>
  <r>
    <x v="212"/>
    <s v="AGP"/>
    <x v="205"/>
    <x v="0"/>
    <x v="0"/>
    <x v="3"/>
    <e v="#N/A"/>
    <e v="#N/A"/>
    <e v="#N/A"/>
    <e v="#N/A"/>
    <e v="#N/A"/>
    <e v="#N/A"/>
    <e v="#N/A"/>
    <e v="#N/A"/>
    <e v="#N/A"/>
    <x v="0"/>
    <n v="0"/>
    <n v="0"/>
    <n v="0"/>
    <n v="0"/>
    <x v="3"/>
    <x v="0"/>
    <n v="3"/>
    <s v="Low"/>
    <x v="4"/>
  </r>
  <r>
    <x v="213"/>
    <s v="AGP"/>
    <x v="206"/>
    <x v="29"/>
    <x v="46"/>
    <x v="2"/>
    <s v="O&amp;M NT"/>
    <s v="Henry Dupal"/>
    <e v="#N/A"/>
    <e v="#N/A"/>
    <e v="#N/A"/>
    <e v="#N/A"/>
    <e v="#N/A"/>
    <e v="#N/A"/>
    <e v="#N/A"/>
    <x v="0"/>
    <n v="190000"/>
    <n v="475000"/>
    <n v="0"/>
    <n v="0"/>
    <x v="5"/>
    <x v="1"/>
    <n v="4"/>
    <s v="Negligible"/>
    <x v="0"/>
  </r>
  <r>
    <x v="214"/>
    <s v="AGP"/>
    <x v="207"/>
    <x v="0"/>
    <x v="0"/>
    <x v="3"/>
    <e v="#N/A"/>
    <e v="#N/A"/>
    <e v="#N/A"/>
    <e v="#N/A"/>
    <e v="#N/A"/>
    <e v="#N/A"/>
    <e v="#N/A"/>
    <e v="#N/A"/>
    <e v="#N/A"/>
    <x v="0"/>
    <n v="0"/>
    <n v="0"/>
    <n v="610000"/>
    <n v="450000"/>
    <x v="5"/>
    <x v="0"/>
    <n v="4"/>
    <s v="Negligible"/>
    <x v="0"/>
  </r>
  <r>
    <x v="215"/>
    <s v="AGP"/>
    <x v="208"/>
    <x v="30"/>
    <x v="47"/>
    <x v="4"/>
    <e v="#N/A"/>
    <e v="#N/A"/>
    <e v="#N/A"/>
    <e v="#N/A"/>
    <e v="#N/A"/>
    <e v="#N/A"/>
    <e v="#N/A"/>
    <e v="#N/A"/>
    <e v="#N/A"/>
    <x v="0"/>
    <n v="0"/>
    <n v="0"/>
    <n v="0"/>
    <n v="0"/>
    <x v="0"/>
    <x v="1"/>
    <n v="4"/>
    <s v="Low"/>
    <x v="1"/>
  </r>
  <r>
    <x v="216"/>
    <s v="AGP"/>
    <x v="209"/>
    <x v="0"/>
    <x v="48"/>
    <x v="0"/>
    <e v="#N/A"/>
    <e v="#N/A"/>
    <e v="#N/A"/>
    <e v="#N/A"/>
    <e v="#N/A"/>
    <e v="#N/A"/>
    <e v="#N/A"/>
    <e v="#N/A"/>
    <e v="#N/A"/>
    <x v="0"/>
    <n v="0"/>
    <n v="0"/>
    <n v="0"/>
    <n v="0"/>
    <x v="0"/>
    <x v="1"/>
    <n v="4"/>
    <s v="Low"/>
    <x v="1"/>
  </r>
  <r>
    <x v="217"/>
    <s v="AGP"/>
    <x v="210"/>
    <x v="31"/>
    <x v="49"/>
    <x v="4"/>
    <s v="O&amp;M NT"/>
    <s v="Grant Armstrong"/>
    <e v="#N/A"/>
    <e v="#N/A"/>
    <e v="#N/A"/>
    <e v="#N/A"/>
    <e v="#N/A"/>
    <e v="#N/A"/>
    <e v="#N/A"/>
    <x v="0"/>
    <n v="0"/>
    <n v="0"/>
    <n v="0"/>
    <n v="0"/>
    <x v="0"/>
    <x v="1"/>
    <n v="3"/>
    <s v="Low"/>
    <x v="4"/>
  </r>
  <r>
    <x v="218"/>
    <s v="AGP"/>
    <x v="211"/>
    <x v="3"/>
    <x v="50"/>
    <x v="4"/>
    <s v="O&amp;M NT"/>
    <s v="Grant Armstrong"/>
    <e v="#N/A"/>
    <e v="#N/A"/>
    <e v="#N/A"/>
    <e v="#N/A"/>
    <e v="#N/A"/>
    <e v="#N/A"/>
    <e v="#N/A"/>
    <x v="0"/>
    <n v="30000"/>
    <n v="0"/>
    <n v="0"/>
    <n v="0"/>
    <x v="0"/>
    <x v="1"/>
    <n v="3"/>
    <s v="Low"/>
    <x v="4"/>
  </r>
  <r>
    <x v="219"/>
    <s v="AGP"/>
    <x v="212"/>
    <x v="0"/>
    <x v="0"/>
    <x v="4"/>
    <e v="#N/A"/>
    <e v="#N/A"/>
    <e v="#N/A"/>
    <e v="#N/A"/>
    <e v="#N/A"/>
    <e v="#N/A"/>
    <e v="#N/A"/>
    <e v="#N/A"/>
    <e v="#N/A"/>
    <x v="0"/>
    <n v="430000"/>
    <n v="0"/>
    <n v="0"/>
    <n v="0"/>
    <x v="0"/>
    <x v="1"/>
    <n v="3"/>
    <s v="Low"/>
    <x v="4"/>
  </r>
  <r>
    <x v="220"/>
    <s v="AGP"/>
    <x v="213"/>
    <x v="0"/>
    <x v="0"/>
    <x v="0"/>
    <e v="#N/A"/>
    <e v="#N/A"/>
    <e v="#N/A"/>
    <e v="#N/A"/>
    <e v="#N/A"/>
    <e v="#N/A"/>
    <e v="#N/A"/>
    <e v="#N/A"/>
    <e v="#N/A"/>
    <x v="0"/>
    <n v="0"/>
    <n v="0"/>
    <n v="0"/>
    <n v="930000"/>
    <x v="0"/>
    <x v="1"/>
    <n v="4"/>
    <s v="Low"/>
    <x v="1"/>
  </r>
  <r>
    <x v="221"/>
    <s v="AGP"/>
    <x v="214"/>
    <x v="0"/>
    <x v="0"/>
    <x v="0"/>
    <e v="#N/A"/>
    <e v="#N/A"/>
    <e v="#N/A"/>
    <e v="#N/A"/>
    <e v="#N/A"/>
    <e v="#N/A"/>
    <e v="#N/A"/>
    <e v="#N/A"/>
    <e v="#N/A"/>
    <x v="0"/>
    <n v="0"/>
    <n v="420000"/>
    <n v="0"/>
    <n v="0"/>
    <x v="0"/>
    <x v="0"/>
    <n v="3"/>
    <s v="Low"/>
    <x v="4"/>
  </r>
  <r>
    <x v="222"/>
    <s v="AGP"/>
    <x v="215"/>
    <x v="32"/>
    <x v="51"/>
    <x v="2"/>
    <s v="O&amp;M NT"/>
    <s v="Grant Armstrong"/>
    <e v="#N/A"/>
    <e v="#N/A"/>
    <e v="#N/A"/>
    <e v="#N/A"/>
    <e v="#N/A"/>
    <e v="#N/A"/>
    <e v="#N/A"/>
    <x v="0"/>
    <n v="784"/>
    <n v="0"/>
    <n v="0"/>
    <n v="0"/>
    <x v="2"/>
    <x v="1"/>
    <n v="1"/>
    <s v="Negligible"/>
    <x v="7"/>
  </r>
  <r>
    <x v="223"/>
    <s v="AGP"/>
    <x v="216"/>
    <x v="0"/>
    <x v="0"/>
    <x v="1"/>
    <e v="#N/A"/>
    <e v="#N/A"/>
    <e v="#N/A"/>
    <e v="#N/A"/>
    <e v="#N/A"/>
    <e v="#N/A"/>
    <e v="#N/A"/>
    <e v="#N/A"/>
    <e v="#N/A"/>
    <x v="0"/>
    <n v="0"/>
    <n v="12888"/>
    <n v="0"/>
    <n v="0"/>
    <x v="1"/>
    <x v="1"/>
    <n v="4"/>
    <s v="Negligible"/>
    <x v="0"/>
  </r>
  <r>
    <x v="224"/>
    <s v="AGP"/>
    <x v="217"/>
    <x v="0"/>
    <x v="0"/>
    <x v="0"/>
    <e v="#N/A"/>
    <e v="#N/A"/>
    <e v="#N/A"/>
    <e v="#N/A"/>
    <e v="#N/A"/>
    <e v="#N/A"/>
    <e v="#N/A"/>
    <e v="#N/A"/>
    <e v="#N/A"/>
    <x v="0"/>
    <n v="0"/>
    <n v="0"/>
    <n v="200000"/>
    <n v="200000"/>
    <x v="5"/>
    <x v="0"/>
    <n v="4"/>
    <s v="Negligible"/>
    <x v="0"/>
  </r>
  <r>
    <x v="225"/>
    <s v="DBP"/>
    <x v="218"/>
    <x v="33"/>
    <x v="52"/>
    <x v="4"/>
    <e v="#N/A"/>
    <e v="#N/A"/>
    <e v="#N/A"/>
    <e v="#N/A"/>
    <e v="#N/A"/>
    <e v="#N/A"/>
    <e v="#N/A"/>
    <e v="#N/A"/>
    <e v="#N/A"/>
    <x v="0"/>
    <n v="0"/>
    <n v="0"/>
    <n v="0"/>
    <n v="0"/>
    <x v="0"/>
    <x v="1"/>
    <n v="4"/>
    <s v="Moderate"/>
    <x v="2"/>
  </r>
  <r>
    <x v="226"/>
    <s v="AGP"/>
    <x v="219"/>
    <x v="34"/>
    <x v="53"/>
    <x v="4"/>
    <e v="#N/A"/>
    <e v="#N/A"/>
    <e v="#N/A"/>
    <e v="#N/A"/>
    <e v="#N/A"/>
    <e v="#N/A"/>
    <e v="#N/A"/>
    <e v="#N/A"/>
    <e v="#N/A"/>
    <x v="0"/>
    <n v="0"/>
    <n v="0"/>
    <n v="0"/>
    <n v="0"/>
    <x v="0"/>
    <x v="1"/>
    <n v="4"/>
    <s v="Moderate"/>
    <x v="2"/>
  </r>
  <r>
    <x v="227"/>
    <s v="AGP"/>
    <x v="220"/>
    <x v="0"/>
    <x v="29"/>
    <x v="0"/>
    <s v="O&amp;M NT"/>
    <s v="Grant Armstrong"/>
    <e v="#N/A"/>
    <e v="#N/A"/>
    <e v="#N/A"/>
    <e v="#N/A"/>
    <e v="#N/A"/>
    <e v="#N/A"/>
    <e v="#N/A"/>
    <x v="0"/>
    <n v="59740"/>
    <n v="51656"/>
    <n v="0"/>
    <n v="0"/>
    <x v="0"/>
    <x v="1"/>
    <n v="4"/>
    <s v="Negligible"/>
    <x v="0"/>
  </r>
  <r>
    <x v="228"/>
    <s v="DBP"/>
    <x v="221"/>
    <x v="0"/>
    <x v="0"/>
    <x v="0"/>
    <e v="#N/A"/>
    <e v="#N/A"/>
    <e v="#N/A"/>
    <e v="#N/A"/>
    <e v="#N/A"/>
    <e v="#N/A"/>
    <e v="#N/A"/>
    <e v="#N/A"/>
    <e v="#N/A"/>
    <x v="0"/>
    <n v="0"/>
    <n v="12888"/>
    <n v="0"/>
    <n v="0"/>
    <x v="0"/>
    <x v="1"/>
    <n v="4"/>
    <s v="Negligible"/>
    <x v="0"/>
  </r>
  <r>
    <x v="229"/>
    <s v="AGP"/>
    <x v="222"/>
    <x v="0"/>
    <x v="0"/>
    <x v="0"/>
    <e v="#N/A"/>
    <e v="#N/A"/>
    <e v="#N/A"/>
    <e v="#N/A"/>
    <e v="#N/A"/>
    <e v="#N/A"/>
    <e v="#N/A"/>
    <e v="#N/A"/>
    <e v="#N/A"/>
    <x v="0"/>
    <n v="0"/>
    <n v="3000000"/>
    <n v="3000000"/>
    <n v="3000000"/>
    <x v="0"/>
    <x v="1"/>
    <n v="2"/>
    <s v="Moderate"/>
    <x v="4"/>
  </r>
  <r>
    <x v="230"/>
    <s v="AGP"/>
    <x v="223"/>
    <x v="0"/>
    <x v="0"/>
    <x v="0"/>
    <e v="#N/A"/>
    <e v="#N/A"/>
    <e v="#N/A"/>
    <e v="#N/A"/>
    <e v="#N/A"/>
    <e v="#N/A"/>
    <e v="#N/A"/>
    <e v="#N/A"/>
    <e v="#N/A"/>
    <x v="0"/>
    <n v="140000"/>
    <n v="220000"/>
    <n v="220000"/>
    <n v="220000"/>
    <x v="0"/>
    <x v="0"/>
    <n v="1"/>
    <s v="Negligible"/>
    <x v="7"/>
  </r>
  <r>
    <x v="231"/>
    <s v="AGP"/>
    <x v="224"/>
    <x v="35"/>
    <x v="54"/>
    <x v="4"/>
    <s v="O&amp;M NT"/>
    <s v="Grant Armstrong"/>
    <e v="#N/A"/>
    <e v="#N/A"/>
    <e v="#N/A"/>
    <e v="#N/A"/>
    <e v="#N/A"/>
    <e v="#N/A"/>
    <e v="#N/A"/>
    <x v="0"/>
    <n v="2000"/>
    <n v="0"/>
    <n v="0"/>
    <n v="0"/>
    <x v="0"/>
    <x v="1"/>
    <n v="4"/>
    <s v="Negligible"/>
    <x v="0"/>
  </r>
  <r>
    <x v="232"/>
    <s v="AGP"/>
    <x v="225"/>
    <x v="36"/>
    <x v="55"/>
    <x v="4"/>
    <e v="#N/A"/>
    <e v="#N/A"/>
    <e v="#N/A"/>
    <e v="#N/A"/>
    <e v="#N/A"/>
    <e v="#N/A"/>
    <e v="#N/A"/>
    <e v="#N/A"/>
    <e v="#N/A"/>
    <x v="0"/>
    <n v="0"/>
    <n v="0"/>
    <n v="0"/>
    <n v="0"/>
    <x v="0"/>
    <x v="1"/>
    <n v="4"/>
    <s v="Low"/>
    <x v="1"/>
  </r>
  <r>
    <x v="233"/>
    <s v="AGP"/>
    <x v="226"/>
    <x v="0"/>
    <x v="0"/>
    <x v="3"/>
    <e v="#N/A"/>
    <e v="#N/A"/>
    <e v="#N/A"/>
    <e v="#N/A"/>
    <e v="#N/A"/>
    <e v="#N/A"/>
    <e v="#N/A"/>
    <e v="#N/A"/>
    <e v="#N/A"/>
    <x v="0"/>
    <n v="0"/>
    <n v="0"/>
    <n v="140000"/>
    <n v="0"/>
    <x v="4"/>
    <x v="0"/>
    <n v="4"/>
    <s v="Negligible"/>
    <x v="0"/>
  </r>
  <r>
    <x v="234"/>
    <s v="AGP"/>
    <x v="227"/>
    <x v="0"/>
    <x v="0"/>
    <x v="0"/>
    <e v="#N/A"/>
    <e v="#N/A"/>
    <e v="#N/A"/>
    <e v="#N/A"/>
    <e v="#N/A"/>
    <e v="#N/A"/>
    <e v="#N/A"/>
    <e v="#N/A"/>
    <e v="#N/A"/>
    <x v="0"/>
    <n v="0"/>
    <n v="0"/>
    <n v="0"/>
    <n v="0"/>
    <x v="0"/>
    <x v="1"/>
    <n v="3"/>
    <s v="Negligible"/>
    <x v="3"/>
  </r>
  <r>
    <x v="235"/>
    <s v="AGP"/>
    <x v="228"/>
    <x v="0"/>
    <x v="0"/>
    <x v="0"/>
    <e v="#N/A"/>
    <e v="#N/A"/>
    <e v="#N/A"/>
    <e v="#N/A"/>
    <e v="#N/A"/>
    <e v="#N/A"/>
    <e v="#N/A"/>
    <e v="#N/A"/>
    <e v="#N/A"/>
    <x v="0"/>
    <n v="0"/>
    <n v="0"/>
    <n v="0"/>
    <n v="0"/>
    <x v="0"/>
    <x v="1"/>
    <n v="3"/>
    <s v="Low"/>
    <x v="4"/>
  </r>
  <r>
    <x v="236"/>
    <s v="AGP"/>
    <x v="229"/>
    <x v="0"/>
    <x v="0"/>
    <x v="0"/>
    <e v="#N/A"/>
    <e v="#N/A"/>
    <e v="#N/A"/>
    <e v="#N/A"/>
    <e v="#N/A"/>
    <e v="#N/A"/>
    <e v="#N/A"/>
    <e v="#N/A"/>
    <e v="#N/A"/>
    <x v="0"/>
    <n v="0"/>
    <n v="0"/>
    <n v="0"/>
    <n v="0"/>
    <x v="0"/>
    <x v="1"/>
    <n v="3"/>
    <s v="Negligible"/>
    <x v="3"/>
  </r>
  <r>
    <x v="237"/>
    <s v="AGP"/>
    <x v="230"/>
    <x v="0"/>
    <x v="0"/>
    <x v="0"/>
    <e v="#N/A"/>
    <e v="#N/A"/>
    <e v="#N/A"/>
    <e v="#N/A"/>
    <e v="#N/A"/>
    <e v="#N/A"/>
    <e v="#N/A"/>
    <e v="#N/A"/>
    <e v="#N/A"/>
    <x v="0"/>
    <n v="0"/>
    <n v="0"/>
    <n v="75000"/>
    <n v="0"/>
    <x v="0"/>
    <x v="1"/>
    <n v="3"/>
    <s v="Low"/>
    <x v="4"/>
  </r>
  <r>
    <x v="238"/>
    <s v="AGP"/>
    <x v="231"/>
    <x v="0"/>
    <x v="44"/>
    <x v="0"/>
    <s v="O&amp;M NT"/>
    <s v="Grant Armstrong"/>
    <e v="#N/A"/>
    <e v="#N/A"/>
    <e v="#N/A"/>
    <e v="#N/A"/>
    <e v="#N/A"/>
    <e v="#N/A"/>
    <e v="#N/A"/>
    <x v="0"/>
    <n v="0"/>
    <n v="0"/>
    <n v="0"/>
    <n v="0"/>
    <x v="0"/>
    <x v="1"/>
    <n v="3"/>
    <s v="Negligible"/>
    <x v="3"/>
  </r>
  <r>
    <x v="239"/>
    <s v="AGP"/>
    <x v="231"/>
    <x v="0"/>
    <x v="0"/>
    <x v="0"/>
    <e v="#N/A"/>
    <e v="#N/A"/>
    <e v="#N/A"/>
    <e v="#N/A"/>
    <e v="#N/A"/>
    <e v="#N/A"/>
    <e v="#N/A"/>
    <e v="#N/A"/>
    <e v="#N/A"/>
    <x v="0"/>
    <n v="0"/>
    <n v="0"/>
    <n v="0"/>
    <n v="0"/>
    <x v="0"/>
    <x v="1"/>
    <n v="3"/>
    <s v="Negligible"/>
    <x v="3"/>
  </r>
  <r>
    <x v="240"/>
    <s v="DBP"/>
    <x v="232"/>
    <x v="0"/>
    <x v="0"/>
    <x v="0"/>
    <e v="#N/A"/>
    <e v="#N/A"/>
    <e v="#N/A"/>
    <e v="#N/A"/>
    <e v="#N/A"/>
    <e v="#N/A"/>
    <e v="#N/A"/>
    <e v="#N/A"/>
    <e v="#N/A"/>
    <x v="0"/>
    <n v="0"/>
    <n v="75000"/>
    <n v="0"/>
    <n v="0"/>
    <x v="0"/>
    <x v="1"/>
    <n v="3"/>
    <s v="Negligible"/>
    <x v="3"/>
  </r>
  <r>
    <x v="241"/>
    <s v="EEP"/>
    <x v="233"/>
    <x v="0"/>
    <x v="0"/>
    <x v="0"/>
    <e v="#N/A"/>
    <e v="#N/A"/>
    <e v="#N/A"/>
    <e v="#N/A"/>
    <e v="#N/A"/>
    <e v="#N/A"/>
    <e v="#N/A"/>
    <e v="#N/A"/>
    <e v="#N/A"/>
    <x v="0"/>
    <n v="0"/>
    <n v="0"/>
    <n v="0"/>
    <n v="0"/>
    <x v="0"/>
    <x v="1"/>
    <n v="3"/>
    <s v="Negligible"/>
    <x v="3"/>
  </r>
  <r>
    <x v="242"/>
    <s v="AGP"/>
    <x v="234"/>
    <x v="0"/>
    <x v="0"/>
    <x v="0"/>
    <e v="#N/A"/>
    <e v="#N/A"/>
    <e v="#N/A"/>
    <e v="#N/A"/>
    <e v="#N/A"/>
    <e v="#N/A"/>
    <e v="#N/A"/>
    <e v="#N/A"/>
    <e v="#N/A"/>
    <x v="0"/>
    <n v="0"/>
    <n v="0"/>
    <n v="0"/>
    <n v="0"/>
    <x v="0"/>
    <x v="1"/>
    <n v="3"/>
    <s v="Negligible"/>
    <x v="3"/>
  </r>
  <r>
    <x v="243"/>
    <s v="AGP"/>
    <x v="235"/>
    <x v="0"/>
    <x v="0"/>
    <x v="0"/>
    <e v="#N/A"/>
    <e v="#N/A"/>
    <e v="#N/A"/>
    <e v="#N/A"/>
    <e v="#N/A"/>
    <e v="#N/A"/>
    <e v="#N/A"/>
    <e v="#N/A"/>
    <e v="#N/A"/>
    <x v="0"/>
    <n v="0"/>
    <n v="0"/>
    <n v="0"/>
    <n v="0"/>
    <x v="0"/>
    <x v="1"/>
    <n v="3"/>
    <s v="Negligible"/>
    <x v="3"/>
  </r>
  <r>
    <x v="244"/>
    <s v="AGP"/>
    <x v="236"/>
    <x v="0"/>
    <x v="0"/>
    <x v="2"/>
    <e v="#N/A"/>
    <e v="#N/A"/>
    <e v="#N/A"/>
    <e v="#N/A"/>
    <e v="#N/A"/>
    <e v="#N/A"/>
    <e v="#N/A"/>
    <e v="#N/A"/>
    <e v="#N/A"/>
    <x v="0"/>
    <n v="119636"/>
    <n v="0"/>
    <n v="0"/>
    <n v="0"/>
    <x v="3"/>
    <x v="1"/>
    <n v="4"/>
    <s v="Low"/>
    <x v="1"/>
  </r>
  <r>
    <x v="245"/>
    <s v="AGP"/>
    <x v="237"/>
    <x v="0"/>
    <x v="0"/>
    <x v="0"/>
    <e v="#N/A"/>
    <e v="#N/A"/>
    <e v="#N/A"/>
    <e v="#N/A"/>
    <e v="#N/A"/>
    <e v="#N/A"/>
    <e v="#N/A"/>
    <e v="#N/A"/>
    <e v="#N/A"/>
    <x v="0"/>
    <n v="0"/>
    <n v="0"/>
    <n v="0"/>
    <n v="0"/>
    <x v="0"/>
    <x v="1"/>
    <n v="3"/>
    <s v="Negligible"/>
    <x v="3"/>
  </r>
  <r>
    <x v="246"/>
    <s v="AGP"/>
    <x v="238"/>
    <x v="0"/>
    <x v="0"/>
    <x v="0"/>
    <e v="#N/A"/>
    <e v="#N/A"/>
    <e v="#N/A"/>
    <e v="#N/A"/>
    <e v="#N/A"/>
    <e v="#N/A"/>
    <e v="#N/A"/>
    <e v="#N/A"/>
    <e v="#N/A"/>
    <x v="0"/>
    <n v="0"/>
    <n v="0"/>
    <n v="0"/>
    <n v="0"/>
    <x v="0"/>
    <x v="1"/>
    <n v="3"/>
    <s v="Negligible"/>
    <x v="3"/>
  </r>
  <r>
    <x v="247"/>
    <s v="KKP"/>
    <x v="239"/>
    <x v="37"/>
    <x v="44"/>
    <x v="4"/>
    <s v="O&amp;M NT"/>
    <s v="Grant Armstrong"/>
    <e v="#N/A"/>
    <e v="#N/A"/>
    <e v="#N/A"/>
    <e v="#N/A"/>
    <e v="#N/A"/>
    <e v="#N/A"/>
    <e v="#N/A"/>
    <x v="0"/>
    <n v="38000"/>
    <n v="0"/>
    <n v="0"/>
    <n v="0"/>
    <x v="0"/>
    <x v="1"/>
    <n v="3"/>
    <s v="Low"/>
    <x v="4"/>
  </r>
  <r>
    <x v="248"/>
    <s v="AGP"/>
    <x v="240"/>
    <x v="0"/>
    <x v="0"/>
    <x v="0"/>
    <e v="#N/A"/>
    <e v="#N/A"/>
    <e v="#N/A"/>
    <e v="#N/A"/>
    <e v="#N/A"/>
    <e v="#N/A"/>
    <e v="#N/A"/>
    <e v="#N/A"/>
    <e v="#N/A"/>
    <x v="0"/>
    <n v="0"/>
    <n v="0"/>
    <n v="0"/>
    <n v="0"/>
    <x v="0"/>
    <x v="1"/>
    <n v="3"/>
    <s v="Negligible"/>
    <x v="3"/>
  </r>
  <r>
    <x v="249"/>
    <s v="AGP"/>
    <x v="241"/>
    <x v="0"/>
    <x v="0"/>
    <x v="0"/>
    <e v="#N/A"/>
    <e v="#N/A"/>
    <e v="#N/A"/>
    <e v="#N/A"/>
    <e v="#N/A"/>
    <e v="#N/A"/>
    <e v="#N/A"/>
    <e v="#N/A"/>
    <e v="#N/A"/>
    <x v="0"/>
    <n v="0"/>
    <n v="0"/>
    <n v="0"/>
    <n v="0"/>
    <x v="0"/>
    <x v="1"/>
    <n v="3"/>
    <s v="Negligible"/>
    <x v="3"/>
  </r>
  <r>
    <x v="250"/>
    <s v="AGP"/>
    <x v="242"/>
    <x v="0"/>
    <x v="0"/>
    <x v="0"/>
    <e v="#N/A"/>
    <e v="#N/A"/>
    <e v="#N/A"/>
    <e v="#N/A"/>
    <e v="#N/A"/>
    <e v="#N/A"/>
    <e v="#N/A"/>
    <e v="#N/A"/>
    <e v="#N/A"/>
    <x v="0"/>
    <n v="0"/>
    <n v="0"/>
    <n v="0"/>
    <n v="0"/>
    <x v="0"/>
    <x v="1"/>
    <n v="3"/>
    <s v="Negligible"/>
    <x v="3"/>
  </r>
  <r>
    <x v="251"/>
    <s v="MEP"/>
    <x v="243"/>
    <x v="0"/>
    <x v="0"/>
    <x v="0"/>
    <e v="#N/A"/>
    <e v="#N/A"/>
    <e v="#N/A"/>
    <e v="#N/A"/>
    <e v="#N/A"/>
    <e v="#N/A"/>
    <e v="#N/A"/>
    <e v="#N/A"/>
    <e v="#N/A"/>
    <x v="0"/>
    <n v="0"/>
    <n v="0"/>
    <n v="0"/>
    <n v="150000"/>
    <x v="0"/>
    <x v="1"/>
    <n v="3"/>
    <s v="Low"/>
    <x v="4"/>
  </r>
  <r>
    <x v="252"/>
    <s v="AGP"/>
    <x v="244"/>
    <x v="0"/>
    <x v="0"/>
    <x v="0"/>
    <e v="#N/A"/>
    <e v="#N/A"/>
    <e v="#N/A"/>
    <e v="#N/A"/>
    <e v="#N/A"/>
    <e v="#N/A"/>
    <e v="#N/A"/>
    <e v="#N/A"/>
    <e v="#N/A"/>
    <x v="0"/>
    <n v="0"/>
    <n v="0"/>
    <n v="0"/>
    <n v="0"/>
    <x v="0"/>
    <x v="1"/>
    <n v="3"/>
    <s v="Negligible"/>
    <x v="3"/>
  </r>
  <r>
    <x v="253"/>
    <s v="AGP"/>
    <x v="244"/>
    <x v="0"/>
    <x v="0"/>
    <x v="0"/>
    <e v="#N/A"/>
    <e v="#N/A"/>
    <e v="#N/A"/>
    <e v="#N/A"/>
    <e v="#N/A"/>
    <e v="#N/A"/>
    <e v="#N/A"/>
    <e v="#N/A"/>
    <e v="#N/A"/>
    <x v="0"/>
    <n v="0"/>
    <n v="0"/>
    <n v="0"/>
    <n v="0"/>
    <x v="0"/>
    <x v="1"/>
    <n v="3"/>
    <s v="Negligible"/>
    <x v="3"/>
  </r>
  <r>
    <x v="254"/>
    <s v="AGP"/>
    <x v="245"/>
    <x v="0"/>
    <x v="0"/>
    <x v="0"/>
    <e v="#N/A"/>
    <e v="#N/A"/>
    <e v="#N/A"/>
    <e v="#N/A"/>
    <e v="#N/A"/>
    <e v="#N/A"/>
    <e v="#N/A"/>
    <e v="#N/A"/>
    <e v="#N/A"/>
    <x v="0"/>
    <n v="0"/>
    <n v="0"/>
    <n v="0"/>
    <n v="150000"/>
    <x v="0"/>
    <x v="1"/>
    <n v="3"/>
    <s v="Low"/>
    <x v="4"/>
  </r>
  <r>
    <x v="255"/>
    <s v="AGP"/>
    <x v="246"/>
    <x v="0"/>
    <x v="0"/>
    <x v="0"/>
    <e v="#N/A"/>
    <e v="#N/A"/>
    <e v="#N/A"/>
    <e v="#N/A"/>
    <e v="#N/A"/>
    <e v="#N/A"/>
    <e v="#N/A"/>
    <e v="#N/A"/>
    <e v="#N/A"/>
    <x v="0"/>
    <n v="0"/>
    <n v="140000"/>
    <n v="0"/>
    <n v="0"/>
    <x v="0"/>
    <x v="1"/>
    <n v="3"/>
    <s v="Low"/>
    <x v="4"/>
  </r>
  <r>
    <x v="256"/>
    <s v="AGP"/>
    <x v="247"/>
    <x v="0"/>
    <x v="0"/>
    <x v="0"/>
    <e v="#N/A"/>
    <e v="#N/A"/>
    <e v="#N/A"/>
    <e v="#N/A"/>
    <e v="#N/A"/>
    <e v="#N/A"/>
    <e v="#N/A"/>
    <e v="#N/A"/>
    <e v="#N/A"/>
    <x v="0"/>
    <n v="0"/>
    <n v="0"/>
    <n v="0"/>
    <n v="0"/>
    <x v="0"/>
    <x v="1"/>
    <n v="3"/>
    <s v="Low"/>
    <x v="4"/>
  </r>
  <r>
    <x v="257"/>
    <s v="AGP"/>
    <x v="247"/>
    <x v="0"/>
    <x v="0"/>
    <x v="0"/>
    <e v="#N/A"/>
    <e v="#N/A"/>
    <e v="#N/A"/>
    <e v="#N/A"/>
    <e v="#N/A"/>
    <e v="#N/A"/>
    <e v="#N/A"/>
    <e v="#N/A"/>
    <e v="#N/A"/>
    <x v="0"/>
    <n v="0"/>
    <n v="0"/>
    <n v="0"/>
    <n v="0"/>
    <x v="0"/>
    <x v="1"/>
    <n v="3"/>
    <s v="Negligible"/>
    <x v="3"/>
  </r>
  <r>
    <x v="258"/>
    <s v="AGP"/>
    <x v="248"/>
    <x v="0"/>
    <x v="0"/>
    <x v="0"/>
    <e v="#N/A"/>
    <e v="#N/A"/>
    <e v="#N/A"/>
    <e v="#N/A"/>
    <e v="#N/A"/>
    <e v="#N/A"/>
    <e v="#N/A"/>
    <e v="#N/A"/>
    <e v="#N/A"/>
    <x v="0"/>
    <n v="0"/>
    <n v="0"/>
    <n v="0"/>
    <n v="0"/>
    <x v="0"/>
    <x v="1"/>
    <n v="3"/>
    <s v="Negligible"/>
    <x v="3"/>
  </r>
  <r>
    <x v="259"/>
    <s v="TNP"/>
    <x v="249"/>
    <x v="0"/>
    <x v="0"/>
    <x v="0"/>
    <e v="#N/A"/>
    <e v="#N/A"/>
    <e v="#N/A"/>
    <e v="#N/A"/>
    <e v="#N/A"/>
    <e v="#N/A"/>
    <e v="#N/A"/>
    <e v="#N/A"/>
    <e v="#N/A"/>
    <x v="0"/>
    <n v="150000"/>
    <n v="0"/>
    <n v="0"/>
    <n v="0"/>
    <x v="0"/>
    <x v="1"/>
    <n v="3"/>
    <s v="Low"/>
    <x v="4"/>
  </r>
  <r>
    <x v="260"/>
    <s v="AGP"/>
    <x v="250"/>
    <x v="37"/>
    <x v="44"/>
    <x v="0"/>
    <s v="O&amp;M NT"/>
    <s v="Grant Armstrong"/>
    <e v="#N/A"/>
    <e v="#N/A"/>
    <e v="#N/A"/>
    <e v="#N/A"/>
    <e v="#N/A"/>
    <e v="#N/A"/>
    <e v="#N/A"/>
    <x v="0"/>
    <n v="18000"/>
    <n v="0"/>
    <n v="0"/>
    <n v="0"/>
    <x v="0"/>
    <x v="1"/>
    <n v="3"/>
    <s v="Low"/>
    <x v="4"/>
  </r>
  <r>
    <x v="261"/>
    <s v="AGP"/>
    <x v="251"/>
    <x v="0"/>
    <x v="0"/>
    <x v="0"/>
    <e v="#N/A"/>
    <e v="#N/A"/>
    <e v="#N/A"/>
    <e v="#N/A"/>
    <e v="#N/A"/>
    <e v="#N/A"/>
    <e v="#N/A"/>
    <e v="#N/A"/>
    <e v="#N/A"/>
    <x v="0"/>
    <n v="0"/>
    <n v="0"/>
    <n v="0"/>
    <n v="0"/>
    <x v="0"/>
    <x v="1"/>
    <n v="3"/>
    <s v="Negligible"/>
    <x v="3"/>
  </r>
  <r>
    <x v="262"/>
    <s v="AGP"/>
    <x v="252"/>
    <x v="0"/>
    <x v="0"/>
    <x v="0"/>
    <e v="#N/A"/>
    <e v="#N/A"/>
    <e v="#N/A"/>
    <e v="#N/A"/>
    <e v="#N/A"/>
    <e v="#N/A"/>
    <e v="#N/A"/>
    <e v="#N/A"/>
    <e v="#N/A"/>
    <x v="0"/>
    <n v="0"/>
    <n v="0"/>
    <n v="0"/>
    <n v="0"/>
    <x v="0"/>
    <x v="1"/>
    <n v="3"/>
    <s v="Low"/>
    <x v="4"/>
  </r>
  <r>
    <x v="263"/>
    <s v="AGP"/>
    <x v="253"/>
    <x v="0"/>
    <x v="0"/>
    <x v="0"/>
    <e v="#N/A"/>
    <e v="#N/A"/>
    <e v="#N/A"/>
    <e v="#N/A"/>
    <e v="#N/A"/>
    <e v="#N/A"/>
    <e v="#N/A"/>
    <e v="#N/A"/>
    <e v="#N/A"/>
    <x v="0"/>
    <n v="0"/>
    <n v="0"/>
    <n v="0"/>
    <n v="0"/>
    <x v="0"/>
    <x v="1"/>
    <n v="3"/>
    <s v="Negligible"/>
    <x v="3"/>
  </r>
  <r>
    <x v="264"/>
    <s v="AGP"/>
    <x v="254"/>
    <x v="0"/>
    <x v="0"/>
    <x v="0"/>
    <e v="#N/A"/>
    <e v="#N/A"/>
    <e v="#N/A"/>
    <e v="#N/A"/>
    <e v="#N/A"/>
    <e v="#N/A"/>
    <e v="#N/A"/>
    <e v="#N/A"/>
    <e v="#N/A"/>
    <x v="0"/>
    <n v="0"/>
    <n v="0"/>
    <n v="75000"/>
    <n v="0"/>
    <x v="0"/>
    <x v="1"/>
    <n v="3"/>
    <s v="Low"/>
    <x v="4"/>
  </r>
  <r>
    <x v="265"/>
    <s v="AGP"/>
    <x v="255"/>
    <x v="0"/>
    <x v="0"/>
    <x v="0"/>
    <e v="#N/A"/>
    <e v="#N/A"/>
    <e v="#N/A"/>
    <e v="#N/A"/>
    <e v="#N/A"/>
    <e v="#N/A"/>
    <e v="#N/A"/>
    <e v="#N/A"/>
    <e v="#N/A"/>
    <x v="0"/>
    <n v="0"/>
    <n v="0"/>
    <n v="0"/>
    <n v="0"/>
    <x v="0"/>
    <x v="1"/>
    <n v="3"/>
    <s v="Low"/>
    <x v="4"/>
  </r>
  <r>
    <x v="266"/>
    <s v="AGP"/>
    <x v="256"/>
    <x v="0"/>
    <x v="0"/>
    <x v="3"/>
    <e v="#N/A"/>
    <e v="#N/A"/>
    <e v="#N/A"/>
    <e v="#N/A"/>
    <e v="#N/A"/>
    <e v="#N/A"/>
    <e v="#N/A"/>
    <e v="#N/A"/>
    <e v="#N/A"/>
    <x v="0"/>
    <n v="0"/>
    <n v="0"/>
    <n v="300000"/>
    <n v="300000"/>
    <x v="3"/>
    <x v="0"/>
    <n v="4"/>
    <s v="Negligible"/>
    <x v="0"/>
  </r>
  <r>
    <x v="267"/>
    <s v="AGP"/>
    <x v="257"/>
    <x v="0"/>
    <x v="0"/>
    <x v="1"/>
    <e v="#N/A"/>
    <e v="#N/A"/>
    <e v="#N/A"/>
    <e v="#N/A"/>
    <e v="#N/A"/>
    <e v="#N/A"/>
    <e v="#N/A"/>
    <e v="#N/A"/>
    <e v="#N/A"/>
    <x v="0"/>
    <n v="0"/>
    <n v="253000"/>
    <n v="0"/>
    <n v="0"/>
    <x v="3"/>
    <x v="1"/>
    <n v="4"/>
    <s v="Negligible"/>
    <x v="0"/>
  </r>
  <r>
    <x v="268"/>
    <s v="AGP"/>
    <x v="258"/>
    <x v="38"/>
    <x v="56"/>
    <x v="4"/>
    <e v="#N/A"/>
    <e v="#N/A"/>
    <e v="#N/A"/>
    <e v="#N/A"/>
    <e v="#N/A"/>
    <e v="#N/A"/>
    <e v="#N/A"/>
    <e v="#N/A"/>
    <e v="#N/A"/>
    <x v="0"/>
    <n v="0"/>
    <n v="0"/>
    <n v="0"/>
    <n v="0"/>
    <x v="0"/>
    <x v="1"/>
    <n v="3"/>
    <s v="Low"/>
    <x v="4"/>
  </r>
  <r>
    <x v="269"/>
    <s v="KKP"/>
    <x v="259"/>
    <x v="0"/>
    <x v="0"/>
    <x v="0"/>
    <e v="#N/A"/>
    <e v="#N/A"/>
    <e v="#N/A"/>
    <e v="#N/A"/>
    <e v="#N/A"/>
    <e v="#N/A"/>
    <e v="#N/A"/>
    <e v="#N/A"/>
    <e v="#N/A"/>
    <x v="0"/>
    <n v="0"/>
    <n v="0"/>
    <n v="0"/>
    <n v="0"/>
    <x v="0"/>
    <x v="1"/>
    <n v="3"/>
    <s v="Negligible"/>
    <x v="3"/>
  </r>
  <r>
    <x v="270"/>
    <s v="TTP"/>
    <x v="260"/>
    <x v="0"/>
    <x v="0"/>
    <x v="0"/>
    <e v="#N/A"/>
    <e v="#N/A"/>
    <e v="#N/A"/>
    <e v="#N/A"/>
    <e v="#N/A"/>
    <e v="#N/A"/>
    <e v="#N/A"/>
    <e v="#N/A"/>
    <e v="#N/A"/>
    <x v="0"/>
    <n v="0"/>
    <n v="0"/>
    <n v="0"/>
    <n v="0"/>
    <x v="0"/>
    <x v="1"/>
    <n v="3"/>
    <s v="Negligible"/>
    <x v="3"/>
  </r>
  <r>
    <x v="271"/>
    <s v="AGP"/>
    <x v="261"/>
    <x v="39"/>
    <x v="57"/>
    <x v="0"/>
    <e v="#N/A"/>
    <e v="#N/A"/>
    <e v="#N/A"/>
    <e v="#N/A"/>
    <e v="#N/A"/>
    <e v="#N/A"/>
    <e v="#N/A"/>
    <e v="#N/A"/>
    <e v="#N/A"/>
    <x v="0"/>
    <n v="0"/>
    <n v="120000"/>
    <n v="0"/>
    <n v="0"/>
    <x v="0"/>
    <x v="1"/>
    <n v="3"/>
    <s v="Negligible"/>
    <x v="3"/>
  </r>
  <r>
    <x v="272"/>
    <s v="AGP"/>
    <x v="262"/>
    <x v="0"/>
    <x v="0"/>
    <x v="0"/>
    <e v="#N/A"/>
    <e v="#N/A"/>
    <e v="#N/A"/>
    <e v="#N/A"/>
    <e v="#N/A"/>
    <e v="#N/A"/>
    <e v="#N/A"/>
    <e v="#N/A"/>
    <e v="#N/A"/>
    <x v="0"/>
    <n v="0"/>
    <n v="0"/>
    <n v="0"/>
    <n v="0"/>
    <x v="0"/>
    <x v="0"/>
    <n v="3"/>
    <s v="Negligible"/>
    <x v="3"/>
  </r>
  <r>
    <x v="273"/>
    <s v="AGP"/>
    <x v="263"/>
    <x v="0"/>
    <x v="0"/>
    <x v="5"/>
    <e v="#N/A"/>
    <e v="#N/A"/>
    <e v="#N/A"/>
    <e v="#N/A"/>
    <e v="#N/A"/>
    <e v="#N/A"/>
    <e v="#N/A"/>
    <e v="#N/A"/>
    <e v="#N/A"/>
    <x v="0"/>
    <n v="20000"/>
    <n v="0"/>
    <n v="0"/>
    <n v="0"/>
    <x v="0"/>
    <x v="1"/>
    <n v="3"/>
    <s v="Low"/>
    <x v="4"/>
  </r>
  <r>
    <x v="274"/>
    <s v="AGP"/>
    <x v="264"/>
    <x v="40"/>
    <x v="58"/>
    <x v="4"/>
    <e v="#N/A"/>
    <e v="#N/A"/>
    <e v="#N/A"/>
    <e v="#N/A"/>
    <e v="#N/A"/>
    <e v="#N/A"/>
    <e v="#N/A"/>
    <e v="#N/A"/>
    <e v="#N/A"/>
    <x v="0"/>
    <n v="0"/>
    <n v="0"/>
    <n v="0"/>
    <n v="0"/>
    <x v="0"/>
    <x v="1"/>
    <n v="2"/>
    <s v="Low"/>
    <x v="0"/>
  </r>
  <r>
    <x v="275"/>
    <s v="AGP"/>
    <x v="265"/>
    <x v="0"/>
    <x v="0"/>
    <x v="0"/>
    <e v="#N/A"/>
    <e v="#N/A"/>
    <e v="#N/A"/>
    <e v="#N/A"/>
    <e v="#N/A"/>
    <e v="#N/A"/>
    <e v="#N/A"/>
    <e v="#N/A"/>
    <e v="#N/A"/>
    <x v="0"/>
    <n v="0"/>
    <n v="0"/>
    <n v="0"/>
    <n v="0"/>
    <x v="0"/>
    <x v="1"/>
    <n v="2"/>
    <s v="Low"/>
    <x v="0"/>
  </r>
  <r>
    <x v="276"/>
    <s v="AGP"/>
    <x v="266"/>
    <x v="0"/>
    <x v="0"/>
    <x v="0"/>
    <e v="#N/A"/>
    <e v="#N/A"/>
    <e v="#N/A"/>
    <e v="#N/A"/>
    <e v="#N/A"/>
    <e v="#N/A"/>
    <e v="#N/A"/>
    <e v="#N/A"/>
    <e v="#N/A"/>
    <x v="0"/>
    <n v="0"/>
    <n v="0"/>
    <n v="0"/>
    <n v="0"/>
    <x v="0"/>
    <x v="1"/>
    <n v="2"/>
    <s v="Low"/>
    <x v="0"/>
  </r>
  <r>
    <x v="277"/>
    <s v="AGP"/>
    <x v="267"/>
    <x v="0"/>
    <x v="0"/>
    <x v="0"/>
    <e v="#N/A"/>
    <e v="#N/A"/>
    <e v="#N/A"/>
    <e v="#N/A"/>
    <e v="#N/A"/>
    <e v="#N/A"/>
    <e v="#N/A"/>
    <e v="#N/A"/>
    <e v="#N/A"/>
    <x v="0"/>
    <n v="0"/>
    <n v="0"/>
    <n v="0"/>
    <n v="0"/>
    <x v="0"/>
    <x v="1"/>
    <n v="2"/>
    <s v="Low"/>
    <x v="0"/>
  </r>
  <r>
    <x v="278"/>
    <s v="AGP"/>
    <x v="268"/>
    <x v="40"/>
    <x v="58"/>
    <x v="4"/>
    <e v="#N/A"/>
    <e v="#N/A"/>
    <e v="#N/A"/>
    <e v="#N/A"/>
    <e v="#N/A"/>
    <e v="#N/A"/>
    <e v="#N/A"/>
    <e v="#N/A"/>
    <e v="#N/A"/>
    <x v="0"/>
    <n v="0"/>
    <n v="0"/>
    <n v="0"/>
    <n v="0"/>
    <x v="0"/>
    <x v="1"/>
    <n v="2"/>
    <s v="Low"/>
    <x v="0"/>
  </r>
  <r>
    <x v="279"/>
    <s v="AGP"/>
    <x v="269"/>
    <x v="41"/>
    <x v="59"/>
    <x v="4"/>
    <s v="O&amp;M NT"/>
    <s v="Grant Armstrong"/>
    <e v="#N/A"/>
    <e v="#N/A"/>
    <e v="#N/A"/>
    <e v="#N/A"/>
    <e v="#N/A"/>
    <e v="#N/A"/>
    <e v="#N/A"/>
    <x v="0"/>
    <n v="0"/>
    <n v="0"/>
    <n v="0"/>
    <n v="0"/>
    <x v="0"/>
    <x v="1"/>
    <n v="3"/>
    <s v="Low"/>
    <x v="4"/>
  </r>
  <r>
    <x v="280"/>
    <s v="AGP"/>
    <x v="269"/>
    <x v="41"/>
    <x v="59"/>
    <x v="2"/>
    <s v="O&amp;M NT"/>
    <s v="Grant Armstrong"/>
    <e v="#N/A"/>
    <e v="#N/A"/>
    <e v="#N/A"/>
    <e v="#N/A"/>
    <e v="#N/A"/>
    <e v="#N/A"/>
    <e v="#N/A"/>
    <x v="0"/>
    <n v="0"/>
    <n v="20000"/>
    <n v="0"/>
    <n v="0"/>
    <x v="2"/>
    <x v="1"/>
    <n v="3"/>
    <s v="Low"/>
    <x v="4"/>
  </r>
  <r>
    <x v="281"/>
    <s v="AGP"/>
    <x v="270"/>
    <x v="0"/>
    <x v="59"/>
    <x v="0"/>
    <s v="O&amp;M NT"/>
    <s v="Grant Armstrong"/>
    <e v="#N/A"/>
    <e v="#N/A"/>
    <e v="#N/A"/>
    <e v="#N/A"/>
    <e v="#N/A"/>
    <e v="#N/A"/>
    <e v="#N/A"/>
    <x v="0"/>
    <n v="0"/>
    <n v="0"/>
    <n v="0"/>
    <n v="0"/>
    <x v="0"/>
    <x v="1"/>
    <n v="3"/>
    <s v="Low"/>
    <x v="4"/>
  </r>
  <r>
    <x v="282"/>
    <s v="AGP"/>
    <x v="271"/>
    <x v="42"/>
    <x v="60"/>
    <x v="4"/>
    <e v="#N/A"/>
    <e v="#N/A"/>
    <e v="#N/A"/>
    <e v="#N/A"/>
    <e v="#N/A"/>
    <e v="#N/A"/>
    <e v="#N/A"/>
    <e v="#N/A"/>
    <e v="#N/A"/>
    <x v="0"/>
    <n v="0"/>
    <n v="0"/>
    <n v="0"/>
    <n v="0"/>
    <x v="0"/>
    <x v="1"/>
    <n v="3"/>
    <s v="Low"/>
    <x v="4"/>
  </r>
  <r>
    <x v="283"/>
    <s v="AGP"/>
    <x v="271"/>
    <x v="0"/>
    <x v="0"/>
    <x v="4"/>
    <e v="#N/A"/>
    <e v="#N/A"/>
    <e v="#N/A"/>
    <e v="#N/A"/>
    <e v="#N/A"/>
    <e v="#N/A"/>
    <e v="#N/A"/>
    <e v="#N/A"/>
    <e v="#N/A"/>
    <x v="0"/>
    <n v="0"/>
    <n v="0"/>
    <n v="0"/>
    <n v="0"/>
    <x v="0"/>
    <x v="1"/>
    <n v="3"/>
    <s v="Low"/>
    <x v="4"/>
  </r>
  <r>
    <x v="284"/>
    <s v="AGP"/>
    <x v="272"/>
    <x v="0"/>
    <x v="0"/>
    <x v="0"/>
    <e v="#N/A"/>
    <e v="#N/A"/>
    <e v="#N/A"/>
    <e v="#N/A"/>
    <e v="#N/A"/>
    <e v="#N/A"/>
    <e v="#N/A"/>
    <e v="#N/A"/>
    <e v="#N/A"/>
    <x v="0"/>
    <n v="0"/>
    <n v="0"/>
    <n v="0"/>
    <n v="0"/>
    <x v="0"/>
    <x v="1"/>
    <n v="3"/>
    <s v="Negligible"/>
    <x v="3"/>
  </r>
  <r>
    <x v="285"/>
    <s v="AGP"/>
    <x v="273"/>
    <x v="0"/>
    <x v="0"/>
    <x v="0"/>
    <e v="#N/A"/>
    <e v="#N/A"/>
    <e v="#N/A"/>
    <e v="#N/A"/>
    <e v="#N/A"/>
    <e v="#N/A"/>
    <e v="#N/A"/>
    <e v="#N/A"/>
    <e v="#N/A"/>
    <x v="0"/>
    <n v="0"/>
    <n v="0"/>
    <n v="0"/>
    <n v="0"/>
    <x v="0"/>
    <x v="1"/>
    <n v="3"/>
    <s v="Low"/>
    <x v="4"/>
  </r>
  <r>
    <x v="286"/>
    <s v="AGP"/>
    <x v="273"/>
    <x v="43"/>
    <x v="61"/>
    <x v="4"/>
    <e v="#N/A"/>
    <e v="#N/A"/>
    <e v="#N/A"/>
    <e v="#N/A"/>
    <e v="#N/A"/>
    <e v="#N/A"/>
    <e v="#N/A"/>
    <e v="#N/A"/>
    <e v="#N/A"/>
    <x v="0"/>
    <n v="0"/>
    <n v="0"/>
    <n v="0"/>
    <n v="0"/>
    <x v="0"/>
    <x v="1"/>
    <n v="3"/>
    <s v="Low"/>
    <x v="4"/>
  </r>
  <r>
    <x v="287"/>
    <s v="AGP"/>
    <x v="274"/>
    <x v="0"/>
    <x v="0"/>
    <x v="0"/>
    <e v="#N/A"/>
    <e v="#N/A"/>
    <e v="#N/A"/>
    <e v="#N/A"/>
    <e v="#N/A"/>
    <e v="#N/A"/>
    <e v="#N/A"/>
    <e v="#N/A"/>
    <e v="#N/A"/>
    <x v="0"/>
    <n v="0"/>
    <n v="0"/>
    <n v="0"/>
    <n v="0"/>
    <x v="0"/>
    <x v="1"/>
    <n v="3"/>
    <s v="Low"/>
    <x v="4"/>
  </r>
  <r>
    <x v="288"/>
    <s v="AGP"/>
    <x v="275"/>
    <x v="43"/>
    <x v="62"/>
    <x v="4"/>
    <e v="#N/A"/>
    <e v="#N/A"/>
    <e v="#N/A"/>
    <e v="#N/A"/>
    <e v="#N/A"/>
    <e v="#N/A"/>
    <e v="#N/A"/>
    <e v="#N/A"/>
    <e v="#N/A"/>
    <x v="0"/>
    <n v="0"/>
    <n v="0"/>
    <n v="0"/>
    <n v="0"/>
    <x v="0"/>
    <x v="1"/>
    <n v="3"/>
    <s v="Negligible"/>
    <x v="3"/>
  </r>
  <r>
    <x v="289"/>
    <s v="AGP"/>
    <x v="276"/>
    <x v="0"/>
    <x v="0"/>
    <x v="0"/>
    <e v="#N/A"/>
    <e v="#N/A"/>
    <e v="#N/A"/>
    <e v="#N/A"/>
    <e v="#N/A"/>
    <e v="#N/A"/>
    <e v="#N/A"/>
    <e v="#N/A"/>
    <e v="#N/A"/>
    <x v="0"/>
    <n v="0"/>
    <n v="0"/>
    <n v="0"/>
    <n v="0"/>
    <x v="0"/>
    <x v="1"/>
    <n v="3"/>
    <s v="Low"/>
    <x v="4"/>
  </r>
  <r>
    <x v="290"/>
    <s v="AGP"/>
    <x v="277"/>
    <x v="0"/>
    <x v="0"/>
    <x v="1"/>
    <e v="#N/A"/>
    <e v="#N/A"/>
    <e v="#N/A"/>
    <e v="#N/A"/>
    <e v="#N/A"/>
    <e v="#N/A"/>
    <e v="#N/A"/>
    <e v="#N/A"/>
    <e v="#N/A"/>
    <x v="0"/>
    <n v="0"/>
    <n v="70000"/>
    <n v="0"/>
    <n v="0"/>
    <x v="4"/>
    <x v="1"/>
    <n v="4"/>
    <s v="Negligible"/>
    <x v="0"/>
  </r>
  <r>
    <x v="291"/>
    <s v="AGP"/>
    <x v="278"/>
    <x v="0"/>
    <x v="0"/>
    <x v="0"/>
    <e v="#N/A"/>
    <e v="#N/A"/>
    <e v="#N/A"/>
    <e v="#N/A"/>
    <e v="#N/A"/>
    <e v="#N/A"/>
    <e v="#N/A"/>
    <e v="#N/A"/>
    <e v="#N/A"/>
    <x v="0"/>
    <n v="0"/>
    <n v="0"/>
    <n v="0"/>
    <n v="0"/>
    <x v="0"/>
    <x v="1"/>
    <n v="3"/>
    <s v="Negligible"/>
    <x v="3"/>
  </r>
  <r>
    <x v="292"/>
    <s v="AGP"/>
    <x v="279"/>
    <x v="0"/>
    <x v="0"/>
    <x v="0"/>
    <e v="#N/A"/>
    <e v="#N/A"/>
    <e v="#N/A"/>
    <e v="#N/A"/>
    <e v="#N/A"/>
    <e v="#N/A"/>
    <e v="#N/A"/>
    <e v="#N/A"/>
    <e v="#N/A"/>
    <x v="0"/>
    <n v="0"/>
    <n v="0"/>
    <n v="0"/>
    <n v="0"/>
    <x v="0"/>
    <x v="1"/>
    <n v="3"/>
    <s v="Low"/>
    <x v="4"/>
  </r>
  <r>
    <x v="293"/>
    <s v="AGP"/>
    <x v="279"/>
    <x v="43"/>
    <x v="62"/>
    <x v="4"/>
    <e v="#N/A"/>
    <e v="#N/A"/>
    <e v="#N/A"/>
    <e v="#N/A"/>
    <e v="#N/A"/>
    <e v="#N/A"/>
    <e v="#N/A"/>
    <e v="#N/A"/>
    <e v="#N/A"/>
    <x v="0"/>
    <n v="0"/>
    <n v="0"/>
    <n v="0"/>
    <n v="0"/>
    <x v="0"/>
    <x v="1"/>
    <n v="3"/>
    <s v="Low"/>
    <x v="4"/>
  </r>
  <r>
    <x v="294"/>
    <s v="AGP"/>
    <x v="280"/>
    <x v="0"/>
    <x v="0"/>
    <x v="0"/>
    <e v="#N/A"/>
    <e v="#N/A"/>
    <e v="#N/A"/>
    <e v="#N/A"/>
    <e v="#N/A"/>
    <e v="#N/A"/>
    <e v="#N/A"/>
    <e v="#N/A"/>
    <e v="#N/A"/>
    <x v="0"/>
    <n v="0"/>
    <n v="0"/>
    <n v="0"/>
    <n v="0"/>
    <x v="0"/>
    <x v="1"/>
    <n v="3"/>
    <s v="Negligible"/>
    <x v="3"/>
  </r>
  <r>
    <x v="295"/>
    <s v="AGP"/>
    <x v="281"/>
    <x v="0"/>
    <x v="0"/>
    <x v="0"/>
    <e v="#N/A"/>
    <e v="#N/A"/>
    <e v="#N/A"/>
    <e v="#N/A"/>
    <e v="#N/A"/>
    <e v="#N/A"/>
    <e v="#N/A"/>
    <e v="#N/A"/>
    <e v="#N/A"/>
    <x v="0"/>
    <n v="0"/>
    <n v="0"/>
    <n v="0"/>
    <n v="0"/>
    <x v="0"/>
    <x v="1"/>
    <n v="3"/>
    <s v="Low"/>
    <x v="4"/>
  </r>
  <r>
    <x v="296"/>
    <s v="AGP"/>
    <x v="282"/>
    <x v="0"/>
    <x v="0"/>
    <x v="0"/>
    <e v="#N/A"/>
    <e v="#N/A"/>
    <e v="#N/A"/>
    <e v="#N/A"/>
    <e v="#N/A"/>
    <e v="#N/A"/>
    <e v="#N/A"/>
    <e v="#N/A"/>
    <e v="#N/A"/>
    <x v="0"/>
    <n v="0"/>
    <n v="0"/>
    <n v="0"/>
    <n v="0"/>
    <x v="0"/>
    <x v="1"/>
    <n v="3"/>
    <s v="Low"/>
    <x v="4"/>
  </r>
  <r>
    <x v="297"/>
    <s v="AGP"/>
    <x v="283"/>
    <x v="0"/>
    <x v="0"/>
    <x v="0"/>
    <e v="#N/A"/>
    <e v="#N/A"/>
    <e v="#N/A"/>
    <e v="#N/A"/>
    <e v="#N/A"/>
    <e v="#N/A"/>
    <e v="#N/A"/>
    <e v="#N/A"/>
    <e v="#N/A"/>
    <x v="0"/>
    <n v="0"/>
    <n v="0"/>
    <n v="0"/>
    <n v="0"/>
    <x v="0"/>
    <x v="1"/>
    <n v="3"/>
    <s v="Negligible"/>
    <x v="3"/>
  </r>
  <r>
    <x v="298"/>
    <s v="AGP"/>
    <x v="283"/>
    <x v="43"/>
    <x v="61"/>
    <x v="4"/>
    <e v="#N/A"/>
    <e v="#N/A"/>
    <e v="#N/A"/>
    <e v="#N/A"/>
    <e v="#N/A"/>
    <e v="#N/A"/>
    <e v="#N/A"/>
    <e v="#N/A"/>
    <e v="#N/A"/>
    <x v="0"/>
    <n v="0"/>
    <n v="0"/>
    <n v="0"/>
    <n v="0"/>
    <x v="0"/>
    <x v="1"/>
    <n v="3"/>
    <s v="Low"/>
    <x v="4"/>
  </r>
  <r>
    <x v="299"/>
    <s v="AGP"/>
    <x v="284"/>
    <x v="0"/>
    <x v="0"/>
    <x v="0"/>
    <e v="#N/A"/>
    <e v="#N/A"/>
    <e v="#N/A"/>
    <e v="#N/A"/>
    <e v="#N/A"/>
    <e v="#N/A"/>
    <e v="#N/A"/>
    <e v="#N/A"/>
    <e v="#N/A"/>
    <x v="0"/>
    <n v="40000"/>
    <n v="0"/>
    <n v="0"/>
    <n v="0"/>
    <x v="0"/>
    <x v="1"/>
    <n v="3"/>
    <s v="Low"/>
    <x v="4"/>
  </r>
  <r>
    <x v="300"/>
    <s v="AGP"/>
    <x v="285"/>
    <x v="0"/>
    <x v="0"/>
    <x v="0"/>
    <e v="#N/A"/>
    <e v="#N/A"/>
    <e v="#N/A"/>
    <e v="#N/A"/>
    <e v="#N/A"/>
    <e v="#N/A"/>
    <e v="#N/A"/>
    <e v="#N/A"/>
    <e v="#N/A"/>
    <x v="0"/>
    <n v="0"/>
    <n v="0"/>
    <n v="0"/>
    <n v="0"/>
    <x v="0"/>
    <x v="1"/>
    <n v="3"/>
    <s v="Low"/>
    <x v="4"/>
  </r>
  <r>
    <x v="301"/>
    <s v="AGP"/>
    <x v="286"/>
    <x v="42"/>
    <x v="60"/>
    <x v="4"/>
    <e v="#N/A"/>
    <e v="#N/A"/>
    <e v="#N/A"/>
    <e v="#N/A"/>
    <e v="#N/A"/>
    <e v="#N/A"/>
    <e v="#N/A"/>
    <e v="#N/A"/>
    <e v="#N/A"/>
    <x v="0"/>
    <n v="0"/>
    <n v="0"/>
    <n v="0"/>
    <n v="0"/>
    <x v="0"/>
    <x v="1"/>
    <n v="3"/>
    <s v="Low"/>
    <x v="4"/>
  </r>
  <r>
    <x v="302"/>
    <s v="AGP"/>
    <x v="287"/>
    <x v="0"/>
    <x v="0"/>
    <x v="0"/>
    <e v="#N/A"/>
    <e v="#N/A"/>
    <e v="#N/A"/>
    <e v="#N/A"/>
    <e v="#N/A"/>
    <e v="#N/A"/>
    <e v="#N/A"/>
    <e v="#N/A"/>
    <e v="#N/A"/>
    <x v="0"/>
    <n v="0"/>
    <n v="0"/>
    <n v="36000"/>
    <n v="0"/>
    <x v="0"/>
    <x v="1"/>
    <n v="3"/>
    <s v="Low"/>
    <x v="4"/>
  </r>
  <r>
    <x v="303"/>
    <s v="AGP"/>
    <x v="287"/>
    <x v="0"/>
    <x v="0"/>
    <x v="4"/>
    <e v="#N/A"/>
    <e v="#N/A"/>
    <e v="#N/A"/>
    <e v="#N/A"/>
    <e v="#N/A"/>
    <e v="#N/A"/>
    <e v="#N/A"/>
    <e v="#N/A"/>
    <e v="#N/A"/>
    <x v="0"/>
    <n v="0"/>
    <n v="0"/>
    <n v="0"/>
    <n v="0"/>
    <x v="0"/>
    <x v="1"/>
    <n v="3"/>
    <s v="Low"/>
    <x v="4"/>
  </r>
  <r>
    <x v="304"/>
    <s v="MEP"/>
    <x v="288"/>
    <x v="0"/>
    <x v="0"/>
    <x v="0"/>
    <e v="#N/A"/>
    <e v="#N/A"/>
    <e v="#N/A"/>
    <e v="#N/A"/>
    <e v="#N/A"/>
    <e v="#N/A"/>
    <e v="#N/A"/>
    <e v="#N/A"/>
    <e v="#N/A"/>
    <x v="0"/>
    <n v="0"/>
    <n v="21000"/>
    <n v="0"/>
    <n v="0"/>
    <x v="0"/>
    <x v="1"/>
    <n v="3"/>
    <s v="Low"/>
    <x v="4"/>
  </r>
  <r>
    <x v="305"/>
    <s v="MEP"/>
    <x v="288"/>
    <x v="0"/>
    <x v="0"/>
    <x v="0"/>
    <e v="#N/A"/>
    <e v="#N/A"/>
    <e v="#N/A"/>
    <e v="#N/A"/>
    <e v="#N/A"/>
    <e v="#N/A"/>
    <e v="#N/A"/>
    <e v="#N/A"/>
    <e v="#N/A"/>
    <x v="0"/>
    <n v="0"/>
    <n v="4000"/>
    <n v="0"/>
    <n v="0"/>
    <x v="0"/>
    <x v="1"/>
    <n v="3"/>
    <s v="Low"/>
    <x v="4"/>
  </r>
  <r>
    <x v="306"/>
    <s v="AGP"/>
    <x v="289"/>
    <x v="0"/>
    <x v="63"/>
    <x v="0"/>
    <e v="#N/A"/>
    <e v="#N/A"/>
    <e v="#N/A"/>
    <e v="#N/A"/>
    <e v="#N/A"/>
    <e v="#N/A"/>
    <e v="#N/A"/>
    <e v="#N/A"/>
    <e v="#N/A"/>
    <x v="0"/>
    <n v="4000"/>
    <n v="0"/>
    <n v="0"/>
    <n v="0"/>
    <x v="0"/>
    <x v="1"/>
    <n v="3"/>
    <s v="Low"/>
    <x v="4"/>
  </r>
  <r>
    <x v="307"/>
    <s v="AGP"/>
    <x v="289"/>
    <x v="0"/>
    <x v="63"/>
    <x v="0"/>
    <e v="#N/A"/>
    <e v="#N/A"/>
    <e v="#N/A"/>
    <e v="#N/A"/>
    <e v="#N/A"/>
    <e v="#N/A"/>
    <e v="#N/A"/>
    <e v="#N/A"/>
    <e v="#N/A"/>
    <x v="0"/>
    <n v="23000"/>
    <n v="0"/>
    <n v="0"/>
    <n v="0"/>
    <x v="0"/>
    <x v="1"/>
    <n v="3"/>
    <s v="Low"/>
    <x v="4"/>
  </r>
  <r>
    <x v="308"/>
    <s v="AGP"/>
    <x v="289"/>
    <x v="0"/>
    <x v="63"/>
    <x v="0"/>
    <e v="#N/A"/>
    <e v="#N/A"/>
    <e v="#N/A"/>
    <e v="#N/A"/>
    <e v="#N/A"/>
    <e v="#N/A"/>
    <e v="#N/A"/>
    <e v="#N/A"/>
    <e v="#N/A"/>
    <x v="0"/>
    <n v="28000"/>
    <n v="0"/>
    <n v="0"/>
    <n v="0"/>
    <x v="0"/>
    <x v="1"/>
    <n v="3"/>
    <s v="Negligible"/>
    <x v="3"/>
  </r>
  <r>
    <x v="309"/>
    <s v="AGP"/>
    <x v="290"/>
    <x v="0"/>
    <x v="0"/>
    <x v="0"/>
    <e v="#N/A"/>
    <e v="#N/A"/>
    <e v="#N/A"/>
    <e v="#N/A"/>
    <e v="#N/A"/>
    <e v="#N/A"/>
    <e v="#N/A"/>
    <e v="#N/A"/>
    <e v="#N/A"/>
    <x v="0"/>
    <n v="0"/>
    <n v="0"/>
    <n v="0"/>
    <n v="0"/>
    <x v="4"/>
    <x v="1"/>
    <n v="3"/>
    <s v="Low"/>
    <x v="4"/>
  </r>
  <r>
    <x v="310"/>
    <s v="AGP"/>
    <x v="291"/>
    <x v="0"/>
    <x v="0"/>
    <x v="4"/>
    <e v="#N/A"/>
    <e v="#N/A"/>
    <e v="#N/A"/>
    <e v="#N/A"/>
    <e v="#N/A"/>
    <e v="#N/A"/>
    <e v="#N/A"/>
    <e v="#N/A"/>
    <e v="#N/A"/>
    <x v="0"/>
    <n v="0"/>
    <n v="0"/>
    <n v="56000"/>
    <n v="80000"/>
    <x v="4"/>
    <x v="0"/>
    <n v="4"/>
    <s v="Low"/>
    <x v="1"/>
  </r>
  <r>
    <x v="311"/>
    <s v="AGP"/>
    <x v="292"/>
    <x v="0"/>
    <x v="0"/>
    <x v="1"/>
    <e v="#N/A"/>
    <e v="#N/A"/>
    <e v="#N/A"/>
    <e v="#N/A"/>
    <e v="#N/A"/>
    <e v="#N/A"/>
    <e v="#N/A"/>
    <e v="#N/A"/>
    <e v="#N/A"/>
    <x v="0"/>
    <n v="0"/>
    <n v="20000"/>
    <n v="0"/>
    <n v="0"/>
    <x v="2"/>
    <x v="1"/>
    <n v="4"/>
    <s v="Negligible"/>
    <x v="0"/>
  </r>
  <r>
    <x v="312"/>
    <s v="AGP"/>
    <x v="293"/>
    <x v="0"/>
    <x v="0"/>
    <x v="3"/>
    <e v="#N/A"/>
    <e v="#N/A"/>
    <e v="#N/A"/>
    <e v="#N/A"/>
    <e v="#N/A"/>
    <e v="#N/A"/>
    <e v="#N/A"/>
    <e v="#N/A"/>
    <e v="#N/A"/>
    <x v="0"/>
    <n v="0"/>
    <n v="0"/>
    <n v="90000"/>
    <n v="90000"/>
    <x v="2"/>
    <x v="0"/>
    <n v="4"/>
    <s v="Low"/>
    <x v="1"/>
  </r>
  <r>
    <x v="313"/>
    <s v="TET"/>
    <x v="294"/>
    <x v="0"/>
    <x v="0"/>
    <x v="0"/>
    <e v="#N/A"/>
    <e v="#N/A"/>
    <e v="#N/A"/>
    <e v="#N/A"/>
    <e v="#N/A"/>
    <e v="#N/A"/>
    <e v="#N/A"/>
    <e v="#N/A"/>
    <e v="#N/A"/>
    <x v="0"/>
    <n v="0"/>
    <n v="0"/>
    <n v="0"/>
    <n v="0"/>
    <x v="0"/>
    <x v="1"/>
    <n v="1"/>
    <s v="Negligible"/>
    <x v="7"/>
  </r>
  <r>
    <x v="314"/>
    <s v="AGP"/>
    <x v="295"/>
    <x v="0"/>
    <x v="0"/>
    <x v="1"/>
    <e v="#N/A"/>
    <e v="#N/A"/>
    <e v="#N/A"/>
    <e v="#N/A"/>
    <e v="#N/A"/>
    <e v="#N/A"/>
    <e v="#N/A"/>
    <e v="#N/A"/>
    <e v="#N/A"/>
    <x v="0"/>
    <n v="0"/>
    <n v="20000"/>
    <n v="0"/>
    <n v="0"/>
    <x v="3"/>
    <x v="1"/>
    <n v="4"/>
    <s v="Negligible"/>
    <x v="0"/>
  </r>
  <r>
    <x v="315"/>
    <s v="KKP"/>
    <x v="296"/>
    <x v="0"/>
    <x v="0"/>
    <x v="0"/>
    <e v="#N/A"/>
    <e v="#N/A"/>
    <e v="#N/A"/>
    <e v="#N/A"/>
    <e v="#N/A"/>
    <e v="#N/A"/>
    <e v="#N/A"/>
    <e v="#N/A"/>
    <e v="#N/A"/>
    <x v="0"/>
    <n v="0"/>
    <n v="20000"/>
    <n v="0"/>
    <n v="0"/>
    <x v="0"/>
    <x v="1"/>
    <n v="3"/>
    <s v="Low"/>
    <x v="4"/>
  </r>
  <r>
    <x v="316"/>
    <s v="AGP"/>
    <x v="297"/>
    <x v="0"/>
    <x v="0"/>
    <x v="0"/>
    <e v="#N/A"/>
    <e v="#N/A"/>
    <e v="#N/A"/>
    <e v="#N/A"/>
    <e v="#N/A"/>
    <e v="#N/A"/>
    <e v="#N/A"/>
    <e v="#N/A"/>
    <e v="#N/A"/>
    <x v="0"/>
    <n v="0"/>
    <n v="0"/>
    <n v="20000"/>
    <n v="0"/>
    <x v="0"/>
    <x v="1"/>
    <n v="3"/>
    <s v="Negligible"/>
    <x v="3"/>
  </r>
  <r>
    <x v="317"/>
    <s v="AGP"/>
    <x v="297"/>
    <x v="0"/>
    <x v="0"/>
    <x v="0"/>
    <e v="#N/A"/>
    <e v="#N/A"/>
    <e v="#N/A"/>
    <e v="#N/A"/>
    <e v="#N/A"/>
    <e v="#N/A"/>
    <e v="#N/A"/>
    <e v="#N/A"/>
    <e v="#N/A"/>
    <x v="0"/>
    <n v="0"/>
    <n v="0"/>
    <n v="10000"/>
    <n v="0"/>
    <x v="0"/>
    <x v="1"/>
    <n v="3"/>
    <s v="Low"/>
    <x v="4"/>
  </r>
  <r>
    <x v="318"/>
    <s v="AGP"/>
    <x v="298"/>
    <x v="0"/>
    <x v="0"/>
    <x v="0"/>
    <e v="#N/A"/>
    <e v="#N/A"/>
    <e v="#N/A"/>
    <e v="#N/A"/>
    <e v="#N/A"/>
    <e v="#N/A"/>
    <e v="#N/A"/>
    <e v="#N/A"/>
    <e v="#N/A"/>
    <x v="0"/>
    <n v="0"/>
    <n v="0"/>
    <n v="0"/>
    <n v="0"/>
    <x v="0"/>
    <x v="1"/>
    <n v="3"/>
    <s v="Negligible"/>
    <x v="3"/>
  </r>
  <r>
    <x v="319"/>
    <s v="AGP"/>
    <x v="299"/>
    <x v="44"/>
    <x v="64"/>
    <x v="0"/>
    <s v="O&amp;M NT"/>
    <s v="Grant Armstrong"/>
    <e v="#N/A"/>
    <e v="#N/A"/>
    <e v="#N/A"/>
    <e v="#N/A"/>
    <e v="#N/A"/>
    <e v="#N/A"/>
    <e v="#N/A"/>
    <x v="0"/>
    <n v="0"/>
    <n v="20000"/>
    <n v="0"/>
    <n v="0"/>
    <x v="0"/>
    <x v="1"/>
    <n v="3"/>
    <s v="Negligible"/>
    <x v="3"/>
  </r>
  <r>
    <x v="320"/>
    <s v="AGP"/>
    <x v="300"/>
    <x v="0"/>
    <x v="0"/>
    <x v="3"/>
    <e v="#N/A"/>
    <e v="#N/A"/>
    <e v="#N/A"/>
    <e v="#N/A"/>
    <e v="#N/A"/>
    <e v="#N/A"/>
    <e v="#N/A"/>
    <e v="#N/A"/>
    <e v="#N/A"/>
    <x v="0"/>
    <n v="0"/>
    <n v="0"/>
    <n v="40000"/>
    <n v="0"/>
    <x v="3"/>
    <x v="0"/>
    <n v="4"/>
    <s v="Low"/>
    <x v="1"/>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r>
    <x v="321"/>
    <m/>
    <x v="301"/>
    <x v="0"/>
    <x v="0"/>
    <x v="6"/>
    <m/>
    <m/>
    <m/>
    <m/>
    <m/>
    <m/>
    <m/>
    <m/>
    <m/>
    <x v="7"/>
    <m/>
    <m/>
    <m/>
    <m/>
    <x v="0"/>
    <x v="2"/>
    <m/>
    <m/>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Q62" firstHeaderRow="0" firstDataRow="1" firstDataCol="7" rowPageCount="1" colPageCount="1"/>
  <pivotFields count="25">
    <pivotField axis="axisRow" numFmtId="1" outline="0" showAll="0" defaultSubtotal="0">
      <items count="325">
        <item x="221"/>
        <item x="217"/>
        <item x="218"/>
        <item x="231"/>
        <item x="232"/>
        <item x="284"/>
        <item x="286"/>
        <item x="288"/>
        <item x="289"/>
        <item x="291"/>
        <item x="293"/>
        <item x="294"/>
        <item x="295"/>
        <item x="301"/>
        <item x="303"/>
        <item x="308"/>
        <item x="310"/>
        <item x="283"/>
        <item x="309"/>
        <item x="300"/>
        <item x="89"/>
        <item x="155"/>
        <item x="160"/>
        <item x="161"/>
        <item x="157"/>
        <item x="164"/>
        <item x="165"/>
        <item x="166"/>
        <item x="167"/>
        <item x="168"/>
        <item x="169"/>
        <item x="159"/>
        <item x="163"/>
        <item x="170"/>
        <item x="95"/>
        <item x="143"/>
        <item x="86"/>
        <item x="226"/>
        <item x="225"/>
        <item x="57"/>
        <item x="28"/>
        <item x="100"/>
        <item x="99"/>
        <item x="101"/>
        <item x="117"/>
        <item x="108"/>
        <item x="188"/>
        <item x="121"/>
        <item x="196"/>
        <item x="202"/>
        <item x="110"/>
        <item x="203"/>
        <item x="199"/>
        <item x="201"/>
        <item x="205"/>
        <item x="204"/>
        <item x="198"/>
        <item x="193"/>
        <item x="200"/>
        <item x="189"/>
        <item x="194"/>
        <item x="187"/>
        <item x="192"/>
        <item x="132"/>
        <item x="137"/>
        <item x="257"/>
        <item x="236"/>
        <item x="262"/>
        <item x="253"/>
        <item x="239"/>
        <item x="234"/>
        <item x="248"/>
        <item x="285"/>
        <item x="287"/>
        <item x="292"/>
        <item x="297"/>
        <item x="298"/>
        <item x="145"/>
        <item x="302"/>
        <item x="306"/>
        <item x="307"/>
        <item x="296"/>
        <item x="299"/>
        <item x="304"/>
        <item x="305"/>
        <item x="272"/>
        <item x="144"/>
        <item x="146"/>
        <item x="271"/>
        <item x="318"/>
        <item x="315"/>
        <item x="316"/>
        <item x="317"/>
        <item x="320"/>
        <item x="150"/>
        <item x="151"/>
        <item x="152"/>
        <item x="9"/>
        <item x="21"/>
        <item x="12"/>
        <item x="7"/>
        <item x="8"/>
        <item x="18"/>
        <item x="6"/>
        <item x="20"/>
        <item x="13"/>
        <item x="16"/>
        <item x="14"/>
        <item x="11"/>
        <item x="5"/>
        <item x="15"/>
        <item x="19"/>
        <item x="17"/>
        <item x="147"/>
        <item x="148"/>
        <item x="154"/>
        <item x="149"/>
        <item x="174"/>
        <item x="197"/>
        <item x="98"/>
        <item x="135"/>
        <item x="186"/>
        <item x="312"/>
        <item x="136"/>
        <item x="195"/>
        <item x="206"/>
        <item x="207"/>
        <item x="209"/>
        <item x="210"/>
        <item x="260"/>
        <item x="247"/>
        <item x="270"/>
        <item x="269"/>
        <item x="277"/>
        <item x="275"/>
        <item x="276"/>
        <item x="280"/>
        <item x="45"/>
        <item x="32"/>
        <item x="37"/>
        <item x="51"/>
        <item x="59"/>
        <item x="39"/>
        <item x="40"/>
        <item x="34"/>
        <item x="43"/>
        <item x="23"/>
        <item x="36"/>
        <item x="29"/>
        <item x="55"/>
        <item x="47"/>
        <item x="44"/>
        <item x="52"/>
        <item x="54"/>
        <item x="50"/>
        <item x="53"/>
        <item x="38"/>
        <item x="27"/>
        <item x="58"/>
        <item x="30"/>
        <item x="49"/>
        <item x="25"/>
        <item x="24"/>
        <item x="26"/>
        <item x="48"/>
        <item x="281"/>
        <item x="279"/>
        <item x="282"/>
        <item x="214"/>
        <item x="224"/>
        <item x="104"/>
        <item x="107"/>
        <item x="109"/>
        <item x="112"/>
        <item x="105"/>
        <item x="114"/>
        <item x="113"/>
        <item x="119"/>
        <item x="118"/>
        <item x="122"/>
        <item x="123"/>
        <item x="124"/>
        <item x="126"/>
        <item x="125"/>
        <item x="238"/>
        <item x="235"/>
        <item x="237"/>
        <item x="240"/>
        <item x="241"/>
        <item x="242"/>
        <item x="243"/>
        <item x="245"/>
        <item x="246"/>
        <item x="249"/>
        <item x="250"/>
        <item x="251"/>
        <item x="252"/>
        <item x="266"/>
        <item x="254"/>
        <item x="255"/>
        <item x="256"/>
        <item x="258"/>
        <item x="259"/>
        <item x="261"/>
        <item x="263"/>
        <item x="264"/>
        <item x="265"/>
        <item x="244"/>
        <item x="79"/>
        <item x="77"/>
        <item x="84"/>
        <item x="71"/>
        <item x="72"/>
        <item x="83"/>
        <item x="68"/>
        <item x="69"/>
        <item x="82"/>
        <item x="74"/>
        <item x="81"/>
        <item x="65"/>
        <item x="63"/>
        <item x="70"/>
        <item x="66"/>
        <item x="80"/>
        <item x="64"/>
        <item x="67"/>
        <item x="76"/>
        <item x="73"/>
        <item x="78"/>
        <item x="75"/>
        <item x="274"/>
        <item x="278"/>
        <item x="133"/>
        <item x="180"/>
        <item x="134"/>
        <item x="215"/>
        <item x="268"/>
        <item x="173"/>
        <item x="216"/>
        <item x="319"/>
        <item x="1"/>
        <item x="2"/>
        <item x="96"/>
        <item x="0"/>
        <item x="181"/>
        <item x="138"/>
        <item x="120"/>
        <item x="111"/>
        <item x="106"/>
        <item x="4"/>
        <item x="178"/>
        <item x="185"/>
        <item x="182"/>
        <item x="183"/>
        <item x="184"/>
        <item x="172"/>
        <item x="56"/>
        <item x="42"/>
        <item x="41"/>
        <item x="22"/>
        <item x="31"/>
        <item x="46"/>
        <item x="156"/>
        <item x="162"/>
        <item x="233"/>
        <item x="128"/>
        <item x="127"/>
        <item x="85"/>
        <item x="140"/>
        <item x="92"/>
        <item x="142"/>
        <item x="87"/>
        <item x="211"/>
        <item x="212"/>
        <item x="208"/>
        <item x="116"/>
        <item x="131"/>
        <item x="153"/>
        <item x="227"/>
        <item x="228"/>
        <item x="213"/>
        <item x="88"/>
        <item x="93"/>
        <item x="94"/>
        <item x="97"/>
        <item x="219"/>
        <item x="220"/>
        <item x="62"/>
        <item x="158"/>
        <item x="35"/>
        <item x="129"/>
        <item x="115"/>
        <item x="61"/>
        <item x="222"/>
        <item x="139"/>
        <item x="229"/>
        <item x="313"/>
        <item x="91"/>
        <item x="90"/>
        <item m="1" x="324"/>
        <item x="230"/>
        <item m="1" x="322"/>
        <item x="103"/>
        <item x="321"/>
        <item x="273"/>
        <item x="190"/>
        <item x="177"/>
        <item x="176"/>
        <item x="141"/>
        <item x="175"/>
        <item x="10"/>
        <item x="33"/>
        <item x="60"/>
        <item x="102"/>
        <item x="130"/>
        <item x="311"/>
        <item x="171"/>
        <item x="3"/>
        <item x="223"/>
        <item x="191"/>
        <item m="1" x="323"/>
        <item x="179"/>
        <item x="267"/>
        <item x="290"/>
        <item x="314"/>
      </items>
    </pivotField>
    <pivotField showAll="0"/>
    <pivotField axis="axisRow" outline="0" showAll="0" sortType="ascending" defaultSubtotal="0">
      <items count="433">
        <item x="0"/>
        <item x="1"/>
        <item x="2"/>
        <item x="3"/>
        <item x="4"/>
        <item x="5"/>
        <item x="6"/>
        <item x="7"/>
        <item x="8"/>
        <item x="9"/>
        <item x="10"/>
        <item x="11"/>
        <item x="12"/>
        <item x="13"/>
        <item x="14"/>
        <item x="15"/>
        <item x="16"/>
        <item x="17"/>
        <item x="18"/>
        <item x="19"/>
        <item x="20"/>
        <item x="21"/>
        <item m="1" x="337"/>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m="1" x="393"/>
        <item x="59"/>
        <item m="1" x="431"/>
        <item m="1" x="314"/>
        <item m="1" x="320"/>
        <item m="1" x="353"/>
        <item m="1" x="349"/>
        <item m="1" x="356"/>
        <item m="1" x="378"/>
        <item m="1" x="357"/>
        <item x="60"/>
        <item x="61"/>
        <item m="1" x="417"/>
        <item x="62"/>
        <item x="63"/>
        <item x="64"/>
        <item x="65"/>
        <item sd="0" x="66"/>
        <item x="67"/>
        <item x="68"/>
        <item x="69"/>
        <item x="70"/>
        <item x="71"/>
        <item x="72"/>
        <item x="73"/>
        <item x="74"/>
        <item x="75"/>
        <item x="76"/>
        <item x="77"/>
        <item x="78"/>
        <item x="79"/>
        <item x="80"/>
        <item x="81"/>
        <item x="82"/>
        <item m="1" x="411"/>
        <item m="1" x="412"/>
        <item x="83"/>
        <item x="84"/>
        <item x="85"/>
        <item x="86"/>
        <item m="1" x="341"/>
        <item x="87"/>
        <item x="88"/>
        <item x="89"/>
        <item x="90"/>
        <item x="91"/>
        <item x="92"/>
        <item x="93"/>
        <item x="94"/>
        <item x="95"/>
        <item x="96"/>
        <item m="1" x="419"/>
        <item x="97"/>
        <item m="1" x="359"/>
        <item x="98"/>
        <item x="99"/>
        <item x="100"/>
        <item x="101"/>
        <item m="1" x="346"/>
        <item x="102"/>
        <item x="103"/>
        <item m="1" x="317"/>
        <item m="1" x="388"/>
        <item x="104"/>
        <item x="105"/>
        <item x="106"/>
        <item x="107"/>
        <item x="108"/>
        <item x="109"/>
        <item x="110"/>
        <item x="111"/>
        <item x="112"/>
        <item x="113"/>
        <item x="114"/>
        <item x="115"/>
        <item x="116"/>
        <item x="117"/>
        <item x="118"/>
        <item x="119"/>
        <item x="120"/>
        <item x="121"/>
        <item x="122"/>
        <item x="123"/>
        <item x="124"/>
        <item x="125"/>
        <item m="1" x="350"/>
        <item m="1" x="348"/>
        <item x="126"/>
        <item x="127"/>
        <item x="128"/>
        <item x="129"/>
        <item x="130"/>
        <item m="1" x="420"/>
        <item x="131"/>
        <item m="1" x="425"/>
        <item x="132"/>
        <item x="133"/>
        <item x="134"/>
        <item x="135"/>
        <item x="136"/>
        <item m="1" x="335"/>
        <item m="1" x="336"/>
        <item m="1" x="368"/>
        <item m="1" x="379"/>
        <item x="137"/>
        <item x="138"/>
        <item x="139"/>
        <item x="140"/>
        <item m="1" x="399"/>
        <item m="1" x="400"/>
        <item m="1" x="354"/>
        <item x="141"/>
        <item x="142"/>
        <item x="143"/>
        <item x="144"/>
        <item x="145"/>
        <item x="146"/>
        <item x="147"/>
        <item m="1" x="427"/>
        <item x="148"/>
        <item x="149"/>
        <item x="150"/>
        <item x="151"/>
        <item x="152"/>
        <item x="153"/>
        <item x="154"/>
        <item x="155"/>
        <item x="156"/>
        <item x="157"/>
        <item x="158"/>
        <item x="159"/>
        <item x="160"/>
        <item x="161"/>
        <item x="162"/>
        <item x="163"/>
        <item m="1" x="338"/>
        <item x="164"/>
        <item x="165"/>
        <item x="166"/>
        <item m="1" x="362"/>
        <item m="1" x="366"/>
        <item m="1" x="339"/>
        <item x="167"/>
        <item x="168"/>
        <item x="169"/>
        <item m="1" x="327"/>
        <item m="1" x="340"/>
        <item x="170"/>
        <item m="1" x="322"/>
        <item m="1" x="324"/>
        <item x="171"/>
        <item m="1" x="408"/>
        <item m="1" x="387"/>
        <item x="172"/>
        <item x="173"/>
        <item x="174"/>
        <item x="175"/>
        <item x="176"/>
        <item x="177"/>
        <item x="178"/>
        <item m="1" x="409"/>
        <item x="179"/>
        <item x="180"/>
        <item x="181"/>
        <item x="182"/>
        <item x="183"/>
        <item x="184"/>
        <item x="185"/>
        <item x="186"/>
        <item x="187"/>
        <item x="188"/>
        <item x="189"/>
        <item x="190"/>
        <item x="191"/>
        <item x="192"/>
        <item x="193"/>
        <item x="194"/>
        <item x="195"/>
        <item x="196"/>
        <item x="197"/>
        <item x="198"/>
        <item m="1" x="423"/>
        <item x="199"/>
        <item m="1" x="316"/>
        <item x="200"/>
        <item x="201"/>
        <item x="202"/>
        <item x="203"/>
        <item x="204"/>
        <item x="205"/>
        <item x="206"/>
        <item x="207"/>
        <item x="208"/>
        <item x="209"/>
        <item m="1" x="315"/>
        <item x="210"/>
        <item x="211"/>
        <item x="212"/>
        <item x="213"/>
        <item x="214"/>
        <item m="1" x="426"/>
        <item x="215"/>
        <item m="1" x="344"/>
        <item x="216"/>
        <item m="1" x="394"/>
        <item m="1" x="347"/>
        <item x="217"/>
        <item m="1" x="405"/>
        <item x="218"/>
        <item x="219"/>
        <item x="220"/>
        <item m="1" x="418"/>
        <item m="1" x="389"/>
        <item x="221"/>
        <item x="222"/>
        <item x="223"/>
        <item m="1" x="342"/>
        <item m="1" x="430"/>
        <item m="1" x="358"/>
        <item m="1" x="397"/>
        <item m="1" x="380"/>
        <item m="1" x="307"/>
        <item m="1" x="367"/>
        <item m="1" x="376"/>
        <item m="1" x="372"/>
        <item m="1" x="402"/>
        <item m="1" x="306"/>
        <item m="1" x="383"/>
        <item m="1" x="328"/>
        <item m="1" x="424"/>
        <item m="1" x="303"/>
        <item m="1" x="360"/>
        <item m="1" x="406"/>
        <item m="1" x="311"/>
        <item m="1" x="331"/>
        <item m="1" x="369"/>
        <item m="1" x="326"/>
        <item m="1" x="429"/>
        <item m="1" x="404"/>
        <item m="1" x="304"/>
        <item m="1" x="384"/>
        <item m="1" x="416"/>
        <item m="1" x="370"/>
        <item m="1" x="403"/>
        <item m="1" x="365"/>
        <item m="1" x="371"/>
        <item m="1" x="345"/>
        <item m="1" x="401"/>
        <item m="1" x="302"/>
        <item m="1" x="381"/>
        <item m="1" x="333"/>
        <item m="1" x="351"/>
        <item m="1" x="361"/>
        <item m="1" x="375"/>
        <item m="1" x="330"/>
        <item m="1" x="407"/>
        <item m="1" x="343"/>
        <item m="1" x="390"/>
        <item m="1" x="312"/>
        <item m="1" x="395"/>
        <item m="1" x="364"/>
        <item m="1" x="428"/>
        <item m="1" x="421"/>
        <item m="1" x="391"/>
        <item m="1" x="396"/>
        <item m="1" x="398"/>
        <item m="1" x="310"/>
        <item m="1" x="334"/>
        <item m="1" x="422"/>
        <item m="1" x="392"/>
        <item m="1" x="329"/>
        <item m="1" x="355"/>
        <item m="1" x="374"/>
        <item m="1" x="415"/>
        <item m="1" x="414"/>
        <item m="1" x="318"/>
        <item m="1" x="386"/>
        <item m="1" x="323"/>
        <item m="1" x="309"/>
        <item m="1" x="410"/>
        <item m="1" x="313"/>
        <item m="1" x="319"/>
        <item m="1" x="352"/>
        <item x="224"/>
        <item x="225"/>
        <item m="1" x="432"/>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m="1" x="363"/>
        <item x="256"/>
        <item x="257"/>
        <item m="1" x="385"/>
        <item m="1" x="382"/>
        <item m="1" x="37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m="1" x="413"/>
        <item x="291"/>
        <item m="1" x="325"/>
        <item m="1" x="373"/>
        <item m="1" x="305"/>
        <item x="292"/>
        <item x="293"/>
        <item m="1" x="321"/>
        <item x="294"/>
        <item x="295"/>
        <item x="296"/>
        <item x="297"/>
        <item x="298"/>
        <item x="299"/>
        <item x="300"/>
        <item m="1" x="308"/>
        <item m="1" x="332"/>
        <item x="301"/>
      </items>
    </pivotField>
    <pivotField axis="axisRow" outline="0" subtotalTop="0" showAll="0" sortType="ascending" defaultSubtotal="0">
      <items count="66">
        <item x="13"/>
        <item x="43"/>
        <item x="39"/>
        <item m="1" x="63"/>
        <item m="1" x="46"/>
        <item x="14"/>
        <item m="1" x="53"/>
        <item x="28"/>
        <item x="9"/>
        <item x="37"/>
        <item m="1" x="48"/>
        <item m="1" x="57"/>
        <item x="31"/>
        <item m="1" x="52"/>
        <item x="42"/>
        <item x="4"/>
        <item x="26"/>
        <item m="1" x="50"/>
        <item x="23"/>
        <item x="15"/>
        <item x="36"/>
        <item x="3"/>
        <item x="20"/>
        <item x="34"/>
        <item m="1" x="64"/>
        <item x="6"/>
        <item x="10"/>
        <item m="1" x="47"/>
        <item m="1" x="61"/>
        <item x="40"/>
        <item x="16"/>
        <item x="24"/>
        <item x="41"/>
        <item x="44"/>
        <item x="2"/>
        <item m="1" x="45"/>
        <item x="30"/>
        <item x="38"/>
        <item m="1" x="58"/>
        <item x="17"/>
        <item m="1" x="54"/>
        <item x="25"/>
        <item x="11"/>
        <item m="1" x="59"/>
        <item m="1" x="49"/>
        <item x="5"/>
        <item x="18"/>
        <item x="22"/>
        <item x="7"/>
        <item x="27"/>
        <item x="33"/>
        <item x="35"/>
        <item x="8"/>
        <item m="1" x="60"/>
        <item m="1" x="65"/>
        <item m="1" x="62"/>
        <item m="1" x="56"/>
        <item x="21"/>
        <item x="1"/>
        <item x="12"/>
        <item m="1" x="51"/>
        <item m="1" x="55"/>
        <item x="29"/>
        <item x="32"/>
        <item x="19"/>
        <item x="0"/>
      </items>
    </pivotField>
    <pivotField axis="axisRow" outline="0" subtotalTop="0" showAll="0" defaultSubtotal="0">
      <items count="65">
        <item x="62"/>
        <item x="16"/>
        <item x="49"/>
        <item x="38"/>
        <item x="10"/>
        <item x="43"/>
        <item x="44"/>
        <item x="45"/>
        <item x="61"/>
        <item sd="0" x="2"/>
        <item x="4"/>
        <item x="6"/>
        <item x="31"/>
        <item x="11"/>
        <item x="17"/>
        <item x="19"/>
        <item x="23"/>
        <item x="28"/>
        <item x="37"/>
        <item x="47"/>
        <item x="50"/>
        <item x="53"/>
        <item x="55"/>
        <item x="64"/>
        <item x="60"/>
        <item x="59"/>
        <item x="58"/>
        <item x="24"/>
        <item x="63"/>
        <item x="9"/>
        <item x="3"/>
        <item x="32"/>
        <item x="12"/>
        <item x="20"/>
        <item x="18"/>
        <item x="27"/>
        <item x="52"/>
        <item x="1"/>
        <item x="56"/>
        <item x="57"/>
        <item x="48"/>
        <item x="5"/>
        <item x="7"/>
        <item x="26"/>
        <item x="39"/>
        <item x="30"/>
        <item x="22"/>
        <item x="41"/>
        <item x="46"/>
        <item x="14"/>
        <item x="13"/>
        <item x="54"/>
        <item x="21"/>
        <item x="15"/>
        <item x="29"/>
        <item x="8"/>
        <item x="25"/>
        <item x="51"/>
        <item x="36"/>
        <item x="42"/>
        <item x="33"/>
        <item x="40"/>
        <item x="34"/>
        <item x="35"/>
        <item x="0"/>
      </items>
    </pivotField>
    <pivotField axis="axisRow" outline="0" showAll="0" sumSubtotal="1">
      <items count="8">
        <item h="1" x="0"/>
        <item h="1" x="4"/>
        <item x="3"/>
        <item x="2"/>
        <item x="5"/>
        <item x="1"/>
        <item x="6"/>
        <item t="sum"/>
      </items>
    </pivotField>
    <pivotField showAll="0"/>
    <pivotField showAll="0"/>
    <pivotField dataField="1" showAll="0"/>
    <pivotField showAll="0"/>
    <pivotField dataField="1" showAll="0" defaultSubtotal="0"/>
    <pivotField dataField="1" showAll="0"/>
    <pivotField dataField="1" showAll="0" defaultSubtotal="0"/>
    <pivotField dataField="1" showAll="0" defaultSubtotal="0"/>
    <pivotField dataField="1" showAll="0" defaultSubtotal="0"/>
    <pivotField dataField="1" showAll="0" defaultSubtotal="0">
      <items count="78">
        <item m="1" x="64"/>
        <item m="1" x="66"/>
        <item m="1" x="67"/>
        <item m="1" x="54"/>
        <item m="1" x="37"/>
        <item m="1" x="76"/>
        <item m="1" x="72"/>
        <item m="1" x="36"/>
        <item m="1" x="40"/>
        <item m="1" x="21"/>
        <item m="1" x="25"/>
        <item m="1" x="55"/>
        <item m="1" x="24"/>
        <item m="1" x="77"/>
        <item x="5"/>
        <item m="1" x="28"/>
        <item m="1" x="52"/>
        <item m="1" x="53"/>
        <item m="1" x="51"/>
        <item m="1" x="58"/>
        <item m="1" x="70"/>
        <item m="1" x="63"/>
        <item m="1" x="47"/>
        <item x="0"/>
        <item x="7"/>
        <item m="1" x="42"/>
        <item m="1" x="60"/>
        <item m="1" x="30"/>
        <item m="1" x="59"/>
        <item m="1" x="45"/>
        <item m="1" x="31"/>
        <item m="1" x="48"/>
        <item m="1" x="35"/>
        <item m="1" x="33"/>
        <item m="1" x="32"/>
        <item m="1" x="41"/>
        <item m="1" x="26"/>
        <item m="1" x="39"/>
        <item m="1" x="68"/>
        <item m="1" x="71"/>
        <item m="1" x="73"/>
        <item m="1" x="10"/>
        <item m="1" x="65"/>
        <item m="1" x="44"/>
        <item m="1" x="38"/>
        <item m="1" x="57"/>
        <item m="1" x="43"/>
        <item m="1" x="20"/>
        <item m="1" x="56"/>
        <item m="1" x="50"/>
        <item m="1" x="74"/>
        <item m="1" x="61"/>
        <item m="1" x="11"/>
        <item m="1" x="13"/>
        <item m="1" x="14"/>
        <item m="1" x="62"/>
        <item m="1" x="49"/>
        <item m="1" x="34"/>
        <item m="1" x="23"/>
        <item m="1" x="75"/>
        <item m="1" x="69"/>
        <item m="1" x="46"/>
        <item m="1" x="8"/>
        <item m="1" x="9"/>
        <item m="1" x="12"/>
        <item m="1" x="15"/>
        <item m="1" x="16"/>
        <item m="1" x="17"/>
        <item m="1" x="19"/>
        <item m="1" x="22"/>
        <item m="1" x="27"/>
        <item m="1" x="29"/>
        <item m="1" x="18"/>
        <item x="1"/>
        <item x="2"/>
        <item x="3"/>
        <item x="4"/>
        <item x="6"/>
      </items>
    </pivotField>
    <pivotField dataField="1" showAll="0" defaultSubtotal="0"/>
    <pivotField dataField="1" showAll="0" defaultSubtotal="0"/>
    <pivotField dataField="1" showAll="0" defaultSubtotal="0"/>
    <pivotField showAll="0" defaultSubtotal="0"/>
    <pivotField axis="axisRow" outline="0" showAll="0" defaultSubtotal="0">
      <items count="7">
        <item x="5"/>
        <item x="3"/>
        <item x="4"/>
        <item x="1"/>
        <item x="2"/>
        <item m="1" x="6"/>
        <item x="0"/>
      </items>
    </pivotField>
    <pivotField axis="axisPage" showAll="0" defaultSubtotal="0">
      <items count="4">
        <item m="1" x="3"/>
        <item x="2"/>
        <item x="0"/>
        <item x="1"/>
      </items>
    </pivotField>
    <pivotField showAll="0" defaultSubtotal="0"/>
    <pivotField showAll="0" defaultSubtotal="0"/>
    <pivotField axis="axisRow" outline="0" showAll="0" defaultSubtotal="0">
      <items count="13">
        <item x="8"/>
        <item x="7"/>
        <item x="6"/>
        <item x="3"/>
        <item x="0"/>
        <item x="4"/>
        <item x="1"/>
        <item x="2"/>
        <item x="5"/>
        <item x="9"/>
        <item m="1" x="10"/>
        <item m="1" x="11"/>
        <item m="1" x="12"/>
      </items>
    </pivotField>
  </pivotFields>
  <rowFields count="7">
    <field x="5"/>
    <field x="2"/>
    <field x="0"/>
    <field x="3"/>
    <field x="4"/>
    <field x="24"/>
    <field x="20"/>
  </rowFields>
  <rowItems count="59">
    <i>
      <x v="2"/>
      <x v="21"/>
      <x v="98"/>
      <x v="65"/>
      <x v="64"/>
      <x v="4"/>
      <x v="1"/>
    </i>
    <i r="1">
      <x v="61"/>
      <x v="141"/>
      <x v="65"/>
      <x v="64"/>
      <x v="4"/>
      <x v="1"/>
    </i>
    <i r="1">
      <x v="71"/>
      <x v="292"/>
      <x v="65"/>
      <x v="64"/>
      <x v="6"/>
      <x v="4"/>
    </i>
    <i r="1">
      <x v="96"/>
      <x v="213"/>
      <x v="65"/>
      <x v="64"/>
      <x v="4"/>
      <x v="2"/>
    </i>
    <i r="1">
      <x v="110"/>
      <x v="242"/>
      <x v="65"/>
      <x v="64"/>
      <x v="6"/>
      <x v="2"/>
    </i>
    <i r="1">
      <x v="120"/>
      <x v="302"/>
      <x v="65"/>
      <x v="64"/>
      <x v="4"/>
      <x v="4"/>
    </i>
    <i r="1">
      <x v="153"/>
      <x v="63"/>
      <x v="65"/>
      <x v="64"/>
      <x v="4"/>
      <x v="1"/>
    </i>
    <i r="1">
      <x v="172"/>
      <x v="35"/>
      <x v="65"/>
      <x v="64"/>
      <x v="6"/>
      <x v="4"/>
    </i>
    <i r="1">
      <x v="196"/>
      <x v="33"/>
      <x v="65"/>
      <x v="64"/>
      <x v="7"/>
      <x v="4"/>
    </i>
    <i r="1">
      <x v="207"/>
      <x v="307"/>
      <x v="65"/>
      <x v="64"/>
      <x v="4"/>
      <x v="3"/>
    </i>
    <i r="1">
      <x v="210"/>
      <x v="306"/>
      <x v="65"/>
      <x v="64"/>
      <x v="4"/>
      <x v="3"/>
    </i>
    <i r="1">
      <x v="221"/>
      <x v="251"/>
      <x v="65"/>
      <x v="58"/>
      <x v="4"/>
      <x/>
    </i>
    <i r="1">
      <x v="242"/>
      <x v="125"/>
      <x v="65"/>
      <x v="64"/>
      <x v="6"/>
      <x v="6"/>
    </i>
    <i r="1">
      <x v="249"/>
      <x v="273"/>
      <x v="65"/>
      <x v="64"/>
      <x v="5"/>
      <x v="1"/>
    </i>
    <i r="1">
      <x v="251"/>
      <x v="168"/>
      <x v="65"/>
      <x v="64"/>
      <x v="4"/>
      <x/>
    </i>
    <i r="1">
      <x v="346"/>
      <x v="264"/>
      <x v="65"/>
      <x v="64"/>
      <x v="4"/>
      <x v="2"/>
    </i>
    <i r="1">
      <x v="377"/>
      <x v="197"/>
      <x v="65"/>
      <x v="64"/>
      <x v="4"/>
      <x v="1"/>
    </i>
    <i r="1">
      <x v="421"/>
      <x v="122"/>
      <x v="65"/>
      <x v="64"/>
      <x v="6"/>
      <x v="4"/>
    </i>
    <i r="1">
      <x v="429"/>
      <x v="93"/>
      <x v="65"/>
      <x v="64"/>
      <x v="6"/>
      <x v="1"/>
    </i>
    <i t="sum">
      <x v="2"/>
    </i>
    <i>
      <x v="3"/>
      <x v="4"/>
      <x v="249"/>
      <x v="58"/>
      <x v="37"/>
      <x v="7"/>
      <x v="4"/>
    </i>
    <i r="1">
      <x v="106"/>
      <x v="269"/>
      <x v="48"/>
      <x v="42"/>
      <x v="6"/>
      <x v="4"/>
    </i>
    <i r="1">
      <x v="109"/>
      <x v="34"/>
      <x v="52"/>
      <x v="29"/>
      <x v="4"/>
      <x v="2"/>
    </i>
    <i r="1">
      <x v="149"/>
      <x v="290"/>
      <x v="26"/>
      <x v="49"/>
      <x v="4"/>
      <x v="1"/>
    </i>
    <i r="1">
      <x v="167"/>
      <x v="308"/>
      <x v="64"/>
      <x v="64"/>
      <x v="6"/>
      <x v="4"/>
    </i>
    <i r="1">
      <x v="198"/>
      <x v="255"/>
      <x v="47"/>
      <x v="43"/>
      <x v="4"/>
      <x v="4"/>
    </i>
    <i r="1">
      <x v="203"/>
      <x v="117"/>
      <x v="18"/>
      <x v="17"/>
      <x v="5"/>
      <x v="1"/>
    </i>
    <i r="1">
      <x v="204"/>
      <x v="309"/>
      <x v="65"/>
      <x v="54"/>
      <x v="4"/>
      <x v="3"/>
    </i>
    <i r="1">
      <x v="213"/>
      <x v="250"/>
      <x v="65"/>
      <x v="45"/>
      <x v="4"/>
      <x v="3"/>
    </i>
    <i r="1">
      <x v="226"/>
      <x v="305"/>
      <x v="49"/>
      <x v="44"/>
      <x v="5"/>
      <x v="6"/>
    </i>
    <i r="1">
      <x v="250"/>
      <x v="280"/>
      <x v="62"/>
      <x v="48"/>
      <x v="4"/>
      <x/>
    </i>
    <i r="1">
      <x v="261"/>
      <x v="293"/>
      <x v="63"/>
      <x v="57"/>
      <x v="1"/>
      <x v="4"/>
    </i>
    <i r="1">
      <x v="356"/>
      <x v="207"/>
      <x v="65"/>
      <x v="64"/>
      <x v="6"/>
      <x v="1"/>
    </i>
    <i r="1">
      <x v="393"/>
      <x v="136"/>
      <x v="32"/>
      <x v="25"/>
      <x v="5"/>
      <x v="4"/>
    </i>
    <i t="sum">
      <x v="3"/>
    </i>
    <i>
      <x v="4"/>
      <x v="104"/>
      <x v="298"/>
      <x v="65"/>
      <x v="64"/>
      <x v="4"/>
      <x v="2"/>
    </i>
    <i r="1">
      <x v="387"/>
      <x v="304"/>
      <x v="65"/>
      <x v="64"/>
      <x v="5"/>
      <x v="6"/>
    </i>
    <i t="sum">
      <x v="4"/>
    </i>
    <i>
      <x v="5"/>
      <x v="3"/>
      <x v="317"/>
      <x v="65"/>
      <x v="64"/>
      <x v="4"/>
      <x v="3"/>
    </i>
    <i r="1">
      <x v="10"/>
      <x v="310"/>
      <x v="65"/>
      <x v="64"/>
      <x v="4"/>
      <x v="1"/>
    </i>
    <i r="1">
      <x v="34"/>
      <x v="311"/>
      <x v="65"/>
      <x v="64"/>
      <x v="4"/>
      <x v="1"/>
    </i>
    <i r="1">
      <x v="70"/>
      <x v="312"/>
      <x v="65"/>
      <x v="64"/>
      <x v="6"/>
      <x v="4"/>
    </i>
    <i r="1">
      <x v="77"/>
    </i>
    <i r="1">
      <x v="101"/>
      <x v="271"/>
      <x v="65"/>
      <x v="64"/>
      <x v="6"/>
      <x v="2"/>
    </i>
    <i r="1">
      <x v="112"/>
      <x v="284"/>
      <x v="65"/>
      <x v="64"/>
      <x v="4"/>
      <x v="4"/>
    </i>
    <i r="1">
      <x v="119"/>
      <x v="313"/>
      <x v="65"/>
      <x v="64"/>
      <x v="4"/>
      <x v="4"/>
    </i>
    <i r="1">
      <x v="150"/>
      <x v="314"/>
      <x v="65"/>
      <x v="64"/>
      <x v="6"/>
      <x v="1"/>
    </i>
    <i r="1">
      <x v="197"/>
      <x v="316"/>
      <x v="65"/>
      <x v="64"/>
      <x v="7"/>
      <x v="4"/>
    </i>
    <i r="1">
      <x v="214"/>
      <x v="321"/>
      <x v="65"/>
      <x v="64"/>
      <x v="4"/>
      <x v="3"/>
    </i>
    <i r="1">
      <x v="227"/>
      <x v="319"/>
      <x v="65"/>
      <x v="64"/>
      <x v="4"/>
      <x v="6"/>
    </i>
    <i r="1">
      <x v="263"/>
      <x v="318"/>
      <x v="65"/>
      <x v="64"/>
      <x v="4"/>
      <x v="3"/>
    </i>
    <i r="1">
      <x v="378"/>
      <x v="322"/>
      <x v="65"/>
      <x v="64"/>
      <x v="4"/>
      <x v="1"/>
    </i>
    <i r="1">
      <x v="401"/>
      <x v="323"/>
      <x v="65"/>
      <x v="64"/>
      <x v="4"/>
      <x v="2"/>
    </i>
    <i r="1">
      <x v="420"/>
      <x v="315"/>
      <x v="65"/>
      <x v="64"/>
      <x v="4"/>
      <x v="4"/>
    </i>
    <i r="1">
      <x v="424"/>
      <x v="324"/>
      <x v="65"/>
      <x v="64"/>
      <x v="4"/>
      <x v="1"/>
    </i>
    <i t="sum">
      <x v="5"/>
    </i>
    <i>
      <x v="6"/>
      <x v="432"/>
      <x v="303"/>
      <x v="65"/>
      <x v="64"/>
      <x v="9"/>
      <x v="6"/>
    </i>
    <i t="sum">
      <x v="6"/>
    </i>
    <i t="grand">
      <x/>
    </i>
  </rowItems>
  <colFields count="1">
    <field x="-2"/>
  </colFields>
  <colItems count="10">
    <i>
      <x/>
    </i>
    <i i="1">
      <x v="1"/>
    </i>
    <i i="2">
      <x v="2"/>
    </i>
    <i i="3">
      <x v="3"/>
    </i>
    <i i="4">
      <x v="4"/>
    </i>
    <i i="5">
      <x v="5"/>
    </i>
    <i i="6">
      <x v="6"/>
    </i>
    <i i="7">
      <x v="7"/>
    </i>
    <i i="8">
      <x v="8"/>
    </i>
    <i i="9">
      <x v="9"/>
    </i>
  </colItems>
  <pageFields count="1">
    <pageField fld="21" hier="-1"/>
  </pageFields>
  <dataFields count="10">
    <dataField name="Sum of TOTAL BUDGET" fld="8" baseField="4" baseItem="64"/>
    <dataField name="Sum of BOARD APPROVED FY22" fld="11" baseField="4" baseItem="64"/>
    <dataField name="Sum of UNDERSPEND" fld="10" baseField="4" baseItem="64"/>
    <dataField name="Sum of FY UNDERSPEND" fld="15" baseField="4" baseItem="64"/>
    <dataField name="Sum of SIB =&lt;FY22 Forecast" fld="12" baseField="23" baseItem="6"/>
    <dataField name="Sum of SIB FY22 Forecast" fld="13" baseField="23" baseItem="6"/>
    <dataField name="Sum of SIB FY23 Forecast" fld="14" baseField="23" baseItem="6"/>
    <dataField name="Sum of ALC FY22" fld="16" baseField="4" baseItem="64"/>
    <dataField name="Sum of ALC FY23" fld="17" baseField="4" baseItem="64"/>
    <dataField name="Sum of ALC FY24" fld="18" baseField="4" baseItem="64"/>
  </dataFields>
  <formats count="62">
    <format dxfId="61">
      <pivotArea collapsedLevelsAreSubtotals="1" fieldPosition="0">
        <references count="1">
          <reference field="5" count="1">
            <x v="2"/>
          </reference>
        </references>
      </pivotArea>
    </format>
    <format dxfId="60">
      <pivotArea collapsedLevelsAreSubtotals="1" fieldPosition="0">
        <references count="2">
          <reference field="2" count="1">
            <x v="336"/>
          </reference>
          <reference field="5" count="1" selected="0">
            <x v="2"/>
          </reference>
        </references>
      </pivotArea>
    </format>
    <format dxfId="59">
      <pivotArea collapsedLevelsAreSubtotals="1" fieldPosition="0">
        <references count="1">
          <reference field="5" count="1">
            <x v="3"/>
          </reference>
        </references>
      </pivotArea>
    </format>
    <format dxfId="58">
      <pivotArea collapsedLevelsAreSubtotals="1" fieldPosition="0">
        <references count="2">
          <reference field="2" count="18">
            <x v="279"/>
            <x v="280"/>
            <x v="284"/>
            <x v="290"/>
            <x v="296"/>
            <x v="304"/>
            <x v="305"/>
            <x v="307"/>
            <x v="318"/>
            <x v="321"/>
            <x v="323"/>
            <x v="326"/>
            <x v="327"/>
            <x v="329"/>
            <x v="332"/>
            <x v="334"/>
            <x v="335"/>
            <x v="340"/>
          </reference>
          <reference field="5" count="1" selected="0">
            <x v="3"/>
          </reference>
        </references>
      </pivotArea>
    </format>
    <format dxfId="57">
      <pivotArea collapsedLevelsAreSubtotals="1" fieldPosition="0">
        <references count="1">
          <reference field="5" count="1">
            <x v="4"/>
          </reference>
        </references>
      </pivotArea>
    </format>
    <format dxfId="56">
      <pivotArea collapsedLevelsAreSubtotals="1" fieldPosition="0">
        <references count="2">
          <reference field="2" count="34">
            <x v="63"/>
            <x v="65"/>
            <x v="66"/>
            <x v="67"/>
            <x v="281"/>
            <x v="283"/>
            <x v="285"/>
            <x v="286"/>
            <x v="289"/>
            <x v="291"/>
            <x v="292"/>
            <x v="293"/>
            <x v="294"/>
            <x v="300"/>
            <x v="302"/>
            <x v="308"/>
            <x v="309"/>
            <x v="310"/>
            <x v="311"/>
            <x v="312"/>
            <x v="313"/>
            <x v="314"/>
            <x v="315"/>
            <x v="317"/>
            <x v="322"/>
            <x v="325"/>
            <x v="328"/>
            <x v="330"/>
            <x v="331"/>
            <x v="333"/>
            <x v="338"/>
            <x v="339"/>
            <x v="379"/>
            <x v="380"/>
          </reference>
          <reference field="5" count="1" selected="0">
            <x v="4"/>
          </reference>
        </references>
      </pivotArea>
    </format>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dataOnly="0" labelOnly="1" fieldPosition="0">
        <references count="2">
          <reference field="2" count="1">
            <x v="414"/>
          </reference>
          <reference field="5" count="1" selected="0">
            <x v="3"/>
          </reference>
        </references>
      </pivotArea>
    </format>
    <format dxfId="51">
      <pivotArea dataOnly="0" labelOnly="1" fieldPosition="0">
        <references count="2">
          <reference field="2" count="1">
            <x v="94"/>
          </reference>
          <reference field="5" count="1" selected="0">
            <x v="3"/>
          </reference>
        </references>
      </pivotArea>
    </format>
    <format dxfId="50">
      <pivotArea dataOnly="0" labelOnly="1" fieldPosition="0">
        <references count="2">
          <reference field="2" count="1">
            <x v="103"/>
          </reference>
          <reference field="5" count="1" selected="0">
            <x v="3"/>
          </reference>
        </references>
      </pivotArea>
    </format>
    <format dxfId="49">
      <pivotArea dataOnly="0" labelOnly="1" fieldPosition="0">
        <references count="3">
          <reference field="2" count="1" selected="0">
            <x v="103"/>
          </reference>
          <reference field="3" count="1">
            <x v="25"/>
          </reference>
          <reference field="5" count="1" selected="0">
            <x v="3"/>
          </reference>
        </references>
      </pivotArea>
    </format>
    <format dxfId="48">
      <pivotArea dataOnly="0" labelOnly="1" fieldPosition="0">
        <references count="4">
          <reference field="2" count="1" selected="0">
            <x v="103"/>
          </reference>
          <reference field="3" count="1" selected="0">
            <x v="25"/>
          </reference>
          <reference field="4" count="1">
            <x v="11"/>
          </reference>
          <reference field="5" count="1" selected="0">
            <x v="3"/>
          </reference>
        </references>
      </pivotArea>
    </format>
    <format dxfId="47">
      <pivotArea dataOnly="0" labelOnly="1" fieldPosition="0">
        <references count="2">
          <reference field="2" count="1">
            <x v="161"/>
          </reference>
          <reference field="5" count="1" selected="0">
            <x v="3"/>
          </reference>
        </references>
      </pivotArea>
    </format>
    <format dxfId="46">
      <pivotArea dataOnly="0" labelOnly="1" fieldPosition="0">
        <references count="3">
          <reference field="2" count="1" selected="0">
            <x v="161"/>
          </reference>
          <reference field="3" count="1">
            <x v="30"/>
          </reference>
          <reference field="5" count="1" selected="0">
            <x v="3"/>
          </reference>
        </references>
      </pivotArea>
    </format>
    <format dxfId="45">
      <pivotArea dataOnly="0" labelOnly="1" fieldPosition="0">
        <references count="4">
          <reference field="2" count="1" selected="0">
            <x v="161"/>
          </reference>
          <reference field="3" count="1" selected="0">
            <x v="30"/>
          </reference>
          <reference field="4" count="1">
            <x v="34"/>
          </reference>
          <reference field="5" count="1" selected="0">
            <x v="3"/>
          </reference>
        </references>
      </pivotArea>
    </format>
    <format dxfId="44">
      <pivotArea dataOnly="0" labelOnly="1" fieldPosition="0">
        <references count="2">
          <reference field="2" count="1">
            <x v="178"/>
          </reference>
          <reference field="5" count="1" selected="0">
            <x v="3"/>
          </reference>
        </references>
      </pivotArea>
    </format>
    <format dxfId="43">
      <pivotArea dataOnly="0" labelOnly="1" fieldPosition="0">
        <references count="3">
          <reference field="2" count="1" selected="0">
            <x v="178"/>
          </reference>
          <reference field="3" count="1">
            <x v="65"/>
          </reference>
          <reference field="5" count="1" selected="0">
            <x v="3"/>
          </reference>
        </references>
      </pivotArea>
    </format>
    <format dxfId="42">
      <pivotArea dataOnly="0" labelOnly="1" fieldPosition="0">
        <references count="4">
          <reference field="2" count="1" selected="0">
            <x v="178"/>
          </reference>
          <reference field="3" count="1" selected="0">
            <x v="65"/>
          </reference>
          <reference field="4" count="1">
            <x v="16"/>
          </reference>
          <reference field="5" count="1" selected="0">
            <x v="3"/>
          </reference>
        </references>
      </pivotArea>
    </format>
    <format dxfId="41">
      <pivotArea dataOnly="0" labelOnly="1" fieldPosition="0">
        <references count="2">
          <reference field="2" count="1">
            <x v="195"/>
          </reference>
          <reference field="5" count="1" selected="0">
            <x v="3"/>
          </reference>
        </references>
      </pivotArea>
    </format>
    <format dxfId="40">
      <pivotArea dataOnly="0" labelOnly="1" fieldPosition="0">
        <references count="3">
          <reference field="2" count="1" selected="0">
            <x v="195"/>
          </reference>
          <reference field="3" count="1">
            <x v="22"/>
          </reference>
          <reference field="5" count="1" selected="0">
            <x v="3"/>
          </reference>
        </references>
      </pivotArea>
    </format>
    <format dxfId="39">
      <pivotArea dataOnly="0" labelOnly="1" fieldPosition="0">
        <references count="4">
          <reference field="2" count="1" selected="0">
            <x v="195"/>
          </reference>
          <reference field="3" count="1" selected="0">
            <x v="22"/>
          </reference>
          <reference field="4" count="1">
            <x v="64"/>
          </reference>
          <reference field="5" count="1" selected="0">
            <x v="3"/>
          </reference>
        </references>
      </pivotArea>
    </format>
    <format dxfId="38">
      <pivotArea dataOnly="0" labelOnly="1" fieldPosition="0">
        <references count="2">
          <reference field="2" count="1">
            <x v="260"/>
          </reference>
          <reference field="5" count="1" selected="0">
            <x v="3"/>
          </reference>
        </references>
      </pivotArea>
    </format>
    <format dxfId="37">
      <pivotArea dataOnly="0" labelOnly="1" fieldPosition="0">
        <references count="3">
          <reference field="2" count="1" selected="0">
            <x v="260"/>
          </reference>
          <reference field="3" count="1">
            <x v="63"/>
          </reference>
          <reference field="5" count="1" selected="0">
            <x v="3"/>
          </reference>
        </references>
      </pivotArea>
    </format>
    <format dxfId="36">
      <pivotArea dataOnly="0" labelOnly="1" fieldPosition="0">
        <references count="4">
          <reference field="2" count="1" selected="0">
            <x v="260"/>
          </reference>
          <reference field="3" count="1" selected="0">
            <x v="63"/>
          </reference>
          <reference field="4" count="1">
            <x v="57"/>
          </reference>
          <reference field="5" count="1" selected="0">
            <x v="3"/>
          </reference>
        </references>
      </pivotArea>
    </format>
    <format dxfId="35">
      <pivotArea dataOnly="0" labelOnly="1" fieldPosition="0">
        <references count="2">
          <reference field="2" count="1">
            <x v="195"/>
          </reference>
          <reference field="5" count="1" selected="0">
            <x v="3"/>
          </reference>
        </references>
      </pivotArea>
    </format>
    <format dxfId="34">
      <pivotArea dataOnly="0" labelOnly="1" fieldPosition="0">
        <references count="3">
          <reference field="2" count="1" selected="0">
            <x v="195"/>
          </reference>
          <reference field="3" count="1">
            <x v="22"/>
          </reference>
          <reference field="5" count="1" selected="0">
            <x v="3"/>
          </reference>
        </references>
      </pivotArea>
    </format>
    <format dxfId="33">
      <pivotArea dataOnly="0" labelOnly="1" fieldPosition="0">
        <references count="4">
          <reference field="2" count="1" selected="0">
            <x v="195"/>
          </reference>
          <reference field="3" count="1" selected="0">
            <x v="22"/>
          </reference>
          <reference field="4" count="1">
            <x v="64"/>
          </reference>
          <reference field="5" count="1" selected="0">
            <x v="3"/>
          </reference>
        </references>
      </pivotArea>
    </format>
    <format dxfId="32">
      <pivotArea field="15" type="button" dataOnly="0" labelOnly="1" outline="0"/>
    </format>
    <format dxfId="31">
      <pivotArea dataOnly="0" labelOnly="1" grandRow="1" outline="0" fieldPosition="0"/>
    </format>
    <format dxfId="30">
      <pivotArea field="15" type="button" dataOnly="0" labelOnly="1" outline="0"/>
    </format>
    <format dxfId="29">
      <pivotArea dataOnly="0" labelOnly="1" grandRow="1" outline="0" fieldPosition="0"/>
    </format>
    <format dxfId="28">
      <pivotArea field="15" type="button" dataOnly="0" labelOnly="1" outline="0"/>
    </format>
    <format dxfId="27">
      <pivotArea dataOnly="0" labelOnly="1" outline="0" fieldPosition="0">
        <references count="1">
          <reference field="4294967294" count="2">
            <x v="2"/>
            <x v="3"/>
          </reference>
        </references>
      </pivotArea>
    </format>
    <format dxfId="26">
      <pivotArea dataOnly="0" labelOnly="1" outline="0" fieldPosition="0">
        <references count="1">
          <reference field="4294967294" count="1">
            <x v="1"/>
          </reference>
        </references>
      </pivotArea>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3">
            <x v="7"/>
            <x v="8"/>
            <x v="9"/>
          </reference>
        </references>
      </pivotArea>
    </format>
    <format dxfId="23">
      <pivotArea dataOnly="0" labelOnly="1" outline="0" fieldPosition="0">
        <references count="1">
          <reference field="4294967294" count="3">
            <x v="4"/>
            <x v="5"/>
            <x v="6"/>
          </reference>
        </references>
      </pivotArea>
    </format>
    <format dxfId="22">
      <pivotArea dataOnly="0" labelOnly="1" outline="0" fieldPosition="0">
        <references count="1">
          <reference field="4294967294" count="9">
            <x v="1"/>
            <x v="2"/>
            <x v="3"/>
            <x v="4"/>
            <x v="5"/>
            <x v="6"/>
            <x v="7"/>
            <x v="8"/>
            <x v="9"/>
          </reference>
        </references>
      </pivotArea>
    </format>
    <format dxfId="21">
      <pivotArea collapsedLevelsAreSubtotals="1" fieldPosition="0">
        <references count="7">
          <reference field="4294967294" count="6" selected="0">
            <x v="1"/>
            <x v="2"/>
            <x v="3"/>
            <x v="4"/>
            <x v="5"/>
            <x v="6"/>
          </reference>
          <reference field="0" count="1" selected="0">
            <x v="136"/>
          </reference>
          <reference field="2" count="1" selected="0">
            <x v="393"/>
          </reference>
          <reference field="3" count="1" selected="0">
            <x v="32"/>
          </reference>
          <reference field="4" count="1" selected="0">
            <x v="25"/>
          </reference>
          <reference field="5" count="1" selected="0">
            <x v="3"/>
          </reference>
          <reference field="24" count="1">
            <x v="5"/>
          </reference>
        </references>
      </pivotArea>
    </format>
    <format dxfId="20">
      <pivotArea collapsedLevelsAreSubtotals="1" fieldPosition="0">
        <references count="7">
          <reference field="4294967294" count="6" selected="0">
            <x v="1"/>
            <x v="2"/>
            <x v="3"/>
            <x v="4"/>
            <x v="5"/>
            <x v="6"/>
          </reference>
          <reference field="0" count="1" selected="0">
            <x v="239"/>
          </reference>
          <reference field="2" count="1" selected="0">
            <x v="428"/>
          </reference>
          <reference field="3" count="1" selected="0">
            <x v="33"/>
          </reference>
          <reference field="4" count="1" selected="0">
            <x v="23"/>
          </reference>
          <reference field="5" count="1" selected="0">
            <x v="3"/>
          </reference>
          <reference field="24" count="1">
            <x v="3"/>
          </reference>
        </references>
      </pivotArea>
    </format>
    <format dxfId="19">
      <pivotArea dataOnly="0" labelOnly="1" fieldPosition="0">
        <references count="2">
          <reference field="2" count="1">
            <x v="417"/>
          </reference>
          <reference field="5" count="1" selected="0">
            <x v="5"/>
          </reference>
        </references>
      </pivotArea>
    </format>
    <format dxfId="18">
      <pivotArea dataOnly="0" labelOnly="1" fieldPosition="0">
        <references count="2">
          <reference field="2" count="1">
            <x v="378"/>
          </reference>
          <reference field="5" count="1" selected="0">
            <x v="5"/>
          </reference>
        </references>
      </pivotArea>
    </format>
    <format dxfId="17">
      <pivotArea dataOnly="0" labelOnly="1" fieldPosition="0">
        <references count="2">
          <reference field="2" count="1">
            <x v="243"/>
          </reference>
          <reference field="5" count="1" selected="0">
            <x v="5"/>
          </reference>
        </references>
      </pivotArea>
    </format>
    <format dxfId="16">
      <pivotArea dataOnly="0" labelOnly="1" fieldPosition="0">
        <references count="2">
          <reference field="2" count="2">
            <x v="208"/>
            <x v="211"/>
          </reference>
          <reference field="5" count="1" selected="0">
            <x v="5"/>
          </reference>
        </references>
      </pivotArea>
    </format>
    <format dxfId="15">
      <pivotArea dataOnly="0" labelOnly="1" fieldPosition="0">
        <references count="2">
          <reference field="2" count="8">
            <x v="22"/>
            <x v="62"/>
            <x v="72"/>
            <x v="101"/>
            <x v="112"/>
            <x v="121"/>
            <x v="154"/>
            <x v="163"/>
          </reference>
          <reference field="5" count="1" selected="0">
            <x v="5"/>
          </reference>
        </references>
      </pivotArea>
    </format>
    <format dxfId="14">
      <pivotArea dataOnly="0" labelOnly="1" fieldPosition="0">
        <references count="2">
          <reference field="2" count="1">
            <x v="101"/>
          </reference>
          <reference field="5" count="1" selected="0">
            <x v="5"/>
          </reference>
        </references>
      </pivotArea>
    </format>
    <format dxfId="13">
      <pivotArea dataOnly="0" labelOnly="1" fieldPosition="0">
        <references count="2">
          <reference field="2" count="1">
            <x v="254"/>
          </reference>
          <reference field="5" count="1" selected="0">
            <x v="5"/>
          </reference>
        </references>
      </pivotArea>
    </format>
    <format dxfId="12">
      <pivotArea dataOnly="0" labelOnly="1" fieldPosition="0">
        <references count="2">
          <reference field="2" count="1">
            <x v="430"/>
          </reference>
          <reference field="5" count="1" selected="0">
            <x v="5"/>
          </reference>
        </references>
      </pivotArea>
    </format>
    <format dxfId="11">
      <pivotArea dataOnly="0" labelOnly="1" fieldPosition="0">
        <references count="2">
          <reference field="2" count="1">
            <x v="154"/>
          </reference>
          <reference field="5" count="1" selected="0">
            <x v="5"/>
          </reference>
        </references>
      </pivotArea>
    </format>
    <format dxfId="10">
      <pivotArea outline="0" collapsedLevelsAreSubtotals="1" fieldPosition="0">
        <references count="8">
          <reference field="4294967294" count="1" selected="0">
            <x v="8"/>
          </reference>
          <reference field="0" count="1" selected="0">
            <x v="222"/>
          </reference>
          <reference field="2" count="1" selected="0">
            <x v="94"/>
          </reference>
          <reference field="3" count="1" selected="0">
            <x v="65"/>
          </reference>
          <reference field="4" count="1" selected="0">
            <x v="64"/>
          </reference>
          <reference field="5" count="1" selected="0">
            <x v="4"/>
          </reference>
          <reference field="20" count="1" selected="0">
            <x v="2"/>
          </reference>
          <reference field="24" count="1" selected="0">
            <x v="3"/>
          </reference>
        </references>
      </pivotArea>
    </format>
    <format dxfId="9">
      <pivotArea dataOnly="0" labelOnly="1" fieldPosition="0">
        <references count="2">
          <reference field="2" count="17">
            <x v="22"/>
            <x v="62"/>
            <x v="77"/>
            <x v="101"/>
            <x v="112"/>
            <x v="121"/>
            <x v="154"/>
            <x v="163"/>
            <x v="197"/>
            <x v="208"/>
            <x v="211"/>
            <x v="243"/>
            <x v="254"/>
            <x v="267"/>
            <x v="378"/>
            <x v="417"/>
            <x v="430"/>
          </reference>
          <reference field="5" count="1" selected="0">
            <x v="5"/>
          </reference>
        </references>
      </pivotArea>
    </format>
    <format dxfId="8">
      <pivotArea dataOnly="0" labelOnly="1" fieldPosition="0">
        <references count="2">
          <reference field="2" count="1">
            <x v="250"/>
          </reference>
          <reference field="5" count="1" selected="0">
            <x v="3"/>
          </reference>
        </references>
      </pivotArea>
    </format>
    <format dxfId="7">
      <pivotArea dataOnly="0" labelOnly="1" fieldPosition="0">
        <references count="2">
          <reference field="2" count="1">
            <x v="200"/>
          </reference>
          <reference field="5" count="1" selected="0">
            <x v="3"/>
          </reference>
        </references>
      </pivotArea>
    </format>
    <format dxfId="6">
      <pivotArea dataOnly="0" labelOnly="1" fieldPosition="0">
        <references count="2">
          <reference field="2" count="1">
            <x v="4"/>
          </reference>
          <reference field="5" count="1" selected="0">
            <x v="3"/>
          </reference>
        </references>
      </pivotArea>
    </format>
    <format dxfId="5">
      <pivotArea dataOnly="0" labelOnly="1" fieldPosition="0">
        <references count="2">
          <reference field="2" count="1">
            <x v="72"/>
          </reference>
          <reference field="5" count="1" selected="0">
            <x v="5"/>
          </reference>
        </references>
      </pivotArea>
    </format>
    <format dxfId="4">
      <pivotArea outline="0" collapsedLevelsAreSubtotals="1" fieldPosition="0">
        <references count="8">
          <reference field="4294967294" count="2" selected="0">
            <x v="5"/>
            <x v="6"/>
          </reference>
          <reference field="0" count="1" selected="0">
            <x v="34"/>
          </reference>
          <reference field="2" count="1" selected="0">
            <x v="109"/>
          </reference>
          <reference field="3" count="1" selected="0">
            <x v="52"/>
          </reference>
          <reference field="4" count="1" selected="0">
            <x v="29"/>
          </reference>
          <reference field="5" count="1" selected="0">
            <x v="3"/>
          </reference>
          <reference field="20" count="1" selected="0">
            <x v="2"/>
          </reference>
          <reference field="24" count="1" selected="0">
            <x v="4"/>
          </reference>
        </references>
      </pivotArea>
    </format>
    <format dxfId="3">
      <pivotArea outline="0" collapsedLevelsAreSubtotals="1" fieldPosition="0">
        <references count="8">
          <reference field="4294967294" count="2" selected="0">
            <x v="5"/>
            <x v="6"/>
          </reference>
          <reference field="0" count="1" selected="0">
            <x v="31"/>
          </reference>
          <reference field="2" count="1" selected="0">
            <x v="195"/>
          </reference>
          <reference field="3" count="1" selected="0">
            <x v="57"/>
          </reference>
          <reference field="4" count="1" selected="0">
            <x v="64"/>
          </reference>
          <reference field="5" count="1" selected="0">
            <x v="3"/>
          </reference>
          <reference field="20" count="1" selected="0">
            <x v="4"/>
          </reference>
          <reference field="24" count="1" selected="0">
            <x v="6"/>
          </reference>
        </references>
      </pivotArea>
    </format>
    <format dxfId="2">
      <pivotArea outline="0" collapsedLevelsAreSubtotals="1" fieldPosition="0">
        <references count="8">
          <reference field="4294967294" count="1" selected="0">
            <x v="5"/>
          </reference>
          <reference field="0" count="1" selected="0">
            <x v="250"/>
          </reference>
          <reference field="2" count="1" selected="0">
            <x v="265"/>
          </reference>
          <reference field="3" count="1" selected="0">
            <x v="65"/>
          </reference>
          <reference field="4" count="1" selected="0">
            <x v="45"/>
          </reference>
          <reference field="5" count="1" selected="0">
            <x v="3"/>
          </reference>
          <reference field="20" count="1" selected="0">
            <x v="0"/>
          </reference>
          <reference field="24" count="1" selected="0">
            <x v="4"/>
          </reference>
        </references>
      </pivotArea>
    </format>
    <format dxfId="1">
      <pivotArea dataOnly="0" labelOnly="1" fieldPosition="0">
        <references count="2">
          <reference field="2" count="1">
            <x v="250"/>
          </reference>
          <reference field="5" count="1" selected="0">
            <x v="3"/>
          </reference>
        </references>
      </pivotArea>
    </format>
    <format dxfId="0">
      <pivotArea dataOnly="0" labelOnly="1" fieldPosition="0">
        <references count="2">
          <reference field="2" count="1">
            <x v="4"/>
          </reference>
          <reference field="5" count="1" selected="0">
            <x v="3"/>
          </reference>
        </references>
      </pivotArea>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23)" backgroundRefresh="0" connectionId="2" xr16:uid="{00000000-0016-0000-0100-000000000000}" autoFormatId="16" applyNumberFormats="0" applyBorderFormats="0" applyFontFormats="0" applyPatternFormats="0" applyAlignmentFormats="0" applyWidthHeightFormats="0">
  <queryTableRefresh nextId="32">
    <queryTableFields count="27">
      <queryTableField id="22" name="ID" tableColumnId="1"/>
      <queryTableField id="5" name="Oracle Identifier (Project Number)" tableColumnId="3"/>
      <queryTableField id="7" name="Project Identifier" tableColumnId="4"/>
      <queryTableField id="6" name="Title" tableColumnId="2"/>
      <queryTableField id="11" name="ForecastManager:TemplateName" tableColumnId="18"/>
      <queryTableField id="9" name="ForecastManager" tableColumnId="6"/>
      <queryTableField id="3" name="Asset" tableColumnId="5"/>
      <queryTableField id="1" name="WorkType" tableColumnId="7"/>
      <queryTableField id="17" name="AssetLookup" tableColumnId="8"/>
      <queryTableField id="20" name="AssetLookup:AssetType" tableColumnId="9"/>
      <queryTableField id="19" name="AssetLookup:SIBGroup" tableColumnId="10"/>
      <queryTableField id="18" name="AssetLookup:State" tableColumnId="11"/>
      <queryTableField id="10" name="Close" tableColumnId="12"/>
      <queryTableField id="14" name="ForecastManager:FinanceManager" tableColumnId="13"/>
      <queryTableField id="15" name="ForecastManager:ForecastManager (linked to item)" tableColumnId="14"/>
      <queryTableField id="16" name="ForecastManager:ForecastManagerGroup" tableColumnId="15"/>
      <queryTableField id="13" name="ForecastManager:GMGroup" tableColumnId="16"/>
      <queryTableField id="12" name="ForecastManager:PDFunction" tableColumnId="17"/>
      <queryTableField id="8" name="Program" tableColumnId="19"/>
      <queryTableField id="4" name="Project BSV" tableColumnId="20"/>
      <queryTableField id="2" name="State" tableColumnId="21"/>
      <queryTableField id="21" name="Report Table" tableColumnId="22"/>
      <queryTableField id="24" name="Item Type" tableColumnId="23"/>
      <queryTableField id="23" name="Path" tableColumnId="24"/>
      <queryTableField id="29" name="ProjectAccountant" tableColumnId="25"/>
      <queryTableField id="30" name="ALMPID" tableColumnId="26"/>
      <queryTableField id="31" name="Modified By" tableColumnId="2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22)" backgroundRefresh="0" connectionId="1" xr16:uid="{00000000-0016-0000-0200-000001000000}" autoFormatId="16" applyNumberFormats="0" applyBorderFormats="0" applyFontFormats="0" applyPatternFormats="0" applyAlignmentFormats="0" applyWidthHeightFormats="0">
  <queryTableRefresh nextId="61">
    <queryTableFields count="57">
      <queryTableField id="2" name="SPID" tableColumnId="2"/>
      <queryTableField id="3" name="ReportMonth" tableColumnId="1"/>
      <queryTableField id="1" name="ProjectName" tableColumnId="3"/>
      <queryTableField id="4" name="Jul" tableColumnId="4"/>
      <queryTableField id="5" name="Aug" tableColumnId="5"/>
      <queryTableField id="6" name="Sep" tableColumnId="6"/>
      <queryTableField id="7" name="Oct" tableColumnId="7"/>
      <queryTableField id="8" name="Nov" tableColumnId="8"/>
      <queryTableField id="9" name="Dec" tableColumnId="9"/>
      <queryTableField id="10" name="Jan" tableColumnId="10"/>
      <queryTableField id="11" name="Feb" tableColumnId="11"/>
      <queryTableField id="12" name="Mar" tableColumnId="12"/>
      <queryTableField id="13" name="Apr" tableColumnId="13"/>
      <queryTableField id="14" name="May" tableColumnId="14"/>
      <queryTableField id="15" name="Jun" tableColumnId="15"/>
      <queryTableField id="16" name="Jul+1" tableColumnId="16"/>
      <queryTableField id="17" name="Aug+1" tableColumnId="17"/>
      <queryTableField id="18" name="Sep+1" tableColumnId="18"/>
      <queryTableField id="19" name="Oct+1" tableColumnId="19"/>
      <queryTableField id="20" name="Nov+1" tableColumnId="20"/>
      <queryTableField id="21" name="Dec+1" tableColumnId="21"/>
      <queryTableField id="22" name="Jan+1" tableColumnId="22"/>
      <queryTableField id="23" name="Feb+1" tableColumnId="23"/>
      <queryTableField id="24" name="Mar+1" tableColumnId="24"/>
      <queryTableField id="25" name="Apr+1" tableColumnId="25"/>
      <queryTableField id="26" name="May+1" tableColumnId="26"/>
      <queryTableField id="27" name="Jun+1" tableColumnId="27"/>
      <queryTableField id="38" name="NextYearFcst" tableColumnId="28"/>
      <queryTableField id="54" name="NextYearFcst1" tableColumnId="29"/>
      <queryTableField id="55" name="NextYearFcst2" tableColumnId="30"/>
      <queryTableField id="28" name="YTDActuals" tableColumnId="31"/>
      <queryTableField id="29" name="ITDActuals" tableColumnId="32"/>
      <queryTableField id="30" name="BoardApprovedBudget" tableColumnId="33"/>
      <queryTableField id="31" name="OracleFYBudget" tableColumnId="34"/>
      <queryTableField id="32" name="OracleTotalCurrentBudget" tableColumnId="35"/>
      <queryTableField id="33" name="LastMonthsFYForecast" tableColumnId="36"/>
      <queryTableField id="34" name="FYForecastatComplete" tableColumnId="37"/>
      <queryTableField id="35" name="FYForecasttoComplete" tableColumnId="38"/>
      <queryTableField id="41" name="LastMonthTotalForecast" tableColumnId="39"/>
      <queryTableField id="42" name="TotalForecastatComplete" tableColumnId="40"/>
      <queryTableField id="43" name="TotalForecasttoComplete" tableColumnId="41"/>
      <queryTableField id="36" name="CurrentCommittments" tableColumnId="42"/>
      <queryTableField id="37" name="Recovery" tableColumnId="43"/>
      <queryTableField id="39" name="WorkType" tableColumnId="44"/>
      <queryTableField id="40" name="ActiveFilter" tableColumnId="45"/>
      <queryTableField id="53" name="Capex" tableColumnId="46"/>
      <queryTableField id="44" name="Priority" tableColumnId="47"/>
      <queryTableField id="45" name="Status" tableColumnId="48"/>
      <queryTableField id="46" name="OverallRisk" tableColumnId="49"/>
      <queryTableField id="47" name="FinancialRisk" tableColumnId="50"/>
      <queryTableField id="48" name="ScheduleRisk" tableColumnId="51"/>
      <queryTableField id="49" name="OtherRisk" tableColumnId="52"/>
      <queryTableField id="50" name="ProjectManager" tableColumnId="53"/>
      <queryTableField id="51" name="Reviewed" tableColumnId="54"/>
      <queryTableField id="52" name="Comments" tableColumnId="55"/>
      <queryTableField id="56" name="ID" tableColumnId="56"/>
      <queryTableField id="57" name="Modified By" tableColumnId="57"/>
    </queryTableFields>
    <queryTableDeletedFields count="2">
      <deletedField name="Item Type"/>
      <deletedField name="Path"/>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_query__23" displayName="Table_query__23" ref="A1:AA3704" tableType="queryTable" totalsRowShown="0">
  <autoFilter ref="A1:AA3704" xr:uid="{00000000-0009-0000-0100-000002000000}"/>
  <sortState xmlns:xlrd2="http://schemas.microsoft.com/office/spreadsheetml/2017/richdata2" ref="A2:AA3704">
    <sortCondition ref="A1:A3752"/>
  </sortState>
  <tableColumns count="27">
    <tableColumn id="1" xr3:uid="{00000000-0010-0000-0000-000001000000}" uniqueName="ID" name="ID" queryTableFieldId="22" dataDxfId="151"/>
    <tableColumn id="3" xr3:uid="{00000000-0010-0000-0000-000003000000}" uniqueName="Oracle_x005f_x0020_Identifier" name="Oracle Identifier (Project Number)" queryTableFieldId="5" dataDxfId="150"/>
    <tableColumn id="4" xr3:uid="{00000000-0010-0000-0000-000004000000}" uniqueName="Project_x005f_x0020_Identifier" name="Project Identifier" queryTableFieldId="7" dataDxfId="149"/>
    <tableColumn id="2" xr3:uid="{00000000-0010-0000-0000-000002000000}" uniqueName="Title" name="Title" queryTableFieldId="6" dataDxfId="148"/>
    <tableColumn id="18" xr3:uid="{00000000-0010-0000-0000-000012000000}" uniqueName="ForecastManager_x005f_x003a_TemplateNa" name="ForecastManager:TemplateName" queryTableFieldId="11" dataDxfId="147"/>
    <tableColumn id="6" xr3:uid="{00000000-0010-0000-0000-000006000000}" uniqueName="ForecastManager" name="ForecastManager" queryTableFieldId="9" dataDxfId="146"/>
    <tableColumn id="5" xr3:uid="{00000000-0010-0000-0000-000005000000}" uniqueName="Asset" name="Asset" queryTableFieldId="3" dataDxfId="145"/>
    <tableColumn id="7" xr3:uid="{00000000-0010-0000-0000-000007000000}" uniqueName="WorkType" name="WorkType" queryTableFieldId="1" dataDxfId="144"/>
    <tableColumn id="8" xr3:uid="{00000000-0010-0000-0000-000008000000}" uniqueName="AssetLookup" name="AssetLookup" queryTableFieldId="17" dataDxfId="143"/>
    <tableColumn id="9" xr3:uid="{00000000-0010-0000-0000-000009000000}" uniqueName="AssetLookup_x005f_x003a_AssetType" name="AssetLookup:AssetType" queryTableFieldId="20" dataDxfId="142"/>
    <tableColumn id="10" xr3:uid="{00000000-0010-0000-0000-00000A000000}" uniqueName="AssetLookup_x005f_x003a_SIBGroup" name="AssetLookup:SIBGroup" queryTableFieldId="19" dataDxfId="141"/>
    <tableColumn id="11" xr3:uid="{00000000-0010-0000-0000-00000B000000}" uniqueName="AssetLookup_x005f_x003a_State" name="AssetLookup:State" queryTableFieldId="18" dataDxfId="140"/>
    <tableColumn id="12" xr3:uid="{00000000-0010-0000-0000-00000C000000}" uniqueName="Close" name="Close" queryTableFieldId="10" dataDxfId="139"/>
    <tableColumn id="13" xr3:uid="{00000000-0010-0000-0000-00000D000000}" uniqueName="ForecastManager_x005f_x003a_FinanceMan" name="ForecastManager:FinanceManager" queryTableFieldId="14" dataDxfId="138"/>
    <tableColumn id="14" xr3:uid="{00000000-0010-0000-0000-00000E000000}" uniqueName="ForecastManager_x005f_x003a_ForecastMa" name="ForecastManager:ForecastManager (linked to item)" queryTableFieldId="15" dataDxfId="137"/>
    <tableColumn id="15" xr3:uid="{00000000-0010-0000-0000-00000F000000}" uniqueName="ForecastManager_x005f_x003a_ForecastMa0" name="ForecastManager:ForecastManagerGroup" queryTableFieldId="16" dataDxfId="136"/>
    <tableColumn id="16" xr3:uid="{00000000-0010-0000-0000-000010000000}" uniqueName="ForecastManager_x005f_x003a_GMGroup" name="ForecastManager:GMGroup" queryTableFieldId="13" dataDxfId="135"/>
    <tableColumn id="17" xr3:uid="{00000000-0010-0000-0000-000011000000}" uniqueName="ForecastManager_x005f_x003a_PDFunction" name="ForecastManager:PDFunction" queryTableFieldId="12" dataDxfId="134"/>
    <tableColumn id="19" xr3:uid="{00000000-0010-0000-0000-000013000000}" uniqueName="Program" name="Program" queryTableFieldId="8" dataDxfId="133"/>
    <tableColumn id="20" xr3:uid="{00000000-0010-0000-0000-000014000000}" uniqueName="Project_x005f_x0020_BSV" name="Project BSV" queryTableFieldId="4" dataDxfId="132"/>
    <tableColumn id="21" xr3:uid="{00000000-0010-0000-0000-000015000000}" uniqueName="State" name="State" queryTableFieldId="2" dataDxfId="131"/>
    <tableColumn id="22" xr3:uid="{00000000-0010-0000-0000-000016000000}" uniqueName="EPMO_x005f_x0020_Table" name="Report Table" queryTableFieldId="21" dataDxfId="130"/>
    <tableColumn id="23" xr3:uid="{00000000-0010-0000-0000-000017000000}" uniqueName="FSObjType" name="Item Type" queryTableFieldId="24" dataDxfId="129"/>
    <tableColumn id="24" xr3:uid="{00000000-0010-0000-0000-000018000000}" uniqueName="FileDirRef" name="Path" queryTableFieldId="23" dataDxfId="128"/>
    <tableColumn id="25" xr3:uid="{174862AF-DD3D-4FA1-B6C7-D5D066B0C831}" uniqueName="ProjectAccountant" name="ProjectAccountant" queryTableFieldId="29" dataDxfId="127"/>
    <tableColumn id="26" xr3:uid="{58B7A1A0-33BA-46DB-B62F-1009D2723E4D}" uniqueName="ALMPID" name="ALMPID" queryTableFieldId="30" dataDxfId="126"/>
    <tableColumn id="27" xr3:uid="{28E7BC88-B26F-4C5D-9BDC-209D83AB2B44}" uniqueName="Editor" name="Modified By" queryTableFieldId="31" dataDxfId="12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_query__22" displayName="Table_query__22" ref="A1:BE944" tableType="queryTable" totalsRowShown="0">
  <autoFilter ref="A1:BE944" xr:uid="{00000000-0009-0000-0100-000001000000}">
    <filterColumn colId="2">
      <customFilters>
        <customFilter val="*scada*"/>
      </customFilters>
    </filterColumn>
  </autoFilter>
  <sortState xmlns:xlrd2="http://schemas.microsoft.com/office/spreadsheetml/2017/richdata2" ref="A2:BE944">
    <sortCondition descending="1" ref="B1:B943"/>
  </sortState>
  <tableColumns count="57">
    <tableColumn id="2" xr3:uid="{00000000-0010-0000-0100-000002000000}" uniqueName="SPID" name="SPID" queryTableFieldId="2" dataDxfId="124"/>
    <tableColumn id="1" xr3:uid="{00000000-0010-0000-0100-000001000000}" uniqueName="ReportMonth" name="ReportMonth" queryTableFieldId="3" dataDxfId="123"/>
    <tableColumn id="3" xr3:uid="{00000000-0010-0000-0100-000003000000}" uniqueName="Title" name="ProjectName" queryTableFieldId="1" dataDxfId="122"/>
    <tableColumn id="4" xr3:uid="{00000000-0010-0000-0100-000004000000}" uniqueName="Jul" name="Jul" queryTableFieldId="4" dataDxfId="121"/>
    <tableColumn id="5" xr3:uid="{00000000-0010-0000-0100-000005000000}" uniqueName="Aug" name="Aug" queryTableFieldId="5" dataDxfId="120"/>
    <tableColumn id="6" xr3:uid="{00000000-0010-0000-0100-000006000000}" uniqueName="Sep" name="Sep" queryTableFieldId="6" dataDxfId="119"/>
    <tableColumn id="7" xr3:uid="{00000000-0010-0000-0100-000007000000}" uniqueName="Oct" name="Oct" queryTableFieldId="7" dataDxfId="118"/>
    <tableColumn id="8" xr3:uid="{00000000-0010-0000-0100-000008000000}" uniqueName="Nov" name="Nov" queryTableFieldId="8" dataDxfId="117"/>
    <tableColumn id="9" xr3:uid="{00000000-0010-0000-0100-000009000000}" uniqueName="Dec" name="Dec" queryTableFieldId="9" dataDxfId="116"/>
    <tableColumn id="10" xr3:uid="{00000000-0010-0000-0100-00000A000000}" uniqueName="Jan" name="Jan" queryTableFieldId="10" dataDxfId="115"/>
    <tableColumn id="11" xr3:uid="{00000000-0010-0000-0100-00000B000000}" uniqueName="Feb" name="Feb" queryTableFieldId="11" dataDxfId="114"/>
    <tableColumn id="12" xr3:uid="{00000000-0010-0000-0100-00000C000000}" uniqueName="Mar" name="Mar" queryTableFieldId="12" dataDxfId="113"/>
    <tableColumn id="13" xr3:uid="{00000000-0010-0000-0100-00000D000000}" uniqueName="Apr" name="Apr" queryTableFieldId="13" dataDxfId="112"/>
    <tableColumn id="14" xr3:uid="{00000000-0010-0000-0100-00000E000000}" uniqueName="May" name="May" queryTableFieldId="14" dataDxfId="111"/>
    <tableColumn id="15" xr3:uid="{00000000-0010-0000-0100-00000F000000}" uniqueName="Jun" name="Jun" queryTableFieldId="15" dataDxfId="110"/>
    <tableColumn id="16" xr3:uid="{00000000-0010-0000-0100-000010000000}" uniqueName="Jul_x005f_x002b_1" name="Jul+1" queryTableFieldId="16" dataDxfId="109"/>
    <tableColumn id="17" xr3:uid="{00000000-0010-0000-0100-000011000000}" uniqueName="Aug_x005f_x002b_1" name="Aug+1" queryTableFieldId="17" dataDxfId="108"/>
    <tableColumn id="18" xr3:uid="{00000000-0010-0000-0100-000012000000}" uniqueName="Sep_x005f_x002b_1" name="Sep+1" queryTableFieldId="18" dataDxfId="107"/>
    <tableColumn id="19" xr3:uid="{00000000-0010-0000-0100-000013000000}" uniqueName="Oct_x005f_x002b_1" name="Oct+1" queryTableFieldId="19" dataDxfId="106"/>
    <tableColumn id="20" xr3:uid="{00000000-0010-0000-0100-000014000000}" uniqueName="Nov_x005f_x002b_1" name="Nov+1" queryTableFieldId="20" dataDxfId="105"/>
    <tableColumn id="21" xr3:uid="{00000000-0010-0000-0100-000015000000}" uniqueName="Dec_x005f_x002b_1" name="Dec+1" queryTableFieldId="21" dataDxfId="104"/>
    <tableColumn id="22" xr3:uid="{00000000-0010-0000-0100-000016000000}" uniqueName="Jan_x005f_x002b_1" name="Jan+1" queryTableFieldId="22" dataDxfId="103"/>
    <tableColumn id="23" xr3:uid="{00000000-0010-0000-0100-000017000000}" uniqueName="Feb_x005f_x002b_1" name="Feb+1" queryTableFieldId="23" dataDxfId="102"/>
    <tableColumn id="24" xr3:uid="{00000000-0010-0000-0100-000018000000}" uniqueName="Mar_x005f_x002b_1" name="Mar+1" queryTableFieldId="24" dataDxfId="101"/>
    <tableColumn id="25" xr3:uid="{00000000-0010-0000-0100-000019000000}" uniqueName="Apr_x005f_x002b_1" name="Apr+1" queryTableFieldId="25" dataDxfId="100"/>
    <tableColumn id="26" xr3:uid="{00000000-0010-0000-0100-00001A000000}" uniqueName="May_x005f_x002b_1" name="May+1" queryTableFieldId="26" dataDxfId="99"/>
    <tableColumn id="27" xr3:uid="{00000000-0010-0000-0100-00001B000000}" uniqueName="Jun_x005f_x002b_1" name="Jun+1" queryTableFieldId="27" dataDxfId="98"/>
    <tableColumn id="28" xr3:uid="{00000000-0010-0000-0100-00001C000000}" uniqueName="NextYearFcst" name="NextYearFcst" queryTableFieldId="38" dataDxfId="97"/>
    <tableColumn id="29" xr3:uid="{00000000-0010-0000-0100-00001D000000}" uniqueName="NextYearFcst1" name="NextYearFcst1" queryTableFieldId="54" dataDxfId="96"/>
    <tableColumn id="30" xr3:uid="{00000000-0010-0000-0100-00001E000000}" uniqueName="NextYearFcst2" name="NextYearFcst2" queryTableFieldId="55" dataDxfId="95"/>
    <tableColumn id="31" xr3:uid="{00000000-0010-0000-0100-00001F000000}" uniqueName="YTDActuals" name="YTDActuals" queryTableFieldId="28" dataDxfId="94"/>
    <tableColumn id="32" xr3:uid="{00000000-0010-0000-0100-000020000000}" uniqueName="ITDActuals" name="ITDActuals" queryTableFieldId="29" dataDxfId="93"/>
    <tableColumn id="33" xr3:uid="{00000000-0010-0000-0100-000021000000}" uniqueName="BoardApprovedBudget" name="BoardApprovedBudget" queryTableFieldId="30" dataDxfId="92"/>
    <tableColumn id="34" xr3:uid="{00000000-0010-0000-0100-000022000000}" uniqueName="OracleFYBudget" name="OracleFYBudget" queryTableFieldId="31" dataDxfId="91"/>
    <tableColumn id="35" xr3:uid="{00000000-0010-0000-0100-000023000000}" uniqueName="OracleTotalCurrentBudget" name="OracleTotalCurrentBudget" queryTableFieldId="32" dataDxfId="90"/>
    <tableColumn id="36" xr3:uid="{00000000-0010-0000-0100-000024000000}" uniqueName="LastMonthsFYForecast" name="LastMonthsFYForecast" queryTableFieldId="33" dataDxfId="89"/>
    <tableColumn id="37" xr3:uid="{00000000-0010-0000-0100-000025000000}" uniqueName="FYForecastatComplete" name="FYForecastatComplete" queryTableFieldId="34" dataDxfId="88"/>
    <tableColumn id="38" xr3:uid="{00000000-0010-0000-0100-000026000000}" uniqueName="FYForecasttoComplete" name="FYForecasttoComplete" queryTableFieldId="35" dataDxfId="87"/>
    <tableColumn id="39" xr3:uid="{00000000-0010-0000-0100-000027000000}" uniqueName="LastMonthTotalForecast" name="LastMonthTotalForecast" queryTableFieldId="41" dataDxfId="86"/>
    <tableColumn id="40" xr3:uid="{00000000-0010-0000-0100-000028000000}" uniqueName="TotalForecastatComplete" name="TotalForecastatComplete" queryTableFieldId="42" dataDxfId="85"/>
    <tableColumn id="41" xr3:uid="{00000000-0010-0000-0100-000029000000}" uniqueName="TotalForecasttoComplete" name="TotalForecasttoComplete" queryTableFieldId="43" dataDxfId="84"/>
    <tableColumn id="42" xr3:uid="{00000000-0010-0000-0100-00002A000000}" uniqueName="CurrentCommittments" name="CurrentCommittments" queryTableFieldId="36" dataDxfId="83"/>
    <tableColumn id="43" xr3:uid="{00000000-0010-0000-0100-00002B000000}" uniqueName="Recovery" name="Recovery" queryTableFieldId="37" dataDxfId="82"/>
    <tableColumn id="44" xr3:uid="{00000000-0010-0000-0100-00002C000000}" uniqueName="WorkType" name="WorkType" queryTableFieldId="39" dataDxfId="81"/>
    <tableColumn id="45" xr3:uid="{00000000-0010-0000-0100-00002D000000}" uniqueName="ActiveFilter" name="ActiveFilter" queryTableFieldId="40" dataDxfId="80"/>
    <tableColumn id="46" xr3:uid="{00000000-0010-0000-0100-00002E000000}" uniqueName="_x005f_x0077_802" name="Capex" queryTableFieldId="53" dataDxfId="79"/>
    <tableColumn id="47" xr3:uid="{00000000-0010-0000-0100-00002F000000}" uniqueName="Priority" name="Priority" queryTableFieldId="44" dataDxfId="78"/>
    <tableColumn id="48" xr3:uid="{00000000-0010-0000-0100-000030000000}" uniqueName="Status" name="Status" queryTableFieldId="45" dataDxfId="77"/>
    <tableColumn id="49" xr3:uid="{00000000-0010-0000-0100-000031000000}" uniqueName="OverallRisk" name="OverallRisk" queryTableFieldId="46" dataDxfId="76"/>
    <tableColumn id="50" xr3:uid="{00000000-0010-0000-0100-000032000000}" uniqueName="FinancialRisk" name="FinancialRisk" queryTableFieldId="47" dataDxfId="75"/>
    <tableColumn id="51" xr3:uid="{00000000-0010-0000-0100-000033000000}" uniqueName="ScheduleRisk" name="ScheduleRisk" queryTableFieldId="48" dataDxfId="74"/>
    <tableColumn id="52" xr3:uid="{00000000-0010-0000-0100-000034000000}" uniqueName="OtherRisk" name="OtherRisk" queryTableFieldId="49" dataDxfId="73"/>
    <tableColumn id="53" xr3:uid="{00000000-0010-0000-0100-000035000000}" uniqueName="ProjectManager" name="ProjectManager" queryTableFieldId="50" dataDxfId="72"/>
    <tableColumn id="54" xr3:uid="{00000000-0010-0000-0100-000036000000}" uniqueName="Reviewed" name="Reviewed" queryTableFieldId="51" dataDxfId="71"/>
    <tableColumn id="55" xr3:uid="{00000000-0010-0000-0100-000037000000}" uniqueName="Comments" name="Comments" queryTableFieldId="52" dataDxfId="70"/>
    <tableColumn id="56" xr3:uid="{00000000-0010-0000-0100-000038000000}" uniqueName="ID" name="ID" queryTableFieldId="56" dataDxfId="69"/>
    <tableColumn id="57" xr3:uid="{00000000-0010-0000-0100-000039000000}" uniqueName="Editor" name="Modified By" queryTableFieldId="57" dataDxfId="6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1CA8485-341F-4E91-95A2-E45946C6C293}" name="Milestones43523" displayName="Milestones43523" ref="A6:D21" totalsRowShown="0" headerRowDxfId="67" dataDxfId="66">
  <autoFilter ref="A6:D21" xr:uid="{F06F5EE0-22CB-4886-9794-5AD38B0A7C2A}"/>
  <tableColumns count="4">
    <tableColumn id="1" xr3:uid="{68D4CAC8-4822-4780-9D3E-B26C3D01A18E}" name="Projects" dataDxfId="65"/>
    <tableColumn id="7" xr3:uid="{4B038250-151F-4FD9-B26C-079ECE245722}" name="Clear Description (1-2 lines)" dataDxfId="64"/>
    <tableColumn id="9" xr3:uid="{B0002A94-F58F-4577-A170-539486C587CB}" name="Do Nothing Impact" dataDxfId="63"/>
    <tableColumn id="15" xr3:uid="{E05DD9AF-9B70-4538-ADE5-83C8564E9B47}" name="FY27 CAPEX" dataDxfId="62" dataCellStyle="Currency"/>
  </tableColumns>
  <tableStyleInfo name="ToDoList" showFirstColumn="1" showLastColumn="0" showRowStripes="1" showColumnStripes="0"/>
  <extLst>
    <ext xmlns:x14="http://schemas.microsoft.com/office/spreadsheetml/2009/9/main" uri="{504A1905-F514-4f6f-8877-14C23A59335A}">
      <x14:table altTextSummary="Enter Project information in this table. Enter a milestone description for a phase, task, activity, etc. in column beneath Description. Select a category in the Category column. Assign the item to someone in the Assigned To column. Update progress and watch the data bars auto update in the Progress column. Enter the start date in the Start column and number of days in the number of days column. The Ghantt data in cells J9 through BM 34 will auto update. Add new rows to the table to add more tasks."/>
    </ext>
  </extLst>
</table>
</file>

<file path=xl/theme/theme1.xml><?xml version="1.0" encoding="utf-8"?>
<a:theme xmlns:a="http://schemas.openxmlformats.org/drawingml/2006/main" name="APA 2024">
  <a:themeElements>
    <a:clrScheme name="APA">
      <a:dk1>
        <a:sysClr val="windowText" lastClr="000000"/>
      </a:dk1>
      <a:lt1>
        <a:sysClr val="window" lastClr="FFFFFF"/>
      </a:lt1>
      <a:dk2>
        <a:srgbClr val="E6E6E6"/>
      </a:dk2>
      <a:lt2>
        <a:srgbClr val="F8F8F8"/>
      </a:lt2>
      <a:accent1>
        <a:srgbClr val="006275"/>
      </a:accent1>
      <a:accent2>
        <a:srgbClr val="AFD7D6"/>
      </a:accent2>
      <a:accent3>
        <a:srgbClr val="E12433"/>
      </a:accent3>
      <a:accent4>
        <a:srgbClr val="BFFF87"/>
      </a:accent4>
      <a:accent5>
        <a:srgbClr val="B1132D"/>
      </a:accent5>
      <a:accent6>
        <a:srgbClr val="F96700"/>
      </a:accent6>
      <a:hlink>
        <a:srgbClr val="000000"/>
      </a:hlink>
      <a:folHlink>
        <a:srgbClr val="00000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
  <sheetViews>
    <sheetView workbookViewId="0">
      <selection activeCell="B2" sqref="B2"/>
    </sheetView>
  </sheetViews>
  <sheetFormatPr defaultRowHeight="14.25" x14ac:dyDescent="0.2"/>
  <sheetData>
    <row r="2" spans="2:2" x14ac:dyDescent="0.2">
      <c r="B2" s="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CED9A-213D-4FA0-B6F2-F216AECE01B0}">
  <dimension ref="A1:AD29"/>
  <sheetViews>
    <sheetView zoomScaleNormal="100" workbookViewId="0">
      <pane xSplit="4" ySplit="4" topLeftCell="H5" activePane="bottomRight" state="frozen"/>
      <selection pane="topRight" activeCell="E1" sqref="E1"/>
      <selection pane="bottomLeft" activeCell="A5" sqref="A5"/>
      <selection pane="bottomRight" activeCell="Q18" sqref="Q18"/>
    </sheetView>
  </sheetViews>
  <sheetFormatPr defaultColWidth="8.125" defaultRowHeight="12" outlineLevelCol="1" x14ac:dyDescent="0.2"/>
  <cols>
    <col min="1" max="1" width="6.625" style="195" hidden="1" customWidth="1" outlineLevel="1"/>
    <col min="2" max="3" width="21.5" style="195" hidden="1" customWidth="1" outlineLevel="1"/>
    <col min="4" max="4" width="24.5" style="195" customWidth="1" collapsed="1"/>
    <col min="5" max="5" width="9.375" style="322" customWidth="1"/>
    <col min="6" max="6" width="11.75" style="195" customWidth="1"/>
    <col min="7" max="10" width="8.5" style="195" bestFit="1" customWidth="1"/>
    <col min="11" max="11" width="8.5" style="195" customWidth="1"/>
    <col min="12" max="12" width="8.625" style="195" customWidth="1"/>
    <col min="13" max="13" width="3.375" style="195" customWidth="1"/>
    <col min="14" max="14" width="23.25" style="311" customWidth="1"/>
    <col min="15" max="16" width="10.75" style="195" customWidth="1"/>
    <col min="17" max="17" width="11.25" style="195" customWidth="1"/>
    <col min="18" max="22" width="9.5" style="195" customWidth="1"/>
    <col min="23" max="23" width="35.875" style="195" customWidth="1"/>
    <col min="24" max="24" width="8.75" style="195" bestFit="1" customWidth="1"/>
    <col min="25" max="25" width="15.25" style="195" bestFit="1" customWidth="1"/>
    <col min="26" max="26" width="9.625" style="195" bestFit="1" customWidth="1"/>
    <col min="27" max="16384" width="8.125" style="195"/>
  </cols>
  <sheetData>
    <row r="1" spans="1:30" ht="15.75" thickBot="1" x14ac:dyDescent="0.3">
      <c r="D1" s="309" t="s">
        <v>6668</v>
      </c>
    </row>
    <row r="2" spans="1:30" s="326" customFormat="1" ht="25.5" x14ac:dyDescent="0.2">
      <c r="E2" s="346" t="s">
        <v>6473</v>
      </c>
      <c r="F2" s="347" t="s">
        <v>6474</v>
      </c>
      <c r="G2" s="810" t="s">
        <v>6675</v>
      </c>
      <c r="H2" s="811"/>
      <c r="I2" s="811"/>
      <c r="J2" s="811"/>
      <c r="K2" s="811"/>
      <c r="L2" s="812"/>
      <c r="N2" s="311"/>
      <c r="O2" s="813" t="s">
        <v>6693</v>
      </c>
      <c r="P2" s="814"/>
      <c r="Q2" s="814"/>
      <c r="R2" s="814"/>
      <c r="S2" s="814"/>
      <c r="T2" s="814"/>
      <c r="U2" s="815"/>
      <c r="V2" s="385"/>
      <c r="W2" s="351" t="s">
        <v>6695</v>
      </c>
    </row>
    <row r="3" spans="1:30" x14ac:dyDescent="0.2">
      <c r="F3" s="196"/>
      <c r="G3" s="327" t="s">
        <v>6513</v>
      </c>
      <c r="H3" s="328" t="s">
        <v>6513</v>
      </c>
      <c r="I3" s="328" t="s">
        <v>6513</v>
      </c>
      <c r="J3" s="328" t="s">
        <v>6513</v>
      </c>
      <c r="K3" s="328" t="s">
        <v>6418</v>
      </c>
      <c r="L3" s="329" t="s">
        <v>6418</v>
      </c>
      <c r="O3" s="327" t="s">
        <v>6418</v>
      </c>
      <c r="P3" s="328" t="s">
        <v>6418</v>
      </c>
      <c r="Q3" s="327" t="s">
        <v>6418</v>
      </c>
      <c r="R3" s="328" t="s">
        <v>6418</v>
      </c>
      <c r="S3" s="328" t="s">
        <v>6418</v>
      </c>
      <c r="T3" s="328" t="s">
        <v>6418</v>
      </c>
      <c r="U3" s="329" t="s">
        <v>6418</v>
      </c>
      <c r="V3" s="342" t="s">
        <v>6418</v>
      </c>
      <c r="X3" s="209"/>
    </row>
    <row r="4" spans="1:30" s="313" customFormat="1" ht="24" x14ac:dyDescent="0.2">
      <c r="A4" s="197" t="s">
        <v>6514</v>
      </c>
      <c r="B4" s="197" t="s">
        <v>6515</v>
      </c>
      <c r="C4" s="197" t="s">
        <v>6676</v>
      </c>
      <c r="D4" s="324" t="s">
        <v>6516</v>
      </c>
      <c r="E4" s="325" t="s">
        <v>6672</v>
      </c>
      <c r="F4" s="325" t="s">
        <v>6671</v>
      </c>
      <c r="G4" s="330" t="s">
        <v>6517</v>
      </c>
      <c r="H4" s="197" t="s">
        <v>6260</v>
      </c>
      <c r="I4" s="197" t="s">
        <v>6518</v>
      </c>
      <c r="J4" s="197" t="s">
        <v>6223</v>
      </c>
      <c r="K4" s="197" t="s">
        <v>6669</v>
      </c>
      <c r="L4" s="331" t="s">
        <v>6670</v>
      </c>
      <c r="N4" s="311"/>
      <c r="O4" s="330" t="s">
        <v>6224</v>
      </c>
      <c r="P4" s="197" t="s">
        <v>6225</v>
      </c>
      <c r="Q4" s="330" t="s">
        <v>6226</v>
      </c>
      <c r="R4" s="197" t="s">
        <v>6227</v>
      </c>
      <c r="S4" s="197" t="s">
        <v>6228</v>
      </c>
      <c r="T4" s="197" t="s">
        <v>6229</v>
      </c>
      <c r="U4" s="331" t="s">
        <v>6230</v>
      </c>
      <c r="V4" s="343" t="s">
        <v>6635</v>
      </c>
      <c r="X4" s="310"/>
    </row>
    <row r="5" spans="1:30" ht="24" x14ac:dyDescent="0.2">
      <c r="A5" s="311">
        <v>41531</v>
      </c>
      <c r="B5" s="312" t="s">
        <v>6519</v>
      </c>
      <c r="C5" s="312"/>
      <c r="D5" s="310" t="s">
        <v>6531</v>
      </c>
      <c r="E5" s="323" t="s">
        <v>6437</v>
      </c>
      <c r="F5" s="323" t="s">
        <v>6437</v>
      </c>
      <c r="G5" s="332">
        <v>276969.88</v>
      </c>
      <c r="H5" s="314">
        <v>0</v>
      </c>
      <c r="I5" s="314">
        <v>0</v>
      </c>
      <c r="J5" s="314">
        <v>0</v>
      </c>
      <c r="K5" s="314"/>
      <c r="L5" s="389"/>
      <c r="M5" s="313"/>
      <c r="O5" s="332"/>
      <c r="P5" s="314"/>
      <c r="Q5" s="332"/>
      <c r="R5" s="313"/>
      <c r="S5" s="313"/>
      <c r="T5" s="313"/>
      <c r="U5" s="338"/>
      <c r="V5" s="344"/>
      <c r="X5" s="313"/>
      <c r="Y5" s="313"/>
      <c r="Z5" s="313"/>
      <c r="AA5" s="313"/>
      <c r="AB5" s="313"/>
      <c r="AC5" s="313"/>
      <c r="AD5" s="313"/>
    </row>
    <row r="6" spans="1:30" ht="24" x14ac:dyDescent="0.2">
      <c r="A6" s="311">
        <v>46502</v>
      </c>
      <c r="B6" s="312" t="s">
        <v>6520</v>
      </c>
      <c r="C6" s="312"/>
      <c r="D6" s="312" t="s">
        <v>6608</v>
      </c>
      <c r="E6" s="323" t="s">
        <v>6437</v>
      </c>
      <c r="F6" s="323" t="s">
        <v>6437</v>
      </c>
      <c r="G6" s="332">
        <v>0</v>
      </c>
      <c r="H6" s="314">
        <v>0</v>
      </c>
      <c r="I6" s="314">
        <v>0</v>
      </c>
      <c r="J6" s="314">
        <v>44900.800000000003</v>
      </c>
      <c r="K6" s="314"/>
      <c r="L6" s="389"/>
      <c r="M6" s="313"/>
      <c r="O6" s="332"/>
      <c r="P6" s="314"/>
      <c r="Q6" s="332"/>
      <c r="R6" s="313"/>
      <c r="S6" s="313"/>
      <c r="T6" s="313"/>
      <c r="U6" s="338"/>
      <c r="V6" s="344"/>
      <c r="X6" s="313"/>
      <c r="Y6" s="313"/>
      <c r="Z6" s="313"/>
      <c r="AA6" s="313"/>
      <c r="AB6" s="313"/>
      <c r="AC6" s="313"/>
      <c r="AD6" s="313"/>
    </row>
    <row r="7" spans="1:30" ht="24" x14ac:dyDescent="0.2">
      <c r="A7" s="315"/>
      <c r="B7" s="316" t="s">
        <v>6521</v>
      </c>
      <c r="C7" s="313" t="s">
        <v>6523</v>
      </c>
      <c r="D7" s="316" t="s">
        <v>6522</v>
      </c>
      <c r="E7" s="323" t="s">
        <v>6437</v>
      </c>
      <c r="F7" s="321" t="s">
        <v>6673</v>
      </c>
      <c r="G7" s="335">
        <v>995156.48262357223</v>
      </c>
      <c r="H7" s="336">
        <v>1488893.4463112333</v>
      </c>
      <c r="I7" s="336">
        <v>1401757.8495953751</v>
      </c>
      <c r="J7" s="314">
        <v>1421204</v>
      </c>
      <c r="K7" s="333">
        <f>'AGP share IT Capex'!H5</f>
        <v>1207100.2553843679</v>
      </c>
      <c r="L7" s="334">
        <f>'AGP share IT Capex'!I5</f>
        <v>1317208.4106994993</v>
      </c>
      <c r="N7" s="311" t="s">
        <v>6673</v>
      </c>
      <c r="O7" s="339">
        <f>(K7*'CPI Inflators'!$P$14)</f>
        <v>1251762.9648335895</v>
      </c>
      <c r="P7" s="333">
        <f>L7</f>
        <v>1317208.4106994993</v>
      </c>
      <c r="Q7" s="339">
        <f>Q18/(1+'CPI Inflators'!$D$14)^0.5</f>
        <v>646163.594306794</v>
      </c>
      <c r="R7" s="333">
        <f>R18/(1+'CPI Inflators'!$D$14)^0.5</f>
        <v>646163.594306794</v>
      </c>
      <c r="S7" s="333">
        <f>S18/(1+'CPI Inflators'!$D$14)^0.5</f>
        <v>646163.594306794</v>
      </c>
      <c r="T7" s="333">
        <f>T18/(1+'CPI Inflators'!$D$14)^0.5</f>
        <v>646163.594306794</v>
      </c>
      <c r="U7" s="334">
        <f>U18/(1+'CPI Inflators'!$D$14)^0.5</f>
        <v>646163.594306794</v>
      </c>
      <c r="V7" s="348">
        <f>SUM(Q7:U7)</f>
        <v>3230817.97153397</v>
      </c>
      <c r="W7" s="209" t="s">
        <v>6694</v>
      </c>
      <c r="X7" s="317"/>
      <c r="Y7" s="313"/>
      <c r="Z7" s="318">
        <f>X7/5/1000000</f>
        <v>0</v>
      </c>
      <c r="AA7" s="313"/>
      <c r="AB7" s="313"/>
      <c r="AC7" s="313"/>
      <c r="AD7" s="313"/>
    </row>
    <row r="8" spans="1:30" ht="36" x14ac:dyDescent="0.2">
      <c r="A8" s="319"/>
      <c r="B8" s="310" t="s">
        <v>6528</v>
      </c>
      <c r="C8" s="312" t="s">
        <v>6656</v>
      </c>
      <c r="D8" s="310" t="s">
        <v>6528</v>
      </c>
      <c r="E8" s="323" t="s">
        <v>6437</v>
      </c>
      <c r="F8" s="323" t="s">
        <v>6674</v>
      </c>
      <c r="G8" s="335">
        <v>153000.03038018875</v>
      </c>
      <c r="H8" s="336">
        <v>130277.16714998124</v>
      </c>
      <c r="I8" s="336">
        <v>232830.63707005646</v>
      </c>
      <c r="J8" s="543">
        <v>242643.53801404263</v>
      </c>
      <c r="K8" s="333">
        <f>J8*'CPI Inflators'!$O$13</f>
        <v>248526.88610696213</v>
      </c>
      <c r="L8" s="334">
        <f>J8*'CPI Inflators'!$O$14</f>
        <v>257722.38089291973</v>
      </c>
      <c r="N8" s="311" t="s">
        <v>6853</v>
      </c>
      <c r="O8" s="339">
        <f>K8*'CPI Inflators'!P$14*2/3</f>
        <v>171814.92059527981</v>
      </c>
      <c r="P8" s="333">
        <f>L8*2/3</f>
        <v>171814.92059527981</v>
      </c>
      <c r="Q8" s="339">
        <f>P8</f>
        <v>171814.92059527981</v>
      </c>
      <c r="R8" s="333">
        <f t="shared" ref="R8:U8" si="0">Q8</f>
        <v>171814.92059527981</v>
      </c>
      <c r="S8" s="333">
        <f t="shared" si="0"/>
        <v>171814.92059527981</v>
      </c>
      <c r="T8" s="333">
        <f t="shared" si="0"/>
        <v>171814.92059527981</v>
      </c>
      <c r="U8" s="334">
        <f t="shared" si="0"/>
        <v>171814.92059527981</v>
      </c>
      <c r="V8" s="348">
        <f>SUM(Q8:U8)</f>
        <v>859074.60297639901</v>
      </c>
      <c r="W8" s="545" t="s">
        <v>6857</v>
      </c>
      <c r="X8" s="313"/>
      <c r="Y8" s="313"/>
      <c r="Z8" s="318">
        <f>SUM(Z9:Z11)</f>
        <v>0.35276803500926868</v>
      </c>
      <c r="AA8" s="313"/>
      <c r="AB8" s="313"/>
      <c r="AC8" s="313"/>
      <c r="AD8" s="313"/>
    </row>
    <row r="9" spans="1:30" ht="24" x14ac:dyDescent="0.2">
      <c r="A9" s="313"/>
      <c r="B9" s="310" t="s">
        <v>6527</v>
      </c>
      <c r="C9" s="312" t="s">
        <v>6657</v>
      </c>
      <c r="D9" s="310" t="s">
        <v>6529</v>
      </c>
      <c r="E9" s="323" t="s">
        <v>6437</v>
      </c>
      <c r="F9" s="323" t="s">
        <v>6674</v>
      </c>
      <c r="G9" s="337"/>
      <c r="H9" s="313"/>
      <c r="I9" s="313"/>
      <c r="J9" s="314">
        <v>3313895.872</v>
      </c>
      <c r="K9" s="333"/>
      <c r="L9" s="334"/>
      <c r="N9" s="311" t="s">
        <v>2931</v>
      </c>
      <c r="O9" s="339">
        <f>0.5*O8</f>
        <v>85907.460297639904</v>
      </c>
      <c r="P9" s="333">
        <f>0.5*P8</f>
        <v>85907.460297639904</v>
      </c>
      <c r="Q9" s="339">
        <f>P9</f>
        <v>85907.460297639904</v>
      </c>
      <c r="R9" s="333">
        <f t="shared" ref="R9:U9" si="1">Q9</f>
        <v>85907.460297639904</v>
      </c>
      <c r="S9" s="333">
        <f t="shared" si="1"/>
        <v>85907.460297639904</v>
      </c>
      <c r="T9" s="333">
        <f t="shared" si="1"/>
        <v>85907.460297639904</v>
      </c>
      <c r="U9" s="334">
        <f t="shared" si="1"/>
        <v>85907.460297639904</v>
      </c>
      <c r="V9" s="348">
        <f t="shared" ref="V9:V10" si="2">SUM(Q9:U9)</f>
        <v>429537.3014881995</v>
      </c>
      <c r="W9" s="548" t="s">
        <v>6858</v>
      </c>
      <c r="X9" s="313"/>
      <c r="Y9" s="313"/>
      <c r="Z9" s="313"/>
      <c r="AA9" s="313"/>
      <c r="AB9" s="313"/>
      <c r="AC9" s="313"/>
      <c r="AD9" s="313"/>
    </row>
    <row r="10" spans="1:30" x14ac:dyDescent="0.2">
      <c r="A10" s="320">
        <v>39411</v>
      </c>
      <c r="B10" s="316" t="s">
        <v>6521</v>
      </c>
      <c r="C10" s="313" t="s">
        <v>6525</v>
      </c>
      <c r="D10" s="316" t="s">
        <v>2169</v>
      </c>
      <c r="E10" s="321" t="s">
        <v>6524</v>
      </c>
      <c r="F10" s="321" t="s">
        <v>6425</v>
      </c>
      <c r="G10" s="335">
        <v>54448.5</v>
      </c>
      <c r="H10" s="336">
        <v>1801232.43</v>
      </c>
      <c r="I10" s="336">
        <v>1442619.26</v>
      </c>
      <c r="J10" s="314">
        <v>12779.02</v>
      </c>
      <c r="K10" s="333">
        <v>85530.509865319895</v>
      </c>
      <c r="L10" s="334">
        <v>88695.138730336694</v>
      </c>
      <c r="N10" s="312" t="s">
        <v>6854</v>
      </c>
      <c r="O10" s="339">
        <f>K10*'CPI Inflators'!P$14</f>
        <v>88695.138730336723</v>
      </c>
      <c r="P10" s="333">
        <f>L10</f>
        <v>88695.138730336694</v>
      </c>
      <c r="Q10" s="339">
        <f>P10</f>
        <v>88695.138730336694</v>
      </c>
      <c r="R10" s="333">
        <f t="shared" ref="R10:U10" si="3">Q10</f>
        <v>88695.138730336694</v>
      </c>
      <c r="S10" s="333">
        <f t="shared" si="3"/>
        <v>88695.138730336694</v>
      </c>
      <c r="T10" s="333">
        <f t="shared" si="3"/>
        <v>88695.138730336694</v>
      </c>
      <c r="U10" s="334">
        <f t="shared" si="3"/>
        <v>88695.138730336694</v>
      </c>
      <c r="V10" s="348">
        <f t="shared" si="2"/>
        <v>443475.69365168345</v>
      </c>
      <c r="W10" s="313" t="s">
        <v>6678</v>
      </c>
      <c r="X10" s="317"/>
      <c r="Y10" s="313"/>
      <c r="Z10" s="318">
        <f>U10/'CPI Inflators'!$E$14*(1+'CPI Inflators'!$D$14)^0.5/1000000</f>
        <v>9.0321095303734195E-2</v>
      </c>
      <c r="AA10" s="318">
        <f>Z10*5</f>
        <v>0.451605476518671</v>
      </c>
      <c r="AB10" s="313"/>
      <c r="AC10" s="313"/>
      <c r="AD10" s="313"/>
    </row>
    <row r="11" spans="1:30" x14ac:dyDescent="0.2">
      <c r="A11" s="320">
        <v>43436</v>
      </c>
      <c r="B11" s="316" t="s">
        <v>4487</v>
      </c>
      <c r="C11" s="313" t="s">
        <v>6525</v>
      </c>
      <c r="D11" s="316" t="s">
        <v>6526</v>
      </c>
      <c r="E11" s="323" t="s">
        <v>6437</v>
      </c>
      <c r="F11" s="321" t="s">
        <v>6437</v>
      </c>
      <c r="G11" s="335"/>
      <c r="H11" s="336">
        <v>765068.84</v>
      </c>
      <c r="I11" s="336">
        <v>597914.91</v>
      </c>
      <c r="J11" s="314">
        <v>94356.83</v>
      </c>
      <c r="K11" s="333"/>
      <c r="L11" s="334"/>
      <c r="O11" s="339"/>
      <c r="P11" s="333"/>
      <c r="Q11" s="340"/>
      <c r="R11" s="333"/>
      <c r="S11" s="333"/>
      <c r="T11" s="333"/>
      <c r="U11" s="334"/>
      <c r="V11" s="344"/>
      <c r="X11" s="313"/>
      <c r="Y11" s="313"/>
      <c r="Z11" s="318">
        <f>SUM(U8:U9)/'CPI Inflators'!$E$14*(1+'CPI Inflators'!$D$14)^0.5/1000000</f>
        <v>0.26244693970553445</v>
      </c>
      <c r="AA11" s="318">
        <f>Z11*5</f>
        <v>1.3122346985276723</v>
      </c>
      <c r="AB11" s="313"/>
      <c r="AC11" s="313"/>
      <c r="AD11" s="313"/>
    </row>
    <row r="12" spans="1:30" s="390" customFormat="1" ht="12.75" thickBot="1" x14ac:dyDescent="0.25">
      <c r="D12" s="390" t="s">
        <v>6406</v>
      </c>
      <c r="E12" s="391"/>
      <c r="G12" s="349">
        <f t="shared" ref="G12:L12" si="4">SUM(G7:G11)</f>
        <v>1202605.0130037609</v>
      </c>
      <c r="H12" s="350">
        <f t="shared" si="4"/>
        <v>4185471.8834612146</v>
      </c>
      <c r="I12" s="350">
        <f t="shared" si="4"/>
        <v>3675122.6566654318</v>
      </c>
      <c r="J12" s="350">
        <f t="shared" si="4"/>
        <v>5084879.2600140423</v>
      </c>
      <c r="K12" s="350">
        <f t="shared" si="4"/>
        <v>1541157.6513566498</v>
      </c>
      <c r="L12" s="392">
        <f t="shared" si="4"/>
        <v>1663625.9303227558</v>
      </c>
      <c r="N12" s="351" t="s">
        <v>6428</v>
      </c>
      <c r="O12" s="349">
        <f t="shared" ref="O12:V12" si="5">SUM(O7:O11)</f>
        <v>1598180.484456846</v>
      </c>
      <c r="P12" s="350">
        <f t="shared" si="5"/>
        <v>1663625.9303227558</v>
      </c>
      <c r="Q12" s="386">
        <f t="shared" si="5"/>
        <v>992581.1139300504</v>
      </c>
      <c r="R12" s="387">
        <f t="shared" si="5"/>
        <v>992581.1139300504</v>
      </c>
      <c r="S12" s="387">
        <f t="shared" si="5"/>
        <v>992581.1139300504</v>
      </c>
      <c r="T12" s="387">
        <f t="shared" si="5"/>
        <v>992581.1139300504</v>
      </c>
      <c r="U12" s="388">
        <f t="shared" si="5"/>
        <v>992581.1139300504</v>
      </c>
      <c r="V12" s="388">
        <f t="shared" si="5"/>
        <v>4962905.5696502523</v>
      </c>
    </row>
    <row r="13" spans="1:30" x14ac:dyDescent="0.2">
      <c r="D13" s="195" t="s">
        <v>6530</v>
      </c>
      <c r="G13" s="198"/>
      <c r="H13" s="198"/>
      <c r="I13" s="198"/>
      <c r="J13" s="198"/>
      <c r="K13" s="198"/>
      <c r="L13" s="198"/>
      <c r="Q13" s="198"/>
    </row>
    <row r="14" spans="1:30" ht="12.75" thickBot="1" x14ac:dyDescent="0.25">
      <c r="G14" s="382"/>
      <c r="H14" s="382"/>
      <c r="I14" s="382"/>
      <c r="J14" s="382"/>
      <c r="K14" s="382"/>
      <c r="L14" s="382"/>
      <c r="Q14" s="399"/>
      <c r="R14" s="223"/>
      <c r="S14" s="223"/>
      <c r="T14" s="223"/>
      <c r="U14" s="223"/>
      <c r="V14" s="223"/>
    </row>
    <row r="15" spans="1:30" ht="12.75" thickBot="1" x14ac:dyDescent="0.25">
      <c r="G15" s="382"/>
      <c r="H15" s="538" t="s">
        <v>6856</v>
      </c>
      <c r="I15" s="382"/>
      <c r="J15" s="382"/>
      <c r="L15" s="382"/>
      <c r="O15" s="816" t="s">
        <v>6677</v>
      </c>
      <c r="P15" s="817"/>
      <c r="Q15" s="817"/>
      <c r="R15" s="817"/>
      <c r="S15" s="817"/>
      <c r="T15" s="817"/>
      <c r="U15" s="818"/>
      <c r="V15" s="396"/>
    </row>
    <row r="16" spans="1:30" x14ac:dyDescent="0.2">
      <c r="G16" s="382"/>
      <c r="I16" s="537" t="s">
        <v>6855</v>
      </c>
      <c r="J16" s="539">
        <v>160365.4</v>
      </c>
      <c r="K16" s="546">
        <f>J16/J18</f>
        <v>0.66090843412919098</v>
      </c>
      <c r="L16" s="382"/>
      <c r="O16" s="327" t="s">
        <v>6418</v>
      </c>
      <c r="P16" s="328" t="s">
        <v>6418</v>
      </c>
      <c r="Q16" s="327" t="s">
        <v>6418</v>
      </c>
      <c r="R16" s="328" t="s">
        <v>6418</v>
      </c>
      <c r="S16" s="328" t="s">
        <v>6418</v>
      </c>
      <c r="T16" s="328" t="s">
        <v>6418</v>
      </c>
      <c r="U16" s="329" t="s">
        <v>6418</v>
      </c>
      <c r="V16" s="329" t="s">
        <v>6418</v>
      </c>
    </row>
    <row r="17" spans="6:22" ht="24" x14ac:dyDescent="0.2">
      <c r="G17" s="382"/>
      <c r="I17" s="541" t="s">
        <v>2931</v>
      </c>
      <c r="J17" s="542">
        <v>82278.5</v>
      </c>
      <c r="K17" s="547">
        <f>J17/J18</f>
        <v>0.33909156587080902</v>
      </c>
      <c r="L17" s="382"/>
      <c r="O17" s="330" t="s">
        <v>6224</v>
      </c>
      <c r="P17" s="197" t="s">
        <v>6225</v>
      </c>
      <c r="Q17" s="330" t="s">
        <v>6226</v>
      </c>
      <c r="R17" s="197" t="s">
        <v>6227</v>
      </c>
      <c r="S17" s="197" t="s">
        <v>6228</v>
      </c>
      <c r="T17" s="197" t="s">
        <v>6229</v>
      </c>
      <c r="U17" s="331" t="s">
        <v>6230</v>
      </c>
      <c r="V17" s="406" t="s">
        <v>6635</v>
      </c>
    </row>
    <row r="18" spans="6:22" x14ac:dyDescent="0.2">
      <c r="F18" s="381"/>
      <c r="G18" s="219"/>
      <c r="I18" s="540" t="s">
        <v>6406</v>
      </c>
      <c r="J18" s="544">
        <f>SUM(J16:J17)</f>
        <v>242643.9</v>
      </c>
      <c r="L18" s="219"/>
      <c r="M18" s="395"/>
      <c r="N18" s="311" t="s">
        <v>6673</v>
      </c>
      <c r="O18" s="401">
        <f>O7*(1+'CPI Inflators'!$D$14)^0.5</f>
        <v>1274710.2452611534</v>
      </c>
      <c r="P18" s="198">
        <f>P7*(1+'CPI Inflators'!$D$14)^0.5</f>
        <v>1341355.4350411929</v>
      </c>
      <c r="Q18" s="401">
        <f>'AGP share IT Capex'!J6</f>
        <v>658009.04557608592</v>
      </c>
      <c r="R18" s="198">
        <f>'AGP share IT Capex'!K6</f>
        <v>658009.04557608592</v>
      </c>
      <c r="S18" s="198">
        <f>'AGP share IT Capex'!L6</f>
        <v>658009.04557608592</v>
      </c>
      <c r="T18" s="198">
        <f>'AGP share IT Capex'!M6</f>
        <v>658009.04557608592</v>
      </c>
      <c r="U18" s="408">
        <f>'AGP share IT Capex'!N6</f>
        <v>658009.04557608592</v>
      </c>
      <c r="V18" s="402">
        <f>SUM(Q18:U18)</f>
        <v>3290045.2278804295</v>
      </c>
    </row>
    <row r="19" spans="6:22" x14ac:dyDescent="0.2">
      <c r="F19" s="381"/>
      <c r="G19" s="219"/>
      <c r="H19" s="219"/>
      <c r="I19" s="219"/>
      <c r="J19" s="219"/>
      <c r="K19" s="219"/>
      <c r="L19" s="219"/>
      <c r="M19" s="394"/>
      <c r="N19" s="311" t="s">
        <v>6853</v>
      </c>
      <c r="O19" s="401">
        <f>O8*(1+'CPI Inflators'!$D$14)^0.5</f>
        <v>174964.62647035631</v>
      </c>
      <c r="P19" s="198">
        <f>P8*(1+'CPI Inflators'!$D$14)^0.5</f>
        <v>174964.62647035631</v>
      </c>
      <c r="Q19" s="401">
        <f>Q8*(1+'CPI Inflators'!$D$14)^0.5</f>
        <v>174964.62647035631</v>
      </c>
      <c r="R19" s="198">
        <f>R8*(1+'CPI Inflators'!$D$14)^0.5</f>
        <v>174964.62647035631</v>
      </c>
      <c r="S19" s="198">
        <f>S8*(1+'CPI Inflators'!$D$14)^0.5</f>
        <v>174964.62647035631</v>
      </c>
      <c r="T19" s="198">
        <f>T8*(1+'CPI Inflators'!$D$14)^0.5</f>
        <v>174964.62647035631</v>
      </c>
      <c r="U19" s="408">
        <f>U8*(1+'CPI Inflators'!$D$14)^0.5</f>
        <v>174964.62647035631</v>
      </c>
      <c r="V19" s="402">
        <f t="shared" ref="V19:V21" si="6">SUM(Q19:U19)</f>
        <v>874823.13235178147</v>
      </c>
    </row>
    <row r="20" spans="6:22" x14ac:dyDescent="0.2">
      <c r="F20" s="381"/>
      <c r="G20" s="219"/>
      <c r="H20" s="219"/>
      <c r="I20" s="219"/>
      <c r="J20" s="219"/>
      <c r="K20" s="219"/>
      <c r="L20" s="219"/>
      <c r="M20" s="394"/>
      <c r="N20" s="311" t="s">
        <v>2931</v>
      </c>
      <c r="O20" s="401">
        <f>O9*(1+'CPI Inflators'!$D$14)^0.5</f>
        <v>87482.313235178153</v>
      </c>
      <c r="P20" s="198">
        <f>P9*(1+'CPI Inflators'!$D$14)^0.5</f>
        <v>87482.313235178153</v>
      </c>
      <c r="Q20" s="401">
        <f>Q9*(1+'CPI Inflators'!$D$14)^0.5</f>
        <v>87482.313235178153</v>
      </c>
      <c r="R20" s="198">
        <f>R9*(1+'CPI Inflators'!$D$14)^0.5</f>
        <v>87482.313235178153</v>
      </c>
      <c r="S20" s="198">
        <f>S9*(1+'CPI Inflators'!$D$14)^0.5</f>
        <v>87482.313235178153</v>
      </c>
      <c r="T20" s="198">
        <f>T9*(1+'CPI Inflators'!$D$14)^0.5</f>
        <v>87482.313235178153</v>
      </c>
      <c r="U20" s="408">
        <f>U9*(1+'CPI Inflators'!$D$14)^0.5</f>
        <v>87482.313235178153</v>
      </c>
      <c r="V20" s="402">
        <f t="shared" si="6"/>
        <v>437411.56617589074</v>
      </c>
    </row>
    <row r="21" spans="6:22" x14ac:dyDescent="0.2">
      <c r="F21" s="381"/>
      <c r="G21" s="219"/>
      <c r="H21" s="219"/>
      <c r="I21" s="219"/>
      <c r="J21" s="219"/>
      <c r="K21" s="219"/>
      <c r="L21" s="219"/>
      <c r="M21" s="395"/>
      <c r="N21" s="312" t="s">
        <v>6854</v>
      </c>
      <c r="O21" s="401">
        <f>O10*(1+'CPI Inflators'!$D$14)^0.5</f>
        <v>90321.095303734226</v>
      </c>
      <c r="P21" s="198">
        <f>P10*(1+'CPI Inflators'!$D$14)^0.5</f>
        <v>90321.095303734197</v>
      </c>
      <c r="Q21" s="401">
        <f>Q10*(1+'CPI Inflators'!$D$14)^0.5</f>
        <v>90321.095303734197</v>
      </c>
      <c r="R21" s="198">
        <f>R10*(1+'CPI Inflators'!$D$14)^0.5</f>
        <v>90321.095303734197</v>
      </c>
      <c r="S21" s="198">
        <f>S10*(1+'CPI Inflators'!$D$14)^0.5</f>
        <v>90321.095303734197</v>
      </c>
      <c r="T21" s="198">
        <f>T10*(1+'CPI Inflators'!$D$14)^0.5</f>
        <v>90321.095303734197</v>
      </c>
      <c r="U21" s="408">
        <f>U10*(1+'CPI Inflators'!$D$14)^0.5</f>
        <v>90321.095303734197</v>
      </c>
      <c r="V21" s="402">
        <f t="shared" si="6"/>
        <v>451605.47651867097</v>
      </c>
    </row>
    <row r="22" spans="6:22" x14ac:dyDescent="0.2">
      <c r="F22" s="381"/>
      <c r="G22" s="219"/>
      <c r="H22" s="219"/>
      <c r="I22" s="219"/>
      <c r="J22" s="219"/>
      <c r="K22" s="219"/>
      <c r="L22" s="219"/>
      <c r="M22" s="395"/>
      <c r="O22" s="401"/>
      <c r="Q22" s="407"/>
      <c r="U22" s="400"/>
      <c r="V22" s="400"/>
    </row>
    <row r="23" spans="6:22" ht="12.75" thickBot="1" x14ac:dyDescent="0.25">
      <c r="G23" s="219"/>
      <c r="H23" s="219"/>
      <c r="I23" s="219"/>
      <c r="J23" s="219"/>
      <c r="K23" s="219"/>
      <c r="L23" s="219"/>
      <c r="M23" s="393"/>
      <c r="N23" s="351" t="s">
        <v>6428</v>
      </c>
      <c r="O23" s="403">
        <f t="shared" ref="O23:V23" si="7">SUM(O18:O22)</f>
        <v>1627478.2802704221</v>
      </c>
      <c r="P23" s="404">
        <f t="shared" si="7"/>
        <v>1694123.4700504616</v>
      </c>
      <c r="Q23" s="403">
        <f t="shared" si="7"/>
        <v>1010777.0805853546</v>
      </c>
      <c r="R23" s="404">
        <f t="shared" si="7"/>
        <v>1010777.0805853546</v>
      </c>
      <c r="S23" s="404">
        <f t="shared" si="7"/>
        <v>1010777.0805853546</v>
      </c>
      <c r="T23" s="404">
        <f t="shared" si="7"/>
        <v>1010777.0805853546</v>
      </c>
      <c r="U23" s="405">
        <f t="shared" si="7"/>
        <v>1010777.0805853546</v>
      </c>
      <c r="V23" s="405">
        <f t="shared" si="7"/>
        <v>5053885.4029267728</v>
      </c>
    </row>
    <row r="24" spans="6:22" x14ac:dyDescent="0.2">
      <c r="G24" s="219"/>
      <c r="H24" s="219"/>
      <c r="I24" s="219"/>
      <c r="J24" s="219"/>
      <c r="K24" s="219"/>
      <c r="L24" s="219"/>
    </row>
    <row r="25" spans="6:22" x14ac:dyDescent="0.2">
      <c r="G25" s="219"/>
      <c r="H25" s="219"/>
      <c r="I25" s="219"/>
      <c r="J25" s="219"/>
      <c r="K25" s="219"/>
      <c r="L25" s="219"/>
    </row>
    <row r="26" spans="6:22" x14ac:dyDescent="0.2">
      <c r="F26" s="383"/>
      <c r="G26" s="219"/>
      <c r="H26" s="219"/>
      <c r="I26" s="219"/>
      <c r="J26" s="219"/>
      <c r="K26" s="219"/>
      <c r="L26" s="219"/>
    </row>
    <row r="27" spans="6:22" x14ac:dyDescent="0.2">
      <c r="F27" s="383"/>
      <c r="G27" s="219"/>
      <c r="H27" s="219"/>
      <c r="I27" s="219"/>
      <c r="J27" s="219"/>
      <c r="K27" s="219"/>
      <c r="L27" s="219"/>
    </row>
    <row r="28" spans="6:22" x14ac:dyDescent="0.2">
      <c r="F28" s="384"/>
      <c r="G28" s="219"/>
      <c r="H28" s="219"/>
      <c r="I28" s="219"/>
      <c r="J28" s="219"/>
      <c r="K28" s="219"/>
      <c r="L28" s="219"/>
    </row>
    <row r="29" spans="6:22" x14ac:dyDescent="0.2">
      <c r="F29" s="209"/>
      <c r="G29" s="210"/>
      <c r="H29" s="210"/>
      <c r="I29" s="210"/>
      <c r="J29" s="210"/>
      <c r="K29" s="210"/>
      <c r="L29" s="210"/>
    </row>
  </sheetData>
  <mergeCells count="3">
    <mergeCell ref="G2:L2"/>
    <mergeCell ref="O2:U2"/>
    <mergeCell ref="O15:U15"/>
  </mergeCells>
  <phoneticPr fontId="35" type="noConversion"/>
  <pageMargins left="0.70866141732283472" right="0.70866141732283472" top="0.74803149606299213" bottom="0.74803149606299213" header="0.31496062992125984" footer="0.31496062992125984"/>
  <pageSetup paperSize="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3756-1ABB-4E4B-9139-6553770C962A}">
  <dimension ref="A1:AJ183"/>
  <sheetViews>
    <sheetView showGridLines="0" zoomScale="71" zoomScaleNormal="71" workbookViewId="0">
      <selection activeCell="V25" sqref="V25"/>
    </sheetView>
  </sheetViews>
  <sheetFormatPr defaultColWidth="8.375" defaultRowHeight="15" customHeight="1" x14ac:dyDescent="0.2"/>
  <cols>
    <col min="1" max="1" width="2.75" style="410" customWidth="1"/>
    <col min="2" max="2" width="30.375" style="410" bestFit="1" customWidth="1"/>
    <col min="3" max="3" width="3.25" style="410" bestFit="1" customWidth="1"/>
    <col min="4" max="8" width="6.875" style="410" bestFit="1" customWidth="1"/>
    <col min="9" max="9" width="5.75" style="410" bestFit="1" customWidth="1"/>
    <col min="10" max="10" width="3.125" style="410" customWidth="1"/>
    <col min="11" max="11" width="30.375" style="410" bestFit="1" customWidth="1"/>
    <col min="12" max="12" width="4.25" style="410" bestFit="1" customWidth="1"/>
    <col min="13" max="17" width="6.875" style="410" bestFit="1" customWidth="1"/>
    <col min="18" max="18" width="5.75" style="410" bestFit="1" customWidth="1"/>
    <col min="19" max="19" width="3.5" style="410" customWidth="1"/>
    <col min="20" max="20" width="13.625" style="410" bestFit="1" customWidth="1"/>
    <col min="21" max="21" width="4.375" style="410" bestFit="1" customWidth="1"/>
    <col min="22" max="22" width="6.875" style="410" bestFit="1" customWidth="1"/>
    <col min="23" max="23" width="8.625" style="410" bestFit="1" customWidth="1"/>
    <col min="24" max="26" width="6.875" style="410" bestFit="1" customWidth="1"/>
    <col min="27" max="27" width="6.25" style="410" bestFit="1" customWidth="1"/>
    <col min="28" max="28" width="4" style="410" customWidth="1"/>
    <col min="29" max="29" width="32.75" style="410" customWidth="1"/>
    <col min="30" max="16384" width="8.375" style="410"/>
  </cols>
  <sheetData>
    <row r="1" spans="1:36" ht="15" customHeight="1" x14ac:dyDescent="0.2">
      <c r="B1" s="409"/>
    </row>
    <row r="2" spans="1:36" ht="15" customHeight="1" x14ac:dyDescent="0.2">
      <c r="B2" s="409" t="s">
        <v>6439</v>
      </c>
      <c r="T2" s="409" t="s">
        <v>6440</v>
      </c>
      <c r="AC2" s="409" t="s">
        <v>6467</v>
      </c>
    </row>
    <row r="3" spans="1:36" ht="15" customHeight="1" x14ac:dyDescent="0.2">
      <c r="A3" s="47"/>
      <c r="B3" s="409" t="s">
        <v>6444</v>
      </c>
      <c r="C3" s="411"/>
      <c r="D3" s="412" t="s">
        <v>6409</v>
      </c>
      <c r="E3" s="412" t="s">
        <v>6410</v>
      </c>
      <c r="F3" s="412" t="s">
        <v>6411</v>
      </c>
      <c r="G3" s="412" t="s">
        <v>6412</v>
      </c>
      <c r="H3" s="412" t="s">
        <v>6413</v>
      </c>
      <c r="I3" s="413" t="s">
        <v>6420</v>
      </c>
      <c r="J3" s="414"/>
      <c r="K3" s="409" t="s">
        <v>6444</v>
      </c>
      <c r="L3" s="411"/>
      <c r="M3" s="412" t="s">
        <v>6409</v>
      </c>
      <c r="N3" s="412" t="s">
        <v>6410</v>
      </c>
      <c r="O3" s="412" t="s">
        <v>6411</v>
      </c>
      <c r="P3" s="412" t="s">
        <v>6412</v>
      </c>
      <c r="Q3" s="412" t="s">
        <v>6413</v>
      </c>
      <c r="R3" s="413" t="s">
        <v>6420</v>
      </c>
      <c r="T3" s="411"/>
      <c r="V3" s="412" t="s">
        <v>6409</v>
      </c>
      <c r="W3" s="412" t="s">
        <v>6410</v>
      </c>
      <c r="X3" s="412" t="s">
        <v>6411</v>
      </c>
      <c r="Y3" s="412" t="s">
        <v>6412</v>
      </c>
      <c r="Z3" s="412" t="s">
        <v>6413</v>
      </c>
      <c r="AA3" s="412" t="s">
        <v>6406</v>
      </c>
      <c r="AC3" s="409" t="s">
        <v>6471</v>
      </c>
      <c r="AD3" s="411"/>
      <c r="AE3" s="412" t="s">
        <v>6409</v>
      </c>
      <c r="AF3" s="412" t="s">
        <v>6410</v>
      </c>
      <c r="AG3" s="412" t="s">
        <v>6411</v>
      </c>
      <c r="AH3" s="412" t="s">
        <v>6412</v>
      </c>
      <c r="AI3" s="412" t="s">
        <v>6413</v>
      </c>
      <c r="AJ3" s="413" t="s">
        <v>6420</v>
      </c>
    </row>
    <row r="4" spans="1:36" ht="15" customHeight="1" x14ac:dyDescent="0.2">
      <c r="A4" s="47"/>
      <c r="I4" s="415"/>
      <c r="R4" s="415"/>
      <c r="T4" s="409" t="s">
        <v>6443</v>
      </c>
      <c r="AA4" s="416"/>
      <c r="AJ4" s="415"/>
    </row>
    <row r="5" spans="1:36" ht="15" customHeight="1" x14ac:dyDescent="0.2">
      <c r="A5" s="47"/>
      <c r="B5" s="409" t="s">
        <v>6443</v>
      </c>
      <c r="I5" s="415"/>
      <c r="K5" s="409" t="s">
        <v>6443</v>
      </c>
      <c r="R5" s="415"/>
      <c r="T5" s="417" t="s">
        <v>6246</v>
      </c>
      <c r="U5" s="418" t="s">
        <v>6438</v>
      </c>
      <c r="V5" s="419">
        <f t="shared" ref="V5:Z6" si="0">M7</f>
        <v>2.0371226199999999</v>
      </c>
      <c r="W5" s="419">
        <f t="shared" si="0"/>
        <v>3.2494940400000001</v>
      </c>
      <c r="X5" s="419">
        <f t="shared" si="0"/>
        <v>1.718243</v>
      </c>
      <c r="Y5" s="419">
        <f t="shared" si="0"/>
        <v>4.4757027920646593</v>
      </c>
      <c r="Z5" s="419">
        <f t="shared" si="0"/>
        <v>3.7971648420279211</v>
      </c>
      <c r="AA5" s="420">
        <f>SUM(V5:Z5)</f>
        <v>15.277727294092582</v>
      </c>
      <c r="AC5" s="409" t="s">
        <v>6472</v>
      </c>
      <c r="AJ5" s="415"/>
    </row>
    <row r="6" spans="1:36" ht="15" customHeight="1" x14ac:dyDescent="0.2">
      <c r="A6" s="47"/>
      <c r="D6" s="421"/>
      <c r="E6" s="421"/>
      <c r="F6" s="421"/>
      <c r="G6" s="421"/>
      <c r="H6" s="421"/>
      <c r="I6" s="415"/>
      <c r="M6" s="421"/>
      <c r="N6" s="421"/>
      <c r="O6" s="421"/>
      <c r="P6" s="421"/>
      <c r="Q6" s="421"/>
      <c r="R6" s="415"/>
      <c r="T6" s="417" t="s">
        <v>6445</v>
      </c>
      <c r="U6" s="418" t="s">
        <v>6438</v>
      </c>
      <c r="V6" s="419">
        <f t="shared" si="0"/>
        <v>0</v>
      </c>
      <c r="W6" s="419">
        <f t="shared" si="0"/>
        <v>0</v>
      </c>
      <c r="X6" s="419">
        <f t="shared" si="0"/>
        <v>0</v>
      </c>
      <c r="Y6" s="419">
        <f t="shared" si="0"/>
        <v>0</v>
      </c>
      <c r="Z6" s="419">
        <f t="shared" si="0"/>
        <v>0</v>
      </c>
      <c r="AA6" s="420">
        <f>SUM(V6:Z6)</f>
        <v>0</v>
      </c>
      <c r="AC6" s="410" t="s">
        <v>6421</v>
      </c>
      <c r="AD6" s="549" t="s">
        <v>6438</v>
      </c>
      <c r="AE6" s="788">
        <f>'RIN Summary'!L34/1000000</f>
        <v>0</v>
      </c>
      <c r="AF6" s="788">
        <f>'RIN Summary'!M34/1000000</f>
        <v>0</v>
      </c>
      <c r="AG6" s="788">
        <f>'RIN Summary'!N34/1000000</f>
        <v>0</v>
      </c>
      <c r="AH6" s="788">
        <f>'RIN Summary'!O34/1000000</f>
        <v>0</v>
      </c>
      <c r="AI6" s="788">
        <f>'RIN Summary'!P34/1000000</f>
        <v>0</v>
      </c>
      <c r="AJ6" s="789">
        <f t="shared" ref="AJ6:AJ12" si="1">SUM(AE6:AI6)</f>
        <v>0</v>
      </c>
    </row>
    <row r="7" spans="1:36" ht="15" customHeight="1" x14ac:dyDescent="0.2">
      <c r="A7" s="47"/>
      <c r="B7" s="410" t="s">
        <v>6421</v>
      </c>
      <c r="C7" s="549" t="s">
        <v>6438</v>
      </c>
      <c r="D7" s="417">
        <f>'RIN Summary'!L6/1000000</f>
        <v>0.87704293999999994</v>
      </c>
      <c r="E7" s="417">
        <f>'RIN Summary'!M6/1000000</f>
        <v>1.08454315</v>
      </c>
      <c r="F7" s="417">
        <f>'RIN Summary'!N6/1000000</f>
        <v>0.89157449</v>
      </c>
      <c r="G7" s="417">
        <f>'RIN Summary'!O6/1000000</f>
        <v>2.4889199118295378</v>
      </c>
      <c r="H7" s="417">
        <f>'RIN Summary'!P6/1000000</f>
        <v>2.0180736223365177</v>
      </c>
      <c r="I7" s="422">
        <f>SUM(D7:H7)</f>
        <v>7.3601541141660558</v>
      </c>
      <c r="J7" s="417"/>
      <c r="K7" s="417" t="s">
        <v>6246</v>
      </c>
      <c r="L7" s="418" t="s">
        <v>6438</v>
      </c>
      <c r="M7" s="417">
        <f>'RIN Summary'!L21/1000000</f>
        <v>2.0371226199999999</v>
      </c>
      <c r="N7" s="417">
        <f>'RIN Summary'!M21/1000000</f>
        <v>3.2494940400000001</v>
      </c>
      <c r="O7" s="417">
        <f>'RIN Summary'!N21/1000000</f>
        <v>1.718243</v>
      </c>
      <c r="P7" s="417">
        <f>'RIN Summary'!O21/1000000</f>
        <v>4.4757027920646593</v>
      </c>
      <c r="Q7" s="417">
        <f>'RIN Summary'!P21/1000000</f>
        <v>3.7971648420279211</v>
      </c>
      <c r="R7" s="422">
        <f t="shared" ref="R7:R12" si="2">SUM(M7:Q7)</f>
        <v>15.277727294092582</v>
      </c>
      <c r="T7" s="417" t="s">
        <v>6446</v>
      </c>
      <c r="U7" s="418" t="s">
        <v>6438</v>
      </c>
      <c r="V7" s="419">
        <f>M9+M11</f>
        <v>4.2251408234612136</v>
      </c>
      <c r="W7" s="419">
        <f>N9+N11</f>
        <v>3.7572602866654323</v>
      </c>
      <c r="X7" s="419">
        <f>O9+O11</f>
        <v>5.1378439999999994</v>
      </c>
      <c r="Y7" s="419">
        <f>P9+P11</f>
        <v>1.5411576513566498</v>
      </c>
      <c r="Z7" s="419">
        <f>Q9+Q11</f>
        <v>1.6636259303227556</v>
      </c>
      <c r="AA7" s="420">
        <f>SUM(V7:Z7)</f>
        <v>16.325028691806054</v>
      </c>
      <c r="AC7" s="410" t="s">
        <v>6434</v>
      </c>
      <c r="AD7" s="549" t="s">
        <v>6438</v>
      </c>
      <c r="AE7" s="788">
        <f>'RIN Summary'!L35/1000000</f>
        <v>0</v>
      </c>
      <c r="AF7" s="788">
        <f>'RIN Summary'!M35/1000000</f>
        <v>0</v>
      </c>
      <c r="AG7" s="788">
        <f>'RIN Summary'!N35/1000000</f>
        <v>0</v>
      </c>
      <c r="AH7" s="788">
        <f>'RIN Summary'!O35/1000000</f>
        <v>0</v>
      </c>
      <c r="AI7" s="788">
        <f>'RIN Summary'!P35/1000000</f>
        <v>0</v>
      </c>
      <c r="AJ7" s="789">
        <f t="shared" si="1"/>
        <v>0</v>
      </c>
    </row>
    <row r="8" spans="1:36" ht="15" customHeight="1" x14ac:dyDescent="0.2">
      <c r="A8" s="47"/>
      <c r="B8" s="410" t="s">
        <v>6434</v>
      </c>
      <c r="C8" s="549" t="s">
        <v>6438</v>
      </c>
      <c r="D8" s="417">
        <f>'RIN Summary'!L7/1000000</f>
        <v>0</v>
      </c>
      <c r="E8" s="417">
        <f>'RIN Summary'!M7/1000000</f>
        <v>0</v>
      </c>
      <c r="F8" s="417">
        <f>'RIN Summary'!N7/1000000</f>
        <v>0</v>
      </c>
      <c r="G8" s="417">
        <f>'RIN Summary'!O7/1000000</f>
        <v>0</v>
      </c>
      <c r="H8" s="417">
        <f>'RIN Summary'!P7/1000000</f>
        <v>0</v>
      </c>
      <c r="I8" s="422">
        <f t="shared" ref="I8:I15" si="3">SUM(D8:H8)</f>
        <v>0</v>
      </c>
      <c r="J8" s="417"/>
      <c r="K8" s="417" t="s">
        <v>6445</v>
      </c>
      <c r="L8" s="418" t="s">
        <v>6438</v>
      </c>
      <c r="M8" s="417">
        <f>'RIN Summary'!L22/1000000</f>
        <v>0</v>
      </c>
      <c r="N8" s="417">
        <f>'RIN Summary'!M22/1000000</f>
        <v>0</v>
      </c>
      <c r="O8" s="417">
        <f>'RIN Summary'!N22/1000000</f>
        <v>0</v>
      </c>
      <c r="P8" s="417">
        <f>'RIN Summary'!O22/1000000</f>
        <v>0</v>
      </c>
      <c r="Q8" s="417">
        <f>'RIN Summary'!P22/1000000</f>
        <v>0</v>
      </c>
      <c r="R8" s="422">
        <f t="shared" si="2"/>
        <v>0</v>
      </c>
      <c r="T8" s="409" t="s">
        <v>6406</v>
      </c>
      <c r="U8" s="423" t="s">
        <v>6438</v>
      </c>
      <c r="V8" s="424">
        <f t="shared" ref="V8:AA8" si="4">M16</f>
        <v>6.2622634434612134</v>
      </c>
      <c r="W8" s="424">
        <f t="shared" si="4"/>
        <v>7.0067543266654324</v>
      </c>
      <c r="X8" s="424">
        <f t="shared" si="4"/>
        <v>6.8560869999999996</v>
      </c>
      <c r="Y8" s="424">
        <f t="shared" si="4"/>
        <v>6.0168604434213089</v>
      </c>
      <c r="Z8" s="424">
        <f t="shared" si="4"/>
        <v>5.460790772350677</v>
      </c>
      <c r="AA8" s="551">
        <f t="shared" si="4"/>
        <v>31.602755985898632</v>
      </c>
      <c r="AC8" s="410" t="s">
        <v>6423</v>
      </c>
      <c r="AD8" s="549" t="s">
        <v>6438</v>
      </c>
      <c r="AE8" s="788">
        <f>'RIN Summary'!L36/1000000</f>
        <v>0</v>
      </c>
      <c r="AF8" s="788">
        <f>'RIN Summary'!M36/1000000</f>
        <v>0</v>
      </c>
      <c r="AG8" s="788">
        <f>'RIN Summary'!N36/1000000</f>
        <v>0</v>
      </c>
      <c r="AH8" s="788">
        <f>'RIN Summary'!O36/1000000</f>
        <v>0</v>
      </c>
      <c r="AI8" s="788">
        <f>'RIN Summary'!P36/1000000</f>
        <v>0</v>
      </c>
      <c r="AJ8" s="789">
        <f t="shared" si="1"/>
        <v>0</v>
      </c>
    </row>
    <row r="9" spans="1:36" ht="15" customHeight="1" x14ac:dyDescent="0.2">
      <c r="A9" s="47"/>
      <c r="B9" s="410" t="s">
        <v>6423</v>
      </c>
      <c r="C9" s="549" t="s">
        <v>6438</v>
      </c>
      <c r="D9" s="417">
        <f>'RIN Summary'!L8/1000000</f>
        <v>0.37210143000000007</v>
      </c>
      <c r="E9" s="417">
        <f>'RIN Summary'!M8/1000000</f>
        <v>0.94857634000000013</v>
      </c>
      <c r="F9" s="417">
        <f>'RIN Summary'!N8/1000000</f>
        <v>0.21207865999999997</v>
      </c>
      <c r="G9" s="417">
        <f>'RIN Summary'!O8/1000000</f>
        <v>0.4660323291697282</v>
      </c>
      <c r="H9" s="417">
        <f>'RIN Summary'!P8/1000000</f>
        <v>0.56824704628949307</v>
      </c>
      <c r="I9" s="422">
        <f t="shared" si="3"/>
        <v>2.5670358054592213</v>
      </c>
      <c r="J9" s="417"/>
      <c r="K9" s="417" t="s">
        <v>6446</v>
      </c>
      <c r="L9" s="418" t="s">
        <v>6438</v>
      </c>
      <c r="M9" s="417">
        <f>'RIN Summary'!L23/1000000</f>
        <v>4.0069723118435077</v>
      </c>
      <c r="N9" s="417">
        <f>'RIN Summary'!M23/1000000</f>
        <v>3.5298286330793771</v>
      </c>
      <c r="O9" s="417">
        <f>'RIN Summary'!N23/1000000</f>
        <v>5.0836959999999998</v>
      </c>
      <c r="P9" s="417">
        <f>'RIN Summary'!O23/1000000</f>
        <v>1.5411576513566498</v>
      </c>
      <c r="Q9" s="417">
        <f>'RIN Summary'!P23/1000000</f>
        <v>1.6636259303227556</v>
      </c>
      <c r="R9" s="422">
        <f t="shared" si="2"/>
        <v>15.82528052660229</v>
      </c>
      <c r="T9" s="409" t="s">
        <v>6460</v>
      </c>
      <c r="U9" s="417"/>
      <c r="V9" s="419"/>
      <c r="W9" s="419"/>
      <c r="X9" s="419"/>
      <c r="Y9" s="419"/>
      <c r="Z9" s="419"/>
      <c r="AA9" s="420"/>
      <c r="AC9" s="410" t="s">
        <v>1923</v>
      </c>
      <c r="AD9" s="549" t="s">
        <v>6438</v>
      </c>
      <c r="AE9" s="788">
        <f>'RIN Summary'!L37/1000000</f>
        <v>0</v>
      </c>
      <c r="AF9" s="788">
        <f>'RIN Summary'!M37/1000000</f>
        <v>0</v>
      </c>
      <c r="AG9" s="788">
        <f>'RIN Summary'!N37/1000000</f>
        <v>0</v>
      </c>
      <c r="AH9" s="788">
        <f>'RIN Summary'!O37/1000000</f>
        <v>0</v>
      </c>
      <c r="AI9" s="788">
        <f>'RIN Summary'!P37/1000000</f>
        <v>0</v>
      </c>
      <c r="AJ9" s="789">
        <f t="shared" si="1"/>
        <v>0</v>
      </c>
    </row>
    <row r="10" spans="1:36" ht="15" customHeight="1" x14ac:dyDescent="0.2">
      <c r="A10" s="47"/>
      <c r="B10" s="410" t="s">
        <v>1923</v>
      </c>
      <c r="C10" s="549" t="s">
        <v>6438</v>
      </c>
      <c r="D10" s="417">
        <f>'RIN Summary'!L9/1000000</f>
        <v>0.40737592000000006</v>
      </c>
      <c r="E10" s="417">
        <f>'RIN Summary'!M9/1000000</f>
        <v>0.53990616999999996</v>
      </c>
      <c r="F10" s="417">
        <f>'RIN Summary'!N9/1000000</f>
        <v>0.14497416999999999</v>
      </c>
      <c r="G10" s="417">
        <f>'RIN Summary'!O9/1000000</f>
        <v>0</v>
      </c>
      <c r="H10" s="417">
        <f>'RIN Summary'!P9/1000000</f>
        <v>0</v>
      </c>
      <c r="I10" s="422">
        <f t="shared" si="3"/>
        <v>1.0922562600000001</v>
      </c>
      <c r="J10" s="417"/>
      <c r="K10" s="417" t="s">
        <v>6447</v>
      </c>
      <c r="L10" s="418" t="s">
        <v>6438</v>
      </c>
      <c r="M10" s="417">
        <f>'RIN Summary'!L24/1000000</f>
        <v>0</v>
      </c>
      <c r="N10" s="417">
        <f>'RIN Summary'!M24/1000000</f>
        <v>0</v>
      </c>
      <c r="O10" s="417">
        <f>'RIN Summary'!N24/1000000</f>
        <v>0</v>
      </c>
      <c r="P10" s="417">
        <f>'RIN Summary'!O24/1000000</f>
        <v>0</v>
      </c>
      <c r="Q10" s="417">
        <f>'RIN Summary'!P24/1000000</f>
        <v>0</v>
      </c>
      <c r="R10" s="422">
        <f t="shared" si="2"/>
        <v>0</v>
      </c>
      <c r="T10" s="417" t="s">
        <v>6246</v>
      </c>
      <c r="U10" s="418" t="s">
        <v>6438</v>
      </c>
      <c r="V10" s="419">
        <f t="shared" ref="V10:Z11" si="5">M20</f>
        <v>1.6974279025402184</v>
      </c>
      <c r="W10" s="419">
        <f t="shared" si="5"/>
        <v>1.8186727527216626</v>
      </c>
      <c r="X10" s="419">
        <f t="shared" si="5"/>
        <v>2.1824073032659954</v>
      </c>
      <c r="Y10" s="419">
        <f t="shared" si="5"/>
        <v>1.9277931178849623</v>
      </c>
      <c r="Z10" s="419">
        <f t="shared" si="5"/>
        <v>1.5761830523587743</v>
      </c>
      <c r="AA10" s="420">
        <f>SUM(V10:Z10)</f>
        <v>9.2024841287716139</v>
      </c>
      <c r="AC10" s="410" t="s">
        <v>6424</v>
      </c>
      <c r="AD10" s="549" t="s">
        <v>6438</v>
      </c>
      <c r="AE10" s="788">
        <f>'RIN Summary'!L38/1000000</f>
        <v>3.7196931741590146E-2</v>
      </c>
      <c r="AF10" s="788">
        <f>'RIN Summary'!M38/1000000</f>
        <v>4.255460142009205E-4</v>
      </c>
      <c r="AG10" s="788">
        <f>'RIN Summary'!N38/1000000</f>
        <v>0.61138099999999995</v>
      </c>
      <c r="AH10" s="788">
        <f>'RIN Summary'!O38/1000000</f>
        <v>0</v>
      </c>
      <c r="AI10" s="788">
        <f>'RIN Summary'!P38/1000000</f>
        <v>0</v>
      </c>
      <c r="AJ10" s="789">
        <f t="shared" si="1"/>
        <v>0.64900347775579104</v>
      </c>
    </row>
    <row r="11" spans="1:36" ht="15" customHeight="1" x14ac:dyDescent="0.2">
      <c r="A11" s="47"/>
      <c r="B11" s="410" t="s">
        <v>6424</v>
      </c>
      <c r="C11" s="549" t="s">
        <v>6438</v>
      </c>
      <c r="D11" s="417">
        <f>'RIN Summary'!L10/1000000</f>
        <v>1.1853400000000001</v>
      </c>
      <c r="E11" s="417">
        <f>'RIN Summary'!M10/1000000</f>
        <v>1.3565209199999999</v>
      </c>
      <c r="F11" s="417">
        <f>'RIN Summary'!N10/1000000</f>
        <v>0.61718399999999995</v>
      </c>
      <c r="G11" s="417">
        <f>'RIN Summary'!O10/1000000</f>
        <v>1.5207505510653934</v>
      </c>
      <c r="H11" s="417">
        <f>'RIN Summary'!P10/1000000</f>
        <v>1.2108441734019106</v>
      </c>
      <c r="I11" s="422">
        <f t="shared" si="3"/>
        <v>5.8906396444673037</v>
      </c>
      <c r="J11" s="417"/>
      <c r="K11" s="417" t="s">
        <v>6448</v>
      </c>
      <c r="L11" s="418" t="s">
        <v>6438</v>
      </c>
      <c r="M11" s="417">
        <f>'RIN Summary'!L25/1000000</f>
        <v>0.21816851161770628</v>
      </c>
      <c r="N11" s="417">
        <f>'RIN Summary'!M25/1000000</f>
        <v>0.22743165358605505</v>
      </c>
      <c r="O11" s="417">
        <f>'RIN Summary'!N25/1000000</f>
        <v>5.4148000000000002E-2</v>
      </c>
      <c r="P11" s="417">
        <f>'RIN Summary'!O25/1000000</f>
        <v>0</v>
      </c>
      <c r="Q11" s="417">
        <f>'RIN Summary'!P25/1000000</f>
        <v>0</v>
      </c>
      <c r="R11" s="422">
        <f t="shared" si="2"/>
        <v>0.49974816520376131</v>
      </c>
      <c r="T11" s="417" t="s">
        <v>6445</v>
      </c>
      <c r="U11" s="418" t="s">
        <v>6438</v>
      </c>
      <c r="V11" s="419">
        <f t="shared" si="5"/>
        <v>0</v>
      </c>
      <c r="W11" s="419">
        <f t="shared" si="5"/>
        <v>0</v>
      </c>
      <c r="X11" s="419">
        <f t="shared" si="5"/>
        <v>0</v>
      </c>
      <c r="Y11" s="419">
        <f t="shared" si="5"/>
        <v>0</v>
      </c>
      <c r="Z11" s="419">
        <f t="shared" si="5"/>
        <v>0</v>
      </c>
      <c r="AA11" s="420">
        <f>SUM(V11:Z11)</f>
        <v>0</v>
      </c>
      <c r="AC11" s="410" t="s">
        <v>6425</v>
      </c>
      <c r="AD11" s="549" t="s">
        <v>6438</v>
      </c>
      <c r="AE11" s="788">
        <f>'RIN Summary'!L39/1000000</f>
        <v>0</v>
      </c>
      <c r="AF11" s="788">
        <f>'RIN Summary'!M39/1000000</f>
        <v>0</v>
      </c>
      <c r="AG11" s="788">
        <f>'RIN Summary'!N39/1000000</f>
        <v>0</v>
      </c>
      <c r="AH11" s="788">
        <f>'RIN Summary'!O39/1000000</f>
        <v>0</v>
      </c>
      <c r="AI11" s="788">
        <f>'RIN Summary'!P39/1000000</f>
        <v>0</v>
      </c>
      <c r="AJ11" s="789">
        <f t="shared" si="1"/>
        <v>0</v>
      </c>
    </row>
    <row r="12" spans="1:36" ht="15" customHeight="1" x14ac:dyDescent="0.2">
      <c r="A12" s="47"/>
      <c r="B12" s="410" t="s">
        <v>6425</v>
      </c>
      <c r="C12" s="549" t="s">
        <v>6438</v>
      </c>
      <c r="D12" s="417">
        <f>'RIN Summary'!L11/1000000</f>
        <v>1.80123243</v>
      </c>
      <c r="E12" s="417">
        <f>'RIN Summary'!M11/1000000</f>
        <v>1.4426192600000001</v>
      </c>
      <c r="F12" s="417">
        <f>'RIN Summary'!N11/1000000</f>
        <v>1.277902E-2</v>
      </c>
      <c r="G12" s="417">
        <f>'RIN Summary'!O11/1000000</f>
        <v>8.553050986531989E-2</v>
      </c>
      <c r="H12" s="417">
        <f>'RIN Summary'!P11/1000000</f>
        <v>8.8695138730336701E-2</v>
      </c>
      <c r="I12" s="422">
        <f t="shared" si="3"/>
        <v>3.4308563585956566</v>
      </c>
      <c r="J12" s="417"/>
      <c r="K12" s="417" t="s">
        <v>6449</v>
      </c>
      <c r="L12" s="418" t="s">
        <v>6438</v>
      </c>
      <c r="M12" s="417">
        <f>'RIN Summary'!L26/1000000</f>
        <v>0</v>
      </c>
      <c r="N12" s="417">
        <f>'RIN Summary'!M26/1000000</f>
        <v>0</v>
      </c>
      <c r="O12" s="417">
        <f>'RIN Summary'!N26/1000000</f>
        <v>0</v>
      </c>
      <c r="P12" s="417">
        <f>'RIN Summary'!O26/1000000</f>
        <v>0</v>
      </c>
      <c r="Q12" s="417">
        <f>'RIN Summary'!P26/1000000</f>
        <v>0</v>
      </c>
      <c r="R12" s="422">
        <f t="shared" si="2"/>
        <v>0</v>
      </c>
      <c r="T12" s="417" t="s">
        <v>6446</v>
      </c>
      <c r="U12" s="418" t="s">
        <v>6438</v>
      </c>
      <c r="V12" s="419">
        <f>M22+M24</f>
        <v>2.0854114231208394</v>
      </c>
      <c r="W12" s="419">
        <f>N22+N24</f>
        <v>1.5276851122861963</v>
      </c>
      <c r="X12" s="419">
        <f>O22+O24</f>
        <v>1.6368054774494962</v>
      </c>
      <c r="Y12" s="419">
        <f>P22+P24</f>
        <v>1.9762910579575399</v>
      </c>
      <c r="Z12" s="419">
        <f>Q22+Q24</f>
        <v>2.3521500935200166</v>
      </c>
      <c r="AA12" s="420">
        <f>SUM(V12:Z12)</f>
        <v>9.5783431643340897</v>
      </c>
      <c r="AC12" s="411" t="s">
        <v>6427</v>
      </c>
      <c r="AD12" s="550" t="s">
        <v>6438</v>
      </c>
      <c r="AE12" s="790">
        <f>'RIN Summary'!L40/1000000</f>
        <v>0</v>
      </c>
      <c r="AF12" s="790">
        <f>'RIN Summary'!M40/1000000</f>
        <v>0</v>
      </c>
      <c r="AG12" s="790">
        <f>'RIN Summary'!N40/1000000</f>
        <v>0</v>
      </c>
      <c r="AH12" s="790">
        <f>'RIN Summary'!O40/1000000</f>
        <v>0</v>
      </c>
      <c r="AI12" s="790">
        <f>'RIN Summary'!P40/1000000</f>
        <v>0</v>
      </c>
      <c r="AJ12" s="791">
        <f t="shared" si="1"/>
        <v>0</v>
      </c>
    </row>
    <row r="13" spans="1:36" ht="15" customHeight="1" x14ac:dyDescent="0.2">
      <c r="A13" s="47"/>
      <c r="B13" s="410" t="s">
        <v>6427</v>
      </c>
      <c r="C13" s="549" t="s">
        <v>6438</v>
      </c>
      <c r="D13" s="417">
        <f>'RIN Summary'!L12/1000000</f>
        <v>0</v>
      </c>
      <c r="E13" s="417">
        <f>'RIN Summary'!M12/1000000</f>
        <v>0</v>
      </c>
      <c r="F13" s="417">
        <f>'RIN Summary'!N12/1000000</f>
        <v>0</v>
      </c>
      <c r="G13" s="417">
        <f>'RIN Summary'!O12/1000000</f>
        <v>0</v>
      </c>
      <c r="H13" s="417">
        <f>'RIN Summary'!P12/1000000</f>
        <v>0</v>
      </c>
      <c r="I13" s="422">
        <f t="shared" si="3"/>
        <v>0</v>
      </c>
      <c r="J13" s="417"/>
      <c r="K13" s="417"/>
      <c r="L13" s="418"/>
      <c r="M13" s="417"/>
      <c r="N13" s="417"/>
      <c r="O13" s="417"/>
      <c r="P13" s="417"/>
      <c r="Q13" s="417"/>
      <c r="R13" s="422"/>
      <c r="T13" s="409" t="s">
        <v>6406</v>
      </c>
      <c r="U13" s="423" t="s">
        <v>6438</v>
      </c>
      <c r="V13" s="424">
        <f t="shared" ref="V13:AA13" si="6">M29</f>
        <v>3.7828393256610582</v>
      </c>
      <c r="W13" s="424">
        <f t="shared" si="6"/>
        <v>3.3463578650078594</v>
      </c>
      <c r="X13" s="424">
        <f t="shared" si="6"/>
        <v>3.8192127807154916</v>
      </c>
      <c r="Y13" s="424">
        <f t="shared" si="6"/>
        <v>3.9040841758425024</v>
      </c>
      <c r="Z13" s="424">
        <f t="shared" si="6"/>
        <v>3.9283331458787911</v>
      </c>
      <c r="AA13" s="551">
        <f t="shared" si="6"/>
        <v>18.780827293105702</v>
      </c>
      <c r="AD13" s="549" t="s">
        <v>6438</v>
      </c>
      <c r="AE13" s="792">
        <f t="shared" ref="AE13:AJ13" si="7">SUM(AE6:AE12)</f>
        <v>3.7196931741590146E-2</v>
      </c>
      <c r="AF13" s="792">
        <f t="shared" si="7"/>
        <v>4.255460142009205E-4</v>
      </c>
      <c r="AG13" s="792">
        <f t="shared" si="7"/>
        <v>0.61138099999999995</v>
      </c>
      <c r="AH13" s="792">
        <f t="shared" si="7"/>
        <v>0</v>
      </c>
      <c r="AI13" s="792">
        <f t="shared" si="7"/>
        <v>0</v>
      </c>
      <c r="AJ13" s="793">
        <f t="shared" si="7"/>
        <v>0.64900347775579104</v>
      </c>
    </row>
    <row r="14" spans="1:36" ht="15" customHeight="1" x14ac:dyDescent="0.2">
      <c r="A14" s="47"/>
      <c r="B14" s="410" t="s">
        <v>6426</v>
      </c>
      <c r="C14" s="549" t="s">
        <v>6438</v>
      </c>
      <c r="D14" s="417">
        <f>'RIN Summary'!L13/1000000</f>
        <v>1.4888934463112333</v>
      </c>
      <c r="E14" s="417">
        <f>'RIN Summary'!M13/1000000</f>
        <v>1.4017578495953751</v>
      </c>
      <c r="F14" s="417">
        <f>'RIN Summary'!N13/1000000</f>
        <v>1.4212039999999999</v>
      </c>
      <c r="G14" s="417">
        <f>'RIN Summary'!O13/1000000</f>
        <v>1.2071002553843679</v>
      </c>
      <c r="H14" s="417">
        <f>'RIN Summary'!P13/1000000</f>
        <v>1.3172084106994992</v>
      </c>
      <c r="I14" s="422">
        <f t="shared" si="3"/>
        <v>6.8361639619904766</v>
      </c>
      <c r="J14" s="417"/>
      <c r="K14" s="417"/>
      <c r="L14" s="418"/>
      <c r="M14" s="417"/>
      <c r="N14" s="417"/>
      <c r="O14" s="417"/>
      <c r="P14" s="417"/>
      <c r="Q14"/>
      <c r="R14" s="422"/>
      <c r="S14"/>
      <c r="T14" s="409" t="s">
        <v>6442</v>
      </c>
      <c r="U14" s="417"/>
      <c r="V14"/>
      <c r="W14"/>
      <c r="X14"/>
      <c r="Y14"/>
      <c r="Z14" s="419"/>
      <c r="AA14" s="420"/>
      <c r="AD14" s="549"/>
      <c r="AE14" s="788"/>
      <c r="AF14" s="788"/>
      <c r="AG14" s="788"/>
      <c r="AH14" s="788"/>
      <c r="AI14" s="788"/>
      <c r="AJ14" s="788"/>
    </row>
    <row r="15" spans="1:36" ht="15" customHeight="1" x14ac:dyDescent="0.2">
      <c r="A15" s="47"/>
      <c r="B15" s="410" t="s">
        <v>6429</v>
      </c>
      <c r="C15" s="550" t="s">
        <v>6438</v>
      </c>
      <c r="D15" s="417">
        <f>'RIN Summary'!L14/1000000</f>
        <v>0.13027716714998125</v>
      </c>
      <c r="E15" s="417">
        <f>'RIN Summary'!M14/1000000</f>
        <v>0.23283063707005647</v>
      </c>
      <c r="F15" s="417">
        <f>'RIN Summary'!N14/1000000</f>
        <v>3.556292</v>
      </c>
      <c r="G15" s="417">
        <f>'RIN Summary'!O14/1000000</f>
        <v>0.24852688610696214</v>
      </c>
      <c r="H15" s="417">
        <f>'RIN Summary'!P14/1000000</f>
        <v>0.25772238089291971</v>
      </c>
      <c r="I15" s="426">
        <f t="shared" si="3"/>
        <v>4.4256490712199197</v>
      </c>
      <c r="J15" s="417"/>
      <c r="K15" s="417"/>
      <c r="L15" s="427"/>
      <c r="M15" s="425"/>
      <c r="N15" s="425"/>
      <c r="O15" s="425"/>
      <c r="P15" s="425"/>
      <c r="Q15"/>
      <c r="R15" s="426"/>
      <c r="S15"/>
      <c r="T15" s="417" t="s">
        <v>6246</v>
      </c>
      <c r="U15" s="418" t="s">
        <v>6438</v>
      </c>
      <c r="V15" s="419">
        <f>V5-V10</f>
        <v>0.33969471745978153</v>
      </c>
      <c r="W15" s="419">
        <f t="shared" ref="W15:Z15" si="8">W5-W10</f>
        <v>1.4308212872783375</v>
      </c>
      <c r="X15" s="419">
        <f t="shared" si="8"/>
        <v>-0.46416430326599545</v>
      </c>
      <c r="Y15" s="419">
        <f t="shared" si="8"/>
        <v>2.5479096741796967</v>
      </c>
      <c r="Z15" s="419">
        <f t="shared" si="8"/>
        <v>2.2209817896691471</v>
      </c>
      <c r="AA15" s="420">
        <f>SUM(V15:Z15)</f>
        <v>6.0752431653209671</v>
      </c>
      <c r="AC15" s="409" t="s">
        <v>6441</v>
      </c>
      <c r="AD15" s="549" t="s">
        <v>6438</v>
      </c>
      <c r="AE15" s="792">
        <f>'AER Final Decisions'!S27</f>
        <v>0.14549382021773302</v>
      </c>
      <c r="AF15" s="792">
        <f>'AER Final Decisions'!T27</f>
        <v>0.14549382021773302</v>
      </c>
      <c r="AG15" s="792">
        <f>'AER Final Decisions'!U27</f>
        <v>0.14549382021773302</v>
      </c>
      <c r="AH15" s="792">
        <f>'AER Final Decisions'!V27</f>
        <v>0.14549382021773302</v>
      </c>
      <c r="AI15" s="792">
        <f>'AER Final Decisions'!W27</f>
        <v>0.14549382021773302</v>
      </c>
      <c r="AJ15" s="793">
        <f>SUM(AE15:AI15)</f>
        <v>0.72746910108866514</v>
      </c>
    </row>
    <row r="16" spans="1:36" ht="15" customHeight="1" x14ac:dyDescent="0.2">
      <c r="A16" s="47"/>
      <c r="C16" s="549" t="s">
        <v>6438</v>
      </c>
      <c r="D16" s="431">
        <f t="shared" ref="D16:I16" si="9">SUM(D7:D15)</f>
        <v>6.262263333461215</v>
      </c>
      <c r="E16" s="431">
        <f t="shared" si="9"/>
        <v>7.0067543266654315</v>
      </c>
      <c r="F16" s="431">
        <f t="shared" si="9"/>
        <v>6.8560863400000001</v>
      </c>
      <c r="G16" s="431">
        <f t="shared" si="9"/>
        <v>6.0168604434213098</v>
      </c>
      <c r="H16" s="431">
        <f t="shared" si="9"/>
        <v>5.460790772350677</v>
      </c>
      <c r="I16" s="429">
        <f t="shared" si="9"/>
        <v>31.602755215898632</v>
      </c>
      <c r="J16" s="417"/>
      <c r="K16" s="417"/>
      <c r="L16" s="418" t="s">
        <v>6438</v>
      </c>
      <c r="M16" s="428">
        <f t="shared" ref="M16:R16" si="10">SUM(M7:M15)</f>
        <v>6.2622634434612134</v>
      </c>
      <c r="N16" s="428">
        <f t="shared" si="10"/>
        <v>7.0067543266654324</v>
      </c>
      <c r="O16" s="428">
        <f t="shared" si="10"/>
        <v>6.8560869999999996</v>
      </c>
      <c r="P16" s="428">
        <f t="shared" si="10"/>
        <v>6.0168604434213089</v>
      </c>
      <c r="Q16" s="431">
        <f t="shared" si="10"/>
        <v>5.460790772350677</v>
      </c>
      <c r="R16" s="429">
        <f t="shared" si="10"/>
        <v>31.602755985898632</v>
      </c>
      <c r="S16" s="431"/>
      <c r="T16" s="417" t="s">
        <v>6445</v>
      </c>
      <c r="U16" s="418" t="s">
        <v>6438</v>
      </c>
      <c r="V16" s="419">
        <f t="shared" ref="V16:Z18" si="11">V6-V11</f>
        <v>0</v>
      </c>
      <c r="W16" s="419">
        <f t="shared" si="11"/>
        <v>0</v>
      </c>
      <c r="X16" s="419">
        <f t="shared" si="11"/>
        <v>0</v>
      </c>
      <c r="Y16" s="419">
        <f t="shared" si="11"/>
        <v>0</v>
      </c>
      <c r="Z16" s="419">
        <f t="shared" si="11"/>
        <v>0</v>
      </c>
      <c r="AA16" s="420">
        <f>SUM(V16:Z16)</f>
        <v>0</v>
      </c>
    </row>
    <row r="17" spans="1:36" ht="15" customHeight="1" x14ac:dyDescent="0.2">
      <c r="A17" s="47"/>
      <c r="D17" s="417"/>
      <c r="E17" s="417"/>
      <c r="F17" s="417"/>
      <c r="G17" s="417"/>
      <c r="H17" s="417"/>
      <c r="I17" s="417"/>
      <c r="J17" s="417"/>
      <c r="K17" s="417"/>
      <c r="L17" s="417"/>
      <c r="M17" s="417"/>
      <c r="N17" s="417"/>
      <c r="O17" s="417"/>
      <c r="P17" s="417"/>
      <c r="Q17"/>
      <c r="R17" s="417"/>
      <c r="S17"/>
      <c r="T17" s="417" t="s">
        <v>6446</v>
      </c>
      <c r="U17" s="418" t="s">
        <v>6438</v>
      </c>
      <c r="V17" s="419">
        <f t="shared" si="11"/>
        <v>2.1397294003403742</v>
      </c>
      <c r="W17" s="419">
        <f t="shared" si="11"/>
        <v>2.229575174379236</v>
      </c>
      <c r="X17" s="419">
        <f t="shared" si="11"/>
        <v>3.5010385225505032</v>
      </c>
      <c r="Y17" s="419">
        <f t="shared" si="11"/>
        <v>-0.43513340660089006</v>
      </c>
      <c r="Z17" s="419">
        <f t="shared" si="11"/>
        <v>-0.68852416319726095</v>
      </c>
      <c r="AA17" s="420">
        <f>SUM(V17:Z17)</f>
        <v>6.7466855274719624</v>
      </c>
      <c r="AC17" s="409" t="s">
        <v>6442</v>
      </c>
      <c r="AD17" s="549" t="s">
        <v>6438</v>
      </c>
      <c r="AE17" s="794">
        <f t="shared" ref="AE17:AJ17" si="12">AE13-AE15</f>
        <v>-0.10829688847614288</v>
      </c>
      <c r="AF17" s="794">
        <f t="shared" si="12"/>
        <v>-0.1450682742035321</v>
      </c>
      <c r="AG17" s="794">
        <f t="shared" si="12"/>
        <v>0.4658871797822669</v>
      </c>
      <c r="AH17" s="794">
        <f t="shared" si="12"/>
        <v>-0.14549382021773302</v>
      </c>
      <c r="AI17" s="794">
        <f t="shared" si="12"/>
        <v>-0.14549382021773302</v>
      </c>
      <c r="AJ17" s="793">
        <f t="shared" si="12"/>
        <v>-7.8465623332874102E-2</v>
      </c>
    </row>
    <row r="18" spans="1:36" ht="15" customHeight="1" x14ac:dyDescent="0.2">
      <c r="A18" s="47"/>
      <c r="B18" s="409" t="s">
        <v>6441</v>
      </c>
      <c r="D18" s="417"/>
      <c r="E18" s="417"/>
      <c r="F18" s="417"/>
      <c r="G18" s="417"/>
      <c r="H18" s="417"/>
      <c r="I18" s="417"/>
      <c r="J18" s="417"/>
      <c r="K18" s="428" t="s">
        <v>6441</v>
      </c>
      <c r="L18" s="417"/>
      <c r="M18" s="417"/>
      <c r="N18" s="417"/>
      <c r="O18" s="417"/>
      <c r="P18" s="417"/>
      <c r="Q18"/>
      <c r="R18" s="417"/>
      <c r="S18"/>
      <c r="T18" s="409" t="s">
        <v>6406</v>
      </c>
      <c r="U18" s="423" t="s">
        <v>6438</v>
      </c>
      <c r="V18" s="424">
        <f t="shared" si="11"/>
        <v>2.4794241178001553</v>
      </c>
      <c r="W18" s="424">
        <f t="shared" si="11"/>
        <v>3.660396461657573</v>
      </c>
      <c r="X18" s="424">
        <f t="shared" si="11"/>
        <v>3.036874219284508</v>
      </c>
      <c r="Y18" s="424">
        <f t="shared" si="11"/>
        <v>2.1127762675788064</v>
      </c>
      <c r="Z18" s="424">
        <f t="shared" si="11"/>
        <v>1.5324576264718859</v>
      </c>
      <c r="AA18" s="551">
        <f t="shared" ref="AA18" si="13">R42</f>
        <v>12.821928692792927</v>
      </c>
    </row>
    <row r="19" spans="1:36" ht="15" customHeight="1" x14ac:dyDescent="0.2">
      <c r="A19" s="47"/>
      <c r="D19" s="417"/>
      <c r="E19" s="417"/>
      <c r="F19" s="417"/>
      <c r="G19" s="417"/>
      <c r="H19" s="417"/>
      <c r="I19" s="417"/>
      <c r="J19" s="417"/>
      <c r="K19" s="417"/>
      <c r="L19" s="417"/>
      <c r="M19" s="417"/>
      <c r="N19" s="417"/>
      <c r="O19" s="417"/>
      <c r="P19" s="417"/>
      <c r="Q19"/>
      <c r="R19" s="417"/>
      <c r="S19"/>
      <c r="T19"/>
      <c r="U19"/>
      <c r="V19"/>
      <c r="W19"/>
      <c r="X19"/>
      <c r="Y19"/>
    </row>
    <row r="20" spans="1:36" ht="15" customHeight="1" x14ac:dyDescent="0.2">
      <c r="A20" s="47"/>
      <c r="B20" s="410" t="str">
        <f>B7</f>
        <v>Pipelines</v>
      </c>
      <c r="C20" s="549" t="s">
        <v>6438</v>
      </c>
      <c r="D20" s="430">
        <f>'AER Final Decisions'!C33</f>
        <v>0.52035883712932873</v>
      </c>
      <c r="E20" s="430">
        <f>'AER Final Decisions'!D33</f>
        <v>0.52035883712932873</v>
      </c>
      <c r="F20" s="430">
        <f>'AER Final Decisions'!E33</f>
        <v>0.45301828173612135</v>
      </c>
      <c r="G20" s="430">
        <f>'AER Final Decisions'!F33</f>
        <v>0.4958713624408897</v>
      </c>
      <c r="H20" s="430">
        <f>'AER Final Decisions'!G33</f>
        <v>0.3122153022775972</v>
      </c>
      <c r="I20" s="422">
        <f>SUM(D20:H20)</f>
        <v>2.3018226207132657</v>
      </c>
      <c r="J20" s="417"/>
      <c r="K20" s="417" t="str">
        <f t="shared" ref="K20:K25" si="14">K7</f>
        <v>Replacement</v>
      </c>
      <c r="L20" s="418" t="s">
        <v>6438</v>
      </c>
      <c r="M20" s="430">
        <f>'AER Final Decisions'!K33</f>
        <v>1.6974279025402184</v>
      </c>
      <c r="N20" s="430">
        <f>'AER Final Decisions'!L33</f>
        <v>1.8186727527216626</v>
      </c>
      <c r="O20" s="430">
        <f>'AER Final Decisions'!M33</f>
        <v>2.1824073032659954</v>
      </c>
      <c r="P20" s="430">
        <f>'AER Final Decisions'!N33</f>
        <v>1.9277931178849623</v>
      </c>
      <c r="Q20" s="430">
        <f>'AER Final Decisions'!O33</f>
        <v>1.5761830523587743</v>
      </c>
      <c r="R20" s="422">
        <f>SUM(M20:Q20)</f>
        <v>9.2024841287716139</v>
      </c>
      <c r="S20"/>
      <c r="T20"/>
      <c r="U20"/>
      <c r="V20"/>
      <c r="W20"/>
      <c r="X20"/>
      <c r="Y20"/>
    </row>
    <row r="21" spans="1:36" ht="15" customHeight="1" x14ac:dyDescent="0.2">
      <c r="A21" s="47"/>
      <c r="B21" s="410" t="str">
        <f t="shared" ref="B21:B28" si="15">B8</f>
        <v>Compression</v>
      </c>
      <c r="C21" s="549" t="s">
        <v>6438</v>
      </c>
      <c r="D21" s="430">
        <f>'AER Final Decisions'!C34</f>
        <v>0</v>
      </c>
      <c r="E21" s="430">
        <f>'AER Final Decisions'!D34</f>
        <v>0</v>
      </c>
      <c r="F21" s="430">
        <f>'AER Final Decisions'!E34</f>
        <v>0</v>
      </c>
      <c r="G21" s="430">
        <f>'AER Final Decisions'!F34</f>
        <v>0</v>
      </c>
      <c r="H21" s="430">
        <f>'AER Final Decisions'!G34</f>
        <v>0</v>
      </c>
      <c r="I21" s="422">
        <f t="shared" ref="I21:I27" si="16">SUM(D21:H21)</f>
        <v>0</v>
      </c>
      <c r="J21" s="417"/>
      <c r="K21" s="417" t="str">
        <f t="shared" si="14"/>
        <v>Expansion</v>
      </c>
      <c r="L21" s="418" t="s">
        <v>6438</v>
      </c>
      <c r="M21" s="430">
        <f>'AER Final Decisions'!K34</f>
        <v>0</v>
      </c>
      <c r="N21" s="430">
        <f>'AER Final Decisions'!L34</f>
        <v>0</v>
      </c>
      <c r="O21" s="430">
        <f>'AER Final Decisions'!M34</f>
        <v>0</v>
      </c>
      <c r="P21" s="430">
        <f>'AER Final Decisions'!N34</f>
        <v>0</v>
      </c>
      <c r="Q21" s="430">
        <f>'AER Final Decisions'!O34</f>
        <v>0</v>
      </c>
      <c r="R21" s="422">
        <f t="shared" ref="R21:R25" si="17">SUM(M21:Q21)</f>
        <v>0</v>
      </c>
      <c r="S21"/>
      <c r="T21"/>
      <c r="U21"/>
      <c r="V21"/>
      <c r="W21"/>
      <c r="X21"/>
      <c r="Y21"/>
    </row>
    <row r="22" spans="1:36" ht="15" customHeight="1" x14ac:dyDescent="0.2">
      <c r="A22" s="47"/>
      <c r="B22" s="410" t="str">
        <f t="shared" si="15"/>
        <v xml:space="preserve">Meter Station </v>
      </c>
      <c r="C22" s="549" t="s">
        <v>6438</v>
      </c>
      <c r="D22" s="430">
        <f>'AER Final Decisions'!C35</f>
        <v>0.98072336127198179</v>
      </c>
      <c r="E22" s="430">
        <f>'AER Final Decisions'!D35</f>
        <v>1.0162301995702183</v>
      </c>
      <c r="F22" s="430">
        <f>'AER Final Decisions'!E35</f>
        <v>1.4790434711817151</v>
      </c>
      <c r="G22" s="430">
        <f>'AER Final Decisions'!F35</f>
        <v>1.1594819264975864</v>
      </c>
      <c r="H22" s="430">
        <f>'AER Final Decisions'!G35</f>
        <v>1.021127694507906</v>
      </c>
      <c r="I22" s="422">
        <f t="shared" si="16"/>
        <v>5.6566066530294083</v>
      </c>
      <c r="J22" s="417"/>
      <c r="K22" s="417" t="str">
        <f t="shared" si="14"/>
        <v>Non-network</v>
      </c>
      <c r="L22" s="418" t="s">
        <v>6438</v>
      </c>
      <c r="M22" s="430">
        <f>'AER Final Decisions'!K35</f>
        <v>1.018456741524131</v>
      </c>
      <c r="N22" s="430">
        <f>'AER Final Decisions'!L35</f>
        <v>0.46073043068948782</v>
      </c>
      <c r="O22" s="430">
        <f>'AER Final Decisions'!M35</f>
        <v>0.56985079585278753</v>
      </c>
      <c r="P22" s="430">
        <f>'AER Final Decisions'!N35</f>
        <v>0.90933637636083131</v>
      </c>
      <c r="Q22" s="430">
        <f>'AER Final Decisions'!O35</f>
        <v>1.2851954119233082</v>
      </c>
      <c r="R22" s="422">
        <f t="shared" si="17"/>
        <v>4.2435697563505457</v>
      </c>
      <c r="S22"/>
      <c r="T22"/>
      <c r="U22"/>
      <c r="V22"/>
      <c r="W22"/>
      <c r="X22"/>
      <c r="Y22"/>
    </row>
    <row r="23" spans="1:36" ht="15" customHeight="1" x14ac:dyDescent="0.2">
      <c r="A23" s="47"/>
      <c r="B23" s="410" t="str">
        <f t="shared" si="15"/>
        <v>SCADA</v>
      </c>
      <c r="C23" s="549" t="s">
        <v>6438</v>
      </c>
      <c r="D23" s="430">
        <f>'AER Final Decisions'!C36</f>
        <v>0</v>
      </c>
      <c r="E23" s="430">
        <f>'AER Final Decisions'!D36</f>
        <v>0</v>
      </c>
      <c r="F23" s="430">
        <f>'AER Final Decisions'!E36</f>
        <v>0</v>
      </c>
      <c r="G23" s="430">
        <f>'AER Final Decisions'!F36</f>
        <v>0</v>
      </c>
      <c r="H23" s="430">
        <f>'AER Final Decisions'!G36</f>
        <v>0</v>
      </c>
      <c r="I23" s="422">
        <f t="shared" si="16"/>
        <v>0</v>
      </c>
      <c r="J23" s="417"/>
      <c r="K23" s="417" t="str">
        <f t="shared" si="14"/>
        <v>Capitalised network overheads</v>
      </c>
      <c r="L23" s="418" t="s">
        <v>6438</v>
      </c>
      <c r="M23" s="430">
        <f>'AER Final Decisions'!K36</f>
        <v>0</v>
      </c>
      <c r="N23" s="430">
        <f>'AER Final Decisions'!L36</f>
        <v>0</v>
      </c>
      <c r="O23" s="430">
        <f>'AER Final Decisions'!M36</f>
        <v>0</v>
      </c>
      <c r="P23" s="430">
        <f>'AER Final Decisions'!N36</f>
        <v>0</v>
      </c>
      <c r="Q23" s="430">
        <f>'AER Final Decisions'!O36</f>
        <v>0</v>
      </c>
      <c r="R23" s="422">
        <f t="shared" si="17"/>
        <v>0</v>
      </c>
      <c r="S23"/>
      <c r="T23"/>
      <c r="U23"/>
      <c r="V23"/>
      <c r="W23"/>
      <c r="X23"/>
      <c r="Y23"/>
    </row>
    <row r="24" spans="1:36" ht="15" customHeight="1" x14ac:dyDescent="0.2">
      <c r="A24" s="47"/>
      <c r="B24" s="410" t="str">
        <f t="shared" si="15"/>
        <v>O&amp;M Facilities</v>
      </c>
      <c r="C24" s="549" t="s">
        <v>6438</v>
      </c>
      <c r="D24" s="430">
        <f>'AER Final Decisions'!C37</f>
        <v>2.1979051892354535</v>
      </c>
      <c r="E24" s="430">
        <f>'AER Final Decisions'!D37</f>
        <v>1.7203994328108922</v>
      </c>
      <c r="F24" s="430">
        <f>'AER Final Decisions'!E37</f>
        <v>1.793861856876209</v>
      </c>
      <c r="G24" s="430">
        <f>'AER Final Decisions'!F37</f>
        <v>2.1550521085306844</v>
      </c>
      <c r="H24" s="430">
        <f>'AER Final Decisions'!G37</f>
        <v>2.5039986228409363</v>
      </c>
      <c r="I24" s="422">
        <f t="shared" si="16"/>
        <v>10.371217210294176</v>
      </c>
      <c r="J24" s="417"/>
      <c r="K24" s="417" t="str">
        <f t="shared" si="14"/>
        <v>Capitalised corporate overheads</v>
      </c>
      <c r="L24" s="418" t="s">
        <v>6438</v>
      </c>
      <c r="M24" s="430">
        <f>'AER Final Decisions'!K37</f>
        <v>1.0669546815967086</v>
      </c>
      <c r="N24" s="430">
        <f>'AER Final Decisions'!L37</f>
        <v>1.0669546815967086</v>
      </c>
      <c r="O24" s="430">
        <f>'AER Final Decisions'!M37</f>
        <v>1.0669546815967086</v>
      </c>
      <c r="P24" s="430">
        <f>'AER Final Decisions'!N37</f>
        <v>1.0669546815967086</v>
      </c>
      <c r="Q24" s="430">
        <f>'AER Final Decisions'!O37</f>
        <v>1.0669546815967086</v>
      </c>
      <c r="R24" s="422">
        <f t="shared" si="17"/>
        <v>5.3347734079835432</v>
      </c>
      <c r="S24"/>
      <c r="T24"/>
      <c r="U24"/>
      <c r="V24"/>
      <c r="W24"/>
      <c r="X24"/>
      <c r="Y24"/>
    </row>
    <row r="25" spans="1:36" ht="15" customHeight="1" x14ac:dyDescent="0.2">
      <c r="A25" s="47"/>
      <c r="B25" s="410" t="str">
        <f t="shared" si="15"/>
        <v>Buildings</v>
      </c>
      <c r="C25" s="549" t="s">
        <v>6438</v>
      </c>
      <c r="D25" s="430">
        <f>'AER Final Decisions'!C38</f>
        <v>8.7883117205517988E-2</v>
      </c>
      <c r="E25" s="430">
        <f>'AER Final Decisions'!D38</f>
        <v>8.7883117205517988E-2</v>
      </c>
      <c r="F25" s="430">
        <f>'AER Final Decisions'!E38</f>
        <v>8.7883117205517988E-2</v>
      </c>
      <c r="G25" s="430">
        <f>'AER Final Decisions'!F38</f>
        <v>8.7883117205517988E-2</v>
      </c>
      <c r="H25" s="430">
        <f>'AER Final Decisions'!G38</f>
        <v>8.7883117205517988E-2</v>
      </c>
      <c r="I25" s="422">
        <f t="shared" si="16"/>
        <v>0.43941558602758995</v>
      </c>
      <c r="J25" s="417"/>
      <c r="K25" s="417" t="str">
        <f t="shared" si="14"/>
        <v>Other capex</v>
      </c>
      <c r="L25" s="418" t="s">
        <v>6438</v>
      </c>
      <c r="M25" s="430">
        <f>'AER Final Decisions'!K38</f>
        <v>0</v>
      </c>
      <c r="N25" s="430">
        <f>'AER Final Decisions'!L38</f>
        <v>0</v>
      </c>
      <c r="O25" s="430">
        <f>'AER Final Decisions'!M38</f>
        <v>0</v>
      </c>
      <c r="P25" s="430">
        <f>'AER Final Decisions'!N38</f>
        <v>0</v>
      </c>
      <c r="Q25" s="430">
        <f>'AER Final Decisions'!O38</f>
        <v>0</v>
      </c>
      <c r="R25" s="422">
        <f t="shared" si="17"/>
        <v>0</v>
      </c>
      <c r="S25"/>
      <c r="T25"/>
      <c r="U25"/>
      <c r="V25"/>
      <c r="W25"/>
      <c r="X25"/>
      <c r="Y25"/>
    </row>
    <row r="26" spans="1:36" ht="15" customHeight="1" x14ac:dyDescent="0.2">
      <c r="A26" s="47"/>
      <c r="B26" s="410" t="str">
        <f t="shared" si="15"/>
        <v>Land and Easement</v>
      </c>
      <c r="C26" s="549" t="s">
        <v>6438</v>
      </c>
      <c r="D26" s="430">
        <f>'AER Final Decisions'!C39</f>
        <v>0</v>
      </c>
      <c r="E26" s="430">
        <f>'AER Final Decisions'!D39</f>
        <v>0</v>
      </c>
      <c r="F26" s="430">
        <f>'AER Final Decisions'!E39</f>
        <v>0</v>
      </c>
      <c r="G26" s="430">
        <f>'AER Final Decisions'!F39</f>
        <v>0</v>
      </c>
      <c r="H26" s="430">
        <f>'AER Final Decisions'!G39</f>
        <v>0</v>
      </c>
      <c r="I26" s="422">
        <f t="shared" si="16"/>
        <v>0</v>
      </c>
      <c r="J26" s="417"/>
      <c r="K26" s="417"/>
      <c r="L26" s="418"/>
      <c r="M26" s="430"/>
      <c r="N26" s="430"/>
      <c r="O26" s="430"/>
      <c r="P26" s="430"/>
      <c r="Q26" s="430"/>
      <c r="R26" s="422"/>
      <c r="S26"/>
      <c r="T26"/>
      <c r="U26"/>
      <c r="V26"/>
      <c r="W26"/>
      <c r="X26"/>
      <c r="Y26"/>
    </row>
    <row r="27" spans="1:36" ht="15" customHeight="1" x14ac:dyDescent="0.2">
      <c r="A27" s="47"/>
      <c r="B27" s="410" t="str">
        <f t="shared" si="15"/>
        <v>Corporate Assets (IT Software)</v>
      </c>
      <c r="C27" s="549" t="s">
        <v>6438</v>
      </c>
      <c r="D27" s="430">
        <f>'AER Final Decisions'!C40</f>
        <v>0</v>
      </c>
      <c r="E27" s="430">
        <f>'AER Final Decisions'!D40</f>
        <v>0</v>
      </c>
      <c r="F27" s="430">
        <f>'AER Final Decisions'!E40</f>
        <v>0</v>
      </c>
      <c r="G27" s="430">
        <f>'AER Final Decisions'!F40</f>
        <v>0</v>
      </c>
      <c r="H27" s="430">
        <f>'AER Final Decisions'!G40</f>
        <v>0</v>
      </c>
      <c r="I27" s="422">
        <f t="shared" si="16"/>
        <v>0</v>
      </c>
      <c r="J27" s="417"/>
      <c r="K27" s="417"/>
      <c r="L27" s="418"/>
      <c r="M27" s="430"/>
      <c r="N27" s="430"/>
      <c r="O27" s="430"/>
      <c r="P27" s="430"/>
      <c r="Q27" s="430"/>
      <c r="R27" s="422"/>
      <c r="S27"/>
      <c r="T27"/>
      <c r="U27"/>
      <c r="V27"/>
      <c r="W27"/>
      <c r="X27"/>
      <c r="Y27"/>
    </row>
    <row r="28" spans="1:36" ht="15" customHeight="1" x14ac:dyDescent="0.2">
      <c r="A28" s="47"/>
      <c r="B28" s="410" t="str">
        <f t="shared" si="15"/>
        <v>Leased Assets</v>
      </c>
      <c r="C28" s="549"/>
      <c r="D28" s="430">
        <f>'AER Final Decisions'!C41</f>
        <v>0</v>
      </c>
      <c r="E28" s="430">
        <f>'AER Final Decisions'!D41</f>
        <v>0</v>
      </c>
      <c r="F28" s="430">
        <f>'AER Final Decisions'!E41</f>
        <v>0</v>
      </c>
      <c r="G28" s="430">
        <f>'AER Final Decisions'!F41</f>
        <v>0</v>
      </c>
      <c r="H28" s="430">
        <f>'AER Final Decisions'!G41</f>
        <v>0</v>
      </c>
      <c r="I28" s="426"/>
      <c r="J28" s="417"/>
      <c r="K28" s="417"/>
      <c r="L28" s="418"/>
      <c r="M28" s="430"/>
      <c r="N28" s="430"/>
      <c r="O28" s="430"/>
      <c r="P28" s="430"/>
      <c r="Q28" s="430"/>
      <c r="R28" s="426"/>
      <c r="S28"/>
      <c r="T28"/>
      <c r="U28"/>
      <c r="V28"/>
      <c r="W28"/>
      <c r="X28"/>
      <c r="Y28"/>
    </row>
    <row r="29" spans="1:36" ht="15" customHeight="1" x14ac:dyDescent="0.2">
      <c r="A29" s="47"/>
      <c r="C29" s="549" t="s">
        <v>6438</v>
      </c>
      <c r="D29" s="431">
        <f t="shared" ref="D29:I29" si="18">SUM(D20:D28)</f>
        <v>3.7868705048422822</v>
      </c>
      <c r="E29" s="431">
        <f t="shared" si="18"/>
        <v>3.3448715867159571</v>
      </c>
      <c r="F29" s="431">
        <f t="shared" si="18"/>
        <v>3.8138067269995632</v>
      </c>
      <c r="G29" s="431">
        <f t="shared" si="18"/>
        <v>3.8982885146746784</v>
      </c>
      <c r="H29" s="431">
        <f t="shared" si="18"/>
        <v>3.9252247368319573</v>
      </c>
      <c r="I29" s="429">
        <f t="shared" si="18"/>
        <v>18.769062070064439</v>
      </c>
      <c r="J29" s="417"/>
      <c r="K29" s="417"/>
      <c r="L29" s="418" t="s">
        <v>6438</v>
      </c>
      <c r="M29" s="431">
        <f t="shared" ref="M29:P29" si="19">SUM(M20:M28)</f>
        <v>3.7828393256610582</v>
      </c>
      <c r="N29" s="431">
        <f t="shared" si="19"/>
        <v>3.3463578650078594</v>
      </c>
      <c r="O29" s="431">
        <f t="shared" si="19"/>
        <v>3.8192127807154916</v>
      </c>
      <c r="P29" s="431">
        <f t="shared" si="19"/>
        <v>3.9040841758425024</v>
      </c>
      <c r="Q29" s="431">
        <f t="shared" ref="Q29:R29" si="20">SUM(Q20:Q28)</f>
        <v>3.9283331458787911</v>
      </c>
      <c r="R29" s="429">
        <f t="shared" si="20"/>
        <v>18.780827293105702</v>
      </c>
      <c r="S29"/>
      <c r="T29"/>
      <c r="U29"/>
      <c r="V29"/>
      <c r="W29"/>
      <c r="X29"/>
      <c r="Y29"/>
    </row>
    <row r="30" spans="1:36" ht="15" customHeight="1" x14ac:dyDescent="0.2">
      <c r="A30" s="47"/>
      <c r="D30" s="417"/>
      <c r="E30" s="417"/>
      <c r="F30" s="417"/>
      <c r="G30" s="417"/>
      <c r="H30" s="417"/>
      <c r="I30" s="417"/>
      <c r="J30" s="417"/>
      <c r="K30" s="417"/>
      <c r="L30" s="417"/>
      <c r="M30" s="417"/>
      <c r="N30" s="417"/>
      <c r="O30" s="417"/>
      <c r="P30" s="417"/>
      <c r="Q30"/>
      <c r="R30" s="417"/>
      <c r="S30"/>
      <c r="T30"/>
      <c r="U30"/>
      <c r="V30"/>
      <c r="W30"/>
      <c r="X30"/>
      <c r="Y30"/>
    </row>
    <row r="31" spans="1:36" ht="15" customHeight="1" x14ac:dyDescent="0.2">
      <c r="A31" s="47"/>
      <c r="B31" s="409" t="s">
        <v>6442</v>
      </c>
      <c r="D31" s="417"/>
      <c r="E31" s="417"/>
      <c r="F31" s="417"/>
      <c r="G31" s="417"/>
      <c r="H31" s="417"/>
      <c r="I31" s="417"/>
      <c r="J31" s="417"/>
      <c r="K31" s="428" t="s">
        <v>6442</v>
      </c>
      <c r="L31" s="417"/>
      <c r="M31" s="417"/>
      <c r="N31" s="417"/>
      <c r="O31" s="417"/>
      <c r="P31" s="417"/>
      <c r="Q31"/>
      <c r="R31" s="417"/>
      <c r="S31"/>
      <c r="T31"/>
      <c r="U31"/>
      <c r="V31"/>
      <c r="W31"/>
      <c r="X31"/>
      <c r="Y31"/>
    </row>
    <row r="32" spans="1:36" ht="15" customHeight="1" x14ac:dyDescent="0.2">
      <c r="A32" s="47"/>
      <c r="D32" s="417"/>
      <c r="E32" s="417"/>
      <c r="F32" s="417"/>
      <c r="G32" s="417"/>
      <c r="H32" s="417"/>
      <c r="I32" s="417"/>
      <c r="J32" s="417"/>
      <c r="K32" s="417"/>
      <c r="L32" s="417"/>
      <c r="M32" s="417"/>
      <c r="N32" s="417"/>
      <c r="O32" s="417"/>
      <c r="P32" s="417"/>
      <c r="Q32"/>
      <c r="R32" s="417"/>
      <c r="S32"/>
      <c r="T32"/>
      <c r="U32"/>
      <c r="V32"/>
      <c r="W32"/>
      <c r="X32"/>
      <c r="Y32"/>
    </row>
    <row r="33" spans="1:25" ht="15" customHeight="1" x14ac:dyDescent="0.2">
      <c r="A33" s="47"/>
      <c r="B33" s="410" t="str">
        <f>B20</f>
        <v>Pipelines</v>
      </c>
      <c r="C33" s="549" t="s">
        <v>6438</v>
      </c>
      <c r="D33" s="419">
        <f t="shared" ref="D33:H41" si="21">D7-D20</f>
        <v>0.3566841028706712</v>
      </c>
      <c r="E33" s="419">
        <f t="shared" si="21"/>
        <v>0.56418431287067128</v>
      </c>
      <c r="F33" s="419">
        <f t="shared" si="21"/>
        <v>0.43855620826387864</v>
      </c>
      <c r="G33" s="419">
        <f t="shared" si="21"/>
        <v>1.9930485493886481</v>
      </c>
      <c r="H33" s="419">
        <f t="shared" si="21"/>
        <v>1.7058583200589204</v>
      </c>
      <c r="I33" s="432">
        <f>SUM(D33:H33)</f>
        <v>5.0583314934527888</v>
      </c>
      <c r="J33" s="417"/>
      <c r="K33" s="417" t="str">
        <f t="shared" ref="K33:K38" si="22">K20</f>
        <v>Replacement</v>
      </c>
      <c r="L33" s="418" t="s">
        <v>6438</v>
      </c>
      <c r="M33" s="419">
        <f t="shared" ref="M33:P41" si="23">M7-M20</f>
        <v>0.33969471745978153</v>
      </c>
      <c r="N33" s="419">
        <f t="shared" si="23"/>
        <v>1.4308212872783375</v>
      </c>
      <c r="O33" s="419">
        <f t="shared" si="23"/>
        <v>-0.46416430326599545</v>
      </c>
      <c r="P33" s="419">
        <f t="shared" si="23"/>
        <v>2.5479096741796967</v>
      </c>
      <c r="Q33" s="419">
        <f t="shared" ref="Q33" si="24">Q7-Q20</f>
        <v>2.2209817896691471</v>
      </c>
      <c r="R33" s="432">
        <f>SUM(M33:Q33)</f>
        <v>6.0752431653209671</v>
      </c>
      <c r="S33"/>
      <c r="T33"/>
      <c r="U33"/>
      <c r="V33"/>
      <c r="W33"/>
      <c r="X33"/>
      <c r="Y33"/>
    </row>
    <row r="34" spans="1:25" ht="15" customHeight="1" x14ac:dyDescent="0.2">
      <c r="A34" s="47"/>
      <c r="B34" s="410" t="str">
        <f t="shared" ref="B34:B41" si="25">B21</f>
        <v>Compression</v>
      </c>
      <c r="C34" s="549" t="s">
        <v>6438</v>
      </c>
      <c r="D34" s="419">
        <f t="shared" si="21"/>
        <v>0</v>
      </c>
      <c r="E34" s="419">
        <f t="shared" si="21"/>
        <v>0</v>
      </c>
      <c r="F34" s="419">
        <f t="shared" si="21"/>
        <v>0</v>
      </c>
      <c r="G34" s="419">
        <f t="shared" si="21"/>
        <v>0</v>
      </c>
      <c r="H34" s="419">
        <f t="shared" si="21"/>
        <v>0</v>
      </c>
      <c r="I34" s="432">
        <f t="shared" ref="I34:I41" si="26">SUM(D34:H34)</f>
        <v>0</v>
      </c>
      <c r="J34" s="417"/>
      <c r="K34" s="417" t="str">
        <f t="shared" si="22"/>
        <v>Expansion</v>
      </c>
      <c r="L34" s="418" t="s">
        <v>6438</v>
      </c>
      <c r="M34" s="419">
        <f t="shared" si="23"/>
        <v>0</v>
      </c>
      <c r="N34" s="419">
        <f t="shared" si="23"/>
        <v>0</v>
      </c>
      <c r="O34" s="419">
        <f t="shared" si="23"/>
        <v>0</v>
      </c>
      <c r="P34" s="419">
        <f t="shared" si="23"/>
        <v>0</v>
      </c>
      <c r="Q34" s="419">
        <f t="shared" ref="Q34" si="27">Q8-Q21</f>
        <v>0</v>
      </c>
      <c r="R34" s="432">
        <f t="shared" ref="R34:R41" si="28">SUM(M34:Q34)</f>
        <v>0</v>
      </c>
      <c r="S34"/>
      <c r="T34"/>
      <c r="U34"/>
      <c r="V34"/>
      <c r="W34"/>
      <c r="X34"/>
      <c r="Y34"/>
    </row>
    <row r="35" spans="1:25" ht="15" customHeight="1" x14ac:dyDescent="0.2">
      <c r="A35" s="47"/>
      <c r="B35" s="410" t="str">
        <f t="shared" si="25"/>
        <v xml:space="preserve">Meter Station </v>
      </c>
      <c r="C35" s="549" t="s">
        <v>6438</v>
      </c>
      <c r="D35" s="419">
        <f t="shared" si="21"/>
        <v>-0.60862193127198172</v>
      </c>
      <c r="E35" s="419">
        <f t="shared" si="21"/>
        <v>-6.7653859570218189E-2</v>
      </c>
      <c r="F35" s="419">
        <f t="shared" si="21"/>
        <v>-1.2669648111817151</v>
      </c>
      <c r="G35" s="419">
        <f t="shared" si="21"/>
        <v>-0.69344959732785827</v>
      </c>
      <c r="H35" s="419">
        <f t="shared" si="21"/>
        <v>-0.4528806482184129</v>
      </c>
      <c r="I35" s="432">
        <f t="shared" si="26"/>
        <v>-3.0895708475701857</v>
      </c>
      <c r="J35" s="417"/>
      <c r="K35" s="417" t="str">
        <f t="shared" si="22"/>
        <v>Non-network</v>
      </c>
      <c r="L35" s="418" t="s">
        <v>6438</v>
      </c>
      <c r="M35" s="419">
        <f t="shared" si="23"/>
        <v>2.9885155703193766</v>
      </c>
      <c r="N35" s="419">
        <f t="shared" si="23"/>
        <v>3.0690982023898892</v>
      </c>
      <c r="O35" s="419">
        <f t="shared" si="23"/>
        <v>4.5138452041472119</v>
      </c>
      <c r="P35" s="419">
        <f t="shared" si="23"/>
        <v>0.63182127499581853</v>
      </c>
      <c r="Q35" s="419">
        <f t="shared" ref="Q35" si="29">Q9-Q22</f>
        <v>0.37843051839944741</v>
      </c>
      <c r="R35" s="432">
        <f t="shared" si="28"/>
        <v>11.581710770251743</v>
      </c>
      <c r="S35"/>
      <c r="T35"/>
      <c r="U35"/>
      <c r="V35"/>
      <c r="W35"/>
      <c r="X35"/>
      <c r="Y35"/>
    </row>
    <row r="36" spans="1:25" ht="15" customHeight="1" x14ac:dyDescent="0.2">
      <c r="A36" s="47"/>
      <c r="B36" s="410" t="str">
        <f t="shared" si="25"/>
        <v>SCADA</v>
      </c>
      <c r="C36" s="549" t="s">
        <v>6438</v>
      </c>
      <c r="D36" s="419">
        <f t="shared" si="21"/>
        <v>0.40737592000000006</v>
      </c>
      <c r="E36" s="419">
        <f t="shared" si="21"/>
        <v>0.53990616999999996</v>
      </c>
      <c r="F36" s="419">
        <f t="shared" si="21"/>
        <v>0.14497416999999999</v>
      </c>
      <c r="G36" s="419">
        <f t="shared" si="21"/>
        <v>0</v>
      </c>
      <c r="H36" s="419">
        <f t="shared" si="21"/>
        <v>0</v>
      </c>
      <c r="I36" s="432">
        <f t="shared" si="26"/>
        <v>1.0922562600000001</v>
      </c>
      <c r="J36" s="417"/>
      <c r="K36" s="417" t="str">
        <f t="shared" si="22"/>
        <v>Capitalised network overheads</v>
      </c>
      <c r="L36" s="418" t="s">
        <v>6438</v>
      </c>
      <c r="M36" s="419">
        <f>M10-M23</f>
        <v>0</v>
      </c>
      <c r="N36" s="419">
        <f t="shared" si="23"/>
        <v>0</v>
      </c>
      <c r="O36" s="419">
        <f t="shared" si="23"/>
        <v>0</v>
      </c>
      <c r="P36" s="419">
        <f t="shared" si="23"/>
        <v>0</v>
      </c>
      <c r="Q36" s="419">
        <f t="shared" ref="Q36" si="30">Q10-Q23</f>
        <v>0</v>
      </c>
      <c r="R36" s="432">
        <f t="shared" si="28"/>
        <v>0</v>
      </c>
      <c r="S36"/>
      <c r="T36"/>
      <c r="U36"/>
      <c r="V36"/>
      <c r="W36"/>
      <c r="X36"/>
      <c r="Y36"/>
    </row>
    <row r="37" spans="1:25" ht="15" customHeight="1" x14ac:dyDescent="0.2">
      <c r="A37" s="47"/>
      <c r="B37" s="410" t="str">
        <f t="shared" si="25"/>
        <v>O&amp;M Facilities</v>
      </c>
      <c r="C37" s="549" t="s">
        <v>6438</v>
      </c>
      <c r="D37" s="419">
        <f t="shared" si="21"/>
        <v>-1.0125651892354535</v>
      </c>
      <c r="E37" s="419">
        <f t="shared" si="21"/>
        <v>-0.36387851281089234</v>
      </c>
      <c r="F37" s="419">
        <f t="shared" si="21"/>
        <v>-1.1766778568762091</v>
      </c>
      <c r="G37" s="419">
        <f t="shared" si="21"/>
        <v>-0.63430155746529104</v>
      </c>
      <c r="H37" s="419">
        <f t="shared" si="21"/>
        <v>-1.2931544494390257</v>
      </c>
      <c r="I37" s="432">
        <f t="shared" si="26"/>
        <v>-4.4805775658268718</v>
      </c>
      <c r="J37" s="417"/>
      <c r="K37" s="417" t="str">
        <f t="shared" si="22"/>
        <v>Capitalised corporate overheads</v>
      </c>
      <c r="L37" s="418" t="s">
        <v>6438</v>
      </c>
      <c r="M37" s="419">
        <f>M11-M24</f>
        <v>-0.84878616997900225</v>
      </c>
      <c r="N37" s="419">
        <f t="shared" si="23"/>
        <v>-0.83952302801065359</v>
      </c>
      <c r="O37" s="419">
        <f t="shared" si="23"/>
        <v>-1.0128066815967085</v>
      </c>
      <c r="P37" s="419">
        <f t="shared" si="23"/>
        <v>-1.0669546815967086</v>
      </c>
      <c r="Q37" s="419">
        <f t="shared" ref="Q37" si="31">Q11-Q24</f>
        <v>-1.0669546815967086</v>
      </c>
      <c r="R37" s="432">
        <f t="shared" si="28"/>
        <v>-4.835025242779782</v>
      </c>
      <c r="S37"/>
      <c r="T37"/>
      <c r="U37"/>
      <c r="V37"/>
      <c r="W37"/>
      <c r="X37"/>
      <c r="Y37"/>
    </row>
    <row r="38" spans="1:25" ht="15" customHeight="1" x14ac:dyDescent="0.2">
      <c r="A38" s="47"/>
      <c r="B38" s="410" t="str">
        <f t="shared" si="25"/>
        <v>Buildings</v>
      </c>
      <c r="C38" s="549" t="s">
        <v>6438</v>
      </c>
      <c r="D38" s="419">
        <f t="shared" si="21"/>
        <v>1.7133493127944821</v>
      </c>
      <c r="E38" s="419">
        <f t="shared" si="21"/>
        <v>1.3547361427944822</v>
      </c>
      <c r="F38" s="419">
        <f t="shared" si="21"/>
        <v>-7.5104097205517986E-2</v>
      </c>
      <c r="G38" s="419">
        <f t="shared" si="21"/>
        <v>-2.3526073401980985E-3</v>
      </c>
      <c r="H38" s="419">
        <f t="shared" si="21"/>
        <v>8.1202152481871237E-4</v>
      </c>
      <c r="I38" s="432">
        <f t="shared" si="26"/>
        <v>2.9914407725680667</v>
      </c>
      <c r="J38" s="417"/>
      <c r="K38" s="417" t="str">
        <f t="shared" si="22"/>
        <v>Other capex</v>
      </c>
      <c r="L38" s="418" t="s">
        <v>6438</v>
      </c>
      <c r="M38" s="419">
        <f t="shared" si="23"/>
        <v>0</v>
      </c>
      <c r="N38" s="419">
        <f t="shared" si="23"/>
        <v>0</v>
      </c>
      <c r="O38" s="419">
        <f t="shared" si="23"/>
        <v>0</v>
      </c>
      <c r="P38" s="419">
        <f t="shared" si="23"/>
        <v>0</v>
      </c>
      <c r="Q38" s="419">
        <f t="shared" ref="Q38" si="32">Q12-Q25</f>
        <v>0</v>
      </c>
      <c r="R38" s="432">
        <f t="shared" si="28"/>
        <v>0</v>
      </c>
      <c r="S38"/>
      <c r="T38"/>
      <c r="U38"/>
      <c r="V38"/>
      <c r="W38"/>
      <c r="X38"/>
      <c r="Y38"/>
    </row>
    <row r="39" spans="1:25" ht="15" customHeight="1" x14ac:dyDescent="0.2">
      <c r="A39" s="47"/>
      <c r="B39" s="410" t="str">
        <f t="shared" si="25"/>
        <v>Land and Easement</v>
      </c>
      <c r="C39" s="549" t="s">
        <v>6438</v>
      </c>
      <c r="D39" s="419">
        <f t="shared" si="21"/>
        <v>0</v>
      </c>
      <c r="E39" s="419">
        <f t="shared" si="21"/>
        <v>0</v>
      </c>
      <c r="F39" s="419">
        <f t="shared" si="21"/>
        <v>0</v>
      </c>
      <c r="G39" s="419">
        <f t="shared" si="21"/>
        <v>0</v>
      </c>
      <c r="H39" s="419">
        <f t="shared" si="21"/>
        <v>0</v>
      </c>
      <c r="I39" s="432">
        <f t="shared" si="26"/>
        <v>0</v>
      </c>
      <c r="J39" s="417"/>
      <c r="K39" s="417"/>
      <c r="L39" s="418" t="s">
        <v>6438</v>
      </c>
      <c r="M39" s="419">
        <f t="shared" si="23"/>
        <v>0</v>
      </c>
      <c r="N39" s="419">
        <f t="shared" si="23"/>
        <v>0</v>
      </c>
      <c r="O39" s="419">
        <f t="shared" si="23"/>
        <v>0</v>
      </c>
      <c r="P39" s="419">
        <f t="shared" si="23"/>
        <v>0</v>
      </c>
      <c r="Q39" s="419">
        <f t="shared" ref="Q39" si="33">Q13-Q26</f>
        <v>0</v>
      </c>
      <c r="R39" s="432">
        <f t="shared" si="28"/>
        <v>0</v>
      </c>
      <c r="S39"/>
      <c r="T39"/>
      <c r="U39"/>
      <c r="V39"/>
      <c r="W39"/>
      <c r="X39"/>
      <c r="Y39"/>
    </row>
    <row r="40" spans="1:25" ht="15" customHeight="1" x14ac:dyDescent="0.2">
      <c r="A40" s="47"/>
      <c r="B40" s="410" t="str">
        <f t="shared" si="25"/>
        <v>Corporate Assets (IT Software)</v>
      </c>
      <c r="C40" s="549" t="s">
        <v>6438</v>
      </c>
      <c r="D40" s="419">
        <f t="shared" si="21"/>
        <v>1.4888934463112333</v>
      </c>
      <c r="E40" s="419">
        <f t="shared" si="21"/>
        <v>1.4017578495953751</v>
      </c>
      <c r="F40" s="419">
        <f t="shared" si="21"/>
        <v>1.4212039999999999</v>
      </c>
      <c r="G40" s="419">
        <f t="shared" si="21"/>
        <v>1.2071002553843679</v>
      </c>
      <c r="H40" s="419">
        <f t="shared" si="21"/>
        <v>1.3172084106994992</v>
      </c>
      <c r="I40" s="432">
        <f t="shared" si="26"/>
        <v>6.8361639619904766</v>
      </c>
      <c r="J40" s="417"/>
      <c r="K40" s="417"/>
      <c r="L40" s="418" t="s">
        <v>6438</v>
      </c>
      <c r="M40" s="419">
        <f t="shared" si="23"/>
        <v>0</v>
      </c>
      <c r="N40" s="419">
        <f t="shared" si="23"/>
        <v>0</v>
      </c>
      <c r="O40" s="419">
        <f t="shared" si="23"/>
        <v>0</v>
      </c>
      <c r="P40" s="419">
        <f t="shared" si="23"/>
        <v>0</v>
      </c>
      <c r="Q40" s="419">
        <f t="shared" ref="Q40" si="34">Q14-Q27</f>
        <v>0</v>
      </c>
      <c r="R40" s="432">
        <f t="shared" si="28"/>
        <v>0</v>
      </c>
      <c r="S40"/>
      <c r="T40"/>
      <c r="U40"/>
      <c r="V40"/>
      <c r="W40"/>
      <c r="X40"/>
      <c r="Y40"/>
    </row>
    <row r="41" spans="1:25" ht="15" customHeight="1" x14ac:dyDescent="0.2">
      <c r="A41" s="47"/>
      <c r="B41" s="410" t="str">
        <f t="shared" si="25"/>
        <v>Leased Assets</v>
      </c>
      <c r="C41" s="549"/>
      <c r="D41" s="433">
        <f t="shared" si="21"/>
        <v>0.13027716714998125</v>
      </c>
      <c r="E41" s="433">
        <f t="shared" si="21"/>
        <v>0.23283063707005647</v>
      </c>
      <c r="F41" s="433">
        <f t="shared" si="21"/>
        <v>3.556292</v>
      </c>
      <c r="G41" s="433">
        <f t="shared" si="21"/>
        <v>0.24852688610696214</v>
      </c>
      <c r="H41" s="433">
        <f t="shared" si="21"/>
        <v>0.25772238089291971</v>
      </c>
      <c r="I41" s="434">
        <f t="shared" si="26"/>
        <v>4.4256490712199197</v>
      </c>
      <c r="J41" s="417"/>
      <c r="K41" s="417"/>
      <c r="L41" s="418"/>
      <c r="M41" s="433">
        <f t="shared" si="23"/>
        <v>0</v>
      </c>
      <c r="N41" s="433">
        <f t="shared" si="23"/>
        <v>0</v>
      </c>
      <c r="O41" s="433">
        <f t="shared" si="23"/>
        <v>0</v>
      </c>
      <c r="P41" s="433">
        <f t="shared" si="23"/>
        <v>0</v>
      </c>
      <c r="Q41" s="433">
        <f t="shared" ref="Q41" si="35">Q15-Q28</f>
        <v>0</v>
      </c>
      <c r="R41" s="432">
        <f t="shared" si="28"/>
        <v>0</v>
      </c>
      <c r="S41"/>
      <c r="T41"/>
      <c r="U41"/>
      <c r="V41"/>
      <c r="W41"/>
      <c r="X41"/>
      <c r="Y41"/>
    </row>
    <row r="42" spans="1:25" ht="15" customHeight="1" x14ac:dyDescent="0.2">
      <c r="A42" s="47"/>
      <c r="C42" s="549" t="s">
        <v>6438</v>
      </c>
      <c r="D42" s="424">
        <f t="shared" ref="D42:I42" si="36">SUM(D33:D41)</f>
        <v>2.4753928286189328</v>
      </c>
      <c r="E42" s="424">
        <f t="shared" si="36"/>
        <v>3.6618827399494749</v>
      </c>
      <c r="F42" s="424">
        <f t="shared" si="36"/>
        <v>3.0422796130004364</v>
      </c>
      <c r="G42" s="424">
        <f t="shared" si="36"/>
        <v>2.1185719287466309</v>
      </c>
      <c r="H42" s="424">
        <f t="shared" si="36"/>
        <v>1.5355660355187193</v>
      </c>
      <c r="I42" s="424">
        <f t="shared" si="36"/>
        <v>12.833693145834193</v>
      </c>
      <c r="J42" s="417"/>
      <c r="K42" s="417"/>
      <c r="L42" s="418" t="s">
        <v>6438</v>
      </c>
      <c r="M42" s="424">
        <f t="shared" ref="M42:P42" si="37">SUM(M33:M41)</f>
        <v>2.4794241178001561</v>
      </c>
      <c r="N42" s="424">
        <f t="shared" si="37"/>
        <v>3.6603964616575726</v>
      </c>
      <c r="O42" s="424">
        <f t="shared" si="37"/>
        <v>3.036874219284508</v>
      </c>
      <c r="P42" s="424">
        <f t="shared" si="37"/>
        <v>2.1127762675788064</v>
      </c>
      <c r="Q42" s="424">
        <f t="shared" ref="Q42:R42" si="38">SUM(Q33:Q41)</f>
        <v>1.5324576264718861</v>
      </c>
      <c r="R42" s="552">
        <f t="shared" si="38"/>
        <v>12.821928692792927</v>
      </c>
      <c r="S42"/>
      <c r="T42"/>
      <c r="U42"/>
      <c r="V42"/>
      <c r="W42"/>
      <c r="X42"/>
      <c r="Y42"/>
    </row>
    <row r="43" spans="1:25" ht="15" customHeight="1" x14ac:dyDescent="0.2">
      <c r="A43" s="47"/>
      <c r="D43" s="421"/>
      <c r="E43" s="421"/>
      <c r="F43" s="421"/>
      <c r="G43" s="421"/>
      <c r="H43" s="421"/>
      <c r="Q43"/>
      <c r="S43"/>
      <c r="T43"/>
      <c r="U43"/>
      <c r="V43"/>
      <c r="W43"/>
      <c r="X43"/>
      <c r="Y43"/>
    </row>
    <row r="44" spans="1:25" ht="15" customHeight="1" x14ac:dyDescent="0.2">
      <c r="A44" s="47"/>
      <c r="D44" s="421"/>
      <c r="E44" s="421"/>
      <c r="F44" s="421"/>
      <c r="G44" s="421"/>
      <c r="H44" s="421"/>
      <c r="I44" s="435"/>
      <c r="Q44"/>
      <c r="R44" s="435"/>
      <c r="S44"/>
      <c r="T44"/>
      <c r="U44"/>
      <c r="V44"/>
      <c r="W44"/>
      <c r="X44"/>
      <c r="Y44"/>
    </row>
    <row r="45" spans="1:25" ht="15" customHeight="1" x14ac:dyDescent="0.2">
      <c r="A45" s="47"/>
      <c r="B45" s="47"/>
      <c r="C45" s="47"/>
      <c r="D45" s="47"/>
      <c r="E45" s="47"/>
      <c r="F45" s="47"/>
      <c r="G45" s="47"/>
      <c r="H45" s="47"/>
      <c r="Q45"/>
      <c r="S45"/>
      <c r="T45"/>
      <c r="U45"/>
      <c r="V45"/>
      <c r="W45"/>
      <c r="X45"/>
      <c r="Y45"/>
    </row>
    <row r="46" spans="1:25" ht="15" customHeight="1" x14ac:dyDescent="0.2">
      <c r="A46" s="47"/>
      <c r="B46" s="47"/>
      <c r="C46" s="47"/>
      <c r="D46" s="47"/>
      <c r="E46" s="47"/>
      <c r="F46" s="47"/>
      <c r="G46" s="47"/>
      <c r="H46" s="47"/>
      <c r="Q46"/>
      <c r="S46"/>
      <c r="T46"/>
      <c r="U46"/>
      <c r="V46"/>
      <c r="W46"/>
      <c r="X46"/>
      <c r="Y46"/>
    </row>
    <row r="47" spans="1:25" ht="15" customHeight="1" x14ac:dyDescent="0.2">
      <c r="A47" s="47"/>
      <c r="B47" s="47"/>
      <c r="C47" s="47"/>
      <c r="D47" s="47"/>
      <c r="E47" s="47"/>
      <c r="F47" s="47"/>
      <c r="G47" s="47"/>
      <c r="H47" s="47"/>
      <c r="Q47"/>
      <c r="S47"/>
      <c r="T47"/>
      <c r="U47"/>
      <c r="V47"/>
      <c r="W47"/>
      <c r="X47"/>
      <c r="Y47"/>
    </row>
    <row r="48" spans="1:25" ht="15" customHeight="1" x14ac:dyDescent="0.2">
      <c r="A48" s="47"/>
      <c r="B48" s="47"/>
      <c r="C48" s="47"/>
      <c r="D48" s="47"/>
      <c r="E48" s="47"/>
      <c r="F48" s="47"/>
      <c r="G48" s="47"/>
      <c r="H48" s="47"/>
      <c r="Q48"/>
      <c r="S48"/>
      <c r="T48"/>
      <c r="U48"/>
      <c r="V48"/>
      <c r="W48"/>
      <c r="X48"/>
      <c r="Y48"/>
    </row>
    <row r="49" spans="1:25" ht="15" customHeight="1" x14ac:dyDescent="0.2">
      <c r="A49" s="47"/>
      <c r="B49" s="47"/>
      <c r="C49" s="47"/>
      <c r="D49" s="47"/>
      <c r="E49" s="47"/>
      <c r="F49" s="47"/>
      <c r="G49" s="47"/>
      <c r="H49" s="47"/>
      <c r="Q49"/>
      <c r="S49"/>
      <c r="T49"/>
      <c r="U49"/>
      <c r="V49"/>
      <c r="W49"/>
      <c r="X49"/>
      <c r="Y49"/>
    </row>
    <row r="50" spans="1:25" ht="15" customHeight="1" x14ac:dyDescent="0.2">
      <c r="A50" s="47"/>
      <c r="B50" s="47"/>
      <c r="C50" s="47"/>
      <c r="D50" s="47"/>
      <c r="E50" s="47"/>
      <c r="F50" s="47"/>
      <c r="G50" s="47"/>
      <c r="H50" s="47"/>
      <c r="Q50"/>
      <c r="S50"/>
      <c r="T50"/>
      <c r="U50"/>
      <c r="V50"/>
      <c r="W50"/>
      <c r="X50"/>
      <c r="Y50"/>
    </row>
    <row r="51" spans="1:25" ht="15" customHeight="1" x14ac:dyDescent="0.2">
      <c r="A51" s="47"/>
      <c r="B51" s="47"/>
      <c r="C51" s="47"/>
      <c r="D51" s="47"/>
      <c r="E51" s="47"/>
      <c r="F51" s="47"/>
      <c r="G51" s="47"/>
      <c r="H51" s="47"/>
      <c r="Q51"/>
      <c r="S51"/>
      <c r="T51"/>
      <c r="U51"/>
      <c r="V51"/>
      <c r="W51"/>
      <c r="X51"/>
      <c r="Y51"/>
    </row>
    <row r="52" spans="1:25" ht="15" customHeight="1" x14ac:dyDescent="0.2">
      <c r="A52" s="47"/>
      <c r="B52" s="47"/>
      <c r="C52" s="47"/>
      <c r="D52" s="47"/>
      <c r="E52" s="47"/>
      <c r="F52" s="47"/>
      <c r="G52" s="47"/>
      <c r="H52" s="47"/>
      <c r="Q52"/>
      <c r="S52"/>
      <c r="T52"/>
      <c r="U52"/>
      <c r="V52"/>
      <c r="W52"/>
      <c r="X52"/>
      <c r="Y52"/>
    </row>
    <row r="53" spans="1:25" ht="15" customHeight="1" x14ac:dyDescent="0.2">
      <c r="A53" s="47"/>
      <c r="B53" s="47"/>
      <c r="C53" s="47"/>
      <c r="D53" s="47"/>
      <c r="E53" s="47"/>
      <c r="F53" s="47"/>
      <c r="G53" s="47"/>
      <c r="H53" s="47"/>
      <c r="Q53"/>
      <c r="S53"/>
      <c r="T53"/>
      <c r="U53"/>
      <c r="V53"/>
      <c r="W53"/>
      <c r="X53"/>
      <c r="Y53"/>
    </row>
    <row r="54" spans="1:25" ht="15" customHeight="1" x14ac:dyDescent="0.2">
      <c r="A54" s="47"/>
      <c r="B54" s="47"/>
      <c r="C54" s="47"/>
      <c r="D54" s="47"/>
      <c r="E54" s="47"/>
      <c r="F54" s="47"/>
      <c r="G54" s="47"/>
      <c r="H54" s="47"/>
      <c r="Q54"/>
      <c r="S54"/>
      <c r="T54"/>
      <c r="U54"/>
      <c r="V54"/>
      <c r="W54"/>
      <c r="X54"/>
      <c r="Y54"/>
    </row>
    <row r="55" spans="1:25" ht="15" customHeight="1" x14ac:dyDescent="0.2">
      <c r="A55" s="47"/>
      <c r="B55" s="47"/>
      <c r="C55" s="47"/>
      <c r="D55" s="47"/>
      <c r="E55" s="47"/>
      <c r="F55" s="47"/>
      <c r="G55" s="47"/>
      <c r="H55" s="47"/>
      <c r="Q55"/>
      <c r="S55"/>
      <c r="T55"/>
      <c r="U55"/>
      <c r="V55"/>
      <c r="W55"/>
      <c r="X55"/>
      <c r="Y55"/>
    </row>
    <row r="56" spans="1:25" ht="15" customHeight="1" x14ac:dyDescent="0.2">
      <c r="A56" s="47"/>
      <c r="B56" s="47"/>
      <c r="C56" s="47"/>
      <c r="D56" s="47"/>
      <c r="E56" s="47"/>
      <c r="F56" s="47"/>
      <c r="G56" s="47"/>
      <c r="H56" s="47"/>
      <c r="Q56"/>
      <c r="S56"/>
      <c r="T56"/>
      <c r="U56"/>
      <c r="V56"/>
      <c r="W56"/>
      <c r="X56"/>
      <c r="Y56"/>
    </row>
    <row r="57" spans="1:25" ht="15" customHeight="1" x14ac:dyDescent="0.2">
      <c r="A57" s="47"/>
      <c r="B57" s="47"/>
      <c r="C57" s="47"/>
      <c r="D57" s="47"/>
      <c r="E57" s="47"/>
      <c r="F57" s="47"/>
      <c r="G57" s="47"/>
      <c r="H57" s="47"/>
      <c r="Q57"/>
      <c r="S57"/>
      <c r="T57"/>
      <c r="U57"/>
      <c r="V57"/>
      <c r="W57"/>
      <c r="X57"/>
      <c r="Y57"/>
    </row>
    <row r="58" spans="1:25" ht="15" customHeight="1" x14ac:dyDescent="0.2">
      <c r="A58" s="47"/>
      <c r="B58" s="47"/>
      <c r="C58" s="47"/>
      <c r="D58" s="47"/>
      <c r="E58" s="47"/>
      <c r="F58" s="47"/>
      <c r="G58" s="47"/>
      <c r="H58" s="47"/>
      <c r="Q58"/>
      <c r="S58"/>
      <c r="T58"/>
      <c r="U58"/>
      <c r="V58"/>
      <c r="W58"/>
      <c r="X58"/>
      <c r="Y58"/>
    </row>
    <row r="59" spans="1:25" ht="15" customHeight="1" x14ac:dyDescent="0.2">
      <c r="A59" s="47"/>
      <c r="B59" s="47"/>
      <c r="C59" s="47"/>
      <c r="D59" s="47"/>
      <c r="E59" s="47"/>
      <c r="F59" s="47"/>
      <c r="G59" s="47"/>
      <c r="H59" s="47"/>
      <c r="Q59"/>
      <c r="S59"/>
      <c r="T59"/>
      <c r="U59"/>
      <c r="V59"/>
      <c r="W59"/>
      <c r="X59"/>
      <c r="Y59"/>
    </row>
    <row r="60" spans="1:25" ht="15" customHeight="1" x14ac:dyDescent="0.2">
      <c r="A60" s="47"/>
      <c r="B60" s="47"/>
      <c r="C60" s="47"/>
      <c r="D60" s="47"/>
      <c r="E60" s="47"/>
      <c r="F60" s="47"/>
      <c r="G60" s="47"/>
      <c r="H60" s="47"/>
      <c r="Q60"/>
      <c r="S60"/>
      <c r="T60"/>
      <c r="U60"/>
      <c r="V60"/>
      <c r="W60"/>
      <c r="X60"/>
      <c r="Y60"/>
    </row>
    <row r="61" spans="1:25" ht="15" customHeight="1" x14ac:dyDescent="0.2">
      <c r="A61" s="47"/>
      <c r="B61" s="47"/>
      <c r="C61" s="47"/>
      <c r="D61" s="47"/>
      <c r="E61" s="47"/>
      <c r="F61" s="47"/>
      <c r="G61" s="47"/>
      <c r="H61" s="47"/>
      <c r="Q61"/>
      <c r="S61"/>
      <c r="T61"/>
      <c r="U61"/>
      <c r="V61"/>
      <c r="W61"/>
      <c r="X61"/>
      <c r="Y61"/>
    </row>
    <row r="62" spans="1:25" ht="15" customHeight="1" x14ac:dyDescent="0.2">
      <c r="A62" s="47"/>
      <c r="B62" s="47"/>
      <c r="C62" s="47"/>
      <c r="D62" s="47"/>
      <c r="E62" s="47"/>
      <c r="F62" s="47"/>
      <c r="G62" s="47"/>
      <c r="H62" s="47"/>
      <c r="Q62"/>
      <c r="S62"/>
      <c r="T62"/>
      <c r="U62"/>
      <c r="V62"/>
      <c r="W62"/>
      <c r="X62"/>
      <c r="Y62"/>
    </row>
    <row r="63" spans="1:25" ht="15" customHeight="1" x14ac:dyDescent="0.2">
      <c r="A63" s="47"/>
      <c r="B63" s="47"/>
      <c r="C63" s="47"/>
      <c r="D63" s="47"/>
      <c r="E63" s="47"/>
      <c r="F63" s="47"/>
      <c r="G63" s="47"/>
      <c r="H63" s="47"/>
      <c r="Q63"/>
      <c r="S63"/>
      <c r="T63"/>
      <c r="U63"/>
      <c r="V63"/>
      <c r="W63"/>
      <c r="X63"/>
      <c r="Y63"/>
    </row>
    <row r="64" spans="1:25" ht="15" customHeight="1" x14ac:dyDescent="0.2">
      <c r="A64" s="47"/>
      <c r="B64" s="47"/>
      <c r="C64" s="47"/>
      <c r="D64" s="47"/>
      <c r="E64" s="47"/>
      <c r="F64" s="47"/>
      <c r="G64" s="47"/>
      <c r="H64" s="47"/>
      <c r="Q64"/>
      <c r="S64"/>
      <c r="T64"/>
      <c r="U64"/>
      <c r="V64"/>
      <c r="W64"/>
      <c r="X64"/>
      <c r="Y64"/>
    </row>
    <row r="65" spans="1:25" ht="15" customHeight="1" x14ac:dyDescent="0.2">
      <c r="A65" s="47"/>
      <c r="B65" s="47"/>
      <c r="C65" s="47"/>
      <c r="D65" s="47"/>
      <c r="E65" s="47"/>
      <c r="F65" s="47"/>
      <c r="G65" s="47"/>
      <c r="H65" s="47"/>
      <c r="Q65"/>
      <c r="S65"/>
      <c r="T65"/>
      <c r="U65"/>
      <c r="V65"/>
      <c r="W65"/>
      <c r="X65"/>
      <c r="Y65"/>
    </row>
    <row r="66" spans="1:25" ht="15" customHeight="1" x14ac:dyDescent="0.2">
      <c r="A66" s="47"/>
      <c r="B66" s="47"/>
      <c r="C66" s="47"/>
      <c r="D66" s="47"/>
      <c r="E66" s="47"/>
      <c r="F66" s="47"/>
      <c r="G66" s="47"/>
      <c r="H66" s="47"/>
      <c r="Q66"/>
      <c r="S66"/>
      <c r="T66"/>
      <c r="U66"/>
      <c r="V66"/>
      <c r="W66"/>
      <c r="X66"/>
      <c r="Y66"/>
    </row>
    <row r="67" spans="1:25" ht="15" customHeight="1" x14ac:dyDescent="0.2">
      <c r="A67" s="47"/>
      <c r="B67" s="47"/>
      <c r="C67" s="47"/>
      <c r="D67" s="47"/>
      <c r="E67" s="47"/>
      <c r="F67" s="47"/>
      <c r="G67" s="47"/>
      <c r="H67" s="47"/>
      <c r="Q67"/>
      <c r="S67"/>
      <c r="T67"/>
      <c r="U67"/>
      <c r="V67"/>
      <c r="W67"/>
      <c r="X67"/>
      <c r="Y67"/>
    </row>
    <row r="68" spans="1:25" ht="15" customHeight="1" x14ac:dyDescent="0.2">
      <c r="A68" s="47"/>
      <c r="B68" s="47"/>
      <c r="C68" s="47"/>
      <c r="D68" s="47"/>
      <c r="E68" s="47"/>
      <c r="F68" s="47"/>
      <c r="G68" s="47"/>
      <c r="H68" s="47"/>
      <c r="Q68"/>
      <c r="S68"/>
      <c r="T68"/>
      <c r="U68"/>
      <c r="V68"/>
      <c r="W68"/>
      <c r="X68"/>
      <c r="Y68"/>
    </row>
    <row r="69" spans="1:25" ht="15" customHeight="1" x14ac:dyDescent="0.2">
      <c r="A69" s="47"/>
      <c r="B69" s="47"/>
      <c r="C69" s="47"/>
      <c r="D69" s="47"/>
      <c r="E69" s="47"/>
      <c r="F69" s="47"/>
      <c r="G69" s="47"/>
      <c r="H69" s="47"/>
      <c r="Q69"/>
      <c r="S69"/>
      <c r="T69"/>
      <c r="U69"/>
      <c r="V69"/>
      <c r="W69"/>
      <c r="X69"/>
      <c r="Y69"/>
    </row>
    <row r="70" spans="1:25" ht="15" customHeight="1" x14ac:dyDescent="0.2">
      <c r="A70" s="47"/>
      <c r="B70" s="47"/>
      <c r="C70" s="47"/>
      <c r="D70" s="47"/>
      <c r="E70" s="47"/>
      <c r="F70" s="47"/>
      <c r="G70" s="47"/>
      <c r="H70" s="47"/>
      <c r="Q70"/>
      <c r="S70"/>
      <c r="T70"/>
      <c r="U70"/>
      <c r="V70"/>
      <c r="W70"/>
      <c r="X70"/>
      <c r="Y70"/>
    </row>
    <row r="71" spans="1:25" ht="15" customHeight="1" x14ac:dyDescent="0.2">
      <c r="A71" s="47"/>
      <c r="B71" s="47"/>
      <c r="C71" s="47"/>
      <c r="D71" s="47"/>
      <c r="E71" s="47"/>
      <c r="F71" s="47"/>
      <c r="G71" s="47"/>
      <c r="H71" s="47"/>
      <c r="Q71"/>
      <c r="S71"/>
      <c r="T71"/>
      <c r="U71"/>
      <c r="V71"/>
      <c r="W71"/>
      <c r="X71"/>
      <c r="Y71"/>
    </row>
    <row r="72" spans="1:25" ht="15" customHeight="1" x14ac:dyDescent="0.2">
      <c r="A72" s="47"/>
      <c r="B72" s="47"/>
      <c r="C72" s="47"/>
      <c r="D72" s="47"/>
      <c r="E72" s="47"/>
      <c r="F72" s="47"/>
      <c r="G72" s="47"/>
      <c r="H72" s="47"/>
      <c r="Q72"/>
      <c r="S72"/>
      <c r="T72"/>
      <c r="U72"/>
      <c r="V72"/>
      <c r="W72"/>
      <c r="X72"/>
      <c r="Y72"/>
    </row>
    <row r="73" spans="1:25" ht="15" customHeight="1" x14ac:dyDescent="0.2">
      <c r="A73" s="47"/>
      <c r="B73" s="47"/>
      <c r="C73" s="47"/>
      <c r="D73" s="47"/>
      <c r="E73" s="47"/>
      <c r="F73" s="47"/>
      <c r="G73" s="47"/>
      <c r="H73" s="47"/>
      <c r="Q73"/>
      <c r="S73"/>
      <c r="T73"/>
      <c r="U73"/>
      <c r="V73"/>
      <c r="W73"/>
      <c r="X73"/>
      <c r="Y73"/>
    </row>
    <row r="74" spans="1:25" ht="15" customHeight="1" x14ac:dyDescent="0.2">
      <c r="A74" s="47"/>
      <c r="B74" s="47"/>
      <c r="C74" s="47"/>
      <c r="D74" s="47"/>
      <c r="E74" s="47"/>
      <c r="F74" s="47"/>
      <c r="G74" s="47"/>
      <c r="H74" s="47"/>
      <c r="Q74"/>
      <c r="S74"/>
      <c r="T74"/>
      <c r="U74"/>
      <c r="V74"/>
      <c r="W74"/>
      <c r="X74"/>
      <c r="Y74"/>
    </row>
    <row r="75" spans="1:25" ht="15" customHeight="1" x14ac:dyDescent="0.2">
      <c r="A75" s="47"/>
      <c r="B75" s="47"/>
      <c r="C75" s="47"/>
      <c r="D75" s="47"/>
      <c r="E75" s="47"/>
      <c r="F75" s="47"/>
      <c r="G75" s="47"/>
      <c r="H75" s="47"/>
      <c r="Q75"/>
      <c r="S75"/>
      <c r="T75"/>
      <c r="U75"/>
      <c r="V75"/>
      <c r="W75"/>
      <c r="X75"/>
      <c r="Y75"/>
    </row>
    <row r="76" spans="1:25" ht="15" customHeight="1" x14ac:dyDescent="0.2">
      <c r="A76" s="47"/>
      <c r="B76" s="47"/>
      <c r="C76" s="47"/>
      <c r="D76" s="47"/>
      <c r="E76" s="47"/>
      <c r="F76" s="47"/>
      <c r="G76" s="47"/>
      <c r="H76" s="47"/>
      <c r="Q76"/>
      <c r="S76"/>
      <c r="T76"/>
      <c r="U76"/>
      <c r="V76"/>
      <c r="W76"/>
      <c r="X76"/>
      <c r="Y76"/>
    </row>
    <row r="77" spans="1:25" ht="15" customHeight="1" x14ac:dyDescent="0.2">
      <c r="A77" s="47"/>
      <c r="B77" s="47"/>
      <c r="C77" s="47"/>
      <c r="D77" s="47"/>
      <c r="E77" s="47"/>
      <c r="F77" s="47"/>
      <c r="G77" s="47"/>
      <c r="H77" s="47"/>
      <c r="Q77"/>
      <c r="S77"/>
      <c r="T77"/>
      <c r="U77"/>
      <c r="V77"/>
      <c r="W77"/>
      <c r="X77"/>
      <c r="Y77"/>
    </row>
    <row r="78" spans="1:25" ht="15" customHeight="1" x14ac:dyDescent="0.2">
      <c r="A78" s="47"/>
      <c r="B78" s="47"/>
      <c r="C78" s="47"/>
      <c r="D78" s="47"/>
      <c r="E78" s="47"/>
      <c r="F78" s="47"/>
      <c r="G78" s="47"/>
      <c r="H78" s="47"/>
      <c r="Q78"/>
      <c r="S78"/>
      <c r="T78"/>
      <c r="U78"/>
      <c r="V78"/>
      <c r="W78"/>
      <c r="X78"/>
      <c r="Y78"/>
    </row>
    <row r="79" spans="1:25" ht="15" customHeight="1" x14ac:dyDescent="0.2">
      <c r="A79" s="47"/>
      <c r="B79" s="47"/>
      <c r="C79" s="47"/>
      <c r="D79" s="47"/>
      <c r="E79" s="47"/>
      <c r="F79" s="47"/>
      <c r="G79" s="47"/>
      <c r="H79" s="47"/>
      <c r="Q79"/>
      <c r="S79"/>
      <c r="T79"/>
      <c r="U79"/>
      <c r="V79"/>
      <c r="W79"/>
      <c r="X79"/>
      <c r="Y79"/>
    </row>
    <row r="80" spans="1:25" ht="15" customHeight="1" x14ac:dyDescent="0.2">
      <c r="A80" s="47"/>
      <c r="B80" s="47"/>
      <c r="C80" s="47"/>
      <c r="D80" s="47"/>
      <c r="E80" s="47"/>
      <c r="F80" s="47"/>
      <c r="G80" s="47"/>
      <c r="H80" s="47"/>
      <c r="Q80"/>
      <c r="S80"/>
      <c r="T80"/>
      <c r="U80"/>
      <c r="V80"/>
      <c r="W80"/>
      <c r="X80"/>
      <c r="Y80"/>
    </row>
    <row r="81" spans="1:25" ht="15" customHeight="1" x14ac:dyDescent="0.2">
      <c r="A81" s="47"/>
      <c r="B81" s="47"/>
      <c r="C81" s="47"/>
      <c r="D81" s="47"/>
      <c r="E81" s="47"/>
      <c r="F81" s="47"/>
      <c r="G81" s="47"/>
      <c r="H81" s="47"/>
      <c r="Q81"/>
      <c r="S81"/>
      <c r="T81"/>
      <c r="U81"/>
      <c r="V81"/>
      <c r="W81"/>
      <c r="X81"/>
      <c r="Y81"/>
    </row>
    <row r="82" spans="1:25" ht="15" customHeight="1" x14ac:dyDescent="0.2">
      <c r="A82" s="47"/>
      <c r="B82" s="47"/>
      <c r="C82" s="47"/>
      <c r="D82" s="47"/>
      <c r="E82" s="47"/>
      <c r="F82" s="47"/>
      <c r="G82" s="47"/>
      <c r="H82" s="47"/>
      <c r="Q82"/>
      <c r="S82"/>
      <c r="T82"/>
      <c r="U82"/>
      <c r="V82"/>
      <c r="W82"/>
      <c r="X82"/>
      <c r="Y82"/>
    </row>
    <row r="83" spans="1:25" ht="15" customHeight="1" x14ac:dyDescent="0.2">
      <c r="A83" s="47"/>
      <c r="B83" s="47"/>
      <c r="C83" s="47"/>
      <c r="D83" s="47"/>
      <c r="E83" s="47"/>
      <c r="F83" s="47"/>
      <c r="G83" s="47"/>
      <c r="H83" s="47"/>
      <c r="Q83"/>
      <c r="S83"/>
      <c r="T83"/>
      <c r="U83"/>
      <c r="V83"/>
      <c r="W83"/>
      <c r="X83"/>
      <c r="Y83"/>
    </row>
    <row r="84" spans="1:25" ht="15" customHeight="1" x14ac:dyDescent="0.2">
      <c r="A84" s="47"/>
      <c r="B84" s="47"/>
      <c r="C84" s="47"/>
      <c r="D84" s="47"/>
      <c r="E84" s="47"/>
      <c r="F84" s="47"/>
      <c r="G84" s="47"/>
      <c r="H84" s="47"/>
      <c r="Q84"/>
      <c r="S84"/>
      <c r="T84"/>
      <c r="U84"/>
      <c r="V84"/>
      <c r="W84"/>
      <c r="X84"/>
      <c r="Y84"/>
    </row>
    <row r="85" spans="1:25" ht="15" customHeight="1" x14ac:dyDescent="0.2">
      <c r="A85" s="47"/>
      <c r="B85" s="47"/>
      <c r="C85" s="47"/>
      <c r="D85" s="47"/>
      <c r="E85" s="47"/>
      <c r="F85" s="47"/>
      <c r="G85" s="47"/>
      <c r="H85" s="47"/>
      <c r="Q85"/>
      <c r="S85"/>
      <c r="T85"/>
      <c r="U85"/>
      <c r="V85"/>
      <c r="W85"/>
      <c r="X85"/>
      <c r="Y85"/>
    </row>
    <row r="86" spans="1:25" ht="15" customHeight="1" x14ac:dyDescent="0.2">
      <c r="A86" s="47"/>
      <c r="B86" s="47"/>
      <c r="C86" s="47"/>
      <c r="D86" s="47"/>
      <c r="E86" s="47"/>
      <c r="F86" s="47"/>
      <c r="G86" s="47"/>
      <c r="H86" s="47"/>
      <c r="Q86"/>
      <c r="S86"/>
      <c r="T86"/>
      <c r="U86"/>
      <c r="V86"/>
      <c r="W86"/>
      <c r="X86"/>
      <c r="Y86"/>
    </row>
    <row r="87" spans="1:25" ht="15" customHeight="1" x14ac:dyDescent="0.2">
      <c r="A87" s="47"/>
      <c r="B87" s="47"/>
      <c r="C87" s="47"/>
      <c r="D87" s="47"/>
      <c r="E87" s="47"/>
      <c r="F87" s="47"/>
      <c r="G87" s="47"/>
      <c r="H87" s="47"/>
      <c r="Q87"/>
      <c r="S87"/>
      <c r="T87"/>
      <c r="U87"/>
      <c r="V87"/>
      <c r="W87"/>
      <c r="X87"/>
      <c r="Y87"/>
    </row>
    <row r="88" spans="1:25" ht="15" customHeight="1" x14ac:dyDescent="0.2">
      <c r="A88" s="47"/>
      <c r="B88" s="47"/>
      <c r="C88" s="47"/>
      <c r="D88" s="47"/>
      <c r="E88" s="47"/>
      <c r="F88" s="47"/>
      <c r="G88" s="47"/>
      <c r="H88" s="47"/>
      <c r="Q88"/>
      <c r="S88"/>
      <c r="T88"/>
      <c r="U88"/>
      <c r="V88"/>
      <c r="W88"/>
      <c r="X88"/>
      <c r="Y88"/>
    </row>
    <row r="89" spans="1:25" ht="15" customHeight="1" x14ac:dyDescent="0.2">
      <c r="A89" s="47"/>
      <c r="B89" s="47"/>
      <c r="C89" s="47"/>
      <c r="D89" s="47"/>
      <c r="E89" s="47"/>
      <c r="F89" s="47"/>
      <c r="G89" s="47"/>
      <c r="H89" s="47"/>
      <c r="Q89"/>
      <c r="S89"/>
      <c r="T89"/>
      <c r="U89"/>
      <c r="V89"/>
      <c r="W89"/>
      <c r="X89"/>
      <c r="Y89"/>
    </row>
    <row r="90" spans="1:25" ht="15" customHeight="1" x14ac:dyDescent="0.2">
      <c r="A90" s="47"/>
      <c r="B90" s="47"/>
      <c r="C90" s="47"/>
      <c r="D90" s="47"/>
      <c r="E90" s="47"/>
      <c r="F90" s="47"/>
      <c r="G90" s="47"/>
      <c r="H90" s="47"/>
      <c r="Q90"/>
      <c r="S90"/>
      <c r="T90"/>
      <c r="U90"/>
      <c r="V90"/>
      <c r="W90"/>
      <c r="X90"/>
      <c r="Y90"/>
    </row>
    <row r="91" spans="1:25" ht="15" customHeight="1" x14ac:dyDescent="0.2">
      <c r="A91" s="47"/>
      <c r="B91" s="47"/>
      <c r="C91" s="47"/>
      <c r="D91" s="47"/>
      <c r="E91" s="47"/>
      <c r="F91" s="47"/>
      <c r="G91" s="47"/>
      <c r="H91" s="47"/>
      <c r="Q91"/>
      <c r="S91"/>
      <c r="T91"/>
      <c r="U91"/>
      <c r="V91"/>
      <c r="W91"/>
      <c r="X91"/>
      <c r="Y91"/>
    </row>
    <row r="92" spans="1:25" ht="15" customHeight="1" x14ac:dyDescent="0.2">
      <c r="A92" s="47"/>
      <c r="B92" s="47"/>
      <c r="C92" s="47"/>
      <c r="D92" s="47"/>
      <c r="E92" s="47"/>
      <c r="F92" s="47"/>
      <c r="G92" s="47"/>
      <c r="H92" s="47"/>
      <c r="Q92"/>
      <c r="S92"/>
      <c r="T92"/>
      <c r="U92"/>
      <c r="V92"/>
      <c r="W92"/>
      <c r="X92"/>
      <c r="Y92"/>
    </row>
    <row r="93" spans="1:25" ht="15" customHeight="1" x14ac:dyDescent="0.2">
      <c r="A93" s="47"/>
      <c r="B93" s="47"/>
      <c r="C93" s="47"/>
      <c r="D93" s="47"/>
      <c r="E93" s="47"/>
      <c r="F93" s="47"/>
      <c r="G93" s="47"/>
      <c r="H93" s="47"/>
      <c r="Q93"/>
      <c r="S93"/>
      <c r="T93"/>
      <c r="U93"/>
      <c r="V93"/>
      <c r="W93"/>
      <c r="X93"/>
      <c r="Y93"/>
    </row>
    <row r="94" spans="1:25" ht="15" customHeight="1" x14ac:dyDescent="0.2">
      <c r="A94" s="47"/>
      <c r="B94" s="47"/>
      <c r="C94" s="47"/>
      <c r="D94" s="47"/>
      <c r="E94" s="47"/>
      <c r="F94" s="47"/>
      <c r="G94" s="47"/>
      <c r="H94" s="47"/>
      <c r="Q94"/>
      <c r="S94"/>
      <c r="T94"/>
      <c r="U94"/>
      <c r="V94"/>
      <c r="W94"/>
      <c r="X94"/>
      <c r="Y94"/>
    </row>
    <row r="95" spans="1:25" ht="15" customHeight="1" x14ac:dyDescent="0.2">
      <c r="A95" s="47"/>
      <c r="B95" s="47"/>
      <c r="C95" s="47"/>
      <c r="D95" s="47"/>
      <c r="E95" s="47"/>
      <c r="F95" s="47"/>
      <c r="G95" s="47"/>
      <c r="H95" s="47"/>
      <c r="Q95"/>
      <c r="S95"/>
      <c r="T95"/>
      <c r="U95"/>
      <c r="V95"/>
      <c r="W95"/>
      <c r="X95"/>
      <c r="Y95"/>
    </row>
    <row r="96" spans="1:25" ht="15" customHeight="1" x14ac:dyDescent="0.2">
      <c r="A96" s="47"/>
      <c r="B96" s="47"/>
      <c r="C96" s="47"/>
      <c r="D96" s="47"/>
      <c r="E96" s="47"/>
      <c r="F96" s="47"/>
      <c r="G96" s="47"/>
      <c r="H96" s="47"/>
      <c r="Q96"/>
      <c r="S96"/>
      <c r="T96"/>
      <c r="U96"/>
      <c r="V96"/>
      <c r="W96"/>
      <c r="X96"/>
      <c r="Y96"/>
    </row>
    <row r="97" spans="1:25" ht="15" customHeight="1" x14ac:dyDescent="0.2">
      <c r="A97" s="47"/>
      <c r="B97" s="47"/>
      <c r="C97" s="47"/>
      <c r="D97" s="47"/>
      <c r="E97" s="47"/>
      <c r="F97" s="47"/>
      <c r="G97" s="47"/>
      <c r="H97" s="47"/>
      <c r="Q97"/>
      <c r="S97"/>
      <c r="T97"/>
      <c r="U97"/>
      <c r="V97"/>
      <c r="W97"/>
      <c r="X97"/>
      <c r="Y97"/>
    </row>
    <row r="98" spans="1:25" ht="15" customHeight="1" x14ac:dyDescent="0.2">
      <c r="A98" s="47"/>
      <c r="B98" s="47"/>
      <c r="C98" s="47"/>
      <c r="D98" s="47"/>
      <c r="E98" s="47"/>
      <c r="F98" s="47"/>
      <c r="G98" s="47"/>
      <c r="H98" s="47"/>
      <c r="Q98"/>
      <c r="S98"/>
      <c r="T98"/>
      <c r="U98"/>
      <c r="V98"/>
      <c r="W98"/>
      <c r="X98"/>
      <c r="Y98"/>
    </row>
    <row r="99" spans="1:25" ht="15" customHeight="1" x14ac:dyDescent="0.2">
      <c r="A99" s="47"/>
      <c r="B99" s="47"/>
      <c r="C99" s="47"/>
      <c r="D99" s="47"/>
      <c r="E99" s="47"/>
      <c r="F99" s="47"/>
      <c r="G99" s="47"/>
      <c r="H99" s="47"/>
      <c r="Q99"/>
      <c r="S99"/>
      <c r="T99"/>
      <c r="U99"/>
      <c r="V99"/>
      <c r="W99"/>
      <c r="X99"/>
      <c r="Y99"/>
    </row>
    <row r="100" spans="1:25" ht="15" customHeight="1" x14ac:dyDescent="0.2">
      <c r="A100" s="47"/>
      <c r="B100" s="47"/>
      <c r="C100" s="47"/>
      <c r="D100" s="47"/>
      <c r="E100" s="47"/>
      <c r="F100" s="47"/>
      <c r="G100" s="47"/>
      <c r="H100" s="47"/>
      <c r="Q100"/>
      <c r="S100"/>
      <c r="T100"/>
      <c r="U100"/>
      <c r="V100"/>
      <c r="W100"/>
      <c r="X100"/>
      <c r="Y100"/>
    </row>
    <row r="101" spans="1:25" ht="15" customHeight="1" x14ac:dyDescent="0.2">
      <c r="A101" s="47"/>
      <c r="B101" s="47"/>
      <c r="C101" s="47"/>
      <c r="D101" s="47"/>
      <c r="E101" s="47"/>
      <c r="F101" s="47"/>
      <c r="G101" s="47"/>
      <c r="H101" s="47"/>
      <c r="Q101"/>
      <c r="S101"/>
      <c r="T101"/>
      <c r="U101"/>
      <c r="V101"/>
      <c r="W101"/>
      <c r="X101"/>
      <c r="Y101"/>
    </row>
    <row r="102" spans="1:25" ht="15" customHeight="1" x14ac:dyDescent="0.2">
      <c r="A102" s="47"/>
      <c r="B102" s="47"/>
      <c r="C102" s="47"/>
      <c r="D102" s="47"/>
      <c r="E102" s="47"/>
      <c r="F102" s="47"/>
      <c r="G102" s="47"/>
      <c r="H102" s="47"/>
      <c r="Q102"/>
      <c r="S102"/>
      <c r="T102"/>
      <c r="U102"/>
      <c r="V102"/>
      <c r="W102"/>
      <c r="X102"/>
      <c r="Y102"/>
    </row>
    <row r="103" spans="1:25" ht="15" customHeight="1" x14ac:dyDescent="0.2">
      <c r="A103" s="47"/>
      <c r="B103" s="47"/>
      <c r="C103" s="47"/>
      <c r="D103" s="47"/>
      <c r="E103" s="47"/>
      <c r="F103" s="47"/>
      <c r="G103" s="47"/>
      <c r="H103" s="47"/>
      <c r="Q103"/>
      <c r="S103"/>
      <c r="T103"/>
      <c r="U103"/>
      <c r="V103"/>
      <c r="W103"/>
      <c r="X103"/>
      <c r="Y103"/>
    </row>
    <row r="104" spans="1:25" ht="15" customHeight="1" x14ac:dyDescent="0.2">
      <c r="A104" s="47"/>
      <c r="B104" s="47"/>
      <c r="C104" s="47"/>
      <c r="D104" s="47"/>
      <c r="E104" s="47"/>
      <c r="F104" s="47"/>
      <c r="G104" s="47"/>
      <c r="H104" s="47"/>
      <c r="Q104"/>
      <c r="S104"/>
      <c r="T104"/>
      <c r="U104"/>
      <c r="V104"/>
      <c r="W104"/>
      <c r="X104"/>
      <c r="Y104"/>
    </row>
    <row r="105" spans="1:25" ht="15" customHeight="1" x14ac:dyDescent="0.2">
      <c r="A105" s="47"/>
      <c r="B105" s="47"/>
      <c r="C105" s="47"/>
      <c r="D105" s="47"/>
      <c r="E105" s="47"/>
      <c r="F105" s="47"/>
      <c r="G105" s="47"/>
      <c r="H105" s="47"/>
      <c r="Q105"/>
      <c r="S105"/>
      <c r="T105"/>
      <c r="U105"/>
      <c r="V105"/>
      <c r="W105"/>
      <c r="X105"/>
      <c r="Y105"/>
    </row>
    <row r="106" spans="1:25" ht="15" customHeight="1" x14ac:dyDescent="0.2">
      <c r="A106" s="47"/>
      <c r="B106" s="47"/>
      <c r="C106" s="47"/>
      <c r="D106" s="47"/>
      <c r="E106" s="47"/>
      <c r="F106" s="47"/>
      <c r="G106" s="47"/>
      <c r="H106" s="47"/>
      <c r="Q106"/>
      <c r="S106"/>
      <c r="T106"/>
      <c r="U106"/>
      <c r="V106"/>
      <c r="W106"/>
      <c r="X106"/>
      <c r="Y106"/>
    </row>
    <row r="107" spans="1:25" ht="15" customHeight="1" x14ac:dyDescent="0.2">
      <c r="A107" s="47"/>
      <c r="B107" s="47"/>
      <c r="C107" s="47"/>
      <c r="D107" s="47"/>
      <c r="E107" s="47"/>
      <c r="F107" s="47"/>
      <c r="G107" s="47"/>
      <c r="H107" s="47"/>
      <c r="Q107"/>
      <c r="S107"/>
      <c r="T107"/>
      <c r="U107"/>
      <c r="V107"/>
      <c r="W107"/>
      <c r="X107"/>
      <c r="Y107"/>
    </row>
    <row r="108" spans="1:25" ht="15" customHeight="1" x14ac:dyDescent="0.2">
      <c r="A108" s="47"/>
      <c r="B108" s="47"/>
      <c r="C108" s="47"/>
      <c r="D108" s="47"/>
      <c r="E108" s="47"/>
      <c r="F108" s="47"/>
      <c r="G108" s="47"/>
      <c r="H108" s="47"/>
      <c r="Q108"/>
      <c r="S108"/>
      <c r="T108"/>
      <c r="U108"/>
      <c r="V108"/>
      <c r="W108"/>
      <c r="X108"/>
      <c r="Y108"/>
    </row>
    <row r="109" spans="1:25" ht="15" customHeight="1" x14ac:dyDescent="0.2">
      <c r="A109" s="47"/>
      <c r="B109" s="47"/>
      <c r="C109" s="47"/>
      <c r="D109" s="47"/>
      <c r="E109" s="47"/>
      <c r="F109" s="47"/>
      <c r="G109" s="47"/>
      <c r="H109" s="47"/>
      <c r="Q109"/>
      <c r="S109"/>
      <c r="T109"/>
      <c r="U109"/>
      <c r="V109"/>
      <c r="W109"/>
      <c r="X109"/>
      <c r="Y109"/>
    </row>
    <row r="110" spans="1:25" ht="15" customHeight="1" x14ac:dyDescent="0.2">
      <c r="A110" s="47"/>
      <c r="B110" s="47"/>
      <c r="C110" s="47"/>
      <c r="D110" s="47"/>
      <c r="E110" s="47"/>
      <c r="F110" s="47"/>
      <c r="G110" s="47"/>
      <c r="H110" s="47"/>
      <c r="Q110"/>
      <c r="S110"/>
      <c r="T110"/>
      <c r="U110"/>
      <c r="V110"/>
      <c r="W110"/>
      <c r="X110"/>
      <c r="Y110"/>
    </row>
    <row r="111" spans="1:25" ht="15" customHeight="1" x14ac:dyDescent="0.2">
      <c r="A111" s="47"/>
      <c r="B111" s="47"/>
      <c r="C111" s="47"/>
      <c r="D111" s="47"/>
      <c r="E111" s="47"/>
      <c r="F111" s="47"/>
      <c r="G111" s="47"/>
      <c r="H111" s="47"/>
      <c r="Q111"/>
      <c r="S111"/>
      <c r="T111"/>
      <c r="U111"/>
      <c r="V111"/>
      <c r="W111"/>
      <c r="X111"/>
      <c r="Y111"/>
    </row>
    <row r="112" spans="1:25" ht="15" customHeight="1" x14ac:dyDescent="0.2">
      <c r="A112" s="47"/>
      <c r="B112" s="47"/>
      <c r="C112" s="47"/>
      <c r="D112" s="47"/>
      <c r="E112" s="47"/>
      <c r="F112" s="47"/>
      <c r="G112" s="47"/>
      <c r="H112" s="47"/>
      <c r="Q112"/>
      <c r="S112"/>
      <c r="T112"/>
      <c r="U112"/>
      <c r="V112"/>
      <c r="W112"/>
      <c r="X112"/>
      <c r="Y112"/>
    </row>
    <row r="113" spans="1:25" ht="15" customHeight="1" x14ac:dyDescent="0.2">
      <c r="A113" s="47"/>
      <c r="B113" s="47"/>
      <c r="C113" s="47"/>
      <c r="D113" s="47"/>
      <c r="E113" s="47"/>
      <c r="F113" s="47"/>
      <c r="G113" s="47"/>
      <c r="H113" s="47"/>
      <c r="Q113"/>
      <c r="S113"/>
      <c r="T113"/>
      <c r="U113"/>
      <c r="V113"/>
      <c r="W113"/>
      <c r="X113"/>
      <c r="Y113"/>
    </row>
    <row r="114" spans="1:25" ht="15" customHeight="1" x14ac:dyDescent="0.2">
      <c r="A114" s="47"/>
      <c r="B114" s="47"/>
      <c r="C114" s="47"/>
      <c r="D114" s="47"/>
      <c r="E114" s="47"/>
      <c r="F114" s="47"/>
      <c r="G114" s="47"/>
      <c r="H114" s="47"/>
      <c r="Q114"/>
      <c r="S114"/>
      <c r="T114"/>
      <c r="U114"/>
      <c r="V114"/>
      <c r="W114"/>
      <c r="X114"/>
      <c r="Y114"/>
    </row>
    <row r="115" spans="1:25" ht="15" customHeight="1" x14ac:dyDescent="0.2">
      <c r="A115" s="47"/>
      <c r="B115" s="47"/>
      <c r="C115" s="47"/>
      <c r="D115" s="47"/>
      <c r="E115" s="47"/>
      <c r="F115" s="47"/>
      <c r="G115" s="47"/>
      <c r="H115" s="47"/>
      <c r="Q115"/>
      <c r="S115"/>
      <c r="T115"/>
      <c r="U115"/>
      <c r="V115"/>
      <c r="W115"/>
      <c r="X115"/>
      <c r="Y115"/>
    </row>
    <row r="116" spans="1:25" ht="15" customHeight="1" x14ac:dyDescent="0.2">
      <c r="A116" s="47"/>
      <c r="B116" s="47"/>
      <c r="C116" s="47"/>
      <c r="D116" s="47"/>
      <c r="E116" s="47"/>
      <c r="F116" s="47"/>
      <c r="G116" s="47"/>
      <c r="H116" s="47"/>
      <c r="Q116"/>
      <c r="S116"/>
      <c r="T116"/>
      <c r="U116"/>
      <c r="V116"/>
      <c r="W116"/>
      <c r="X116"/>
      <c r="Y116"/>
    </row>
    <row r="117" spans="1:25" ht="15" customHeight="1" x14ac:dyDescent="0.2">
      <c r="A117" s="47"/>
      <c r="B117" s="47"/>
      <c r="C117" s="47"/>
      <c r="D117" s="47"/>
      <c r="E117" s="47"/>
      <c r="F117" s="47"/>
      <c r="G117" s="47"/>
      <c r="H117" s="47"/>
      <c r="Q117"/>
      <c r="S117"/>
      <c r="T117"/>
      <c r="U117"/>
      <c r="V117"/>
      <c r="W117"/>
      <c r="X117"/>
      <c r="Y117"/>
    </row>
    <row r="118" spans="1:25" ht="15" customHeight="1" x14ac:dyDescent="0.2">
      <c r="A118" s="47"/>
      <c r="B118" s="47"/>
      <c r="C118" s="47"/>
      <c r="D118" s="47"/>
      <c r="E118" s="47"/>
      <c r="F118" s="47"/>
      <c r="G118" s="47"/>
      <c r="H118" s="47"/>
      <c r="Q118"/>
      <c r="S118"/>
      <c r="T118"/>
      <c r="U118"/>
      <c r="V118"/>
      <c r="W118"/>
      <c r="X118"/>
      <c r="Y118"/>
    </row>
    <row r="119" spans="1:25" ht="15" customHeight="1" x14ac:dyDescent="0.2">
      <c r="A119" s="47"/>
      <c r="B119" s="47"/>
      <c r="C119" s="47"/>
      <c r="D119" s="47"/>
      <c r="E119" s="47"/>
      <c r="F119" s="47"/>
      <c r="G119" s="47"/>
      <c r="H119" s="47"/>
      <c r="Q119"/>
      <c r="S119"/>
      <c r="T119"/>
      <c r="U119"/>
      <c r="V119"/>
      <c r="W119"/>
      <c r="X119"/>
      <c r="Y119"/>
    </row>
    <row r="120" spans="1:25" ht="15" customHeight="1" x14ac:dyDescent="0.2">
      <c r="A120" s="47"/>
      <c r="B120" s="47"/>
      <c r="C120" s="47"/>
      <c r="D120" s="47"/>
      <c r="E120" s="47"/>
      <c r="F120" s="47"/>
      <c r="G120" s="47"/>
      <c r="H120" s="47"/>
      <c r="Q120"/>
      <c r="S120"/>
      <c r="T120"/>
      <c r="U120"/>
      <c r="V120"/>
      <c r="W120"/>
      <c r="X120"/>
      <c r="Y120"/>
    </row>
    <row r="121" spans="1:25" ht="15" customHeight="1" x14ac:dyDescent="0.2">
      <c r="A121" s="47"/>
      <c r="B121" s="47"/>
      <c r="C121" s="47"/>
      <c r="D121" s="47"/>
      <c r="E121" s="47"/>
      <c r="F121" s="47"/>
      <c r="G121" s="47"/>
      <c r="H121" s="47"/>
      <c r="Q121"/>
      <c r="S121"/>
      <c r="T121"/>
      <c r="U121"/>
      <c r="V121"/>
      <c r="W121"/>
      <c r="X121"/>
      <c r="Y121"/>
    </row>
    <row r="122" spans="1:25" ht="15" customHeight="1" x14ac:dyDescent="0.2">
      <c r="A122" s="47"/>
      <c r="B122" s="47"/>
      <c r="C122" s="47"/>
      <c r="D122" s="47"/>
      <c r="E122" s="47"/>
      <c r="F122" s="47"/>
      <c r="G122" s="47"/>
      <c r="H122" s="47"/>
      <c r="Q122"/>
      <c r="S122"/>
      <c r="T122"/>
      <c r="U122"/>
      <c r="V122"/>
      <c r="W122"/>
      <c r="X122"/>
      <c r="Y122"/>
    </row>
    <row r="123" spans="1:25" ht="15" customHeight="1" x14ac:dyDescent="0.2">
      <c r="A123" s="47"/>
      <c r="B123" s="47"/>
      <c r="C123" s="47"/>
      <c r="D123" s="47"/>
      <c r="E123" s="47"/>
      <c r="F123" s="47"/>
      <c r="G123" s="47"/>
      <c r="H123" s="47"/>
      <c r="Q123"/>
      <c r="S123"/>
      <c r="T123"/>
      <c r="U123"/>
      <c r="V123"/>
      <c r="W123"/>
      <c r="X123"/>
      <c r="Y123"/>
    </row>
    <row r="124" spans="1:25" ht="15" customHeight="1" x14ac:dyDescent="0.2">
      <c r="A124" s="47"/>
      <c r="B124" s="47"/>
      <c r="C124" s="47"/>
      <c r="D124" s="47"/>
      <c r="E124" s="47"/>
      <c r="F124" s="47"/>
      <c r="G124" s="47"/>
      <c r="H124" s="47"/>
      <c r="Q124"/>
      <c r="S124"/>
      <c r="T124"/>
      <c r="U124"/>
      <c r="V124"/>
      <c r="W124"/>
      <c r="X124"/>
      <c r="Y124"/>
    </row>
    <row r="125" spans="1:25" ht="15" customHeight="1" x14ac:dyDescent="0.2">
      <c r="A125" s="47"/>
      <c r="B125" s="47"/>
      <c r="C125" s="47"/>
      <c r="D125" s="47"/>
      <c r="E125" s="47"/>
      <c r="F125" s="47"/>
      <c r="G125" s="47"/>
      <c r="H125" s="47"/>
      <c r="Q125"/>
      <c r="S125"/>
      <c r="T125"/>
      <c r="U125"/>
      <c r="V125"/>
      <c r="W125"/>
      <c r="X125"/>
      <c r="Y125"/>
    </row>
    <row r="126" spans="1:25" ht="15" customHeight="1" x14ac:dyDescent="0.2">
      <c r="A126" s="47"/>
      <c r="B126" s="47"/>
      <c r="C126" s="47"/>
      <c r="D126" s="47"/>
      <c r="E126" s="47"/>
      <c r="F126" s="47"/>
      <c r="G126" s="47"/>
      <c r="H126" s="47"/>
      <c r="Q126"/>
      <c r="S126"/>
      <c r="T126"/>
      <c r="U126"/>
      <c r="V126"/>
      <c r="W126"/>
      <c r="X126"/>
      <c r="Y126"/>
    </row>
    <row r="127" spans="1:25" ht="15" customHeight="1" x14ac:dyDescent="0.2">
      <c r="A127" s="47"/>
      <c r="B127" s="47"/>
      <c r="C127" s="47"/>
      <c r="D127" s="47"/>
      <c r="E127" s="47"/>
      <c r="F127" s="47"/>
      <c r="G127" s="47"/>
      <c r="H127" s="47"/>
      <c r="Q127"/>
      <c r="S127"/>
      <c r="T127"/>
      <c r="U127"/>
      <c r="V127"/>
      <c r="W127"/>
      <c r="X127"/>
      <c r="Y127"/>
    </row>
    <row r="128" spans="1:25" ht="15" customHeight="1" x14ac:dyDescent="0.2">
      <c r="A128" s="47"/>
      <c r="B128" s="47"/>
      <c r="C128" s="47"/>
      <c r="D128" s="47"/>
      <c r="E128" s="47"/>
      <c r="F128" s="47"/>
      <c r="G128" s="47"/>
      <c r="H128" s="47"/>
      <c r="Q128"/>
      <c r="S128"/>
      <c r="T128"/>
      <c r="U128"/>
      <c r="V128"/>
      <c r="W128"/>
      <c r="X128"/>
      <c r="Y128"/>
    </row>
    <row r="129" spans="1:25" ht="15" customHeight="1" x14ac:dyDescent="0.2">
      <c r="A129" s="47"/>
      <c r="B129" s="47"/>
      <c r="C129" s="47"/>
      <c r="D129" s="47"/>
      <c r="E129" s="47"/>
      <c r="F129" s="47"/>
      <c r="G129" s="47"/>
      <c r="H129" s="47"/>
      <c r="Q129"/>
      <c r="S129"/>
      <c r="T129"/>
      <c r="U129"/>
      <c r="V129"/>
      <c r="W129"/>
      <c r="X129"/>
      <c r="Y129"/>
    </row>
    <row r="130" spans="1:25" ht="15" customHeight="1" x14ac:dyDescent="0.2">
      <c r="A130" s="47"/>
      <c r="B130" s="47"/>
      <c r="C130" s="47"/>
      <c r="D130" s="47"/>
      <c r="E130" s="47"/>
      <c r="F130" s="47"/>
      <c r="G130" s="47"/>
      <c r="H130" s="47"/>
      <c r="Q130"/>
      <c r="S130"/>
      <c r="T130"/>
      <c r="U130"/>
      <c r="V130"/>
      <c r="W130"/>
      <c r="X130"/>
      <c r="Y130"/>
    </row>
    <row r="131" spans="1:25" ht="15" customHeight="1" x14ac:dyDescent="0.2">
      <c r="A131" s="47"/>
      <c r="B131" s="47"/>
      <c r="C131" s="47"/>
      <c r="D131" s="47"/>
      <c r="E131" s="47"/>
      <c r="F131" s="47"/>
      <c r="G131" s="47"/>
      <c r="H131" s="47"/>
      <c r="Q131"/>
      <c r="S131"/>
      <c r="T131"/>
      <c r="U131"/>
      <c r="V131"/>
      <c r="W131"/>
      <c r="X131"/>
      <c r="Y131"/>
    </row>
    <row r="132" spans="1:25" ht="15" customHeight="1" x14ac:dyDescent="0.2">
      <c r="A132" s="47"/>
      <c r="B132" s="47"/>
      <c r="C132" s="47"/>
      <c r="D132" s="47"/>
      <c r="E132" s="47"/>
      <c r="F132" s="47"/>
      <c r="G132" s="47"/>
      <c r="H132" s="47"/>
      <c r="Q132"/>
      <c r="S132"/>
      <c r="T132"/>
      <c r="U132"/>
      <c r="V132"/>
      <c r="W132"/>
      <c r="X132"/>
      <c r="Y132"/>
    </row>
    <row r="133" spans="1:25" ht="15" customHeight="1" x14ac:dyDescent="0.2">
      <c r="A133" s="47"/>
      <c r="B133" s="47"/>
      <c r="C133" s="47"/>
      <c r="D133" s="47"/>
      <c r="E133" s="47"/>
      <c r="F133" s="47"/>
      <c r="G133" s="47"/>
      <c r="H133" s="47"/>
      <c r="Q133"/>
      <c r="S133"/>
      <c r="T133"/>
      <c r="U133"/>
      <c r="V133"/>
      <c r="W133"/>
      <c r="X133"/>
      <c r="Y133"/>
    </row>
    <row r="134" spans="1:25" ht="15" customHeight="1" x14ac:dyDescent="0.2">
      <c r="A134" s="47"/>
      <c r="B134" s="47"/>
      <c r="C134" s="47"/>
      <c r="D134" s="47"/>
      <c r="E134" s="47"/>
      <c r="F134" s="47"/>
      <c r="G134" s="47"/>
      <c r="H134" s="47"/>
      <c r="Q134"/>
      <c r="S134"/>
      <c r="T134"/>
      <c r="U134"/>
      <c r="V134"/>
      <c r="W134"/>
      <c r="X134"/>
      <c r="Y134"/>
    </row>
    <row r="135" spans="1:25" ht="15" customHeight="1" x14ac:dyDescent="0.2">
      <c r="A135" s="47"/>
      <c r="B135" s="47"/>
      <c r="C135" s="47"/>
      <c r="D135" s="47"/>
      <c r="E135" s="47"/>
      <c r="F135" s="47"/>
      <c r="G135" s="47"/>
      <c r="H135" s="47"/>
      <c r="Q135"/>
      <c r="S135"/>
      <c r="T135"/>
      <c r="U135"/>
      <c r="V135"/>
      <c r="W135"/>
      <c r="X135"/>
      <c r="Y135"/>
    </row>
    <row r="136" spans="1:25" ht="15" customHeight="1" x14ac:dyDescent="0.2">
      <c r="A136" s="47"/>
      <c r="B136" s="47"/>
      <c r="C136" s="47"/>
      <c r="D136" s="47"/>
      <c r="E136" s="47"/>
      <c r="F136" s="47"/>
      <c r="G136" s="47"/>
      <c r="H136" s="47"/>
      <c r="Q136"/>
      <c r="S136"/>
      <c r="T136"/>
      <c r="U136"/>
      <c r="V136"/>
      <c r="W136"/>
      <c r="X136"/>
      <c r="Y136"/>
    </row>
    <row r="137" spans="1:25" ht="15" customHeight="1" x14ac:dyDescent="0.2">
      <c r="A137" s="47"/>
      <c r="B137" s="47"/>
      <c r="C137" s="47"/>
      <c r="D137" s="47"/>
      <c r="E137" s="47"/>
      <c r="F137" s="47"/>
      <c r="G137" s="47"/>
      <c r="H137" s="47"/>
    </row>
    <row r="138" spans="1:25" ht="15" customHeight="1" x14ac:dyDescent="0.2">
      <c r="A138" s="47"/>
      <c r="B138" s="47"/>
      <c r="C138" s="47"/>
      <c r="D138" s="47"/>
      <c r="E138" s="47"/>
      <c r="F138" s="47"/>
      <c r="G138" s="47"/>
      <c r="H138" s="47"/>
    </row>
    <row r="139" spans="1:25" ht="15" customHeight="1" x14ac:dyDescent="0.2">
      <c r="A139" s="47"/>
      <c r="B139" s="47"/>
      <c r="C139" s="47"/>
      <c r="D139" s="47"/>
      <c r="E139" s="47"/>
      <c r="F139" s="47"/>
      <c r="G139" s="47"/>
      <c r="H139" s="47"/>
    </row>
    <row r="140" spans="1:25" ht="15" customHeight="1" x14ac:dyDescent="0.2">
      <c r="A140" s="47"/>
      <c r="B140" s="47"/>
      <c r="C140" s="47"/>
      <c r="D140" s="47"/>
      <c r="E140" s="47"/>
      <c r="F140" s="47"/>
      <c r="G140" s="47"/>
      <c r="H140" s="47"/>
    </row>
    <row r="141" spans="1:25" ht="15" customHeight="1" x14ac:dyDescent="0.2">
      <c r="A141" s="47"/>
      <c r="B141" s="47"/>
      <c r="C141" s="47"/>
      <c r="D141" s="47"/>
      <c r="E141" s="47"/>
      <c r="F141" s="47"/>
      <c r="G141" s="47"/>
      <c r="H141" s="47"/>
    </row>
    <row r="142" spans="1:25" ht="15" customHeight="1" x14ac:dyDescent="0.2">
      <c r="A142" s="47"/>
      <c r="B142" s="47"/>
      <c r="C142" s="47"/>
      <c r="D142" s="47"/>
      <c r="E142" s="47"/>
      <c r="F142" s="47"/>
      <c r="G142" s="47"/>
      <c r="H142" s="47"/>
    </row>
    <row r="143" spans="1:25" ht="15" customHeight="1" x14ac:dyDescent="0.2">
      <c r="A143" s="47"/>
      <c r="B143" s="47"/>
      <c r="C143" s="47"/>
      <c r="D143" s="47"/>
      <c r="E143" s="47"/>
      <c r="F143" s="47"/>
      <c r="G143" s="47"/>
      <c r="H143" s="47"/>
    </row>
    <row r="144" spans="1:25" ht="15" customHeight="1" x14ac:dyDescent="0.2">
      <c r="A144" s="47"/>
      <c r="B144" s="47"/>
      <c r="C144" s="47"/>
      <c r="D144" s="47"/>
      <c r="E144" s="47"/>
      <c r="F144" s="47"/>
      <c r="G144" s="47"/>
      <c r="H144" s="47"/>
    </row>
    <row r="145" spans="1:8" ht="15" customHeight="1" x14ac:dyDescent="0.2">
      <c r="A145" s="47"/>
      <c r="B145" s="47"/>
      <c r="C145" s="47"/>
      <c r="D145" s="47"/>
      <c r="E145" s="47"/>
      <c r="F145" s="47"/>
      <c r="G145" s="47"/>
      <c r="H145" s="47"/>
    </row>
    <row r="146" spans="1:8" ht="15" customHeight="1" x14ac:dyDescent="0.2">
      <c r="A146" s="47"/>
      <c r="B146" s="47"/>
      <c r="C146" s="47"/>
      <c r="D146" s="47"/>
      <c r="E146" s="47"/>
      <c r="F146" s="47"/>
      <c r="G146" s="47"/>
      <c r="H146" s="47"/>
    </row>
    <row r="147" spans="1:8" ht="15" customHeight="1" x14ac:dyDescent="0.2">
      <c r="A147" s="47"/>
      <c r="B147" s="47"/>
      <c r="C147" s="47"/>
      <c r="D147" s="47"/>
      <c r="E147" s="47"/>
      <c r="F147" s="47"/>
      <c r="G147" s="47"/>
      <c r="H147" s="47"/>
    </row>
    <row r="148" spans="1:8" ht="15" customHeight="1" x14ac:dyDescent="0.2">
      <c r="A148" s="47"/>
      <c r="B148" s="47"/>
      <c r="C148" s="47"/>
      <c r="D148" s="47"/>
      <c r="E148" s="47"/>
      <c r="F148" s="47"/>
      <c r="G148" s="47"/>
      <c r="H148" s="47"/>
    </row>
    <row r="149" spans="1:8" ht="15" customHeight="1" x14ac:dyDescent="0.2">
      <c r="A149" s="47"/>
      <c r="B149" s="47"/>
      <c r="C149" s="47"/>
      <c r="D149" s="47"/>
      <c r="E149" s="47"/>
      <c r="F149" s="47"/>
      <c r="G149" s="47"/>
      <c r="H149" s="47"/>
    </row>
    <row r="150" spans="1:8" ht="15" customHeight="1" x14ac:dyDescent="0.2">
      <c r="A150" s="47"/>
      <c r="B150" s="47"/>
      <c r="C150" s="47"/>
      <c r="D150" s="47"/>
      <c r="E150" s="47"/>
      <c r="F150" s="47"/>
      <c r="G150" s="47"/>
      <c r="H150" s="47"/>
    </row>
    <row r="151" spans="1:8" ht="15" customHeight="1" x14ac:dyDescent="0.2">
      <c r="A151" s="47"/>
      <c r="B151" s="47"/>
      <c r="C151" s="47"/>
      <c r="D151" s="47"/>
      <c r="E151" s="47"/>
      <c r="F151" s="47"/>
      <c r="G151" s="47"/>
      <c r="H151" s="47"/>
    </row>
    <row r="152" spans="1:8" ht="15" customHeight="1" x14ac:dyDescent="0.2">
      <c r="A152" s="47"/>
      <c r="B152" s="47"/>
      <c r="C152" s="47"/>
      <c r="D152" s="47"/>
      <c r="E152" s="47"/>
      <c r="F152" s="47"/>
      <c r="G152" s="47"/>
      <c r="H152" s="47"/>
    </row>
    <row r="153" spans="1:8" ht="15" customHeight="1" x14ac:dyDescent="0.2">
      <c r="A153" s="47"/>
      <c r="B153" s="47"/>
      <c r="C153" s="47"/>
      <c r="D153" s="47"/>
      <c r="E153" s="47"/>
      <c r="F153" s="47"/>
      <c r="G153" s="47"/>
      <c r="H153" s="47"/>
    </row>
    <row r="154" spans="1:8" ht="15" customHeight="1" x14ac:dyDescent="0.2">
      <c r="A154" s="47"/>
      <c r="B154" s="47"/>
      <c r="C154" s="47"/>
      <c r="D154" s="47"/>
      <c r="E154" s="47"/>
      <c r="F154" s="47"/>
      <c r="G154" s="47"/>
      <c r="H154" s="47"/>
    </row>
    <row r="155" spans="1:8" ht="15" customHeight="1" x14ac:dyDescent="0.2">
      <c r="A155" s="47"/>
      <c r="B155" s="47"/>
      <c r="C155" s="47"/>
      <c r="D155" s="47"/>
      <c r="E155" s="47"/>
      <c r="F155" s="47"/>
      <c r="G155" s="47"/>
      <c r="H155" s="47"/>
    </row>
    <row r="156" spans="1:8" ht="15" customHeight="1" x14ac:dyDescent="0.2">
      <c r="A156" s="47"/>
      <c r="B156" s="47"/>
      <c r="C156" s="47"/>
      <c r="D156" s="47"/>
      <c r="E156" s="47"/>
      <c r="F156" s="47"/>
      <c r="G156" s="47"/>
      <c r="H156" s="47"/>
    </row>
    <row r="157" spans="1:8" ht="15" customHeight="1" x14ac:dyDescent="0.2">
      <c r="A157" s="47"/>
      <c r="B157" s="47"/>
      <c r="C157" s="47"/>
      <c r="D157" s="47"/>
      <c r="E157" s="47"/>
      <c r="F157" s="47"/>
      <c r="G157" s="47"/>
      <c r="H157" s="47"/>
    </row>
    <row r="158" spans="1:8" ht="15" customHeight="1" x14ac:dyDescent="0.2">
      <c r="A158" s="47"/>
      <c r="B158" s="47"/>
      <c r="C158" s="47"/>
      <c r="D158" s="47"/>
      <c r="E158" s="47"/>
      <c r="F158" s="47"/>
      <c r="G158" s="47"/>
      <c r="H158" s="47"/>
    </row>
    <row r="159" spans="1:8" ht="15" customHeight="1" x14ac:dyDescent="0.2">
      <c r="A159" s="47"/>
      <c r="B159" s="47"/>
      <c r="C159" s="47"/>
      <c r="D159" s="47"/>
      <c r="E159" s="47"/>
      <c r="F159" s="47"/>
      <c r="G159" s="47"/>
      <c r="H159" s="47"/>
    </row>
    <row r="160" spans="1:8" ht="15" customHeight="1" x14ac:dyDescent="0.2">
      <c r="A160" s="47"/>
      <c r="B160" s="47"/>
      <c r="C160" s="47"/>
      <c r="D160" s="47"/>
      <c r="E160" s="47"/>
      <c r="F160" s="47"/>
      <c r="G160" s="47"/>
      <c r="H160" s="47"/>
    </row>
    <row r="161" spans="1:8" ht="15" customHeight="1" x14ac:dyDescent="0.2">
      <c r="A161" s="47"/>
      <c r="B161" s="47"/>
      <c r="C161" s="47"/>
      <c r="D161" s="47"/>
      <c r="E161" s="47"/>
      <c r="F161" s="47"/>
      <c r="G161" s="47"/>
      <c r="H161" s="47"/>
    </row>
    <row r="162" spans="1:8" ht="15" customHeight="1" x14ac:dyDescent="0.2">
      <c r="A162" s="47"/>
      <c r="B162" s="47"/>
      <c r="C162" s="47"/>
      <c r="D162" s="47"/>
      <c r="E162" s="47"/>
      <c r="F162" s="47"/>
      <c r="G162" s="47"/>
      <c r="H162" s="47"/>
    </row>
    <row r="163" spans="1:8" ht="15" customHeight="1" x14ac:dyDescent="0.2">
      <c r="A163" s="47"/>
      <c r="B163" s="47"/>
      <c r="C163" s="47"/>
      <c r="D163" s="47"/>
      <c r="E163" s="47"/>
      <c r="F163" s="47"/>
      <c r="G163" s="47"/>
      <c r="H163" s="47"/>
    </row>
    <row r="164" spans="1:8" ht="15" customHeight="1" x14ac:dyDescent="0.2">
      <c r="A164" s="47"/>
      <c r="B164" s="47"/>
      <c r="C164" s="47"/>
      <c r="D164" s="47"/>
      <c r="E164" s="47"/>
      <c r="F164" s="47"/>
      <c r="G164" s="47"/>
      <c r="H164" s="47"/>
    </row>
    <row r="165" spans="1:8" ht="15" customHeight="1" x14ac:dyDescent="0.2">
      <c r="A165" s="47"/>
      <c r="B165" s="47"/>
      <c r="C165" s="47"/>
      <c r="D165" s="47"/>
      <c r="E165" s="47"/>
      <c r="F165" s="47"/>
      <c r="G165" s="47"/>
      <c r="H165" s="47"/>
    </row>
    <row r="166" spans="1:8" ht="15" customHeight="1" x14ac:dyDescent="0.2">
      <c r="A166" s="47"/>
      <c r="B166" s="47"/>
      <c r="C166" s="47"/>
      <c r="D166" s="47"/>
      <c r="E166" s="47"/>
      <c r="F166" s="47"/>
      <c r="G166" s="47"/>
      <c r="H166" s="47"/>
    </row>
    <row r="167" spans="1:8" ht="15" customHeight="1" x14ac:dyDescent="0.2">
      <c r="A167" s="47"/>
      <c r="B167" s="47"/>
      <c r="C167" s="47"/>
      <c r="D167" s="47"/>
      <c r="E167" s="47"/>
      <c r="F167" s="47"/>
      <c r="G167" s="47"/>
      <c r="H167" s="47"/>
    </row>
    <row r="168" spans="1:8" ht="15" customHeight="1" x14ac:dyDescent="0.2">
      <c r="A168" s="47"/>
      <c r="B168" s="47"/>
      <c r="C168" s="47"/>
      <c r="D168" s="47"/>
      <c r="E168" s="47"/>
      <c r="F168" s="47"/>
      <c r="G168" s="47"/>
      <c r="H168" s="47"/>
    </row>
    <row r="169" spans="1:8" ht="15" customHeight="1" x14ac:dyDescent="0.2">
      <c r="A169" s="47"/>
      <c r="B169" s="47"/>
      <c r="C169" s="47"/>
      <c r="D169" s="47"/>
      <c r="E169" s="47"/>
      <c r="F169" s="47"/>
      <c r="G169" s="47"/>
      <c r="H169" s="47"/>
    </row>
    <row r="170" spans="1:8" ht="15" customHeight="1" x14ac:dyDescent="0.2">
      <c r="A170" s="47"/>
      <c r="B170" s="47"/>
      <c r="C170" s="47"/>
      <c r="D170" s="47"/>
      <c r="E170" s="47"/>
      <c r="F170" s="47"/>
      <c r="G170" s="47"/>
      <c r="H170" s="47"/>
    </row>
    <row r="171" spans="1:8" ht="15" customHeight="1" x14ac:dyDescent="0.2">
      <c r="A171" s="47"/>
      <c r="B171" s="47"/>
      <c r="C171" s="47"/>
      <c r="D171" s="47"/>
      <c r="E171" s="47"/>
      <c r="F171" s="47"/>
      <c r="G171" s="47"/>
      <c r="H171" s="47"/>
    </row>
    <row r="172" spans="1:8" ht="15" customHeight="1" x14ac:dyDescent="0.2">
      <c r="A172" s="47"/>
      <c r="B172" s="47"/>
      <c r="C172" s="47"/>
      <c r="D172" s="47"/>
      <c r="E172" s="47"/>
      <c r="F172" s="47"/>
      <c r="G172" s="47"/>
      <c r="H172" s="47"/>
    </row>
    <row r="173" spans="1:8" ht="15" customHeight="1" x14ac:dyDescent="0.2">
      <c r="A173" s="47"/>
      <c r="B173" s="47"/>
      <c r="C173" s="47"/>
      <c r="D173" s="47"/>
      <c r="E173" s="47"/>
      <c r="F173" s="47"/>
      <c r="G173" s="47"/>
      <c r="H173" s="47"/>
    </row>
    <row r="174" spans="1:8" ht="15" customHeight="1" x14ac:dyDescent="0.2">
      <c r="A174" s="47"/>
      <c r="B174" s="47"/>
      <c r="C174" s="47"/>
      <c r="D174" s="47"/>
      <c r="E174" s="47"/>
      <c r="F174" s="47"/>
      <c r="G174" s="47"/>
      <c r="H174" s="47"/>
    </row>
    <row r="175" spans="1:8" ht="15" customHeight="1" x14ac:dyDescent="0.2">
      <c r="A175" s="47"/>
      <c r="B175" s="47"/>
      <c r="C175" s="47"/>
      <c r="D175" s="47"/>
      <c r="E175" s="47"/>
      <c r="F175" s="47"/>
      <c r="G175" s="47"/>
      <c r="H175" s="47"/>
    </row>
    <row r="176" spans="1:8" ht="15" customHeight="1" x14ac:dyDescent="0.2">
      <c r="A176" s="47"/>
      <c r="B176" s="47"/>
      <c r="C176" s="47"/>
      <c r="D176" s="47"/>
      <c r="E176" s="47"/>
      <c r="F176" s="47"/>
      <c r="G176" s="47"/>
      <c r="H176" s="47"/>
    </row>
    <row r="177" spans="1:8" ht="15" customHeight="1" x14ac:dyDescent="0.2">
      <c r="A177" s="47"/>
      <c r="B177" s="47"/>
      <c r="C177" s="47"/>
      <c r="D177" s="47"/>
      <c r="E177" s="47"/>
      <c r="F177" s="47"/>
      <c r="G177" s="47"/>
      <c r="H177" s="47"/>
    </row>
    <row r="178" spans="1:8" ht="15" customHeight="1" x14ac:dyDescent="0.2">
      <c r="A178" s="47"/>
      <c r="B178" s="47"/>
      <c r="C178" s="47"/>
      <c r="D178" s="47"/>
      <c r="E178" s="47"/>
      <c r="F178" s="47"/>
      <c r="G178" s="47"/>
      <c r="H178" s="47"/>
    </row>
    <row r="179" spans="1:8" ht="15" customHeight="1" x14ac:dyDescent="0.2">
      <c r="A179" s="47"/>
      <c r="B179" s="47"/>
      <c r="C179" s="47"/>
      <c r="D179" s="47"/>
      <c r="E179" s="47"/>
      <c r="F179" s="47"/>
      <c r="G179" s="47"/>
      <c r="H179" s="47"/>
    </row>
    <row r="180" spans="1:8" ht="15" customHeight="1" x14ac:dyDescent="0.2">
      <c r="A180" s="47"/>
      <c r="B180" s="47"/>
      <c r="C180" s="47"/>
      <c r="D180" s="47"/>
      <c r="E180" s="47"/>
      <c r="F180" s="47"/>
      <c r="G180" s="47"/>
      <c r="H180" s="47"/>
    </row>
    <row r="181" spans="1:8" ht="15" customHeight="1" x14ac:dyDescent="0.2">
      <c r="A181" s="47"/>
      <c r="B181" s="47"/>
      <c r="C181" s="47"/>
      <c r="D181" s="47"/>
      <c r="E181" s="47"/>
      <c r="F181" s="47"/>
      <c r="G181" s="47"/>
      <c r="H181" s="47"/>
    </row>
    <row r="182" spans="1:8" ht="15" customHeight="1" x14ac:dyDescent="0.2">
      <c r="A182" s="47"/>
      <c r="B182" s="47"/>
      <c r="C182" s="47"/>
      <c r="D182" s="47"/>
      <c r="E182" s="47"/>
      <c r="F182" s="47"/>
      <c r="G182" s="47"/>
      <c r="H182" s="47"/>
    </row>
    <row r="183" spans="1:8" ht="15" customHeight="1" x14ac:dyDescent="0.2">
      <c r="A183" s="47"/>
      <c r="B183" s="47"/>
      <c r="C183" s="47"/>
      <c r="D183" s="47"/>
      <c r="E183" s="47"/>
      <c r="F183" s="47"/>
      <c r="G183" s="47"/>
      <c r="H183" s="47"/>
    </row>
  </sheetData>
  <phoneticPr fontId="3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33713-D2E9-4D9B-B05F-7A1A6163A8C5}">
  <dimension ref="A1:I14"/>
  <sheetViews>
    <sheetView workbookViewId="0">
      <selection activeCell="H24" sqref="H24"/>
    </sheetView>
  </sheetViews>
  <sheetFormatPr defaultColWidth="9" defaultRowHeight="14.25" x14ac:dyDescent="0.2"/>
  <cols>
    <col min="1" max="1" width="46.875" style="231" bestFit="1" customWidth="1"/>
    <col min="2" max="3" width="10.625" style="231" customWidth="1"/>
    <col min="4" max="6" width="15.5" style="231" customWidth="1"/>
    <col min="7" max="7" width="12.5" style="231" bestFit="1" customWidth="1"/>
    <col min="8" max="8" width="12.375" style="231" bestFit="1" customWidth="1"/>
    <col min="9" max="9" width="13.625" style="231" bestFit="1" customWidth="1"/>
    <col min="10" max="10" width="25.625" style="231" customWidth="1"/>
    <col min="11" max="16384" width="9" style="231"/>
  </cols>
  <sheetData>
    <row r="1" spans="1:9" ht="15" thickBot="1" x14ac:dyDescent="0.25"/>
    <row r="2" spans="1:9" ht="15" x14ac:dyDescent="0.25">
      <c r="A2" s="771" t="s">
        <v>6507</v>
      </c>
      <c r="B2" s="787" t="s">
        <v>6412</v>
      </c>
      <c r="C2" s="787" t="s">
        <v>6413</v>
      </c>
      <c r="D2" s="782" t="s">
        <v>6454</v>
      </c>
      <c r="E2" s="772" t="s">
        <v>6455</v>
      </c>
      <c r="F2" s="772" t="s">
        <v>6456</v>
      </c>
      <c r="G2" s="772" t="s">
        <v>6457</v>
      </c>
      <c r="H2" s="783" t="s">
        <v>6458</v>
      </c>
      <c r="I2" s="773"/>
    </row>
    <row r="3" spans="1:9" x14ac:dyDescent="0.2">
      <c r="A3" s="774" t="s">
        <v>6633</v>
      </c>
      <c r="D3" s="774"/>
      <c r="H3" s="775"/>
      <c r="I3" s="775"/>
    </row>
    <row r="4" spans="1:9" ht="15" x14ac:dyDescent="0.25">
      <c r="A4" s="776" t="s">
        <v>6497</v>
      </c>
      <c r="B4" s="777">
        <f>'Capex Source data'!D74</f>
        <v>6.4896912199741932E-2</v>
      </c>
      <c r="C4" s="777">
        <f>'Capex Source data'!E74</f>
        <v>6.4896912199741932E-2</v>
      </c>
      <c r="D4" s="784">
        <f>'Capex Source data'!F74</f>
        <v>5.4080760166451615E-2</v>
      </c>
      <c r="E4" s="777">
        <f>'Capex Source data'!G74</f>
        <v>2.7040380083225807E-2</v>
      </c>
      <c r="F4" s="777">
        <f>'Capex Source data'!H74</f>
        <v>0</v>
      </c>
      <c r="G4" s="777">
        <f>'Capex Source data'!I74</f>
        <v>5.4080760166451615E-2</v>
      </c>
      <c r="H4" s="785">
        <f>'Capex Source data'!J74</f>
        <v>5.4080760166451615E-2</v>
      </c>
      <c r="I4" s="778">
        <f>SUM(D4:H4)</f>
        <v>0.18928266058258064</v>
      </c>
    </row>
    <row r="5" spans="1:9" ht="15" x14ac:dyDescent="0.25">
      <c r="A5" s="776" t="s">
        <v>6498</v>
      </c>
      <c r="B5" s="777">
        <f>'Capex Source data'!D77</f>
        <v>1.4060997643277418</v>
      </c>
      <c r="C5" s="777">
        <f>'Capex Source data'!E77</f>
        <v>1.4060997643277418</v>
      </c>
      <c r="D5" s="784">
        <f>'Capex Source data'!F77</f>
        <v>0.81121140249677415</v>
      </c>
      <c r="E5" s="777">
        <f>'Capex Source data'!G77</f>
        <v>0.81121140249677415</v>
      </c>
      <c r="F5" s="777">
        <f>'Capex Source data'!H77</f>
        <v>0.81121140249677415</v>
      </c>
      <c r="G5" s="777">
        <f>'Capex Source data'!I77</f>
        <v>0.81121140249677415</v>
      </c>
      <c r="H5" s="785">
        <f>'Capex Source data'!J77</f>
        <v>0.81121140249677415</v>
      </c>
      <c r="I5" s="778">
        <f t="shared" ref="I5:I7" si="0">SUM(D5:H5)</f>
        <v>4.0560570124838708</v>
      </c>
    </row>
    <row r="6" spans="1:9" ht="15" x14ac:dyDescent="0.25">
      <c r="A6" s="776" t="s">
        <v>6627</v>
      </c>
      <c r="B6" s="777">
        <f>'Capex Source data'!D86</f>
        <v>0</v>
      </c>
      <c r="C6" s="777">
        <f>'Capex Source data'!E86</f>
        <v>0.40560570124838707</v>
      </c>
      <c r="D6" s="784">
        <f>'Capex Source data'!F86</f>
        <v>0.40560570124838707</v>
      </c>
      <c r="E6" s="777">
        <f>'Capex Source data'!G86</f>
        <v>0</v>
      </c>
      <c r="F6" s="777">
        <f>'Capex Source data'!H86</f>
        <v>0</v>
      </c>
      <c r="G6" s="777">
        <f>'Capex Source data'!I86</f>
        <v>0</v>
      </c>
      <c r="H6" s="785">
        <f>'Capex Source data'!J86</f>
        <v>0</v>
      </c>
      <c r="I6" s="778">
        <f t="shared" si="0"/>
        <v>0.40560570124838707</v>
      </c>
    </row>
    <row r="7" spans="1:9" ht="15" x14ac:dyDescent="0.25">
      <c r="A7" s="776" t="s">
        <v>6501</v>
      </c>
      <c r="B7" s="777">
        <f>'Capex Source data'!D81</f>
        <v>0</v>
      </c>
      <c r="C7" s="777">
        <f>'Capex Source data'!E81</f>
        <v>0</v>
      </c>
      <c r="D7" s="784">
        <f>'Capex Source data'!F81</f>
        <v>0.11356959634954837</v>
      </c>
      <c r="E7" s="777">
        <f>'Capex Source data'!G81</f>
        <v>6.4896912199741932E-2</v>
      </c>
      <c r="F7" s="777">
        <f>'Capex Source data'!H81</f>
        <v>6.4896912199741932E-2</v>
      </c>
      <c r="G7" s="777">
        <f>'Capex Source data'!I81</f>
        <v>6.4896912199741932E-2</v>
      </c>
      <c r="H7" s="785">
        <f>'Capex Source data'!J81</f>
        <v>0.12979382439948386</v>
      </c>
      <c r="I7" s="778">
        <f t="shared" si="0"/>
        <v>0.43805415734825803</v>
      </c>
    </row>
    <row r="8" spans="1:9" ht="15.75" thickBot="1" x14ac:dyDescent="0.3">
      <c r="A8" s="779" t="s">
        <v>6406</v>
      </c>
      <c r="B8" s="780">
        <f t="shared" ref="B8:C8" si="1">SUM(B4:B7)</f>
        <v>1.4709966765274838</v>
      </c>
      <c r="C8" s="780">
        <f t="shared" si="1"/>
        <v>1.8766023777758709</v>
      </c>
      <c r="D8" s="786">
        <f>SUM(D4:D7)</f>
        <v>1.3844674602611613</v>
      </c>
      <c r="E8" s="780">
        <f t="shared" ref="E8:H8" si="2">SUM(E4:E7)</f>
        <v>0.90314869477974191</v>
      </c>
      <c r="F8" s="780">
        <f t="shared" si="2"/>
        <v>0.87610831469651607</v>
      </c>
      <c r="G8" s="780">
        <f t="shared" si="2"/>
        <v>0.93018907486296765</v>
      </c>
      <c r="H8" s="781">
        <f t="shared" si="2"/>
        <v>0.99508598706270956</v>
      </c>
      <c r="I8" s="781">
        <f>SUM(D8:H8)</f>
        <v>5.088999531663096</v>
      </c>
    </row>
    <row r="9" spans="1:9" ht="15" thickBot="1" x14ac:dyDescent="0.25"/>
    <row r="10" spans="1:9" ht="15" x14ac:dyDescent="0.25">
      <c r="A10" s="771" t="s">
        <v>6507</v>
      </c>
      <c r="B10" s="787" t="s">
        <v>6412</v>
      </c>
      <c r="C10" s="787" t="s">
        <v>6413</v>
      </c>
      <c r="D10" s="782" t="s">
        <v>6454</v>
      </c>
      <c r="E10" s="772" t="s">
        <v>6455</v>
      </c>
      <c r="F10" s="772" t="s">
        <v>6456</v>
      </c>
      <c r="G10" s="772" t="s">
        <v>6457</v>
      </c>
      <c r="H10" s="783" t="s">
        <v>6458</v>
      </c>
      <c r="I10" s="773"/>
    </row>
    <row r="11" spans="1:9" ht="15" x14ac:dyDescent="0.25">
      <c r="A11" s="776" t="s">
        <v>48</v>
      </c>
      <c r="B11" s="777">
        <f>B5+B4</f>
        <v>1.4709966765274838</v>
      </c>
      <c r="C11" s="777">
        <f t="shared" ref="C11" si="3">C5+C4</f>
        <v>1.4709966765274838</v>
      </c>
      <c r="D11" s="784">
        <f>D5+D4</f>
        <v>0.86529216266322573</v>
      </c>
      <c r="E11" s="777">
        <f t="shared" ref="E11:H11" si="4">E5+E4</f>
        <v>0.83825178257999999</v>
      </c>
      <c r="F11" s="777">
        <f t="shared" si="4"/>
        <v>0.81121140249677415</v>
      </c>
      <c r="G11" s="777">
        <f t="shared" si="4"/>
        <v>0.86529216266322573</v>
      </c>
      <c r="H11" s="785">
        <f t="shared" si="4"/>
        <v>0.86529216266322573</v>
      </c>
      <c r="I11" s="778">
        <f>SUM(D11:H11)</f>
        <v>4.2453396730664519</v>
      </c>
    </row>
    <row r="12" spans="1:9" ht="15" x14ac:dyDescent="0.25">
      <c r="A12" s="776" t="s">
        <v>6634</v>
      </c>
      <c r="B12" s="777">
        <f t="shared" ref="B12:C12" si="5">B7</f>
        <v>0</v>
      </c>
      <c r="C12" s="777">
        <f t="shared" si="5"/>
        <v>0</v>
      </c>
      <c r="D12" s="784">
        <f>D7</f>
        <v>0.11356959634954837</v>
      </c>
      <c r="E12" s="777">
        <f t="shared" ref="E12:H12" si="6">E7</f>
        <v>6.4896912199741932E-2</v>
      </c>
      <c r="F12" s="777">
        <f t="shared" si="6"/>
        <v>6.4896912199741932E-2</v>
      </c>
      <c r="G12" s="777">
        <f t="shared" si="6"/>
        <v>6.4896912199741932E-2</v>
      </c>
      <c r="H12" s="785">
        <f t="shared" si="6"/>
        <v>0.12979382439948386</v>
      </c>
      <c r="I12" s="778">
        <f t="shared" ref="I12:I13" si="7">SUM(D12:H12)</f>
        <v>0.43805415734825803</v>
      </c>
    </row>
    <row r="13" spans="1:9" ht="15" x14ac:dyDescent="0.25">
      <c r="A13" s="774" t="s">
        <v>6437</v>
      </c>
      <c r="B13" s="777">
        <f t="shared" ref="B13:C13" si="8">B6</f>
        <v>0</v>
      </c>
      <c r="C13" s="777">
        <f t="shared" si="8"/>
        <v>0.40560570124838707</v>
      </c>
      <c r="D13" s="784">
        <f>D6</f>
        <v>0.40560570124838707</v>
      </c>
      <c r="E13" s="777">
        <f t="shared" ref="E13:H13" si="9">E6</f>
        <v>0</v>
      </c>
      <c r="F13" s="777">
        <f t="shared" si="9"/>
        <v>0</v>
      </c>
      <c r="G13" s="777">
        <f t="shared" si="9"/>
        <v>0</v>
      </c>
      <c r="H13" s="785">
        <f t="shared" si="9"/>
        <v>0</v>
      </c>
      <c r="I13" s="778">
        <f t="shared" si="7"/>
        <v>0.40560570124838707</v>
      </c>
    </row>
    <row r="14" spans="1:9" ht="15.75" thickBot="1" x14ac:dyDescent="0.3">
      <c r="A14" s="779" t="s">
        <v>6406</v>
      </c>
      <c r="B14" s="780">
        <f t="shared" ref="B14:C14" si="10">SUM(B11:B13)</f>
        <v>1.4709966765274838</v>
      </c>
      <c r="C14" s="780">
        <f t="shared" si="10"/>
        <v>1.8766023777758709</v>
      </c>
      <c r="D14" s="786">
        <f>SUM(D11:D13)</f>
        <v>1.3844674602611611</v>
      </c>
      <c r="E14" s="780">
        <f t="shared" ref="E14:I14" si="11">SUM(E11:E13)</f>
        <v>0.90314869477974191</v>
      </c>
      <c r="F14" s="780">
        <f t="shared" si="11"/>
        <v>0.87610831469651607</v>
      </c>
      <c r="G14" s="780">
        <f t="shared" si="11"/>
        <v>0.93018907486296765</v>
      </c>
      <c r="H14" s="781">
        <f t="shared" si="11"/>
        <v>0.99508598706270956</v>
      </c>
      <c r="I14" s="781">
        <f t="shared" si="11"/>
        <v>5.0889995316630969</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60A39-043C-4389-9E5B-4BB86534F4FC}">
  <dimension ref="A1:L98"/>
  <sheetViews>
    <sheetView workbookViewId="0">
      <pane xSplit="2" ySplit="2" topLeftCell="C3" activePane="bottomRight" state="frozen"/>
      <selection pane="topRight" activeCell="C1" sqref="C1"/>
      <selection pane="bottomLeft" activeCell="A2" sqref="A2"/>
      <selection pane="bottomRight" activeCell="N31" sqref="N31"/>
    </sheetView>
  </sheetViews>
  <sheetFormatPr defaultColWidth="9" defaultRowHeight="14.25" x14ac:dyDescent="0.2"/>
  <cols>
    <col min="1" max="1" width="46.875" style="38" bestFit="1" customWidth="1"/>
    <col min="2" max="2" width="15.125" style="38" customWidth="1"/>
    <col min="3" max="5" width="11.125" style="38" bestFit="1" customWidth="1"/>
    <col min="6" max="8" width="15.5" style="38" customWidth="1"/>
    <col min="9" max="9" width="12.5" style="38" bestFit="1" customWidth="1"/>
    <col min="10" max="10" width="12.375" style="38" bestFit="1" customWidth="1"/>
    <col min="11" max="11" width="13.625" style="38" bestFit="1" customWidth="1"/>
    <col min="12" max="12" width="25.625" style="38" customWidth="1"/>
    <col min="13" max="16384" width="9" style="38"/>
  </cols>
  <sheetData>
    <row r="1" spans="1:12" ht="15" thickBot="1" x14ac:dyDescent="0.25"/>
    <row r="2" spans="1:12" s="39" customFormat="1" ht="15.75" thickBot="1" x14ac:dyDescent="0.3">
      <c r="A2" s="553" t="s">
        <v>6859</v>
      </c>
      <c r="B2" s="554"/>
      <c r="C2" s="555" t="s">
        <v>6704</v>
      </c>
      <c r="D2" s="555" t="s">
        <v>6698</v>
      </c>
      <c r="E2" s="556" t="s">
        <v>6225</v>
      </c>
      <c r="F2" s="557" t="s">
        <v>6699</v>
      </c>
      <c r="G2" s="555" t="s">
        <v>6700</v>
      </c>
      <c r="H2" s="555" t="s">
        <v>6701</v>
      </c>
      <c r="I2" s="555" t="s">
        <v>6702</v>
      </c>
      <c r="J2" s="555" t="s">
        <v>6703</v>
      </c>
      <c r="K2" s="556" t="s">
        <v>6406</v>
      </c>
      <c r="L2" s="40"/>
    </row>
    <row r="3" spans="1:12" ht="15" x14ac:dyDescent="0.25">
      <c r="A3" s="172" t="s">
        <v>6242</v>
      </c>
      <c r="B3" s="173"/>
      <c r="C3" s="174"/>
      <c r="D3" s="174">
        <v>540000</v>
      </c>
      <c r="E3" s="457">
        <v>540000</v>
      </c>
      <c r="F3" s="451">
        <v>540000</v>
      </c>
      <c r="G3" s="436">
        <v>540000</v>
      </c>
      <c r="H3" s="436">
        <v>540000</v>
      </c>
      <c r="I3" s="436">
        <v>540000</v>
      </c>
      <c r="J3" s="436">
        <v>540000</v>
      </c>
      <c r="K3" s="222">
        <f>SUM(F3:J3)</f>
        <v>2700000</v>
      </c>
    </row>
    <row r="4" spans="1:12" ht="15" x14ac:dyDescent="0.25">
      <c r="A4" s="437" t="s">
        <v>6245</v>
      </c>
      <c r="C4" s="438"/>
      <c r="D4" s="438">
        <v>280000</v>
      </c>
      <c r="E4" s="458">
        <v>0</v>
      </c>
      <c r="F4" s="452">
        <v>140000</v>
      </c>
      <c r="G4" s="439">
        <v>0</v>
      </c>
      <c r="H4" s="439">
        <v>140000</v>
      </c>
      <c r="I4" s="439">
        <v>0</v>
      </c>
      <c r="J4" s="439">
        <v>140000</v>
      </c>
      <c r="K4" s="446">
        <f t="shared" ref="K4:K23" si="0">SUM(F4:J4)</f>
        <v>420000</v>
      </c>
    </row>
    <row r="5" spans="1:12" ht="15" x14ac:dyDescent="0.25">
      <c r="A5" s="437" t="s">
        <v>6244</v>
      </c>
      <c r="C5" s="438"/>
      <c r="D5" s="438">
        <v>60000</v>
      </c>
      <c r="E5" s="458">
        <v>60000</v>
      </c>
      <c r="F5" s="452">
        <v>50000</v>
      </c>
      <c r="G5" s="439">
        <v>25000</v>
      </c>
      <c r="H5" s="439">
        <v>0</v>
      </c>
      <c r="I5" s="439">
        <v>50000</v>
      </c>
      <c r="J5" s="439">
        <v>50000</v>
      </c>
      <c r="K5" s="446">
        <f t="shared" si="0"/>
        <v>175000</v>
      </c>
    </row>
    <row r="6" spans="1:12" ht="15" x14ac:dyDescent="0.25">
      <c r="A6" s="440" t="s">
        <v>6636</v>
      </c>
      <c r="C6" s="438"/>
      <c r="D6" s="438"/>
      <c r="E6" s="458"/>
      <c r="F6" s="452"/>
      <c r="G6" s="439"/>
      <c r="H6" s="439"/>
      <c r="I6" s="439"/>
      <c r="J6" s="439">
        <v>400000</v>
      </c>
      <c r="K6" s="446">
        <f t="shared" si="0"/>
        <v>400000</v>
      </c>
    </row>
    <row r="7" spans="1:12" ht="15" x14ac:dyDescent="0.25">
      <c r="A7" s="441" t="s">
        <v>6628</v>
      </c>
      <c r="C7" s="438"/>
      <c r="D7" s="438"/>
      <c r="E7" s="458"/>
      <c r="F7" s="452"/>
      <c r="G7" s="439">
        <v>475000</v>
      </c>
      <c r="H7" s="439">
        <v>475000</v>
      </c>
      <c r="I7" s="439"/>
      <c r="J7" s="439"/>
      <c r="K7" s="446"/>
    </row>
    <row r="8" spans="1:12" ht="15.75" thickBot="1" x14ac:dyDescent="0.3">
      <c r="A8" s="442" t="s">
        <v>6415</v>
      </c>
      <c r="B8" s="443" t="s">
        <v>48</v>
      </c>
      <c r="C8" s="444">
        <v>98725.3</v>
      </c>
      <c r="D8" s="444">
        <f>SUM(D3:D7)</f>
        <v>880000</v>
      </c>
      <c r="E8" s="445">
        <f t="shared" ref="E8:K8" si="1">SUM(E3:E7)</f>
        <v>600000</v>
      </c>
      <c r="F8" s="453">
        <f t="shared" si="1"/>
        <v>730000</v>
      </c>
      <c r="G8" s="444">
        <f t="shared" si="1"/>
        <v>1040000</v>
      </c>
      <c r="H8" s="444">
        <f>SUM(H3:H7)</f>
        <v>1155000</v>
      </c>
      <c r="I8" s="444">
        <f t="shared" si="1"/>
        <v>590000</v>
      </c>
      <c r="J8" s="444">
        <f t="shared" si="1"/>
        <v>1130000</v>
      </c>
      <c r="K8" s="445">
        <f t="shared" si="1"/>
        <v>3695000</v>
      </c>
    </row>
    <row r="9" spans="1:12" ht="15" x14ac:dyDescent="0.25">
      <c r="A9" s="172" t="s">
        <v>6240</v>
      </c>
      <c r="B9" s="173"/>
      <c r="C9" s="174"/>
      <c r="D9" s="174"/>
      <c r="E9" s="457"/>
      <c r="F9" s="451">
        <v>45000</v>
      </c>
      <c r="G9" s="436">
        <v>0</v>
      </c>
      <c r="H9" s="436">
        <v>0</v>
      </c>
      <c r="I9" s="436">
        <v>0</v>
      </c>
      <c r="J9" s="436">
        <v>60000</v>
      </c>
      <c r="K9" s="222">
        <f t="shared" si="0"/>
        <v>105000</v>
      </c>
    </row>
    <row r="10" spans="1:12" ht="15" x14ac:dyDescent="0.25">
      <c r="A10" s="437" t="s">
        <v>459</v>
      </c>
      <c r="C10" s="438"/>
      <c r="D10" s="438">
        <v>230000</v>
      </c>
      <c r="E10" s="458">
        <v>0</v>
      </c>
      <c r="F10" s="452">
        <v>20000</v>
      </c>
      <c r="G10" s="439">
        <v>190000</v>
      </c>
      <c r="H10" s="439">
        <v>200000</v>
      </c>
      <c r="I10" s="439">
        <v>0</v>
      </c>
      <c r="J10" s="439">
        <v>20000</v>
      </c>
      <c r="K10" s="446">
        <f t="shared" si="0"/>
        <v>430000</v>
      </c>
    </row>
    <row r="11" spans="1:12" ht="15" x14ac:dyDescent="0.25">
      <c r="A11" s="447" t="s">
        <v>6419</v>
      </c>
      <c r="B11" s="459"/>
      <c r="C11" s="438"/>
      <c r="D11" s="438"/>
      <c r="E11" s="458"/>
      <c r="F11" s="452">
        <v>60000</v>
      </c>
      <c r="G11" s="439">
        <v>60000</v>
      </c>
      <c r="H11" s="439">
        <v>60000</v>
      </c>
      <c r="I11" s="439">
        <v>60000</v>
      </c>
      <c r="J11" s="439">
        <v>60000</v>
      </c>
      <c r="K11" s="446">
        <f t="shared" si="0"/>
        <v>300000</v>
      </c>
    </row>
    <row r="12" spans="1:12" ht="15" x14ac:dyDescent="0.25">
      <c r="A12" s="448" t="s">
        <v>6645</v>
      </c>
      <c r="C12" s="438"/>
      <c r="D12" s="438">
        <v>60000</v>
      </c>
      <c r="E12" s="458">
        <v>245000</v>
      </c>
      <c r="F12" s="452">
        <v>100000</v>
      </c>
      <c r="G12" s="439">
        <v>0</v>
      </c>
      <c r="H12" s="439">
        <v>100000</v>
      </c>
      <c r="I12" s="439">
        <v>0</v>
      </c>
      <c r="J12" s="439">
        <v>100000</v>
      </c>
      <c r="K12" s="446">
        <f t="shared" si="0"/>
        <v>300000</v>
      </c>
    </row>
    <row r="13" spans="1:12" ht="15" x14ac:dyDescent="0.25">
      <c r="A13" s="437" t="s">
        <v>6248</v>
      </c>
      <c r="C13" s="438"/>
      <c r="D13" s="438"/>
      <c r="E13" s="458">
        <v>235000</v>
      </c>
      <c r="F13" s="452">
        <v>120000</v>
      </c>
      <c r="G13" s="439">
        <v>60000</v>
      </c>
      <c r="H13" s="439">
        <v>60000</v>
      </c>
      <c r="I13" s="439">
        <v>60000</v>
      </c>
      <c r="J13" s="439">
        <v>0</v>
      </c>
      <c r="K13" s="446">
        <f t="shared" si="0"/>
        <v>300000</v>
      </c>
    </row>
    <row r="14" spans="1:12" ht="15" x14ac:dyDescent="0.25">
      <c r="A14" s="449" t="s">
        <v>6488</v>
      </c>
      <c r="C14" s="438"/>
      <c r="D14" s="438">
        <v>250000</v>
      </c>
      <c r="E14" s="458"/>
      <c r="F14" s="452"/>
      <c r="G14" s="439"/>
      <c r="H14" s="439"/>
      <c r="I14" s="439"/>
      <c r="J14" s="439"/>
      <c r="K14" s="446">
        <f t="shared" si="0"/>
        <v>0</v>
      </c>
    </row>
    <row r="15" spans="1:12" ht="15" x14ac:dyDescent="0.25">
      <c r="A15" s="441" t="s">
        <v>6627</v>
      </c>
      <c r="C15" s="438"/>
      <c r="D15" s="438"/>
      <c r="E15" s="458">
        <v>375000</v>
      </c>
      <c r="F15" s="452">
        <v>375000</v>
      </c>
      <c r="G15" s="439"/>
      <c r="H15" s="439"/>
      <c r="I15" s="439"/>
      <c r="J15" s="439"/>
      <c r="K15" s="446">
        <f t="shared" si="0"/>
        <v>375000</v>
      </c>
    </row>
    <row r="16" spans="1:12" ht="15" x14ac:dyDescent="0.25">
      <c r="A16" s="449" t="s">
        <v>6489</v>
      </c>
      <c r="C16" s="438"/>
      <c r="D16" s="438">
        <v>1200000</v>
      </c>
      <c r="E16" s="458"/>
      <c r="F16" s="452"/>
      <c r="G16" s="439"/>
      <c r="H16" s="439"/>
      <c r="I16" s="439"/>
      <c r="J16" s="439"/>
      <c r="K16" s="446">
        <f t="shared" si="0"/>
        <v>0</v>
      </c>
    </row>
    <row r="17" spans="1:11" ht="15" x14ac:dyDescent="0.25">
      <c r="A17" s="437" t="s">
        <v>6249</v>
      </c>
      <c r="C17" s="438"/>
      <c r="D17" s="438">
        <v>225000</v>
      </c>
      <c r="E17" s="458">
        <v>300000</v>
      </c>
      <c r="F17" s="452">
        <v>225000</v>
      </c>
      <c r="G17" s="439">
        <v>355000</v>
      </c>
      <c r="H17" s="439">
        <v>75000</v>
      </c>
      <c r="I17" s="439">
        <v>515000</v>
      </c>
      <c r="J17" s="439">
        <v>155000</v>
      </c>
      <c r="K17" s="446">
        <f t="shared" si="0"/>
        <v>1325000</v>
      </c>
    </row>
    <row r="18" spans="1:11" ht="15.75" thickBot="1" x14ac:dyDescent="0.3">
      <c r="A18" s="442" t="s">
        <v>6416</v>
      </c>
      <c r="B18" s="450"/>
      <c r="C18" s="444">
        <v>704702.56</v>
      </c>
      <c r="D18" s="444">
        <f>SUM(D9:D17)</f>
        <v>1965000</v>
      </c>
      <c r="E18" s="445">
        <f t="shared" ref="E18:K18" si="2">SUM(E9:E17)</f>
        <v>1155000</v>
      </c>
      <c r="F18" s="453">
        <f>SUM(F9:F17)</f>
        <v>945000</v>
      </c>
      <c r="G18" s="444">
        <f t="shared" si="2"/>
        <v>665000</v>
      </c>
      <c r="H18" s="444">
        <f t="shared" si="2"/>
        <v>495000</v>
      </c>
      <c r="I18" s="444">
        <f t="shared" si="2"/>
        <v>635000</v>
      </c>
      <c r="J18" s="444">
        <f t="shared" si="2"/>
        <v>395000</v>
      </c>
      <c r="K18" s="445">
        <f t="shared" si="2"/>
        <v>3135000</v>
      </c>
    </row>
    <row r="19" spans="1:11" ht="15" x14ac:dyDescent="0.25">
      <c r="A19" s="172" t="s">
        <v>6239</v>
      </c>
      <c r="B19" s="463" t="s">
        <v>6246</v>
      </c>
      <c r="C19" s="174"/>
      <c r="D19" s="174">
        <v>224750</v>
      </c>
      <c r="E19" s="457">
        <v>220000</v>
      </c>
      <c r="F19" s="451">
        <v>220000</v>
      </c>
      <c r="G19" s="436">
        <v>220000</v>
      </c>
      <c r="H19" s="436">
        <v>220000</v>
      </c>
      <c r="I19" s="436">
        <v>220000</v>
      </c>
      <c r="J19" s="436">
        <v>220000</v>
      </c>
      <c r="K19" s="222">
        <f t="shared" si="0"/>
        <v>1100000</v>
      </c>
    </row>
    <row r="20" spans="1:11" ht="15" x14ac:dyDescent="0.25">
      <c r="A20" s="437" t="s">
        <v>6247</v>
      </c>
      <c r="B20" s="464" t="s">
        <v>6611</v>
      </c>
      <c r="C20" s="438"/>
      <c r="D20" s="438">
        <v>0</v>
      </c>
      <c r="E20" s="458">
        <v>300000</v>
      </c>
      <c r="F20" s="452">
        <v>300000</v>
      </c>
      <c r="G20" s="439">
        <v>300000</v>
      </c>
      <c r="H20" s="439">
        <v>300000</v>
      </c>
      <c r="I20" s="439">
        <v>300000</v>
      </c>
      <c r="J20" s="439">
        <v>300000</v>
      </c>
      <c r="K20" s="446">
        <f t="shared" si="0"/>
        <v>1500000</v>
      </c>
    </row>
    <row r="21" spans="1:11" ht="15.75" thickBot="1" x14ac:dyDescent="0.3">
      <c r="A21" s="442" t="s">
        <v>6417</v>
      </c>
      <c r="B21" s="450"/>
      <c r="C21" s="444">
        <v>286978.77</v>
      </c>
      <c r="D21" s="444">
        <f>SUM(D19:D20)</f>
        <v>224750</v>
      </c>
      <c r="E21" s="445">
        <f t="shared" ref="E21:K21" si="3">SUM(E19:E20)</f>
        <v>520000</v>
      </c>
      <c r="F21" s="453">
        <f>SUM(F19:F20)</f>
        <v>520000</v>
      </c>
      <c r="G21" s="444">
        <f t="shared" si="3"/>
        <v>520000</v>
      </c>
      <c r="H21" s="444">
        <f t="shared" si="3"/>
        <v>520000</v>
      </c>
      <c r="I21" s="444">
        <f t="shared" si="3"/>
        <v>520000</v>
      </c>
      <c r="J21" s="444">
        <f t="shared" si="3"/>
        <v>520000</v>
      </c>
      <c r="K21" s="445">
        <f t="shared" si="3"/>
        <v>2600000</v>
      </c>
    </row>
    <row r="22" spans="1:11" ht="15.75" thickBot="1" x14ac:dyDescent="0.3">
      <c r="A22" s="172" t="s">
        <v>6238</v>
      </c>
      <c r="B22" s="173"/>
      <c r="C22" s="174"/>
      <c r="D22" s="220">
        <v>1300000</v>
      </c>
      <c r="E22" s="460">
        <v>1300000</v>
      </c>
      <c r="F22" s="454">
        <v>750000</v>
      </c>
      <c r="G22" s="221">
        <v>750000</v>
      </c>
      <c r="H22" s="221">
        <v>750000</v>
      </c>
      <c r="I22" s="221">
        <v>750000</v>
      </c>
      <c r="J22" s="221">
        <v>750000</v>
      </c>
      <c r="K22" s="222">
        <f t="shared" si="0"/>
        <v>3750000</v>
      </c>
    </row>
    <row r="23" spans="1:11" ht="15.75" thickBot="1" x14ac:dyDescent="0.3">
      <c r="A23" s="461" t="s">
        <v>6252</v>
      </c>
      <c r="B23" s="462"/>
      <c r="C23" s="465">
        <v>1770797.59</v>
      </c>
      <c r="D23" s="465">
        <f t="shared" ref="D23:J23" si="4">D8+D18+D21+D22</f>
        <v>4369750</v>
      </c>
      <c r="E23" s="466">
        <f t="shared" si="4"/>
        <v>3575000</v>
      </c>
      <c r="F23" s="455">
        <f>F8+F18+F21+F22</f>
        <v>2945000</v>
      </c>
      <c r="G23" s="456">
        <f t="shared" si="4"/>
        <v>2975000</v>
      </c>
      <c r="H23" s="456">
        <f t="shared" si="4"/>
        <v>2920000</v>
      </c>
      <c r="I23" s="456">
        <f t="shared" si="4"/>
        <v>2495000</v>
      </c>
      <c r="J23" s="456">
        <f t="shared" si="4"/>
        <v>2795000</v>
      </c>
      <c r="K23" s="456">
        <f t="shared" si="0"/>
        <v>14130000</v>
      </c>
    </row>
    <row r="24" spans="1:11" x14ac:dyDescent="0.2">
      <c r="F24" s="169"/>
      <c r="G24" s="169"/>
      <c r="H24" s="169"/>
      <c r="I24" s="169"/>
      <c r="J24" s="169"/>
      <c r="K24" s="169"/>
    </row>
    <row r="25" spans="1:11" ht="15" thickBot="1" x14ac:dyDescent="0.25"/>
    <row r="26" spans="1:11" ht="15" x14ac:dyDescent="0.25">
      <c r="A26" s="582" t="s">
        <v>6632</v>
      </c>
      <c r="B26" s="173"/>
      <c r="C26" s="583"/>
      <c r="D26" s="819" t="s">
        <v>6510</v>
      </c>
      <c r="E26" s="820"/>
      <c r="F26" s="821" t="s">
        <v>6508</v>
      </c>
      <c r="G26" s="822"/>
      <c r="H26" s="822"/>
      <c r="I26" s="822"/>
      <c r="J26" s="822"/>
      <c r="K26" s="823"/>
    </row>
    <row r="27" spans="1:11" ht="15" x14ac:dyDescent="0.25">
      <c r="A27" s="584"/>
      <c r="C27" s="564"/>
      <c r="D27" s="565" t="s">
        <v>6698</v>
      </c>
      <c r="E27" s="566" t="s">
        <v>6225</v>
      </c>
      <c r="F27" s="561" t="s">
        <v>6699</v>
      </c>
      <c r="G27" s="560" t="s">
        <v>6700</v>
      </c>
      <c r="H27" s="560" t="s">
        <v>6701</v>
      </c>
      <c r="I27" s="560" t="s">
        <v>6702</v>
      </c>
      <c r="J27" s="560" t="s">
        <v>6703</v>
      </c>
      <c r="K27" s="570" t="s">
        <v>6406</v>
      </c>
    </row>
    <row r="28" spans="1:11" ht="15" x14ac:dyDescent="0.25">
      <c r="A28" s="437" t="s">
        <v>6421</v>
      </c>
      <c r="C28" s="569"/>
      <c r="D28" s="567">
        <f>(D8+D22+D14)*'CPI Inflators'!$O$13</f>
        <v>2488919.9118295377</v>
      </c>
      <c r="E28" s="568">
        <f>(E8+E22+E14)*'CPI Inflators'!$O$14</f>
        <v>2018073.6223365176</v>
      </c>
      <c r="F28" s="562">
        <f>F8+F22+F14</f>
        <v>1480000</v>
      </c>
      <c r="G28" s="169">
        <f>G8+G22+G14</f>
        <v>1790000</v>
      </c>
      <c r="H28" s="169">
        <f>H8+H22+H14</f>
        <v>1905000</v>
      </c>
      <c r="I28" s="169">
        <f>I8+I22+I14</f>
        <v>1340000</v>
      </c>
      <c r="J28" s="169">
        <f>J8+J22+J14</f>
        <v>1880000</v>
      </c>
      <c r="K28" s="563">
        <f>SUM(F28:J28)</f>
        <v>8395000</v>
      </c>
    </row>
    <row r="29" spans="1:11" x14ac:dyDescent="0.2">
      <c r="A29" s="437" t="s">
        <v>6434</v>
      </c>
      <c r="C29" s="564"/>
      <c r="D29" s="437"/>
      <c r="E29" s="564"/>
      <c r="F29" s="437"/>
      <c r="K29" s="564"/>
    </row>
    <row r="30" spans="1:11" ht="15" x14ac:dyDescent="0.25">
      <c r="A30" s="437" t="s">
        <v>6435</v>
      </c>
      <c r="C30" s="569"/>
      <c r="D30" s="562">
        <f>(D13+D17+D10)*'CPI Inflators'!$O$13</f>
        <v>466032.32916972821</v>
      </c>
      <c r="E30" s="569">
        <f>(E13+E17+E10)*'CPI Inflators'!$O$14</f>
        <v>568247.0462894931</v>
      </c>
      <c r="F30" s="562">
        <f>F13+F17+F10+F9+F11</f>
        <v>470000</v>
      </c>
      <c r="G30" s="169">
        <f>G13+G17+G10+G9+G11</f>
        <v>665000</v>
      </c>
      <c r="H30" s="169">
        <f>H13+H17+H10+H9+H11</f>
        <v>395000</v>
      </c>
      <c r="I30" s="169">
        <f>I13+I17+I10+I9+I11</f>
        <v>635000</v>
      </c>
      <c r="J30" s="169">
        <f>J13+J17+J10+J9+J11</f>
        <v>295000</v>
      </c>
      <c r="K30" s="563">
        <f>SUM(F30:J30)</f>
        <v>2460000</v>
      </c>
    </row>
    <row r="31" spans="1:11" x14ac:dyDescent="0.2">
      <c r="A31" s="437" t="s">
        <v>6436</v>
      </c>
      <c r="C31" s="564"/>
      <c r="D31" s="437"/>
      <c r="E31" s="564"/>
      <c r="F31" s="437"/>
      <c r="K31" s="564"/>
    </row>
    <row r="32" spans="1:11" ht="15" x14ac:dyDescent="0.25">
      <c r="A32" s="437" t="s">
        <v>6437</v>
      </c>
      <c r="C32" s="569"/>
      <c r="D32" s="562">
        <f>(D21+D16+D12+D15)*'CPI Inflators'!$O$13</f>
        <v>1520750.5510653933</v>
      </c>
      <c r="E32" s="569">
        <f>(E21+E16+E12+E15)*'CPI Inflators'!$O$14</f>
        <v>1210844.1734019106</v>
      </c>
      <c r="F32" s="562">
        <f>F21+F16+F12+F15</f>
        <v>995000</v>
      </c>
      <c r="G32" s="169">
        <f>G21+G16+G12+G15</f>
        <v>520000</v>
      </c>
      <c r="H32" s="169">
        <f>H21+H16+H12+H15</f>
        <v>620000</v>
      </c>
      <c r="I32" s="169">
        <f>I21+I16+I12+I15</f>
        <v>520000</v>
      </c>
      <c r="J32" s="169">
        <f>J21+J16+J12+J15</f>
        <v>620000</v>
      </c>
      <c r="K32" s="563">
        <f>SUM(F32:J32)</f>
        <v>3275000</v>
      </c>
    </row>
    <row r="33" spans="1:11" ht="15" x14ac:dyDescent="0.25">
      <c r="A33" s="437" t="s">
        <v>6425</v>
      </c>
      <c r="C33" s="564"/>
      <c r="D33" s="437"/>
      <c r="E33" s="564"/>
      <c r="F33" s="437"/>
      <c r="K33" s="563"/>
    </row>
    <row r="34" spans="1:11" ht="15" x14ac:dyDescent="0.25">
      <c r="A34" s="437" t="s">
        <v>6427</v>
      </c>
      <c r="C34" s="564"/>
      <c r="D34" s="437"/>
      <c r="E34" s="564"/>
      <c r="F34" s="437"/>
      <c r="K34" s="563"/>
    </row>
    <row r="35" spans="1:11" ht="15" x14ac:dyDescent="0.25">
      <c r="A35" s="437" t="s">
        <v>6426</v>
      </c>
      <c r="C35" s="564"/>
      <c r="D35" s="437"/>
      <c r="E35" s="564"/>
      <c r="F35" s="437"/>
      <c r="K35" s="563"/>
    </row>
    <row r="36" spans="1:11" ht="15" x14ac:dyDescent="0.25">
      <c r="A36" s="437" t="s">
        <v>6414</v>
      </c>
      <c r="C36" s="564"/>
      <c r="D36" s="437"/>
      <c r="E36" s="564"/>
      <c r="F36" s="562"/>
      <c r="G36" s="169"/>
      <c r="H36" s="169"/>
      <c r="I36" s="169"/>
      <c r="J36" s="169"/>
      <c r="K36" s="563"/>
    </row>
    <row r="37" spans="1:11" ht="15" x14ac:dyDescent="0.25">
      <c r="A37" s="585" t="s">
        <v>6428</v>
      </c>
      <c r="B37" s="558"/>
      <c r="C37" s="586"/>
      <c r="D37" s="571">
        <f t="shared" ref="D37:J37" si="5">SUM(D28:D36)</f>
        <v>4475702.7920646593</v>
      </c>
      <c r="E37" s="572">
        <f t="shared" si="5"/>
        <v>3797164.8420279212</v>
      </c>
      <c r="F37" s="571">
        <f t="shared" si="5"/>
        <v>2945000</v>
      </c>
      <c r="G37" s="559">
        <f t="shared" si="5"/>
        <v>2975000</v>
      </c>
      <c r="H37" s="559">
        <f t="shared" si="5"/>
        <v>2920000</v>
      </c>
      <c r="I37" s="559">
        <f t="shared" si="5"/>
        <v>2495000</v>
      </c>
      <c r="J37" s="559">
        <f t="shared" si="5"/>
        <v>2795000</v>
      </c>
      <c r="K37" s="573">
        <f t="shared" ref="K37:K38" si="6">SUM(F37:J37)</f>
        <v>14130000</v>
      </c>
    </row>
    <row r="38" spans="1:11" ht="15" x14ac:dyDescent="0.25">
      <c r="A38" s="437" t="s">
        <v>6246</v>
      </c>
      <c r="C38" s="564"/>
      <c r="D38" s="576">
        <f t="shared" ref="D38:J38" si="7">D37-D40-D39</f>
        <v>4475702.7920646593</v>
      </c>
      <c r="E38" s="577">
        <f t="shared" si="7"/>
        <v>3797164.8420279212</v>
      </c>
      <c r="F38" s="576">
        <f t="shared" si="7"/>
        <v>2945000</v>
      </c>
      <c r="G38" s="574">
        <f t="shared" si="7"/>
        <v>2975000</v>
      </c>
      <c r="H38" s="574">
        <f t="shared" si="7"/>
        <v>2920000</v>
      </c>
      <c r="I38" s="574">
        <f t="shared" si="7"/>
        <v>2495000</v>
      </c>
      <c r="J38" s="574">
        <f t="shared" si="7"/>
        <v>2795000</v>
      </c>
      <c r="K38" s="563">
        <f t="shared" si="6"/>
        <v>14130000</v>
      </c>
    </row>
    <row r="39" spans="1:11" x14ac:dyDescent="0.2">
      <c r="A39" s="437" t="s">
        <v>6445</v>
      </c>
      <c r="C39" s="564"/>
      <c r="D39" s="578"/>
      <c r="E39" s="227"/>
      <c r="F39" s="578"/>
      <c r="G39" s="575"/>
      <c r="H39" s="575"/>
      <c r="I39" s="575"/>
      <c r="J39" s="575"/>
      <c r="K39" s="564"/>
    </row>
    <row r="40" spans="1:11" ht="15" thickBot="1" x14ac:dyDescent="0.25">
      <c r="A40" s="587" t="s">
        <v>6446</v>
      </c>
      <c r="B40" s="228"/>
      <c r="C40" s="588"/>
      <c r="D40" s="579"/>
      <c r="E40" s="580"/>
      <c r="F40" s="579"/>
      <c r="G40" s="229"/>
      <c r="H40" s="229"/>
      <c r="I40" s="229"/>
      <c r="J40" s="229"/>
      <c r="K40" s="581"/>
    </row>
    <row r="41" spans="1:11" x14ac:dyDescent="0.2">
      <c r="A41" s="185"/>
      <c r="E41" s="169"/>
      <c r="F41" s="169"/>
      <c r="G41" s="169"/>
      <c r="H41" s="169"/>
      <c r="I41" s="169"/>
      <c r="J41" s="169"/>
    </row>
    <row r="42" spans="1:11" ht="15" thickBot="1" x14ac:dyDescent="0.25">
      <c r="A42" s="185"/>
      <c r="F42" s="169"/>
      <c r="G42" s="169"/>
      <c r="H42" s="169"/>
      <c r="I42" s="169"/>
      <c r="J42" s="169"/>
    </row>
    <row r="43" spans="1:11" ht="15" x14ac:dyDescent="0.25">
      <c r="A43" s="613" t="s">
        <v>6506</v>
      </c>
      <c r="B43" s="614"/>
      <c r="C43" s="614"/>
      <c r="D43" s="614"/>
      <c r="E43" s="614"/>
      <c r="F43" s="624" t="s">
        <v>6454</v>
      </c>
      <c r="G43" s="615" t="s">
        <v>6455</v>
      </c>
      <c r="H43" s="615" t="s">
        <v>6456</v>
      </c>
      <c r="I43" s="615" t="s">
        <v>6457</v>
      </c>
      <c r="J43" s="616" t="s">
        <v>6458</v>
      </c>
      <c r="K43" s="617" t="s">
        <v>6487</v>
      </c>
    </row>
    <row r="44" spans="1:11" ht="15" x14ac:dyDescent="0.25">
      <c r="A44" s="618" t="s">
        <v>6492</v>
      </c>
      <c r="B44" s="619"/>
      <c r="C44" s="619"/>
      <c r="D44" s="632">
        <f>SUM(D45:D49)</f>
        <v>0.93468673034533456</v>
      </c>
      <c r="E44" s="632">
        <f t="shared" ref="E44" si="8">SUM(E45:E49)</f>
        <v>0.63728640705363726</v>
      </c>
      <c r="F44" s="633">
        <f>SUM(F45:F49)</f>
        <v>0.77536512858192519</v>
      </c>
      <c r="G44" s="632">
        <f>SUM(G45:G49)</f>
        <v>1.1046297722263043</v>
      </c>
      <c r="H44" s="632">
        <f>SUM(H45:H49)</f>
        <v>1.2267763335782516</v>
      </c>
      <c r="I44" s="632">
        <f>SUM(I45:I49)</f>
        <v>0.62666496693607654</v>
      </c>
      <c r="J44" s="632">
        <f>SUM(J45:J49)</f>
        <v>1.20022273328435</v>
      </c>
      <c r="K44" s="634">
        <f>SUM(F44:J44)</f>
        <v>4.9336589346069077</v>
      </c>
    </row>
    <row r="45" spans="1:11" ht="15" x14ac:dyDescent="0.25">
      <c r="A45" s="598" t="s">
        <v>6495</v>
      </c>
      <c r="D45" s="599">
        <f>D3/1000000*'CPI Inflators'!$O$14</f>
        <v>0.57355776634827349</v>
      </c>
      <c r="E45" s="599">
        <f>E3/1000000*'CPI Inflators'!$O$14</f>
        <v>0.57355776634827349</v>
      </c>
      <c r="F45" s="610">
        <f>F3/1000000*'CPI Inflators'!$O$14</f>
        <v>0.57355776634827349</v>
      </c>
      <c r="G45" s="599">
        <f>G3/1000000*'CPI Inflators'!$O$14</f>
        <v>0.57355776634827349</v>
      </c>
      <c r="H45" s="599">
        <f>H3/1000000*'CPI Inflators'!$O$14</f>
        <v>0.57355776634827349</v>
      </c>
      <c r="I45" s="599">
        <f>I3/1000000*'CPI Inflators'!$O$14</f>
        <v>0.57355776634827349</v>
      </c>
      <c r="J45" s="599">
        <f>J3/1000000*'CPI Inflators'!$O$14</f>
        <v>0.57355776634827349</v>
      </c>
      <c r="K45" s="600">
        <f t="shared" ref="K45:K65" si="9">SUM(F45:J45)</f>
        <v>2.8677888317413673</v>
      </c>
    </row>
    <row r="46" spans="1:11" ht="15" x14ac:dyDescent="0.25">
      <c r="A46" s="598" t="s">
        <v>6496</v>
      </c>
      <c r="D46" s="599">
        <f>D4/1000000*'CPI Inflators'!$O$14</f>
        <v>0.29740032329169735</v>
      </c>
      <c r="E46" s="599">
        <f>E4/1000000*'CPI Inflators'!$O$14</f>
        <v>0</v>
      </c>
      <c r="F46" s="610">
        <f>F4/1000000*'CPI Inflators'!$O$14</f>
        <v>0.14870016164584868</v>
      </c>
      <c r="G46" s="599">
        <f>G4/1000000*'CPI Inflators'!$O$14</f>
        <v>0</v>
      </c>
      <c r="H46" s="599">
        <f>H4/1000000*'CPI Inflators'!$O$14</f>
        <v>0.14870016164584868</v>
      </c>
      <c r="I46" s="599">
        <f>I4/1000000*'CPI Inflators'!$O$14</f>
        <v>0</v>
      </c>
      <c r="J46" s="599">
        <f>J4/1000000*'CPI Inflators'!$O$14</f>
        <v>0.14870016164584868</v>
      </c>
      <c r="K46" s="600">
        <f t="shared" si="9"/>
        <v>0.44610048493754606</v>
      </c>
    </row>
    <row r="47" spans="1:11" ht="15" x14ac:dyDescent="0.25">
      <c r="A47" s="598" t="s">
        <v>6497</v>
      </c>
      <c r="D47" s="599">
        <f>D5/1000000*'CPI Inflators'!$O$14</f>
        <v>6.3728640705363715E-2</v>
      </c>
      <c r="E47" s="599">
        <f>E5/1000000*'CPI Inflators'!$O$14</f>
        <v>6.3728640705363715E-2</v>
      </c>
      <c r="F47" s="610">
        <f>F5/1000000*'CPI Inflators'!$O$14</f>
        <v>5.3107200587803098E-2</v>
      </c>
      <c r="G47" s="599">
        <f>G5/1000000*'CPI Inflators'!$O$14</f>
        <v>2.6553600293901549E-2</v>
      </c>
      <c r="H47" s="599">
        <f>H5/1000000*'CPI Inflators'!$O$14</f>
        <v>0</v>
      </c>
      <c r="I47" s="599">
        <f>I5/1000000*'CPI Inflators'!$O$14</f>
        <v>5.3107200587803098E-2</v>
      </c>
      <c r="J47" s="599">
        <f>J5/1000000*'CPI Inflators'!$O$14</f>
        <v>5.3107200587803098E-2</v>
      </c>
      <c r="K47" s="600">
        <f t="shared" si="9"/>
        <v>0.18587520205731084</v>
      </c>
    </row>
    <row r="48" spans="1:11" ht="15" x14ac:dyDescent="0.25">
      <c r="A48" s="620" t="s">
        <v>6637</v>
      </c>
      <c r="D48" s="599">
        <f>D6/1000000*'CPI Inflators'!$O$14</f>
        <v>0</v>
      </c>
      <c r="E48" s="599">
        <f>E6/1000000*'CPI Inflators'!$O$14</f>
        <v>0</v>
      </c>
      <c r="F48" s="610">
        <f>F6/1000000*'CPI Inflators'!$O$14</f>
        <v>0</v>
      </c>
      <c r="G48" s="599">
        <f>G6/1000000*'CPI Inflators'!$O$14</f>
        <v>0</v>
      </c>
      <c r="H48" s="599">
        <f>H6/1000000*'CPI Inflators'!$O$14</f>
        <v>0</v>
      </c>
      <c r="I48" s="599">
        <f>I6/1000000*'CPI Inflators'!$O$14</f>
        <v>0</v>
      </c>
      <c r="J48" s="599">
        <f>J6/1000000*'CPI Inflators'!$O$14</f>
        <v>0.42485760470242478</v>
      </c>
      <c r="K48" s="600">
        <f t="shared" ref="K48" si="10">SUM(F48:J48)</f>
        <v>0.42485760470242478</v>
      </c>
    </row>
    <row r="49" spans="1:11" ht="15" x14ac:dyDescent="0.25">
      <c r="A49" s="598" t="s">
        <v>6628</v>
      </c>
      <c r="D49" s="599">
        <f>D7/1000000*'CPI Inflators'!$O$14</f>
        <v>0</v>
      </c>
      <c r="E49" s="599">
        <f>E7/1000000*'CPI Inflators'!$O$14</f>
        <v>0</v>
      </c>
      <c r="F49" s="610">
        <f>F7/1000000*'CPI Inflators'!$O$14</f>
        <v>0</v>
      </c>
      <c r="G49" s="599">
        <f>G7/1000000*'CPI Inflators'!$O$14</f>
        <v>0.50451840558412941</v>
      </c>
      <c r="H49" s="599">
        <f>H7/1000000*'CPI Inflators'!$O$14</f>
        <v>0.50451840558412941</v>
      </c>
      <c r="I49" s="599">
        <f>I7/1000000*'CPI Inflators'!$O$14</f>
        <v>0</v>
      </c>
      <c r="J49" s="599">
        <f>J7/1000000*'CPI Inflators'!$O$14</f>
        <v>0</v>
      </c>
      <c r="K49" s="600">
        <f t="shared" si="9"/>
        <v>1.0090368111682588</v>
      </c>
    </row>
    <row r="50" spans="1:11" ht="15" x14ac:dyDescent="0.25">
      <c r="A50" s="618" t="s">
        <v>48</v>
      </c>
      <c r="B50" s="619"/>
      <c r="C50" s="619"/>
      <c r="D50" s="632">
        <f t="shared" ref="D50:E50" si="11">SUM(D51)</f>
        <v>1.3807872152828804</v>
      </c>
      <c r="E50" s="632">
        <f t="shared" si="11"/>
        <v>1.3807872152828804</v>
      </c>
      <c r="F50" s="633">
        <f>SUM(F51)</f>
        <v>0.79660800881704641</v>
      </c>
      <c r="G50" s="632">
        <f>SUM(G51)</f>
        <v>0.79660800881704641</v>
      </c>
      <c r="H50" s="632">
        <f>SUM(H51)</f>
        <v>0.79660800881704641</v>
      </c>
      <c r="I50" s="632">
        <f>SUM(I51)</f>
        <v>0.79660800881704641</v>
      </c>
      <c r="J50" s="632">
        <f>SUM(J51)</f>
        <v>0.79660800881704641</v>
      </c>
      <c r="K50" s="634">
        <f t="shared" si="9"/>
        <v>3.9830400440852323</v>
      </c>
    </row>
    <row r="51" spans="1:11" ht="15" x14ac:dyDescent="0.25">
      <c r="A51" s="598" t="s">
        <v>6498</v>
      </c>
      <c r="D51" s="599">
        <f>D22/1000000*'CPI Inflators'!$O$14</f>
        <v>1.3807872152828804</v>
      </c>
      <c r="E51" s="599">
        <f>E22/1000000*'CPI Inflators'!$O$14</f>
        <v>1.3807872152828804</v>
      </c>
      <c r="F51" s="610">
        <f>F22/1000000*'CPI Inflators'!$O$14</f>
        <v>0.79660800881704641</v>
      </c>
      <c r="G51" s="599">
        <f>G22/1000000*'CPI Inflators'!$O$14</f>
        <v>0.79660800881704641</v>
      </c>
      <c r="H51" s="599">
        <f>H22/1000000*'CPI Inflators'!$O$14</f>
        <v>0.79660800881704641</v>
      </c>
      <c r="I51" s="599">
        <f>I22/1000000*'CPI Inflators'!$O$14</f>
        <v>0.79660800881704641</v>
      </c>
      <c r="J51" s="599">
        <f>J22/1000000*'CPI Inflators'!$O$14</f>
        <v>0.79660800881704641</v>
      </c>
      <c r="K51" s="600">
        <f t="shared" si="9"/>
        <v>3.9830400440852323</v>
      </c>
    </row>
    <row r="52" spans="1:11" ht="15" x14ac:dyDescent="0.25">
      <c r="A52" s="618" t="s">
        <v>6493</v>
      </c>
      <c r="B52" s="619"/>
      <c r="C52" s="619"/>
      <c r="D52" s="632">
        <f>SUM(D53:D60)</f>
        <v>2.0871129831006616</v>
      </c>
      <c r="E52" s="632">
        <f t="shared" ref="E52" si="12">SUM(E53:E58)</f>
        <v>1.2267763335782516</v>
      </c>
      <c r="F52" s="633">
        <f>SUM(F53:F58)</f>
        <v>1.0037260911094785</v>
      </c>
      <c r="G52" s="632">
        <f>SUM(G53:G58)</f>
        <v>0.706325767817781</v>
      </c>
      <c r="H52" s="632">
        <f>SUM(H53:H58)</f>
        <v>0.52576128581925063</v>
      </c>
      <c r="I52" s="632">
        <f>SUM(I53:I58)</f>
        <v>0.67446144746509917</v>
      </c>
      <c r="J52" s="632">
        <f>SUM(J53:J58)</f>
        <v>0.41954688464364448</v>
      </c>
      <c r="K52" s="634">
        <f t="shared" si="9"/>
        <v>3.3298214768552539</v>
      </c>
    </row>
    <row r="53" spans="1:11" ht="15" x14ac:dyDescent="0.25">
      <c r="A53" s="598" t="s">
        <v>6499</v>
      </c>
      <c r="D53" s="599">
        <f>D10/1000000*'CPI Inflators'!$O$14</f>
        <v>0.24429312270389425</v>
      </c>
      <c r="E53" s="599">
        <f>E10/1000000*'CPI Inflators'!$O$14</f>
        <v>0</v>
      </c>
      <c r="F53" s="610">
        <f>F10/1000000*'CPI Inflators'!$O$14</f>
        <v>2.1242880235121237E-2</v>
      </c>
      <c r="G53" s="599">
        <f>G10/1000000*'CPI Inflators'!$O$14</f>
        <v>0.20180736223365175</v>
      </c>
      <c r="H53" s="599">
        <f>H10/1000000*'CPI Inflators'!$O$14</f>
        <v>0.21242880235121239</v>
      </c>
      <c r="I53" s="599">
        <f>I10/1000000*'CPI Inflators'!$O$14</f>
        <v>0</v>
      </c>
      <c r="J53" s="599">
        <f>J10/1000000*'CPI Inflators'!$O$14</f>
        <v>2.1242880235121237E-2</v>
      </c>
      <c r="K53" s="600">
        <f t="shared" si="9"/>
        <v>0.45672192505510661</v>
      </c>
    </row>
    <row r="54" spans="1:11" ht="15" x14ac:dyDescent="0.25">
      <c r="A54" s="598" t="s">
        <v>6500</v>
      </c>
      <c r="D54" s="599">
        <f>D17/1000000*'CPI Inflators'!$O$14</f>
        <v>0.23898240264511392</v>
      </c>
      <c r="E54" s="599">
        <f>E17/1000000*'CPI Inflators'!$O$14</f>
        <v>0.31864320352681857</v>
      </c>
      <c r="F54" s="610">
        <f>F17/1000000*'CPI Inflators'!$O$14</f>
        <v>0.23898240264511392</v>
      </c>
      <c r="G54" s="599">
        <f>G17/1000000*'CPI Inflators'!$O$14</f>
        <v>0.37706112417340193</v>
      </c>
      <c r="H54" s="599">
        <f>H17/1000000*'CPI Inflators'!$O$14</f>
        <v>7.9660800881704644E-2</v>
      </c>
      <c r="I54" s="599">
        <f>I17/1000000*'CPI Inflators'!$O$14</f>
        <v>0.54700416605437185</v>
      </c>
      <c r="J54" s="599">
        <f>J17/1000000*'CPI Inflators'!$O$14</f>
        <v>0.16463232182218959</v>
      </c>
      <c r="K54" s="600">
        <f t="shared" si="9"/>
        <v>1.4073408155767819</v>
      </c>
    </row>
    <row r="55" spans="1:11" ht="15" x14ac:dyDescent="0.25">
      <c r="A55" s="598" t="s">
        <v>6501</v>
      </c>
      <c r="D55" s="599">
        <f>(D9+D11)/1000000*'CPI Inflators'!$O$14</f>
        <v>0</v>
      </c>
      <c r="E55" s="599">
        <f>(E9+E11)/1000000*'CPI Inflators'!$O$14</f>
        <v>0</v>
      </c>
      <c r="F55" s="610">
        <f>(F9+F11)/1000000*'CPI Inflators'!$O$14</f>
        <v>0.11152512123438649</v>
      </c>
      <c r="G55" s="599">
        <f>(G9+G11)/1000000*'CPI Inflators'!$O$14</f>
        <v>6.3728640705363715E-2</v>
      </c>
      <c r="H55" s="599">
        <f>(H9+H11)/1000000*'CPI Inflators'!$O$14</f>
        <v>6.3728640705363715E-2</v>
      </c>
      <c r="I55" s="599">
        <f>(I9+I11)/1000000*'CPI Inflators'!$O$14</f>
        <v>6.3728640705363715E-2</v>
      </c>
      <c r="J55" s="599">
        <f>(J9+J11)/1000000*'CPI Inflators'!$O$14</f>
        <v>0.12745728141072743</v>
      </c>
      <c r="K55" s="600">
        <f t="shared" si="9"/>
        <v>0.43016832476120503</v>
      </c>
    </row>
    <row r="56" spans="1:11" ht="15" x14ac:dyDescent="0.25">
      <c r="A56" s="598" t="s">
        <v>6627</v>
      </c>
      <c r="D56" s="599">
        <f>(D15)/1000000*'CPI Inflators'!$O$14</f>
        <v>0</v>
      </c>
      <c r="E56" s="599">
        <f>(E15)/1000000*'CPI Inflators'!$O$14</f>
        <v>0.3983040044085232</v>
      </c>
      <c r="F56" s="610">
        <f>(F15)/1000000*'CPI Inflators'!$O$14</f>
        <v>0.3983040044085232</v>
      </c>
      <c r="G56" s="599">
        <f>(G15)/1000000*'CPI Inflators'!$O$14</f>
        <v>0</v>
      </c>
      <c r="H56" s="599">
        <f>(H15)/1000000*'CPI Inflators'!$O$14</f>
        <v>0</v>
      </c>
      <c r="I56" s="599">
        <f>(I15)/1000000*'CPI Inflators'!$O$14</f>
        <v>0</v>
      </c>
      <c r="J56" s="599">
        <f>(J15)/1000000*'CPI Inflators'!$O$14</f>
        <v>0</v>
      </c>
      <c r="K56" s="600">
        <f>SUM(F56:J56)</f>
        <v>0.3983040044085232</v>
      </c>
    </row>
    <row r="57" spans="1:11" ht="15" x14ac:dyDescent="0.25">
      <c r="A57" s="598" t="s">
        <v>6502</v>
      </c>
      <c r="D57" s="599">
        <f>D13/1000000*'CPI Inflators'!$O$14</f>
        <v>0</v>
      </c>
      <c r="E57" s="599">
        <f>E13/1000000*'CPI Inflators'!$O$14</f>
        <v>0.24960384276267453</v>
      </c>
      <c r="F57" s="610">
        <f>F13/1000000*'CPI Inflators'!$O$14</f>
        <v>0.12745728141072743</v>
      </c>
      <c r="G57" s="599">
        <f>G13/1000000*'CPI Inflators'!$O$14</f>
        <v>6.3728640705363715E-2</v>
      </c>
      <c r="H57" s="599">
        <f>H13/1000000*'CPI Inflators'!$O$14</f>
        <v>6.3728640705363715E-2</v>
      </c>
      <c r="I57" s="599">
        <f>I13/1000000*'CPI Inflators'!$O$14</f>
        <v>6.3728640705363715E-2</v>
      </c>
      <c r="J57" s="599">
        <f>J13/1000000*'CPI Inflators'!$O$14</f>
        <v>0</v>
      </c>
      <c r="K57" s="600">
        <f t="shared" si="9"/>
        <v>0.31864320352681857</v>
      </c>
    </row>
    <row r="58" spans="1:11" ht="15" x14ac:dyDescent="0.25">
      <c r="A58" s="598" t="s">
        <v>6503</v>
      </c>
      <c r="D58" s="599">
        <f>D12/1000000*'CPI Inflators'!$O$14</f>
        <v>6.3728640705363715E-2</v>
      </c>
      <c r="E58" s="599">
        <f>E12/1000000*'CPI Inflators'!$O$14</f>
        <v>0.26022528288023516</v>
      </c>
      <c r="F58" s="610">
        <f>F12/1000000*'CPI Inflators'!$O$14</f>
        <v>0.1062144011756062</v>
      </c>
      <c r="G58" s="599">
        <f>G12/1000000*'CPI Inflators'!$O$14</f>
        <v>0</v>
      </c>
      <c r="H58" s="599">
        <f>H12/1000000*'CPI Inflators'!$O$14</f>
        <v>0.1062144011756062</v>
      </c>
      <c r="I58" s="599">
        <f>I12/1000000*'CPI Inflators'!$O$14</f>
        <v>0</v>
      </c>
      <c r="J58" s="599">
        <f>J12/1000000*'CPI Inflators'!$O$14</f>
        <v>0.1062144011756062</v>
      </c>
      <c r="K58" s="600">
        <f t="shared" si="9"/>
        <v>0.31864320352681857</v>
      </c>
    </row>
    <row r="59" spans="1:11" ht="15" x14ac:dyDescent="0.25">
      <c r="A59" s="601" t="s">
        <v>6488</v>
      </c>
      <c r="D59" s="599">
        <f>D14/1000000*'CPI Inflators'!$O$14</f>
        <v>0.26553600293901547</v>
      </c>
      <c r="E59" s="599">
        <f>E14/1000000*'CPI Inflators'!$O$14</f>
        <v>0</v>
      </c>
      <c r="F59" s="610">
        <f>F14/1000000*'CPI Inflators'!$O$14</f>
        <v>0</v>
      </c>
      <c r="G59" s="599">
        <f>G14/1000000*'CPI Inflators'!$O$14</f>
        <v>0</v>
      </c>
      <c r="H59" s="599">
        <f>H14/1000000*'CPI Inflators'!$O$14</f>
        <v>0</v>
      </c>
      <c r="I59" s="599">
        <f>I14/1000000*'CPI Inflators'!$O$14</f>
        <v>0</v>
      </c>
      <c r="J59" s="599">
        <f>J14/1000000*'CPI Inflators'!$O$14</f>
        <v>0</v>
      </c>
      <c r="K59" s="600">
        <f t="shared" si="9"/>
        <v>0</v>
      </c>
    </row>
    <row r="60" spans="1:11" ht="15" x14ac:dyDescent="0.25">
      <c r="A60" s="601" t="s">
        <v>6489</v>
      </c>
      <c r="D60" s="599">
        <f>D16/1000000*'CPI Inflators'!$O$14</f>
        <v>1.2745728141072743</v>
      </c>
      <c r="E60" s="599">
        <f>E16/1000000*'CPI Inflators'!$O$14</f>
        <v>0</v>
      </c>
      <c r="F60" s="610">
        <f>F16/1000000*'CPI Inflators'!$O$14</f>
        <v>0</v>
      </c>
      <c r="G60" s="599">
        <f>G16/1000000*'CPI Inflators'!$O$14</f>
        <v>0</v>
      </c>
      <c r="H60" s="599">
        <f>H16/1000000*'CPI Inflators'!$O$14</f>
        <v>0</v>
      </c>
      <c r="I60" s="599">
        <f>I16/1000000*'CPI Inflators'!$O$14</f>
        <v>0</v>
      </c>
      <c r="J60" s="599">
        <f>J16/1000000*'CPI Inflators'!$O$14</f>
        <v>0</v>
      </c>
      <c r="K60" s="600">
        <f t="shared" si="9"/>
        <v>0</v>
      </c>
    </row>
    <row r="61" spans="1:11" ht="15" x14ac:dyDescent="0.25">
      <c r="A61" s="618" t="s">
        <v>6494</v>
      </c>
      <c r="B61" s="619"/>
      <c r="C61" s="619"/>
      <c r="D61" s="632">
        <f t="shared" ref="D61:E61" si="13">SUM(D62:D63)</f>
        <v>0.23871686664217492</v>
      </c>
      <c r="E61" s="632">
        <f t="shared" si="13"/>
        <v>0.55231488611315216</v>
      </c>
      <c r="F61" s="633">
        <f>SUM(F62:F63)</f>
        <v>0.55231488611315216</v>
      </c>
      <c r="G61" s="632">
        <f>SUM(G62:G63)</f>
        <v>0.55231488611315216</v>
      </c>
      <c r="H61" s="632">
        <f>SUM(H62:H63)</f>
        <v>0.55231488611315216</v>
      </c>
      <c r="I61" s="632">
        <f>SUM(I62:I63)</f>
        <v>0.55231488611315216</v>
      </c>
      <c r="J61" s="632">
        <f>SUM(J62:J63)</f>
        <v>0.55231488611315216</v>
      </c>
      <c r="K61" s="634">
        <f t="shared" si="9"/>
        <v>2.7615744305657608</v>
      </c>
    </row>
    <row r="62" spans="1:11" ht="15" x14ac:dyDescent="0.25">
      <c r="A62" s="598" t="s">
        <v>6504</v>
      </c>
      <c r="D62" s="599">
        <f>D19/1000000*'CPI Inflators'!$O$14</f>
        <v>0.23871686664217492</v>
      </c>
      <c r="E62" s="599">
        <f>E19/1000000*'CPI Inflators'!$O$14</f>
        <v>0.23367168258633361</v>
      </c>
      <c r="F62" s="610">
        <f>F19/1000000*'CPI Inflators'!$O$14</f>
        <v>0.23367168258633361</v>
      </c>
      <c r="G62" s="599">
        <f>G19/1000000*'CPI Inflators'!$O$14</f>
        <v>0.23367168258633361</v>
      </c>
      <c r="H62" s="599">
        <f>H19/1000000*'CPI Inflators'!$O$14</f>
        <v>0.23367168258633361</v>
      </c>
      <c r="I62" s="599">
        <f>I19/1000000*'CPI Inflators'!$O$14</f>
        <v>0.23367168258633361</v>
      </c>
      <c r="J62" s="599">
        <f>J19/1000000*'CPI Inflators'!$O$14</f>
        <v>0.23367168258633361</v>
      </c>
      <c r="K62" s="600">
        <f t="shared" si="9"/>
        <v>1.168358412931668</v>
      </c>
    </row>
    <row r="63" spans="1:11" ht="15" x14ac:dyDescent="0.25">
      <c r="A63" s="598" t="s">
        <v>6505</v>
      </c>
      <c r="D63" s="599">
        <f>D20/1000000*'CPI Inflators'!$O$14</f>
        <v>0</v>
      </c>
      <c r="E63" s="599">
        <f>E20/1000000*'CPI Inflators'!$O$14</f>
        <v>0.31864320352681857</v>
      </c>
      <c r="F63" s="610">
        <f>F20/1000000*'CPI Inflators'!$O$14</f>
        <v>0.31864320352681857</v>
      </c>
      <c r="G63" s="599">
        <f>G20/1000000*'CPI Inflators'!$O$14</f>
        <v>0.31864320352681857</v>
      </c>
      <c r="H63" s="599">
        <f>H20/1000000*'CPI Inflators'!$O$14</f>
        <v>0.31864320352681857</v>
      </c>
      <c r="I63" s="599">
        <f>I20/1000000*'CPI Inflators'!$O$14</f>
        <v>0.31864320352681857</v>
      </c>
      <c r="J63" s="599">
        <f>J20/1000000*'CPI Inflators'!$O$14</f>
        <v>0.31864320352681857</v>
      </c>
      <c r="K63" s="600">
        <f t="shared" si="9"/>
        <v>1.5932160176340928</v>
      </c>
    </row>
    <row r="64" spans="1:11" ht="15" x14ac:dyDescent="0.25">
      <c r="A64" s="618" t="s">
        <v>6446</v>
      </c>
      <c r="B64" s="619"/>
      <c r="C64" s="619"/>
      <c r="D64" s="635">
        <f>('Non-system Capex'!K7+'Non-system Capex'!K10+'Non-system Capex'!K8)/1000000*'CPI Inflators'!$P$14</f>
        <v>1.5981804844568457</v>
      </c>
      <c r="E64" s="635">
        <f>('Non-system Capex'!L7+'Non-system Capex'!L10+'Non-system Capex'!L8)/1000000</f>
        <v>1.6636259303227556</v>
      </c>
      <c r="F64" s="636">
        <f>(SUM('Non-system Capex'!Q7:Q10)/1000000)</f>
        <v>0.99258111393005044</v>
      </c>
      <c r="G64" s="635">
        <f>(SUM('Non-system Capex'!R7:R10)/1000000)</f>
        <v>0.99258111393005044</v>
      </c>
      <c r="H64" s="635">
        <f>(SUM('Non-system Capex'!S7:S10)/1000000)</f>
        <v>0.99258111393005044</v>
      </c>
      <c r="I64" s="635">
        <f>(SUM('Non-system Capex'!T7:T10)/1000000)</f>
        <v>0.99258111393005044</v>
      </c>
      <c r="J64" s="635">
        <f>(SUM('Non-system Capex'!U7:U10)/1000000)</f>
        <v>0.99258111393005044</v>
      </c>
      <c r="K64" s="634">
        <f t="shared" si="9"/>
        <v>4.9629055696502524</v>
      </c>
    </row>
    <row r="65" spans="1:12" ht="15" x14ac:dyDescent="0.25">
      <c r="A65" s="618" t="s">
        <v>6629</v>
      </c>
      <c r="B65" s="619"/>
      <c r="C65" s="619"/>
      <c r="D65" s="635">
        <f>'Capex summary by driver'!K14</f>
        <v>0</v>
      </c>
      <c r="E65" s="635">
        <f>'Capex summary by driver'!L14</f>
        <v>0</v>
      </c>
      <c r="F65" s="636">
        <f>'Capex summary by driver'!M14</f>
        <v>0.11377320095813293</v>
      </c>
      <c r="G65" s="635">
        <f>'Capex summary by driver'!N14</f>
        <v>0.11377320095813293</v>
      </c>
      <c r="H65" s="635">
        <f>'Capex summary by driver'!O14</f>
        <v>0.11377320095813293</v>
      </c>
      <c r="I65" s="635">
        <f>'Capex summary by driver'!P14</f>
        <v>0.11377320095813293</v>
      </c>
      <c r="J65" s="635">
        <f>'Capex summary by driver'!Q14</f>
        <v>0.11377320095813293</v>
      </c>
      <c r="K65" s="634">
        <f t="shared" si="9"/>
        <v>0.56886600479066463</v>
      </c>
    </row>
    <row r="66" spans="1:12" ht="15" x14ac:dyDescent="0.25">
      <c r="A66" s="621" t="s">
        <v>6406</v>
      </c>
      <c r="B66" s="622"/>
      <c r="C66" s="622"/>
      <c r="D66" s="637">
        <f t="shared" ref="D66:E66" si="14">D44+D50+D52+D61+D64+D65</f>
        <v>6.2394842798278969</v>
      </c>
      <c r="E66" s="637">
        <f t="shared" si="14"/>
        <v>5.460790772350677</v>
      </c>
      <c r="F66" s="638">
        <f>F44+F50+F52+F61+F64+F65</f>
        <v>4.2343684295097859</v>
      </c>
      <c r="G66" s="637">
        <f t="shared" ref="G66:J66" si="15">G44+G50+G52+G61+G64+G65</f>
        <v>4.2662327498624668</v>
      </c>
      <c r="H66" s="637">
        <f t="shared" si="15"/>
        <v>4.2078148292158843</v>
      </c>
      <c r="I66" s="637">
        <f t="shared" si="15"/>
        <v>3.7564036242195575</v>
      </c>
      <c r="J66" s="637">
        <f t="shared" si="15"/>
        <v>4.0750468277463767</v>
      </c>
      <c r="K66" s="639">
        <f>SUM(F66:J66)</f>
        <v>20.539866460554073</v>
      </c>
    </row>
    <row r="67" spans="1:12" ht="15" thickBot="1" x14ac:dyDescent="0.25">
      <c r="A67" s="623" t="s">
        <v>6630</v>
      </c>
      <c r="B67" s="228"/>
      <c r="C67" s="228"/>
      <c r="D67" s="640">
        <f t="shared" ref="D67:E67" si="16">D66-D64-D65</f>
        <v>4.6413037953710514</v>
      </c>
      <c r="E67" s="640">
        <f t="shared" si="16"/>
        <v>3.7971648420279216</v>
      </c>
      <c r="F67" s="641">
        <f>F66-F64-F65</f>
        <v>3.1280141146216023</v>
      </c>
      <c r="G67" s="640">
        <f t="shared" ref="G67:K67" si="17">G66-G64-G65</f>
        <v>3.1598784349742832</v>
      </c>
      <c r="H67" s="640">
        <f t="shared" si="17"/>
        <v>3.1014605143277008</v>
      </c>
      <c r="I67" s="640">
        <f t="shared" si="17"/>
        <v>2.6500493093313739</v>
      </c>
      <c r="J67" s="640">
        <f t="shared" si="17"/>
        <v>2.9686925128581931</v>
      </c>
      <c r="K67" s="642">
        <f t="shared" si="17"/>
        <v>15.008094886113156</v>
      </c>
    </row>
    <row r="68" spans="1:12" ht="15" thickBot="1" x14ac:dyDescent="0.25"/>
    <row r="69" spans="1:12" ht="15" x14ac:dyDescent="0.25">
      <c r="A69" s="589" t="s">
        <v>6507</v>
      </c>
      <c r="B69" s="590"/>
      <c r="C69" s="590"/>
      <c r="D69" s="590"/>
      <c r="E69" s="590"/>
      <c r="F69" s="608" t="s">
        <v>6454</v>
      </c>
      <c r="G69" s="591" t="s">
        <v>6455</v>
      </c>
      <c r="H69" s="591" t="s">
        <v>6456</v>
      </c>
      <c r="I69" s="591" t="s">
        <v>6457</v>
      </c>
      <c r="J69" s="592" t="s">
        <v>6458</v>
      </c>
      <c r="K69" s="593" t="s">
        <v>6487</v>
      </c>
    </row>
    <row r="70" spans="1:12" ht="15" x14ac:dyDescent="0.25">
      <c r="A70" s="594" t="s">
        <v>6492</v>
      </c>
      <c r="B70" s="595"/>
      <c r="C70" s="595"/>
      <c r="D70" s="596">
        <f>SUM(D72:D75)</f>
        <v>0.95182137892954843</v>
      </c>
      <c r="E70" s="596">
        <f>SUM(E72:E75)</f>
        <v>0.64896912199741941</v>
      </c>
      <c r="F70" s="609">
        <f>SUM(F71:F75)</f>
        <v>0.78957909843019358</v>
      </c>
      <c r="G70" s="596">
        <f t="shared" ref="G70:J70" si="18">SUM(G71:G75)</f>
        <v>1.1248798114621936</v>
      </c>
      <c r="H70" s="596">
        <f t="shared" si="18"/>
        <v>1.2492655598450324</v>
      </c>
      <c r="I70" s="596">
        <f t="shared" si="18"/>
        <v>0.63815296996412907</v>
      </c>
      <c r="J70" s="596">
        <f t="shared" si="18"/>
        <v>1.2222251797618067</v>
      </c>
      <c r="K70" s="597">
        <f>SUM(F70:J70)</f>
        <v>5.0241026194633562</v>
      </c>
    </row>
    <row r="71" spans="1:12" ht="15" x14ac:dyDescent="0.25">
      <c r="A71" s="598" t="str">
        <f>A48</f>
        <v>CP site easements</v>
      </c>
      <c r="D71" s="599">
        <f>D48/'CPI Inflators'!$E$14*(1+'CPI Inflators'!$D$14)^0.5</f>
        <v>0</v>
      </c>
      <c r="E71" s="599">
        <f>E48/'CPI Inflators'!$E$14*(1+'CPI Inflators'!$D$14)^0.5</f>
        <v>0</v>
      </c>
      <c r="F71" s="610">
        <f>F48/'CPI Inflators'!$E$14*(1+'CPI Inflators'!$D$14)^0.5</f>
        <v>0</v>
      </c>
      <c r="G71" s="599">
        <f>G48/'CPI Inflators'!$E$14*(1+'CPI Inflators'!$D$14)^0.5</f>
        <v>0</v>
      </c>
      <c r="H71" s="599">
        <f>H48/'CPI Inflators'!$E$14*(1+'CPI Inflators'!$D$14)^0.5</f>
        <v>0</v>
      </c>
      <c r="I71" s="599">
        <f>I48/'CPI Inflators'!$E$14*(1+'CPI Inflators'!$D$14)^0.5</f>
        <v>0</v>
      </c>
      <c r="J71" s="599">
        <f>J48/'CPI Inflators'!$E$14*(1+'CPI Inflators'!$D$14)^0.5</f>
        <v>0.43264608133161292</v>
      </c>
      <c r="K71" s="600">
        <f t="shared" ref="K71" si="19">SUM(F71:J71)</f>
        <v>0.43264608133161292</v>
      </c>
    </row>
    <row r="72" spans="1:12" ht="15" x14ac:dyDescent="0.25">
      <c r="A72" s="598" t="s">
        <v>6495</v>
      </c>
      <c r="D72" s="599">
        <f>D45/'CPI Inflators'!$E$14*(1+'CPI Inflators'!$D$14)^0.5</f>
        <v>0.58407220979767749</v>
      </c>
      <c r="E72" s="599">
        <f>E45/'CPI Inflators'!$E$14*(1+'CPI Inflators'!$D$14)^0.5</f>
        <v>0.58407220979767749</v>
      </c>
      <c r="F72" s="610">
        <f>F45/'CPI Inflators'!$E$14*(1+'CPI Inflators'!$D$14)^0.5</f>
        <v>0.58407220979767749</v>
      </c>
      <c r="G72" s="599">
        <f>G45/'CPI Inflators'!$E$14*(1+'CPI Inflators'!$D$14)^0.5</f>
        <v>0.58407220979767749</v>
      </c>
      <c r="H72" s="599">
        <f>H45/'CPI Inflators'!$E$14*(1+'CPI Inflators'!$D$14)^0.5</f>
        <v>0.58407220979767749</v>
      </c>
      <c r="I72" s="599">
        <f>I45/'CPI Inflators'!$E$14*(1+'CPI Inflators'!$D$14)^0.5</f>
        <v>0.58407220979767749</v>
      </c>
      <c r="J72" s="599">
        <f>J45/'CPI Inflators'!$E$14*(1+'CPI Inflators'!$D$14)^0.5</f>
        <v>0.58407220979767749</v>
      </c>
      <c r="K72" s="600">
        <f t="shared" ref="K72:K90" si="20">SUM(F72:J72)</f>
        <v>2.9203610489883873</v>
      </c>
    </row>
    <row r="73" spans="1:12" ht="15" x14ac:dyDescent="0.25">
      <c r="A73" s="598" t="s">
        <v>6496</v>
      </c>
      <c r="D73" s="599">
        <f>D46/'CPI Inflators'!$E$14*(1+'CPI Inflators'!$D$14)^0.5</f>
        <v>0.30285225693212903</v>
      </c>
      <c r="E73" s="599">
        <f>E46/'CPI Inflators'!$E$14*(1+'CPI Inflators'!$D$14)^0.5</f>
        <v>0</v>
      </c>
      <c r="F73" s="610">
        <f>F46/'CPI Inflators'!$E$14*(1+'CPI Inflators'!$D$14)^0.5</f>
        <v>0.15142612846606451</v>
      </c>
      <c r="G73" s="599">
        <f>G46/'CPI Inflators'!$E$14*(1+'CPI Inflators'!$D$14)^0.5</f>
        <v>0</v>
      </c>
      <c r="H73" s="599">
        <f>H46/'CPI Inflators'!$E$14*(1+'CPI Inflators'!$D$14)^0.5</f>
        <v>0.15142612846606451</v>
      </c>
      <c r="I73" s="599">
        <f>I46/'CPI Inflators'!$E$14*(1+'CPI Inflators'!$D$14)^0.5</f>
        <v>0</v>
      </c>
      <c r="J73" s="599">
        <f>J46/'CPI Inflators'!$E$14*(1+'CPI Inflators'!$D$14)^0.5</f>
        <v>0.15142612846606451</v>
      </c>
      <c r="K73" s="600">
        <f>SUM(F73:J73)</f>
        <v>0.45427838539819354</v>
      </c>
    </row>
    <row r="74" spans="1:12" ht="15" x14ac:dyDescent="0.25">
      <c r="A74" s="598" t="s">
        <v>6497</v>
      </c>
      <c r="D74" s="599">
        <f>D47/'CPI Inflators'!$E$14*(1+'CPI Inflators'!$D$14)^0.5</f>
        <v>6.4896912199741932E-2</v>
      </c>
      <c r="E74" s="599">
        <f>E47/'CPI Inflators'!$E$14*(1+'CPI Inflators'!$D$14)^0.5</f>
        <v>6.4896912199741932E-2</v>
      </c>
      <c r="F74" s="610">
        <f>F47/'CPI Inflators'!$E$14*(1+'CPI Inflators'!$D$14)^0.5</f>
        <v>5.4080760166451615E-2</v>
      </c>
      <c r="G74" s="599">
        <f>G47/'CPI Inflators'!$E$14*(1+'CPI Inflators'!$D$14)^0.5</f>
        <v>2.7040380083225807E-2</v>
      </c>
      <c r="H74" s="599">
        <f>H47/'CPI Inflators'!$E$14*(1+'CPI Inflators'!$D$14)^0.5</f>
        <v>0</v>
      </c>
      <c r="I74" s="599">
        <f>I47/'CPI Inflators'!$E$14*(1+'CPI Inflators'!$D$14)^0.5</f>
        <v>5.4080760166451615E-2</v>
      </c>
      <c r="J74" s="599">
        <f>J47/'CPI Inflators'!$E$14*(1+'CPI Inflators'!$D$14)^0.5</f>
        <v>5.4080760166451615E-2</v>
      </c>
      <c r="K74" s="600">
        <f t="shared" si="20"/>
        <v>0.18928266058258064</v>
      </c>
    </row>
    <row r="75" spans="1:12" ht="15" x14ac:dyDescent="0.25">
      <c r="A75" s="598" t="s">
        <v>6628</v>
      </c>
      <c r="D75" s="599">
        <f>D49/'CPI Inflators'!$E$14*(1+'CPI Inflators'!$D$14)^0.5</f>
        <v>0</v>
      </c>
      <c r="E75" s="599">
        <f>E49/'CPI Inflators'!$E$14*(1+'CPI Inflators'!$D$14)^0.5</f>
        <v>0</v>
      </c>
      <c r="F75" s="610">
        <f>F49/'CPI Inflators'!$E$14*(1+'CPI Inflators'!$D$14)^0.5</f>
        <v>0</v>
      </c>
      <c r="G75" s="599">
        <f>G49/'CPI Inflators'!$E$14*(1+'CPI Inflators'!$D$14)^0.5</f>
        <v>0.51376722158129029</v>
      </c>
      <c r="H75" s="599">
        <f>H49/'CPI Inflators'!$E$14*(1+'CPI Inflators'!$D$14)^0.5</f>
        <v>0.51376722158129029</v>
      </c>
      <c r="I75" s="599">
        <f>I49/'CPI Inflators'!$E$14*(1+'CPI Inflators'!$D$14)^0.5</f>
        <v>0</v>
      </c>
      <c r="J75" s="599">
        <f>J49/'CPI Inflators'!$E$14*(1+'CPI Inflators'!$D$14)^0.5</f>
        <v>0</v>
      </c>
      <c r="K75" s="600">
        <f>SUM(F75:J75)</f>
        <v>1.0275344431625806</v>
      </c>
    </row>
    <row r="76" spans="1:12" ht="15" x14ac:dyDescent="0.25">
      <c r="A76" s="594" t="s">
        <v>48</v>
      </c>
      <c r="B76" s="595"/>
      <c r="C76" s="595"/>
      <c r="D76" s="596">
        <f t="shared" ref="D76:E76" si="21">SUM(D77)</f>
        <v>1.4060997643277418</v>
      </c>
      <c r="E76" s="596">
        <f t="shared" si="21"/>
        <v>1.4060997643277418</v>
      </c>
      <c r="F76" s="609">
        <f>SUM(F77)</f>
        <v>0.81121140249677415</v>
      </c>
      <c r="G76" s="596">
        <f>SUM(G77)</f>
        <v>0.81121140249677415</v>
      </c>
      <c r="H76" s="596">
        <f>SUM(H77)</f>
        <v>0.81121140249677415</v>
      </c>
      <c r="I76" s="596">
        <f>SUM(I77)</f>
        <v>0.81121140249677415</v>
      </c>
      <c r="J76" s="596">
        <f>SUM(J77)</f>
        <v>0.81121140249677415</v>
      </c>
      <c r="K76" s="597">
        <f t="shared" si="20"/>
        <v>4.0560570124838708</v>
      </c>
      <c r="L76" s="179"/>
    </row>
    <row r="77" spans="1:12" ht="15" x14ac:dyDescent="0.25">
      <c r="A77" s="598" t="s">
        <v>6498</v>
      </c>
      <c r="D77" s="599">
        <f>D51/'CPI Inflators'!$E$14*(1+'CPI Inflators'!$D$14)^0.5</f>
        <v>1.4060997643277418</v>
      </c>
      <c r="E77" s="599">
        <f>E51/'CPI Inflators'!$E$14*(1+'CPI Inflators'!$D$14)^0.5</f>
        <v>1.4060997643277418</v>
      </c>
      <c r="F77" s="610">
        <f>F51/'CPI Inflators'!$E$14*(1+'CPI Inflators'!$D$14)^0.5</f>
        <v>0.81121140249677415</v>
      </c>
      <c r="G77" s="599">
        <f>G51/'CPI Inflators'!$E$14*(1+'CPI Inflators'!$D$14)^0.5</f>
        <v>0.81121140249677415</v>
      </c>
      <c r="H77" s="599">
        <f>H51/'CPI Inflators'!$E$14*(1+'CPI Inflators'!$D$14)^0.5</f>
        <v>0.81121140249677415</v>
      </c>
      <c r="I77" s="599">
        <f>I51/'CPI Inflators'!$E$14*(1+'CPI Inflators'!$D$14)^0.5</f>
        <v>0.81121140249677415</v>
      </c>
      <c r="J77" s="599">
        <f>J51/'CPI Inflators'!$E$14*(1+'CPI Inflators'!$D$14)^0.5</f>
        <v>0.81121140249677415</v>
      </c>
      <c r="K77" s="600">
        <f t="shared" si="20"/>
        <v>4.0560570124838708</v>
      </c>
    </row>
    <row r="78" spans="1:12" ht="15" x14ac:dyDescent="0.25">
      <c r="A78" s="594" t="s">
        <v>6493</v>
      </c>
      <c r="B78" s="595"/>
      <c r="C78" s="595"/>
      <c r="D78" s="596">
        <f>SUM(D79:D85)</f>
        <v>2.1253738745415482</v>
      </c>
      <c r="E78" s="596">
        <f>SUM(E79:E83)</f>
        <v>0.84365985859664505</v>
      </c>
      <c r="F78" s="609">
        <f>SUM(F79:F86)</f>
        <v>1.0221263671459355</v>
      </c>
      <c r="G78" s="596">
        <f t="shared" ref="G78:J78" si="22">SUM(G79:G86)</f>
        <v>0.71927411021380638</v>
      </c>
      <c r="H78" s="596">
        <f t="shared" si="22"/>
        <v>0.53539952564787097</v>
      </c>
      <c r="I78" s="596">
        <f t="shared" si="22"/>
        <v>0.68682565411393537</v>
      </c>
      <c r="J78" s="596">
        <f t="shared" si="22"/>
        <v>0.42723800531496775</v>
      </c>
      <c r="K78" s="597">
        <f>SUM(F78:J78)</f>
        <v>3.3908636624365158</v>
      </c>
    </row>
    <row r="79" spans="1:12" ht="15" x14ac:dyDescent="0.25">
      <c r="A79" s="598" t="s">
        <v>6499</v>
      </c>
      <c r="D79" s="599">
        <f>D53/'CPI Inflators'!$E$14*(1+'CPI Inflators'!$D$14)^0.5</f>
        <v>0.24877149676567742</v>
      </c>
      <c r="E79" s="599">
        <f>E53/'CPI Inflators'!$E$14*(1+'CPI Inflators'!$D$14)^0.5</f>
        <v>0</v>
      </c>
      <c r="F79" s="610">
        <f>F53/'CPI Inflators'!$E$14*(1+'CPI Inflators'!$D$14)^0.5</f>
        <v>2.1632304066580645E-2</v>
      </c>
      <c r="G79" s="599">
        <f>G53/'CPI Inflators'!$E$14*(1+'CPI Inflators'!$D$14)^0.5</f>
        <v>0.20550688863251612</v>
      </c>
      <c r="H79" s="599">
        <f>H53/'CPI Inflators'!$E$14*(1+'CPI Inflators'!$D$14)^0.5</f>
        <v>0.21632304066580646</v>
      </c>
      <c r="I79" s="599">
        <f>I53/'CPI Inflators'!$E$14*(1+'CPI Inflators'!$D$14)^0.5</f>
        <v>0</v>
      </c>
      <c r="J79" s="599">
        <f>J53/'CPI Inflators'!$E$14*(1+'CPI Inflators'!$D$14)^0.5</f>
        <v>2.1632304066580645E-2</v>
      </c>
      <c r="K79" s="600">
        <f t="shared" si="20"/>
        <v>0.46509453743148382</v>
      </c>
    </row>
    <row r="80" spans="1:12" ht="15" x14ac:dyDescent="0.25">
      <c r="A80" s="598" t="s">
        <v>6500</v>
      </c>
      <c r="D80" s="599">
        <f>D54/'CPI Inflators'!$E$14*(1+'CPI Inflators'!$D$14)^0.5</f>
        <v>0.24336342074903225</v>
      </c>
      <c r="E80" s="599">
        <f>E54/'CPI Inflators'!$E$14*(1+'CPI Inflators'!$D$14)^0.5</f>
        <v>0.32448456099870965</v>
      </c>
      <c r="F80" s="610">
        <f>F54/'CPI Inflators'!$E$14*(1+'CPI Inflators'!$D$14)^0.5</f>
        <v>0.24336342074903225</v>
      </c>
      <c r="G80" s="599">
        <f>G54/'CPI Inflators'!$E$14*(1+'CPI Inflators'!$D$14)^0.5</f>
        <v>0.3839733971818064</v>
      </c>
      <c r="H80" s="599">
        <f>H54/'CPI Inflators'!$E$14*(1+'CPI Inflators'!$D$14)^0.5</f>
        <v>8.1121140249677412E-2</v>
      </c>
      <c r="I80" s="599">
        <f>I54/'CPI Inflators'!$E$14*(1+'CPI Inflators'!$D$14)^0.5</f>
        <v>0.55703182971445153</v>
      </c>
      <c r="J80" s="599">
        <f>J54/'CPI Inflators'!$E$14*(1+'CPI Inflators'!$D$14)^0.5</f>
        <v>0.16765035651599999</v>
      </c>
      <c r="K80" s="600">
        <f t="shared" si="20"/>
        <v>1.4331401444109675</v>
      </c>
    </row>
    <row r="81" spans="1:11" ht="15" x14ac:dyDescent="0.25">
      <c r="A81" s="598" t="s">
        <v>6501</v>
      </c>
      <c r="D81" s="599">
        <f>D55/'CPI Inflators'!$E$14*(1+'CPI Inflators'!$D$14)^0.5</f>
        <v>0</v>
      </c>
      <c r="E81" s="599">
        <f>E55/'CPI Inflators'!$E$14*(1+'CPI Inflators'!$D$14)^0.5</f>
        <v>0</v>
      </c>
      <c r="F81" s="610">
        <f>F55/'CPI Inflators'!$E$14*(1+'CPI Inflators'!$D$14)^0.5</f>
        <v>0.11356959634954837</v>
      </c>
      <c r="G81" s="599">
        <f>G55/'CPI Inflators'!$E$14*(1+'CPI Inflators'!$D$14)^0.5</f>
        <v>6.4896912199741932E-2</v>
      </c>
      <c r="H81" s="599">
        <f>H55/'CPI Inflators'!$E$14*(1+'CPI Inflators'!$D$14)^0.5</f>
        <v>6.4896912199741932E-2</v>
      </c>
      <c r="I81" s="599">
        <f>I55/'CPI Inflators'!$E$14*(1+'CPI Inflators'!$D$14)^0.5</f>
        <v>6.4896912199741932E-2</v>
      </c>
      <c r="J81" s="599">
        <f>J55/'CPI Inflators'!$E$14*(1+'CPI Inflators'!$D$14)^0.5</f>
        <v>0.12979382439948386</v>
      </c>
      <c r="K81" s="600">
        <f t="shared" si="20"/>
        <v>0.43805415734825803</v>
      </c>
    </row>
    <row r="82" spans="1:11" ht="15" x14ac:dyDescent="0.25">
      <c r="A82" s="598" t="s">
        <v>6502</v>
      </c>
      <c r="D82" s="599">
        <f>D57/'CPI Inflators'!$E$14*(1+'CPI Inflators'!$D$14)^0.5</f>
        <v>0</v>
      </c>
      <c r="E82" s="599">
        <f>E57/'CPI Inflators'!$E$14*(1+'CPI Inflators'!$D$14)^0.5</f>
        <v>0.25417957278232256</v>
      </c>
      <c r="F82" s="610">
        <f>F57/'CPI Inflators'!$E$14*(1+'CPI Inflators'!$D$14)^0.5</f>
        <v>0.12979382439948386</v>
      </c>
      <c r="G82" s="599">
        <f>G57/'CPI Inflators'!$E$14*(1+'CPI Inflators'!$D$14)^0.5</f>
        <v>6.4896912199741932E-2</v>
      </c>
      <c r="H82" s="599">
        <f>H57/'CPI Inflators'!$E$14*(1+'CPI Inflators'!$D$14)^0.5</f>
        <v>6.4896912199741932E-2</v>
      </c>
      <c r="I82" s="599">
        <f>I57/'CPI Inflators'!$E$14*(1+'CPI Inflators'!$D$14)^0.5</f>
        <v>6.4896912199741932E-2</v>
      </c>
      <c r="J82" s="599">
        <f>J57/'CPI Inflators'!$E$14*(1+'CPI Inflators'!$D$14)^0.5</f>
        <v>0</v>
      </c>
      <c r="K82" s="600">
        <f t="shared" si="20"/>
        <v>0.32448456099870965</v>
      </c>
    </row>
    <row r="83" spans="1:11" ht="15" x14ac:dyDescent="0.25">
      <c r="A83" s="598" t="s">
        <v>6503</v>
      </c>
      <c r="D83" s="599">
        <f>D58/'CPI Inflators'!$E$14*(1+'CPI Inflators'!$D$14)^0.5</f>
        <v>6.4896912199741932E-2</v>
      </c>
      <c r="E83" s="599">
        <f>E58/'CPI Inflators'!$E$14*(1+'CPI Inflators'!$D$14)^0.5</f>
        <v>0.2649957248156129</v>
      </c>
      <c r="F83" s="610">
        <f>F58/'CPI Inflators'!$E$14*(1+'CPI Inflators'!$D$14)^0.5</f>
        <v>0.10816152033290323</v>
      </c>
      <c r="G83" s="599">
        <f>G58/'CPI Inflators'!$E$14*(1+'CPI Inflators'!$D$14)^0.5</f>
        <v>0</v>
      </c>
      <c r="H83" s="599">
        <f>H58/'CPI Inflators'!$E$14*(1+'CPI Inflators'!$D$14)^0.5</f>
        <v>0.10816152033290323</v>
      </c>
      <c r="I83" s="599">
        <f>I58/'CPI Inflators'!$E$14*(1+'CPI Inflators'!$D$14)^0.5</f>
        <v>0</v>
      </c>
      <c r="J83" s="599">
        <f>J58/'CPI Inflators'!$E$14*(1+'CPI Inflators'!$D$14)^0.5</f>
        <v>0.10816152033290323</v>
      </c>
      <c r="K83" s="600">
        <f t="shared" si="20"/>
        <v>0.3244845609987097</v>
      </c>
    </row>
    <row r="84" spans="1:11" ht="15" x14ac:dyDescent="0.25">
      <c r="A84" s="601" t="s">
        <v>6488</v>
      </c>
      <c r="D84" s="599">
        <f>D59/'CPI Inflators'!$E$14*(1+'CPI Inflators'!$D$14)^0.5</f>
        <v>0.27040380083225807</v>
      </c>
      <c r="E84" s="599">
        <f>E59/'CPI Inflators'!$E$14*(1+'CPI Inflators'!$D$14)^0.5</f>
        <v>0</v>
      </c>
      <c r="F84" s="610">
        <f>F59/'CPI Inflators'!$E$14*(1+'CPI Inflators'!$D$14)^0.5</f>
        <v>0</v>
      </c>
      <c r="G84" s="599">
        <f>G59/'CPI Inflators'!$E$14*(1+'CPI Inflators'!$D$14)^0.5</f>
        <v>0</v>
      </c>
      <c r="H84" s="599">
        <f>H59/'CPI Inflators'!$E$14*(1+'CPI Inflators'!$D$14)^0.5</f>
        <v>0</v>
      </c>
      <c r="I84" s="599">
        <f>I59/'CPI Inflators'!$E$14*(1+'CPI Inflators'!$D$14)^0.5</f>
        <v>0</v>
      </c>
      <c r="J84" s="599">
        <f>J59/'CPI Inflators'!$E$14*(1+'CPI Inflators'!$D$14)^0.5</f>
        <v>0</v>
      </c>
      <c r="K84" s="600">
        <f t="shared" ref="K84" si="23">SUM(F84:J84)</f>
        <v>0</v>
      </c>
    </row>
    <row r="85" spans="1:11" ht="15" x14ac:dyDescent="0.25">
      <c r="A85" s="601" t="s">
        <v>6489</v>
      </c>
      <c r="D85" s="599">
        <f>D60/'CPI Inflators'!$E$14*(1+'CPI Inflators'!$D$14)^0.5</f>
        <v>1.2979382439948386</v>
      </c>
      <c r="E85" s="599">
        <f>E60/'CPI Inflators'!$E$14*(1+'CPI Inflators'!$D$14)^0.5</f>
        <v>0</v>
      </c>
      <c r="F85" s="610">
        <f>F60/'CPI Inflators'!$E$14*(1+'CPI Inflators'!$D$14)^0.5</f>
        <v>0</v>
      </c>
      <c r="G85" s="599">
        <f>G60/'CPI Inflators'!$E$14*(1+'CPI Inflators'!$D$14)^0.5</f>
        <v>0</v>
      </c>
      <c r="H85" s="599">
        <f>H60/'CPI Inflators'!$E$14*(1+'CPI Inflators'!$D$14)^0.5</f>
        <v>0</v>
      </c>
      <c r="I85" s="599">
        <f>I60/'CPI Inflators'!$E$14*(1+'CPI Inflators'!$D$14)^0.5</f>
        <v>0</v>
      </c>
      <c r="J85" s="599">
        <f>J60/'CPI Inflators'!$E$14*(1+'CPI Inflators'!$D$14)^0.5</f>
        <v>0</v>
      </c>
      <c r="K85" s="600">
        <f t="shared" ref="K85" si="24">SUM(F85:J85)</f>
        <v>0</v>
      </c>
    </row>
    <row r="86" spans="1:11" ht="15" x14ac:dyDescent="0.25">
      <c r="A86" s="598" t="s">
        <v>6627</v>
      </c>
      <c r="D86" s="599">
        <f>D56/'CPI Inflators'!$E$14*(1+'CPI Inflators'!$D$14)^0.5</f>
        <v>0</v>
      </c>
      <c r="E86" s="599">
        <f>E56/'CPI Inflators'!$E$14*(1+'CPI Inflators'!$D$14)^0.5</f>
        <v>0.40560570124838707</v>
      </c>
      <c r="F86" s="610">
        <f>F56/'CPI Inflators'!$E$14*(1+'CPI Inflators'!$D$14)^0.5</f>
        <v>0.40560570124838707</v>
      </c>
      <c r="G86" s="599">
        <f>G56/'CPI Inflators'!$E$14*(1+'CPI Inflators'!$D$14)^0.5</f>
        <v>0</v>
      </c>
      <c r="H86" s="599">
        <f>H56/'CPI Inflators'!$E$14*(1+'CPI Inflators'!$D$14)^0.5</f>
        <v>0</v>
      </c>
      <c r="I86" s="599">
        <f>I56/'CPI Inflators'!$E$14*(1+'CPI Inflators'!$D$14)^0.5</f>
        <v>0</v>
      </c>
      <c r="J86" s="599">
        <f>J56/'CPI Inflators'!$E$14*(1+'CPI Inflators'!$D$14)^0.5</f>
        <v>0</v>
      </c>
      <c r="K86" s="600">
        <f>SUM(F86:J86)</f>
        <v>0.40560570124838707</v>
      </c>
    </row>
    <row r="87" spans="1:11" ht="15" x14ac:dyDescent="0.25">
      <c r="A87" s="594" t="s">
        <v>6494</v>
      </c>
      <c r="B87" s="595"/>
      <c r="C87" s="595"/>
      <c r="D87" s="596">
        <f t="shared" ref="D87:E87" si="25">SUM(D88:D89)</f>
        <v>0.24309301694820001</v>
      </c>
      <c r="E87" s="596">
        <f t="shared" si="25"/>
        <v>0.5624399057310967</v>
      </c>
      <c r="F87" s="609">
        <f>SUM(F88:F89)</f>
        <v>0.5624399057310967</v>
      </c>
      <c r="G87" s="596">
        <f>SUM(G88:G89)</f>
        <v>0.5624399057310967</v>
      </c>
      <c r="H87" s="596">
        <f>SUM(H88:H89)</f>
        <v>0.5624399057310967</v>
      </c>
      <c r="I87" s="596">
        <f>SUM(I88:I89)</f>
        <v>0.5624399057310967</v>
      </c>
      <c r="J87" s="596">
        <f>SUM(J88:J89)</f>
        <v>0.5624399057310967</v>
      </c>
      <c r="K87" s="597">
        <f t="shared" si="20"/>
        <v>2.8121995286554835</v>
      </c>
    </row>
    <row r="88" spans="1:11" ht="15" x14ac:dyDescent="0.25">
      <c r="A88" s="598" t="s">
        <v>6504</v>
      </c>
      <c r="D88" s="599">
        <f>D62/'CPI Inflators'!$E$14*(1+'CPI Inflators'!$D$14)^0.5</f>
        <v>0.24309301694820001</v>
      </c>
      <c r="E88" s="599">
        <f>E62/'CPI Inflators'!$E$14*(1+'CPI Inflators'!$D$14)^0.5</f>
        <v>0.23795534473238708</v>
      </c>
      <c r="F88" s="610">
        <f>F62/'CPI Inflators'!$E$14*(1+'CPI Inflators'!$D$14)^0.5</f>
        <v>0.23795534473238708</v>
      </c>
      <c r="G88" s="599">
        <f>G62/'CPI Inflators'!$E$14*(1+'CPI Inflators'!$D$14)^0.5</f>
        <v>0.23795534473238708</v>
      </c>
      <c r="H88" s="599">
        <f>H62/'CPI Inflators'!$E$14*(1+'CPI Inflators'!$D$14)^0.5</f>
        <v>0.23795534473238708</v>
      </c>
      <c r="I88" s="599">
        <f>I62/'CPI Inflators'!$E$14*(1+'CPI Inflators'!$D$14)^0.5</f>
        <v>0.23795534473238708</v>
      </c>
      <c r="J88" s="599">
        <f>J62/'CPI Inflators'!$E$14*(1+'CPI Inflators'!$D$14)^0.5</f>
        <v>0.23795534473238708</v>
      </c>
      <c r="K88" s="600">
        <f t="shared" si="20"/>
        <v>1.1897767236619354</v>
      </c>
    </row>
    <row r="89" spans="1:11" ht="15" x14ac:dyDescent="0.25">
      <c r="A89" s="598" t="s">
        <v>6505</v>
      </c>
      <c r="D89" s="599">
        <f>D63/'CPI Inflators'!$E$14*(1+'CPI Inflators'!$D$14)^0.5</f>
        <v>0</v>
      </c>
      <c r="E89" s="599">
        <f>E63/'CPI Inflators'!$E$14*(1+'CPI Inflators'!$D$14)^0.5</f>
        <v>0.32448456099870965</v>
      </c>
      <c r="F89" s="610">
        <f>F63/'CPI Inflators'!$E$14*(1+'CPI Inflators'!$D$14)^0.5</f>
        <v>0.32448456099870965</v>
      </c>
      <c r="G89" s="599">
        <f>G63/'CPI Inflators'!$E$14*(1+'CPI Inflators'!$D$14)^0.5</f>
        <v>0.32448456099870965</v>
      </c>
      <c r="H89" s="599">
        <f>H63/'CPI Inflators'!$E$14*(1+'CPI Inflators'!$D$14)^0.5</f>
        <v>0.32448456099870965</v>
      </c>
      <c r="I89" s="599">
        <f>I63/'CPI Inflators'!$E$14*(1+'CPI Inflators'!$D$14)^0.5</f>
        <v>0.32448456099870965</v>
      </c>
      <c r="J89" s="599">
        <f>J63/'CPI Inflators'!$E$14*(1+'CPI Inflators'!$D$14)^0.5</f>
        <v>0.32448456099870965</v>
      </c>
      <c r="K89" s="600">
        <f t="shared" si="20"/>
        <v>1.6224228049935483</v>
      </c>
    </row>
    <row r="90" spans="1:11" ht="15" x14ac:dyDescent="0.25">
      <c r="A90" s="594" t="s">
        <v>6446</v>
      </c>
      <c r="B90" s="595"/>
      <c r="C90" s="595"/>
      <c r="D90" s="596">
        <f>D64/'CPI Inflators'!$E$14*(1+'CPI Inflators'!$D$14)^0.5</f>
        <v>1.627478280270422</v>
      </c>
      <c r="E90" s="596">
        <f>E64/'CPI Inflators'!$E$14*(1+'CPI Inflators'!$D$14)^0.5</f>
        <v>1.6941234700504615</v>
      </c>
      <c r="F90" s="609">
        <f>F64/'CPI Inflators'!$E$14*(1+'CPI Inflators'!$D$14)^0.5</f>
        <v>1.0107770805853546</v>
      </c>
      <c r="G90" s="596">
        <f>G64/'CPI Inflators'!$E$14*(1+'CPI Inflators'!$D$14)^0.5</f>
        <v>1.0107770805853546</v>
      </c>
      <c r="H90" s="596">
        <f>H64/'CPI Inflators'!$E$14*(1+'CPI Inflators'!$D$14)^0.5</f>
        <v>1.0107770805853546</v>
      </c>
      <c r="I90" s="596">
        <f>I64/'CPI Inflators'!$E$14*(1+'CPI Inflators'!$D$14)^0.5</f>
        <v>1.0107770805853546</v>
      </c>
      <c r="J90" s="596">
        <f>J64/'CPI Inflators'!$E$14*(1+'CPI Inflators'!$D$14)^0.5</f>
        <v>1.0107770805853546</v>
      </c>
      <c r="K90" s="597">
        <f t="shared" si="20"/>
        <v>5.053885402926773</v>
      </c>
    </row>
    <row r="91" spans="1:11" ht="15" x14ac:dyDescent="0.25">
      <c r="A91" s="594" t="s">
        <v>6629</v>
      </c>
      <c r="B91" s="595"/>
      <c r="C91" s="595"/>
      <c r="D91" s="596">
        <f>D65/'CPI Inflators'!$E$14*(1+'CPI Inflators'!$D$14)^0.5</f>
        <v>0</v>
      </c>
      <c r="E91" s="596">
        <f>E65/'CPI Inflators'!$E$14*(1+'CPI Inflators'!$D$14)^0.5</f>
        <v>0</v>
      </c>
      <c r="F91" s="609">
        <f>F65/'CPI Inflators'!$E$14*(1+'CPI Inflators'!$D$14)^0.5</f>
        <v>0.11585888780210737</v>
      </c>
      <c r="G91" s="596">
        <f>G65/'CPI Inflators'!$E$14*(1+'CPI Inflators'!$D$14)^0.5</f>
        <v>0.11585888780210737</v>
      </c>
      <c r="H91" s="596">
        <f>H65/'CPI Inflators'!$E$14*(1+'CPI Inflators'!$D$14)^0.5</f>
        <v>0.11585888780210737</v>
      </c>
      <c r="I91" s="596">
        <f>I65/'CPI Inflators'!$E$14*(1+'CPI Inflators'!$D$14)^0.5</f>
        <v>0.11585888780210737</v>
      </c>
      <c r="J91" s="596">
        <f>J65/'CPI Inflators'!$E$14*(1+'CPI Inflators'!$D$14)^0.5</f>
        <v>0.11585888780210737</v>
      </c>
      <c r="K91" s="597">
        <f t="shared" ref="K91" si="26">SUM(F91:J91)</f>
        <v>0.5792944390105369</v>
      </c>
    </row>
    <row r="92" spans="1:11" ht="15" x14ac:dyDescent="0.25">
      <c r="A92" s="602" t="s">
        <v>6406</v>
      </c>
      <c r="B92" s="603"/>
      <c r="C92" s="603"/>
      <c r="D92" s="604">
        <f t="shared" ref="D92:J92" si="27">D70+D76+D78+D87+D90+D91</f>
        <v>6.3538663150174601</v>
      </c>
      <c r="E92" s="604">
        <f t="shared" si="27"/>
        <v>5.1552921207033648</v>
      </c>
      <c r="F92" s="611">
        <f t="shared" si="27"/>
        <v>4.3119927421914621</v>
      </c>
      <c r="G92" s="604">
        <f t="shared" si="27"/>
        <v>4.3444411982913334</v>
      </c>
      <c r="H92" s="604">
        <f t="shared" si="27"/>
        <v>4.2849523621082364</v>
      </c>
      <c r="I92" s="604">
        <f t="shared" si="27"/>
        <v>3.8252659006933967</v>
      </c>
      <c r="J92" s="604">
        <f t="shared" si="27"/>
        <v>4.1497504616921077</v>
      </c>
      <c r="K92" s="605">
        <f>SUM(F92:J92)</f>
        <v>20.916402664976534</v>
      </c>
    </row>
    <row r="93" spans="1:11" ht="15" thickBot="1" x14ac:dyDescent="0.25">
      <c r="A93" s="587" t="s">
        <v>6509</v>
      </c>
      <c r="B93" s="228"/>
      <c r="C93" s="228"/>
      <c r="D93" s="606">
        <f t="shared" ref="D93:E93" si="28">D92-D90-D91</f>
        <v>4.7263880347470382</v>
      </c>
      <c r="E93" s="606">
        <f t="shared" si="28"/>
        <v>3.4611686506529034</v>
      </c>
      <c r="F93" s="612">
        <f>F92-F90-F91</f>
        <v>3.1853567738040005</v>
      </c>
      <c r="G93" s="606">
        <f t="shared" ref="G93:K93" si="29">G92-G90-G91</f>
        <v>3.2178052299038717</v>
      </c>
      <c r="H93" s="606">
        <f t="shared" si="29"/>
        <v>3.1583163937207748</v>
      </c>
      <c r="I93" s="606">
        <f t="shared" si="29"/>
        <v>2.6986299323059346</v>
      </c>
      <c r="J93" s="606">
        <f t="shared" si="29"/>
        <v>3.0231144933046461</v>
      </c>
      <c r="K93" s="607">
        <f t="shared" si="29"/>
        <v>15.283222823039223</v>
      </c>
    </row>
    <row r="94" spans="1:11" x14ac:dyDescent="0.2">
      <c r="A94" s="172"/>
      <c r="B94" s="173"/>
      <c r="C94" s="173"/>
      <c r="D94" s="173"/>
      <c r="E94" s="173"/>
      <c r="F94" s="625"/>
      <c r="G94" s="625"/>
      <c r="H94" s="625"/>
      <c r="I94" s="625"/>
      <c r="J94" s="625"/>
      <c r="K94" s="626"/>
    </row>
    <row r="95" spans="1:11" ht="15" x14ac:dyDescent="0.25">
      <c r="A95" s="437" t="s">
        <v>6246</v>
      </c>
      <c r="F95" s="599">
        <f>F92-F90-F91</f>
        <v>3.1853567738040005</v>
      </c>
      <c r="G95" s="599">
        <f t="shared" ref="G95:K95" si="30">G92-G90-G91</f>
        <v>3.2178052299038717</v>
      </c>
      <c r="H95" s="599">
        <f t="shared" si="30"/>
        <v>3.1583163937207748</v>
      </c>
      <c r="I95" s="599">
        <f t="shared" si="30"/>
        <v>2.6986299323059346</v>
      </c>
      <c r="J95" s="599">
        <f t="shared" si="30"/>
        <v>3.0231144933046461</v>
      </c>
      <c r="K95" s="600">
        <f t="shared" si="30"/>
        <v>15.283222823039223</v>
      </c>
    </row>
    <row r="96" spans="1:11" ht="15" x14ac:dyDescent="0.25">
      <c r="A96" s="437" t="s">
        <v>6446</v>
      </c>
      <c r="F96" s="599">
        <f>F90+F89</f>
        <v>1.3352616415840644</v>
      </c>
      <c r="G96" s="599">
        <f t="shared" ref="G96:K96" si="31">G90+G89</f>
        <v>1.3352616415840644</v>
      </c>
      <c r="H96" s="599">
        <f t="shared" si="31"/>
        <v>1.3352616415840644</v>
      </c>
      <c r="I96" s="599">
        <f t="shared" si="31"/>
        <v>1.3352616415840644</v>
      </c>
      <c r="J96" s="599">
        <f t="shared" si="31"/>
        <v>1.3352616415840644</v>
      </c>
      <c r="K96" s="600">
        <f t="shared" si="31"/>
        <v>6.6763082079203215</v>
      </c>
    </row>
    <row r="97" spans="1:11" ht="15" x14ac:dyDescent="0.25">
      <c r="A97" s="627" t="s">
        <v>6629</v>
      </c>
      <c r="F97" s="599">
        <f>F91</f>
        <v>0.11585888780210737</v>
      </c>
      <c r="G97" s="599">
        <f t="shared" ref="G97:K97" si="32">G91</f>
        <v>0.11585888780210737</v>
      </c>
      <c r="H97" s="599">
        <f t="shared" si="32"/>
        <v>0.11585888780210737</v>
      </c>
      <c r="I97" s="599">
        <f t="shared" si="32"/>
        <v>0.11585888780210737</v>
      </c>
      <c r="J97" s="599">
        <f t="shared" si="32"/>
        <v>0.11585888780210737</v>
      </c>
      <c r="K97" s="600">
        <f t="shared" si="32"/>
        <v>0.5792944390105369</v>
      </c>
    </row>
    <row r="98" spans="1:11" ht="15.75" thickBot="1" x14ac:dyDescent="0.3">
      <c r="A98" s="628" t="s">
        <v>6406</v>
      </c>
      <c r="B98" s="629"/>
      <c r="C98" s="629"/>
      <c r="D98" s="629"/>
      <c r="E98" s="629"/>
      <c r="F98" s="630">
        <f>SUM(F95:F97)</f>
        <v>4.6364773031901727</v>
      </c>
      <c r="G98" s="630">
        <f t="shared" ref="G98:J98" si="33">SUM(G95:G97)</f>
        <v>4.6689257592900439</v>
      </c>
      <c r="H98" s="630">
        <f t="shared" si="33"/>
        <v>4.609436923106947</v>
      </c>
      <c r="I98" s="630">
        <f t="shared" si="33"/>
        <v>4.1497504616921068</v>
      </c>
      <c r="J98" s="630">
        <f t="shared" si="33"/>
        <v>4.4742350226908183</v>
      </c>
      <c r="K98" s="631">
        <f>SUM(K95:K97)</f>
        <v>22.538825469970082</v>
      </c>
    </row>
  </sheetData>
  <mergeCells count="2">
    <mergeCell ref="D26:E26"/>
    <mergeCell ref="F26:K26"/>
  </mergeCells>
  <phoneticPr fontId="3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224B-EB77-43A7-B63E-12414CBFFA35}">
  <dimension ref="A1:T28"/>
  <sheetViews>
    <sheetView showGridLines="0" workbookViewId="0">
      <selection activeCell="S37" sqref="S37"/>
    </sheetView>
  </sheetViews>
  <sheetFormatPr defaultColWidth="9" defaultRowHeight="14.25" x14ac:dyDescent="0.2"/>
  <cols>
    <col min="1" max="1" width="9" style="42"/>
    <col min="2" max="2" width="20" style="42" customWidth="1"/>
    <col min="3" max="12" width="9.875" style="42" customWidth="1"/>
    <col min="13" max="13" width="11.25" style="42" bestFit="1" customWidth="1"/>
    <col min="14" max="17" width="9" style="42"/>
    <col min="18" max="18" width="11.5" style="42" customWidth="1"/>
    <col min="19" max="19" width="11.625" style="42" customWidth="1"/>
    <col min="20" max="16384" width="9" style="42"/>
  </cols>
  <sheetData>
    <row r="1" spans="1:17" ht="15.75" customHeight="1" x14ac:dyDescent="0.2">
      <c r="A1" s="824" t="s">
        <v>6459</v>
      </c>
      <c r="B1" s="824"/>
      <c r="C1" s="824"/>
      <c r="D1" s="824"/>
      <c r="E1" s="824"/>
      <c r="F1" s="824"/>
      <c r="G1" s="824"/>
      <c r="H1" s="824"/>
      <c r="I1" s="824"/>
      <c r="J1" s="824"/>
      <c r="K1" s="824"/>
      <c r="L1" s="824"/>
      <c r="M1" s="177"/>
      <c r="N1" s="178"/>
      <c r="O1" s="178"/>
      <c r="P1" s="178"/>
      <c r="Q1" s="178"/>
    </row>
    <row r="2" spans="1:17" x14ac:dyDescent="0.2">
      <c r="A2" s="107" t="s">
        <v>6407</v>
      </c>
      <c r="B2" s="108"/>
      <c r="C2" s="118" t="s">
        <v>6612</v>
      </c>
      <c r="D2" s="119" t="s">
        <v>6613</v>
      </c>
      <c r="E2" s="119" t="s">
        <v>6614</v>
      </c>
      <c r="F2" s="119" t="s">
        <v>6615</v>
      </c>
      <c r="G2" s="120" t="s">
        <v>6616</v>
      </c>
      <c r="H2" s="43" t="s">
        <v>6617</v>
      </c>
      <c r="I2" s="41" t="s">
        <v>6618</v>
      </c>
      <c r="J2" s="41" t="s">
        <v>6619</v>
      </c>
      <c r="K2" s="41" t="s">
        <v>6620</v>
      </c>
      <c r="L2" s="44" t="s">
        <v>6621</v>
      </c>
      <c r="M2" s="109" t="s">
        <v>6622</v>
      </c>
      <c r="N2" s="110" t="s">
        <v>6623</v>
      </c>
      <c r="O2" s="110" t="s">
        <v>6624</v>
      </c>
      <c r="P2" s="110" t="s">
        <v>6625</v>
      </c>
      <c r="Q2" s="111" t="s">
        <v>6626</v>
      </c>
    </row>
    <row r="3" spans="1:17" x14ac:dyDescent="0.2">
      <c r="A3" s="112" t="s">
        <v>6246</v>
      </c>
      <c r="B3" s="112"/>
      <c r="C3" s="48">
        <f>'RIN Summary'!G21/1000000</f>
        <v>3.7741225199999997</v>
      </c>
      <c r="D3" s="49">
        <f>'RIN Summary'!H21/1000000</f>
        <v>1.04283836</v>
      </c>
      <c r="E3" s="49">
        <f>'RIN Summary'!I21/1000000</f>
        <v>2.7135514500000002</v>
      </c>
      <c r="F3" s="49">
        <f>'RIN Summary'!J21/1000000</f>
        <v>7.2980034099999997</v>
      </c>
      <c r="G3" s="50">
        <f>'RIN Summary'!K21/1000000</f>
        <v>2.9166371400000002</v>
      </c>
      <c r="H3" s="115">
        <f>'RIN Summary'!L21/1000000</f>
        <v>2.0371226199999999</v>
      </c>
      <c r="I3" s="116">
        <f>'RIN Summary'!M21/1000000</f>
        <v>3.2494940400000001</v>
      </c>
      <c r="J3" s="116">
        <f>'RIN Summary'!N21/1000000</f>
        <v>1.718243</v>
      </c>
      <c r="K3" s="116">
        <f>'RIN Summary'!O21/1000000</f>
        <v>4.4757027920646593</v>
      </c>
      <c r="L3" s="117">
        <f>'RIN Summary'!P21/1000000</f>
        <v>3.7971648420279211</v>
      </c>
      <c r="M3" s="643"/>
      <c r="N3" s="644"/>
      <c r="O3" s="644"/>
      <c r="P3" s="644"/>
      <c r="Q3" s="645"/>
    </row>
    <row r="4" spans="1:17" x14ac:dyDescent="0.2">
      <c r="A4" s="112" t="s">
        <v>6445</v>
      </c>
      <c r="B4" s="112"/>
      <c r="C4" s="48">
        <f>'RIN Summary'!G22/1000000</f>
        <v>0.13630439999999999</v>
      </c>
      <c r="D4" s="49">
        <f>'RIN Summary'!H22/1000000</f>
        <v>1.6697679999999999E-2</v>
      </c>
      <c r="E4" s="49">
        <f>'RIN Summary'!I22/1000000</f>
        <v>0</v>
      </c>
      <c r="F4" s="49">
        <f>'RIN Summary'!J22/1000000</f>
        <v>0</v>
      </c>
      <c r="G4" s="50">
        <f>'RIN Summary'!K22/1000000</f>
        <v>0</v>
      </c>
      <c r="H4" s="48">
        <f>'RIN Summary'!L22/1000000</f>
        <v>0</v>
      </c>
      <c r="I4" s="49">
        <f>'RIN Summary'!M22/1000000</f>
        <v>0</v>
      </c>
      <c r="J4" s="49">
        <f>'RIN Summary'!N22/1000000</f>
        <v>0</v>
      </c>
      <c r="K4" s="49">
        <f>'RIN Summary'!O22/1000000</f>
        <v>0</v>
      </c>
      <c r="L4" s="50">
        <f>'RIN Summary'!P22/1000000</f>
        <v>0</v>
      </c>
      <c r="M4" s="646"/>
      <c r="N4" s="647"/>
      <c r="O4" s="647"/>
      <c r="P4" s="647"/>
      <c r="Q4" s="648"/>
    </row>
    <row r="5" spans="1:17" x14ac:dyDescent="0.2">
      <c r="A5" s="112" t="s">
        <v>6446</v>
      </c>
      <c r="B5" s="112"/>
      <c r="C5" s="48">
        <f>'RIN Summary'!G23/1000000</f>
        <v>1.4165324670474944</v>
      </c>
      <c r="D5" s="49">
        <f>'RIN Summary'!H23/1000000</f>
        <v>1.0817803897395977</v>
      </c>
      <c r="E5" s="49">
        <f>'RIN Summary'!I23/1000000</f>
        <v>1.8870434160671756</v>
      </c>
      <c r="F5" s="49">
        <f>'RIN Summary'!J23/1000000</f>
        <v>3.1590328488220396</v>
      </c>
      <c r="G5" s="50">
        <f>'RIN Summary'!K23/1000000</f>
        <v>1.4795748930037611</v>
      </c>
      <c r="H5" s="48">
        <f>'RIN Summary'!L23/1000000</f>
        <v>4.0069723118435077</v>
      </c>
      <c r="I5" s="49">
        <f>'RIN Summary'!M23/1000000</f>
        <v>3.5298286330793771</v>
      </c>
      <c r="J5" s="49">
        <f>'RIN Summary'!N23/1000000</f>
        <v>5.0836959999999998</v>
      </c>
      <c r="K5" s="49">
        <f>'RIN Summary'!O23/1000000</f>
        <v>1.5411576513566498</v>
      </c>
      <c r="L5" s="50">
        <f>'RIN Summary'!P23/1000000</f>
        <v>1.6636259303227556</v>
      </c>
      <c r="M5" s="646"/>
      <c r="N5" s="647"/>
      <c r="O5" s="647"/>
      <c r="P5" s="647"/>
      <c r="Q5" s="648"/>
    </row>
    <row r="6" spans="1:17" x14ac:dyDescent="0.2">
      <c r="A6" s="112" t="s">
        <v>6448</v>
      </c>
      <c r="B6" s="112"/>
      <c r="C6" s="113">
        <f>'RIN Summary'!G25/1000000</f>
        <v>0</v>
      </c>
      <c r="D6" s="60">
        <f>'RIN Summary'!H25/1000000</f>
        <v>0</v>
      </c>
      <c r="E6" s="60">
        <f>'RIN Summary'!I25/1000000</f>
        <v>0</v>
      </c>
      <c r="F6" s="60">
        <f>'RIN Summary'!J25/1000000</f>
        <v>0</v>
      </c>
      <c r="G6" s="114">
        <f>'RIN Summary'!K25/1000000</f>
        <v>0</v>
      </c>
      <c r="H6" s="113">
        <f>'RIN Summary'!L25/1000000</f>
        <v>0.21816851161770628</v>
      </c>
      <c r="I6" s="60">
        <f>'RIN Summary'!M25/1000000</f>
        <v>0.22743165358605505</v>
      </c>
      <c r="J6" s="60">
        <f>'RIN Summary'!N25/1000000</f>
        <v>5.4148000000000002E-2</v>
      </c>
      <c r="K6" s="60">
        <f>'RIN Summary'!O25/1000000</f>
        <v>0</v>
      </c>
      <c r="L6" s="114">
        <f>'RIN Summary'!P25/1000000</f>
        <v>0</v>
      </c>
      <c r="M6" s="649"/>
      <c r="N6" s="650"/>
      <c r="O6" s="650"/>
      <c r="P6" s="650"/>
      <c r="Q6" s="651"/>
    </row>
    <row r="7" spans="1:17" s="166" customFormat="1" ht="15" x14ac:dyDescent="0.25">
      <c r="A7" s="162" t="s">
        <v>6406</v>
      </c>
      <c r="B7" s="162"/>
      <c r="C7" s="163">
        <f t="shared" ref="C7:L7" si="0">SUM(C3:C6)</f>
        <v>5.3269593870474941</v>
      </c>
      <c r="D7" s="164">
        <f t="shared" si="0"/>
        <v>2.1413164297395975</v>
      </c>
      <c r="E7" s="164">
        <f t="shared" si="0"/>
        <v>4.6005948660671763</v>
      </c>
      <c r="F7" s="164">
        <f t="shared" si="0"/>
        <v>10.45703625882204</v>
      </c>
      <c r="G7" s="164">
        <f t="shared" si="0"/>
        <v>4.3962120330037617</v>
      </c>
      <c r="H7" s="163">
        <f t="shared" si="0"/>
        <v>6.2622634434612134</v>
      </c>
      <c r="I7" s="164">
        <f t="shared" si="0"/>
        <v>7.0067543266654324</v>
      </c>
      <c r="J7" s="164">
        <f t="shared" si="0"/>
        <v>6.8560869999999996</v>
      </c>
      <c r="K7" s="164">
        <f t="shared" si="0"/>
        <v>6.0168604434213089</v>
      </c>
      <c r="L7" s="165">
        <f t="shared" si="0"/>
        <v>5.460790772350677</v>
      </c>
      <c r="M7" s="652"/>
      <c r="N7" s="653"/>
      <c r="O7" s="653"/>
      <c r="P7" s="653"/>
      <c r="Q7" s="654"/>
    </row>
    <row r="8" spans="1:17" x14ac:dyDescent="0.2">
      <c r="A8" s="47"/>
      <c r="B8" s="47"/>
      <c r="C8" s="53"/>
      <c r="D8" s="51"/>
      <c r="E8" s="51"/>
      <c r="F8" s="51"/>
      <c r="G8" s="51"/>
      <c r="H8" s="53"/>
      <c r="I8" s="51"/>
      <c r="J8" s="51"/>
      <c r="K8" s="51"/>
      <c r="L8" s="52"/>
      <c r="M8" s="655"/>
      <c r="N8" s="656"/>
      <c r="O8" s="656"/>
      <c r="P8" s="656"/>
      <c r="Q8" s="657"/>
    </row>
    <row r="9" spans="1:17" x14ac:dyDescent="0.2">
      <c r="A9" s="47"/>
      <c r="B9" s="47"/>
      <c r="C9" s="47"/>
      <c r="D9" s="47"/>
      <c r="E9" s="47"/>
      <c r="F9" s="47"/>
      <c r="G9" s="47"/>
      <c r="H9" s="47"/>
      <c r="I9" s="47"/>
      <c r="J9" s="47"/>
      <c r="K9" s="47"/>
      <c r="L9" s="47"/>
    </row>
    <row r="10" spans="1:17" x14ac:dyDescent="0.2">
      <c r="A10" s="152" t="s">
        <v>6478</v>
      </c>
      <c r="B10" s="153"/>
      <c r="C10" s="154" t="str">
        <f t="shared" ref="C10:Q10" si="1">C2</f>
        <v>2016–17</v>
      </c>
      <c r="D10" s="155" t="str">
        <f t="shared" si="1"/>
        <v>2017–18</v>
      </c>
      <c r="E10" s="155" t="str">
        <f t="shared" si="1"/>
        <v>2018–19</v>
      </c>
      <c r="F10" s="155" t="str">
        <f t="shared" si="1"/>
        <v>2019–20</v>
      </c>
      <c r="G10" s="156" t="str">
        <f t="shared" si="1"/>
        <v>2020–21</v>
      </c>
      <c r="H10" s="154" t="str">
        <f t="shared" si="1"/>
        <v>2021–22</v>
      </c>
      <c r="I10" s="155" t="str">
        <f t="shared" si="1"/>
        <v>2022–23</v>
      </c>
      <c r="J10" s="155" t="str">
        <f t="shared" si="1"/>
        <v>2023–24</v>
      </c>
      <c r="K10" s="155" t="str">
        <f t="shared" si="1"/>
        <v>2024–25E</v>
      </c>
      <c r="L10" s="156" t="str">
        <f t="shared" si="1"/>
        <v>2025–26E</v>
      </c>
      <c r="M10" s="154" t="str">
        <f t="shared" si="1"/>
        <v>2026–27</v>
      </c>
      <c r="N10" s="155" t="str">
        <f t="shared" si="1"/>
        <v>2027–28</v>
      </c>
      <c r="O10" s="155" t="str">
        <f t="shared" si="1"/>
        <v>2028–29</v>
      </c>
      <c r="P10" s="155" t="str">
        <f t="shared" si="1"/>
        <v>2029–30</v>
      </c>
      <c r="Q10" s="156" t="str">
        <f t="shared" si="1"/>
        <v>2030–31</v>
      </c>
    </row>
    <row r="11" spans="1:17" x14ac:dyDescent="0.2">
      <c r="A11" s="112" t="str">
        <f>A3</f>
        <v>Replacement</v>
      </c>
      <c r="B11" s="47"/>
      <c r="C11" s="48">
        <f>C3*'CPI Inflators'!H$14</f>
        <v>4.959807712924146</v>
      </c>
      <c r="D11" s="48">
        <f>D3*'CPI Inflators'!I$14</f>
        <v>1.3447851835611779</v>
      </c>
      <c r="E11" s="48">
        <f>E3*'CPI Inflators'!J$14</f>
        <v>3.4379055898230502</v>
      </c>
      <c r="F11" s="48">
        <f>F3*'CPI Inflators'!K$14</f>
        <v>9.0790302697254557</v>
      </c>
      <c r="G11" s="661">
        <f>G3*'CPI Inflators'!L$14</f>
        <v>3.5974628699376447</v>
      </c>
      <c r="H11" s="48">
        <f>H3*'CPI Inflators'!M$14</f>
        <v>2.4277161111082939</v>
      </c>
      <c r="I11" s="48">
        <f>I3*'CPI Inflators'!N$14</f>
        <v>3.5912821829932109</v>
      </c>
      <c r="J11" s="48">
        <f>J3*'CPI Inflators'!O$14</f>
        <v>1.8250215131917711</v>
      </c>
      <c r="K11" s="48">
        <f>K3*'CPI Inflators'!P$14</f>
        <v>4.6413037953710514</v>
      </c>
      <c r="L11" s="661">
        <f>L3*'CPI Inflators'!Q$14</f>
        <v>3.7971648420279211</v>
      </c>
      <c r="M11" s="180">
        <f>'Capex Source data'!F38/1000000*'CPI Inflators'!$O$14</f>
        <v>3.1280141146216023</v>
      </c>
      <c r="N11" s="180">
        <f>'Capex Source data'!G38/1000000*'CPI Inflators'!$O$14</f>
        <v>3.1598784349742841</v>
      </c>
      <c r="O11" s="180">
        <f>'Capex Source data'!H38/1000000*'CPI Inflators'!$O$14</f>
        <v>3.1014605143277008</v>
      </c>
      <c r="P11" s="180">
        <f>'Capex Source data'!I38/1000000*'CPI Inflators'!$O$14</f>
        <v>2.6500493093313744</v>
      </c>
      <c r="Q11" s="186">
        <f>'Capex Source data'!J38/1000000*'CPI Inflators'!$O$14</f>
        <v>2.9686925128581927</v>
      </c>
    </row>
    <row r="12" spans="1:17" x14ac:dyDescent="0.2">
      <c r="A12" s="112" t="str">
        <f>A4</f>
        <v>Expansion</v>
      </c>
      <c r="B12" s="47"/>
      <c r="C12" s="48">
        <f>C4*'CPI Inflators'!H$14</f>
        <v>0.17912603813018185</v>
      </c>
      <c r="D12" s="48">
        <f>D4*'CPI Inflators'!I$14</f>
        <v>2.1532380784157007E-2</v>
      </c>
      <c r="E12" s="48">
        <f>E4*'CPI Inflators'!J$14</f>
        <v>0</v>
      </c>
      <c r="F12" s="48">
        <f>F4*'CPI Inflators'!K$14</f>
        <v>0</v>
      </c>
      <c r="G12" s="661">
        <f>G4*'CPI Inflators'!L$14</f>
        <v>0</v>
      </c>
      <c r="H12" s="48">
        <f>H4*'CPI Inflators'!M$14</f>
        <v>0</v>
      </c>
      <c r="I12" s="48">
        <f>I4*'CPI Inflators'!N$14</f>
        <v>0</v>
      </c>
      <c r="J12" s="48">
        <f>J4*'CPI Inflators'!O$14</f>
        <v>0</v>
      </c>
      <c r="K12" s="48">
        <f>K4*'CPI Inflators'!P$14</f>
        <v>0</v>
      </c>
      <c r="L12" s="661">
        <f>L4*'CPI Inflators'!Q$14</f>
        <v>0</v>
      </c>
      <c r="M12" s="181"/>
      <c r="N12" s="181"/>
      <c r="O12" s="181"/>
      <c r="P12" s="181"/>
      <c r="Q12" s="183"/>
    </row>
    <row r="13" spans="1:17" x14ac:dyDescent="0.2">
      <c r="A13" s="112" t="str">
        <f>A5</f>
        <v>Non-network</v>
      </c>
      <c r="C13" s="48">
        <f>C5*'CPI Inflators'!H$14</f>
        <v>1.861552882408712</v>
      </c>
      <c r="D13" s="48">
        <f>D5*'CPI Inflators'!I$14</f>
        <v>1.3950026157350477</v>
      </c>
      <c r="E13" s="48">
        <f>E5*'CPI Inflators'!J$14</f>
        <v>2.3907698924728797</v>
      </c>
      <c r="F13" s="48">
        <f>F5*'CPI Inflators'!K$14</f>
        <v>3.9299727947800918</v>
      </c>
      <c r="G13" s="661">
        <f>G5*'CPI Inflators'!L$14</f>
        <v>1.8249495859032343</v>
      </c>
      <c r="H13" s="48">
        <f>H5*'CPI Inflators'!M$14</f>
        <v>4.7752605281204579</v>
      </c>
      <c r="I13" s="48">
        <f>I5*'CPI Inflators'!N$14</f>
        <v>3.9011029172397702</v>
      </c>
      <c r="J13" s="48">
        <f>J5*'CPI Inflators'!O$14</f>
        <v>5.3996172639882447</v>
      </c>
      <c r="K13" s="48">
        <f>K5*'CPI Inflators'!P$14</f>
        <v>1.5981804844568457</v>
      </c>
      <c r="L13" s="661">
        <f>L5*'CPI Inflators'!Q$14</f>
        <v>1.6636259303227556</v>
      </c>
      <c r="M13" s="181">
        <f>'Capex Source data'!F66-M11-M14</f>
        <v>0.99258111393005066</v>
      </c>
      <c r="N13" s="181">
        <f>'Capex Source data'!G66-N11-N14</f>
        <v>0.99258111393004977</v>
      </c>
      <c r="O13" s="181">
        <f>'Capex Source data'!H66-O11-O14</f>
        <v>0.99258111393005066</v>
      </c>
      <c r="P13" s="181">
        <f>'Capex Source data'!I66-P11-P14</f>
        <v>0.99258111393005022</v>
      </c>
      <c r="Q13" s="183">
        <f>'Capex Source data'!J66-Q11-Q14</f>
        <v>0.99258111393005111</v>
      </c>
    </row>
    <row r="14" spans="1:17" x14ac:dyDescent="0.2">
      <c r="A14" s="112" t="str">
        <f>A6</f>
        <v>Capitalised corporate overheads</v>
      </c>
      <c r="C14" s="48">
        <f>C6*'CPI Inflators'!H$14</f>
        <v>0</v>
      </c>
      <c r="D14" s="48">
        <f>D6*'CPI Inflators'!I$14</f>
        <v>0</v>
      </c>
      <c r="E14" s="48">
        <f>E6*'CPI Inflators'!J$14</f>
        <v>0</v>
      </c>
      <c r="F14" s="48">
        <f>F6*'CPI Inflators'!K$14</f>
        <v>0</v>
      </c>
      <c r="G14" s="661">
        <f>G6*'CPI Inflators'!L$14</f>
        <v>0</v>
      </c>
      <c r="H14" s="48">
        <f>H6*'CPI Inflators'!M$14</f>
        <v>0.25999967080568892</v>
      </c>
      <c r="I14" s="48">
        <f>I6*'CPI Inflators'!N$14</f>
        <v>0.25135336003640846</v>
      </c>
      <c r="J14" s="48">
        <f>J6*'CPI Inflators'!O$14</f>
        <v>5.7512973948567241E-2</v>
      </c>
      <c r="K14" s="48">
        <f>K6*'CPI Inflators'!P$14</f>
        <v>0</v>
      </c>
      <c r="L14" s="661">
        <f>L6*'CPI Inflators'!Q$14</f>
        <v>0</v>
      </c>
      <c r="M14" s="182">
        <f>AVERAGE(H14:L14)</f>
        <v>0.11377320095813293</v>
      </c>
      <c r="N14" s="182">
        <f>M14</f>
        <v>0.11377320095813293</v>
      </c>
      <c r="O14" s="182">
        <f>N14</f>
        <v>0.11377320095813293</v>
      </c>
      <c r="P14" s="182">
        <f>O14</f>
        <v>0.11377320095813293</v>
      </c>
      <c r="Q14" s="184">
        <f>P14</f>
        <v>0.11377320095813293</v>
      </c>
    </row>
    <row r="15" spans="1:17" s="166" customFormat="1" ht="15" x14ac:dyDescent="0.25">
      <c r="A15" s="162" t="str">
        <f>A7</f>
        <v>Total</v>
      </c>
      <c r="C15" s="658">
        <f>SUM(C11:C14)</f>
        <v>7.0004866334630398</v>
      </c>
      <c r="D15" s="659">
        <f t="shared" ref="D15:Q15" si="2">SUM(D11:D14)</f>
        <v>2.7613201800803826</v>
      </c>
      <c r="E15" s="659">
        <f t="shared" si="2"/>
        <v>5.8286754822959299</v>
      </c>
      <c r="F15" s="659">
        <f t="shared" si="2"/>
        <v>13.009003064505547</v>
      </c>
      <c r="G15" s="660">
        <f t="shared" si="2"/>
        <v>5.4224124558408793</v>
      </c>
      <c r="H15" s="658">
        <f t="shared" si="2"/>
        <v>7.4629763100344402</v>
      </c>
      <c r="I15" s="659">
        <f t="shared" si="2"/>
        <v>7.7437384602693902</v>
      </c>
      <c r="J15" s="659">
        <f t="shared" si="2"/>
        <v>7.2821517511285832</v>
      </c>
      <c r="K15" s="659">
        <f t="shared" si="2"/>
        <v>6.2394842798278969</v>
      </c>
      <c r="L15" s="660">
        <f t="shared" si="2"/>
        <v>5.460790772350677</v>
      </c>
      <c r="M15" s="658">
        <f t="shared" si="2"/>
        <v>4.2343684295097859</v>
      </c>
      <c r="N15" s="659">
        <f t="shared" si="2"/>
        <v>4.2662327498624668</v>
      </c>
      <c r="O15" s="659">
        <f t="shared" si="2"/>
        <v>4.2078148292158843</v>
      </c>
      <c r="P15" s="659">
        <f t="shared" si="2"/>
        <v>3.7564036242195575</v>
      </c>
      <c r="Q15" s="660">
        <f t="shared" si="2"/>
        <v>4.0750468277463767</v>
      </c>
    </row>
    <row r="16" spans="1:17" s="10" customFormat="1" x14ac:dyDescent="0.2">
      <c r="M16" s="187"/>
      <c r="N16" s="187"/>
      <c r="O16" s="187"/>
      <c r="P16" s="187"/>
      <c r="Q16" s="187"/>
    </row>
    <row r="17" spans="1:20" ht="25.5" x14ac:dyDescent="0.2">
      <c r="A17" s="157" t="s">
        <v>6479</v>
      </c>
      <c r="B17" s="158"/>
      <c r="C17" s="159" t="str">
        <f t="shared" ref="C17:Q17" si="3">C10</f>
        <v>2016–17</v>
      </c>
      <c r="D17" s="160" t="str">
        <f t="shared" si="3"/>
        <v>2017–18</v>
      </c>
      <c r="E17" s="160" t="str">
        <f t="shared" si="3"/>
        <v>2018–19</v>
      </c>
      <c r="F17" s="160" t="str">
        <f t="shared" si="3"/>
        <v>2019–20</v>
      </c>
      <c r="G17" s="160" t="str">
        <f t="shared" si="3"/>
        <v>2020–21</v>
      </c>
      <c r="H17" s="159" t="str">
        <f t="shared" si="3"/>
        <v>2021–22</v>
      </c>
      <c r="I17" s="160" t="str">
        <f t="shared" si="3"/>
        <v>2022–23</v>
      </c>
      <c r="J17" s="160" t="str">
        <f t="shared" si="3"/>
        <v>2023–24</v>
      </c>
      <c r="K17" s="160" t="str">
        <f t="shared" si="3"/>
        <v>2024–25E</v>
      </c>
      <c r="L17" s="160" t="str">
        <f t="shared" si="3"/>
        <v>2025–26E</v>
      </c>
      <c r="M17" s="159" t="str">
        <f t="shared" si="3"/>
        <v>2026–27</v>
      </c>
      <c r="N17" s="160" t="str">
        <f t="shared" si="3"/>
        <v>2027–28</v>
      </c>
      <c r="O17" s="160" t="str">
        <f t="shared" si="3"/>
        <v>2028–29</v>
      </c>
      <c r="P17" s="160" t="str">
        <f t="shared" si="3"/>
        <v>2029–30</v>
      </c>
      <c r="Q17" s="161" t="str">
        <f t="shared" si="3"/>
        <v>2030–31</v>
      </c>
      <c r="R17" s="176" t="s">
        <v>6487</v>
      </c>
      <c r="S17" s="666" t="s">
        <v>6491</v>
      </c>
    </row>
    <row r="18" spans="1:20" x14ac:dyDescent="0.2">
      <c r="A18" s="112" t="str">
        <f>A11</f>
        <v>Replacement</v>
      </c>
      <c r="B18" s="47"/>
      <c r="C18" s="48">
        <f>C11/'CPI Inflators'!$E$14*(1+'CPI Inflators'!$D$14)^0.5</f>
        <v>5.0507307563858097</v>
      </c>
      <c r="D18" s="48">
        <f>D11/'CPI Inflators'!$E$14*(1+'CPI Inflators'!$D$14)^0.5</f>
        <v>1.3694377444604484</v>
      </c>
      <c r="E18" s="48">
        <f>E11/'CPI Inflators'!$E$14*(1+'CPI Inflators'!$D$14)^0.5</f>
        <v>3.5009291700610605</v>
      </c>
      <c r="F18" s="48">
        <f>F11/'CPI Inflators'!$E$14*(1+'CPI Inflators'!$D$14)^0.5</f>
        <v>9.2454667752482305</v>
      </c>
      <c r="G18" s="48">
        <f>G11/'CPI Inflators'!$E$14*(1+'CPI Inflators'!$D$14)^0.5</f>
        <v>3.6634114493599341</v>
      </c>
      <c r="H18" s="48">
        <f>H11/'CPI Inflators'!$E$14*(1+'CPI Inflators'!$D$14)^0.5</f>
        <v>2.472220928685736</v>
      </c>
      <c r="I18" s="48">
        <f>I11/'CPI Inflators'!$E$14*(1+'CPI Inflators'!$D$14)^0.5</f>
        <v>3.6571174582512667</v>
      </c>
      <c r="J18" s="48">
        <f>J11/'CPI Inflators'!$E$14*(1+'CPI Inflators'!$D$14)^0.5</f>
        <v>1.8584777518136864</v>
      </c>
      <c r="K18" s="48">
        <f>K11/'CPI Inflators'!$E$14*(1+'CPI Inflators'!$D$14)^0.5</f>
        <v>4.7263880347470382</v>
      </c>
      <c r="L18" s="48">
        <f>L11/'CPI Inflators'!$E$14*(1+'CPI Inflators'!$D$14)^0.5</f>
        <v>3.8667743519012903</v>
      </c>
      <c r="M18" s="258">
        <f>M11/'CPI Inflators'!$E$14*(1+'CPI Inflators'!$D$14)^0.5</f>
        <v>3.1853567738040001</v>
      </c>
      <c r="N18" s="258">
        <f>N11/'CPI Inflators'!$E$14*(1+'CPI Inflators'!$D$14)^0.5</f>
        <v>3.2178052299038709</v>
      </c>
      <c r="O18" s="258">
        <f>O11/'CPI Inflators'!$E$14*(1+'CPI Inflators'!$D$14)^0.5</f>
        <v>3.1583163937207743</v>
      </c>
      <c r="P18" s="258">
        <f>P11/'CPI Inflators'!$E$14*(1+'CPI Inflators'!$D$14)^0.5</f>
        <v>2.6986299323059355</v>
      </c>
      <c r="Q18" s="258">
        <f>Q11/'CPI Inflators'!$E$14*(1+'CPI Inflators'!$D$14)^0.5</f>
        <v>3.0231144933046448</v>
      </c>
      <c r="R18" s="662">
        <f>SUM(M18:Q18)</f>
        <v>15.283222823039226</v>
      </c>
      <c r="S18" s="667"/>
    </row>
    <row r="19" spans="1:20" x14ac:dyDescent="0.2">
      <c r="A19" s="112" t="str">
        <f>A12</f>
        <v>Expansion</v>
      </c>
      <c r="B19" s="47"/>
      <c r="C19" s="48">
        <f>C12/'CPI Inflators'!$E$14*(1+'CPI Inflators'!$D$14)^0.5</f>
        <v>0.18240977118853946</v>
      </c>
      <c r="D19" s="48">
        <f>D12/'CPI Inflators'!$E$14*(1+'CPI Inflators'!$D$14)^0.5</f>
        <v>2.192711173083654E-2</v>
      </c>
      <c r="E19" s="48">
        <f>E12/'CPI Inflators'!$E$14*(1+'CPI Inflators'!$D$14)^0.5</f>
        <v>0</v>
      </c>
      <c r="F19" s="48">
        <f>F12/'CPI Inflators'!$E$14*(1+'CPI Inflators'!$D$14)^0.5</f>
        <v>0</v>
      </c>
      <c r="G19" s="48">
        <f>G12/'CPI Inflators'!$E$14*(1+'CPI Inflators'!$D$14)^0.5</f>
        <v>0</v>
      </c>
      <c r="H19" s="48">
        <f>H12/'CPI Inflators'!$E$14*(1+'CPI Inflators'!$D$14)^0.5</f>
        <v>0</v>
      </c>
      <c r="I19" s="48">
        <f>I12/'CPI Inflators'!$E$14*(1+'CPI Inflators'!$D$14)^0.5</f>
        <v>0</v>
      </c>
      <c r="J19" s="48">
        <f>J12/'CPI Inflators'!$E$14*(1+'CPI Inflators'!$D$14)^0.5</f>
        <v>0</v>
      </c>
      <c r="K19" s="48">
        <f>K12/'CPI Inflators'!$E$14*(1+'CPI Inflators'!$D$14)^0.5</f>
        <v>0</v>
      </c>
      <c r="L19" s="48">
        <f>L12/'CPI Inflators'!$E$14*(1+'CPI Inflators'!$D$14)^0.5</f>
        <v>0</v>
      </c>
      <c r="M19" s="48">
        <f>M12/'CPI Inflators'!$E$14*(1+'CPI Inflators'!$D$14)^0.5</f>
        <v>0</v>
      </c>
      <c r="N19" s="48">
        <f>N12/'CPI Inflators'!$E$14*(1+'CPI Inflators'!$D$14)^0.5</f>
        <v>0</v>
      </c>
      <c r="O19" s="48">
        <f>O12/'CPI Inflators'!$E$14*(1+'CPI Inflators'!$D$14)^0.5</f>
        <v>0</v>
      </c>
      <c r="P19" s="48">
        <f>P12/'CPI Inflators'!$E$14*(1+'CPI Inflators'!$D$14)^0.5</f>
        <v>0</v>
      </c>
      <c r="Q19" s="48">
        <f>Q12/'CPI Inflators'!$E$14*(1+'CPI Inflators'!$D$14)^0.5</f>
        <v>0</v>
      </c>
      <c r="R19" s="663">
        <f>SUM(M19:Q19)</f>
        <v>0</v>
      </c>
      <c r="S19" s="667"/>
    </row>
    <row r="20" spans="1:20" x14ac:dyDescent="0.2">
      <c r="A20" s="112" t="str">
        <f>A13</f>
        <v>Non-network</v>
      </c>
      <c r="C20" s="48">
        <f>C13/'CPI Inflators'!$E$14*(1+'CPI Inflators'!$D$14)^0.5</f>
        <v>1.8956788129750086</v>
      </c>
      <c r="D20" s="48">
        <f>D13/'CPI Inflators'!$E$14*(1+'CPI Inflators'!$D$14)^0.5</f>
        <v>1.4205757610666905</v>
      </c>
      <c r="E20" s="48">
        <f>E13/'CPI Inflators'!$E$14*(1+'CPI Inflators'!$D$14)^0.5</f>
        <v>2.4345974130990755</v>
      </c>
      <c r="F20" s="48">
        <f>F13/'CPI Inflators'!$E$14*(1+'CPI Inflators'!$D$14)^0.5</f>
        <v>4.0020169359857753</v>
      </c>
      <c r="G20" s="48">
        <f>G13/'CPI Inflators'!$E$14*(1+'CPI Inflators'!$D$14)^0.5</f>
        <v>1.8584045059562937</v>
      </c>
      <c r="H20" s="48">
        <f>H13/'CPI Inflators'!$E$14*(1+'CPI Inflators'!$D$14)^0.5</f>
        <v>4.8628004582285715</v>
      </c>
      <c r="I20" s="48">
        <f>I13/'CPI Inflators'!$E$14*(1+'CPI Inflators'!$D$14)^0.5</f>
        <v>3.9726178167324147</v>
      </c>
      <c r="J20" s="48">
        <f>J13/'CPI Inflators'!$E$14*(1+'CPI Inflators'!$D$14)^0.5</f>
        <v>5.498602882702988</v>
      </c>
      <c r="K20" s="48">
        <f>K13/'CPI Inflators'!$E$14*(1+'CPI Inflators'!$D$14)^0.5</f>
        <v>1.627478280270422</v>
      </c>
      <c r="L20" s="48">
        <f>L13/'CPI Inflators'!$E$14*(1+'CPI Inflators'!$D$14)^0.5</f>
        <v>1.6941234700504615</v>
      </c>
      <c r="M20" s="258">
        <f>M13/'CPI Inflators'!$E$14*(1+'CPI Inflators'!$D$14)^0.5</f>
        <v>1.0107770805853549</v>
      </c>
      <c r="N20" s="258">
        <f>N13/'CPI Inflators'!$E$14*(1+'CPI Inflators'!$D$14)^0.5</f>
        <v>1.010777080585354</v>
      </c>
      <c r="O20" s="258">
        <f>O13/'CPI Inflators'!$E$14*(1+'CPI Inflators'!$D$14)^0.5</f>
        <v>1.0107770805853549</v>
      </c>
      <c r="P20" s="258">
        <f>P13/'CPI Inflators'!$E$14*(1+'CPI Inflators'!$D$14)^0.5</f>
        <v>1.0107770805853544</v>
      </c>
      <c r="Q20" s="258">
        <f>Q13/'CPI Inflators'!$E$14*(1+'CPI Inflators'!$D$14)^0.5</f>
        <v>1.0107770805853553</v>
      </c>
      <c r="R20" s="664">
        <f>SUM(M20:Q20)</f>
        <v>5.053885402926773</v>
      </c>
      <c r="S20" s="667"/>
      <c r="T20" s="175"/>
    </row>
    <row r="21" spans="1:20" x14ac:dyDescent="0.2">
      <c r="A21" s="112" t="str">
        <f>A14</f>
        <v>Capitalised corporate overheads</v>
      </c>
      <c r="C21" s="48">
        <f>C14/'CPI Inflators'!$E$14*(1+'CPI Inflators'!$D$14)^0.5</f>
        <v>0</v>
      </c>
      <c r="D21" s="48">
        <f>D14/'CPI Inflators'!$E$14*(1+'CPI Inflators'!$D$14)^0.5</f>
        <v>0</v>
      </c>
      <c r="E21" s="48">
        <f>E14/'CPI Inflators'!$E$14*(1+'CPI Inflators'!$D$14)^0.5</f>
        <v>0</v>
      </c>
      <c r="F21" s="48">
        <f>F14/'CPI Inflators'!$E$14*(1+'CPI Inflators'!$D$14)^0.5</f>
        <v>0</v>
      </c>
      <c r="G21" s="48">
        <f>G14/'CPI Inflators'!$E$14*(1+'CPI Inflators'!$D$14)^0.5</f>
        <v>0</v>
      </c>
      <c r="H21" s="48">
        <f>H14/'CPI Inflators'!$E$14*(1+'CPI Inflators'!$D$14)^0.5</f>
        <v>0.26476597682740893</v>
      </c>
      <c r="I21" s="48">
        <f>I14/'CPI Inflators'!$E$14*(1+'CPI Inflators'!$D$14)^0.5</f>
        <v>0.25596116215326747</v>
      </c>
      <c r="J21" s="48">
        <f>J14/'CPI Inflators'!$E$14*(1+'CPI Inflators'!$D$14)^0.5</f>
        <v>5.8567300029860436E-2</v>
      </c>
      <c r="K21" s="48">
        <f>K14/'CPI Inflators'!$E$14*(1+'CPI Inflators'!$D$14)^0.5</f>
        <v>0</v>
      </c>
      <c r="L21" s="48">
        <f>L14/'CPI Inflators'!$E$14*(1+'CPI Inflators'!$D$14)^0.5</f>
        <v>0</v>
      </c>
      <c r="M21" s="258">
        <f>M14/'CPI Inflators'!$E$14*(1+'CPI Inflators'!$D$14)^0.5</f>
        <v>0.11585888780210737</v>
      </c>
      <c r="N21" s="258">
        <f>N14/'CPI Inflators'!$E$14*(1+'CPI Inflators'!$D$14)^0.5</f>
        <v>0.11585888780210737</v>
      </c>
      <c r="O21" s="258">
        <f>O14/'CPI Inflators'!$E$14*(1+'CPI Inflators'!$D$14)^0.5</f>
        <v>0.11585888780210737</v>
      </c>
      <c r="P21" s="258">
        <f>P14/'CPI Inflators'!$E$14*(1+'CPI Inflators'!$D$14)^0.5</f>
        <v>0.11585888780210737</v>
      </c>
      <c r="Q21" s="258">
        <f>Q14/'CPI Inflators'!$E$14*(1+'CPI Inflators'!$D$14)^0.5</f>
        <v>0.11585888780210737</v>
      </c>
      <c r="R21" s="664">
        <f>SUM(M21:Q21)</f>
        <v>0.5792944390105369</v>
      </c>
      <c r="S21" s="667"/>
    </row>
    <row r="22" spans="1:20" s="166" customFormat="1" ht="15" x14ac:dyDescent="0.25">
      <c r="A22" s="162" t="str">
        <f>A15</f>
        <v>Total</v>
      </c>
      <c r="C22" s="163">
        <f>SUM(C18:C21)</f>
        <v>7.1288193405493576</v>
      </c>
      <c r="D22" s="164">
        <f t="shared" ref="D22:Q22" si="4">SUM(D18:D21)</f>
        <v>2.8119406172579753</v>
      </c>
      <c r="E22" s="164">
        <f t="shared" si="4"/>
        <v>5.9355265831601365</v>
      </c>
      <c r="F22" s="164">
        <f t="shared" si="4"/>
        <v>13.247483711234006</v>
      </c>
      <c r="G22" s="165">
        <f t="shared" si="4"/>
        <v>5.521815955316228</v>
      </c>
      <c r="H22" s="164">
        <f t="shared" si="4"/>
        <v>7.5997873637417168</v>
      </c>
      <c r="I22" s="164">
        <f t="shared" si="4"/>
        <v>7.8856964371369491</v>
      </c>
      <c r="J22" s="164">
        <f t="shared" si="4"/>
        <v>7.4156479345465351</v>
      </c>
      <c r="K22" s="164">
        <f t="shared" si="4"/>
        <v>6.3538663150174601</v>
      </c>
      <c r="L22" s="164">
        <f t="shared" si="4"/>
        <v>5.5608978219517518</v>
      </c>
      <c r="M22" s="259">
        <f t="shared" si="4"/>
        <v>4.311992742191463</v>
      </c>
      <c r="N22" s="260">
        <f t="shared" si="4"/>
        <v>4.3444411982913325</v>
      </c>
      <c r="O22" s="260">
        <f t="shared" si="4"/>
        <v>4.2849523621082364</v>
      </c>
      <c r="P22" s="260">
        <f t="shared" si="4"/>
        <v>3.8252659006933971</v>
      </c>
      <c r="Q22" s="261">
        <f t="shared" si="4"/>
        <v>4.1497504616921077</v>
      </c>
      <c r="R22" s="662">
        <f>SUM(M22:Q22)</f>
        <v>20.916402664976538</v>
      </c>
      <c r="S22" s="668"/>
    </row>
    <row r="23" spans="1:20" x14ac:dyDescent="0.2">
      <c r="C23" s="828">
        <f>SUM(C22:G22)</f>
        <v>34.645586207517702</v>
      </c>
      <c r="D23" s="829"/>
      <c r="E23" s="829"/>
      <c r="F23" s="829"/>
      <c r="G23" s="830"/>
      <c r="H23" s="828">
        <f>SUM(H22:L22)</f>
        <v>34.815895872394407</v>
      </c>
      <c r="I23" s="829"/>
      <c r="J23" s="829"/>
      <c r="K23" s="829"/>
      <c r="L23" s="830"/>
      <c r="M23" s="825">
        <f>SUM(M22:Q22)</f>
        <v>20.916402664976538</v>
      </c>
      <c r="N23" s="826"/>
      <c r="O23" s="826"/>
      <c r="P23" s="826"/>
      <c r="Q23" s="827"/>
      <c r="R23" s="665">
        <f>M23-H23</f>
        <v>-13.899493207417869</v>
      </c>
      <c r="S23" s="698">
        <f>(M23-H23)/H23</f>
        <v>-0.39922836563969633</v>
      </c>
    </row>
    <row r="24" spans="1:20" s="673" customFormat="1" ht="12.75" x14ac:dyDescent="0.2">
      <c r="A24" s="673" t="s">
        <v>6486</v>
      </c>
      <c r="B24" s="674"/>
      <c r="C24" s="675">
        <v>7.6215203828631193</v>
      </c>
      <c r="D24" s="674">
        <v>2.5098603199810645</v>
      </c>
      <c r="E24" s="674">
        <v>2.168476690141603</v>
      </c>
      <c r="F24" s="674">
        <v>2.2169639467457984</v>
      </c>
      <c r="G24" s="676">
        <v>2.2673439414386332</v>
      </c>
      <c r="H24" s="675"/>
      <c r="I24" s="674"/>
      <c r="J24" s="674"/>
      <c r="K24" s="674"/>
      <c r="L24" s="676"/>
      <c r="M24" s="678"/>
      <c r="N24" s="679"/>
      <c r="O24" s="679"/>
      <c r="P24" s="679"/>
      <c r="Q24" s="679"/>
      <c r="R24" s="679"/>
      <c r="S24" s="680"/>
    </row>
    <row r="25" spans="1:20" s="47" customFormat="1" ht="12.75" x14ac:dyDescent="0.2">
      <c r="A25" s="47" t="s">
        <v>6460</v>
      </c>
      <c r="B25" s="56"/>
      <c r="C25" s="669">
        <f>C24*'CPI Inflators'!$H$30</f>
        <v>10.2939228789291</v>
      </c>
      <c r="D25" s="670">
        <f>D24*'CPI Inflators'!$H$30</f>
        <v>3.3899153020520636</v>
      </c>
      <c r="E25" s="670">
        <f>E24*'CPI Inflators'!$H$30</f>
        <v>2.9288292481988361</v>
      </c>
      <c r="F25" s="670">
        <f>F24*'CPI Inflators'!$H$30</f>
        <v>2.9943180293108971</v>
      </c>
      <c r="G25" s="671">
        <f>G24*'CPI Inflators'!$H$30</f>
        <v>3.0623632163545453</v>
      </c>
      <c r="H25" s="669">
        <f>'AER Final Decisions'!C28</f>
        <v>3.8562912992408753</v>
      </c>
      <c r="I25" s="670">
        <f>'AER Final Decisions'!D28</f>
        <v>3.4061896704513757</v>
      </c>
      <c r="J25" s="670">
        <f>'AER Final Decisions'!E28</f>
        <v>3.8837213153997907</v>
      </c>
      <c r="K25" s="670">
        <f>'AER Final Decisions'!F28</f>
        <v>3.9697518206254854</v>
      </c>
      <c r="L25" s="671">
        <f>'AER Final Decisions'!G28</f>
        <v>3.9971818367843976</v>
      </c>
      <c r="M25" s="672"/>
      <c r="S25" s="681"/>
    </row>
    <row r="26" spans="1:20" s="47" customFormat="1" ht="12.75" x14ac:dyDescent="0.2">
      <c r="C26" s="828">
        <f>SUM(C25:G25)</f>
        <v>22.669348674845441</v>
      </c>
      <c r="D26" s="829"/>
      <c r="E26" s="829"/>
      <c r="F26" s="829"/>
      <c r="G26" s="830"/>
      <c r="H26" s="828">
        <f>SUM(H25:L25)</f>
        <v>19.113135942501927</v>
      </c>
      <c r="I26" s="829"/>
      <c r="J26" s="829"/>
      <c r="K26" s="829"/>
      <c r="L26" s="830"/>
      <c r="M26" s="53"/>
      <c r="N26" s="51"/>
      <c r="O26" s="51"/>
      <c r="P26" s="51"/>
      <c r="Q26" s="677"/>
      <c r="R26" s="51"/>
      <c r="S26" s="698">
        <f>(R22-H26)/H26</f>
        <v>9.4346983556198222E-2</v>
      </c>
    </row>
    <row r="27" spans="1:20" x14ac:dyDescent="0.2">
      <c r="A27" s="232"/>
      <c r="J27" s="236"/>
      <c r="M27" s="233"/>
      <c r="N27" s="233"/>
      <c r="O27" s="233"/>
      <c r="P27" s="233"/>
      <c r="Q27" s="233"/>
    </row>
    <row r="28" spans="1:20" s="232" customFormat="1" ht="15" x14ac:dyDescent="0.25">
      <c r="G28" s="234"/>
      <c r="J28" s="237"/>
      <c r="L28" s="234"/>
      <c r="M28" s="234"/>
      <c r="N28" s="234"/>
      <c r="O28" s="234"/>
      <c r="P28" s="234"/>
      <c r="Q28" s="234"/>
      <c r="R28" s="235"/>
    </row>
  </sheetData>
  <mergeCells count="6">
    <mergeCell ref="A1:L1"/>
    <mergeCell ref="M23:Q23"/>
    <mergeCell ref="H23:L23"/>
    <mergeCell ref="C23:G23"/>
    <mergeCell ref="H26:L26"/>
    <mergeCell ref="C26:G2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57810-610D-4AE2-9A6B-C0D92A8AC85E}">
  <dimension ref="A1:S41"/>
  <sheetViews>
    <sheetView showGridLines="0" topLeftCell="A15" workbookViewId="0">
      <selection activeCell="Q50" sqref="Q50"/>
    </sheetView>
  </sheetViews>
  <sheetFormatPr defaultColWidth="9" defaultRowHeight="14.25" x14ac:dyDescent="0.2"/>
  <cols>
    <col min="1" max="1" width="9" style="42"/>
    <col min="2" max="2" width="20" style="42" customWidth="1"/>
    <col min="3" max="12" width="9.875" style="42" customWidth="1"/>
    <col min="13" max="16384" width="9" style="42"/>
  </cols>
  <sheetData>
    <row r="1" spans="1:18" ht="15.75" customHeight="1" x14ac:dyDescent="0.2">
      <c r="A1" s="824" t="s">
        <v>6459</v>
      </c>
      <c r="B1" s="824"/>
      <c r="C1" s="824"/>
      <c r="D1" s="824"/>
      <c r="E1" s="824"/>
      <c r="F1" s="824"/>
      <c r="G1" s="824"/>
      <c r="H1" s="824"/>
      <c r="I1" s="824"/>
      <c r="J1" s="824"/>
      <c r="K1" s="824"/>
      <c r="L1" s="824"/>
      <c r="M1" s="106"/>
    </row>
    <row r="2" spans="1:18" x14ac:dyDescent="0.2">
      <c r="A2" s="107" t="s">
        <v>6407</v>
      </c>
      <c r="B2" s="108"/>
      <c r="C2" s="118" t="s">
        <v>6450</v>
      </c>
      <c r="D2" s="119" t="s">
        <v>6451</v>
      </c>
      <c r="E2" s="119" t="s">
        <v>6452</v>
      </c>
      <c r="F2" s="119" t="s">
        <v>6453</v>
      </c>
      <c r="G2" s="120" t="s">
        <v>6408</v>
      </c>
      <c r="H2" s="109" t="s">
        <v>6409</v>
      </c>
      <c r="I2" s="110" t="s">
        <v>6410</v>
      </c>
      <c r="J2" s="110" t="s">
        <v>6411</v>
      </c>
      <c r="K2" s="110" t="s">
        <v>6412</v>
      </c>
      <c r="L2" s="111" t="s">
        <v>6413</v>
      </c>
      <c r="M2" s="109" t="s">
        <v>6454</v>
      </c>
      <c r="N2" s="110" t="s">
        <v>6455</v>
      </c>
      <c r="O2" s="110" t="s">
        <v>6456</v>
      </c>
      <c r="P2" s="110" t="s">
        <v>6457</v>
      </c>
      <c r="Q2" s="111" t="s">
        <v>6458</v>
      </c>
    </row>
    <row r="3" spans="1:18" x14ac:dyDescent="0.2">
      <c r="A3" s="171" t="s">
        <v>6421</v>
      </c>
      <c r="B3" s="170"/>
      <c r="C3" s="48">
        <f>'RIN Summary'!G6/1000000</f>
        <v>2.0716045199999997</v>
      </c>
      <c r="D3" s="49">
        <f>'RIN Summary'!H6/1000000</f>
        <v>0.20604610999999998</v>
      </c>
      <c r="E3" s="49">
        <f>'RIN Summary'!I6/1000000</f>
        <v>0.66639883999999994</v>
      </c>
      <c r="F3" s="49">
        <f>'RIN Summary'!J6/1000000</f>
        <v>3.69766913</v>
      </c>
      <c r="G3" s="50">
        <f>'RIN Summary'!K6/1000000</f>
        <v>1.8645414400000002</v>
      </c>
      <c r="H3" s="48">
        <f>'RIN Summary'!L6/1000000</f>
        <v>0.87704293999999994</v>
      </c>
      <c r="I3" s="49">
        <f>'RIN Summary'!M6/1000000</f>
        <v>1.08454315</v>
      </c>
      <c r="J3" s="49">
        <f>'RIN Summary'!N6/1000000</f>
        <v>0.89157449</v>
      </c>
      <c r="K3" s="49">
        <f>'RIN Summary'!O6/1000000</f>
        <v>2.4889199118295378</v>
      </c>
      <c r="L3" s="50">
        <f>'RIN Summary'!P6/1000000</f>
        <v>2.0180736223365177</v>
      </c>
      <c r="M3" s="682"/>
      <c r="N3" s="683"/>
      <c r="O3" s="683"/>
      <c r="P3" s="683"/>
      <c r="Q3" s="684"/>
    </row>
    <row r="4" spans="1:18" x14ac:dyDescent="0.2">
      <c r="A4" s="171" t="s">
        <v>6434</v>
      </c>
      <c r="B4" s="170"/>
      <c r="C4" s="48">
        <f>'RIN Summary'!G7/1000000</f>
        <v>0</v>
      </c>
      <c r="D4" s="49">
        <f>'RIN Summary'!H7/1000000</f>
        <v>0</v>
      </c>
      <c r="E4" s="49">
        <f>'RIN Summary'!I7/1000000</f>
        <v>0</v>
      </c>
      <c r="F4" s="49">
        <f>'RIN Summary'!J7/1000000</f>
        <v>0</v>
      </c>
      <c r="G4" s="50">
        <f>'RIN Summary'!K7/1000000</f>
        <v>0</v>
      </c>
      <c r="H4" s="48">
        <f>'RIN Summary'!L7/1000000</f>
        <v>0</v>
      </c>
      <c r="I4" s="49">
        <f>'RIN Summary'!M7/1000000</f>
        <v>0</v>
      </c>
      <c r="J4" s="49">
        <f>'RIN Summary'!N7/1000000</f>
        <v>0</v>
      </c>
      <c r="K4" s="49">
        <f>'RIN Summary'!O7/1000000</f>
        <v>0</v>
      </c>
      <c r="L4" s="50">
        <f>'RIN Summary'!P7/1000000</f>
        <v>0</v>
      </c>
      <c r="M4" s="685"/>
      <c r="N4" s="686"/>
      <c r="O4" s="686"/>
      <c r="P4" s="686"/>
      <c r="Q4" s="687"/>
    </row>
    <row r="5" spans="1:18" x14ac:dyDescent="0.2">
      <c r="A5" s="171" t="s">
        <v>6423</v>
      </c>
      <c r="B5" s="170"/>
      <c r="C5" s="48">
        <f>'RIN Summary'!G8/1000000</f>
        <v>1.6496069799999997</v>
      </c>
      <c r="D5" s="49">
        <f>'RIN Summary'!H8/1000000</f>
        <v>0.66204579000000019</v>
      </c>
      <c r="E5" s="49">
        <f>'RIN Summary'!I8/1000000</f>
        <v>1.9046307299999998</v>
      </c>
      <c r="F5" s="49">
        <f>'RIN Summary'!J8/1000000</f>
        <v>3.2294929799999994</v>
      </c>
      <c r="G5" s="50">
        <f>'RIN Summary'!K8/1000000</f>
        <v>0.87471041999999966</v>
      </c>
      <c r="H5" s="48">
        <f>'RIN Summary'!L8/1000000</f>
        <v>0.37210143000000007</v>
      </c>
      <c r="I5" s="49">
        <f>'RIN Summary'!M8/1000000</f>
        <v>0.94857634000000013</v>
      </c>
      <c r="J5" s="49">
        <f>'RIN Summary'!N8/1000000</f>
        <v>0.21207865999999997</v>
      </c>
      <c r="K5" s="49">
        <f>'RIN Summary'!O8/1000000</f>
        <v>0.4660323291697282</v>
      </c>
      <c r="L5" s="50">
        <f>'RIN Summary'!P8/1000000</f>
        <v>0.56824704628949307</v>
      </c>
      <c r="M5" s="685"/>
      <c r="N5" s="686"/>
      <c r="O5" s="686"/>
      <c r="P5" s="686"/>
      <c r="Q5" s="687"/>
    </row>
    <row r="6" spans="1:18" x14ac:dyDescent="0.2">
      <c r="A6" s="171" t="s">
        <v>1923</v>
      </c>
      <c r="B6" s="170"/>
      <c r="C6" s="48">
        <f>'RIN Summary'!G9/1000000</f>
        <v>1.150991E-2</v>
      </c>
      <c r="D6" s="49">
        <f>'RIN Summary'!H9/1000000</f>
        <v>9.5269640000000003E-2</v>
      </c>
      <c r="E6" s="49">
        <f>'RIN Summary'!I9/1000000</f>
        <v>0.50527730000000004</v>
      </c>
      <c r="F6" s="49">
        <f>'RIN Summary'!J9/1000000</f>
        <v>0</v>
      </c>
      <c r="G6" s="50">
        <f>'RIN Summary'!K9/1000000</f>
        <v>0</v>
      </c>
      <c r="H6" s="48">
        <f>'RIN Summary'!L9/1000000</f>
        <v>0.40737592000000006</v>
      </c>
      <c r="I6" s="49">
        <f>'RIN Summary'!M9/1000000</f>
        <v>0.53990616999999996</v>
      </c>
      <c r="J6" s="49">
        <f>'RIN Summary'!N9/1000000</f>
        <v>0.14497416999999999</v>
      </c>
      <c r="K6" s="49">
        <f>'RIN Summary'!O9/1000000</f>
        <v>0</v>
      </c>
      <c r="L6" s="50">
        <f>'RIN Summary'!P9/1000000</f>
        <v>0</v>
      </c>
      <c r="M6" s="685"/>
      <c r="N6" s="686"/>
      <c r="O6" s="686"/>
      <c r="P6" s="686"/>
      <c r="Q6" s="687"/>
    </row>
    <row r="7" spans="1:18" x14ac:dyDescent="0.2">
      <c r="A7" s="171" t="s">
        <v>6424</v>
      </c>
      <c r="B7" s="170"/>
      <c r="C7" s="48">
        <f>'RIN Summary'!G10/1000000</f>
        <v>1.5942379770474941</v>
      </c>
      <c r="D7" s="49">
        <f>'RIN Summary'!H10/1000000</f>
        <v>1.1779548897395977</v>
      </c>
      <c r="E7" s="49">
        <f>'RIN Summary'!I10/1000000</f>
        <v>1.5242879960671756</v>
      </c>
      <c r="F7" s="49">
        <f>'RIN Summary'!J10/1000000</f>
        <v>2.4694003588220395</v>
      </c>
      <c r="G7" s="50">
        <f>'RIN Summary'!K10/1000000</f>
        <v>1.602511673003761</v>
      </c>
      <c r="H7" s="48">
        <f>'RIN Summary'!L10/1000000</f>
        <v>1.1853400000000001</v>
      </c>
      <c r="I7" s="49">
        <f>'RIN Summary'!M10/1000000</f>
        <v>1.3565209199999999</v>
      </c>
      <c r="J7" s="49">
        <f>'RIN Summary'!N10/1000000</f>
        <v>0.61718399999999995</v>
      </c>
      <c r="K7" s="49">
        <f>'RIN Summary'!O10/1000000</f>
        <v>1.5207505510653934</v>
      </c>
      <c r="L7" s="50">
        <f>'RIN Summary'!P10/1000000</f>
        <v>1.2108441734019106</v>
      </c>
      <c r="M7" s="685"/>
      <c r="N7" s="686"/>
      <c r="O7" s="686"/>
      <c r="P7" s="686"/>
      <c r="Q7" s="687"/>
    </row>
    <row r="8" spans="1:18" x14ac:dyDescent="0.2">
      <c r="A8" s="112" t="s">
        <v>6425</v>
      </c>
      <c r="B8" s="112"/>
      <c r="C8" s="48">
        <f>'RIN Summary'!G11/1000000</f>
        <v>0</v>
      </c>
      <c r="D8" s="49">
        <f>'RIN Summary'!H11/1000000</f>
        <v>0</v>
      </c>
      <c r="E8" s="49">
        <f>'RIN Summary'!I11/1000000</f>
        <v>0</v>
      </c>
      <c r="F8" s="49">
        <f>'RIN Summary'!J11/1000000</f>
        <v>1.0604737900000001</v>
      </c>
      <c r="G8" s="50">
        <f>'RIN Summary'!K11/1000000</f>
        <v>5.4448499999999997E-2</v>
      </c>
      <c r="H8" s="48">
        <f>'RIN Summary'!L11/1000000</f>
        <v>1.80123243</v>
      </c>
      <c r="I8" s="49">
        <f>'RIN Summary'!M11/1000000</f>
        <v>1.4426192600000001</v>
      </c>
      <c r="J8" s="49">
        <f>'RIN Summary'!N11/1000000</f>
        <v>1.277902E-2</v>
      </c>
      <c r="K8" s="49">
        <f>'RIN Summary'!O11/1000000</f>
        <v>8.553050986531989E-2</v>
      </c>
      <c r="L8" s="50">
        <f>'RIN Summary'!P11/1000000</f>
        <v>8.8695138730336701E-2</v>
      </c>
      <c r="M8" s="688"/>
      <c r="N8" s="689"/>
      <c r="O8" s="689"/>
      <c r="P8" s="689"/>
      <c r="Q8" s="690"/>
    </row>
    <row r="9" spans="1:18" x14ac:dyDescent="0.2">
      <c r="A9" s="112" t="s">
        <v>6427</v>
      </c>
      <c r="B9" s="112"/>
      <c r="C9" s="48">
        <f>'RIN Summary'!G12/1000000</f>
        <v>0</v>
      </c>
      <c r="D9" s="49">
        <f>'RIN Summary'!H12/1000000</f>
        <v>0</v>
      </c>
      <c r="E9" s="49">
        <f>'RIN Summary'!I12/1000000</f>
        <v>0</v>
      </c>
      <c r="F9" s="49">
        <f>'RIN Summary'!J12/1000000</f>
        <v>0</v>
      </c>
      <c r="G9" s="50">
        <f>'RIN Summary'!K12/1000000</f>
        <v>0</v>
      </c>
      <c r="H9" s="48">
        <f>'RIN Summary'!L12/1000000</f>
        <v>0</v>
      </c>
      <c r="I9" s="49">
        <f>'RIN Summary'!M12/1000000</f>
        <v>0</v>
      </c>
      <c r="J9" s="49">
        <f>'RIN Summary'!N12/1000000</f>
        <v>0</v>
      </c>
      <c r="K9" s="49">
        <f>'RIN Summary'!O12/1000000</f>
        <v>0</v>
      </c>
      <c r="L9" s="50">
        <f>'RIN Summary'!P12/1000000</f>
        <v>0</v>
      </c>
      <c r="M9" s="688"/>
      <c r="N9" s="689"/>
      <c r="O9" s="689"/>
      <c r="P9" s="689"/>
      <c r="Q9" s="690"/>
    </row>
    <row r="10" spans="1:18" x14ac:dyDescent="0.2">
      <c r="A10" s="112" t="s">
        <v>6426</v>
      </c>
      <c r="B10" s="112"/>
      <c r="C10" s="48">
        <f>'RIN Summary'!G13/1000000</f>
        <v>0</v>
      </c>
      <c r="D10" s="49">
        <f>'RIN Summary'!H13/1000000</f>
        <v>0</v>
      </c>
      <c r="E10" s="49">
        <f>'RIN Summary'!I13/1000000</f>
        <v>0</v>
      </c>
      <c r="F10" s="49">
        <f>'RIN Summary'!J13/1000000</f>
        <v>0</v>
      </c>
      <c r="G10" s="50">
        <f>'RIN Summary'!K13/1000000</f>
        <v>0</v>
      </c>
      <c r="H10" s="48">
        <f>'RIN Summary'!L13/1000000</f>
        <v>1.4888934463112333</v>
      </c>
      <c r="I10" s="49">
        <f>'RIN Summary'!M13/1000000</f>
        <v>1.4017578495953751</v>
      </c>
      <c r="J10" s="49">
        <f>'RIN Summary'!N13/1000000</f>
        <v>1.4212039999999999</v>
      </c>
      <c r="K10" s="49">
        <f>'RIN Summary'!O13/1000000</f>
        <v>1.2071002553843679</v>
      </c>
      <c r="L10" s="50">
        <f>'RIN Summary'!P13/1000000</f>
        <v>1.3172084106994992</v>
      </c>
      <c r="M10" s="688"/>
      <c r="N10" s="689"/>
      <c r="O10" s="689"/>
      <c r="P10" s="689"/>
      <c r="Q10" s="690"/>
    </row>
    <row r="11" spans="1:18" x14ac:dyDescent="0.2">
      <c r="A11" s="112" t="s">
        <v>6429</v>
      </c>
      <c r="B11" s="112"/>
      <c r="C11" s="113">
        <f>'RIN Summary'!G14/1000000</f>
        <v>0</v>
      </c>
      <c r="D11" s="60">
        <f>'RIN Summary'!H14/1000000</f>
        <v>0</v>
      </c>
      <c r="E11" s="60">
        <f>'RIN Summary'!I14/1000000</f>
        <v>0</v>
      </c>
      <c r="F11" s="60">
        <f>'RIN Summary'!J14/1000000</f>
        <v>0</v>
      </c>
      <c r="G11" s="114">
        <f>'RIN Summary'!K14/1000000</f>
        <v>0</v>
      </c>
      <c r="H11" s="113">
        <f>'RIN Summary'!L14/1000000</f>
        <v>0.13027716714998125</v>
      </c>
      <c r="I11" s="60">
        <f>'RIN Summary'!M14/1000000</f>
        <v>0.23283063707005647</v>
      </c>
      <c r="J11" s="60">
        <f>'RIN Summary'!N14/1000000</f>
        <v>3.556292</v>
      </c>
      <c r="K11" s="60">
        <f>'RIN Summary'!O14/1000000</f>
        <v>0.24852688610696214</v>
      </c>
      <c r="L11" s="114">
        <f>'RIN Summary'!P14/1000000</f>
        <v>0.25772238089291971</v>
      </c>
      <c r="M11" s="688"/>
      <c r="N11" s="689"/>
      <c r="O11" s="689"/>
      <c r="P11" s="689"/>
      <c r="Q11" s="690"/>
    </row>
    <row r="12" spans="1:18" s="166" customFormat="1" ht="15" x14ac:dyDescent="0.25">
      <c r="A12" s="162" t="s">
        <v>6406</v>
      </c>
      <c r="B12" s="162"/>
      <c r="C12" s="658">
        <f>SUM(C3:C11)</f>
        <v>5.3269593870474932</v>
      </c>
      <c r="D12" s="659">
        <f t="shared" ref="D12:L12" si="0">SUM(D3:D11)</f>
        <v>2.1413164297395979</v>
      </c>
      <c r="E12" s="659">
        <f t="shared" si="0"/>
        <v>4.6005948660671754</v>
      </c>
      <c r="F12" s="659">
        <f t="shared" si="0"/>
        <v>10.457036258822038</v>
      </c>
      <c r="G12" s="660">
        <f t="shared" si="0"/>
        <v>4.3962120330037608</v>
      </c>
      <c r="H12" s="658">
        <f t="shared" si="0"/>
        <v>6.262263333461215</v>
      </c>
      <c r="I12" s="659">
        <f t="shared" si="0"/>
        <v>7.0067543266654315</v>
      </c>
      <c r="J12" s="659">
        <f t="shared" si="0"/>
        <v>6.8560863400000001</v>
      </c>
      <c r="K12" s="659">
        <f t="shared" si="0"/>
        <v>6.0168604434213098</v>
      </c>
      <c r="L12" s="660">
        <f t="shared" si="0"/>
        <v>5.460790772350677</v>
      </c>
      <c r="M12" s="691"/>
      <c r="N12" s="692"/>
      <c r="O12" s="692"/>
      <c r="P12" s="692"/>
      <c r="Q12" s="693"/>
    </row>
    <row r="13" spans="1:18" x14ac:dyDescent="0.2">
      <c r="A13" s="47"/>
      <c r="B13" s="47"/>
      <c r="C13" s="47"/>
      <c r="D13" s="47"/>
      <c r="E13" s="47"/>
      <c r="F13" s="47"/>
      <c r="G13" s="47"/>
      <c r="H13" s="47"/>
      <c r="I13" s="47"/>
      <c r="J13" s="47"/>
      <c r="K13" s="47"/>
      <c r="L13" s="47"/>
    </row>
    <row r="14" spans="1:18" ht="25.5" x14ac:dyDescent="0.2">
      <c r="A14" s="152" t="s">
        <v>6478</v>
      </c>
      <c r="B14" s="153"/>
      <c r="C14" s="154" t="str">
        <f t="shared" ref="C14:Q14" si="1">C2</f>
        <v>2016-17</v>
      </c>
      <c r="D14" s="155" t="str">
        <f t="shared" si="1"/>
        <v>2017-18</v>
      </c>
      <c r="E14" s="155" t="str">
        <f t="shared" si="1"/>
        <v>2018-19</v>
      </c>
      <c r="F14" s="155" t="str">
        <f t="shared" si="1"/>
        <v>2019-20</v>
      </c>
      <c r="G14" s="156" t="str">
        <f t="shared" si="1"/>
        <v>2020-21</v>
      </c>
      <c r="H14" s="154" t="str">
        <f t="shared" si="1"/>
        <v>2021-22</v>
      </c>
      <c r="I14" s="155" t="str">
        <f t="shared" si="1"/>
        <v>2022-23</v>
      </c>
      <c r="J14" s="155" t="str">
        <f t="shared" si="1"/>
        <v>2023-24</v>
      </c>
      <c r="K14" s="155" t="str">
        <f t="shared" si="1"/>
        <v>2024-25</v>
      </c>
      <c r="L14" s="156" t="str">
        <f t="shared" si="1"/>
        <v>2025-26</v>
      </c>
      <c r="M14" s="154" t="str">
        <f t="shared" si="1"/>
        <v>2026-27</v>
      </c>
      <c r="N14" s="155" t="str">
        <f t="shared" si="1"/>
        <v>2027-28</v>
      </c>
      <c r="O14" s="155" t="str">
        <f t="shared" si="1"/>
        <v>2028-29</v>
      </c>
      <c r="P14" s="155" t="str">
        <f t="shared" si="1"/>
        <v>2029-30</v>
      </c>
      <c r="Q14" s="156" t="str">
        <f t="shared" si="1"/>
        <v>2030-31</v>
      </c>
      <c r="R14" s="695" t="s">
        <v>6635</v>
      </c>
    </row>
    <row r="15" spans="1:18" x14ac:dyDescent="0.2">
      <c r="A15" s="171" t="s">
        <v>6421</v>
      </c>
      <c r="B15" s="170"/>
      <c r="C15" s="48">
        <f>C3*'CPI Inflators'!H$14</f>
        <v>2.7224235625568727</v>
      </c>
      <c r="D15" s="48">
        <f>D3*'CPI Inflators'!I$14</f>
        <v>0.26570537341800182</v>
      </c>
      <c r="E15" s="48">
        <f>E3*'CPI Inflators'!J$14</f>
        <v>0.84428703096364588</v>
      </c>
      <c r="F15" s="48">
        <f>F3*'CPI Inflators'!K$14</f>
        <v>4.6000595056860067</v>
      </c>
      <c r="G15" s="661">
        <f>G3*'CPI Inflators'!L$14</f>
        <v>2.2997782301640957</v>
      </c>
      <c r="H15" s="48">
        <f>H3*'CPI Inflators'!M$14</f>
        <v>1.0452052589606926</v>
      </c>
      <c r="I15" s="48">
        <f>I3*'CPI Inflators'!N$14</f>
        <v>1.1986175211702599</v>
      </c>
      <c r="J15" s="48">
        <f>J3*'CPI Inflators'!O$14</f>
        <v>0.94698050558796487</v>
      </c>
      <c r="K15" s="48">
        <f>K3*'CPI Inflators'!P$14</f>
        <v>2.5810099485672304</v>
      </c>
      <c r="L15" s="661">
        <f>L3*'CPI Inflators'!Q$14</f>
        <v>2.0180736223365177</v>
      </c>
      <c r="M15" s="48">
        <f>'Capex Source data'!F28/1000000*'CPI Inflators'!$O$14</f>
        <v>1.5719731373989716</v>
      </c>
      <c r="N15" s="48">
        <f>'Capex Source data'!G28/1000000*'CPI Inflators'!$O$14</f>
        <v>1.9012377810433507</v>
      </c>
      <c r="O15" s="48">
        <f>'Capex Source data'!H28/1000000*'CPI Inflators'!$O$14</f>
        <v>2.023384342395298</v>
      </c>
      <c r="P15" s="48">
        <f>'Capex Source data'!I28/1000000*'CPI Inflators'!$O$14</f>
        <v>1.4232729757531231</v>
      </c>
      <c r="Q15" s="661">
        <f>'Capex Source data'!J28/1000000*'CPI Inflators'!$O$14</f>
        <v>1.9968307421013962</v>
      </c>
      <c r="R15" s="667"/>
    </row>
    <row r="16" spans="1:18" x14ac:dyDescent="0.2">
      <c r="A16" s="171" t="s">
        <v>6434</v>
      </c>
      <c r="B16" s="170"/>
      <c r="C16" s="48">
        <f>C4*'CPI Inflators'!H$14</f>
        <v>0</v>
      </c>
      <c r="D16" s="48">
        <f>D4*'CPI Inflators'!I$14</f>
        <v>0</v>
      </c>
      <c r="E16" s="48">
        <f>E4*'CPI Inflators'!J$14</f>
        <v>0</v>
      </c>
      <c r="F16" s="48">
        <f>F4*'CPI Inflators'!K$14</f>
        <v>0</v>
      </c>
      <c r="G16" s="661">
        <f>G4*'CPI Inflators'!L$14</f>
        <v>0</v>
      </c>
      <c r="H16" s="48">
        <f>H4*'CPI Inflators'!M$14</f>
        <v>0</v>
      </c>
      <c r="I16" s="48">
        <f>I4*'CPI Inflators'!N$14</f>
        <v>0</v>
      </c>
      <c r="J16" s="48">
        <f>J4*'CPI Inflators'!O$14</f>
        <v>0</v>
      </c>
      <c r="K16" s="48">
        <f>K4*'CPI Inflators'!P$14</f>
        <v>0</v>
      </c>
      <c r="L16" s="661">
        <f>L4*'CPI Inflators'!Q$14</f>
        <v>0</v>
      </c>
      <c r="M16" s="48">
        <f>'Capex Source data'!F29/1000000*'CPI Inflators'!$O$14</f>
        <v>0</v>
      </c>
      <c r="N16" s="48">
        <f>'Capex Source data'!G29/1000000*'CPI Inflators'!$O$14</f>
        <v>0</v>
      </c>
      <c r="O16" s="48">
        <f>'Capex Source data'!H29/1000000*'CPI Inflators'!$O$14</f>
        <v>0</v>
      </c>
      <c r="P16" s="48">
        <f>'Capex Source data'!I29/1000000*'CPI Inflators'!$O$14</f>
        <v>0</v>
      </c>
      <c r="Q16" s="661">
        <f>'Capex Source data'!J29/1000000*'CPI Inflators'!$O$14</f>
        <v>0</v>
      </c>
      <c r="R16" s="667"/>
    </row>
    <row r="17" spans="1:19" x14ac:dyDescent="0.2">
      <c r="A17" s="171" t="s">
        <v>6423</v>
      </c>
      <c r="B17" s="170"/>
      <c r="C17" s="48">
        <f>C5*'CPI Inflators'!H$14</f>
        <v>2.1678505081222181</v>
      </c>
      <c r="D17" s="48">
        <f>D5*'CPI Inflators'!I$14</f>
        <v>0.85373668957771687</v>
      </c>
      <c r="E17" s="48">
        <f>E5*'CPI Inflators'!J$14</f>
        <v>2.4130519556634002</v>
      </c>
      <c r="F17" s="48">
        <f>F5*'CPI Inflators'!K$14</f>
        <v>4.0176282298127708</v>
      </c>
      <c r="G17" s="661">
        <f>G5*'CPI Inflators'!L$14</f>
        <v>1.0788926105142997</v>
      </c>
      <c r="H17" s="48">
        <f>H5*'CPI Inflators'!M$14</f>
        <v>0.44344735447365224</v>
      </c>
      <c r="I17" s="48">
        <f>I5*'CPI Inflators'!N$14</f>
        <v>1.048349455982049</v>
      </c>
      <c r="J17" s="48">
        <f>J5*'CPI Inflators'!O$14</f>
        <v>0.22525807874024983</v>
      </c>
      <c r="K17" s="48">
        <f>K5*'CPI Inflators'!P$14</f>
        <v>0.48327552534900808</v>
      </c>
      <c r="L17" s="661">
        <f>L5*'CPI Inflators'!Q$14</f>
        <v>0.56824704628949307</v>
      </c>
      <c r="M17" s="48">
        <f>'Capex Source data'!F30/1000000*'CPI Inflators'!$O$14</f>
        <v>0.49920768552534905</v>
      </c>
      <c r="N17" s="48">
        <f>'Capex Source data'!G30/1000000*'CPI Inflators'!$O$14</f>
        <v>0.70632576781778122</v>
      </c>
      <c r="O17" s="48">
        <f>'Capex Source data'!H30/1000000*'CPI Inflators'!$O$14</f>
        <v>0.41954688464364448</v>
      </c>
      <c r="P17" s="48">
        <f>'Capex Source data'!I30/1000000*'CPI Inflators'!$O$14</f>
        <v>0.67446144746509928</v>
      </c>
      <c r="Q17" s="661">
        <f>'Capex Source data'!J30/1000000*'CPI Inflators'!$O$14</f>
        <v>0.31333248346803821</v>
      </c>
      <c r="R17" s="667"/>
    </row>
    <row r="18" spans="1:19" x14ac:dyDescent="0.2">
      <c r="A18" s="171" t="s">
        <v>1923</v>
      </c>
      <c r="B18" s="170"/>
      <c r="C18" s="48">
        <f>C6*'CPI Inflators'!H$14</f>
        <v>1.5125884252709094E-2</v>
      </c>
      <c r="D18" s="48">
        <f>D6*'CPI Inflators'!I$14</f>
        <v>0.12285432261545053</v>
      </c>
      <c r="E18" s="48">
        <f>E6*'CPI Inflators'!J$14</f>
        <v>0.6401557833298861</v>
      </c>
      <c r="F18" s="48">
        <f>F6*'CPI Inflators'!K$14</f>
        <v>0</v>
      </c>
      <c r="G18" s="661">
        <f>G6*'CPI Inflators'!L$14</f>
        <v>0</v>
      </c>
      <c r="H18" s="48">
        <f>H6*'CPI Inflators'!M$14</f>
        <v>0.48548529899568027</v>
      </c>
      <c r="I18" s="48">
        <f>I6*'CPI Inflators'!N$14</f>
        <v>0.59669455765769097</v>
      </c>
      <c r="J18" s="48">
        <f>J6*'CPI Inflators'!O$14</f>
        <v>0.15398344652480531</v>
      </c>
      <c r="K18" s="48">
        <f>K6*'CPI Inflators'!P$14</f>
        <v>0</v>
      </c>
      <c r="L18" s="661">
        <f>L6*'CPI Inflators'!Q$14</f>
        <v>0</v>
      </c>
      <c r="M18" s="48">
        <f>'Capex Source data'!F31/1000000*'CPI Inflators'!$O$14</f>
        <v>0</v>
      </c>
      <c r="N18" s="48">
        <f>'Capex Source data'!G31/1000000*'CPI Inflators'!$O$14</f>
        <v>0</v>
      </c>
      <c r="O18" s="48">
        <f>'Capex Source data'!H31/1000000*'CPI Inflators'!$O$14</f>
        <v>0</v>
      </c>
      <c r="P18" s="48">
        <f>'Capex Source data'!I31/1000000*'CPI Inflators'!$O$14</f>
        <v>0</v>
      </c>
      <c r="Q18" s="661">
        <f>'Capex Source data'!J31/1000000*'CPI Inflators'!$O$14</f>
        <v>0</v>
      </c>
      <c r="R18" s="667"/>
    </row>
    <row r="19" spans="1:19" x14ac:dyDescent="0.2">
      <c r="A19" s="171" t="s">
        <v>6424</v>
      </c>
      <c r="B19" s="170"/>
      <c r="C19" s="48">
        <f>C7*'CPI Inflators'!H$14</f>
        <v>2.095086678531239</v>
      </c>
      <c r="D19" s="48">
        <f>D7*'CPI Inflators'!I$14</f>
        <v>1.5190237944692138</v>
      </c>
      <c r="E19" s="48">
        <f>E7*'CPI Inflators'!J$14</f>
        <v>1.931180712338997</v>
      </c>
      <c r="F19" s="48">
        <f>F7*'CPI Inflators'!K$14</f>
        <v>3.0720403028444458</v>
      </c>
      <c r="G19" s="661">
        <f>G7*'CPI Inflators'!L$14</f>
        <v>1.9765832928647018</v>
      </c>
      <c r="H19" s="48">
        <f>H7*'CPI Inflators'!M$14</f>
        <v>1.4126145313437761</v>
      </c>
      <c r="I19" s="48">
        <f>I7*'CPI Inflators'!N$14</f>
        <v>1.4992024453300914</v>
      </c>
      <c r="J19" s="48">
        <f>J7*'CPI Inflators'!O$14</f>
        <v>0.65553828975165329</v>
      </c>
      <c r="K19" s="48">
        <f>K7*'CPI Inflators'!P$14</f>
        <v>1.5770183214548128</v>
      </c>
      <c r="L19" s="661">
        <f>L7*'CPI Inflators'!Q$14</f>
        <v>1.2108441734019106</v>
      </c>
      <c r="M19" s="48">
        <f>'Capex Source data'!F66-SUM(M15:M18,M20:M23)</f>
        <v>1.2565139529530547</v>
      </c>
      <c r="N19" s="48">
        <f>'Capex Source data'!G66-SUM(N15:N18,N20:N23)</f>
        <v>0.75199554736892438</v>
      </c>
      <c r="O19" s="48">
        <f>'Capex Source data'!H66-SUM(O15:O18,O20:O23)</f>
        <v>0.85820994854453136</v>
      </c>
      <c r="P19" s="48">
        <f>'Capex Source data'!I66-SUM(P15:P18,P20:P23)</f>
        <v>0.75199554736892482</v>
      </c>
      <c r="Q19" s="661">
        <f>'Capex Source data'!J66-SUM(Q15:Q18,Q20:Q23)</f>
        <v>0.85820994854453181</v>
      </c>
      <c r="R19" s="667"/>
    </row>
    <row r="20" spans="1:19" x14ac:dyDescent="0.2">
      <c r="A20" s="112" t="s">
        <v>6425</v>
      </c>
      <c r="B20" s="112"/>
      <c r="C20" s="48">
        <f>C8*'CPI Inflators'!H$14</f>
        <v>0</v>
      </c>
      <c r="D20" s="48">
        <f>D8*'CPI Inflators'!I$14</f>
        <v>0</v>
      </c>
      <c r="E20" s="48">
        <f>E8*'CPI Inflators'!J$14</f>
        <v>0</v>
      </c>
      <c r="F20" s="48">
        <f>F8*'CPI Inflators'!K$14</f>
        <v>1.3192750261623236</v>
      </c>
      <c r="G20" s="661">
        <f>G8*'CPI Inflators'!L$14</f>
        <v>6.7158322297781556E-2</v>
      </c>
      <c r="H20" s="48">
        <f>H8*'CPI Inflators'!M$14</f>
        <v>2.1465968455849467</v>
      </c>
      <c r="I20" s="48">
        <f>I8*'CPI Inflators'!N$14</f>
        <v>1.5943567772418041</v>
      </c>
      <c r="J20" s="48">
        <f>J8*'CPI Inflators'!O$14</f>
        <v>1.3573159569110951E-2</v>
      </c>
      <c r="K20" s="48">
        <f>K8*'CPI Inflators'!P$14</f>
        <v>8.8695138730336714E-2</v>
      </c>
      <c r="L20" s="661">
        <f>L8*'CPI Inflators'!Q$14</f>
        <v>8.8695138730336701E-2</v>
      </c>
      <c r="M20" s="48">
        <f>'Non-system Capex'!Q10/1000000</f>
        <v>8.8695138730336701E-2</v>
      </c>
      <c r="N20" s="48">
        <f>'Non-system Capex'!R10/1000000</f>
        <v>8.8695138730336701E-2</v>
      </c>
      <c r="O20" s="48">
        <f>'Non-system Capex'!S10/1000000</f>
        <v>8.8695138730336701E-2</v>
      </c>
      <c r="P20" s="48">
        <f>'Non-system Capex'!T10/1000000</f>
        <v>8.8695138730336701E-2</v>
      </c>
      <c r="Q20" s="661">
        <f>'Non-system Capex'!U10/1000000</f>
        <v>8.8695138730336701E-2</v>
      </c>
      <c r="R20" s="667"/>
    </row>
    <row r="21" spans="1:19" x14ac:dyDescent="0.2">
      <c r="A21" s="112" t="s">
        <v>6427</v>
      </c>
      <c r="B21" s="112"/>
      <c r="C21" s="48">
        <f>C9*'CPI Inflators'!H$14</f>
        <v>0</v>
      </c>
      <c r="D21" s="48">
        <f>D9*'CPI Inflators'!I$14</f>
        <v>0</v>
      </c>
      <c r="E21" s="48">
        <f>E9*'CPI Inflators'!J$14</f>
        <v>0</v>
      </c>
      <c r="F21" s="48">
        <f>F9*'CPI Inflators'!K$14</f>
        <v>0</v>
      </c>
      <c r="G21" s="661">
        <f>G9*'CPI Inflators'!L$14</f>
        <v>0</v>
      </c>
      <c r="H21" s="48">
        <f>H9*'CPI Inflators'!M$14</f>
        <v>0</v>
      </c>
      <c r="I21" s="48">
        <f>I9*'CPI Inflators'!N$14</f>
        <v>0</v>
      </c>
      <c r="J21" s="48">
        <f>J9*'CPI Inflators'!O$14</f>
        <v>0</v>
      </c>
      <c r="K21" s="48">
        <f>K9*'CPI Inflators'!P$14</f>
        <v>0</v>
      </c>
      <c r="L21" s="661">
        <f>L9*'CPI Inflators'!Q$14</f>
        <v>0</v>
      </c>
      <c r="M21" s="48"/>
      <c r="N21" s="48"/>
      <c r="O21" s="48"/>
      <c r="P21" s="48"/>
      <c r="Q21" s="661"/>
      <c r="R21" s="667"/>
    </row>
    <row r="22" spans="1:19" x14ac:dyDescent="0.2">
      <c r="A22" s="112" t="s">
        <v>6426</v>
      </c>
      <c r="B22" s="112"/>
      <c r="C22" s="48">
        <f>C10*'CPI Inflators'!H$14</f>
        <v>0</v>
      </c>
      <c r="D22" s="48">
        <f>D10*'CPI Inflators'!I$14</f>
        <v>0</v>
      </c>
      <c r="E22" s="48">
        <f>E10*'CPI Inflators'!J$14</f>
        <v>0</v>
      </c>
      <c r="F22" s="48">
        <f>F10*'CPI Inflators'!K$14</f>
        <v>0</v>
      </c>
      <c r="G22" s="661">
        <f>G10*'CPI Inflators'!L$14</f>
        <v>0</v>
      </c>
      <c r="H22" s="48">
        <f>H10*'CPI Inflators'!M$14</f>
        <v>1.7743706597953013</v>
      </c>
      <c r="I22" s="48">
        <f>I10*'CPI Inflators'!N$14</f>
        <v>1.5491974837174181</v>
      </c>
      <c r="J22" s="48">
        <f>J10*'CPI Inflators'!O$14</f>
        <v>1.5095233180837622</v>
      </c>
      <c r="K22" s="48">
        <f>K10*'CPI Inflators'!P$14</f>
        <v>1.2517629648335895</v>
      </c>
      <c r="L22" s="661">
        <f>L10*'CPI Inflators'!Q$14</f>
        <v>1.3172084106994992</v>
      </c>
      <c r="M22" s="48">
        <f>'Non-system Capex'!Q7/1000000</f>
        <v>0.64616359430679404</v>
      </c>
      <c r="N22" s="48">
        <f>'Non-system Capex'!R7/1000000</f>
        <v>0.64616359430679404</v>
      </c>
      <c r="O22" s="48">
        <f>'Non-system Capex'!S7/1000000</f>
        <v>0.64616359430679404</v>
      </c>
      <c r="P22" s="48">
        <f>'Non-system Capex'!T7/1000000</f>
        <v>0.64616359430679404</v>
      </c>
      <c r="Q22" s="661">
        <f>'Non-system Capex'!U7/1000000</f>
        <v>0.64616359430679404</v>
      </c>
      <c r="R22" s="667"/>
    </row>
    <row r="23" spans="1:19" x14ac:dyDescent="0.2">
      <c r="A23" s="112" t="s">
        <v>6429</v>
      </c>
      <c r="B23" s="112"/>
      <c r="C23" s="48">
        <f>C11*'CPI Inflators'!H$14</f>
        <v>0</v>
      </c>
      <c r="D23" s="48">
        <f>D11*'CPI Inflators'!I$14</f>
        <v>0</v>
      </c>
      <c r="E23" s="48">
        <f>E11*'CPI Inflators'!J$14</f>
        <v>0</v>
      </c>
      <c r="F23" s="48">
        <f>F11*'CPI Inflators'!K$14</f>
        <v>0</v>
      </c>
      <c r="G23" s="661">
        <f>G11*'CPI Inflators'!L$14</f>
        <v>0</v>
      </c>
      <c r="H23" s="48">
        <f>H11*'CPI Inflators'!M$14</f>
        <v>0.1552562297892297</v>
      </c>
      <c r="I23" s="48">
        <f>I11*'CPI Inflators'!N$14</f>
        <v>0.25732021917007497</v>
      </c>
      <c r="J23" s="48">
        <f>J11*'CPI Inflators'!O$14</f>
        <v>3.7772942518559889</v>
      </c>
      <c r="K23" s="48">
        <f>K11*'CPI Inflators'!P$14</f>
        <v>0.25772238089291971</v>
      </c>
      <c r="L23" s="661">
        <f>L11*'CPI Inflators'!Q$14</f>
        <v>0.25772238089291971</v>
      </c>
      <c r="M23" s="48">
        <f>'Non-system Capex'!Q8/1000000</f>
        <v>0.17181492059527981</v>
      </c>
      <c r="N23" s="48">
        <f>'Non-system Capex'!R8/1000000</f>
        <v>0.17181492059527981</v>
      </c>
      <c r="O23" s="48">
        <f>'Non-system Capex'!S8/1000000</f>
        <v>0.17181492059527981</v>
      </c>
      <c r="P23" s="48">
        <f>'Non-system Capex'!T8/1000000</f>
        <v>0.17181492059527981</v>
      </c>
      <c r="Q23" s="661">
        <f>'Non-system Capex'!U8/1000000</f>
        <v>0.17181492059527981</v>
      </c>
      <c r="R23" s="667"/>
    </row>
    <row r="24" spans="1:19" s="166" customFormat="1" ht="15" x14ac:dyDescent="0.25">
      <c r="A24" s="162" t="s">
        <v>6406</v>
      </c>
      <c r="B24" s="162"/>
      <c r="C24" s="658">
        <f>SUM(C15:C23)</f>
        <v>7.0004866334630389</v>
      </c>
      <c r="D24" s="659">
        <f t="shared" ref="D24:Q24" si="2">SUM(D15:D23)</f>
        <v>2.761320180080383</v>
      </c>
      <c r="E24" s="659">
        <f t="shared" si="2"/>
        <v>5.828675482295929</v>
      </c>
      <c r="F24" s="659">
        <f t="shared" si="2"/>
        <v>13.009003064505546</v>
      </c>
      <c r="G24" s="660">
        <f t="shared" si="2"/>
        <v>5.4224124558408784</v>
      </c>
      <c r="H24" s="658">
        <f t="shared" si="2"/>
        <v>7.4629761789432791</v>
      </c>
      <c r="I24" s="659">
        <f t="shared" si="2"/>
        <v>7.7437384602693884</v>
      </c>
      <c r="J24" s="659">
        <f t="shared" si="2"/>
        <v>7.2821510501135354</v>
      </c>
      <c r="K24" s="659">
        <f t="shared" si="2"/>
        <v>6.2394842798278978</v>
      </c>
      <c r="L24" s="660">
        <f t="shared" si="2"/>
        <v>5.460790772350677</v>
      </c>
      <c r="M24" s="658">
        <f t="shared" si="2"/>
        <v>4.2343684295097859</v>
      </c>
      <c r="N24" s="659">
        <f t="shared" si="2"/>
        <v>4.2662327498624659</v>
      </c>
      <c r="O24" s="659">
        <f t="shared" si="2"/>
        <v>4.2078148292158843</v>
      </c>
      <c r="P24" s="659">
        <f t="shared" si="2"/>
        <v>3.7564036242195575</v>
      </c>
      <c r="Q24" s="660">
        <f t="shared" si="2"/>
        <v>4.0750468277463767</v>
      </c>
      <c r="R24" s="694">
        <f>SUM(M24:Q24)</f>
        <v>20.53986646055407</v>
      </c>
    </row>
    <row r="26" spans="1:19" ht="38.25" x14ac:dyDescent="0.2">
      <c r="A26" s="157" t="s">
        <v>6479</v>
      </c>
      <c r="B26" s="158"/>
      <c r="C26" s="159" t="str">
        <f t="shared" ref="C26:Q26" si="3">C14</f>
        <v>2016-17</v>
      </c>
      <c r="D26" s="160" t="str">
        <f t="shared" si="3"/>
        <v>2017-18</v>
      </c>
      <c r="E26" s="160" t="str">
        <f t="shared" si="3"/>
        <v>2018-19</v>
      </c>
      <c r="F26" s="160" t="str">
        <f t="shared" si="3"/>
        <v>2019-20</v>
      </c>
      <c r="G26" s="160" t="str">
        <f t="shared" si="3"/>
        <v>2020-21</v>
      </c>
      <c r="H26" s="159" t="str">
        <f t="shared" si="3"/>
        <v>2021-22</v>
      </c>
      <c r="I26" s="160" t="str">
        <f t="shared" si="3"/>
        <v>2022-23</v>
      </c>
      <c r="J26" s="160" t="str">
        <f t="shared" si="3"/>
        <v>2023-24</v>
      </c>
      <c r="K26" s="160" t="str">
        <f t="shared" si="3"/>
        <v>2024-25</v>
      </c>
      <c r="L26" s="160" t="str">
        <f t="shared" si="3"/>
        <v>2025-26</v>
      </c>
      <c r="M26" s="159" t="str">
        <f t="shared" si="3"/>
        <v>2026-27</v>
      </c>
      <c r="N26" s="160" t="str">
        <f t="shared" si="3"/>
        <v>2027-28</v>
      </c>
      <c r="O26" s="160" t="str">
        <f t="shared" si="3"/>
        <v>2028-29</v>
      </c>
      <c r="P26" s="160" t="str">
        <f t="shared" si="3"/>
        <v>2029-30</v>
      </c>
      <c r="Q26" s="160" t="str">
        <f t="shared" si="3"/>
        <v>2030-31</v>
      </c>
      <c r="R26" s="700" t="s">
        <v>6635</v>
      </c>
      <c r="S26" s="666" t="s">
        <v>6491</v>
      </c>
    </row>
    <row r="27" spans="1:19" x14ac:dyDescent="0.2">
      <c r="A27" s="171" t="s">
        <v>6421</v>
      </c>
      <c r="B27" s="170"/>
      <c r="C27" s="48">
        <f>C15/'CPI Inflators'!$E$14*(1+'CPI Inflators'!$D$14)^0.5</f>
        <v>2.7723309481303908</v>
      </c>
      <c r="D27" s="48">
        <f>D15/'CPI Inflators'!$E$14*(1+'CPI Inflators'!$D$14)^0.5</f>
        <v>0.27057627620569058</v>
      </c>
      <c r="E27" s="48">
        <f>E15/'CPI Inflators'!$E$14*(1+'CPI Inflators'!$D$14)^0.5</f>
        <v>0.85976447502067932</v>
      </c>
      <c r="F27" s="48">
        <f>F15/'CPI Inflators'!$E$14*(1+'CPI Inflators'!$D$14)^0.5</f>
        <v>4.6843876560035795</v>
      </c>
      <c r="G27" s="48">
        <f>G15/'CPI Inflators'!$E$14*(1+'CPI Inflators'!$D$14)^0.5</f>
        <v>2.3419376944168171</v>
      </c>
      <c r="H27" s="48">
        <f>H15/'CPI Inflators'!$E$14*(1+'CPI Inflators'!$D$14)^0.5</f>
        <v>1.0643659298349297</v>
      </c>
      <c r="I27" s="48">
        <f>I15/'CPI Inflators'!$E$14*(1+'CPI Inflators'!$D$14)^0.5</f>
        <v>1.2205905409482831</v>
      </c>
      <c r="J27" s="48">
        <f>J15/'CPI Inflators'!$E$14*(1+'CPI Inflators'!$D$14)^0.5</f>
        <v>0.96434052328432818</v>
      </c>
      <c r="K27" s="48">
        <f>K15/'CPI Inflators'!$E$14*(1+'CPI Inflators'!$D$14)^0.5</f>
        <v>2.6283249440895484</v>
      </c>
      <c r="L27" s="48">
        <f>L15/'CPI Inflators'!$E$14*(1+'CPI Inflators'!$D$14)^0.5</f>
        <v>2.0550688863251612</v>
      </c>
      <c r="M27" s="258">
        <f>M15/'CPI Inflators'!$E$14*(1+'CPI Inflators'!$D$14)^0.5</f>
        <v>1.6007905009269676</v>
      </c>
      <c r="N27" s="258">
        <f>N15/'CPI Inflators'!$E$14*(1+'CPI Inflators'!$D$14)^0.5</f>
        <v>1.9360912139589677</v>
      </c>
      <c r="O27" s="258">
        <f>O15/'CPI Inflators'!$E$14*(1+'CPI Inflators'!$D$14)^0.5</f>
        <v>2.0604769623418062</v>
      </c>
      <c r="P27" s="258">
        <f>P15/'CPI Inflators'!$E$14*(1+'CPI Inflators'!$D$14)^0.5</f>
        <v>1.4493643724609033</v>
      </c>
      <c r="Q27" s="258">
        <f>Q15/'CPI Inflators'!$E$14*(1+'CPI Inflators'!$D$14)^0.5</f>
        <v>2.0334365822585805</v>
      </c>
      <c r="R27" s="696">
        <f>SUM(M27:Q27)</f>
        <v>9.0801596319472253</v>
      </c>
      <c r="S27" s="667"/>
    </row>
    <row r="28" spans="1:19" x14ac:dyDescent="0.2">
      <c r="A28" s="171" t="s">
        <v>6434</v>
      </c>
      <c r="B28" s="170"/>
      <c r="C28" s="48">
        <f>C16/'CPI Inflators'!$E$14*(1+'CPI Inflators'!$D$14)^0.5</f>
        <v>0</v>
      </c>
      <c r="D28" s="48">
        <f>D16/'CPI Inflators'!$E$14*(1+'CPI Inflators'!$D$14)^0.5</f>
        <v>0</v>
      </c>
      <c r="E28" s="48">
        <f>E16/'CPI Inflators'!$E$14*(1+'CPI Inflators'!$D$14)^0.5</f>
        <v>0</v>
      </c>
      <c r="F28" s="48">
        <f>F16/'CPI Inflators'!$E$14*(1+'CPI Inflators'!$D$14)^0.5</f>
        <v>0</v>
      </c>
      <c r="G28" s="48">
        <f>G16/'CPI Inflators'!$E$14*(1+'CPI Inflators'!$D$14)^0.5</f>
        <v>0</v>
      </c>
      <c r="H28" s="48">
        <f>H16/'CPI Inflators'!$E$14*(1+'CPI Inflators'!$D$14)^0.5</f>
        <v>0</v>
      </c>
      <c r="I28" s="48">
        <f>I16/'CPI Inflators'!$E$14*(1+'CPI Inflators'!$D$14)^0.5</f>
        <v>0</v>
      </c>
      <c r="J28" s="48">
        <f>J16/'CPI Inflators'!$E$14*(1+'CPI Inflators'!$D$14)^0.5</f>
        <v>0</v>
      </c>
      <c r="K28" s="48">
        <f>K16/'CPI Inflators'!$E$14*(1+'CPI Inflators'!$D$14)^0.5</f>
        <v>0</v>
      </c>
      <c r="L28" s="48">
        <f>L16/'CPI Inflators'!$E$14*(1+'CPI Inflators'!$D$14)^0.5</f>
        <v>0</v>
      </c>
      <c r="M28" s="258">
        <f>M16/'CPI Inflators'!$E$14*(1+'CPI Inflators'!$D$14)^0.5</f>
        <v>0</v>
      </c>
      <c r="N28" s="258">
        <f>N16/'CPI Inflators'!$E$14*(1+'CPI Inflators'!$D$14)^0.5</f>
        <v>0</v>
      </c>
      <c r="O28" s="258">
        <f>O16/'CPI Inflators'!$E$14*(1+'CPI Inflators'!$D$14)^0.5</f>
        <v>0</v>
      </c>
      <c r="P28" s="258">
        <f>P16/'CPI Inflators'!$E$14*(1+'CPI Inflators'!$D$14)^0.5</f>
        <v>0</v>
      </c>
      <c r="Q28" s="258">
        <f>Q16/'CPI Inflators'!$E$14*(1+'CPI Inflators'!$D$14)^0.5</f>
        <v>0</v>
      </c>
      <c r="R28" s="696">
        <f t="shared" ref="R28:R36" si="4">SUM(M28:Q28)</f>
        <v>0</v>
      </c>
      <c r="S28" s="667"/>
    </row>
    <row r="29" spans="1:19" x14ac:dyDescent="0.2">
      <c r="A29" s="171" t="s">
        <v>6423</v>
      </c>
      <c r="B29" s="170"/>
      <c r="C29" s="48">
        <f>C17/'CPI Inflators'!$E$14*(1+'CPI Inflators'!$D$14)^0.5</f>
        <v>2.2075914774051135</v>
      </c>
      <c r="D29" s="48">
        <f>D17/'CPI Inflators'!$E$14*(1+'CPI Inflators'!$D$14)^0.5</f>
        <v>0.86938736448775822</v>
      </c>
      <c r="E29" s="48">
        <f>E17/'CPI Inflators'!$E$14*(1+'CPI Inflators'!$D$14)^0.5</f>
        <v>2.4572879503912448</v>
      </c>
      <c r="F29" s="48">
        <f>F17/'CPI Inflators'!$E$14*(1+'CPI Inflators'!$D$14)^0.5</f>
        <v>4.0912792677754313</v>
      </c>
      <c r="G29" s="48">
        <f>G17/'CPI Inflators'!$E$14*(1+'CPI Inflators'!$D$14)^0.5</f>
        <v>1.0986708368880043</v>
      </c>
      <c r="H29" s="48">
        <f>H17/'CPI Inflators'!$E$14*(1+'CPI Inflators'!$D$14)^0.5</f>
        <v>0.45157661782769393</v>
      </c>
      <c r="I29" s="48">
        <f>I17/'CPI Inflators'!$E$14*(1+'CPI Inflators'!$D$14)^0.5</f>
        <v>1.0675677661800203</v>
      </c>
      <c r="J29" s="48">
        <f>J17/'CPI Inflators'!$E$14*(1+'CPI Inflators'!$D$14)^0.5</f>
        <v>0.22938750295764868</v>
      </c>
      <c r="K29" s="48">
        <f>K17/'CPI Inflators'!$E$14*(1+'CPI Inflators'!$D$14)^0.5</f>
        <v>0.49213491751470956</v>
      </c>
      <c r="L29" s="48">
        <f>L17/'CPI Inflators'!$E$14*(1+'CPI Inflators'!$D$14)^0.5</f>
        <v>0.57866413378103221</v>
      </c>
      <c r="M29" s="258">
        <f>M17/'CPI Inflators'!$E$14*(1+'CPI Inflators'!$D$14)^0.5</f>
        <v>0.50835914556464512</v>
      </c>
      <c r="N29" s="258">
        <f>N17/'CPI Inflators'!$E$14*(1+'CPI Inflators'!$D$14)^0.5</f>
        <v>0.71927411021380649</v>
      </c>
      <c r="O29" s="258">
        <f>O17/'CPI Inflators'!$E$14*(1+'CPI Inflators'!$D$14)^0.5</f>
        <v>0.42723800531496775</v>
      </c>
      <c r="P29" s="258">
        <f>P17/'CPI Inflators'!$E$14*(1+'CPI Inflators'!$D$14)^0.5</f>
        <v>0.68682565411393548</v>
      </c>
      <c r="Q29" s="258">
        <f>Q17/'CPI Inflators'!$E$14*(1+'CPI Inflators'!$D$14)^0.5</f>
        <v>0.31907648498206448</v>
      </c>
      <c r="R29" s="696">
        <f t="shared" si="4"/>
        <v>2.6607734001894197</v>
      </c>
      <c r="S29" s="667"/>
    </row>
    <row r="30" spans="1:19" x14ac:dyDescent="0.2">
      <c r="A30" s="171" t="s">
        <v>1923</v>
      </c>
      <c r="B30" s="170"/>
      <c r="C30" s="48">
        <f>C18/'CPI Inflators'!$E$14*(1+'CPI Inflators'!$D$14)^0.5</f>
        <v>1.540317150070491E-2</v>
      </c>
      <c r="D30" s="48">
        <f>D18/'CPI Inflators'!$E$14*(1+'CPI Inflators'!$D$14)^0.5</f>
        <v>0.12510648430420118</v>
      </c>
      <c r="E30" s="48">
        <f>E18/'CPI Inflators'!$E$14*(1+'CPI Inflators'!$D$14)^0.5</f>
        <v>0.6518910995918995</v>
      </c>
      <c r="F30" s="48">
        <f>F18/'CPI Inflators'!$E$14*(1+'CPI Inflators'!$D$14)^0.5</f>
        <v>0</v>
      </c>
      <c r="G30" s="48">
        <f>G18/'CPI Inflators'!$E$14*(1+'CPI Inflators'!$D$14)^0.5</f>
        <v>0</v>
      </c>
      <c r="H30" s="48">
        <f>H18/'CPI Inflators'!$E$14*(1+'CPI Inflators'!$D$14)^0.5</f>
        <v>0.4943852006643597</v>
      </c>
      <c r="I30" s="48">
        <f>I18/'CPI Inflators'!$E$14*(1+'CPI Inflators'!$D$14)^0.5</f>
        <v>0.60763314405850577</v>
      </c>
      <c r="J30" s="48">
        <f>J18/'CPI Inflators'!$E$14*(1+'CPI Inflators'!$D$14)^0.5</f>
        <v>0.15680626636200767</v>
      </c>
      <c r="K30" s="48">
        <f>K18/'CPI Inflators'!$E$14*(1+'CPI Inflators'!$D$14)^0.5</f>
        <v>0</v>
      </c>
      <c r="L30" s="48">
        <f>L18/'CPI Inflators'!$E$14*(1+'CPI Inflators'!$D$14)^0.5</f>
        <v>0</v>
      </c>
      <c r="M30" s="258">
        <f>M18/'CPI Inflators'!$E$14*(1+'CPI Inflators'!$D$14)^0.5</f>
        <v>0</v>
      </c>
      <c r="N30" s="258">
        <f>N18/'CPI Inflators'!$E$14*(1+'CPI Inflators'!$D$14)^0.5</f>
        <v>0</v>
      </c>
      <c r="O30" s="258">
        <f>O18/'CPI Inflators'!$E$14*(1+'CPI Inflators'!$D$14)^0.5</f>
        <v>0</v>
      </c>
      <c r="P30" s="258">
        <f>P18/'CPI Inflators'!$E$14*(1+'CPI Inflators'!$D$14)^0.5</f>
        <v>0</v>
      </c>
      <c r="Q30" s="258">
        <f>Q18/'CPI Inflators'!$E$14*(1+'CPI Inflators'!$D$14)^0.5</f>
        <v>0</v>
      </c>
      <c r="R30" s="696">
        <f t="shared" si="4"/>
        <v>0</v>
      </c>
      <c r="S30" s="667"/>
    </row>
    <row r="31" spans="1:19" x14ac:dyDescent="0.2">
      <c r="A31" s="171" t="s">
        <v>6424</v>
      </c>
      <c r="B31" s="170"/>
      <c r="C31" s="48">
        <f>C19/'CPI Inflators'!$E$14*(1+'CPI Inflators'!$D$14)^0.5</f>
        <v>2.1334937435131471</v>
      </c>
      <c r="D31" s="48">
        <f>D19/'CPI Inflators'!$E$14*(1+'CPI Inflators'!$D$14)^0.5</f>
        <v>1.5468704922603258</v>
      </c>
      <c r="E31" s="48">
        <f>E19/'CPI Inflators'!$E$14*(1+'CPI Inflators'!$D$14)^0.5</f>
        <v>1.9665830581563115</v>
      </c>
      <c r="F31" s="48">
        <f>F19/'CPI Inflators'!$E$14*(1+'CPI Inflators'!$D$14)^0.5</f>
        <v>3.128356851819452</v>
      </c>
      <c r="G31" s="48">
        <f>G19/'CPI Inflators'!$E$14*(1+'CPI Inflators'!$D$14)^0.5</f>
        <v>2.0128179574010776</v>
      </c>
      <c r="H31" s="48">
        <f>H19/'CPI Inflators'!$E$14*(1+'CPI Inflators'!$D$14)^0.5</f>
        <v>1.4385105377742802</v>
      </c>
      <c r="I31" s="48">
        <f>I19/'CPI Inflators'!$E$14*(1+'CPI Inflators'!$D$14)^0.5</f>
        <v>1.5266857787543653</v>
      </c>
      <c r="J31" s="48">
        <f>J19/'CPI Inflators'!$E$14*(1+'CPI Inflators'!$D$14)^0.5</f>
        <v>0.66755559765142536</v>
      </c>
      <c r="K31" s="48">
        <f>K19/'CPI Inflators'!$E$14*(1+'CPI Inflators'!$D$14)^0.5</f>
        <v>1.6059281731427806</v>
      </c>
      <c r="L31" s="48">
        <f>L19/'CPI Inflators'!$E$14*(1+'CPI Inflators'!$D$14)^0.5</f>
        <v>1.2330413317950968</v>
      </c>
      <c r="M31" s="258">
        <f>M19/'CPI Inflators'!$E$14*(1+'CPI Inflators'!$D$14)^0.5</f>
        <v>1.2795483283496729</v>
      </c>
      <c r="N31" s="258">
        <f>N19/'CPI Inflators'!$E$14*(1+'CPI Inflators'!$D$14)^0.5</f>
        <v>0.76578110676838163</v>
      </c>
      <c r="O31" s="258">
        <f>O19/'CPI Inflators'!$E$14*(1+'CPI Inflators'!$D$14)^0.5</f>
        <v>0.87394262710128567</v>
      </c>
      <c r="P31" s="258">
        <f>P19/'CPI Inflators'!$E$14*(1+'CPI Inflators'!$D$14)^0.5</f>
        <v>0.76578110676838207</v>
      </c>
      <c r="Q31" s="258">
        <f>Q19/'CPI Inflators'!$E$14*(1+'CPI Inflators'!$D$14)^0.5</f>
        <v>0.87394262710128612</v>
      </c>
      <c r="R31" s="696">
        <f t="shared" si="4"/>
        <v>4.5589957960890084</v>
      </c>
      <c r="S31" s="667"/>
    </row>
    <row r="32" spans="1:19" x14ac:dyDescent="0.2">
      <c r="A32" s="112" t="s">
        <v>6425</v>
      </c>
      <c r="B32" s="112"/>
      <c r="C32" s="48">
        <f>C20/'CPI Inflators'!$E$14*(1+'CPI Inflators'!$D$14)^0.5</f>
        <v>0</v>
      </c>
      <c r="D32" s="48">
        <f>D20/'CPI Inflators'!$E$14*(1+'CPI Inflators'!$D$14)^0.5</f>
        <v>0</v>
      </c>
      <c r="E32" s="48">
        <f>E20/'CPI Inflators'!$E$14*(1+'CPI Inflators'!$D$14)^0.5</f>
        <v>0</v>
      </c>
      <c r="F32" s="48">
        <f>F20/'CPI Inflators'!$E$14*(1+'CPI Inflators'!$D$14)^0.5</f>
        <v>1.3434599356355426</v>
      </c>
      <c r="G32" s="48">
        <f>G20/'CPI Inflators'!$E$14*(1+'CPI Inflators'!$D$14)^0.5</f>
        <v>6.8389466610328617E-2</v>
      </c>
      <c r="H32" s="48">
        <f>H20/'CPI Inflators'!$E$14*(1+'CPI Inflators'!$D$14)^0.5</f>
        <v>2.1859481933755487</v>
      </c>
      <c r="I32" s="48">
        <f>I20/'CPI Inflators'!$E$14*(1+'CPI Inflators'!$D$14)^0.5</f>
        <v>1.6235844769715357</v>
      </c>
      <c r="J32" s="48">
        <f>J20/'CPI Inflators'!$E$14*(1+'CPI Inflators'!$D$14)^0.5</f>
        <v>1.382198231564577E-2</v>
      </c>
      <c r="K32" s="48">
        <f>K20/'CPI Inflators'!$E$14*(1+'CPI Inflators'!$D$14)^0.5</f>
        <v>9.0321095303734222E-2</v>
      </c>
      <c r="L32" s="48">
        <f>L20/'CPI Inflators'!$E$14*(1+'CPI Inflators'!$D$14)^0.5</f>
        <v>9.0321095303734208E-2</v>
      </c>
      <c r="M32" s="258">
        <f>M20/'CPI Inflators'!$E$14*(1+'CPI Inflators'!$D$14)^0.5</f>
        <v>9.0321095303734208E-2</v>
      </c>
      <c r="N32" s="258">
        <f>N20/'CPI Inflators'!$E$14*(1+'CPI Inflators'!$D$14)^0.5</f>
        <v>9.0321095303734208E-2</v>
      </c>
      <c r="O32" s="258">
        <f>O20/'CPI Inflators'!$E$14*(1+'CPI Inflators'!$D$14)^0.5</f>
        <v>9.0321095303734208E-2</v>
      </c>
      <c r="P32" s="258">
        <f>P20/'CPI Inflators'!$E$14*(1+'CPI Inflators'!$D$14)^0.5</f>
        <v>9.0321095303734208E-2</v>
      </c>
      <c r="Q32" s="258">
        <f>Q20/'CPI Inflators'!$E$14*(1+'CPI Inflators'!$D$14)^0.5</f>
        <v>9.0321095303734208E-2</v>
      </c>
      <c r="R32" s="696">
        <f t="shared" si="4"/>
        <v>0.45160547651867106</v>
      </c>
      <c r="S32" s="667"/>
    </row>
    <row r="33" spans="1:19" x14ac:dyDescent="0.2">
      <c r="A33" s="112" t="s">
        <v>6427</v>
      </c>
      <c r="B33" s="112"/>
      <c r="C33" s="48">
        <f>C21/'CPI Inflators'!$E$14*(1+'CPI Inflators'!$D$14)^0.5</f>
        <v>0</v>
      </c>
      <c r="D33" s="48">
        <f>D21/'CPI Inflators'!$E$14*(1+'CPI Inflators'!$D$14)^0.5</f>
        <v>0</v>
      </c>
      <c r="E33" s="48">
        <f>E21/'CPI Inflators'!$E$14*(1+'CPI Inflators'!$D$14)^0.5</f>
        <v>0</v>
      </c>
      <c r="F33" s="48">
        <f>F21/'CPI Inflators'!$E$14*(1+'CPI Inflators'!$D$14)^0.5</f>
        <v>0</v>
      </c>
      <c r="G33" s="48">
        <f>G21/'CPI Inflators'!$E$14*(1+'CPI Inflators'!$D$14)^0.5</f>
        <v>0</v>
      </c>
      <c r="H33" s="48">
        <f>H21/'CPI Inflators'!$E$14*(1+'CPI Inflators'!$D$14)^0.5</f>
        <v>0</v>
      </c>
      <c r="I33" s="48">
        <f>I21/'CPI Inflators'!$E$14*(1+'CPI Inflators'!$D$14)^0.5</f>
        <v>0</v>
      </c>
      <c r="J33" s="48">
        <f>J21/'CPI Inflators'!$E$14*(1+'CPI Inflators'!$D$14)^0.5</f>
        <v>0</v>
      </c>
      <c r="K33" s="48">
        <f>K21/'CPI Inflators'!$E$14*(1+'CPI Inflators'!$D$14)^0.5</f>
        <v>0</v>
      </c>
      <c r="L33" s="48">
        <f>L21/'CPI Inflators'!$E$14*(1+'CPI Inflators'!$D$14)^0.5</f>
        <v>0</v>
      </c>
      <c r="M33" s="258">
        <f>M21/'CPI Inflators'!$E$14*(1+'CPI Inflators'!$D$14)^0.5</f>
        <v>0</v>
      </c>
      <c r="N33" s="258">
        <f>N21/'CPI Inflators'!$E$14*(1+'CPI Inflators'!$D$14)^0.5</f>
        <v>0</v>
      </c>
      <c r="O33" s="258">
        <f>O21/'CPI Inflators'!$E$14*(1+'CPI Inflators'!$D$14)^0.5</f>
        <v>0</v>
      </c>
      <c r="P33" s="258">
        <f>P21/'CPI Inflators'!$E$14*(1+'CPI Inflators'!$D$14)^0.5</f>
        <v>0</v>
      </c>
      <c r="Q33" s="258">
        <f>Q21/'CPI Inflators'!$E$14*(1+'CPI Inflators'!$D$14)^0.5</f>
        <v>0</v>
      </c>
      <c r="R33" s="696">
        <f t="shared" si="4"/>
        <v>0</v>
      </c>
      <c r="S33" s="667"/>
    </row>
    <row r="34" spans="1:19" x14ac:dyDescent="0.2">
      <c r="A34" s="112" t="s">
        <v>6426</v>
      </c>
      <c r="B34" s="112"/>
      <c r="C34" s="48">
        <f>C22/'CPI Inflators'!$E$14*(1+'CPI Inflators'!$D$14)^0.5</f>
        <v>0</v>
      </c>
      <c r="D34" s="48">
        <f>D22/'CPI Inflators'!$E$14*(1+'CPI Inflators'!$D$14)^0.5</f>
        <v>0</v>
      </c>
      <c r="E34" s="48">
        <f>E22/'CPI Inflators'!$E$14*(1+'CPI Inflators'!$D$14)^0.5</f>
        <v>0</v>
      </c>
      <c r="F34" s="48">
        <f>F22/'CPI Inflators'!$E$14*(1+'CPI Inflators'!$D$14)^0.5</f>
        <v>0</v>
      </c>
      <c r="G34" s="48">
        <f>G22/'CPI Inflators'!$E$14*(1+'CPI Inflators'!$D$14)^0.5</f>
        <v>0</v>
      </c>
      <c r="H34" s="48">
        <f>H22/'CPI Inflators'!$E$14*(1+'CPI Inflators'!$D$14)^0.5</f>
        <v>1.8068983685202333</v>
      </c>
      <c r="I34" s="48">
        <f>I22/'CPI Inflators'!$E$14*(1+'CPI Inflators'!$D$14)^0.5</f>
        <v>1.577597324657964</v>
      </c>
      <c r="J34" s="48">
        <f>J22/'CPI Inflators'!$E$14*(1+'CPI Inflators'!$D$14)^0.5</f>
        <v>1.5371958534320338</v>
      </c>
      <c r="K34" s="48">
        <f>K22/'CPI Inflators'!$E$14*(1+'CPI Inflators'!$D$14)^0.5</f>
        <v>1.2747102452611534</v>
      </c>
      <c r="L34" s="48">
        <f>L22/'CPI Inflators'!$E$14*(1+'CPI Inflators'!$D$14)^0.5</f>
        <v>1.3413554350411929</v>
      </c>
      <c r="M34" s="258">
        <f>M22/'CPI Inflators'!$E$14*(1+'CPI Inflators'!$D$14)^0.5</f>
        <v>0.65800904557608597</v>
      </c>
      <c r="N34" s="258">
        <f>N22/'CPI Inflators'!$E$14*(1+'CPI Inflators'!$D$14)^0.5</f>
        <v>0.65800904557608597</v>
      </c>
      <c r="O34" s="258">
        <f>O22/'CPI Inflators'!$E$14*(1+'CPI Inflators'!$D$14)^0.5</f>
        <v>0.65800904557608597</v>
      </c>
      <c r="P34" s="258">
        <f>P22/'CPI Inflators'!$E$14*(1+'CPI Inflators'!$D$14)^0.5</f>
        <v>0.65800904557608597</v>
      </c>
      <c r="Q34" s="258">
        <f>Q22/'CPI Inflators'!$E$14*(1+'CPI Inflators'!$D$14)^0.5</f>
        <v>0.65800904557608597</v>
      </c>
      <c r="R34" s="696">
        <f t="shared" si="4"/>
        <v>3.2900452278804297</v>
      </c>
      <c r="S34" s="667"/>
    </row>
    <row r="35" spans="1:19" x14ac:dyDescent="0.2">
      <c r="A35" s="112" t="s">
        <v>6429</v>
      </c>
      <c r="B35" s="112"/>
      <c r="C35" s="48">
        <f>C23/'CPI Inflators'!$E$14*(1+'CPI Inflators'!$D$14)^0.5</f>
        <v>0</v>
      </c>
      <c r="D35" s="48">
        <f>D23/'CPI Inflators'!$E$14*(1+'CPI Inflators'!$D$14)^0.5</f>
        <v>0</v>
      </c>
      <c r="E35" s="48">
        <f>E23/'CPI Inflators'!$E$14*(1+'CPI Inflators'!$D$14)^0.5</f>
        <v>0</v>
      </c>
      <c r="F35" s="48">
        <f>F23/'CPI Inflators'!$E$14*(1+'CPI Inflators'!$D$14)^0.5</f>
        <v>0</v>
      </c>
      <c r="G35" s="48">
        <f>G23/'CPI Inflators'!$E$14*(1+'CPI Inflators'!$D$14)^0.5</f>
        <v>0</v>
      </c>
      <c r="H35" s="48">
        <f>H23/'CPI Inflators'!$E$14*(1+'CPI Inflators'!$D$14)^0.5</f>
        <v>0.15810238225034953</v>
      </c>
      <c r="I35" s="48">
        <f>I23/'CPI Inflators'!$E$14*(1+'CPI Inflators'!$D$14)^0.5</f>
        <v>0.26203740556627331</v>
      </c>
      <c r="J35" s="48">
        <f>J23/'CPI Inflators'!$E$14*(1+'CPI Inflators'!$D$14)^0.5</f>
        <v>3.8465394946774105</v>
      </c>
      <c r="K35" s="48">
        <f>K23/'CPI Inflators'!$E$14*(1+'CPI Inflators'!$D$14)^0.5</f>
        <v>0.26244693970553445</v>
      </c>
      <c r="L35" s="48">
        <f>L23/'CPI Inflators'!$E$14*(1+'CPI Inflators'!$D$14)^0.5</f>
        <v>0.26244693970553445</v>
      </c>
      <c r="M35" s="258">
        <f>M23/'CPI Inflators'!$E$14*(1+'CPI Inflators'!$D$14)^0.5</f>
        <v>0.17496462647035629</v>
      </c>
      <c r="N35" s="258">
        <f>N23/'CPI Inflators'!$E$14*(1+'CPI Inflators'!$D$14)^0.5</f>
        <v>0.17496462647035629</v>
      </c>
      <c r="O35" s="258">
        <f>O23/'CPI Inflators'!$E$14*(1+'CPI Inflators'!$D$14)^0.5</f>
        <v>0.17496462647035629</v>
      </c>
      <c r="P35" s="258">
        <f>P23/'CPI Inflators'!$E$14*(1+'CPI Inflators'!$D$14)^0.5</f>
        <v>0.17496462647035629</v>
      </c>
      <c r="Q35" s="258">
        <f>Q23/'CPI Inflators'!$E$14*(1+'CPI Inflators'!$D$14)^0.5</f>
        <v>0.17496462647035629</v>
      </c>
      <c r="R35" s="696">
        <f t="shared" si="4"/>
        <v>0.87482313235178144</v>
      </c>
      <c r="S35" s="667"/>
    </row>
    <row r="36" spans="1:19" s="166" customFormat="1" ht="15" x14ac:dyDescent="0.25">
      <c r="A36" s="162" t="str">
        <f>A24</f>
        <v>Total</v>
      </c>
      <c r="C36" s="163">
        <f t="shared" ref="C36:Q36" si="5">SUM(C27:C35)</f>
        <v>7.1288193405493558</v>
      </c>
      <c r="D36" s="164">
        <f t="shared" si="5"/>
        <v>2.8119406172579757</v>
      </c>
      <c r="E36" s="164">
        <f t="shared" si="5"/>
        <v>5.9355265831601356</v>
      </c>
      <c r="F36" s="164">
        <f t="shared" si="5"/>
        <v>13.247483711234004</v>
      </c>
      <c r="G36" s="165">
        <f t="shared" si="5"/>
        <v>5.521815955316228</v>
      </c>
      <c r="H36" s="164">
        <f t="shared" si="5"/>
        <v>7.5997872302473946</v>
      </c>
      <c r="I36" s="164">
        <f t="shared" si="5"/>
        <v>7.8856964371369465</v>
      </c>
      <c r="J36" s="164">
        <f t="shared" si="5"/>
        <v>7.4156472206804995</v>
      </c>
      <c r="K36" s="164">
        <f t="shared" si="5"/>
        <v>6.353866315017461</v>
      </c>
      <c r="L36" s="164">
        <f t="shared" si="5"/>
        <v>5.5608978219517518</v>
      </c>
      <c r="M36" s="259">
        <f t="shared" si="5"/>
        <v>4.3119927421914621</v>
      </c>
      <c r="N36" s="260">
        <f t="shared" si="5"/>
        <v>4.3444411982913325</v>
      </c>
      <c r="O36" s="260">
        <f t="shared" si="5"/>
        <v>4.2849523621082364</v>
      </c>
      <c r="P36" s="260">
        <f t="shared" si="5"/>
        <v>3.8252659006933971</v>
      </c>
      <c r="Q36" s="260">
        <f t="shared" si="5"/>
        <v>4.1497504616921077</v>
      </c>
      <c r="R36" s="697">
        <f t="shared" si="4"/>
        <v>20.916402664976538</v>
      </c>
      <c r="S36" s="668"/>
    </row>
    <row r="37" spans="1:19" x14ac:dyDescent="0.2">
      <c r="C37" s="831">
        <f>SUM(C36:G36)</f>
        <v>34.645586207517695</v>
      </c>
      <c r="D37" s="832"/>
      <c r="E37" s="832"/>
      <c r="F37" s="832"/>
      <c r="G37" s="833"/>
      <c r="H37" s="831">
        <f>SUM(H36:L36)</f>
        <v>34.815895025034052</v>
      </c>
      <c r="I37" s="832"/>
      <c r="J37" s="832"/>
      <c r="K37" s="832"/>
      <c r="L37" s="833"/>
      <c r="M37" s="831">
        <f>SUM(M36:Q36)</f>
        <v>20.916402664976538</v>
      </c>
      <c r="N37" s="832"/>
      <c r="O37" s="832"/>
      <c r="P37" s="832"/>
      <c r="Q37" s="832"/>
      <c r="R37" s="699"/>
      <c r="S37" s="698">
        <f>(M37-H37)/H37</f>
        <v>-0.39922835101792475</v>
      </c>
    </row>
    <row r="38" spans="1:19" s="673" customFormat="1" ht="12.75" x14ac:dyDescent="0.2">
      <c r="A38" s="673" t="s">
        <v>6486</v>
      </c>
      <c r="B38" s="674"/>
      <c r="C38" s="701">
        <v>7.6215203828631193</v>
      </c>
      <c r="D38" s="702">
        <v>2.5098603199810645</v>
      </c>
      <c r="E38" s="702">
        <v>2.168476690141603</v>
      </c>
      <c r="F38" s="702">
        <v>2.2169639467457984</v>
      </c>
      <c r="G38" s="703">
        <v>2.2673439414386332</v>
      </c>
      <c r="H38" s="701"/>
      <c r="I38" s="702"/>
      <c r="J38" s="702"/>
      <c r="K38" s="702"/>
      <c r="L38" s="703"/>
      <c r="M38" s="678"/>
      <c r="N38" s="679"/>
      <c r="O38" s="679"/>
      <c r="P38" s="679"/>
      <c r="Q38" s="679"/>
      <c r="R38" s="679"/>
      <c r="S38" s="680"/>
    </row>
    <row r="39" spans="1:19" s="47" customFormat="1" ht="12.75" x14ac:dyDescent="0.2">
      <c r="A39" s="47" t="s">
        <v>6485</v>
      </c>
      <c r="B39" s="56"/>
      <c r="C39" s="669">
        <f>C38*'CPI Inflators'!$H$30</f>
        <v>10.2939228789291</v>
      </c>
      <c r="D39" s="670">
        <f>D38*'CPI Inflators'!$H$30</f>
        <v>3.3899153020520636</v>
      </c>
      <c r="E39" s="670">
        <f>E38*'CPI Inflators'!$H$30</f>
        <v>2.9288292481988361</v>
      </c>
      <c r="F39" s="670">
        <f>F38*'CPI Inflators'!$H$30</f>
        <v>2.9943180293108971</v>
      </c>
      <c r="G39" s="671">
        <f>G38*'CPI Inflators'!$H$30</f>
        <v>3.0623632163545453</v>
      </c>
      <c r="H39" s="669">
        <f>'AER Final Decisions'!C28</f>
        <v>3.8562912992408753</v>
      </c>
      <c r="I39" s="670">
        <f>'AER Final Decisions'!D28</f>
        <v>3.4061896704513757</v>
      </c>
      <c r="J39" s="670">
        <f>'AER Final Decisions'!E28</f>
        <v>3.8837213153997907</v>
      </c>
      <c r="K39" s="670">
        <f>'AER Final Decisions'!F28</f>
        <v>3.9697518206254854</v>
      </c>
      <c r="L39" s="671">
        <f>'AER Final Decisions'!G28</f>
        <v>3.9971818367843976</v>
      </c>
      <c r="M39" s="672"/>
      <c r="S39" s="681"/>
    </row>
    <row r="40" spans="1:19" x14ac:dyDescent="0.2">
      <c r="A40"/>
      <c r="C40" s="831">
        <f>SUM(C39:G39)</f>
        <v>22.669348674845441</v>
      </c>
      <c r="D40" s="832"/>
      <c r="E40" s="832"/>
      <c r="F40" s="832"/>
      <c r="G40" s="833"/>
      <c r="H40" s="831">
        <f>SUM(H39:L39)</f>
        <v>19.113135942501927</v>
      </c>
      <c r="I40" s="832"/>
      <c r="J40" s="832"/>
      <c r="K40" s="832"/>
      <c r="L40" s="833"/>
      <c r="M40" s="53"/>
      <c r="N40" s="51"/>
      <c r="O40" s="51"/>
      <c r="P40" s="51"/>
      <c r="Q40" s="677"/>
      <c r="R40" s="51"/>
      <c r="S40" s="698">
        <f>(R36-H40)/H40</f>
        <v>9.4346983556198222E-2</v>
      </c>
    </row>
    <row r="41" spans="1:19" x14ac:dyDescent="0.2">
      <c r="G41" s="54"/>
      <c r="L41" s="54"/>
      <c r="Q41" s="54"/>
    </row>
  </sheetData>
  <mergeCells count="6">
    <mergeCell ref="A1:L1"/>
    <mergeCell ref="H37:L37"/>
    <mergeCell ref="C37:G37"/>
    <mergeCell ref="M37:Q37"/>
    <mergeCell ref="C40:G40"/>
    <mergeCell ref="H40:L40"/>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EDFB-1EB0-4755-B4CA-DB8D917C4EE5}">
  <dimension ref="B2:H26"/>
  <sheetViews>
    <sheetView workbookViewId="0">
      <selection activeCell="B33" sqref="B33"/>
    </sheetView>
  </sheetViews>
  <sheetFormatPr defaultRowHeight="14.25" x14ac:dyDescent="0.2"/>
  <cols>
    <col min="1" max="1" width="2.625" customWidth="1"/>
    <col min="2" max="2" width="24.375" customWidth="1"/>
    <col min="3" max="8" width="11.625" customWidth="1"/>
  </cols>
  <sheetData>
    <row r="2" spans="2:8" ht="15.95" customHeight="1" thickBot="1" x14ac:dyDescent="0.25">
      <c r="B2" s="238" t="s">
        <v>6507</v>
      </c>
      <c r="C2" s="239" t="s">
        <v>6622</v>
      </c>
      <c r="D2" s="239" t="s">
        <v>6623</v>
      </c>
      <c r="E2" s="239" t="s">
        <v>6624</v>
      </c>
      <c r="F2" s="239" t="s">
        <v>6625</v>
      </c>
      <c r="G2" s="239" t="s">
        <v>6638</v>
      </c>
      <c r="H2" s="239" t="s">
        <v>6406</v>
      </c>
    </row>
    <row r="3" spans="2:8" ht="15.95" customHeight="1" x14ac:dyDescent="0.2">
      <c r="B3" s="171" t="s">
        <v>6421</v>
      </c>
      <c r="C3" s="704">
        <f>'Capex summary by asset'!M27</f>
        <v>1.6007905009269676</v>
      </c>
      <c r="D3" s="704">
        <f>'Capex summary by asset'!N27</f>
        <v>1.9360912139589677</v>
      </c>
      <c r="E3" s="704">
        <f>'Capex summary by asset'!O27</f>
        <v>2.0604769623418062</v>
      </c>
      <c r="F3" s="704">
        <f>'Capex summary by asset'!P27</f>
        <v>1.4493643724609033</v>
      </c>
      <c r="G3" s="704">
        <f>'Capex summary by asset'!Q27</f>
        <v>2.0334365822585805</v>
      </c>
      <c r="H3" s="242">
        <f>SUM(C3:G3)</f>
        <v>9.0801596319472253</v>
      </c>
    </row>
    <row r="4" spans="2:8" ht="15.95" customHeight="1" x14ac:dyDescent="0.2">
      <c r="B4" s="171" t="s">
        <v>6434</v>
      </c>
      <c r="C4" s="704">
        <f>'Capex summary by asset'!M28</f>
        <v>0</v>
      </c>
      <c r="D4" s="704">
        <f>'Capex summary by asset'!N28</f>
        <v>0</v>
      </c>
      <c r="E4" s="704">
        <f>'Capex summary by asset'!O28</f>
        <v>0</v>
      </c>
      <c r="F4" s="704">
        <f>'Capex summary by asset'!P28</f>
        <v>0</v>
      </c>
      <c r="G4" s="704">
        <f>'Capex summary by asset'!Q28</f>
        <v>0</v>
      </c>
      <c r="H4" s="243">
        <f t="shared" ref="H4:H11" si="0">SUM(C4:G4)</f>
        <v>0</v>
      </c>
    </row>
    <row r="5" spans="2:8" ht="15.95" customHeight="1" x14ac:dyDescent="0.2">
      <c r="B5" s="171" t="s">
        <v>6423</v>
      </c>
      <c r="C5" s="704">
        <f>'Capex summary by asset'!M29</f>
        <v>0.50835914556464512</v>
      </c>
      <c r="D5" s="704">
        <f>'Capex summary by asset'!N29</f>
        <v>0.71927411021380649</v>
      </c>
      <c r="E5" s="704">
        <f>'Capex summary by asset'!O29</f>
        <v>0.42723800531496775</v>
      </c>
      <c r="F5" s="704">
        <f>'Capex summary by asset'!P29</f>
        <v>0.68682565411393548</v>
      </c>
      <c r="G5" s="704">
        <f>'Capex summary by asset'!Q29</f>
        <v>0.31907648498206448</v>
      </c>
      <c r="H5" s="243">
        <f t="shared" si="0"/>
        <v>2.6607734001894197</v>
      </c>
    </row>
    <row r="6" spans="2:8" ht="15.95" customHeight="1" x14ac:dyDescent="0.2">
      <c r="B6" s="171" t="s">
        <v>1923</v>
      </c>
      <c r="C6" s="704">
        <f>'Capex summary by asset'!M30</f>
        <v>0</v>
      </c>
      <c r="D6" s="704">
        <f>'Capex summary by asset'!N30</f>
        <v>0</v>
      </c>
      <c r="E6" s="704">
        <f>'Capex summary by asset'!O30</f>
        <v>0</v>
      </c>
      <c r="F6" s="704">
        <f>'Capex summary by asset'!P30</f>
        <v>0</v>
      </c>
      <c r="G6" s="704">
        <f>'Capex summary by asset'!Q30</f>
        <v>0</v>
      </c>
      <c r="H6" s="243">
        <f t="shared" si="0"/>
        <v>0</v>
      </c>
    </row>
    <row r="7" spans="2:8" ht="15.95" customHeight="1" x14ac:dyDescent="0.2">
      <c r="B7" s="171" t="s">
        <v>6424</v>
      </c>
      <c r="C7" s="704">
        <f>'Capex summary by asset'!M31</f>
        <v>1.2795483283496729</v>
      </c>
      <c r="D7" s="704">
        <f>'Capex summary by asset'!N31</f>
        <v>0.76578110676838163</v>
      </c>
      <c r="E7" s="704">
        <f>'Capex summary by asset'!O31</f>
        <v>0.87394262710128567</v>
      </c>
      <c r="F7" s="704">
        <f>'Capex summary by asset'!P31</f>
        <v>0.76578110676838207</v>
      </c>
      <c r="G7" s="704">
        <f>'Capex summary by asset'!Q31</f>
        <v>0.87394262710128612</v>
      </c>
      <c r="H7" s="243">
        <f t="shared" si="0"/>
        <v>4.5589957960890084</v>
      </c>
    </row>
    <row r="8" spans="2:8" ht="15.95" customHeight="1" x14ac:dyDescent="0.2">
      <c r="B8" s="112" t="s">
        <v>6425</v>
      </c>
      <c r="C8" s="704">
        <f>'Capex summary by asset'!M32</f>
        <v>9.0321095303734208E-2</v>
      </c>
      <c r="D8" s="704">
        <f>'Capex summary by asset'!N32</f>
        <v>9.0321095303734208E-2</v>
      </c>
      <c r="E8" s="704">
        <f>'Capex summary by asset'!O32</f>
        <v>9.0321095303734208E-2</v>
      </c>
      <c r="F8" s="704">
        <f>'Capex summary by asset'!P32</f>
        <v>9.0321095303734208E-2</v>
      </c>
      <c r="G8" s="704">
        <f>'Capex summary by asset'!Q32</f>
        <v>9.0321095303734208E-2</v>
      </c>
      <c r="H8" s="243">
        <f t="shared" si="0"/>
        <v>0.45160547651867106</v>
      </c>
    </row>
    <row r="9" spans="2:8" ht="15.95" customHeight="1" x14ac:dyDescent="0.2">
      <c r="B9" s="112" t="s">
        <v>6427</v>
      </c>
      <c r="C9" s="704">
        <f>'Capex summary by asset'!M33</f>
        <v>0</v>
      </c>
      <c r="D9" s="704">
        <f>'Capex summary by asset'!N33</f>
        <v>0</v>
      </c>
      <c r="E9" s="704">
        <f>'Capex summary by asset'!O33</f>
        <v>0</v>
      </c>
      <c r="F9" s="704">
        <f>'Capex summary by asset'!P33</f>
        <v>0</v>
      </c>
      <c r="G9" s="704">
        <f>'Capex summary by asset'!Q33</f>
        <v>0</v>
      </c>
      <c r="H9" s="243">
        <f t="shared" si="0"/>
        <v>0</v>
      </c>
    </row>
    <row r="10" spans="2:8" ht="15.95" customHeight="1" x14ac:dyDescent="0.2">
      <c r="B10" s="112" t="s">
        <v>6426</v>
      </c>
      <c r="C10" s="704">
        <f>'Capex summary by asset'!M34</f>
        <v>0.65800904557608597</v>
      </c>
      <c r="D10" s="704">
        <f>'Capex summary by asset'!N34</f>
        <v>0.65800904557608597</v>
      </c>
      <c r="E10" s="704">
        <f>'Capex summary by asset'!O34</f>
        <v>0.65800904557608597</v>
      </c>
      <c r="F10" s="704">
        <f>'Capex summary by asset'!P34</f>
        <v>0.65800904557608597</v>
      </c>
      <c r="G10" s="704">
        <f>'Capex summary by asset'!Q34</f>
        <v>0.65800904557608597</v>
      </c>
      <c r="H10" s="243">
        <f t="shared" si="0"/>
        <v>3.2900452278804297</v>
      </c>
    </row>
    <row r="11" spans="2:8" ht="15.95" customHeight="1" thickBot="1" x14ac:dyDescent="0.25">
      <c r="B11" s="241" t="s">
        <v>6429</v>
      </c>
      <c r="C11" s="705">
        <f>'Capex summary by asset'!M35</f>
        <v>0.17496462647035629</v>
      </c>
      <c r="D11" s="705">
        <f>'Capex summary by asset'!N35</f>
        <v>0.17496462647035629</v>
      </c>
      <c r="E11" s="705">
        <f>'Capex summary by asset'!O35</f>
        <v>0.17496462647035629</v>
      </c>
      <c r="F11" s="705">
        <f>'Capex summary by asset'!P35</f>
        <v>0.17496462647035629</v>
      </c>
      <c r="G11" s="705">
        <f>'Capex summary by asset'!Q35</f>
        <v>0.17496462647035629</v>
      </c>
      <c r="H11" s="244">
        <f t="shared" si="0"/>
        <v>0.87482313235178144</v>
      </c>
    </row>
    <row r="12" spans="2:8" ht="15.95" customHeight="1" thickBot="1" x14ac:dyDescent="0.25">
      <c r="B12" s="240" t="s">
        <v>6420</v>
      </c>
      <c r="C12" s="244">
        <f>SUM(C3:C11)</f>
        <v>4.3119927421914621</v>
      </c>
      <c r="D12" s="244">
        <f t="shared" ref="D12:H12" si="1">SUM(D3:D11)</f>
        <v>4.3444411982913325</v>
      </c>
      <c r="E12" s="244">
        <f t="shared" si="1"/>
        <v>4.2849523621082364</v>
      </c>
      <c r="F12" s="244">
        <f t="shared" si="1"/>
        <v>3.8252659006933971</v>
      </c>
      <c r="G12" s="244">
        <f t="shared" si="1"/>
        <v>4.1497504616921077</v>
      </c>
      <c r="H12" s="244">
        <f t="shared" si="1"/>
        <v>20.916402664976538</v>
      </c>
    </row>
    <row r="13" spans="2:8" ht="15.95" customHeight="1" x14ac:dyDescent="0.2"/>
    <row r="14" spans="2:8" x14ac:dyDescent="0.2">
      <c r="B14" s="238" t="s">
        <v>6507</v>
      </c>
      <c r="C14" s="239" t="s">
        <v>6622</v>
      </c>
      <c r="D14" s="239" t="s">
        <v>6623</v>
      </c>
      <c r="E14" s="239" t="s">
        <v>6624</v>
      </c>
      <c r="F14" s="239" t="s">
        <v>6625</v>
      </c>
      <c r="G14" s="239" t="s">
        <v>6638</v>
      </c>
      <c r="H14" s="239" t="s">
        <v>6406</v>
      </c>
    </row>
    <row r="15" spans="2:8" x14ac:dyDescent="0.2">
      <c r="B15" s="112" t="s">
        <v>6246</v>
      </c>
      <c r="C15" s="704">
        <f>'Capex summary by driver'!M18</f>
        <v>3.1853567738040001</v>
      </c>
      <c r="D15" s="704">
        <f>'Capex summary by driver'!N18</f>
        <v>3.2178052299038709</v>
      </c>
      <c r="E15" s="704">
        <f>'Capex summary by driver'!O18</f>
        <v>3.1583163937207743</v>
      </c>
      <c r="F15" s="704">
        <f>'Capex summary by driver'!P18</f>
        <v>2.6986299323059355</v>
      </c>
      <c r="G15" s="704">
        <f>'Capex summary by driver'!Q18</f>
        <v>3.0231144933046448</v>
      </c>
      <c r="H15" s="704">
        <f>'Capex summary by driver'!R18</f>
        <v>15.283222823039226</v>
      </c>
    </row>
    <row r="16" spans="2:8" x14ac:dyDescent="0.2">
      <c r="B16" s="112" t="s">
        <v>6445</v>
      </c>
      <c r="C16" s="704">
        <f>'Capex summary by driver'!M19</f>
        <v>0</v>
      </c>
      <c r="D16" s="704">
        <f>'Capex summary by driver'!N19</f>
        <v>0</v>
      </c>
      <c r="E16" s="704">
        <f>'Capex summary by driver'!O19</f>
        <v>0</v>
      </c>
      <c r="F16" s="704">
        <f>'Capex summary by driver'!P19</f>
        <v>0</v>
      </c>
      <c r="G16" s="704">
        <f>'Capex summary by driver'!Q19</f>
        <v>0</v>
      </c>
      <c r="H16" s="704">
        <f>'Capex summary by driver'!R19</f>
        <v>0</v>
      </c>
    </row>
    <row r="17" spans="2:8" x14ac:dyDescent="0.2">
      <c r="B17" s="112" t="s">
        <v>6446</v>
      </c>
      <c r="C17" s="704">
        <f>'Capex summary by driver'!M20</f>
        <v>1.0107770805853549</v>
      </c>
      <c r="D17" s="704">
        <f>'Capex summary by driver'!N20</f>
        <v>1.010777080585354</v>
      </c>
      <c r="E17" s="704">
        <f>'Capex summary by driver'!O20</f>
        <v>1.0107770805853549</v>
      </c>
      <c r="F17" s="704">
        <f>'Capex summary by driver'!P20</f>
        <v>1.0107770805853544</v>
      </c>
      <c r="G17" s="704">
        <f>'Capex summary by driver'!Q20</f>
        <v>1.0107770805853553</v>
      </c>
      <c r="H17" s="704">
        <f>'Capex summary by driver'!R20</f>
        <v>5.053885402926773</v>
      </c>
    </row>
    <row r="18" spans="2:8" x14ac:dyDescent="0.2">
      <c r="B18" s="245" t="s">
        <v>6631</v>
      </c>
      <c r="C18" s="706">
        <f>'Capex summary by driver'!M21</f>
        <v>0.11585888780210737</v>
      </c>
      <c r="D18" s="706">
        <f>'Capex summary by driver'!N21</f>
        <v>0.11585888780210737</v>
      </c>
      <c r="E18" s="706">
        <f>'Capex summary by driver'!O21</f>
        <v>0.11585888780210737</v>
      </c>
      <c r="F18" s="706">
        <f>'Capex summary by driver'!P21</f>
        <v>0.11585888780210737</v>
      </c>
      <c r="G18" s="706">
        <f>'Capex summary by driver'!Q21</f>
        <v>0.11585888780210737</v>
      </c>
      <c r="H18" s="706">
        <f>'Capex summary by driver'!R21</f>
        <v>0.5792944390105369</v>
      </c>
    </row>
    <row r="19" spans="2:8" ht="15.95" customHeight="1" thickBot="1" x14ac:dyDescent="0.25">
      <c r="B19" s="240" t="s">
        <v>6420</v>
      </c>
      <c r="C19" s="244">
        <f>'Capex summary by driver'!M22</f>
        <v>4.311992742191463</v>
      </c>
      <c r="D19" s="244">
        <f>'Capex summary by driver'!N22</f>
        <v>4.3444411982913325</v>
      </c>
      <c r="E19" s="244">
        <f>'Capex summary by driver'!O22</f>
        <v>4.2849523621082364</v>
      </c>
      <c r="F19" s="244">
        <f>'Capex summary by driver'!P22</f>
        <v>3.8252659006933971</v>
      </c>
      <c r="G19" s="244">
        <f>'Capex summary by driver'!Q22</f>
        <v>4.1497504616921077</v>
      </c>
      <c r="H19" s="244">
        <f>'Capex summary by driver'!R22</f>
        <v>20.916402664976538</v>
      </c>
    </row>
    <row r="21" spans="2:8" x14ac:dyDescent="0.2">
      <c r="B21" s="238" t="s">
        <v>6507</v>
      </c>
      <c r="C21" s="239" t="s">
        <v>6622</v>
      </c>
      <c r="D21" s="239" t="s">
        <v>6623</v>
      </c>
      <c r="E21" s="239" t="s">
        <v>6624</v>
      </c>
      <c r="F21" s="239" t="s">
        <v>6625</v>
      </c>
      <c r="G21" s="239" t="s">
        <v>6638</v>
      </c>
      <c r="H21" s="239" t="s">
        <v>6406</v>
      </c>
    </row>
    <row r="22" spans="2:8" x14ac:dyDescent="0.2">
      <c r="B22" s="112" t="s">
        <v>6639</v>
      </c>
      <c r="C22" s="704">
        <f>'Capex Source data'!F70</f>
        <v>0.78957909843019358</v>
      </c>
      <c r="D22" s="704">
        <f>'Capex Source data'!G70</f>
        <v>1.1248798114621936</v>
      </c>
      <c r="E22" s="704">
        <f>'Capex Source data'!H70</f>
        <v>1.2492655598450324</v>
      </c>
      <c r="F22" s="704">
        <f>'Capex Source data'!I70</f>
        <v>0.63815296996412907</v>
      </c>
      <c r="G22" s="704">
        <f>'Capex Source data'!J70</f>
        <v>1.2222251797618067</v>
      </c>
      <c r="H22" s="704">
        <f>'Capex Source data'!K70</f>
        <v>5.0241026194633562</v>
      </c>
    </row>
    <row r="23" spans="2:8" x14ac:dyDescent="0.2">
      <c r="B23" s="112" t="s">
        <v>6640</v>
      </c>
      <c r="C23" s="704">
        <f>'Capex Source data'!F78</f>
        <v>1.0221263671459355</v>
      </c>
      <c r="D23" s="704">
        <f>'Capex Source data'!G78</f>
        <v>0.71927411021380638</v>
      </c>
      <c r="E23" s="704">
        <f>'Capex Source data'!H78</f>
        <v>0.53539952564787097</v>
      </c>
      <c r="F23" s="704">
        <f>'Capex Source data'!I78</f>
        <v>0.68682565411393537</v>
      </c>
      <c r="G23" s="704">
        <f>'Capex Source data'!J78</f>
        <v>0.42723800531496775</v>
      </c>
      <c r="H23" s="704">
        <f>'Capex Source data'!K78</f>
        <v>3.3908636624365158</v>
      </c>
    </row>
    <row r="24" spans="2:8" x14ac:dyDescent="0.2">
      <c r="B24" s="112" t="s">
        <v>6641</v>
      </c>
      <c r="C24" s="704">
        <f>'Capex Source data'!F76</f>
        <v>0.81121140249677415</v>
      </c>
      <c r="D24" s="704">
        <f>'Capex Source data'!G76</f>
        <v>0.81121140249677415</v>
      </c>
      <c r="E24" s="704">
        <f>'Capex Source data'!H76</f>
        <v>0.81121140249677415</v>
      </c>
      <c r="F24" s="704">
        <f>'Capex Source data'!I76</f>
        <v>0.81121140249677415</v>
      </c>
      <c r="G24" s="704">
        <f>'Capex Source data'!J76</f>
        <v>0.81121140249677415</v>
      </c>
      <c r="H24" s="704">
        <f>'Capex Source data'!K76</f>
        <v>4.0560570124838708</v>
      </c>
    </row>
    <row r="25" spans="2:8" x14ac:dyDescent="0.2">
      <c r="B25" s="245" t="s">
        <v>6642</v>
      </c>
      <c r="C25" s="706">
        <f>'Capex Source data'!F87</f>
        <v>0.5624399057310967</v>
      </c>
      <c r="D25" s="706">
        <f>'Capex Source data'!G87</f>
        <v>0.5624399057310967</v>
      </c>
      <c r="E25" s="706">
        <f>'Capex Source data'!H87</f>
        <v>0.5624399057310967</v>
      </c>
      <c r="F25" s="706">
        <f>'Capex Source data'!I87</f>
        <v>0.5624399057310967</v>
      </c>
      <c r="G25" s="706">
        <f>'Capex Source data'!J87</f>
        <v>0.5624399057310967</v>
      </c>
      <c r="H25" s="706">
        <f>'Capex Source data'!K87</f>
        <v>2.8121995286554835</v>
      </c>
    </row>
    <row r="26" spans="2:8" ht="15" thickBot="1" x14ac:dyDescent="0.25">
      <c r="B26" s="240" t="s">
        <v>6420</v>
      </c>
      <c r="C26" s="244">
        <f>SUM(C22:C25)</f>
        <v>3.1853567738040001</v>
      </c>
      <c r="D26" s="244">
        <f t="shared" ref="D26:H26" si="2">SUM(D22:D25)</f>
        <v>3.2178052299038709</v>
      </c>
      <c r="E26" s="244">
        <f t="shared" si="2"/>
        <v>3.1583163937207743</v>
      </c>
      <c r="F26" s="244">
        <f t="shared" si="2"/>
        <v>2.6986299323059355</v>
      </c>
      <c r="G26" s="244">
        <f t="shared" si="2"/>
        <v>3.0231144933046452</v>
      </c>
      <c r="H26" s="244">
        <f t="shared" si="2"/>
        <v>15.283222823039226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8FA5-9819-43B7-9A3F-976865217462}">
  <dimension ref="B1:K65"/>
  <sheetViews>
    <sheetView workbookViewId="0">
      <selection activeCell="K33" sqref="K33:K36"/>
    </sheetView>
  </sheetViews>
  <sheetFormatPr defaultRowHeight="14.25" x14ac:dyDescent="0.2"/>
  <cols>
    <col min="1" max="1" width="2.625" customWidth="1"/>
    <col min="2" max="2" width="34.375" bestFit="1" customWidth="1"/>
    <col min="3" max="9" width="15.75" customWidth="1"/>
    <col min="10" max="10" width="2.375" customWidth="1"/>
  </cols>
  <sheetData>
    <row r="1" spans="2:9" ht="15.75" thickBot="1" x14ac:dyDescent="0.25">
      <c r="B1" s="85"/>
      <c r="C1" s="713" t="s">
        <v>6412</v>
      </c>
      <c r="D1" s="713" t="s">
        <v>6413</v>
      </c>
      <c r="E1" s="713" t="s">
        <v>6454</v>
      </c>
      <c r="F1" s="713" t="s">
        <v>6455</v>
      </c>
      <c r="G1" s="713" t="s">
        <v>6456</v>
      </c>
      <c r="H1" s="713" t="s">
        <v>6457</v>
      </c>
      <c r="I1" s="714" t="s">
        <v>6458</v>
      </c>
    </row>
    <row r="2" spans="2:9" x14ac:dyDescent="0.2">
      <c r="B2" s="264" t="s">
        <v>6495</v>
      </c>
      <c r="C2" s="250">
        <f>'Capex Source data'!D72*1000000</f>
        <v>584072.20979767747</v>
      </c>
      <c r="D2" s="250">
        <f>'Capex Source data'!E72*1000000</f>
        <v>584072.20979767747</v>
      </c>
      <c r="E2" s="250">
        <f>'Capex Source data'!F72*1000000</f>
        <v>584072.20979767747</v>
      </c>
      <c r="F2" s="250">
        <f>'Capex Source data'!G72*1000000</f>
        <v>584072.20979767747</v>
      </c>
      <c r="G2" s="250">
        <f>'Capex Source data'!H72*1000000</f>
        <v>584072.20979767747</v>
      </c>
      <c r="H2" s="250">
        <f>'Capex Source data'!I72*1000000</f>
        <v>584072.20979767747</v>
      </c>
      <c r="I2" s="715">
        <f>'Capex Source data'!J72*1000000</f>
        <v>584072.20979767747</v>
      </c>
    </row>
    <row r="3" spans="2:9" x14ac:dyDescent="0.2">
      <c r="B3" s="263" t="s">
        <v>6496</v>
      </c>
      <c r="C3" s="262">
        <f>'Capex Source data'!D73*1000000</f>
        <v>302852.25693212904</v>
      </c>
      <c r="D3" s="262">
        <f>'Capex Source data'!E73*1000000</f>
        <v>0</v>
      </c>
      <c r="E3" s="262">
        <f>'Capex Source data'!F73*1000000</f>
        <v>151426.12846606452</v>
      </c>
      <c r="F3" s="262">
        <f>'Capex Source data'!G73*1000000</f>
        <v>0</v>
      </c>
      <c r="G3" s="262">
        <f>'Capex Source data'!H73*1000000</f>
        <v>151426.12846606452</v>
      </c>
      <c r="H3" s="262">
        <f>'Capex Source data'!I73*1000000</f>
        <v>0</v>
      </c>
      <c r="I3" s="721">
        <f>'Capex Source data'!J73*1000000</f>
        <v>151426.12846606452</v>
      </c>
    </row>
    <row r="4" spans="2:9" x14ac:dyDescent="0.2">
      <c r="B4" s="263" t="s">
        <v>6497</v>
      </c>
      <c r="C4" s="262">
        <f>'Capex Source data'!D74*1000000</f>
        <v>64896.912199741935</v>
      </c>
      <c r="D4" s="262">
        <f>'Capex Source data'!E74*1000000</f>
        <v>64896.912199741935</v>
      </c>
      <c r="E4" s="262">
        <f>'Capex Source data'!F74*1000000</f>
        <v>54080.760166451611</v>
      </c>
      <c r="F4" s="262">
        <f>'Capex Source data'!G74*1000000</f>
        <v>27040.380083225806</v>
      </c>
      <c r="G4" s="262">
        <f>'Capex Source data'!H74*1000000</f>
        <v>0</v>
      </c>
      <c r="H4" s="262">
        <f>'Capex Source data'!I74*1000000</f>
        <v>54080.760166451611</v>
      </c>
      <c r="I4" s="721">
        <f>'Capex Source data'!J74*1000000</f>
        <v>54080.760166451611</v>
      </c>
    </row>
    <row r="5" spans="2:9" x14ac:dyDescent="0.2">
      <c r="B5" s="263" t="s">
        <v>6637</v>
      </c>
      <c r="C5" s="262">
        <f>'Capex Source data'!D71*1000000</f>
        <v>0</v>
      </c>
      <c r="D5" s="262">
        <f>'Capex Source data'!E71*1000000</f>
        <v>0</v>
      </c>
      <c r="E5" s="262">
        <f>'Capex Source data'!F71*1000000</f>
        <v>0</v>
      </c>
      <c r="F5" s="262">
        <f>'Capex Source data'!G71*1000000</f>
        <v>0</v>
      </c>
      <c r="G5" s="262">
        <f>'Capex Source data'!H71*1000000</f>
        <v>0</v>
      </c>
      <c r="H5" s="262">
        <f>'Capex Source data'!I71*1000000</f>
        <v>0</v>
      </c>
      <c r="I5" s="721">
        <f>'Capex Source data'!J71*1000000</f>
        <v>432646.08133161289</v>
      </c>
    </row>
    <row r="6" spans="2:9" x14ac:dyDescent="0.2">
      <c r="B6" s="263" t="s">
        <v>6628</v>
      </c>
      <c r="C6" s="262">
        <f>'Capex Source data'!D75*1000000</f>
        <v>0</v>
      </c>
      <c r="D6" s="262">
        <f>'Capex Source data'!E75*1000000</f>
        <v>0</v>
      </c>
      <c r="E6" s="262">
        <f>'Capex Source data'!F75*1000000</f>
        <v>0</v>
      </c>
      <c r="F6" s="262">
        <f>'Capex Source data'!G75*1000000</f>
        <v>513767.2215812903</v>
      </c>
      <c r="G6" s="262">
        <f>'Capex Source data'!H75*1000000</f>
        <v>513767.2215812903</v>
      </c>
      <c r="H6" s="262">
        <f>'Capex Source data'!I75*1000000</f>
        <v>0</v>
      </c>
      <c r="I6" s="721">
        <f>'Capex Source data'!J75*1000000</f>
        <v>0</v>
      </c>
    </row>
    <row r="7" spans="2:9" x14ac:dyDescent="0.2">
      <c r="B7" s="263" t="s">
        <v>6498</v>
      </c>
      <c r="C7" s="262">
        <f>'Capex Source data'!D77*1000000</f>
        <v>1406099.7643277417</v>
      </c>
      <c r="D7" s="262">
        <f>'Capex Source data'!E77*1000000</f>
        <v>1406099.7643277417</v>
      </c>
      <c r="E7" s="262">
        <f>'Capex Source data'!F77*1000000</f>
        <v>811211.4024967741</v>
      </c>
      <c r="F7" s="262">
        <f>'Capex Source data'!G77*1000000</f>
        <v>811211.4024967741</v>
      </c>
      <c r="G7" s="262">
        <f>'Capex Source data'!H77*1000000</f>
        <v>811211.4024967741</v>
      </c>
      <c r="H7" s="262">
        <f>'Capex Source data'!I77*1000000</f>
        <v>811211.4024967741</v>
      </c>
      <c r="I7" s="721">
        <f>'Capex Source data'!J77*1000000</f>
        <v>811211.4024967741</v>
      </c>
    </row>
    <row r="8" spans="2:9" x14ac:dyDescent="0.2">
      <c r="B8" s="263" t="s">
        <v>6499</v>
      </c>
      <c r="C8" s="262">
        <f>'Capex Source data'!D79*1000000</f>
        <v>248771.49676567741</v>
      </c>
      <c r="D8" s="262">
        <f>'Capex Source data'!E79*1000000</f>
        <v>0</v>
      </c>
      <c r="E8" s="262">
        <f>'Capex Source data'!F79*1000000</f>
        <v>21632.304066580644</v>
      </c>
      <c r="F8" s="262">
        <f>'Capex Source data'!G79*1000000</f>
        <v>205506.88863251611</v>
      </c>
      <c r="G8" s="262">
        <f>'Capex Source data'!H79*1000000</f>
        <v>216323.04066580645</v>
      </c>
      <c r="H8" s="262">
        <f>'Capex Source data'!I79*1000000</f>
        <v>0</v>
      </c>
      <c r="I8" s="721">
        <f>'Capex Source data'!J79*1000000</f>
        <v>21632.304066580644</v>
      </c>
    </row>
    <row r="9" spans="2:9" x14ac:dyDescent="0.2">
      <c r="B9" s="263" t="s">
        <v>6500</v>
      </c>
      <c r="C9" s="262">
        <f>'Capex Source data'!D80*1000000</f>
        <v>243363.42074903226</v>
      </c>
      <c r="D9" s="262">
        <f>'Capex Source data'!E80*1000000</f>
        <v>324484.56099870964</v>
      </c>
      <c r="E9" s="262">
        <f>'Capex Source data'!F80*1000000</f>
        <v>243363.42074903226</v>
      </c>
      <c r="F9" s="262">
        <f>'Capex Source data'!G80*1000000</f>
        <v>383973.39718180639</v>
      </c>
      <c r="G9" s="262">
        <f>'Capex Source data'!H80*1000000</f>
        <v>81121.14024967741</v>
      </c>
      <c r="H9" s="262">
        <f>'Capex Source data'!I80*1000000</f>
        <v>557031.82971445157</v>
      </c>
      <c r="I9" s="721">
        <f>'Capex Source data'!J80*1000000</f>
        <v>167650.356516</v>
      </c>
    </row>
    <row r="10" spans="2:9" x14ac:dyDescent="0.2">
      <c r="B10" s="263" t="s">
        <v>6501</v>
      </c>
      <c r="C10" s="262">
        <f>'Capex Source data'!D81*1000000</f>
        <v>0</v>
      </c>
      <c r="D10" s="262">
        <f>'Capex Source data'!E81*1000000</f>
        <v>0</v>
      </c>
      <c r="E10" s="262">
        <f>'Capex Source data'!F81*1000000</f>
        <v>113569.59634954837</v>
      </c>
      <c r="F10" s="262">
        <f>'Capex Source data'!G81*1000000</f>
        <v>64896.912199741935</v>
      </c>
      <c r="G10" s="262">
        <f>'Capex Source data'!H81*1000000</f>
        <v>64896.912199741935</v>
      </c>
      <c r="H10" s="262">
        <f>'Capex Source data'!I81*1000000</f>
        <v>64896.912199741935</v>
      </c>
      <c r="I10" s="721">
        <f>'Capex Source data'!J81*1000000</f>
        <v>129793.82439948387</v>
      </c>
    </row>
    <row r="11" spans="2:9" x14ac:dyDescent="0.2">
      <c r="B11" s="263" t="s">
        <v>6627</v>
      </c>
      <c r="C11" s="262">
        <f>'Capex Source data'!D86*1000000</f>
        <v>0</v>
      </c>
      <c r="D11" s="262">
        <f>'Capex Source data'!E86*1000000</f>
        <v>405605.70124838705</v>
      </c>
      <c r="E11" s="262">
        <f>'Capex Source data'!F86*1000000</f>
        <v>405605.70124838705</v>
      </c>
      <c r="F11" s="262">
        <f>'Capex Source data'!G86*1000000</f>
        <v>0</v>
      </c>
      <c r="G11" s="262">
        <f>'Capex Source data'!H86*1000000</f>
        <v>0</v>
      </c>
      <c r="H11" s="262">
        <f>'Capex Source data'!I86*1000000</f>
        <v>0</v>
      </c>
      <c r="I11" s="721">
        <f>'Capex Source data'!J86*1000000</f>
        <v>0</v>
      </c>
    </row>
    <row r="12" spans="2:9" x14ac:dyDescent="0.2">
      <c r="B12" s="263" t="s">
        <v>6502</v>
      </c>
      <c r="C12" s="262">
        <f>'Capex Source data'!D82*1000000</f>
        <v>0</v>
      </c>
      <c r="D12" s="262">
        <f>'Capex Source data'!E82*1000000</f>
        <v>254179.57278232256</v>
      </c>
      <c r="E12" s="262">
        <f>'Capex Source data'!F82*1000000</f>
        <v>129793.82439948387</v>
      </c>
      <c r="F12" s="262">
        <f>'Capex Source data'!G82*1000000</f>
        <v>64896.912199741935</v>
      </c>
      <c r="G12" s="262">
        <f>'Capex Source data'!H82*1000000</f>
        <v>64896.912199741935</v>
      </c>
      <c r="H12" s="262">
        <f>'Capex Source data'!I82*1000000</f>
        <v>64896.912199741935</v>
      </c>
      <c r="I12" s="721">
        <f>'Capex Source data'!J82*1000000</f>
        <v>0</v>
      </c>
    </row>
    <row r="13" spans="2:9" x14ac:dyDescent="0.2">
      <c r="B13" s="263" t="s">
        <v>6503</v>
      </c>
      <c r="C13" s="262">
        <f>'Capex Source data'!D83*1000000</f>
        <v>64896.912199741935</v>
      </c>
      <c r="D13" s="262">
        <f>'Capex Source data'!E83*1000000</f>
        <v>264995.72481561289</v>
      </c>
      <c r="E13" s="262">
        <f>'Capex Source data'!F83*1000000</f>
        <v>108161.52033290322</v>
      </c>
      <c r="F13" s="262">
        <f>'Capex Source data'!G83*1000000</f>
        <v>0</v>
      </c>
      <c r="G13" s="262">
        <f>'Capex Source data'!H83*1000000</f>
        <v>108161.52033290322</v>
      </c>
      <c r="H13" s="262">
        <f>'Capex Source data'!I83*1000000</f>
        <v>0</v>
      </c>
      <c r="I13" s="721">
        <f>'Capex Source data'!J83*1000000</f>
        <v>108161.52033290322</v>
      </c>
    </row>
    <row r="14" spans="2:9" x14ac:dyDescent="0.2">
      <c r="B14" s="263" t="s">
        <v>6488</v>
      </c>
      <c r="C14" s="262">
        <f>'Capex Source data'!D84*1000000</f>
        <v>270403.80083225807</v>
      </c>
      <c r="D14" s="262">
        <f>'Capex Source data'!E84*1000000</f>
        <v>0</v>
      </c>
      <c r="E14" s="262">
        <f>'Capex Source data'!F84*1000000</f>
        <v>0</v>
      </c>
      <c r="F14" s="262">
        <f>'Capex Source data'!G84*1000000</f>
        <v>0</v>
      </c>
      <c r="G14" s="262">
        <f>'Capex Source data'!H84*1000000</f>
        <v>0</v>
      </c>
      <c r="H14" s="262">
        <f>'Capex Source data'!I84*1000000</f>
        <v>0</v>
      </c>
      <c r="I14" s="721">
        <f>'Capex Source data'!J84*1000000</f>
        <v>0</v>
      </c>
    </row>
    <row r="15" spans="2:9" x14ac:dyDescent="0.2">
      <c r="B15" s="263" t="s">
        <v>6489</v>
      </c>
      <c r="C15" s="262">
        <f>'Capex Source data'!D85*1000000</f>
        <v>1297938.2439948386</v>
      </c>
      <c r="D15" s="262">
        <f>'Capex Source data'!E85*1000000</f>
        <v>0</v>
      </c>
      <c r="E15" s="262">
        <f>'Capex Source data'!F85*1000000</f>
        <v>0</v>
      </c>
      <c r="F15" s="262">
        <f>'Capex Source data'!G85*1000000</f>
        <v>0</v>
      </c>
      <c r="G15" s="262">
        <f>'Capex Source data'!H85*1000000</f>
        <v>0</v>
      </c>
      <c r="H15" s="262">
        <f>'Capex Source data'!I85*1000000</f>
        <v>0</v>
      </c>
      <c r="I15" s="721">
        <f>'Capex Source data'!J85*1000000</f>
        <v>0</v>
      </c>
    </row>
    <row r="16" spans="2:9" x14ac:dyDescent="0.2">
      <c r="B16" s="263" t="s">
        <v>6504</v>
      </c>
      <c r="C16" s="262">
        <f>'Capex Source data'!D88*1000000</f>
        <v>243093.01694820001</v>
      </c>
      <c r="D16" s="262">
        <f>'Capex Source data'!E88*1000000</f>
        <v>237955.34473238708</v>
      </c>
      <c r="E16" s="262">
        <f>'Capex Source data'!F88*1000000</f>
        <v>237955.34473238708</v>
      </c>
      <c r="F16" s="262">
        <f>'Capex Source data'!G88*1000000</f>
        <v>237955.34473238708</v>
      </c>
      <c r="G16" s="262">
        <f>'Capex Source data'!H88*1000000</f>
        <v>237955.34473238708</v>
      </c>
      <c r="H16" s="262">
        <f>'Capex Source data'!I88*1000000</f>
        <v>237955.34473238708</v>
      </c>
      <c r="I16" s="721">
        <f>'Capex Source data'!J88*1000000</f>
        <v>237955.34473238708</v>
      </c>
    </row>
    <row r="17" spans="2:9" x14ac:dyDescent="0.2">
      <c r="B17" s="722" t="s">
        <v>6505</v>
      </c>
      <c r="C17" s="262">
        <f>'Capex Source data'!D89*1000000</f>
        <v>0</v>
      </c>
      <c r="D17" s="262">
        <f>'Capex Source data'!E89*1000000</f>
        <v>324484.56099870964</v>
      </c>
      <c r="E17" s="262">
        <f>'Capex Source data'!F89*1000000</f>
        <v>324484.56099870964</v>
      </c>
      <c r="F17" s="262">
        <f>'Capex Source data'!G89*1000000</f>
        <v>324484.56099870964</v>
      </c>
      <c r="G17" s="262">
        <f>'Capex Source data'!H89*1000000</f>
        <v>324484.56099870964</v>
      </c>
      <c r="H17" s="262">
        <f>'Capex Source data'!I89*1000000</f>
        <v>324484.56099870964</v>
      </c>
      <c r="I17" s="721">
        <f>'Capex Source data'!J89*1000000</f>
        <v>324484.56099870964</v>
      </c>
    </row>
    <row r="18" spans="2:9" x14ac:dyDescent="0.2">
      <c r="B18" s="722" t="s">
        <v>6446</v>
      </c>
      <c r="C18" s="262">
        <f>'Capex Source data'!D90*1000000</f>
        <v>1627478.2802704219</v>
      </c>
      <c r="D18" s="262">
        <f>'Capex Source data'!E90*1000000</f>
        <v>1694123.4700504616</v>
      </c>
      <c r="E18" s="262">
        <f>'Capex Source data'!F90*1000000</f>
        <v>1010777.0805853547</v>
      </c>
      <c r="F18" s="262">
        <f>'Capex Source data'!G90*1000000</f>
        <v>1010777.0805853547</v>
      </c>
      <c r="G18" s="262">
        <f>'Capex Source data'!H90*1000000</f>
        <v>1010777.0805853547</v>
      </c>
      <c r="H18" s="262">
        <f>'Capex Source data'!I90*1000000</f>
        <v>1010777.0805853547</v>
      </c>
      <c r="I18" s="721">
        <f>'Capex Source data'!J90*1000000</f>
        <v>1010777.0805853547</v>
      </c>
    </row>
    <row r="19" spans="2:9" ht="15" thickBot="1" x14ac:dyDescent="0.25">
      <c r="B19" s="722" t="s">
        <v>6629</v>
      </c>
      <c r="C19" s="724">
        <f>'Capex Source data'!D91*1000000</f>
        <v>0</v>
      </c>
      <c r="D19" s="724">
        <f>'Capex Source data'!E91*1000000</f>
        <v>0</v>
      </c>
      <c r="E19" s="724">
        <f>'Capex Source data'!F91*1000000</f>
        <v>115858.88780210738</v>
      </c>
      <c r="F19" s="724">
        <f>'Capex Source data'!G91*1000000</f>
        <v>115858.88780210738</v>
      </c>
      <c r="G19" s="724">
        <f>'Capex Source data'!H91*1000000</f>
        <v>115858.88780210738</v>
      </c>
      <c r="H19" s="724">
        <f>'Capex Source data'!I91*1000000</f>
        <v>115858.88780210738</v>
      </c>
      <c r="I19" s="725">
        <f>'Capex Source data'!J91*1000000</f>
        <v>115858.88780210738</v>
      </c>
    </row>
    <row r="20" spans="2:9" s="166" customFormat="1" ht="15.75" thickBot="1" x14ac:dyDescent="0.3">
      <c r="B20" s="726" t="s">
        <v>6406</v>
      </c>
      <c r="C20" s="727">
        <f t="shared" ref="C20:I20" si="0">SUM(C2:C19)</f>
        <v>6353866.3150174608</v>
      </c>
      <c r="D20" s="727">
        <f t="shared" si="0"/>
        <v>5560897.8219517516</v>
      </c>
      <c r="E20" s="727">
        <f t="shared" si="0"/>
        <v>4311992.7421914618</v>
      </c>
      <c r="F20" s="727">
        <f t="shared" si="0"/>
        <v>4344441.1982913334</v>
      </c>
      <c r="G20" s="727">
        <f t="shared" si="0"/>
        <v>4284952.3621082362</v>
      </c>
      <c r="H20" s="727">
        <f t="shared" si="0"/>
        <v>3825265.900693397</v>
      </c>
      <c r="I20" s="728">
        <f t="shared" si="0"/>
        <v>4149750.4616921069</v>
      </c>
    </row>
    <row r="21" spans="2:9" ht="15" thickBot="1" x14ac:dyDescent="0.25"/>
    <row r="22" spans="2:9" ht="15.95" customHeight="1" thickBot="1" x14ac:dyDescent="0.25">
      <c r="B22" s="707"/>
      <c r="C22" s="716" t="s">
        <v>6412</v>
      </c>
      <c r="D22" s="716" t="s">
        <v>6413</v>
      </c>
      <c r="E22" s="717" t="s">
        <v>6454</v>
      </c>
      <c r="F22" s="718" t="s">
        <v>6455</v>
      </c>
      <c r="G22" s="718" t="s">
        <v>6456</v>
      </c>
      <c r="H22" s="718" t="s">
        <v>6457</v>
      </c>
      <c r="I22" s="719" t="s">
        <v>6458</v>
      </c>
    </row>
    <row r="23" spans="2:9" ht="15.95" customHeight="1" x14ac:dyDescent="0.2">
      <c r="B23" s="89" t="s">
        <v>6246</v>
      </c>
      <c r="C23" s="740">
        <f>'Capex summary by driver'!K18*1000000</f>
        <v>4726388.034747038</v>
      </c>
      <c r="D23" s="741">
        <f>'Capex summary by driver'!L18*1000000</f>
        <v>3866774.3519012905</v>
      </c>
      <c r="E23" s="740">
        <f>'Capex summary by driver'!M18*1000000</f>
        <v>3185356.7738040001</v>
      </c>
      <c r="F23" s="741">
        <f>'Capex summary by driver'!N18*1000000</f>
        <v>3217805.2299038707</v>
      </c>
      <c r="G23" s="740">
        <f>'Capex summary by driver'!O18*1000000</f>
        <v>3158316.3937207744</v>
      </c>
      <c r="H23" s="740">
        <f>'Capex summary by driver'!P18*1000000</f>
        <v>2698629.9323059353</v>
      </c>
      <c r="I23" s="742">
        <f>'Capex summary by driver'!Q18*1000000</f>
        <v>3023114.4933046447</v>
      </c>
    </row>
    <row r="24" spans="2:9" ht="15.95" customHeight="1" x14ac:dyDescent="0.2">
      <c r="B24" s="89" t="s">
        <v>6445</v>
      </c>
      <c r="C24" s="735">
        <f>'Capex summary by driver'!K19*1000000</f>
        <v>0</v>
      </c>
      <c r="D24" s="270">
        <f>'Capex summary by driver'!L19*1000000</f>
        <v>0</v>
      </c>
      <c r="E24" s="735">
        <f>'Capex summary by driver'!M19*1000000</f>
        <v>0</v>
      </c>
      <c r="F24" s="270">
        <f>'Capex summary by driver'!N19*1000000</f>
        <v>0</v>
      </c>
      <c r="G24" s="735">
        <f>'Capex summary by driver'!O19*1000000</f>
        <v>0</v>
      </c>
      <c r="H24" s="246">
        <f>'Capex summary by driver'!P19*1000000</f>
        <v>0</v>
      </c>
      <c r="I24" s="720">
        <f>'Capex summary by driver'!Q19*1000000</f>
        <v>0</v>
      </c>
    </row>
    <row r="25" spans="2:9" ht="15.95" customHeight="1" x14ac:dyDescent="0.2">
      <c r="B25" s="89" t="s">
        <v>6446</v>
      </c>
      <c r="C25" s="735">
        <f>'Capex summary by driver'!K20*1000000</f>
        <v>1627478.2802704219</v>
      </c>
      <c r="D25" s="270">
        <f>'Capex summary by driver'!L20*1000000</f>
        <v>1694123.4700504616</v>
      </c>
      <c r="E25" s="735">
        <f>'Capex summary by driver'!M20*1000000</f>
        <v>1010777.0805853548</v>
      </c>
      <c r="F25" s="270">
        <f>'Capex summary by driver'!N20*1000000</f>
        <v>1010777.080585354</v>
      </c>
      <c r="G25" s="735">
        <f>'Capex summary by driver'!O20*1000000</f>
        <v>1010777.0805853548</v>
      </c>
      <c r="H25" s="246">
        <f>'Capex summary by driver'!P20*1000000</f>
        <v>1010777.0805853545</v>
      </c>
      <c r="I25" s="720">
        <f>'Capex summary by driver'!Q20*1000000</f>
        <v>1010777.0805853553</v>
      </c>
    </row>
    <row r="26" spans="2:9" ht="15.95" customHeight="1" x14ac:dyDescent="0.2">
      <c r="B26" s="89" t="s">
        <v>6447</v>
      </c>
      <c r="C26" s="735">
        <f>'Capex summary by driver'!K21*1000000</f>
        <v>0</v>
      </c>
      <c r="D26" s="270">
        <f>'Capex summary by driver'!L21*1000000</f>
        <v>0</v>
      </c>
      <c r="E26" s="735">
        <f>'Capex summary by driver'!M21*1000000</f>
        <v>115858.88780210738</v>
      </c>
      <c r="F26" s="270">
        <f>'Capex summary by driver'!N21*1000000</f>
        <v>115858.88780210738</v>
      </c>
      <c r="G26" s="735">
        <f>'Capex summary by driver'!O21*1000000</f>
        <v>115858.88780210738</v>
      </c>
      <c r="H26" s="246">
        <f>'Capex summary by driver'!P21*1000000</f>
        <v>115858.88780210738</v>
      </c>
      <c r="I26" s="720">
        <f>'Capex summary by driver'!Q21*1000000</f>
        <v>115858.88780210738</v>
      </c>
    </row>
    <row r="27" spans="2:9" ht="15.95" customHeight="1" x14ac:dyDescent="0.2">
      <c r="B27" s="89" t="s">
        <v>6448</v>
      </c>
      <c r="C27" s="735"/>
      <c r="D27" s="270"/>
      <c r="E27" s="735"/>
      <c r="F27" s="270"/>
      <c r="G27" s="735"/>
      <c r="H27" s="246"/>
      <c r="I27" s="720"/>
    </row>
    <row r="28" spans="2:9" ht="15.95" customHeight="1" x14ac:dyDescent="0.2">
      <c r="B28" s="734" t="s">
        <v>6449</v>
      </c>
      <c r="C28" s="736"/>
      <c r="D28" s="738"/>
      <c r="E28" s="743"/>
      <c r="F28" s="736"/>
      <c r="G28" s="743"/>
      <c r="H28" s="743"/>
      <c r="I28" s="745"/>
    </row>
    <row r="29" spans="2:9" ht="15.95" customHeight="1" thickBot="1" x14ac:dyDescent="0.25">
      <c r="B29" s="247" t="s">
        <v>6643</v>
      </c>
      <c r="C29" s="737"/>
      <c r="D29" s="739"/>
      <c r="E29" s="744"/>
      <c r="F29" s="737"/>
      <c r="G29" s="744"/>
      <c r="H29" s="744"/>
      <c r="I29" s="746"/>
    </row>
    <row r="30" spans="2:9" ht="15.95" customHeight="1" thickBot="1" x14ac:dyDescent="0.25">
      <c r="B30" s="248" t="s">
        <v>6644</v>
      </c>
      <c r="C30" s="723">
        <f t="shared" ref="C30:I30" si="1">SUM(C23:C28)-C29</f>
        <v>6353866.3150174599</v>
      </c>
      <c r="D30" s="723">
        <f t="shared" si="1"/>
        <v>5560897.8219517525</v>
      </c>
      <c r="E30" s="723">
        <f t="shared" si="1"/>
        <v>4311992.7421914618</v>
      </c>
      <c r="F30" s="723">
        <f t="shared" si="1"/>
        <v>4344441.1982913315</v>
      </c>
      <c r="G30" s="723">
        <f t="shared" si="1"/>
        <v>4284952.3621082371</v>
      </c>
      <c r="H30" s="723">
        <f t="shared" si="1"/>
        <v>3825265.900693397</v>
      </c>
      <c r="I30" s="249">
        <f t="shared" si="1"/>
        <v>4149750.4616921074</v>
      </c>
    </row>
    <row r="31" spans="2:9" ht="15" thickBot="1" x14ac:dyDescent="0.25"/>
    <row r="32" spans="2:9" ht="15.75" thickBot="1" x14ac:dyDescent="0.3">
      <c r="B32" s="770" t="s">
        <v>6652</v>
      </c>
      <c r="C32" s="713" t="s">
        <v>6412</v>
      </c>
      <c r="D32" s="713" t="s">
        <v>6413</v>
      </c>
      <c r="E32" s="713" t="s">
        <v>6454</v>
      </c>
      <c r="F32" s="713" t="s">
        <v>6455</v>
      </c>
      <c r="G32" s="713" t="s">
        <v>6456</v>
      </c>
      <c r="H32" s="713" t="s">
        <v>6457</v>
      </c>
      <c r="I32" s="714" t="s">
        <v>6458</v>
      </c>
    </row>
    <row r="33" spans="2:11" x14ac:dyDescent="0.2">
      <c r="B33" s="747" t="s">
        <v>6646</v>
      </c>
      <c r="C33" s="751">
        <f>$K33*C$23</f>
        <v>803485.96590699651</v>
      </c>
      <c r="D33" s="754">
        <f t="shared" ref="D33:I33" si="2">$K33*D$23</f>
        <v>657351.63982321939</v>
      </c>
      <c r="E33" s="754">
        <f t="shared" si="2"/>
        <v>541510.65154668002</v>
      </c>
      <c r="F33" s="751">
        <f>$K33*F$23</f>
        <v>547026.88908365811</v>
      </c>
      <c r="G33" s="754">
        <f t="shared" si="2"/>
        <v>536913.78693253174</v>
      </c>
      <c r="H33" s="754">
        <f t="shared" si="2"/>
        <v>458767.08849200903</v>
      </c>
      <c r="I33" s="757">
        <f t="shared" si="2"/>
        <v>513929.46386178961</v>
      </c>
      <c r="K33" s="253">
        <v>0.17</v>
      </c>
    </row>
    <row r="34" spans="2:11" x14ac:dyDescent="0.2">
      <c r="B34" s="748" t="s">
        <v>6647</v>
      </c>
      <c r="C34" s="752">
        <f t="shared" ref="C34:I36" si="3">$K34*C$23</f>
        <v>1087069.2479918187</v>
      </c>
      <c r="D34" s="755">
        <f t="shared" si="3"/>
        <v>889358.10093729687</v>
      </c>
      <c r="E34" s="755">
        <f t="shared" si="3"/>
        <v>732632.05797492003</v>
      </c>
      <c r="F34" s="752">
        <f t="shared" si="3"/>
        <v>740095.20287789032</v>
      </c>
      <c r="G34" s="755">
        <f t="shared" si="3"/>
        <v>726412.77055577817</v>
      </c>
      <c r="H34" s="755">
        <f t="shared" si="3"/>
        <v>620684.88443036517</v>
      </c>
      <c r="I34" s="758">
        <f t="shared" si="3"/>
        <v>695316.33346006833</v>
      </c>
      <c r="K34" s="254">
        <v>0.23</v>
      </c>
    </row>
    <row r="35" spans="2:11" x14ac:dyDescent="0.2">
      <c r="B35" s="748" t="s">
        <v>6648</v>
      </c>
      <c r="C35" s="752">
        <f t="shared" si="3"/>
        <v>2363194.017373519</v>
      </c>
      <c r="D35" s="755">
        <f t="shared" si="3"/>
        <v>1933387.1759506452</v>
      </c>
      <c r="E35" s="755">
        <f t="shared" si="3"/>
        <v>1592678.3869020001</v>
      </c>
      <c r="F35" s="752">
        <f t="shared" si="3"/>
        <v>1608902.6149519354</v>
      </c>
      <c r="G35" s="755">
        <f t="shared" si="3"/>
        <v>1579158.1968603872</v>
      </c>
      <c r="H35" s="755">
        <f t="shared" si="3"/>
        <v>1349314.9661529677</v>
      </c>
      <c r="I35" s="758">
        <f t="shared" si="3"/>
        <v>1511557.2466523224</v>
      </c>
      <c r="K35" s="254">
        <v>0.5</v>
      </c>
    </row>
    <row r="36" spans="2:11" x14ac:dyDescent="0.2">
      <c r="B36" s="748" t="s">
        <v>6649</v>
      </c>
      <c r="C36" s="752">
        <f t="shared" si="3"/>
        <v>472638.8034747038</v>
      </c>
      <c r="D36" s="755">
        <f t="shared" si="3"/>
        <v>386677.43519012909</v>
      </c>
      <c r="E36" s="755">
        <f t="shared" si="3"/>
        <v>318535.67738040001</v>
      </c>
      <c r="F36" s="752">
        <f t="shared" si="3"/>
        <v>321780.52299038711</v>
      </c>
      <c r="G36" s="755">
        <f t="shared" si="3"/>
        <v>315831.63937207748</v>
      </c>
      <c r="H36" s="755">
        <f t="shared" si="3"/>
        <v>269862.99323059357</v>
      </c>
      <c r="I36" s="758">
        <f t="shared" si="3"/>
        <v>302311.44933046447</v>
      </c>
      <c r="K36" s="254">
        <v>0.1</v>
      </c>
    </row>
    <row r="37" spans="2:11" ht="15" thickBot="1" x14ac:dyDescent="0.25">
      <c r="B37" s="749" t="s">
        <v>6650</v>
      </c>
      <c r="C37" s="753"/>
      <c r="D37" s="756"/>
      <c r="E37" s="756"/>
      <c r="F37" s="753"/>
      <c r="G37" s="756"/>
      <c r="H37" s="756"/>
      <c r="I37" s="759"/>
      <c r="K37" s="255"/>
    </row>
    <row r="38" spans="2:11" ht="15" thickBot="1" x14ac:dyDescent="0.25">
      <c r="B38" s="750" t="s">
        <v>6643</v>
      </c>
      <c r="C38" s="737"/>
      <c r="D38" s="744"/>
      <c r="E38" s="744"/>
      <c r="F38" s="737"/>
      <c r="G38" s="744"/>
      <c r="H38" s="744"/>
      <c r="I38" s="746"/>
    </row>
    <row r="39" spans="2:11" ht="15" thickBot="1" x14ac:dyDescent="0.25">
      <c r="B39" s="252" t="s">
        <v>6651</v>
      </c>
      <c r="C39" s="711">
        <f>SUM(C33:C37)-C38</f>
        <v>4726388.034747038</v>
      </c>
      <c r="D39" s="711">
        <f t="shared" ref="D39:I39" si="4">SUM(D33:D37)-D38</f>
        <v>3866774.3519012909</v>
      </c>
      <c r="E39" s="711">
        <f t="shared" si="4"/>
        <v>3185356.7738039996</v>
      </c>
      <c r="F39" s="711">
        <f t="shared" si="4"/>
        <v>3217805.2299038707</v>
      </c>
      <c r="G39" s="711">
        <f t="shared" si="4"/>
        <v>3158316.3937207744</v>
      </c>
      <c r="H39" s="711">
        <f t="shared" si="4"/>
        <v>2698629.9323059353</v>
      </c>
      <c r="I39" s="249">
        <f t="shared" si="4"/>
        <v>3023114.4933046447</v>
      </c>
    </row>
    <row r="40" spans="2:11" ht="15" thickBot="1" x14ac:dyDescent="0.25"/>
    <row r="41" spans="2:11" ht="15.75" thickBot="1" x14ac:dyDescent="0.3">
      <c r="B41" s="770" t="s">
        <v>6446</v>
      </c>
      <c r="C41" s="713" t="s">
        <v>6412</v>
      </c>
      <c r="D41" s="713" t="s">
        <v>6413</v>
      </c>
      <c r="E41" s="713" t="s">
        <v>6454</v>
      </c>
      <c r="F41" s="713" t="s">
        <v>6455</v>
      </c>
      <c r="G41" s="713" t="s">
        <v>6456</v>
      </c>
      <c r="H41" s="713" t="s">
        <v>6457</v>
      </c>
      <c r="I41" s="714" t="s">
        <v>6458</v>
      </c>
    </row>
    <row r="42" spans="2:11" x14ac:dyDescent="0.2">
      <c r="B42" s="747" t="s">
        <v>6646</v>
      </c>
      <c r="C42" s="751">
        <f>C$55*$K42</f>
        <v>358045.22165949288</v>
      </c>
      <c r="D42" s="761">
        <f t="shared" ref="D42:I42" si="5">D$55*$K42</f>
        <v>372707.16341110156</v>
      </c>
      <c r="E42" s="751">
        <f t="shared" si="5"/>
        <v>222370.95772877801</v>
      </c>
      <c r="F42" s="761">
        <f t="shared" si="5"/>
        <v>222370.95772877801</v>
      </c>
      <c r="G42" s="751">
        <f t="shared" si="5"/>
        <v>222370.95772877801</v>
      </c>
      <c r="H42" s="761">
        <f t="shared" si="5"/>
        <v>222370.95772877801</v>
      </c>
      <c r="I42" s="757">
        <f t="shared" si="5"/>
        <v>222370.95772877801</v>
      </c>
      <c r="K42" s="253">
        <v>0.22</v>
      </c>
    </row>
    <row r="43" spans="2:11" x14ac:dyDescent="0.2">
      <c r="B43" s="748" t="s">
        <v>6647</v>
      </c>
      <c r="C43" s="752">
        <f t="shared" ref="C43:I45" si="6">C$55*$K43</f>
        <v>97648.696816225318</v>
      </c>
      <c r="D43" s="762">
        <f t="shared" si="6"/>
        <v>101647.40820302769</v>
      </c>
      <c r="E43" s="752">
        <f t="shared" si="6"/>
        <v>60646.624835121271</v>
      </c>
      <c r="F43" s="762">
        <f t="shared" si="6"/>
        <v>60646.624835121271</v>
      </c>
      <c r="G43" s="752">
        <f t="shared" si="6"/>
        <v>60646.624835121271</v>
      </c>
      <c r="H43" s="762">
        <f t="shared" si="6"/>
        <v>60646.624835121271</v>
      </c>
      <c r="I43" s="758">
        <f t="shared" si="6"/>
        <v>60646.624835121271</v>
      </c>
      <c r="K43" s="254">
        <v>0.06</v>
      </c>
    </row>
    <row r="44" spans="2:11" x14ac:dyDescent="0.2">
      <c r="B44" s="748" t="s">
        <v>6648</v>
      </c>
      <c r="C44" s="752">
        <f t="shared" si="6"/>
        <v>748640.00892439415</v>
      </c>
      <c r="D44" s="762">
        <f t="shared" si="6"/>
        <v>779296.79622321238</v>
      </c>
      <c r="E44" s="752">
        <f t="shared" si="6"/>
        <v>464957.45706926315</v>
      </c>
      <c r="F44" s="762">
        <f t="shared" si="6"/>
        <v>464957.45706926315</v>
      </c>
      <c r="G44" s="752">
        <f t="shared" si="6"/>
        <v>464957.45706926315</v>
      </c>
      <c r="H44" s="762">
        <f t="shared" si="6"/>
        <v>464957.45706926315</v>
      </c>
      <c r="I44" s="758">
        <f t="shared" si="6"/>
        <v>464957.45706926315</v>
      </c>
      <c r="K44" s="254">
        <v>0.46</v>
      </c>
    </row>
    <row r="45" spans="2:11" x14ac:dyDescent="0.2">
      <c r="B45" s="748" t="s">
        <v>6649</v>
      </c>
      <c r="C45" s="752">
        <f t="shared" si="6"/>
        <v>423144.35287030978</v>
      </c>
      <c r="D45" s="762">
        <f t="shared" si="6"/>
        <v>440472.10221312003</v>
      </c>
      <c r="E45" s="752">
        <f t="shared" si="6"/>
        <v>262802.04095219221</v>
      </c>
      <c r="F45" s="762">
        <f t="shared" si="6"/>
        <v>262802.04095219221</v>
      </c>
      <c r="G45" s="752">
        <f t="shared" si="6"/>
        <v>262802.04095219221</v>
      </c>
      <c r="H45" s="762">
        <f t="shared" si="6"/>
        <v>262802.04095219221</v>
      </c>
      <c r="I45" s="758">
        <f t="shared" si="6"/>
        <v>262802.04095219221</v>
      </c>
      <c r="K45" s="254">
        <v>0.26</v>
      </c>
    </row>
    <row r="46" spans="2:11" ht="15" thickBot="1" x14ac:dyDescent="0.25">
      <c r="B46" s="749" t="s">
        <v>6650</v>
      </c>
      <c r="C46" s="753"/>
      <c r="D46" s="763"/>
      <c r="E46" s="753"/>
      <c r="F46" s="763"/>
      <c r="G46" s="753"/>
      <c r="H46" s="763"/>
      <c r="I46" s="759"/>
      <c r="K46" s="255"/>
    </row>
    <row r="47" spans="2:11" ht="15" thickBot="1" x14ac:dyDescent="0.25">
      <c r="B47" s="750" t="s">
        <v>6643</v>
      </c>
      <c r="C47" s="737"/>
      <c r="D47" s="288"/>
      <c r="E47" s="737"/>
      <c r="F47" s="288"/>
      <c r="G47" s="737"/>
      <c r="H47" s="288"/>
      <c r="I47" s="746"/>
    </row>
    <row r="48" spans="2:11" ht="15" thickBot="1" x14ac:dyDescent="0.25">
      <c r="B48" s="252" t="s">
        <v>6651</v>
      </c>
      <c r="C48" s="711">
        <f>SUM(C42:C46)</f>
        <v>1627478.2802704221</v>
      </c>
      <c r="D48" s="711">
        <f t="shared" ref="D48:I48" si="7">SUM(D42:D46)</f>
        <v>1694123.4700504616</v>
      </c>
      <c r="E48" s="711">
        <f t="shared" si="7"/>
        <v>1010777.0805853547</v>
      </c>
      <c r="F48" s="711">
        <f t="shared" si="7"/>
        <v>1010777.0805853547</v>
      </c>
      <c r="G48" s="711">
        <f t="shared" si="7"/>
        <v>1010777.0805853547</v>
      </c>
      <c r="H48" s="711">
        <f t="shared" si="7"/>
        <v>1010777.0805853547</v>
      </c>
      <c r="I48" s="712">
        <f t="shared" si="7"/>
        <v>1010777.0805853547</v>
      </c>
    </row>
    <row r="49" spans="2:9" ht="15" thickBot="1" x14ac:dyDescent="0.25"/>
    <row r="50" spans="2:9" ht="15.75" thickBot="1" x14ac:dyDescent="0.3">
      <c r="B50" s="769" t="s">
        <v>6446</v>
      </c>
      <c r="C50" s="708" t="s">
        <v>6412</v>
      </c>
      <c r="D50" s="709" t="s">
        <v>6413</v>
      </c>
      <c r="E50" s="709" t="s">
        <v>6454</v>
      </c>
      <c r="F50" s="709" t="s">
        <v>6455</v>
      </c>
      <c r="G50" s="709" t="s">
        <v>6456</v>
      </c>
      <c r="H50" s="709" t="s">
        <v>6457</v>
      </c>
      <c r="I50" s="710" t="s">
        <v>6458</v>
      </c>
    </row>
    <row r="51" spans="2:9" x14ac:dyDescent="0.2">
      <c r="B51" s="764" t="s">
        <v>6653</v>
      </c>
      <c r="C51" s="751">
        <f>'Non-system Capex'!O18</f>
        <v>1274710.2452611534</v>
      </c>
      <c r="D51" s="761">
        <f>'Non-system Capex'!P18</f>
        <v>1341355.4350411929</v>
      </c>
      <c r="E51" s="751">
        <f>'Non-system Capex'!Q18</f>
        <v>658009.04557608592</v>
      </c>
      <c r="F51" s="761">
        <f>'Non-system Capex'!R18</f>
        <v>658009.04557608592</v>
      </c>
      <c r="G51" s="751">
        <f>'Non-system Capex'!S18</f>
        <v>658009.04557608592</v>
      </c>
      <c r="H51" s="761">
        <f>'Non-system Capex'!T18</f>
        <v>658009.04557608592</v>
      </c>
      <c r="I51" s="757">
        <f>'Non-system Capex'!U18</f>
        <v>658009.04557608592</v>
      </c>
    </row>
    <row r="52" spans="2:9" x14ac:dyDescent="0.2">
      <c r="B52" s="764" t="s">
        <v>6654</v>
      </c>
      <c r="C52" s="752">
        <f>'Non-system Capex'!O19</f>
        <v>174964.62647035631</v>
      </c>
      <c r="D52" s="762">
        <f>'Non-system Capex'!P19</f>
        <v>174964.62647035631</v>
      </c>
      <c r="E52" s="752">
        <f>'Non-system Capex'!Q19</f>
        <v>174964.62647035631</v>
      </c>
      <c r="F52" s="762">
        <f>'Non-system Capex'!R19</f>
        <v>174964.62647035631</v>
      </c>
      <c r="G52" s="752">
        <f>'Non-system Capex'!S19</f>
        <v>174964.62647035631</v>
      </c>
      <c r="H52" s="760">
        <f>'Non-system Capex'!T19</f>
        <v>174964.62647035631</v>
      </c>
      <c r="I52" s="251">
        <f>'Non-system Capex'!U19</f>
        <v>174964.62647035631</v>
      </c>
    </row>
    <row r="53" spans="2:9" x14ac:dyDescent="0.2">
      <c r="B53" s="764" t="s">
        <v>6655</v>
      </c>
      <c r="C53" s="752">
        <f>'Non-system Capex'!O20</f>
        <v>87482.313235178153</v>
      </c>
      <c r="D53" s="762">
        <f>'Non-system Capex'!P20</f>
        <v>87482.313235178153</v>
      </c>
      <c r="E53" s="752">
        <f>'Non-system Capex'!Q20</f>
        <v>87482.313235178153</v>
      </c>
      <c r="F53" s="762">
        <f>'Non-system Capex'!R20</f>
        <v>87482.313235178153</v>
      </c>
      <c r="G53" s="752">
        <f>'Non-system Capex'!S20</f>
        <v>87482.313235178153</v>
      </c>
      <c r="H53" s="760">
        <f>'Non-system Capex'!T20</f>
        <v>87482.313235178153</v>
      </c>
      <c r="I53" s="251">
        <f>'Non-system Capex'!U20</f>
        <v>87482.313235178153</v>
      </c>
    </row>
    <row r="54" spans="2:9" ht="15" thickBot="1" x14ac:dyDescent="0.25">
      <c r="B54" s="765" t="s">
        <v>2169</v>
      </c>
      <c r="C54" s="767">
        <f>'Non-system Capex'!O21</f>
        <v>90321.095303734226</v>
      </c>
      <c r="D54" s="768">
        <f>'Non-system Capex'!P21</f>
        <v>90321.095303734197</v>
      </c>
      <c r="E54" s="767">
        <f>'Non-system Capex'!Q21</f>
        <v>90321.095303734197</v>
      </c>
      <c r="F54" s="768">
        <f>'Non-system Capex'!R21</f>
        <v>90321.095303734197</v>
      </c>
      <c r="G54" s="767">
        <f>'Non-system Capex'!S21</f>
        <v>90321.095303734197</v>
      </c>
      <c r="H54" s="766">
        <f>'Non-system Capex'!T21</f>
        <v>90321.095303734197</v>
      </c>
      <c r="I54" s="729">
        <f>'Non-system Capex'!U21</f>
        <v>90321.095303734197</v>
      </c>
    </row>
    <row r="55" spans="2:9" ht="15" thickBot="1" x14ac:dyDescent="0.25">
      <c r="B55" s="252" t="s">
        <v>6406</v>
      </c>
      <c r="C55" s="723">
        <f>SUM(C51:C54)</f>
        <v>1627478.2802704221</v>
      </c>
      <c r="D55" s="723">
        <f t="shared" ref="D55:I55" si="8">SUM(D51:D54)</f>
        <v>1694123.4700504616</v>
      </c>
      <c r="E55" s="723">
        <f t="shared" si="8"/>
        <v>1010777.0805853546</v>
      </c>
      <c r="F55" s="723">
        <f t="shared" si="8"/>
        <v>1010777.0805853546</v>
      </c>
      <c r="G55" s="723">
        <f t="shared" si="8"/>
        <v>1010777.0805853546</v>
      </c>
      <c r="H55" s="723">
        <f t="shared" si="8"/>
        <v>1010777.0805853546</v>
      </c>
      <c r="I55" s="249">
        <f t="shared" si="8"/>
        <v>1010777.0805853546</v>
      </c>
    </row>
    <row r="56" spans="2:9" ht="15" thickBot="1" x14ac:dyDescent="0.25">
      <c r="C56" s="230"/>
      <c r="D56" s="230"/>
      <c r="E56" s="230"/>
      <c r="F56" s="230"/>
      <c r="G56" s="230"/>
      <c r="H56" s="230"/>
      <c r="I56" s="230"/>
    </row>
    <row r="57" spans="2:9" ht="15.75" thickBot="1" x14ac:dyDescent="0.3">
      <c r="B57" s="769" t="s">
        <v>6650</v>
      </c>
      <c r="C57" s="708" t="s">
        <v>6412</v>
      </c>
      <c r="D57" s="709" t="s">
        <v>6413</v>
      </c>
      <c r="E57" s="709" t="s">
        <v>6454</v>
      </c>
      <c r="F57" s="709" t="s">
        <v>6455</v>
      </c>
      <c r="G57" s="709" t="s">
        <v>6456</v>
      </c>
      <c r="H57" s="709" t="s">
        <v>6457</v>
      </c>
      <c r="I57" s="710" t="s">
        <v>6458</v>
      </c>
    </row>
    <row r="58" spans="2:9" ht="15" thickBot="1" x14ac:dyDescent="0.25">
      <c r="B58" s="731" t="s">
        <v>6653</v>
      </c>
      <c r="C58" s="732">
        <v>0</v>
      </c>
      <c r="D58" s="732">
        <v>0</v>
      </c>
      <c r="E58" s="732">
        <f>'Capex summary by driver'!M21*1000000</f>
        <v>115858.88780210738</v>
      </c>
      <c r="F58" s="732">
        <f>'Capex summary by driver'!N21*1000000</f>
        <v>115858.88780210738</v>
      </c>
      <c r="G58" s="732">
        <f>'Capex summary by driver'!O21*1000000</f>
        <v>115858.88780210738</v>
      </c>
      <c r="H58" s="732">
        <f>'Capex summary by driver'!P21*1000000</f>
        <v>115858.88780210738</v>
      </c>
      <c r="I58" s="733">
        <f>'Capex summary by driver'!Q21*1000000</f>
        <v>115858.88780210738</v>
      </c>
    </row>
    <row r="59" spans="2:9" ht="15" thickBot="1" x14ac:dyDescent="0.25"/>
    <row r="60" spans="2:9" ht="15.75" thickBot="1" x14ac:dyDescent="0.25">
      <c r="B60" s="85"/>
      <c r="C60" s="708" t="s">
        <v>6412</v>
      </c>
      <c r="D60" s="709" t="s">
        <v>6413</v>
      </c>
      <c r="E60" s="709" t="s">
        <v>6454</v>
      </c>
      <c r="F60" s="709" t="s">
        <v>6455</v>
      </c>
      <c r="G60" s="709" t="s">
        <v>6456</v>
      </c>
      <c r="H60" s="709" t="s">
        <v>6457</v>
      </c>
      <c r="I60" s="710" t="s">
        <v>6458</v>
      </c>
    </row>
    <row r="61" spans="2:9" x14ac:dyDescent="0.2">
      <c r="B61" s="88" t="s">
        <v>6658</v>
      </c>
      <c r="C61" s="751">
        <f t="shared" ref="C61:I61" si="9">C42+C44+C33+C35</f>
        <v>4273365.2138644028</v>
      </c>
      <c r="D61" s="761">
        <f t="shared" si="9"/>
        <v>3742742.7754081786</v>
      </c>
      <c r="E61" s="751">
        <f t="shared" si="9"/>
        <v>2821517.4532467211</v>
      </c>
      <c r="F61" s="761">
        <f t="shared" si="9"/>
        <v>2843257.9188336348</v>
      </c>
      <c r="G61" s="751">
        <f t="shared" si="9"/>
        <v>2803400.3985909601</v>
      </c>
      <c r="H61" s="761">
        <f t="shared" si="9"/>
        <v>2495410.4694430176</v>
      </c>
      <c r="I61" s="757">
        <f t="shared" si="9"/>
        <v>2712815.1253121532</v>
      </c>
    </row>
    <row r="62" spans="2:9" ht="25.5" x14ac:dyDescent="0.2">
      <c r="B62" s="89" t="s">
        <v>6659</v>
      </c>
      <c r="C62" s="752"/>
      <c r="D62" s="762"/>
      <c r="E62" s="752"/>
      <c r="F62" s="762"/>
      <c r="G62" s="752"/>
      <c r="H62" s="760"/>
      <c r="I62" s="251"/>
    </row>
    <row r="63" spans="2:9" ht="25.5" x14ac:dyDescent="0.2">
      <c r="B63" s="89" t="s">
        <v>6660</v>
      </c>
      <c r="C63" s="752"/>
      <c r="D63" s="762"/>
      <c r="E63" s="752"/>
      <c r="F63" s="762"/>
      <c r="G63" s="752"/>
      <c r="H63" s="760"/>
      <c r="I63" s="251"/>
    </row>
    <row r="64" spans="2:9" ht="15" thickBot="1" x14ac:dyDescent="0.25">
      <c r="B64" s="99" t="s">
        <v>6661</v>
      </c>
      <c r="C64" s="767">
        <f>C65-C61</f>
        <v>2080501.1011530571</v>
      </c>
      <c r="D64" s="768">
        <f t="shared" ref="D64:I64" si="10">D65-D61</f>
        <v>1818155.046543574</v>
      </c>
      <c r="E64" s="767">
        <f t="shared" si="10"/>
        <v>1490475.2889447408</v>
      </c>
      <c r="F64" s="768">
        <f t="shared" si="10"/>
        <v>1501183.2794576967</v>
      </c>
      <c r="G64" s="767">
        <f t="shared" si="10"/>
        <v>1481551.963517277</v>
      </c>
      <c r="H64" s="766">
        <f t="shared" si="10"/>
        <v>1329855.4312503794</v>
      </c>
      <c r="I64" s="729">
        <f t="shared" si="10"/>
        <v>1436935.3363799541</v>
      </c>
    </row>
    <row r="65" spans="2:9" ht="15" thickBot="1" x14ac:dyDescent="0.25">
      <c r="B65" s="730" t="s">
        <v>6406</v>
      </c>
      <c r="C65" s="723">
        <f>C30</f>
        <v>6353866.3150174599</v>
      </c>
      <c r="D65" s="723">
        <f t="shared" ref="D65:I65" si="11">D30</f>
        <v>5560897.8219517525</v>
      </c>
      <c r="E65" s="723">
        <f t="shared" si="11"/>
        <v>4311992.7421914618</v>
      </c>
      <c r="F65" s="723">
        <f t="shared" si="11"/>
        <v>4344441.1982913315</v>
      </c>
      <c r="G65" s="723">
        <f t="shared" si="11"/>
        <v>4284952.3621082371</v>
      </c>
      <c r="H65" s="723">
        <f t="shared" si="11"/>
        <v>3825265.900693397</v>
      </c>
      <c r="I65" s="249">
        <f t="shared" si="11"/>
        <v>4149750.4616921074</v>
      </c>
    </row>
  </sheetData>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D1141"/>
  <sheetViews>
    <sheetView topLeftCell="D1" zoomScaleNormal="100" workbookViewId="0">
      <selection activeCell="P612" sqref="P612"/>
    </sheetView>
  </sheetViews>
  <sheetFormatPr defaultRowHeight="14.25" x14ac:dyDescent="0.2"/>
  <cols>
    <col min="2" max="2" width="8.125" customWidth="1"/>
    <col min="3" max="3" width="14.625" bestFit="1" customWidth="1"/>
    <col min="4" max="4" width="41" customWidth="1"/>
    <col min="5" max="5" width="22.875" customWidth="1"/>
    <col min="6" max="6" width="20.625" bestFit="1" customWidth="1"/>
    <col min="7" max="7" width="29.875" customWidth="1"/>
    <col min="8" max="8" width="7.125" customWidth="1"/>
    <col min="9" max="9" width="8.625" customWidth="1"/>
    <col min="10" max="10" width="11.125" customWidth="1"/>
    <col min="11" max="11" width="15.125" customWidth="1"/>
    <col min="12" max="12" width="14.5" customWidth="1"/>
    <col min="13" max="14" width="13.5" customWidth="1"/>
    <col min="15" max="15" width="11.125" customWidth="1"/>
    <col min="16" max="18" width="13.5" customWidth="1"/>
    <col min="19" max="20" width="14.5" customWidth="1"/>
    <col min="21" max="21" width="13.5" customWidth="1"/>
    <col min="22" max="22" width="11.875" customWidth="1"/>
    <col min="23" max="23" width="12.5" customWidth="1"/>
    <col min="24" max="24" width="13.375" customWidth="1"/>
    <col min="25" max="25" width="13.125" customWidth="1"/>
    <col min="26" max="26" width="10.875" customWidth="1"/>
    <col min="27" max="27" width="14.5" bestFit="1" customWidth="1"/>
    <col min="28" max="29" width="13.5" bestFit="1" customWidth="1"/>
    <col min="30" max="30" width="11.125" customWidth="1"/>
  </cols>
  <sheetData>
    <row r="1" spans="1:30" x14ac:dyDescent="0.2">
      <c r="H1">
        <v>29</v>
      </c>
      <c r="I1">
        <v>30</v>
      </c>
      <c r="J1">
        <v>31</v>
      </c>
      <c r="K1">
        <v>32</v>
      </c>
      <c r="L1">
        <v>33</v>
      </c>
      <c r="M1">
        <v>34</v>
      </c>
      <c r="N1">
        <v>35</v>
      </c>
      <c r="O1">
        <v>36</v>
      </c>
      <c r="P1">
        <v>37</v>
      </c>
      <c r="Q1">
        <v>38</v>
      </c>
      <c r="R1">
        <v>39</v>
      </c>
      <c r="S1">
        <v>40</v>
      </c>
      <c r="T1">
        <v>41</v>
      </c>
      <c r="U1">
        <v>42</v>
      </c>
      <c r="V1">
        <v>43</v>
      </c>
      <c r="AA1" t="s">
        <v>6253</v>
      </c>
      <c r="AB1" t="s">
        <v>6254</v>
      </c>
    </row>
    <row r="2" spans="1:30" ht="45" x14ac:dyDescent="0.25">
      <c r="A2" s="13" t="s">
        <v>0</v>
      </c>
      <c r="B2" s="14" t="s">
        <v>1</v>
      </c>
      <c r="C2" s="14" t="s">
        <v>2</v>
      </c>
      <c r="D2" s="14" t="s">
        <v>3</v>
      </c>
      <c r="E2" s="14" t="s">
        <v>4</v>
      </c>
      <c r="F2" s="14" t="s">
        <v>5</v>
      </c>
      <c r="G2" s="16" t="s">
        <v>6187</v>
      </c>
      <c r="H2" s="17" t="s">
        <v>6188</v>
      </c>
      <c r="I2" s="17" t="s">
        <v>6189</v>
      </c>
      <c r="J2" s="16" t="s">
        <v>6190</v>
      </c>
      <c r="K2" s="16" t="s">
        <v>6191</v>
      </c>
      <c r="L2" s="16" t="s">
        <v>6192</v>
      </c>
      <c r="M2" s="16" t="s">
        <v>6193</v>
      </c>
      <c r="N2" s="16" t="s">
        <v>6194</v>
      </c>
      <c r="O2" s="17" t="s">
        <v>6195</v>
      </c>
      <c r="P2" s="16" t="s">
        <v>6196</v>
      </c>
      <c r="Q2" s="16" t="s">
        <v>6197</v>
      </c>
      <c r="R2" s="17" t="s">
        <v>6198</v>
      </c>
      <c r="S2" s="16" t="s">
        <v>6199</v>
      </c>
      <c r="T2" s="16" t="s">
        <v>6200</v>
      </c>
      <c r="U2" s="17" t="s">
        <v>6201</v>
      </c>
      <c r="V2" s="17" t="s">
        <v>6202</v>
      </c>
      <c r="W2" s="19" t="s">
        <v>6255</v>
      </c>
      <c r="X2" s="19" t="s">
        <v>6256</v>
      </c>
      <c r="Y2" s="19" t="s">
        <v>6257</v>
      </c>
      <c r="Z2" s="21" t="s">
        <v>6258</v>
      </c>
      <c r="AA2" s="20" t="s">
        <v>6259</v>
      </c>
      <c r="AB2" s="20" t="s">
        <v>6260</v>
      </c>
      <c r="AC2" s="20" t="s">
        <v>6261</v>
      </c>
    </row>
    <row r="3" spans="1:30" hidden="1" x14ac:dyDescent="0.2">
      <c r="A3" s="11">
        <v>2195</v>
      </c>
      <c r="B3" s="7">
        <v>38456</v>
      </c>
      <c r="C3" s="6" t="s">
        <v>197</v>
      </c>
      <c r="D3" s="6" t="s">
        <v>198</v>
      </c>
      <c r="E3" s="6" t="s">
        <v>66</v>
      </c>
      <c r="F3" s="6" t="s">
        <v>67</v>
      </c>
      <c r="G3" t="e">
        <v>#REF!</v>
      </c>
      <c r="H3" s="15" t="e">
        <f t="shared" ref="H3:V12" si="0">VLOOKUP($A3,SIBMonthly,H$1,FALSE)</f>
        <v>#N/A</v>
      </c>
      <c r="I3" s="15" t="e">
        <f t="shared" si="0"/>
        <v>#N/A</v>
      </c>
      <c r="J3" s="15" t="e">
        <f t="shared" si="0"/>
        <v>#N/A</v>
      </c>
      <c r="K3" s="15" t="e">
        <f t="shared" si="0"/>
        <v>#N/A</v>
      </c>
      <c r="L3" s="15" t="e">
        <f t="shared" si="0"/>
        <v>#N/A</v>
      </c>
      <c r="M3" s="15" t="e">
        <f t="shared" si="0"/>
        <v>#N/A</v>
      </c>
      <c r="N3" s="15" t="e">
        <f t="shared" si="0"/>
        <v>#N/A</v>
      </c>
      <c r="O3" s="15" t="e">
        <f t="shared" si="0"/>
        <v>#N/A</v>
      </c>
      <c r="P3" s="15" t="e">
        <f t="shared" si="0"/>
        <v>#N/A</v>
      </c>
      <c r="Q3" s="15" t="e">
        <f t="shared" si="0"/>
        <v>#N/A</v>
      </c>
      <c r="R3" s="15" t="e">
        <f t="shared" si="0"/>
        <v>#N/A</v>
      </c>
      <c r="S3" s="15" t="e">
        <f t="shared" si="0"/>
        <v>#N/A</v>
      </c>
      <c r="T3" s="15" t="e">
        <f t="shared" si="0"/>
        <v>#N/A</v>
      </c>
      <c r="U3" s="15" t="e">
        <f t="shared" si="0"/>
        <v>#N/A</v>
      </c>
      <c r="V3" s="15" t="e">
        <f t="shared" si="0"/>
        <v>#N/A</v>
      </c>
      <c r="W3" s="18" t="e">
        <f t="shared" ref="W3:W34" si="1">N3</f>
        <v>#N/A</v>
      </c>
      <c r="X3" s="18" t="e">
        <f t="shared" ref="X3:X34" si="2">S3</f>
        <v>#N/A</v>
      </c>
      <c r="Y3" s="18" t="e">
        <f t="shared" ref="Y3:Y34" si="3">W3-X3</f>
        <v>#N/A</v>
      </c>
      <c r="Z3" s="18" t="e">
        <f t="shared" ref="Z3:Z34" si="4">M3</f>
        <v>#N/A</v>
      </c>
      <c r="AA3" s="15" t="e">
        <f t="shared" ref="AA3:AA34" si="5">IF(K3=0,0,K3-J3)</f>
        <v>#N/A</v>
      </c>
      <c r="AB3" s="15" t="e">
        <f t="shared" ref="AB3:AB34" si="6">P3</f>
        <v>#N/A</v>
      </c>
      <c r="AC3" s="15" t="e">
        <f t="shared" ref="AC3:AC34" si="7">X3-(AB3+AA3)</f>
        <v>#N/A</v>
      </c>
      <c r="AD3" s="18"/>
    </row>
    <row r="4" spans="1:30" hidden="1" x14ac:dyDescent="0.2">
      <c r="A4" s="12">
        <v>2208</v>
      </c>
      <c r="B4" s="9">
        <v>37709</v>
      </c>
      <c r="C4" s="8" t="s">
        <v>207</v>
      </c>
      <c r="D4" s="6" t="s">
        <v>208</v>
      </c>
      <c r="E4" s="6" t="s">
        <v>123</v>
      </c>
      <c r="F4" s="6" t="s">
        <v>124</v>
      </c>
      <c r="G4" t="e">
        <v>#REF!</v>
      </c>
      <c r="H4" s="15" t="e">
        <f t="shared" si="0"/>
        <v>#N/A</v>
      </c>
      <c r="I4" s="15" t="e">
        <f t="shared" si="0"/>
        <v>#N/A</v>
      </c>
      <c r="J4" s="15" t="e">
        <f t="shared" si="0"/>
        <v>#N/A</v>
      </c>
      <c r="K4" s="15" t="e">
        <f t="shared" si="0"/>
        <v>#N/A</v>
      </c>
      <c r="L4" s="15" t="e">
        <f t="shared" si="0"/>
        <v>#N/A</v>
      </c>
      <c r="M4" s="15" t="e">
        <f t="shared" si="0"/>
        <v>#N/A</v>
      </c>
      <c r="N4" s="15" t="e">
        <f t="shared" si="0"/>
        <v>#N/A</v>
      </c>
      <c r="O4" s="15" t="e">
        <f t="shared" si="0"/>
        <v>#N/A</v>
      </c>
      <c r="P4" s="15" t="e">
        <f t="shared" si="0"/>
        <v>#N/A</v>
      </c>
      <c r="Q4" s="15" t="e">
        <f t="shared" si="0"/>
        <v>#N/A</v>
      </c>
      <c r="R4" s="15" t="e">
        <f t="shared" si="0"/>
        <v>#N/A</v>
      </c>
      <c r="S4" s="15" t="e">
        <f t="shared" si="0"/>
        <v>#N/A</v>
      </c>
      <c r="T4" s="15" t="e">
        <f t="shared" si="0"/>
        <v>#N/A</v>
      </c>
      <c r="U4" s="15" t="e">
        <f t="shared" si="0"/>
        <v>#N/A</v>
      </c>
      <c r="V4" s="15" t="e">
        <f t="shared" si="0"/>
        <v>#N/A</v>
      </c>
      <c r="W4" s="18" t="e">
        <f t="shared" si="1"/>
        <v>#N/A</v>
      </c>
      <c r="X4" s="18" t="e">
        <f t="shared" si="2"/>
        <v>#N/A</v>
      </c>
      <c r="Y4" s="18" t="e">
        <f t="shared" si="3"/>
        <v>#N/A</v>
      </c>
      <c r="Z4" s="18" t="e">
        <f t="shared" si="4"/>
        <v>#N/A</v>
      </c>
      <c r="AA4" s="15" t="e">
        <f t="shared" si="5"/>
        <v>#N/A</v>
      </c>
      <c r="AB4" s="15" t="e">
        <f t="shared" si="6"/>
        <v>#N/A</v>
      </c>
      <c r="AC4" s="15" t="e">
        <f t="shared" si="7"/>
        <v>#N/A</v>
      </c>
      <c r="AD4" s="18"/>
    </row>
    <row r="5" spans="1:30" hidden="1" x14ac:dyDescent="0.2">
      <c r="A5" s="11">
        <v>2450</v>
      </c>
      <c r="B5" s="7">
        <v>37636</v>
      </c>
      <c r="C5" s="6" t="s">
        <v>314</v>
      </c>
      <c r="D5" s="8" t="s">
        <v>315</v>
      </c>
      <c r="E5" s="8" t="s">
        <v>91</v>
      </c>
      <c r="F5" s="8" t="s">
        <v>92</v>
      </c>
      <c r="G5" t="str">
        <f t="shared" ref="G5:G36" si="8">VLOOKUP(A5,SIBMonthly,3,FALSE)</f>
        <v>Fire suppression systems-Stage 2 &amp; 3</v>
      </c>
      <c r="H5" s="15">
        <f t="shared" si="0"/>
        <v>0</v>
      </c>
      <c r="I5" s="15">
        <f t="shared" si="0"/>
        <v>0</v>
      </c>
      <c r="J5" s="15">
        <f t="shared" si="0"/>
        <v>1161</v>
      </c>
      <c r="K5" s="15">
        <f t="shared" si="0"/>
        <v>13657819.060000001</v>
      </c>
      <c r="L5" s="15">
        <f t="shared" si="0"/>
        <v>0</v>
      </c>
      <c r="M5" s="15">
        <f t="shared" si="0"/>
        <v>0</v>
      </c>
      <c r="N5" s="15">
        <f t="shared" si="0"/>
        <v>13700000</v>
      </c>
      <c r="O5" s="15">
        <f t="shared" si="0"/>
        <v>1161</v>
      </c>
      <c r="P5" s="15">
        <f t="shared" si="0"/>
        <v>1161</v>
      </c>
      <c r="Q5" s="15">
        <f t="shared" si="0"/>
        <v>0</v>
      </c>
      <c r="R5" s="15">
        <f t="shared" si="0"/>
        <v>13657819.060000001</v>
      </c>
      <c r="S5" s="15">
        <f t="shared" si="0"/>
        <v>13657819.060000001</v>
      </c>
      <c r="T5" s="15">
        <f t="shared" si="0"/>
        <v>0</v>
      </c>
      <c r="U5" s="15">
        <f t="shared" si="0"/>
        <v>0</v>
      </c>
      <c r="V5" s="15">
        <f t="shared" si="0"/>
        <v>0</v>
      </c>
      <c r="W5" s="18">
        <f t="shared" si="1"/>
        <v>13700000</v>
      </c>
      <c r="X5" s="18">
        <f t="shared" si="2"/>
        <v>13657819.060000001</v>
      </c>
      <c r="Y5" s="18">
        <f t="shared" si="3"/>
        <v>42180.939999999478</v>
      </c>
      <c r="Z5" s="18">
        <f t="shared" si="4"/>
        <v>0</v>
      </c>
      <c r="AA5" s="15">
        <f t="shared" si="5"/>
        <v>13656658.060000001</v>
      </c>
      <c r="AB5" s="15">
        <f t="shared" si="6"/>
        <v>1161</v>
      </c>
      <c r="AC5" s="15">
        <f t="shared" si="7"/>
        <v>0</v>
      </c>
      <c r="AD5" s="18"/>
    </row>
    <row r="6" spans="1:30" hidden="1" x14ac:dyDescent="0.2">
      <c r="A6" s="12">
        <v>2453</v>
      </c>
      <c r="B6" s="9">
        <v>37595</v>
      </c>
      <c r="C6" s="8" t="s">
        <v>317</v>
      </c>
      <c r="D6" s="6" t="s">
        <v>318</v>
      </c>
      <c r="E6" s="6" t="s">
        <v>29</v>
      </c>
      <c r="F6" s="6" t="s">
        <v>319</v>
      </c>
      <c r="G6" t="e">
        <f t="shared" si="8"/>
        <v>#N/A</v>
      </c>
      <c r="H6" s="15" t="e">
        <f t="shared" si="0"/>
        <v>#N/A</v>
      </c>
      <c r="I6" s="15" t="e">
        <f t="shared" si="0"/>
        <v>#N/A</v>
      </c>
      <c r="J6" s="15" t="e">
        <f t="shared" si="0"/>
        <v>#N/A</v>
      </c>
      <c r="K6" s="15" t="e">
        <f t="shared" si="0"/>
        <v>#N/A</v>
      </c>
      <c r="L6" s="15" t="e">
        <f t="shared" si="0"/>
        <v>#N/A</v>
      </c>
      <c r="M6" s="15" t="e">
        <f t="shared" si="0"/>
        <v>#N/A</v>
      </c>
      <c r="N6" s="15" t="e">
        <f t="shared" si="0"/>
        <v>#N/A</v>
      </c>
      <c r="O6" s="15" t="e">
        <f t="shared" si="0"/>
        <v>#N/A</v>
      </c>
      <c r="P6" s="15" t="e">
        <f t="shared" si="0"/>
        <v>#N/A</v>
      </c>
      <c r="Q6" s="15" t="e">
        <f t="shared" si="0"/>
        <v>#N/A</v>
      </c>
      <c r="R6" s="15" t="e">
        <f t="shared" si="0"/>
        <v>#N/A</v>
      </c>
      <c r="S6" s="15" t="e">
        <f t="shared" si="0"/>
        <v>#N/A</v>
      </c>
      <c r="T6" s="15" t="e">
        <f t="shared" si="0"/>
        <v>#N/A</v>
      </c>
      <c r="U6" s="15" t="e">
        <f t="shared" si="0"/>
        <v>#N/A</v>
      </c>
      <c r="V6" s="15" t="e">
        <f t="shared" si="0"/>
        <v>#N/A</v>
      </c>
      <c r="W6" s="18" t="e">
        <f t="shared" si="1"/>
        <v>#N/A</v>
      </c>
      <c r="X6" s="18" t="e">
        <f t="shared" si="2"/>
        <v>#N/A</v>
      </c>
      <c r="Y6" s="18" t="e">
        <f t="shared" si="3"/>
        <v>#N/A</v>
      </c>
      <c r="Z6" s="18" t="e">
        <f t="shared" si="4"/>
        <v>#N/A</v>
      </c>
      <c r="AA6" s="15" t="e">
        <f t="shared" si="5"/>
        <v>#N/A</v>
      </c>
      <c r="AB6" s="15" t="e">
        <f t="shared" si="6"/>
        <v>#N/A</v>
      </c>
      <c r="AC6" s="15" t="e">
        <f t="shared" si="7"/>
        <v>#N/A</v>
      </c>
      <c r="AD6" s="18"/>
    </row>
    <row r="7" spans="1:30" hidden="1" x14ac:dyDescent="0.2">
      <c r="A7" s="11">
        <v>2466</v>
      </c>
      <c r="B7" s="7">
        <v>37699</v>
      </c>
      <c r="C7" s="6" t="s">
        <v>331</v>
      </c>
      <c r="D7" s="6" t="s">
        <v>332</v>
      </c>
      <c r="E7" s="6" t="s">
        <v>192</v>
      </c>
      <c r="F7" s="6" t="s">
        <v>6262</v>
      </c>
      <c r="G7" t="e">
        <f t="shared" si="8"/>
        <v>#N/A</v>
      </c>
      <c r="H7" s="15" t="e">
        <f t="shared" si="0"/>
        <v>#N/A</v>
      </c>
      <c r="I7" s="15" t="e">
        <f t="shared" si="0"/>
        <v>#N/A</v>
      </c>
      <c r="J7" s="15" t="e">
        <f t="shared" si="0"/>
        <v>#N/A</v>
      </c>
      <c r="K7" s="15" t="e">
        <f t="shared" si="0"/>
        <v>#N/A</v>
      </c>
      <c r="L7" s="15" t="e">
        <f t="shared" si="0"/>
        <v>#N/A</v>
      </c>
      <c r="M7" s="15" t="e">
        <f t="shared" si="0"/>
        <v>#N/A</v>
      </c>
      <c r="N7" s="15" t="e">
        <f t="shared" si="0"/>
        <v>#N/A</v>
      </c>
      <c r="O7" s="15" t="e">
        <f t="shared" si="0"/>
        <v>#N/A</v>
      </c>
      <c r="P7" s="15" t="e">
        <f t="shared" si="0"/>
        <v>#N/A</v>
      </c>
      <c r="Q7" s="15" t="e">
        <f t="shared" si="0"/>
        <v>#N/A</v>
      </c>
      <c r="R7" s="15" t="e">
        <f t="shared" si="0"/>
        <v>#N/A</v>
      </c>
      <c r="S7" s="15" t="e">
        <f t="shared" si="0"/>
        <v>#N/A</v>
      </c>
      <c r="T7" s="15" t="e">
        <f t="shared" si="0"/>
        <v>#N/A</v>
      </c>
      <c r="U7" s="15" t="e">
        <f t="shared" si="0"/>
        <v>#N/A</v>
      </c>
      <c r="V7" s="15" t="e">
        <f t="shared" si="0"/>
        <v>#N/A</v>
      </c>
      <c r="W7" s="18" t="e">
        <f t="shared" si="1"/>
        <v>#N/A</v>
      </c>
      <c r="X7" s="18" t="e">
        <f t="shared" si="2"/>
        <v>#N/A</v>
      </c>
      <c r="Y7" s="18" t="e">
        <f t="shared" si="3"/>
        <v>#N/A</v>
      </c>
      <c r="Z7" s="18" t="e">
        <f t="shared" si="4"/>
        <v>#N/A</v>
      </c>
      <c r="AA7" s="15" t="e">
        <f t="shared" si="5"/>
        <v>#N/A</v>
      </c>
      <c r="AB7" s="15" t="e">
        <f t="shared" si="6"/>
        <v>#N/A</v>
      </c>
      <c r="AC7" s="15" t="e">
        <f t="shared" si="7"/>
        <v>#N/A</v>
      </c>
      <c r="AD7" s="18"/>
    </row>
    <row r="8" spans="1:30" hidden="1" x14ac:dyDescent="0.2">
      <c r="A8" s="12">
        <v>2509</v>
      </c>
      <c r="B8" s="9">
        <v>36749</v>
      </c>
      <c r="C8" s="8" t="s">
        <v>350</v>
      </c>
      <c r="D8" s="8" t="s">
        <v>351</v>
      </c>
      <c r="E8" s="8" t="s">
        <v>78</v>
      </c>
      <c r="F8" s="8" t="s">
        <v>79</v>
      </c>
      <c r="G8" t="e">
        <f t="shared" si="8"/>
        <v>#N/A</v>
      </c>
      <c r="H8" s="15" t="e">
        <f t="shared" si="0"/>
        <v>#N/A</v>
      </c>
      <c r="I8" s="15" t="e">
        <f t="shared" si="0"/>
        <v>#N/A</v>
      </c>
      <c r="J8" s="15" t="e">
        <f t="shared" si="0"/>
        <v>#N/A</v>
      </c>
      <c r="K8" s="15" t="e">
        <f t="shared" si="0"/>
        <v>#N/A</v>
      </c>
      <c r="L8" s="15" t="e">
        <f t="shared" si="0"/>
        <v>#N/A</v>
      </c>
      <c r="M8" s="15" t="e">
        <f t="shared" si="0"/>
        <v>#N/A</v>
      </c>
      <c r="N8" s="15" t="e">
        <f t="shared" si="0"/>
        <v>#N/A</v>
      </c>
      <c r="O8" s="15" t="e">
        <f t="shared" si="0"/>
        <v>#N/A</v>
      </c>
      <c r="P8" s="15" t="e">
        <f t="shared" si="0"/>
        <v>#N/A</v>
      </c>
      <c r="Q8" s="15" t="e">
        <f t="shared" si="0"/>
        <v>#N/A</v>
      </c>
      <c r="R8" s="15" t="e">
        <f t="shared" si="0"/>
        <v>#N/A</v>
      </c>
      <c r="S8" s="15" t="e">
        <f t="shared" si="0"/>
        <v>#N/A</v>
      </c>
      <c r="T8" s="15" t="e">
        <f t="shared" si="0"/>
        <v>#N/A</v>
      </c>
      <c r="U8" s="15" t="e">
        <f t="shared" si="0"/>
        <v>#N/A</v>
      </c>
      <c r="V8" s="15" t="e">
        <f t="shared" si="0"/>
        <v>#N/A</v>
      </c>
      <c r="W8" s="18" t="e">
        <f t="shared" si="1"/>
        <v>#N/A</v>
      </c>
      <c r="X8" s="18" t="e">
        <f t="shared" si="2"/>
        <v>#N/A</v>
      </c>
      <c r="Y8" s="18" t="e">
        <f t="shared" si="3"/>
        <v>#N/A</v>
      </c>
      <c r="Z8" s="18" t="e">
        <f t="shared" si="4"/>
        <v>#N/A</v>
      </c>
      <c r="AA8" s="15" t="e">
        <f t="shared" si="5"/>
        <v>#N/A</v>
      </c>
      <c r="AB8" s="15" t="e">
        <f t="shared" si="6"/>
        <v>#N/A</v>
      </c>
      <c r="AC8" s="15" t="e">
        <f t="shared" si="7"/>
        <v>#N/A</v>
      </c>
      <c r="AD8" s="18"/>
    </row>
    <row r="9" spans="1:30" hidden="1" x14ac:dyDescent="0.2">
      <c r="A9" s="11">
        <v>2722</v>
      </c>
      <c r="B9" s="7">
        <v>38856</v>
      </c>
      <c r="C9" s="6" t="s">
        <v>373</v>
      </c>
      <c r="D9" s="8" t="s">
        <v>374</v>
      </c>
      <c r="E9" s="8" t="s">
        <v>71</v>
      </c>
      <c r="F9" s="8" t="s">
        <v>375</v>
      </c>
      <c r="G9" t="str">
        <f t="shared" si="8"/>
        <v>CRP - MFL - XYZ and Strain ILI only reporting and validation digs</v>
      </c>
      <c r="H9" s="15">
        <f t="shared" si="0"/>
        <v>0</v>
      </c>
      <c r="I9" s="15">
        <f t="shared" si="0"/>
        <v>0</v>
      </c>
      <c r="J9" s="15">
        <f t="shared" si="0"/>
        <v>20000</v>
      </c>
      <c r="K9" s="15">
        <f t="shared" si="0"/>
        <v>3531206.38</v>
      </c>
      <c r="L9" s="15">
        <f t="shared" si="0"/>
        <v>0</v>
      </c>
      <c r="M9" s="15">
        <f t="shared" si="0"/>
        <v>0</v>
      </c>
      <c r="N9" s="15">
        <f t="shared" si="0"/>
        <v>3562506</v>
      </c>
      <c r="O9" s="15">
        <f t="shared" si="0"/>
        <v>20000</v>
      </c>
      <c r="P9" s="15">
        <f t="shared" si="0"/>
        <v>115000</v>
      </c>
      <c r="Q9" s="15">
        <f t="shared" si="0"/>
        <v>95000</v>
      </c>
      <c r="R9" s="15">
        <f t="shared" si="0"/>
        <v>3531206.38</v>
      </c>
      <c r="S9" s="15">
        <f t="shared" si="0"/>
        <v>3626206.38</v>
      </c>
      <c r="T9" s="15">
        <f t="shared" si="0"/>
        <v>95000</v>
      </c>
      <c r="U9" s="15">
        <f t="shared" si="0"/>
        <v>93500</v>
      </c>
      <c r="V9" s="15">
        <f t="shared" si="0"/>
        <v>0</v>
      </c>
      <c r="W9" s="18">
        <f t="shared" si="1"/>
        <v>3562506</v>
      </c>
      <c r="X9" s="18">
        <f t="shared" si="2"/>
        <v>3626206.38</v>
      </c>
      <c r="Y9" s="18">
        <f t="shared" si="3"/>
        <v>-63700.379999999888</v>
      </c>
      <c r="Z9" s="18">
        <f t="shared" si="4"/>
        <v>0</v>
      </c>
      <c r="AA9" s="15">
        <f t="shared" si="5"/>
        <v>3511206.38</v>
      </c>
      <c r="AB9" s="15">
        <f t="shared" si="6"/>
        <v>115000</v>
      </c>
      <c r="AC9" s="15">
        <f t="shared" si="7"/>
        <v>0</v>
      </c>
      <c r="AD9" s="18"/>
    </row>
    <row r="10" spans="1:30" hidden="1" x14ac:dyDescent="0.2">
      <c r="A10" s="12">
        <v>2724</v>
      </c>
      <c r="B10" s="9">
        <v>40009</v>
      </c>
      <c r="C10" s="8" t="s">
        <v>379</v>
      </c>
      <c r="D10" s="8" t="s">
        <v>380</v>
      </c>
      <c r="E10" s="8" t="s">
        <v>91</v>
      </c>
      <c r="F10" s="8" t="s">
        <v>92</v>
      </c>
      <c r="G10" t="e">
        <f t="shared" si="8"/>
        <v>#N/A</v>
      </c>
      <c r="H10" s="15" t="e">
        <f t="shared" si="0"/>
        <v>#N/A</v>
      </c>
      <c r="I10" s="15" t="e">
        <f t="shared" si="0"/>
        <v>#N/A</v>
      </c>
      <c r="J10" s="15" t="e">
        <f t="shared" si="0"/>
        <v>#N/A</v>
      </c>
      <c r="K10" s="15" t="e">
        <f t="shared" si="0"/>
        <v>#N/A</v>
      </c>
      <c r="L10" s="15" t="e">
        <f t="shared" si="0"/>
        <v>#N/A</v>
      </c>
      <c r="M10" s="15" t="e">
        <f t="shared" si="0"/>
        <v>#N/A</v>
      </c>
      <c r="N10" s="15" t="e">
        <f t="shared" si="0"/>
        <v>#N/A</v>
      </c>
      <c r="O10" s="15" t="e">
        <f t="shared" si="0"/>
        <v>#N/A</v>
      </c>
      <c r="P10" s="15" t="e">
        <f t="shared" si="0"/>
        <v>#N/A</v>
      </c>
      <c r="Q10" s="15" t="e">
        <f t="shared" si="0"/>
        <v>#N/A</v>
      </c>
      <c r="R10" s="15" t="e">
        <f t="shared" si="0"/>
        <v>#N/A</v>
      </c>
      <c r="S10" s="15" t="e">
        <f t="shared" si="0"/>
        <v>#N/A</v>
      </c>
      <c r="T10" s="15" t="e">
        <f t="shared" si="0"/>
        <v>#N/A</v>
      </c>
      <c r="U10" s="15" t="e">
        <f t="shared" si="0"/>
        <v>#N/A</v>
      </c>
      <c r="V10" s="15" t="e">
        <f t="shared" si="0"/>
        <v>#N/A</v>
      </c>
      <c r="W10" s="18" t="e">
        <f t="shared" si="1"/>
        <v>#N/A</v>
      </c>
      <c r="X10" s="18" t="e">
        <f t="shared" si="2"/>
        <v>#N/A</v>
      </c>
      <c r="Y10" s="18" t="e">
        <f t="shared" si="3"/>
        <v>#N/A</v>
      </c>
      <c r="Z10" s="18" t="e">
        <f t="shared" si="4"/>
        <v>#N/A</v>
      </c>
      <c r="AA10" s="15" t="e">
        <f t="shared" si="5"/>
        <v>#N/A</v>
      </c>
      <c r="AB10" s="15" t="e">
        <f t="shared" si="6"/>
        <v>#N/A</v>
      </c>
      <c r="AC10" s="15" t="e">
        <f t="shared" si="7"/>
        <v>#N/A</v>
      </c>
      <c r="AD10" s="18"/>
    </row>
    <row r="11" spans="1:30" hidden="1" x14ac:dyDescent="0.2">
      <c r="A11" s="11">
        <v>2729</v>
      </c>
      <c r="B11" s="7">
        <v>38500</v>
      </c>
      <c r="C11" s="6" t="s">
        <v>387</v>
      </c>
      <c r="D11" s="6" t="s">
        <v>388</v>
      </c>
      <c r="E11" s="6" t="s">
        <v>71</v>
      </c>
      <c r="F11" s="6" t="s">
        <v>6263</v>
      </c>
      <c r="G11" t="str">
        <f t="shared" si="8"/>
        <v>MSEP - EI - Excess Stray Current Mitigation Program</v>
      </c>
      <c r="H11" s="15">
        <f t="shared" si="0"/>
        <v>0</v>
      </c>
      <c r="I11" s="15">
        <f t="shared" si="0"/>
        <v>0</v>
      </c>
      <c r="J11" s="15">
        <f t="shared" si="0"/>
        <v>29484.55</v>
      </c>
      <c r="K11" s="15">
        <f t="shared" si="0"/>
        <v>1737226.47</v>
      </c>
      <c r="L11" s="15">
        <f t="shared" si="0"/>
        <v>0</v>
      </c>
      <c r="M11" s="15">
        <f t="shared" si="0"/>
        <v>0</v>
      </c>
      <c r="N11" s="15">
        <f t="shared" si="0"/>
        <v>1649196.06</v>
      </c>
      <c r="O11" s="15">
        <f t="shared" si="0"/>
        <v>29435.55</v>
      </c>
      <c r="P11" s="15">
        <f t="shared" si="0"/>
        <v>29484.55</v>
      </c>
      <c r="Q11" s="15">
        <f t="shared" si="0"/>
        <v>0</v>
      </c>
      <c r="R11" s="15">
        <f t="shared" si="0"/>
        <v>1737177.47</v>
      </c>
      <c r="S11" s="15">
        <f t="shared" si="0"/>
        <v>1737226.47</v>
      </c>
      <c r="T11" s="15">
        <f t="shared" si="0"/>
        <v>0</v>
      </c>
      <c r="U11" s="15">
        <f t="shared" si="0"/>
        <v>0</v>
      </c>
      <c r="V11" s="15">
        <f t="shared" si="0"/>
        <v>0</v>
      </c>
      <c r="W11" s="18">
        <f t="shared" si="1"/>
        <v>1649196.06</v>
      </c>
      <c r="X11" s="18">
        <f t="shared" si="2"/>
        <v>1737226.47</v>
      </c>
      <c r="Y11" s="18">
        <f t="shared" si="3"/>
        <v>-88030.409999999916</v>
      </c>
      <c r="Z11" s="18">
        <f t="shared" si="4"/>
        <v>0</v>
      </c>
      <c r="AA11" s="15">
        <f t="shared" si="5"/>
        <v>1707741.92</v>
      </c>
      <c r="AB11" s="15">
        <f t="shared" si="6"/>
        <v>29484.55</v>
      </c>
      <c r="AC11" s="15">
        <f t="shared" si="7"/>
        <v>0</v>
      </c>
      <c r="AD11" s="18"/>
    </row>
    <row r="12" spans="1:30" hidden="1" x14ac:dyDescent="0.2">
      <c r="A12" s="12">
        <v>2743</v>
      </c>
      <c r="B12" s="9">
        <v>38604</v>
      </c>
      <c r="C12" s="8" t="s">
        <v>414</v>
      </c>
      <c r="D12" s="8" t="s">
        <v>415</v>
      </c>
      <c r="E12" s="8" t="s">
        <v>71</v>
      </c>
      <c r="F12" s="8" t="s">
        <v>6263</v>
      </c>
      <c r="G12" t="e">
        <f t="shared" si="8"/>
        <v>#N/A</v>
      </c>
      <c r="H12" s="15" t="e">
        <f t="shared" si="0"/>
        <v>#N/A</v>
      </c>
      <c r="I12" s="15" t="e">
        <f t="shared" si="0"/>
        <v>#N/A</v>
      </c>
      <c r="J12" s="15" t="e">
        <f t="shared" si="0"/>
        <v>#N/A</v>
      </c>
      <c r="K12" s="15" t="e">
        <f t="shared" si="0"/>
        <v>#N/A</v>
      </c>
      <c r="L12" s="15" t="e">
        <f t="shared" si="0"/>
        <v>#N/A</v>
      </c>
      <c r="M12" s="15" t="e">
        <f t="shared" si="0"/>
        <v>#N/A</v>
      </c>
      <c r="N12" s="15" t="e">
        <f t="shared" si="0"/>
        <v>#N/A</v>
      </c>
      <c r="O12" s="15" t="e">
        <f t="shared" si="0"/>
        <v>#N/A</v>
      </c>
      <c r="P12" s="15" t="e">
        <f t="shared" si="0"/>
        <v>#N/A</v>
      </c>
      <c r="Q12" s="15" t="e">
        <f t="shared" si="0"/>
        <v>#N/A</v>
      </c>
      <c r="R12" s="15" t="e">
        <f t="shared" si="0"/>
        <v>#N/A</v>
      </c>
      <c r="S12" s="15" t="e">
        <f t="shared" si="0"/>
        <v>#N/A</v>
      </c>
      <c r="T12" s="15" t="e">
        <f t="shared" si="0"/>
        <v>#N/A</v>
      </c>
      <c r="U12" s="15" t="e">
        <f t="shared" si="0"/>
        <v>#N/A</v>
      </c>
      <c r="V12" s="15" t="e">
        <f t="shared" si="0"/>
        <v>#N/A</v>
      </c>
      <c r="W12" s="18" t="e">
        <f t="shared" si="1"/>
        <v>#N/A</v>
      </c>
      <c r="X12" s="18" t="e">
        <f t="shared" si="2"/>
        <v>#N/A</v>
      </c>
      <c r="Y12" s="18" t="e">
        <f t="shared" si="3"/>
        <v>#N/A</v>
      </c>
      <c r="Z12" s="18" t="e">
        <f t="shared" si="4"/>
        <v>#N/A</v>
      </c>
      <c r="AA12" s="15" t="e">
        <f t="shared" si="5"/>
        <v>#N/A</v>
      </c>
      <c r="AB12" s="15" t="e">
        <f t="shared" si="6"/>
        <v>#N/A</v>
      </c>
      <c r="AC12" s="15" t="e">
        <f t="shared" si="7"/>
        <v>#N/A</v>
      </c>
      <c r="AD12" s="18"/>
    </row>
    <row r="13" spans="1:30" hidden="1" x14ac:dyDescent="0.2">
      <c r="A13" s="11">
        <v>2753</v>
      </c>
      <c r="B13" s="7">
        <v>38996</v>
      </c>
      <c r="C13" s="6" t="s">
        <v>433</v>
      </c>
      <c r="D13" s="6" t="s">
        <v>434</v>
      </c>
      <c r="E13" s="6" t="s">
        <v>66</v>
      </c>
      <c r="F13" s="6" t="s">
        <v>67</v>
      </c>
      <c r="G13" t="e">
        <f t="shared" si="8"/>
        <v>#N/A</v>
      </c>
      <c r="H13" s="15" t="e">
        <f t="shared" ref="H13:V22" si="9">VLOOKUP($A13,SIBMonthly,H$1,FALSE)</f>
        <v>#N/A</v>
      </c>
      <c r="I13" s="15" t="e">
        <f t="shared" si="9"/>
        <v>#N/A</v>
      </c>
      <c r="J13" s="15" t="e">
        <f t="shared" si="9"/>
        <v>#N/A</v>
      </c>
      <c r="K13" s="15" t="e">
        <f t="shared" si="9"/>
        <v>#N/A</v>
      </c>
      <c r="L13" s="15" t="e">
        <f t="shared" si="9"/>
        <v>#N/A</v>
      </c>
      <c r="M13" s="15" t="e">
        <f t="shared" si="9"/>
        <v>#N/A</v>
      </c>
      <c r="N13" s="15" t="e">
        <f t="shared" si="9"/>
        <v>#N/A</v>
      </c>
      <c r="O13" s="15" t="e">
        <f t="shared" si="9"/>
        <v>#N/A</v>
      </c>
      <c r="P13" s="15" t="e">
        <f t="shared" si="9"/>
        <v>#N/A</v>
      </c>
      <c r="Q13" s="15" t="e">
        <f t="shared" si="9"/>
        <v>#N/A</v>
      </c>
      <c r="R13" s="15" t="e">
        <f t="shared" si="9"/>
        <v>#N/A</v>
      </c>
      <c r="S13" s="15" t="e">
        <f t="shared" si="9"/>
        <v>#N/A</v>
      </c>
      <c r="T13" s="15" t="e">
        <f t="shared" si="9"/>
        <v>#N/A</v>
      </c>
      <c r="U13" s="15" t="e">
        <f t="shared" si="9"/>
        <v>#N/A</v>
      </c>
      <c r="V13" s="15" t="e">
        <f t="shared" si="9"/>
        <v>#N/A</v>
      </c>
      <c r="W13" s="18" t="e">
        <f t="shared" si="1"/>
        <v>#N/A</v>
      </c>
      <c r="X13" s="18" t="e">
        <f t="shared" si="2"/>
        <v>#N/A</v>
      </c>
      <c r="Y13" s="18" t="e">
        <f t="shared" si="3"/>
        <v>#N/A</v>
      </c>
      <c r="Z13" s="18" t="e">
        <f t="shared" si="4"/>
        <v>#N/A</v>
      </c>
      <c r="AA13" s="15" t="e">
        <f t="shared" si="5"/>
        <v>#N/A</v>
      </c>
      <c r="AB13" s="15" t="e">
        <f t="shared" si="6"/>
        <v>#N/A</v>
      </c>
      <c r="AC13" s="15" t="e">
        <f t="shared" si="7"/>
        <v>#N/A</v>
      </c>
      <c r="AD13" s="18"/>
    </row>
    <row r="14" spans="1:30" hidden="1" x14ac:dyDescent="0.2">
      <c r="A14" s="12">
        <v>2761</v>
      </c>
      <c r="B14" s="9">
        <v>38794</v>
      </c>
      <c r="C14" s="8" t="s">
        <v>445</v>
      </c>
      <c r="D14" s="6" t="s">
        <v>446</v>
      </c>
      <c r="E14" s="6" t="s">
        <v>123</v>
      </c>
      <c r="F14" s="6" t="s">
        <v>124</v>
      </c>
      <c r="G14" t="e">
        <f t="shared" si="8"/>
        <v>#N/A</v>
      </c>
      <c r="H14" s="15" t="e">
        <f t="shared" si="9"/>
        <v>#N/A</v>
      </c>
      <c r="I14" s="15" t="e">
        <f t="shared" si="9"/>
        <v>#N/A</v>
      </c>
      <c r="J14" s="15" t="e">
        <f t="shared" si="9"/>
        <v>#N/A</v>
      </c>
      <c r="K14" s="15" t="e">
        <f t="shared" si="9"/>
        <v>#N/A</v>
      </c>
      <c r="L14" s="15" t="e">
        <f t="shared" si="9"/>
        <v>#N/A</v>
      </c>
      <c r="M14" s="15" t="e">
        <f t="shared" si="9"/>
        <v>#N/A</v>
      </c>
      <c r="N14" s="15" t="e">
        <f t="shared" si="9"/>
        <v>#N/A</v>
      </c>
      <c r="O14" s="15" t="e">
        <f t="shared" si="9"/>
        <v>#N/A</v>
      </c>
      <c r="P14" s="15" t="e">
        <f t="shared" si="9"/>
        <v>#N/A</v>
      </c>
      <c r="Q14" s="15" t="e">
        <f t="shared" si="9"/>
        <v>#N/A</v>
      </c>
      <c r="R14" s="15" t="e">
        <f t="shared" si="9"/>
        <v>#N/A</v>
      </c>
      <c r="S14" s="15" t="e">
        <f t="shared" si="9"/>
        <v>#N/A</v>
      </c>
      <c r="T14" s="15" t="e">
        <f t="shared" si="9"/>
        <v>#N/A</v>
      </c>
      <c r="U14" s="15" t="e">
        <f t="shared" si="9"/>
        <v>#N/A</v>
      </c>
      <c r="V14" s="15" t="e">
        <f t="shared" si="9"/>
        <v>#N/A</v>
      </c>
      <c r="W14" s="18" t="e">
        <f t="shared" si="1"/>
        <v>#N/A</v>
      </c>
      <c r="X14" s="18" t="e">
        <f t="shared" si="2"/>
        <v>#N/A</v>
      </c>
      <c r="Y14" s="18" t="e">
        <f t="shared" si="3"/>
        <v>#N/A</v>
      </c>
      <c r="Z14" s="18" t="e">
        <f t="shared" si="4"/>
        <v>#N/A</v>
      </c>
      <c r="AA14" s="15" t="e">
        <f t="shared" si="5"/>
        <v>#N/A</v>
      </c>
      <c r="AB14" s="15" t="e">
        <f t="shared" si="6"/>
        <v>#N/A</v>
      </c>
      <c r="AC14" s="15" t="e">
        <f t="shared" si="7"/>
        <v>#N/A</v>
      </c>
      <c r="AD14" s="18"/>
    </row>
    <row r="15" spans="1:30" hidden="1" x14ac:dyDescent="0.2">
      <c r="A15" s="11">
        <v>2764</v>
      </c>
      <c r="B15" s="7">
        <v>38518</v>
      </c>
      <c r="C15" s="6" t="s">
        <v>448</v>
      </c>
      <c r="D15" s="8" t="s">
        <v>449</v>
      </c>
      <c r="E15" s="8" t="s">
        <v>123</v>
      </c>
      <c r="F15" s="8" t="s">
        <v>6264</v>
      </c>
      <c r="G15" t="e">
        <f t="shared" si="8"/>
        <v>#N/A</v>
      </c>
      <c r="H15" s="15" t="e">
        <f t="shared" si="9"/>
        <v>#N/A</v>
      </c>
      <c r="I15" s="15" t="e">
        <f t="shared" si="9"/>
        <v>#N/A</v>
      </c>
      <c r="J15" s="15" t="e">
        <f t="shared" si="9"/>
        <v>#N/A</v>
      </c>
      <c r="K15" s="15" t="e">
        <f t="shared" si="9"/>
        <v>#N/A</v>
      </c>
      <c r="L15" s="15" t="e">
        <f t="shared" si="9"/>
        <v>#N/A</v>
      </c>
      <c r="M15" s="15" t="e">
        <f t="shared" si="9"/>
        <v>#N/A</v>
      </c>
      <c r="N15" s="15" t="e">
        <f t="shared" si="9"/>
        <v>#N/A</v>
      </c>
      <c r="O15" s="15" t="e">
        <f t="shared" si="9"/>
        <v>#N/A</v>
      </c>
      <c r="P15" s="15" t="e">
        <f t="shared" si="9"/>
        <v>#N/A</v>
      </c>
      <c r="Q15" s="15" t="e">
        <f t="shared" si="9"/>
        <v>#N/A</v>
      </c>
      <c r="R15" s="15" t="e">
        <f t="shared" si="9"/>
        <v>#N/A</v>
      </c>
      <c r="S15" s="15" t="e">
        <f t="shared" si="9"/>
        <v>#N/A</v>
      </c>
      <c r="T15" s="15" t="e">
        <f t="shared" si="9"/>
        <v>#N/A</v>
      </c>
      <c r="U15" s="15" t="e">
        <f t="shared" si="9"/>
        <v>#N/A</v>
      </c>
      <c r="V15" s="15" t="e">
        <f t="shared" si="9"/>
        <v>#N/A</v>
      </c>
      <c r="W15" s="18" t="e">
        <f t="shared" si="1"/>
        <v>#N/A</v>
      </c>
      <c r="X15" s="18" t="e">
        <f t="shared" si="2"/>
        <v>#N/A</v>
      </c>
      <c r="Y15" s="18" t="e">
        <f t="shared" si="3"/>
        <v>#N/A</v>
      </c>
      <c r="Z15" s="18" t="e">
        <f t="shared" si="4"/>
        <v>#N/A</v>
      </c>
      <c r="AA15" s="15" t="e">
        <f t="shared" si="5"/>
        <v>#N/A</v>
      </c>
      <c r="AB15" s="15" t="e">
        <f t="shared" si="6"/>
        <v>#N/A</v>
      </c>
      <c r="AC15" s="15" t="e">
        <f t="shared" si="7"/>
        <v>#N/A</v>
      </c>
      <c r="AD15" s="18"/>
    </row>
    <row r="16" spans="1:30" hidden="1" x14ac:dyDescent="0.2">
      <c r="A16" s="12">
        <v>2765</v>
      </c>
      <c r="B16" s="9">
        <v>38965</v>
      </c>
      <c r="C16" s="8" t="s">
        <v>451</v>
      </c>
      <c r="D16" s="6" t="s">
        <v>452</v>
      </c>
      <c r="E16" s="6" t="s">
        <v>123</v>
      </c>
      <c r="F16" s="6" t="s">
        <v>124</v>
      </c>
      <c r="G16" t="e">
        <f t="shared" si="8"/>
        <v>#N/A</v>
      </c>
      <c r="H16" s="15" t="e">
        <f t="shared" si="9"/>
        <v>#N/A</v>
      </c>
      <c r="I16" s="15" t="e">
        <f t="shared" si="9"/>
        <v>#N/A</v>
      </c>
      <c r="J16" s="15" t="e">
        <f t="shared" si="9"/>
        <v>#N/A</v>
      </c>
      <c r="K16" s="15" t="e">
        <f t="shared" si="9"/>
        <v>#N/A</v>
      </c>
      <c r="L16" s="15" t="e">
        <f t="shared" si="9"/>
        <v>#N/A</v>
      </c>
      <c r="M16" s="15" t="e">
        <f t="shared" si="9"/>
        <v>#N/A</v>
      </c>
      <c r="N16" s="15" t="e">
        <f t="shared" si="9"/>
        <v>#N/A</v>
      </c>
      <c r="O16" s="15" t="e">
        <f t="shared" si="9"/>
        <v>#N/A</v>
      </c>
      <c r="P16" s="15" t="e">
        <f t="shared" si="9"/>
        <v>#N/A</v>
      </c>
      <c r="Q16" s="15" t="e">
        <f t="shared" si="9"/>
        <v>#N/A</v>
      </c>
      <c r="R16" s="15" t="e">
        <f t="shared" si="9"/>
        <v>#N/A</v>
      </c>
      <c r="S16" s="15" t="e">
        <f t="shared" si="9"/>
        <v>#N/A</v>
      </c>
      <c r="T16" s="15" t="e">
        <f t="shared" si="9"/>
        <v>#N/A</v>
      </c>
      <c r="U16" s="15" t="e">
        <f t="shared" si="9"/>
        <v>#N/A</v>
      </c>
      <c r="V16" s="15" t="e">
        <f t="shared" si="9"/>
        <v>#N/A</v>
      </c>
      <c r="W16" s="18" t="e">
        <f t="shared" si="1"/>
        <v>#N/A</v>
      </c>
      <c r="X16" s="18" t="e">
        <f t="shared" si="2"/>
        <v>#N/A</v>
      </c>
      <c r="Y16" s="18" t="e">
        <f t="shared" si="3"/>
        <v>#N/A</v>
      </c>
      <c r="Z16" s="18" t="e">
        <f t="shared" si="4"/>
        <v>#N/A</v>
      </c>
      <c r="AA16" s="15" t="e">
        <f t="shared" si="5"/>
        <v>#N/A</v>
      </c>
      <c r="AB16" s="15" t="e">
        <f t="shared" si="6"/>
        <v>#N/A</v>
      </c>
      <c r="AC16" s="15" t="e">
        <f t="shared" si="7"/>
        <v>#N/A</v>
      </c>
      <c r="AD16" s="18"/>
    </row>
    <row r="17" spans="1:30" hidden="1" x14ac:dyDescent="0.2">
      <c r="A17" s="11">
        <v>2796</v>
      </c>
      <c r="B17" s="7">
        <v>38275</v>
      </c>
      <c r="C17" s="6" t="s">
        <v>516</v>
      </c>
      <c r="D17" s="8" t="s">
        <v>517</v>
      </c>
      <c r="E17" s="8" t="s">
        <v>91</v>
      </c>
      <c r="F17" s="8" t="s">
        <v>92</v>
      </c>
      <c r="G17" t="e">
        <f t="shared" si="8"/>
        <v>#N/A</v>
      </c>
      <c r="H17" s="15" t="e">
        <f t="shared" si="9"/>
        <v>#N/A</v>
      </c>
      <c r="I17" s="15" t="e">
        <f t="shared" si="9"/>
        <v>#N/A</v>
      </c>
      <c r="J17" s="15" t="e">
        <f t="shared" si="9"/>
        <v>#N/A</v>
      </c>
      <c r="K17" s="15" t="e">
        <f t="shared" si="9"/>
        <v>#N/A</v>
      </c>
      <c r="L17" s="15" t="e">
        <f t="shared" si="9"/>
        <v>#N/A</v>
      </c>
      <c r="M17" s="15" t="e">
        <f t="shared" si="9"/>
        <v>#N/A</v>
      </c>
      <c r="N17" s="15" t="e">
        <f t="shared" si="9"/>
        <v>#N/A</v>
      </c>
      <c r="O17" s="15" t="e">
        <f t="shared" si="9"/>
        <v>#N/A</v>
      </c>
      <c r="P17" s="15" t="e">
        <f t="shared" si="9"/>
        <v>#N/A</v>
      </c>
      <c r="Q17" s="15" t="e">
        <f t="shared" si="9"/>
        <v>#N/A</v>
      </c>
      <c r="R17" s="15" t="e">
        <f t="shared" si="9"/>
        <v>#N/A</v>
      </c>
      <c r="S17" s="15" t="e">
        <f t="shared" si="9"/>
        <v>#N/A</v>
      </c>
      <c r="T17" s="15" t="e">
        <f t="shared" si="9"/>
        <v>#N/A</v>
      </c>
      <c r="U17" s="15" t="e">
        <f t="shared" si="9"/>
        <v>#N/A</v>
      </c>
      <c r="V17" s="15" t="e">
        <f t="shared" si="9"/>
        <v>#N/A</v>
      </c>
      <c r="W17" s="18" t="e">
        <f t="shared" si="1"/>
        <v>#N/A</v>
      </c>
      <c r="X17" s="18" t="e">
        <f t="shared" si="2"/>
        <v>#N/A</v>
      </c>
      <c r="Y17" s="18" t="e">
        <f t="shared" si="3"/>
        <v>#N/A</v>
      </c>
      <c r="Z17" s="18" t="e">
        <f t="shared" si="4"/>
        <v>#N/A</v>
      </c>
      <c r="AA17" s="15" t="e">
        <f t="shared" si="5"/>
        <v>#N/A</v>
      </c>
      <c r="AB17" s="15" t="e">
        <f t="shared" si="6"/>
        <v>#N/A</v>
      </c>
      <c r="AC17" s="15" t="e">
        <f t="shared" si="7"/>
        <v>#N/A</v>
      </c>
      <c r="AD17" s="18"/>
    </row>
    <row r="18" spans="1:30" hidden="1" x14ac:dyDescent="0.2">
      <c r="A18" s="12">
        <v>2806</v>
      </c>
      <c r="B18" s="9">
        <v>38296</v>
      </c>
      <c r="C18" s="8" t="s">
        <v>536</v>
      </c>
      <c r="D18" s="6" t="s">
        <v>537</v>
      </c>
      <c r="E18" s="6" t="s">
        <v>29</v>
      </c>
      <c r="F18" s="6" t="s">
        <v>538</v>
      </c>
      <c r="G18" t="e">
        <f t="shared" si="8"/>
        <v>#N/A</v>
      </c>
      <c r="H18" s="15" t="e">
        <f t="shared" si="9"/>
        <v>#N/A</v>
      </c>
      <c r="I18" s="15" t="e">
        <f t="shared" si="9"/>
        <v>#N/A</v>
      </c>
      <c r="J18" s="15" t="e">
        <f t="shared" si="9"/>
        <v>#N/A</v>
      </c>
      <c r="K18" s="15" t="e">
        <f t="shared" si="9"/>
        <v>#N/A</v>
      </c>
      <c r="L18" s="15" t="e">
        <f t="shared" si="9"/>
        <v>#N/A</v>
      </c>
      <c r="M18" s="15" t="e">
        <f t="shared" si="9"/>
        <v>#N/A</v>
      </c>
      <c r="N18" s="15" t="e">
        <f t="shared" si="9"/>
        <v>#N/A</v>
      </c>
      <c r="O18" s="15" t="e">
        <f t="shared" si="9"/>
        <v>#N/A</v>
      </c>
      <c r="P18" s="15" t="e">
        <f t="shared" si="9"/>
        <v>#N/A</v>
      </c>
      <c r="Q18" s="15" t="e">
        <f t="shared" si="9"/>
        <v>#N/A</v>
      </c>
      <c r="R18" s="15" t="e">
        <f t="shared" si="9"/>
        <v>#N/A</v>
      </c>
      <c r="S18" s="15" t="e">
        <f t="shared" si="9"/>
        <v>#N/A</v>
      </c>
      <c r="T18" s="15" t="e">
        <f t="shared" si="9"/>
        <v>#N/A</v>
      </c>
      <c r="U18" s="15" t="e">
        <f t="shared" si="9"/>
        <v>#N/A</v>
      </c>
      <c r="V18" s="15" t="e">
        <f t="shared" si="9"/>
        <v>#N/A</v>
      </c>
      <c r="W18" s="18" t="e">
        <f t="shared" si="1"/>
        <v>#N/A</v>
      </c>
      <c r="X18" s="18" t="e">
        <f t="shared" si="2"/>
        <v>#N/A</v>
      </c>
      <c r="Y18" s="18" t="e">
        <f t="shared" si="3"/>
        <v>#N/A</v>
      </c>
      <c r="Z18" s="18" t="e">
        <f t="shared" si="4"/>
        <v>#N/A</v>
      </c>
      <c r="AA18" s="15" t="e">
        <f t="shared" si="5"/>
        <v>#N/A</v>
      </c>
      <c r="AB18" s="15" t="e">
        <f t="shared" si="6"/>
        <v>#N/A</v>
      </c>
      <c r="AC18" s="15" t="e">
        <f t="shared" si="7"/>
        <v>#N/A</v>
      </c>
      <c r="AD18" s="18"/>
    </row>
    <row r="19" spans="1:30" hidden="1" x14ac:dyDescent="0.2">
      <c r="A19" s="11">
        <v>2807</v>
      </c>
      <c r="B19" s="7">
        <v>38297</v>
      </c>
      <c r="C19" s="6" t="s">
        <v>540</v>
      </c>
      <c r="D19" s="8" t="s">
        <v>541</v>
      </c>
      <c r="E19" s="8" t="s">
        <v>91</v>
      </c>
      <c r="F19" s="8" t="s">
        <v>92</v>
      </c>
      <c r="G19" t="e">
        <f t="shared" si="8"/>
        <v>#N/A</v>
      </c>
      <c r="H19" s="15" t="e">
        <f t="shared" si="9"/>
        <v>#N/A</v>
      </c>
      <c r="I19" s="15" t="e">
        <f t="shared" si="9"/>
        <v>#N/A</v>
      </c>
      <c r="J19" s="15" t="e">
        <f t="shared" si="9"/>
        <v>#N/A</v>
      </c>
      <c r="K19" s="15" t="e">
        <f t="shared" si="9"/>
        <v>#N/A</v>
      </c>
      <c r="L19" s="15" t="e">
        <f t="shared" si="9"/>
        <v>#N/A</v>
      </c>
      <c r="M19" s="15" t="e">
        <f t="shared" si="9"/>
        <v>#N/A</v>
      </c>
      <c r="N19" s="15" t="e">
        <f t="shared" si="9"/>
        <v>#N/A</v>
      </c>
      <c r="O19" s="15" t="e">
        <f t="shared" si="9"/>
        <v>#N/A</v>
      </c>
      <c r="P19" s="15" t="e">
        <f t="shared" si="9"/>
        <v>#N/A</v>
      </c>
      <c r="Q19" s="15" t="e">
        <f t="shared" si="9"/>
        <v>#N/A</v>
      </c>
      <c r="R19" s="15" t="e">
        <f t="shared" si="9"/>
        <v>#N/A</v>
      </c>
      <c r="S19" s="15" t="e">
        <f t="shared" si="9"/>
        <v>#N/A</v>
      </c>
      <c r="T19" s="15" t="e">
        <f t="shared" si="9"/>
        <v>#N/A</v>
      </c>
      <c r="U19" s="15" t="e">
        <f t="shared" si="9"/>
        <v>#N/A</v>
      </c>
      <c r="V19" s="15" t="e">
        <f t="shared" si="9"/>
        <v>#N/A</v>
      </c>
      <c r="W19" s="18" t="e">
        <f t="shared" si="1"/>
        <v>#N/A</v>
      </c>
      <c r="X19" s="18" t="e">
        <f t="shared" si="2"/>
        <v>#N/A</v>
      </c>
      <c r="Y19" s="18" t="e">
        <f t="shared" si="3"/>
        <v>#N/A</v>
      </c>
      <c r="Z19" s="18" t="e">
        <f t="shared" si="4"/>
        <v>#N/A</v>
      </c>
      <c r="AA19" s="15" t="e">
        <f t="shared" si="5"/>
        <v>#N/A</v>
      </c>
      <c r="AB19" s="15" t="e">
        <f t="shared" si="6"/>
        <v>#N/A</v>
      </c>
      <c r="AC19" s="15" t="e">
        <f t="shared" si="7"/>
        <v>#N/A</v>
      </c>
      <c r="AD19" s="18"/>
    </row>
    <row r="20" spans="1:30" hidden="1" x14ac:dyDescent="0.2">
      <c r="A20" s="12">
        <v>2808</v>
      </c>
      <c r="B20" s="9">
        <v>38417</v>
      </c>
      <c r="C20" s="8" t="s">
        <v>542</v>
      </c>
      <c r="D20" s="8" t="s">
        <v>543</v>
      </c>
      <c r="E20" s="8" t="s">
        <v>91</v>
      </c>
      <c r="F20" s="8" t="s">
        <v>92</v>
      </c>
      <c r="G20" t="str">
        <f t="shared" si="8"/>
        <v>Wallumbilla Instrument Skid Duplication</v>
      </c>
      <c r="H20" s="15">
        <f t="shared" si="9"/>
        <v>0</v>
      </c>
      <c r="I20" s="15">
        <f t="shared" si="9"/>
        <v>0</v>
      </c>
      <c r="J20" s="15">
        <f t="shared" si="9"/>
        <v>215</v>
      </c>
      <c r="K20" s="15">
        <f t="shared" si="9"/>
        <v>1071746.1299999999</v>
      </c>
      <c r="L20" s="15">
        <f t="shared" si="9"/>
        <v>0</v>
      </c>
      <c r="M20" s="15">
        <f t="shared" si="9"/>
        <v>0</v>
      </c>
      <c r="N20" s="15">
        <f t="shared" si="9"/>
        <v>1071705</v>
      </c>
      <c r="O20" s="15">
        <f t="shared" si="9"/>
        <v>215</v>
      </c>
      <c r="P20" s="15">
        <f t="shared" si="9"/>
        <v>215</v>
      </c>
      <c r="Q20" s="15">
        <f t="shared" si="9"/>
        <v>0</v>
      </c>
      <c r="R20" s="15">
        <f t="shared" si="9"/>
        <v>1071746.1299999999</v>
      </c>
      <c r="S20" s="15">
        <f t="shared" si="9"/>
        <v>1071746.1299999999</v>
      </c>
      <c r="T20" s="15">
        <f t="shared" si="9"/>
        <v>0</v>
      </c>
      <c r="U20" s="15">
        <f t="shared" si="9"/>
        <v>0</v>
      </c>
      <c r="V20" s="15">
        <f t="shared" si="9"/>
        <v>0</v>
      </c>
      <c r="W20" s="18">
        <f t="shared" si="1"/>
        <v>1071705</v>
      </c>
      <c r="X20" s="18">
        <f t="shared" si="2"/>
        <v>1071746.1299999999</v>
      </c>
      <c r="Y20" s="18">
        <f t="shared" si="3"/>
        <v>-41.129999999888241</v>
      </c>
      <c r="Z20" s="18">
        <f t="shared" si="4"/>
        <v>0</v>
      </c>
      <c r="AA20" s="15">
        <f t="shared" si="5"/>
        <v>1071531.1299999999</v>
      </c>
      <c r="AB20" s="15">
        <f t="shared" si="6"/>
        <v>215</v>
      </c>
      <c r="AC20" s="15">
        <f t="shared" si="7"/>
        <v>0</v>
      </c>
      <c r="AD20" s="18"/>
    </row>
    <row r="21" spans="1:30" hidden="1" x14ac:dyDescent="0.2">
      <c r="A21" s="11">
        <v>2809</v>
      </c>
      <c r="B21" s="7">
        <v>38293</v>
      </c>
      <c r="C21" s="6" t="s">
        <v>544</v>
      </c>
      <c r="D21" s="6" t="s">
        <v>6265</v>
      </c>
      <c r="E21" s="6" t="s">
        <v>91</v>
      </c>
      <c r="F21" s="6" t="s">
        <v>92</v>
      </c>
      <c r="G21" t="str">
        <f t="shared" si="8"/>
        <v>SWQP - Mech - QCS4 Fuel Gas Reliability Upgrade</v>
      </c>
      <c r="H21" s="15">
        <f t="shared" si="9"/>
        <v>0</v>
      </c>
      <c r="I21" s="15">
        <f t="shared" si="9"/>
        <v>0</v>
      </c>
      <c r="J21" s="15">
        <f t="shared" si="9"/>
        <v>294</v>
      </c>
      <c r="K21" s="15">
        <f t="shared" si="9"/>
        <v>294</v>
      </c>
      <c r="L21" s="15">
        <f t="shared" si="9"/>
        <v>0</v>
      </c>
      <c r="M21" s="15">
        <f t="shared" si="9"/>
        <v>0</v>
      </c>
      <c r="N21" s="15">
        <f t="shared" si="9"/>
        <v>0</v>
      </c>
      <c r="O21" s="15">
        <f t="shared" si="9"/>
        <v>0</v>
      </c>
      <c r="P21" s="15">
        <f t="shared" si="9"/>
        <v>294</v>
      </c>
      <c r="Q21" s="15">
        <f t="shared" si="9"/>
        <v>0</v>
      </c>
      <c r="R21" s="15">
        <f t="shared" si="9"/>
        <v>0</v>
      </c>
      <c r="S21" s="15">
        <f t="shared" si="9"/>
        <v>294</v>
      </c>
      <c r="T21" s="15">
        <f t="shared" si="9"/>
        <v>0</v>
      </c>
      <c r="U21" s="15">
        <f t="shared" si="9"/>
        <v>0</v>
      </c>
      <c r="V21" s="15">
        <f t="shared" si="9"/>
        <v>0</v>
      </c>
      <c r="W21" s="18">
        <f t="shared" si="1"/>
        <v>0</v>
      </c>
      <c r="X21" s="18">
        <f t="shared" si="2"/>
        <v>294</v>
      </c>
      <c r="Y21" s="18">
        <f t="shared" si="3"/>
        <v>-294</v>
      </c>
      <c r="Z21" s="18">
        <f t="shared" si="4"/>
        <v>0</v>
      </c>
      <c r="AA21" s="15">
        <f t="shared" si="5"/>
        <v>0</v>
      </c>
      <c r="AB21" s="15">
        <f t="shared" si="6"/>
        <v>294</v>
      </c>
      <c r="AC21" s="15">
        <f t="shared" si="7"/>
        <v>0</v>
      </c>
      <c r="AD21" s="18"/>
    </row>
    <row r="22" spans="1:30" hidden="1" x14ac:dyDescent="0.2">
      <c r="A22" s="12">
        <v>2849</v>
      </c>
      <c r="B22" s="9">
        <v>38627</v>
      </c>
      <c r="C22" s="8" t="s">
        <v>623</v>
      </c>
      <c r="D22" s="8" t="s">
        <v>624</v>
      </c>
      <c r="E22" s="8" t="s">
        <v>240</v>
      </c>
      <c r="F22" s="8" t="s">
        <v>241</v>
      </c>
      <c r="G22" t="e">
        <f t="shared" si="8"/>
        <v>#N/A</v>
      </c>
      <c r="H22" s="15" t="e">
        <f t="shared" si="9"/>
        <v>#N/A</v>
      </c>
      <c r="I22" s="15" t="e">
        <f t="shared" si="9"/>
        <v>#N/A</v>
      </c>
      <c r="J22" s="15" t="e">
        <f t="shared" si="9"/>
        <v>#N/A</v>
      </c>
      <c r="K22" s="15" t="e">
        <f t="shared" si="9"/>
        <v>#N/A</v>
      </c>
      <c r="L22" s="15" t="e">
        <f t="shared" si="9"/>
        <v>#N/A</v>
      </c>
      <c r="M22" s="15" t="e">
        <f t="shared" si="9"/>
        <v>#N/A</v>
      </c>
      <c r="N22" s="15" t="e">
        <f t="shared" si="9"/>
        <v>#N/A</v>
      </c>
      <c r="O22" s="15" t="e">
        <f t="shared" si="9"/>
        <v>#N/A</v>
      </c>
      <c r="P22" s="15" t="e">
        <f t="shared" si="9"/>
        <v>#N/A</v>
      </c>
      <c r="Q22" s="15" t="e">
        <f t="shared" si="9"/>
        <v>#N/A</v>
      </c>
      <c r="R22" s="15" t="e">
        <f t="shared" si="9"/>
        <v>#N/A</v>
      </c>
      <c r="S22" s="15" t="e">
        <f t="shared" si="9"/>
        <v>#N/A</v>
      </c>
      <c r="T22" s="15" t="e">
        <f t="shared" si="9"/>
        <v>#N/A</v>
      </c>
      <c r="U22" s="15" t="e">
        <f t="shared" si="9"/>
        <v>#N/A</v>
      </c>
      <c r="V22" s="15" t="e">
        <f t="shared" si="9"/>
        <v>#N/A</v>
      </c>
      <c r="W22" s="18" t="e">
        <f t="shared" si="1"/>
        <v>#N/A</v>
      </c>
      <c r="X22" s="18" t="e">
        <f t="shared" si="2"/>
        <v>#N/A</v>
      </c>
      <c r="Y22" s="18" t="e">
        <f t="shared" si="3"/>
        <v>#N/A</v>
      </c>
      <c r="Z22" s="18" t="e">
        <f t="shared" si="4"/>
        <v>#N/A</v>
      </c>
      <c r="AA22" s="15" t="e">
        <f t="shared" si="5"/>
        <v>#N/A</v>
      </c>
      <c r="AB22" s="15" t="e">
        <f t="shared" si="6"/>
        <v>#N/A</v>
      </c>
      <c r="AC22" s="15" t="e">
        <f t="shared" si="7"/>
        <v>#N/A</v>
      </c>
      <c r="AD22" s="18"/>
    </row>
    <row r="23" spans="1:30" hidden="1" x14ac:dyDescent="0.2">
      <c r="A23" s="11">
        <v>2957</v>
      </c>
      <c r="B23" s="7">
        <v>36913</v>
      </c>
      <c r="C23" s="6" t="s">
        <v>783</v>
      </c>
      <c r="D23" s="6" t="s">
        <v>784</v>
      </c>
      <c r="E23" s="6" t="s">
        <v>147</v>
      </c>
      <c r="F23" s="6" t="s">
        <v>6266</v>
      </c>
      <c r="G23" t="e">
        <f t="shared" si="8"/>
        <v>#N/A</v>
      </c>
      <c r="H23" s="15" t="e">
        <f t="shared" ref="H23:V32" si="10">VLOOKUP($A23,SIBMonthly,H$1,FALSE)</f>
        <v>#N/A</v>
      </c>
      <c r="I23" s="15" t="e">
        <f t="shared" si="10"/>
        <v>#N/A</v>
      </c>
      <c r="J23" s="15" t="e">
        <f t="shared" si="10"/>
        <v>#N/A</v>
      </c>
      <c r="K23" s="15" t="e">
        <f t="shared" si="10"/>
        <v>#N/A</v>
      </c>
      <c r="L23" s="15" t="e">
        <f t="shared" si="10"/>
        <v>#N/A</v>
      </c>
      <c r="M23" s="15" t="e">
        <f t="shared" si="10"/>
        <v>#N/A</v>
      </c>
      <c r="N23" s="15" t="e">
        <f t="shared" si="10"/>
        <v>#N/A</v>
      </c>
      <c r="O23" s="15" t="e">
        <f t="shared" si="10"/>
        <v>#N/A</v>
      </c>
      <c r="P23" s="15" t="e">
        <f t="shared" si="10"/>
        <v>#N/A</v>
      </c>
      <c r="Q23" s="15" t="e">
        <f t="shared" si="10"/>
        <v>#N/A</v>
      </c>
      <c r="R23" s="15" t="e">
        <f t="shared" si="10"/>
        <v>#N/A</v>
      </c>
      <c r="S23" s="15" t="e">
        <f t="shared" si="10"/>
        <v>#N/A</v>
      </c>
      <c r="T23" s="15" t="e">
        <f t="shared" si="10"/>
        <v>#N/A</v>
      </c>
      <c r="U23" s="15" t="e">
        <f t="shared" si="10"/>
        <v>#N/A</v>
      </c>
      <c r="V23" s="15" t="e">
        <f t="shared" si="10"/>
        <v>#N/A</v>
      </c>
      <c r="W23" s="18" t="e">
        <f t="shared" si="1"/>
        <v>#N/A</v>
      </c>
      <c r="X23" s="18" t="e">
        <f t="shared" si="2"/>
        <v>#N/A</v>
      </c>
      <c r="Y23" s="18" t="e">
        <f t="shared" si="3"/>
        <v>#N/A</v>
      </c>
      <c r="Z23" s="18" t="e">
        <f t="shared" si="4"/>
        <v>#N/A</v>
      </c>
      <c r="AA23" s="15" t="e">
        <f t="shared" si="5"/>
        <v>#N/A</v>
      </c>
      <c r="AB23" s="15" t="e">
        <f t="shared" si="6"/>
        <v>#N/A</v>
      </c>
      <c r="AC23" s="15" t="e">
        <f t="shared" si="7"/>
        <v>#N/A</v>
      </c>
      <c r="AD23" s="18"/>
    </row>
    <row r="24" spans="1:30" hidden="1" x14ac:dyDescent="0.2">
      <c r="A24" s="12">
        <v>2972</v>
      </c>
      <c r="B24" s="9">
        <v>38544</v>
      </c>
      <c r="C24" s="8" t="s">
        <v>809</v>
      </c>
      <c r="D24" s="6" t="s">
        <v>810</v>
      </c>
      <c r="E24" s="6" t="s">
        <v>192</v>
      </c>
      <c r="F24" s="6" t="s">
        <v>6262</v>
      </c>
      <c r="G24" t="e">
        <f t="shared" si="8"/>
        <v>#N/A</v>
      </c>
      <c r="H24" s="15" t="e">
        <f t="shared" si="10"/>
        <v>#N/A</v>
      </c>
      <c r="I24" s="15" t="e">
        <f t="shared" si="10"/>
        <v>#N/A</v>
      </c>
      <c r="J24" s="15" t="e">
        <f t="shared" si="10"/>
        <v>#N/A</v>
      </c>
      <c r="K24" s="15" t="e">
        <f t="shared" si="10"/>
        <v>#N/A</v>
      </c>
      <c r="L24" s="15" t="e">
        <f t="shared" si="10"/>
        <v>#N/A</v>
      </c>
      <c r="M24" s="15" t="e">
        <f t="shared" si="10"/>
        <v>#N/A</v>
      </c>
      <c r="N24" s="15" t="e">
        <f t="shared" si="10"/>
        <v>#N/A</v>
      </c>
      <c r="O24" s="15" t="e">
        <f t="shared" si="10"/>
        <v>#N/A</v>
      </c>
      <c r="P24" s="15" t="e">
        <f t="shared" si="10"/>
        <v>#N/A</v>
      </c>
      <c r="Q24" s="15" t="e">
        <f t="shared" si="10"/>
        <v>#N/A</v>
      </c>
      <c r="R24" s="15" t="e">
        <f t="shared" si="10"/>
        <v>#N/A</v>
      </c>
      <c r="S24" s="15" t="e">
        <f t="shared" si="10"/>
        <v>#N/A</v>
      </c>
      <c r="T24" s="15" t="e">
        <f t="shared" si="10"/>
        <v>#N/A</v>
      </c>
      <c r="U24" s="15" t="e">
        <f t="shared" si="10"/>
        <v>#N/A</v>
      </c>
      <c r="V24" s="15" t="e">
        <f t="shared" si="10"/>
        <v>#N/A</v>
      </c>
      <c r="W24" s="18" t="e">
        <f t="shared" si="1"/>
        <v>#N/A</v>
      </c>
      <c r="X24" s="18" t="e">
        <f t="shared" si="2"/>
        <v>#N/A</v>
      </c>
      <c r="Y24" s="18" t="e">
        <f t="shared" si="3"/>
        <v>#N/A</v>
      </c>
      <c r="Z24" s="18" t="e">
        <f t="shared" si="4"/>
        <v>#N/A</v>
      </c>
      <c r="AA24" s="15" t="e">
        <f t="shared" si="5"/>
        <v>#N/A</v>
      </c>
      <c r="AB24" s="15" t="e">
        <f t="shared" si="6"/>
        <v>#N/A</v>
      </c>
      <c r="AC24" s="15" t="e">
        <f t="shared" si="7"/>
        <v>#N/A</v>
      </c>
      <c r="AD24" s="18"/>
    </row>
    <row r="25" spans="1:30" hidden="1" x14ac:dyDescent="0.2">
      <c r="A25" s="11">
        <v>3055</v>
      </c>
      <c r="B25" s="7">
        <v>38278</v>
      </c>
      <c r="C25" s="6" t="s">
        <v>834</v>
      </c>
      <c r="D25" s="6" t="s">
        <v>835</v>
      </c>
      <c r="E25" s="6" t="s">
        <v>147</v>
      </c>
      <c r="F25" s="6" t="s">
        <v>6266</v>
      </c>
      <c r="G25" t="e">
        <f t="shared" si="8"/>
        <v>#N/A</v>
      </c>
      <c r="H25" s="15" t="e">
        <f t="shared" si="10"/>
        <v>#N/A</v>
      </c>
      <c r="I25" s="15" t="e">
        <f t="shared" si="10"/>
        <v>#N/A</v>
      </c>
      <c r="J25" s="15" t="e">
        <f t="shared" si="10"/>
        <v>#N/A</v>
      </c>
      <c r="K25" s="15" t="e">
        <f t="shared" si="10"/>
        <v>#N/A</v>
      </c>
      <c r="L25" s="15" t="e">
        <f t="shared" si="10"/>
        <v>#N/A</v>
      </c>
      <c r="M25" s="15" t="e">
        <f t="shared" si="10"/>
        <v>#N/A</v>
      </c>
      <c r="N25" s="15" t="e">
        <f t="shared" si="10"/>
        <v>#N/A</v>
      </c>
      <c r="O25" s="15" t="e">
        <f t="shared" si="10"/>
        <v>#N/A</v>
      </c>
      <c r="P25" s="15" t="e">
        <f t="shared" si="10"/>
        <v>#N/A</v>
      </c>
      <c r="Q25" s="15" t="e">
        <f t="shared" si="10"/>
        <v>#N/A</v>
      </c>
      <c r="R25" s="15" t="e">
        <f t="shared" si="10"/>
        <v>#N/A</v>
      </c>
      <c r="S25" s="15" t="e">
        <f t="shared" si="10"/>
        <v>#N/A</v>
      </c>
      <c r="T25" s="15" t="e">
        <f t="shared" si="10"/>
        <v>#N/A</v>
      </c>
      <c r="U25" s="15" t="e">
        <f t="shared" si="10"/>
        <v>#N/A</v>
      </c>
      <c r="V25" s="15" t="e">
        <f t="shared" si="10"/>
        <v>#N/A</v>
      </c>
      <c r="W25" s="18" t="e">
        <f t="shared" si="1"/>
        <v>#N/A</v>
      </c>
      <c r="X25" s="18" t="e">
        <f t="shared" si="2"/>
        <v>#N/A</v>
      </c>
      <c r="Y25" s="18" t="e">
        <f t="shared" si="3"/>
        <v>#N/A</v>
      </c>
      <c r="Z25" s="18" t="e">
        <f t="shared" si="4"/>
        <v>#N/A</v>
      </c>
      <c r="AA25" s="15" t="e">
        <f t="shared" si="5"/>
        <v>#N/A</v>
      </c>
      <c r="AB25" s="15" t="e">
        <f t="shared" si="6"/>
        <v>#N/A</v>
      </c>
      <c r="AC25" s="15" t="e">
        <f t="shared" si="7"/>
        <v>#N/A</v>
      </c>
      <c r="AD25" s="18"/>
    </row>
    <row r="26" spans="1:30" hidden="1" x14ac:dyDescent="0.2">
      <c r="A26" s="12">
        <v>3069</v>
      </c>
      <c r="B26" s="24">
        <v>38521</v>
      </c>
      <c r="C26" s="8" t="s">
        <v>856</v>
      </c>
      <c r="D26" s="6" t="s">
        <v>857</v>
      </c>
      <c r="E26" s="6" t="s">
        <v>6267</v>
      </c>
      <c r="F26" s="6" t="s">
        <v>120</v>
      </c>
      <c r="G26" t="e">
        <f t="shared" si="8"/>
        <v>#N/A</v>
      </c>
      <c r="H26" s="15" t="e">
        <f t="shared" si="10"/>
        <v>#N/A</v>
      </c>
      <c r="I26" s="15" t="e">
        <f t="shared" si="10"/>
        <v>#N/A</v>
      </c>
      <c r="J26" s="15" t="e">
        <f t="shared" si="10"/>
        <v>#N/A</v>
      </c>
      <c r="K26" s="15" t="e">
        <f t="shared" si="10"/>
        <v>#N/A</v>
      </c>
      <c r="L26" s="15" t="e">
        <f t="shared" si="10"/>
        <v>#N/A</v>
      </c>
      <c r="M26" s="15" t="e">
        <f t="shared" si="10"/>
        <v>#N/A</v>
      </c>
      <c r="N26" s="15" t="e">
        <f t="shared" si="10"/>
        <v>#N/A</v>
      </c>
      <c r="O26" s="15" t="e">
        <f t="shared" si="10"/>
        <v>#N/A</v>
      </c>
      <c r="P26" s="15" t="e">
        <f t="shared" si="10"/>
        <v>#N/A</v>
      </c>
      <c r="Q26" s="15" t="e">
        <f t="shared" si="10"/>
        <v>#N/A</v>
      </c>
      <c r="R26" s="15" t="e">
        <f t="shared" si="10"/>
        <v>#N/A</v>
      </c>
      <c r="S26" s="15" t="e">
        <f t="shared" si="10"/>
        <v>#N/A</v>
      </c>
      <c r="T26" s="15" t="e">
        <f t="shared" si="10"/>
        <v>#N/A</v>
      </c>
      <c r="U26" s="15" t="e">
        <f t="shared" si="10"/>
        <v>#N/A</v>
      </c>
      <c r="V26" s="15" t="e">
        <f t="shared" si="10"/>
        <v>#N/A</v>
      </c>
      <c r="W26" s="18" t="e">
        <f t="shared" si="1"/>
        <v>#N/A</v>
      </c>
      <c r="X26" s="18" t="e">
        <f t="shared" si="2"/>
        <v>#N/A</v>
      </c>
      <c r="Y26" s="18" t="e">
        <f t="shared" si="3"/>
        <v>#N/A</v>
      </c>
      <c r="Z26" s="18" t="e">
        <f t="shared" si="4"/>
        <v>#N/A</v>
      </c>
      <c r="AA26" s="15" t="e">
        <f t="shared" si="5"/>
        <v>#N/A</v>
      </c>
      <c r="AB26" s="15" t="e">
        <f t="shared" si="6"/>
        <v>#N/A</v>
      </c>
      <c r="AC26" s="15" t="e">
        <f t="shared" si="7"/>
        <v>#N/A</v>
      </c>
      <c r="AD26" s="18"/>
    </row>
    <row r="27" spans="1:30" hidden="1" x14ac:dyDescent="0.2">
      <c r="A27" s="11">
        <v>3075</v>
      </c>
      <c r="B27" s="7">
        <v>38577</v>
      </c>
      <c r="C27" s="6" t="s">
        <v>861</v>
      </c>
      <c r="D27" s="8" t="s">
        <v>862</v>
      </c>
      <c r="E27" s="8" t="s">
        <v>123</v>
      </c>
      <c r="F27" s="8" t="s">
        <v>124</v>
      </c>
      <c r="G27" t="e">
        <f t="shared" si="8"/>
        <v>#N/A</v>
      </c>
      <c r="H27" s="15" t="e">
        <f t="shared" si="10"/>
        <v>#N/A</v>
      </c>
      <c r="I27" s="15" t="e">
        <f t="shared" si="10"/>
        <v>#N/A</v>
      </c>
      <c r="J27" s="15" t="e">
        <f t="shared" si="10"/>
        <v>#N/A</v>
      </c>
      <c r="K27" s="15" t="e">
        <f t="shared" si="10"/>
        <v>#N/A</v>
      </c>
      <c r="L27" s="15" t="e">
        <f t="shared" si="10"/>
        <v>#N/A</v>
      </c>
      <c r="M27" s="15" t="e">
        <f t="shared" si="10"/>
        <v>#N/A</v>
      </c>
      <c r="N27" s="15" t="e">
        <f t="shared" si="10"/>
        <v>#N/A</v>
      </c>
      <c r="O27" s="15" t="e">
        <f t="shared" si="10"/>
        <v>#N/A</v>
      </c>
      <c r="P27" s="15" t="e">
        <f t="shared" si="10"/>
        <v>#N/A</v>
      </c>
      <c r="Q27" s="15" t="e">
        <f t="shared" si="10"/>
        <v>#N/A</v>
      </c>
      <c r="R27" s="15" t="e">
        <f t="shared" si="10"/>
        <v>#N/A</v>
      </c>
      <c r="S27" s="15" t="e">
        <f t="shared" si="10"/>
        <v>#N/A</v>
      </c>
      <c r="T27" s="15" t="e">
        <f t="shared" si="10"/>
        <v>#N/A</v>
      </c>
      <c r="U27" s="15" t="e">
        <f t="shared" si="10"/>
        <v>#N/A</v>
      </c>
      <c r="V27" s="15" t="e">
        <f t="shared" si="10"/>
        <v>#N/A</v>
      </c>
      <c r="W27" s="18" t="e">
        <f t="shared" si="1"/>
        <v>#N/A</v>
      </c>
      <c r="X27" s="18" t="e">
        <f t="shared" si="2"/>
        <v>#N/A</v>
      </c>
      <c r="Y27" s="18" t="e">
        <f t="shared" si="3"/>
        <v>#N/A</v>
      </c>
      <c r="Z27" s="18" t="e">
        <f t="shared" si="4"/>
        <v>#N/A</v>
      </c>
      <c r="AA27" s="15" t="e">
        <f t="shared" si="5"/>
        <v>#N/A</v>
      </c>
      <c r="AB27" s="15" t="e">
        <f t="shared" si="6"/>
        <v>#N/A</v>
      </c>
      <c r="AC27" s="15" t="e">
        <f t="shared" si="7"/>
        <v>#N/A</v>
      </c>
      <c r="AD27" s="18"/>
    </row>
    <row r="28" spans="1:30" hidden="1" x14ac:dyDescent="0.2">
      <c r="A28" s="12">
        <v>3079</v>
      </c>
      <c r="B28" s="24">
        <v>38458</v>
      </c>
      <c r="C28" s="8" t="s">
        <v>865</v>
      </c>
      <c r="D28" s="8" t="s">
        <v>866</v>
      </c>
      <c r="E28" s="8" t="s">
        <v>867</v>
      </c>
      <c r="F28" s="8" t="s">
        <v>868</v>
      </c>
      <c r="G28" t="e">
        <f t="shared" si="8"/>
        <v>#N/A</v>
      </c>
      <c r="H28" s="15" t="e">
        <f t="shared" si="10"/>
        <v>#N/A</v>
      </c>
      <c r="I28" s="15" t="e">
        <f t="shared" si="10"/>
        <v>#N/A</v>
      </c>
      <c r="J28" s="15" t="e">
        <f t="shared" si="10"/>
        <v>#N/A</v>
      </c>
      <c r="K28" s="15" t="e">
        <f t="shared" si="10"/>
        <v>#N/A</v>
      </c>
      <c r="L28" s="15" t="e">
        <f t="shared" si="10"/>
        <v>#N/A</v>
      </c>
      <c r="M28" s="15" t="e">
        <f t="shared" si="10"/>
        <v>#N/A</v>
      </c>
      <c r="N28" s="15" t="e">
        <f t="shared" si="10"/>
        <v>#N/A</v>
      </c>
      <c r="O28" s="15" t="e">
        <f t="shared" si="10"/>
        <v>#N/A</v>
      </c>
      <c r="P28" s="15" t="e">
        <f t="shared" si="10"/>
        <v>#N/A</v>
      </c>
      <c r="Q28" s="15" t="e">
        <f t="shared" si="10"/>
        <v>#N/A</v>
      </c>
      <c r="R28" s="15" t="e">
        <f t="shared" si="10"/>
        <v>#N/A</v>
      </c>
      <c r="S28" s="15" t="e">
        <f t="shared" si="10"/>
        <v>#N/A</v>
      </c>
      <c r="T28" s="15" t="e">
        <f t="shared" si="10"/>
        <v>#N/A</v>
      </c>
      <c r="U28" s="15" t="e">
        <f t="shared" si="10"/>
        <v>#N/A</v>
      </c>
      <c r="V28" s="15" t="e">
        <f t="shared" si="10"/>
        <v>#N/A</v>
      </c>
      <c r="W28" s="18" t="e">
        <f t="shared" si="1"/>
        <v>#N/A</v>
      </c>
      <c r="X28" s="18" t="e">
        <f t="shared" si="2"/>
        <v>#N/A</v>
      </c>
      <c r="Y28" s="18" t="e">
        <f t="shared" si="3"/>
        <v>#N/A</v>
      </c>
      <c r="Z28" s="18" t="e">
        <f t="shared" si="4"/>
        <v>#N/A</v>
      </c>
      <c r="AA28" s="15" t="e">
        <f t="shared" si="5"/>
        <v>#N/A</v>
      </c>
      <c r="AB28" s="15" t="e">
        <f t="shared" si="6"/>
        <v>#N/A</v>
      </c>
      <c r="AC28" s="15" t="e">
        <f t="shared" si="7"/>
        <v>#N/A</v>
      </c>
      <c r="AD28" s="18"/>
    </row>
    <row r="29" spans="1:30" hidden="1" x14ac:dyDescent="0.2">
      <c r="A29" s="11">
        <v>3086</v>
      </c>
      <c r="B29" s="25">
        <v>38637</v>
      </c>
      <c r="C29" s="6" t="s">
        <v>879</v>
      </c>
      <c r="D29" s="6" t="s">
        <v>880</v>
      </c>
      <c r="E29" s="6" t="s">
        <v>174</v>
      </c>
      <c r="F29" s="6" t="s">
        <v>881</v>
      </c>
      <c r="G29" t="e">
        <f t="shared" si="8"/>
        <v>#N/A</v>
      </c>
      <c r="H29" s="15" t="e">
        <f t="shared" si="10"/>
        <v>#N/A</v>
      </c>
      <c r="I29" s="15" t="e">
        <f t="shared" si="10"/>
        <v>#N/A</v>
      </c>
      <c r="J29" s="15" t="e">
        <f t="shared" si="10"/>
        <v>#N/A</v>
      </c>
      <c r="K29" s="15" t="e">
        <f t="shared" si="10"/>
        <v>#N/A</v>
      </c>
      <c r="L29" s="15" t="e">
        <f t="shared" si="10"/>
        <v>#N/A</v>
      </c>
      <c r="M29" s="15" t="e">
        <f t="shared" si="10"/>
        <v>#N/A</v>
      </c>
      <c r="N29" s="15" t="e">
        <f t="shared" si="10"/>
        <v>#N/A</v>
      </c>
      <c r="O29" s="15" t="e">
        <f t="shared" si="10"/>
        <v>#N/A</v>
      </c>
      <c r="P29" s="15" t="e">
        <f t="shared" si="10"/>
        <v>#N/A</v>
      </c>
      <c r="Q29" s="15" t="e">
        <f t="shared" si="10"/>
        <v>#N/A</v>
      </c>
      <c r="R29" s="15" t="e">
        <f t="shared" si="10"/>
        <v>#N/A</v>
      </c>
      <c r="S29" s="15" t="e">
        <f t="shared" si="10"/>
        <v>#N/A</v>
      </c>
      <c r="T29" s="15" t="e">
        <f t="shared" si="10"/>
        <v>#N/A</v>
      </c>
      <c r="U29" s="15" t="e">
        <f t="shared" si="10"/>
        <v>#N/A</v>
      </c>
      <c r="V29" s="15" t="e">
        <f t="shared" si="10"/>
        <v>#N/A</v>
      </c>
      <c r="W29" s="18" t="e">
        <f t="shared" si="1"/>
        <v>#N/A</v>
      </c>
      <c r="X29" s="18" t="e">
        <f t="shared" si="2"/>
        <v>#N/A</v>
      </c>
      <c r="Y29" s="18" t="e">
        <f t="shared" si="3"/>
        <v>#N/A</v>
      </c>
      <c r="Z29" s="18" t="e">
        <f t="shared" si="4"/>
        <v>#N/A</v>
      </c>
      <c r="AA29" s="15" t="e">
        <f t="shared" si="5"/>
        <v>#N/A</v>
      </c>
      <c r="AB29" s="15" t="e">
        <f t="shared" si="6"/>
        <v>#N/A</v>
      </c>
      <c r="AC29" s="15" t="e">
        <f t="shared" si="7"/>
        <v>#N/A</v>
      </c>
      <c r="AD29" s="18"/>
    </row>
    <row r="30" spans="1:30" hidden="1" x14ac:dyDescent="0.2">
      <c r="A30" s="12">
        <v>3087</v>
      </c>
      <c r="B30" s="9">
        <v>38451</v>
      </c>
      <c r="C30" s="8" t="s">
        <v>883</v>
      </c>
      <c r="D30" s="6" t="s">
        <v>884</v>
      </c>
      <c r="E30" s="6" t="s">
        <v>66</v>
      </c>
      <c r="F30" s="6" t="s">
        <v>67</v>
      </c>
      <c r="G30" t="e">
        <f t="shared" si="8"/>
        <v>#N/A</v>
      </c>
      <c r="H30" s="15" t="e">
        <f t="shared" si="10"/>
        <v>#N/A</v>
      </c>
      <c r="I30" s="15" t="e">
        <f t="shared" si="10"/>
        <v>#N/A</v>
      </c>
      <c r="J30" s="15" t="e">
        <f t="shared" si="10"/>
        <v>#N/A</v>
      </c>
      <c r="K30" s="15" t="e">
        <f t="shared" si="10"/>
        <v>#N/A</v>
      </c>
      <c r="L30" s="15" t="e">
        <f t="shared" si="10"/>
        <v>#N/A</v>
      </c>
      <c r="M30" s="15" t="e">
        <f t="shared" si="10"/>
        <v>#N/A</v>
      </c>
      <c r="N30" s="15" t="e">
        <f t="shared" si="10"/>
        <v>#N/A</v>
      </c>
      <c r="O30" s="15" t="e">
        <f t="shared" si="10"/>
        <v>#N/A</v>
      </c>
      <c r="P30" s="15" t="e">
        <f t="shared" si="10"/>
        <v>#N/A</v>
      </c>
      <c r="Q30" s="15" t="e">
        <f t="shared" si="10"/>
        <v>#N/A</v>
      </c>
      <c r="R30" s="15" t="e">
        <f t="shared" si="10"/>
        <v>#N/A</v>
      </c>
      <c r="S30" s="15" t="e">
        <f t="shared" si="10"/>
        <v>#N/A</v>
      </c>
      <c r="T30" s="15" t="e">
        <f t="shared" si="10"/>
        <v>#N/A</v>
      </c>
      <c r="U30" s="15" t="e">
        <f t="shared" si="10"/>
        <v>#N/A</v>
      </c>
      <c r="V30" s="15" t="e">
        <f t="shared" si="10"/>
        <v>#N/A</v>
      </c>
      <c r="W30" s="18" t="e">
        <f t="shared" si="1"/>
        <v>#N/A</v>
      </c>
      <c r="X30" s="18" t="e">
        <f t="shared" si="2"/>
        <v>#N/A</v>
      </c>
      <c r="Y30" s="18" t="e">
        <f t="shared" si="3"/>
        <v>#N/A</v>
      </c>
      <c r="Z30" s="18" t="e">
        <f t="shared" si="4"/>
        <v>#N/A</v>
      </c>
      <c r="AA30" s="15" t="e">
        <f t="shared" si="5"/>
        <v>#N/A</v>
      </c>
      <c r="AB30" s="15" t="e">
        <f t="shared" si="6"/>
        <v>#N/A</v>
      </c>
      <c r="AC30" s="15" t="e">
        <f t="shared" si="7"/>
        <v>#N/A</v>
      </c>
      <c r="AD30" s="18"/>
    </row>
    <row r="31" spans="1:30" hidden="1" x14ac:dyDescent="0.2">
      <c r="A31" s="11">
        <v>3107</v>
      </c>
      <c r="B31" s="7">
        <v>38758</v>
      </c>
      <c r="C31" s="6"/>
      <c r="D31" s="8" t="s">
        <v>909</v>
      </c>
      <c r="E31" s="8" t="s">
        <v>1158</v>
      </c>
      <c r="F31" s="8" t="s">
        <v>140</v>
      </c>
      <c r="G31" t="e">
        <f t="shared" si="8"/>
        <v>#N/A</v>
      </c>
      <c r="H31" s="15" t="e">
        <f t="shared" si="10"/>
        <v>#N/A</v>
      </c>
      <c r="I31" s="15" t="e">
        <f t="shared" si="10"/>
        <v>#N/A</v>
      </c>
      <c r="J31" s="15" t="e">
        <f t="shared" si="10"/>
        <v>#N/A</v>
      </c>
      <c r="K31" s="15" t="e">
        <f t="shared" si="10"/>
        <v>#N/A</v>
      </c>
      <c r="L31" s="15" t="e">
        <f t="shared" si="10"/>
        <v>#N/A</v>
      </c>
      <c r="M31" s="15" t="e">
        <f t="shared" si="10"/>
        <v>#N/A</v>
      </c>
      <c r="N31" s="15" t="e">
        <f t="shared" si="10"/>
        <v>#N/A</v>
      </c>
      <c r="O31" s="15" t="e">
        <f t="shared" si="10"/>
        <v>#N/A</v>
      </c>
      <c r="P31" s="15" t="e">
        <f t="shared" si="10"/>
        <v>#N/A</v>
      </c>
      <c r="Q31" s="15" t="e">
        <f t="shared" si="10"/>
        <v>#N/A</v>
      </c>
      <c r="R31" s="15" t="e">
        <f t="shared" si="10"/>
        <v>#N/A</v>
      </c>
      <c r="S31" s="15" t="e">
        <f t="shared" si="10"/>
        <v>#N/A</v>
      </c>
      <c r="T31" s="15" t="e">
        <f t="shared" si="10"/>
        <v>#N/A</v>
      </c>
      <c r="U31" s="15" t="e">
        <f t="shared" si="10"/>
        <v>#N/A</v>
      </c>
      <c r="V31" s="15" t="e">
        <f t="shared" si="10"/>
        <v>#N/A</v>
      </c>
      <c r="W31" s="18" t="e">
        <f t="shared" si="1"/>
        <v>#N/A</v>
      </c>
      <c r="X31" s="18" t="e">
        <f t="shared" si="2"/>
        <v>#N/A</v>
      </c>
      <c r="Y31" s="18" t="e">
        <f t="shared" si="3"/>
        <v>#N/A</v>
      </c>
      <c r="Z31" s="18" t="e">
        <f t="shared" si="4"/>
        <v>#N/A</v>
      </c>
      <c r="AA31" s="15" t="e">
        <f t="shared" si="5"/>
        <v>#N/A</v>
      </c>
      <c r="AB31" s="15" t="e">
        <f t="shared" si="6"/>
        <v>#N/A</v>
      </c>
      <c r="AC31" s="15" t="e">
        <f t="shared" si="7"/>
        <v>#N/A</v>
      </c>
      <c r="AD31" s="18"/>
    </row>
    <row r="32" spans="1:30" hidden="1" x14ac:dyDescent="0.2">
      <c r="A32" s="12">
        <v>3163</v>
      </c>
      <c r="B32" s="9">
        <v>36756</v>
      </c>
      <c r="C32" s="8" t="s">
        <v>975</v>
      </c>
      <c r="D32" s="6" t="s">
        <v>976</v>
      </c>
      <c r="E32" s="6" t="s">
        <v>66</v>
      </c>
      <c r="F32" s="6" t="s">
        <v>67</v>
      </c>
      <c r="G32" t="e">
        <f t="shared" si="8"/>
        <v>#N/A</v>
      </c>
      <c r="H32" s="15" t="e">
        <f t="shared" si="10"/>
        <v>#N/A</v>
      </c>
      <c r="I32" s="15" t="e">
        <f t="shared" si="10"/>
        <v>#N/A</v>
      </c>
      <c r="J32" s="15" t="e">
        <f t="shared" si="10"/>
        <v>#N/A</v>
      </c>
      <c r="K32" s="15" t="e">
        <f t="shared" si="10"/>
        <v>#N/A</v>
      </c>
      <c r="L32" s="15" t="e">
        <f t="shared" si="10"/>
        <v>#N/A</v>
      </c>
      <c r="M32" s="15" t="e">
        <f t="shared" si="10"/>
        <v>#N/A</v>
      </c>
      <c r="N32" s="15" t="e">
        <f t="shared" si="10"/>
        <v>#N/A</v>
      </c>
      <c r="O32" s="15" t="e">
        <f t="shared" si="10"/>
        <v>#N/A</v>
      </c>
      <c r="P32" s="15" t="e">
        <f t="shared" si="10"/>
        <v>#N/A</v>
      </c>
      <c r="Q32" s="15" t="e">
        <f t="shared" si="10"/>
        <v>#N/A</v>
      </c>
      <c r="R32" s="15" t="e">
        <f t="shared" si="10"/>
        <v>#N/A</v>
      </c>
      <c r="S32" s="15" t="e">
        <f t="shared" si="10"/>
        <v>#N/A</v>
      </c>
      <c r="T32" s="15" t="e">
        <f t="shared" si="10"/>
        <v>#N/A</v>
      </c>
      <c r="U32" s="15" t="e">
        <f t="shared" si="10"/>
        <v>#N/A</v>
      </c>
      <c r="V32" s="15" t="e">
        <f t="shared" si="10"/>
        <v>#N/A</v>
      </c>
      <c r="W32" s="18" t="e">
        <f t="shared" si="1"/>
        <v>#N/A</v>
      </c>
      <c r="X32" s="18" t="e">
        <f t="shared" si="2"/>
        <v>#N/A</v>
      </c>
      <c r="Y32" s="18" t="e">
        <f t="shared" si="3"/>
        <v>#N/A</v>
      </c>
      <c r="Z32" s="18" t="e">
        <f t="shared" si="4"/>
        <v>#N/A</v>
      </c>
      <c r="AA32" s="15" t="e">
        <f t="shared" si="5"/>
        <v>#N/A</v>
      </c>
      <c r="AB32" s="15" t="e">
        <f t="shared" si="6"/>
        <v>#N/A</v>
      </c>
      <c r="AC32" s="15" t="e">
        <f t="shared" si="7"/>
        <v>#N/A</v>
      </c>
      <c r="AD32" s="18"/>
    </row>
    <row r="33" spans="1:30" hidden="1" x14ac:dyDescent="0.2">
      <c r="A33" s="11">
        <v>3166</v>
      </c>
      <c r="B33" s="7">
        <v>37786</v>
      </c>
      <c r="C33" s="6" t="s">
        <v>979</v>
      </c>
      <c r="D33" s="6" t="s">
        <v>980</v>
      </c>
      <c r="E33" s="6" t="s">
        <v>123</v>
      </c>
      <c r="F33" s="6" t="s">
        <v>124</v>
      </c>
      <c r="G33" t="e">
        <f t="shared" si="8"/>
        <v>#N/A</v>
      </c>
      <c r="H33" s="15" t="e">
        <f t="shared" ref="H33:V42" si="11">VLOOKUP($A33,SIBMonthly,H$1,FALSE)</f>
        <v>#N/A</v>
      </c>
      <c r="I33" s="15" t="e">
        <f t="shared" si="11"/>
        <v>#N/A</v>
      </c>
      <c r="J33" s="15" t="e">
        <f t="shared" si="11"/>
        <v>#N/A</v>
      </c>
      <c r="K33" s="15" t="e">
        <f t="shared" si="11"/>
        <v>#N/A</v>
      </c>
      <c r="L33" s="15" t="e">
        <f t="shared" si="11"/>
        <v>#N/A</v>
      </c>
      <c r="M33" s="15" t="e">
        <f t="shared" si="11"/>
        <v>#N/A</v>
      </c>
      <c r="N33" s="15" t="e">
        <f t="shared" si="11"/>
        <v>#N/A</v>
      </c>
      <c r="O33" s="15" t="e">
        <f t="shared" si="11"/>
        <v>#N/A</v>
      </c>
      <c r="P33" s="15" t="e">
        <f t="shared" si="11"/>
        <v>#N/A</v>
      </c>
      <c r="Q33" s="15" t="e">
        <f t="shared" si="11"/>
        <v>#N/A</v>
      </c>
      <c r="R33" s="15" t="e">
        <f t="shared" si="11"/>
        <v>#N/A</v>
      </c>
      <c r="S33" s="15" t="e">
        <f t="shared" si="11"/>
        <v>#N/A</v>
      </c>
      <c r="T33" s="15" t="e">
        <f t="shared" si="11"/>
        <v>#N/A</v>
      </c>
      <c r="U33" s="15" t="e">
        <f t="shared" si="11"/>
        <v>#N/A</v>
      </c>
      <c r="V33" s="15" t="e">
        <f t="shared" si="11"/>
        <v>#N/A</v>
      </c>
      <c r="W33" s="18" t="e">
        <f t="shared" si="1"/>
        <v>#N/A</v>
      </c>
      <c r="X33" s="18" t="e">
        <f t="shared" si="2"/>
        <v>#N/A</v>
      </c>
      <c r="Y33" s="18" t="e">
        <f t="shared" si="3"/>
        <v>#N/A</v>
      </c>
      <c r="Z33" s="18" t="e">
        <f t="shared" si="4"/>
        <v>#N/A</v>
      </c>
      <c r="AA33" s="15" t="e">
        <f t="shared" si="5"/>
        <v>#N/A</v>
      </c>
      <c r="AB33" s="15" t="e">
        <f t="shared" si="6"/>
        <v>#N/A</v>
      </c>
      <c r="AC33" s="15" t="e">
        <f t="shared" si="7"/>
        <v>#N/A</v>
      </c>
      <c r="AD33" s="18"/>
    </row>
    <row r="34" spans="1:30" hidden="1" x14ac:dyDescent="0.2">
      <c r="A34" s="12">
        <v>3170</v>
      </c>
      <c r="B34" s="9">
        <v>39078</v>
      </c>
      <c r="C34" s="8" t="s">
        <v>984</v>
      </c>
      <c r="D34" s="8" t="s">
        <v>985</v>
      </c>
      <c r="E34" s="8" t="s">
        <v>123</v>
      </c>
      <c r="F34" s="8" t="s">
        <v>6264</v>
      </c>
      <c r="G34" t="str">
        <f t="shared" si="8"/>
        <v>VTS19.SIB12 T16 MLV Actuation</v>
      </c>
      <c r="H34" s="15">
        <f t="shared" si="11"/>
        <v>0</v>
      </c>
      <c r="I34" s="15">
        <f t="shared" si="11"/>
        <v>0</v>
      </c>
      <c r="J34" s="15">
        <f t="shared" si="11"/>
        <v>89270.78</v>
      </c>
      <c r="K34" s="15">
        <f t="shared" si="11"/>
        <v>3201340.25</v>
      </c>
      <c r="L34" s="15">
        <f t="shared" si="11"/>
        <v>350000</v>
      </c>
      <c r="M34" s="15">
        <f t="shared" si="11"/>
        <v>0</v>
      </c>
      <c r="N34" s="15">
        <f t="shared" si="11"/>
        <v>5582103</v>
      </c>
      <c r="O34" s="15">
        <f t="shared" si="11"/>
        <v>104941.12</v>
      </c>
      <c r="P34" s="15">
        <f t="shared" si="11"/>
        <v>90398.78</v>
      </c>
      <c r="Q34" s="15">
        <f t="shared" si="11"/>
        <v>1128</v>
      </c>
      <c r="R34" s="15">
        <f t="shared" si="11"/>
        <v>3217010.59</v>
      </c>
      <c r="S34" s="15">
        <f t="shared" si="11"/>
        <v>3202468.25</v>
      </c>
      <c r="T34" s="15">
        <f t="shared" si="11"/>
        <v>1128</v>
      </c>
      <c r="U34" s="15">
        <f t="shared" si="11"/>
        <v>211.42</v>
      </c>
      <c r="V34" s="15">
        <f t="shared" si="11"/>
        <v>0</v>
      </c>
      <c r="W34" s="18">
        <f t="shared" si="1"/>
        <v>5582103</v>
      </c>
      <c r="X34" s="18">
        <f t="shared" si="2"/>
        <v>3202468.25</v>
      </c>
      <c r="Y34" s="18">
        <f t="shared" si="3"/>
        <v>2379634.75</v>
      </c>
      <c r="Z34" s="18">
        <f t="shared" si="4"/>
        <v>0</v>
      </c>
      <c r="AA34" s="15">
        <f t="shared" si="5"/>
        <v>3112069.47</v>
      </c>
      <c r="AB34" s="15">
        <f t="shared" si="6"/>
        <v>90398.78</v>
      </c>
      <c r="AC34" s="15">
        <f t="shared" si="7"/>
        <v>0</v>
      </c>
      <c r="AD34" s="18"/>
    </row>
    <row r="35" spans="1:30" hidden="1" x14ac:dyDescent="0.2">
      <c r="A35" s="11">
        <v>3185</v>
      </c>
      <c r="B35" s="7">
        <v>39186</v>
      </c>
      <c r="C35" s="6" t="s">
        <v>1005</v>
      </c>
      <c r="D35" s="8" t="s">
        <v>1006</v>
      </c>
      <c r="E35" s="8" t="s">
        <v>78</v>
      </c>
      <c r="F35" s="8" t="s">
        <v>79</v>
      </c>
      <c r="G35" t="e">
        <f t="shared" si="8"/>
        <v>#N/A</v>
      </c>
      <c r="H35" s="15" t="e">
        <f t="shared" si="11"/>
        <v>#N/A</v>
      </c>
      <c r="I35" s="15" t="e">
        <f t="shared" si="11"/>
        <v>#N/A</v>
      </c>
      <c r="J35" s="15" t="e">
        <f t="shared" si="11"/>
        <v>#N/A</v>
      </c>
      <c r="K35" s="15" t="e">
        <f t="shared" si="11"/>
        <v>#N/A</v>
      </c>
      <c r="L35" s="15" t="e">
        <f t="shared" si="11"/>
        <v>#N/A</v>
      </c>
      <c r="M35" s="15" t="e">
        <f t="shared" si="11"/>
        <v>#N/A</v>
      </c>
      <c r="N35" s="15" t="e">
        <f t="shared" si="11"/>
        <v>#N/A</v>
      </c>
      <c r="O35" s="15" t="e">
        <f t="shared" si="11"/>
        <v>#N/A</v>
      </c>
      <c r="P35" s="15" t="e">
        <f t="shared" si="11"/>
        <v>#N/A</v>
      </c>
      <c r="Q35" s="15" t="e">
        <f t="shared" si="11"/>
        <v>#N/A</v>
      </c>
      <c r="R35" s="15" t="e">
        <f t="shared" si="11"/>
        <v>#N/A</v>
      </c>
      <c r="S35" s="15" t="e">
        <f t="shared" si="11"/>
        <v>#N/A</v>
      </c>
      <c r="T35" s="15" t="e">
        <f t="shared" si="11"/>
        <v>#N/A</v>
      </c>
      <c r="U35" s="15" t="e">
        <f t="shared" si="11"/>
        <v>#N/A</v>
      </c>
      <c r="V35" s="15" t="e">
        <f t="shared" si="11"/>
        <v>#N/A</v>
      </c>
      <c r="W35" s="18" t="e">
        <f t="shared" ref="W35:W54" si="12">N35</f>
        <v>#N/A</v>
      </c>
      <c r="X35" s="18" t="e">
        <f t="shared" ref="X35:X54" si="13">S35</f>
        <v>#N/A</v>
      </c>
      <c r="Y35" s="18" t="e">
        <f t="shared" ref="Y35:Y54" si="14">W35-X35</f>
        <v>#N/A</v>
      </c>
      <c r="Z35" s="18" t="e">
        <f t="shared" ref="Z35:Z54" si="15">M35</f>
        <v>#N/A</v>
      </c>
      <c r="AA35" s="15" t="e">
        <f t="shared" ref="AA35:AA54" si="16">IF(K35=0,0,K35-J35)</f>
        <v>#N/A</v>
      </c>
      <c r="AB35" s="15" t="e">
        <f t="shared" ref="AB35:AB54" si="17">P35</f>
        <v>#N/A</v>
      </c>
      <c r="AC35" s="15" t="e">
        <f t="shared" ref="AC35:AC54" si="18">X35-(AB35+AA35)</f>
        <v>#N/A</v>
      </c>
      <c r="AD35" s="18"/>
    </row>
    <row r="36" spans="1:30" hidden="1" x14ac:dyDescent="0.2">
      <c r="A36" s="12">
        <v>3202</v>
      </c>
      <c r="B36" s="9">
        <v>39212</v>
      </c>
      <c r="C36" s="8" t="s">
        <v>1028</v>
      </c>
      <c r="D36" s="6" t="s">
        <v>1029</v>
      </c>
      <c r="E36" s="6" t="s">
        <v>71</v>
      </c>
      <c r="F36" s="6" t="s">
        <v>6263</v>
      </c>
      <c r="G36" t="e">
        <f t="shared" si="8"/>
        <v>#N/A</v>
      </c>
      <c r="H36" s="15" t="e">
        <f t="shared" si="11"/>
        <v>#N/A</v>
      </c>
      <c r="I36" s="15" t="e">
        <f t="shared" si="11"/>
        <v>#N/A</v>
      </c>
      <c r="J36" s="15" t="e">
        <f t="shared" si="11"/>
        <v>#N/A</v>
      </c>
      <c r="K36" s="15" t="e">
        <f t="shared" si="11"/>
        <v>#N/A</v>
      </c>
      <c r="L36" s="15" t="e">
        <f t="shared" si="11"/>
        <v>#N/A</v>
      </c>
      <c r="M36" s="15" t="e">
        <f t="shared" si="11"/>
        <v>#N/A</v>
      </c>
      <c r="N36" s="15" t="e">
        <f t="shared" si="11"/>
        <v>#N/A</v>
      </c>
      <c r="O36" s="15" t="e">
        <f t="shared" si="11"/>
        <v>#N/A</v>
      </c>
      <c r="P36" s="15" t="e">
        <f t="shared" si="11"/>
        <v>#N/A</v>
      </c>
      <c r="Q36" s="15" t="e">
        <f t="shared" si="11"/>
        <v>#N/A</v>
      </c>
      <c r="R36" s="15" t="e">
        <f t="shared" si="11"/>
        <v>#N/A</v>
      </c>
      <c r="S36" s="15" t="e">
        <f t="shared" si="11"/>
        <v>#N/A</v>
      </c>
      <c r="T36" s="15" t="e">
        <f t="shared" si="11"/>
        <v>#N/A</v>
      </c>
      <c r="U36" s="15" t="e">
        <f t="shared" si="11"/>
        <v>#N/A</v>
      </c>
      <c r="V36" s="15" t="e">
        <f t="shared" si="11"/>
        <v>#N/A</v>
      </c>
      <c r="W36" s="18" t="e">
        <f t="shared" si="12"/>
        <v>#N/A</v>
      </c>
      <c r="X36" s="18" t="e">
        <f t="shared" si="13"/>
        <v>#N/A</v>
      </c>
      <c r="Y36" s="18" t="e">
        <f t="shared" si="14"/>
        <v>#N/A</v>
      </c>
      <c r="Z36" s="18" t="e">
        <f t="shared" si="15"/>
        <v>#N/A</v>
      </c>
      <c r="AA36" s="15" t="e">
        <f t="shared" si="16"/>
        <v>#N/A</v>
      </c>
      <c r="AB36" s="15" t="e">
        <f t="shared" si="17"/>
        <v>#N/A</v>
      </c>
      <c r="AC36" s="15" t="e">
        <f t="shared" si="18"/>
        <v>#N/A</v>
      </c>
      <c r="AD36" s="18"/>
    </row>
    <row r="37" spans="1:30" hidden="1" x14ac:dyDescent="0.2">
      <c r="A37" s="11">
        <v>3210</v>
      </c>
      <c r="B37" s="7">
        <v>40095</v>
      </c>
      <c r="C37" s="6" t="s">
        <v>1032</v>
      </c>
      <c r="D37" s="6" t="s">
        <v>1033</v>
      </c>
      <c r="E37" s="6" t="s">
        <v>240</v>
      </c>
      <c r="F37" s="6" t="s">
        <v>241</v>
      </c>
      <c r="G37" t="e">
        <f t="shared" ref="G37:G54" si="19">VLOOKUP(A37,SIBMonthly,3,FALSE)</f>
        <v>#N/A</v>
      </c>
      <c r="H37" s="15" t="e">
        <f t="shared" si="11"/>
        <v>#N/A</v>
      </c>
      <c r="I37" s="15" t="e">
        <f t="shared" si="11"/>
        <v>#N/A</v>
      </c>
      <c r="J37" s="15" t="e">
        <f t="shared" si="11"/>
        <v>#N/A</v>
      </c>
      <c r="K37" s="15" t="e">
        <f t="shared" si="11"/>
        <v>#N/A</v>
      </c>
      <c r="L37" s="15" t="e">
        <f t="shared" si="11"/>
        <v>#N/A</v>
      </c>
      <c r="M37" s="15" t="e">
        <f t="shared" si="11"/>
        <v>#N/A</v>
      </c>
      <c r="N37" s="15" t="e">
        <f t="shared" si="11"/>
        <v>#N/A</v>
      </c>
      <c r="O37" s="15" t="e">
        <f t="shared" si="11"/>
        <v>#N/A</v>
      </c>
      <c r="P37" s="15" t="e">
        <f t="shared" si="11"/>
        <v>#N/A</v>
      </c>
      <c r="Q37" s="15" t="e">
        <f t="shared" si="11"/>
        <v>#N/A</v>
      </c>
      <c r="R37" s="15" t="e">
        <f t="shared" si="11"/>
        <v>#N/A</v>
      </c>
      <c r="S37" s="15" t="e">
        <f t="shared" si="11"/>
        <v>#N/A</v>
      </c>
      <c r="T37" s="15" t="e">
        <f t="shared" si="11"/>
        <v>#N/A</v>
      </c>
      <c r="U37" s="15" t="e">
        <f t="shared" si="11"/>
        <v>#N/A</v>
      </c>
      <c r="V37" s="15" t="e">
        <f t="shared" si="11"/>
        <v>#N/A</v>
      </c>
      <c r="W37" s="18" t="e">
        <f t="shared" si="12"/>
        <v>#N/A</v>
      </c>
      <c r="X37" s="18" t="e">
        <f t="shared" si="13"/>
        <v>#N/A</v>
      </c>
      <c r="Y37" s="18" t="e">
        <f t="shared" si="14"/>
        <v>#N/A</v>
      </c>
      <c r="Z37" s="18" t="e">
        <f t="shared" si="15"/>
        <v>#N/A</v>
      </c>
      <c r="AA37" s="15" t="e">
        <f t="shared" si="16"/>
        <v>#N/A</v>
      </c>
      <c r="AB37" s="15" t="e">
        <f t="shared" si="17"/>
        <v>#N/A</v>
      </c>
      <c r="AC37" s="15" t="e">
        <f t="shared" si="18"/>
        <v>#N/A</v>
      </c>
      <c r="AD37" s="18"/>
    </row>
    <row r="38" spans="1:30" hidden="1" x14ac:dyDescent="0.2">
      <c r="A38" s="12">
        <v>3215</v>
      </c>
      <c r="B38" s="9">
        <v>39845</v>
      </c>
      <c r="C38" s="8" t="s">
        <v>1038</v>
      </c>
      <c r="D38" s="8" t="s">
        <v>1039</v>
      </c>
      <c r="E38" s="8" t="s">
        <v>240</v>
      </c>
      <c r="F38" s="8" t="s">
        <v>241</v>
      </c>
      <c r="G38" t="e">
        <f t="shared" si="19"/>
        <v>#N/A</v>
      </c>
      <c r="H38" s="15" t="e">
        <f t="shared" si="11"/>
        <v>#N/A</v>
      </c>
      <c r="I38" s="15" t="e">
        <f t="shared" si="11"/>
        <v>#N/A</v>
      </c>
      <c r="J38" s="15" t="e">
        <f t="shared" si="11"/>
        <v>#N/A</v>
      </c>
      <c r="K38" s="15" t="e">
        <f t="shared" si="11"/>
        <v>#N/A</v>
      </c>
      <c r="L38" s="15" t="e">
        <f t="shared" si="11"/>
        <v>#N/A</v>
      </c>
      <c r="M38" s="15" t="e">
        <f t="shared" si="11"/>
        <v>#N/A</v>
      </c>
      <c r="N38" s="15" t="e">
        <f t="shared" si="11"/>
        <v>#N/A</v>
      </c>
      <c r="O38" s="15" t="e">
        <f t="shared" si="11"/>
        <v>#N/A</v>
      </c>
      <c r="P38" s="15" t="e">
        <f t="shared" si="11"/>
        <v>#N/A</v>
      </c>
      <c r="Q38" s="15" t="e">
        <f t="shared" si="11"/>
        <v>#N/A</v>
      </c>
      <c r="R38" s="15" t="e">
        <f t="shared" si="11"/>
        <v>#N/A</v>
      </c>
      <c r="S38" s="15" t="e">
        <f t="shared" si="11"/>
        <v>#N/A</v>
      </c>
      <c r="T38" s="15" t="e">
        <f t="shared" si="11"/>
        <v>#N/A</v>
      </c>
      <c r="U38" s="15" t="e">
        <f t="shared" si="11"/>
        <v>#N/A</v>
      </c>
      <c r="V38" s="15" t="e">
        <f t="shared" si="11"/>
        <v>#N/A</v>
      </c>
      <c r="W38" s="18" t="e">
        <f t="shared" si="12"/>
        <v>#N/A</v>
      </c>
      <c r="X38" s="18" t="e">
        <f t="shared" si="13"/>
        <v>#N/A</v>
      </c>
      <c r="Y38" s="18" t="e">
        <f t="shared" si="14"/>
        <v>#N/A</v>
      </c>
      <c r="Z38" s="18" t="e">
        <f t="shared" si="15"/>
        <v>#N/A</v>
      </c>
      <c r="AA38" s="15" t="e">
        <f t="shared" si="16"/>
        <v>#N/A</v>
      </c>
      <c r="AB38" s="15" t="e">
        <f t="shared" si="17"/>
        <v>#N/A</v>
      </c>
      <c r="AC38" s="15" t="e">
        <f t="shared" si="18"/>
        <v>#N/A</v>
      </c>
      <c r="AD38" s="18"/>
    </row>
    <row r="39" spans="1:30" hidden="1" x14ac:dyDescent="0.2">
      <c r="A39" s="11">
        <v>3268</v>
      </c>
      <c r="B39" s="7">
        <v>39542</v>
      </c>
      <c r="C39" s="6" t="s">
        <v>1089</v>
      </c>
      <c r="D39" s="8" t="s">
        <v>1090</v>
      </c>
      <c r="E39" s="8" t="s">
        <v>29</v>
      </c>
      <c r="F39" s="8" t="s">
        <v>30</v>
      </c>
      <c r="G39" t="e">
        <f t="shared" si="19"/>
        <v>#N/A</v>
      </c>
      <c r="H39" s="15" t="e">
        <f t="shared" si="11"/>
        <v>#N/A</v>
      </c>
      <c r="I39" s="15" t="e">
        <f t="shared" si="11"/>
        <v>#N/A</v>
      </c>
      <c r="J39" s="15" t="e">
        <f t="shared" si="11"/>
        <v>#N/A</v>
      </c>
      <c r="K39" s="15" t="e">
        <f t="shared" si="11"/>
        <v>#N/A</v>
      </c>
      <c r="L39" s="15" t="e">
        <f t="shared" si="11"/>
        <v>#N/A</v>
      </c>
      <c r="M39" s="15" t="e">
        <f t="shared" si="11"/>
        <v>#N/A</v>
      </c>
      <c r="N39" s="15" t="e">
        <f t="shared" si="11"/>
        <v>#N/A</v>
      </c>
      <c r="O39" s="15" t="e">
        <f t="shared" si="11"/>
        <v>#N/A</v>
      </c>
      <c r="P39" s="15" t="e">
        <f t="shared" si="11"/>
        <v>#N/A</v>
      </c>
      <c r="Q39" s="15" t="e">
        <f t="shared" si="11"/>
        <v>#N/A</v>
      </c>
      <c r="R39" s="15" t="e">
        <f t="shared" si="11"/>
        <v>#N/A</v>
      </c>
      <c r="S39" s="15" t="e">
        <f t="shared" si="11"/>
        <v>#N/A</v>
      </c>
      <c r="T39" s="15" t="e">
        <f t="shared" si="11"/>
        <v>#N/A</v>
      </c>
      <c r="U39" s="15" t="e">
        <f t="shared" si="11"/>
        <v>#N/A</v>
      </c>
      <c r="V39" s="15" t="e">
        <f t="shared" si="11"/>
        <v>#N/A</v>
      </c>
      <c r="W39" s="18" t="e">
        <f t="shared" si="12"/>
        <v>#N/A</v>
      </c>
      <c r="X39" s="18" t="e">
        <f t="shared" si="13"/>
        <v>#N/A</v>
      </c>
      <c r="Y39" s="18" t="e">
        <f t="shared" si="14"/>
        <v>#N/A</v>
      </c>
      <c r="Z39" s="18" t="e">
        <f t="shared" si="15"/>
        <v>#N/A</v>
      </c>
      <c r="AA39" s="15" t="e">
        <f t="shared" si="16"/>
        <v>#N/A</v>
      </c>
      <c r="AB39" s="15" t="e">
        <f t="shared" si="17"/>
        <v>#N/A</v>
      </c>
      <c r="AC39" s="15" t="e">
        <f t="shared" si="18"/>
        <v>#N/A</v>
      </c>
      <c r="AD39" s="18"/>
    </row>
    <row r="40" spans="1:30" hidden="1" x14ac:dyDescent="0.2">
      <c r="A40" s="12">
        <v>3277</v>
      </c>
      <c r="B40" s="9">
        <v>39654</v>
      </c>
      <c r="C40" s="8" t="s">
        <v>1107</v>
      </c>
      <c r="D40" s="8" t="s">
        <v>1108</v>
      </c>
      <c r="E40" s="8" t="s">
        <v>91</v>
      </c>
      <c r="F40" s="8" t="s">
        <v>92</v>
      </c>
      <c r="G40" t="e">
        <f t="shared" si="19"/>
        <v>#N/A</v>
      </c>
      <c r="H40" s="15" t="e">
        <f t="shared" si="11"/>
        <v>#N/A</v>
      </c>
      <c r="I40" s="15" t="e">
        <f t="shared" si="11"/>
        <v>#N/A</v>
      </c>
      <c r="J40" s="15" t="e">
        <f t="shared" si="11"/>
        <v>#N/A</v>
      </c>
      <c r="K40" s="15" t="e">
        <f t="shared" si="11"/>
        <v>#N/A</v>
      </c>
      <c r="L40" s="15" t="e">
        <f t="shared" si="11"/>
        <v>#N/A</v>
      </c>
      <c r="M40" s="15" t="e">
        <f t="shared" si="11"/>
        <v>#N/A</v>
      </c>
      <c r="N40" s="15" t="e">
        <f t="shared" si="11"/>
        <v>#N/A</v>
      </c>
      <c r="O40" s="15" t="e">
        <f t="shared" si="11"/>
        <v>#N/A</v>
      </c>
      <c r="P40" s="15" t="e">
        <f t="shared" si="11"/>
        <v>#N/A</v>
      </c>
      <c r="Q40" s="15" t="e">
        <f t="shared" si="11"/>
        <v>#N/A</v>
      </c>
      <c r="R40" s="15" t="e">
        <f t="shared" si="11"/>
        <v>#N/A</v>
      </c>
      <c r="S40" s="15" t="e">
        <f t="shared" si="11"/>
        <v>#N/A</v>
      </c>
      <c r="T40" s="15" t="e">
        <f t="shared" si="11"/>
        <v>#N/A</v>
      </c>
      <c r="U40" s="15" t="e">
        <f t="shared" si="11"/>
        <v>#N/A</v>
      </c>
      <c r="V40" s="15" t="e">
        <f t="shared" si="11"/>
        <v>#N/A</v>
      </c>
      <c r="W40" s="18" t="e">
        <f t="shared" si="12"/>
        <v>#N/A</v>
      </c>
      <c r="X40" s="18" t="e">
        <f t="shared" si="13"/>
        <v>#N/A</v>
      </c>
      <c r="Y40" s="18" t="e">
        <f t="shared" si="14"/>
        <v>#N/A</v>
      </c>
      <c r="Z40" s="18" t="e">
        <f t="shared" si="15"/>
        <v>#N/A</v>
      </c>
      <c r="AA40" s="15" t="e">
        <f t="shared" si="16"/>
        <v>#N/A</v>
      </c>
      <c r="AB40" s="15" t="e">
        <f t="shared" si="17"/>
        <v>#N/A</v>
      </c>
      <c r="AC40" s="15" t="e">
        <f t="shared" si="18"/>
        <v>#N/A</v>
      </c>
      <c r="AD40" s="18"/>
    </row>
    <row r="41" spans="1:30" hidden="1" x14ac:dyDescent="0.2">
      <c r="A41" s="11">
        <v>3280</v>
      </c>
      <c r="B41" s="7">
        <v>39555</v>
      </c>
      <c r="C41" s="6" t="s">
        <v>1113</v>
      </c>
      <c r="D41" s="8" t="s">
        <v>1114</v>
      </c>
      <c r="E41" s="8" t="s">
        <v>78</v>
      </c>
      <c r="F41" s="8" t="s">
        <v>79</v>
      </c>
      <c r="G41" t="e">
        <f t="shared" si="19"/>
        <v>#N/A</v>
      </c>
      <c r="H41" s="15" t="e">
        <f t="shared" si="11"/>
        <v>#N/A</v>
      </c>
      <c r="I41" s="15" t="e">
        <f t="shared" si="11"/>
        <v>#N/A</v>
      </c>
      <c r="J41" s="15" t="e">
        <f t="shared" si="11"/>
        <v>#N/A</v>
      </c>
      <c r="K41" s="15" t="e">
        <f t="shared" si="11"/>
        <v>#N/A</v>
      </c>
      <c r="L41" s="15" t="e">
        <f t="shared" si="11"/>
        <v>#N/A</v>
      </c>
      <c r="M41" s="15" t="e">
        <f t="shared" si="11"/>
        <v>#N/A</v>
      </c>
      <c r="N41" s="15" t="e">
        <f t="shared" si="11"/>
        <v>#N/A</v>
      </c>
      <c r="O41" s="15" t="e">
        <f t="shared" si="11"/>
        <v>#N/A</v>
      </c>
      <c r="P41" s="15" t="e">
        <f t="shared" si="11"/>
        <v>#N/A</v>
      </c>
      <c r="Q41" s="15" t="e">
        <f t="shared" si="11"/>
        <v>#N/A</v>
      </c>
      <c r="R41" s="15" t="e">
        <f t="shared" si="11"/>
        <v>#N/A</v>
      </c>
      <c r="S41" s="15" t="e">
        <f t="shared" si="11"/>
        <v>#N/A</v>
      </c>
      <c r="T41" s="15" t="e">
        <f t="shared" si="11"/>
        <v>#N/A</v>
      </c>
      <c r="U41" s="15" t="e">
        <f t="shared" si="11"/>
        <v>#N/A</v>
      </c>
      <c r="V41" s="15" t="e">
        <f t="shared" si="11"/>
        <v>#N/A</v>
      </c>
      <c r="W41" s="18" t="e">
        <f t="shared" si="12"/>
        <v>#N/A</v>
      </c>
      <c r="X41" s="18" t="e">
        <f t="shared" si="13"/>
        <v>#N/A</v>
      </c>
      <c r="Y41" s="18" t="e">
        <f t="shared" si="14"/>
        <v>#N/A</v>
      </c>
      <c r="Z41" s="18" t="e">
        <f t="shared" si="15"/>
        <v>#N/A</v>
      </c>
      <c r="AA41" s="15" t="e">
        <f t="shared" si="16"/>
        <v>#N/A</v>
      </c>
      <c r="AB41" s="15" t="e">
        <f t="shared" si="17"/>
        <v>#N/A</v>
      </c>
      <c r="AC41" s="15" t="e">
        <f t="shared" si="18"/>
        <v>#N/A</v>
      </c>
      <c r="AD41" s="18"/>
    </row>
    <row r="42" spans="1:30" hidden="1" x14ac:dyDescent="0.2">
      <c r="A42" s="12">
        <v>3282</v>
      </c>
      <c r="B42" s="9">
        <v>39786</v>
      </c>
      <c r="C42" s="8" t="s">
        <v>1117</v>
      </c>
      <c r="D42" s="6" t="s">
        <v>715</v>
      </c>
      <c r="E42" s="6" t="s">
        <v>78</v>
      </c>
      <c r="F42" s="6" t="s">
        <v>79</v>
      </c>
      <c r="G42" t="e">
        <f t="shared" si="19"/>
        <v>#N/A</v>
      </c>
      <c r="H42" s="15" t="e">
        <f t="shared" si="11"/>
        <v>#N/A</v>
      </c>
      <c r="I42" s="15" t="e">
        <f t="shared" si="11"/>
        <v>#N/A</v>
      </c>
      <c r="J42" s="15" t="e">
        <f t="shared" si="11"/>
        <v>#N/A</v>
      </c>
      <c r="K42" s="15" t="e">
        <f t="shared" si="11"/>
        <v>#N/A</v>
      </c>
      <c r="L42" s="15" t="e">
        <f t="shared" si="11"/>
        <v>#N/A</v>
      </c>
      <c r="M42" s="15" t="e">
        <f t="shared" si="11"/>
        <v>#N/A</v>
      </c>
      <c r="N42" s="15" t="e">
        <f t="shared" si="11"/>
        <v>#N/A</v>
      </c>
      <c r="O42" s="15" t="e">
        <f t="shared" si="11"/>
        <v>#N/A</v>
      </c>
      <c r="P42" s="15" t="e">
        <f t="shared" si="11"/>
        <v>#N/A</v>
      </c>
      <c r="Q42" s="15" t="e">
        <f t="shared" si="11"/>
        <v>#N/A</v>
      </c>
      <c r="R42" s="15" t="e">
        <f t="shared" si="11"/>
        <v>#N/A</v>
      </c>
      <c r="S42" s="15" t="e">
        <f t="shared" si="11"/>
        <v>#N/A</v>
      </c>
      <c r="T42" s="15" t="e">
        <f t="shared" si="11"/>
        <v>#N/A</v>
      </c>
      <c r="U42" s="15" t="e">
        <f t="shared" si="11"/>
        <v>#N/A</v>
      </c>
      <c r="V42" s="15" t="e">
        <f t="shared" si="11"/>
        <v>#N/A</v>
      </c>
      <c r="W42" s="18" t="e">
        <f t="shared" si="12"/>
        <v>#N/A</v>
      </c>
      <c r="X42" s="18" t="e">
        <f t="shared" si="13"/>
        <v>#N/A</v>
      </c>
      <c r="Y42" s="18" t="e">
        <f t="shared" si="14"/>
        <v>#N/A</v>
      </c>
      <c r="Z42" s="18" t="e">
        <f t="shared" si="15"/>
        <v>#N/A</v>
      </c>
      <c r="AA42" s="15" t="e">
        <f t="shared" si="16"/>
        <v>#N/A</v>
      </c>
      <c r="AB42" s="15" t="e">
        <f t="shared" si="17"/>
        <v>#N/A</v>
      </c>
      <c r="AC42" s="15" t="e">
        <f t="shared" si="18"/>
        <v>#N/A</v>
      </c>
      <c r="AD42" s="18"/>
    </row>
    <row r="43" spans="1:30" hidden="1" x14ac:dyDescent="0.2">
      <c r="A43" s="11">
        <v>3295</v>
      </c>
      <c r="B43" s="7">
        <v>39469</v>
      </c>
      <c r="C43" s="6" t="s">
        <v>1134</v>
      </c>
      <c r="D43" s="8" t="s">
        <v>1135</v>
      </c>
      <c r="E43" s="8" t="s">
        <v>174</v>
      </c>
      <c r="F43" s="8" t="s">
        <v>881</v>
      </c>
      <c r="G43" t="e">
        <f t="shared" si="19"/>
        <v>#N/A</v>
      </c>
      <c r="H43" s="15" t="e">
        <f t="shared" ref="H43:V58" si="20">VLOOKUP($A43,SIBMonthly,H$1,FALSE)</f>
        <v>#N/A</v>
      </c>
      <c r="I43" s="15" t="e">
        <f t="shared" si="20"/>
        <v>#N/A</v>
      </c>
      <c r="J43" s="15" t="e">
        <f t="shared" si="20"/>
        <v>#N/A</v>
      </c>
      <c r="K43" s="15" t="e">
        <f t="shared" si="20"/>
        <v>#N/A</v>
      </c>
      <c r="L43" s="15" t="e">
        <f t="shared" si="20"/>
        <v>#N/A</v>
      </c>
      <c r="M43" s="15" t="e">
        <f t="shared" si="20"/>
        <v>#N/A</v>
      </c>
      <c r="N43" s="15" t="e">
        <f t="shared" si="20"/>
        <v>#N/A</v>
      </c>
      <c r="O43" s="15" t="e">
        <f t="shared" si="20"/>
        <v>#N/A</v>
      </c>
      <c r="P43" s="15" t="e">
        <f t="shared" si="20"/>
        <v>#N/A</v>
      </c>
      <c r="Q43" s="15" t="e">
        <f t="shared" si="20"/>
        <v>#N/A</v>
      </c>
      <c r="R43" s="15" t="e">
        <f t="shared" si="20"/>
        <v>#N/A</v>
      </c>
      <c r="S43" s="15" t="e">
        <f t="shared" si="20"/>
        <v>#N/A</v>
      </c>
      <c r="T43" s="15" t="e">
        <f t="shared" si="20"/>
        <v>#N/A</v>
      </c>
      <c r="U43" s="15" t="e">
        <f t="shared" si="20"/>
        <v>#N/A</v>
      </c>
      <c r="V43" s="15" t="e">
        <f t="shared" si="20"/>
        <v>#N/A</v>
      </c>
      <c r="W43" s="18" t="e">
        <f t="shared" si="12"/>
        <v>#N/A</v>
      </c>
      <c r="X43" s="18" t="e">
        <f t="shared" si="13"/>
        <v>#N/A</v>
      </c>
      <c r="Y43" s="18" t="e">
        <f t="shared" si="14"/>
        <v>#N/A</v>
      </c>
      <c r="Z43" s="18" t="e">
        <f t="shared" si="15"/>
        <v>#N/A</v>
      </c>
      <c r="AA43" s="15" t="e">
        <f t="shared" si="16"/>
        <v>#N/A</v>
      </c>
      <c r="AB43" s="15" t="e">
        <f t="shared" si="17"/>
        <v>#N/A</v>
      </c>
      <c r="AC43" s="15" t="e">
        <f t="shared" si="18"/>
        <v>#N/A</v>
      </c>
      <c r="AD43" s="18"/>
    </row>
    <row r="44" spans="1:30" hidden="1" x14ac:dyDescent="0.2">
      <c r="A44" s="12">
        <v>3310</v>
      </c>
      <c r="B44" s="9">
        <v>39534</v>
      </c>
      <c r="C44" s="8" t="s">
        <v>1156</v>
      </c>
      <c r="D44" s="6" t="s">
        <v>1157</v>
      </c>
      <c r="E44" s="6" t="s">
        <v>1158</v>
      </c>
      <c r="F44" s="6" t="s">
        <v>140</v>
      </c>
      <c r="G44" t="str">
        <f t="shared" si="19"/>
        <v>GGP - Neds Creek discharge pipework vibration remediation</v>
      </c>
      <c r="H44" s="15">
        <f t="shared" si="20"/>
        <v>0</v>
      </c>
      <c r="I44" s="15">
        <f t="shared" si="20"/>
        <v>0</v>
      </c>
      <c r="J44" s="15">
        <f t="shared" si="20"/>
        <v>56550.36</v>
      </c>
      <c r="K44" s="15">
        <f t="shared" si="20"/>
        <v>850670.93</v>
      </c>
      <c r="L44" s="15">
        <f t="shared" si="20"/>
        <v>0</v>
      </c>
      <c r="M44" s="15">
        <f t="shared" si="20"/>
        <v>0</v>
      </c>
      <c r="N44" s="15">
        <f t="shared" si="20"/>
        <v>1071344</v>
      </c>
      <c r="O44" s="15">
        <f t="shared" si="20"/>
        <v>56550.36</v>
      </c>
      <c r="P44" s="15">
        <f t="shared" si="20"/>
        <v>56550.36</v>
      </c>
      <c r="Q44" s="15">
        <f t="shared" si="20"/>
        <v>0</v>
      </c>
      <c r="R44" s="15">
        <f t="shared" si="20"/>
        <v>850670.93</v>
      </c>
      <c r="S44" s="15">
        <f t="shared" si="20"/>
        <v>850670.93</v>
      </c>
      <c r="T44" s="15">
        <f t="shared" si="20"/>
        <v>0</v>
      </c>
      <c r="U44" s="15">
        <f t="shared" si="20"/>
        <v>0</v>
      </c>
      <c r="V44" s="15">
        <f t="shared" si="20"/>
        <v>0</v>
      </c>
      <c r="W44" s="18">
        <f t="shared" si="12"/>
        <v>1071344</v>
      </c>
      <c r="X44" s="18">
        <f t="shared" si="13"/>
        <v>850670.93</v>
      </c>
      <c r="Y44" s="18">
        <f t="shared" si="14"/>
        <v>220673.06999999995</v>
      </c>
      <c r="Z44" s="18">
        <f t="shared" si="15"/>
        <v>0</v>
      </c>
      <c r="AA44" s="15">
        <f t="shared" si="16"/>
        <v>794120.57000000007</v>
      </c>
      <c r="AB44" s="15">
        <f t="shared" si="17"/>
        <v>56550.36</v>
      </c>
      <c r="AC44" s="15">
        <f t="shared" si="18"/>
        <v>0</v>
      </c>
      <c r="AD44" s="18"/>
    </row>
    <row r="45" spans="1:30" hidden="1" x14ac:dyDescent="0.2">
      <c r="A45" s="11">
        <v>3322</v>
      </c>
      <c r="B45" s="7">
        <v>39826</v>
      </c>
      <c r="C45" s="6" t="s">
        <v>1180</v>
      </c>
      <c r="D45" s="6" t="s">
        <v>1181</v>
      </c>
      <c r="E45" s="6" t="s">
        <v>147</v>
      </c>
      <c r="F45" s="6" t="s">
        <v>6266</v>
      </c>
      <c r="G45" t="str">
        <f t="shared" si="19"/>
        <v>Minor Tools &amp; Equipment GPS</v>
      </c>
      <c r="H45" s="15">
        <f t="shared" si="20"/>
        <v>0</v>
      </c>
      <c r="I45" s="15">
        <f t="shared" si="20"/>
        <v>0</v>
      </c>
      <c r="J45" s="15">
        <f t="shared" si="20"/>
        <v>3595.78</v>
      </c>
      <c r="K45" s="15">
        <f t="shared" si="20"/>
        <v>776382.16</v>
      </c>
      <c r="L45" s="15">
        <f t="shared" si="20"/>
        <v>0</v>
      </c>
      <c r="M45" s="15">
        <f t="shared" si="20"/>
        <v>0</v>
      </c>
      <c r="N45" s="15">
        <f t="shared" si="20"/>
        <v>1</v>
      </c>
      <c r="O45" s="15">
        <f t="shared" si="20"/>
        <v>3595.78</v>
      </c>
      <c r="P45" s="15">
        <f t="shared" si="20"/>
        <v>3595.78</v>
      </c>
      <c r="Q45" s="15">
        <f t="shared" si="20"/>
        <v>0</v>
      </c>
      <c r="R45" s="15">
        <f t="shared" si="20"/>
        <v>776382.16</v>
      </c>
      <c r="S45" s="15">
        <f t="shared" si="20"/>
        <v>776382.16</v>
      </c>
      <c r="T45" s="15">
        <f t="shared" si="20"/>
        <v>0</v>
      </c>
      <c r="U45" s="15">
        <f t="shared" si="20"/>
        <v>0</v>
      </c>
      <c r="V45" s="15">
        <f t="shared" si="20"/>
        <v>0</v>
      </c>
      <c r="W45" s="18">
        <f t="shared" si="12"/>
        <v>1</v>
      </c>
      <c r="X45" s="18">
        <f t="shared" si="13"/>
        <v>776382.16</v>
      </c>
      <c r="Y45" s="18">
        <f t="shared" si="14"/>
        <v>-776381.16</v>
      </c>
      <c r="Z45" s="18">
        <f t="shared" si="15"/>
        <v>0</v>
      </c>
      <c r="AA45" s="15">
        <f t="shared" si="16"/>
        <v>772786.38</v>
      </c>
      <c r="AB45" s="15">
        <f t="shared" si="17"/>
        <v>3595.78</v>
      </c>
      <c r="AC45" s="15">
        <f t="shared" si="18"/>
        <v>0</v>
      </c>
      <c r="AD45" s="18"/>
    </row>
    <row r="46" spans="1:30" hidden="1" x14ac:dyDescent="0.2">
      <c r="A46" s="12">
        <v>3336</v>
      </c>
      <c r="B46" s="9">
        <v>39383</v>
      </c>
      <c r="C46" s="8" t="s">
        <v>1202</v>
      </c>
      <c r="D46" s="8" t="s">
        <v>1203</v>
      </c>
      <c r="E46" s="8" t="s">
        <v>71</v>
      </c>
      <c r="F46" s="8" t="s">
        <v>6263</v>
      </c>
      <c r="G46" t="str">
        <f t="shared" si="19"/>
        <v>MSEP - EI - BULLA PARK CONTROL SYSTEM UPGRADE - PHASE 2</v>
      </c>
      <c r="H46" s="15">
        <f t="shared" si="20"/>
        <v>0</v>
      </c>
      <c r="I46" s="15">
        <f t="shared" si="20"/>
        <v>0</v>
      </c>
      <c r="J46" s="15">
        <f t="shared" si="20"/>
        <v>-252.5</v>
      </c>
      <c r="K46" s="15">
        <f t="shared" si="20"/>
        <v>1510834.86</v>
      </c>
      <c r="L46" s="15">
        <f t="shared" si="20"/>
        <v>0</v>
      </c>
      <c r="M46" s="15">
        <f t="shared" si="20"/>
        <v>0</v>
      </c>
      <c r="N46" s="15">
        <f t="shared" si="20"/>
        <v>1497128.49</v>
      </c>
      <c r="O46" s="15">
        <f t="shared" si="20"/>
        <v>-252.5</v>
      </c>
      <c r="P46" s="15">
        <f t="shared" si="20"/>
        <v>-252.5</v>
      </c>
      <c r="Q46" s="15">
        <f t="shared" si="20"/>
        <v>0</v>
      </c>
      <c r="R46" s="15">
        <f t="shared" si="20"/>
        <v>1510834.86</v>
      </c>
      <c r="S46" s="15">
        <f t="shared" si="20"/>
        <v>1510834.86</v>
      </c>
      <c r="T46" s="15">
        <f t="shared" si="20"/>
        <v>0</v>
      </c>
      <c r="U46" s="15">
        <f t="shared" si="20"/>
        <v>0</v>
      </c>
      <c r="V46" s="15">
        <f t="shared" si="20"/>
        <v>0</v>
      </c>
      <c r="W46" s="18">
        <f t="shared" si="12"/>
        <v>1497128.49</v>
      </c>
      <c r="X46" s="18">
        <f t="shared" si="13"/>
        <v>1510834.86</v>
      </c>
      <c r="Y46" s="18">
        <f t="shared" si="14"/>
        <v>-13706.370000000112</v>
      </c>
      <c r="Z46" s="18">
        <f t="shared" si="15"/>
        <v>0</v>
      </c>
      <c r="AA46" s="15">
        <f t="shared" si="16"/>
        <v>1511087.36</v>
      </c>
      <c r="AB46" s="15">
        <f t="shared" si="17"/>
        <v>-252.5</v>
      </c>
      <c r="AC46" s="15">
        <f t="shared" si="18"/>
        <v>0</v>
      </c>
      <c r="AD46" s="18"/>
    </row>
    <row r="47" spans="1:30" hidden="1" x14ac:dyDescent="0.2">
      <c r="A47" s="11">
        <v>3345</v>
      </c>
      <c r="B47" s="7">
        <v>39500</v>
      </c>
      <c r="C47" s="6" t="s">
        <v>1218</v>
      </c>
      <c r="D47" s="8" t="s">
        <v>1219</v>
      </c>
      <c r="E47" s="8" t="s">
        <v>1158</v>
      </c>
      <c r="F47" s="8" t="s">
        <v>140</v>
      </c>
      <c r="G47" t="e">
        <f t="shared" si="19"/>
        <v>#N/A</v>
      </c>
      <c r="H47" s="15" t="e">
        <f t="shared" si="20"/>
        <v>#N/A</v>
      </c>
      <c r="I47" s="15" t="e">
        <f t="shared" si="20"/>
        <v>#N/A</v>
      </c>
      <c r="J47" s="15" t="e">
        <f t="shared" si="20"/>
        <v>#N/A</v>
      </c>
      <c r="K47" s="15" t="e">
        <f t="shared" si="20"/>
        <v>#N/A</v>
      </c>
      <c r="L47" s="15" t="e">
        <f t="shared" si="20"/>
        <v>#N/A</v>
      </c>
      <c r="M47" s="15" t="e">
        <f t="shared" si="20"/>
        <v>#N/A</v>
      </c>
      <c r="N47" s="15" t="e">
        <f t="shared" si="20"/>
        <v>#N/A</v>
      </c>
      <c r="O47" s="15" t="e">
        <f t="shared" si="20"/>
        <v>#N/A</v>
      </c>
      <c r="P47" s="15" t="e">
        <f t="shared" si="20"/>
        <v>#N/A</v>
      </c>
      <c r="Q47" s="15" t="e">
        <f t="shared" si="20"/>
        <v>#N/A</v>
      </c>
      <c r="R47" s="15" t="e">
        <f t="shared" si="20"/>
        <v>#N/A</v>
      </c>
      <c r="S47" s="15" t="e">
        <f t="shared" si="20"/>
        <v>#N/A</v>
      </c>
      <c r="T47" s="15" t="e">
        <f t="shared" si="20"/>
        <v>#N/A</v>
      </c>
      <c r="U47" s="15" t="e">
        <f t="shared" si="20"/>
        <v>#N/A</v>
      </c>
      <c r="V47" s="15" t="e">
        <f t="shared" si="20"/>
        <v>#N/A</v>
      </c>
      <c r="W47" s="18" t="e">
        <f t="shared" si="12"/>
        <v>#N/A</v>
      </c>
      <c r="X47" s="18" t="e">
        <f t="shared" si="13"/>
        <v>#N/A</v>
      </c>
      <c r="Y47" s="18" t="e">
        <f t="shared" si="14"/>
        <v>#N/A</v>
      </c>
      <c r="Z47" s="18" t="e">
        <f t="shared" si="15"/>
        <v>#N/A</v>
      </c>
      <c r="AA47" s="15" t="e">
        <f t="shared" si="16"/>
        <v>#N/A</v>
      </c>
      <c r="AB47" s="15" t="e">
        <f t="shared" si="17"/>
        <v>#N/A</v>
      </c>
      <c r="AC47" s="15" t="e">
        <f t="shared" si="18"/>
        <v>#N/A</v>
      </c>
      <c r="AD47" s="18"/>
    </row>
    <row r="48" spans="1:30" hidden="1" x14ac:dyDescent="0.2">
      <c r="A48" s="12">
        <v>3364</v>
      </c>
      <c r="B48" s="9">
        <v>39517</v>
      </c>
      <c r="C48" s="8" t="s">
        <v>1253</v>
      </c>
      <c r="D48" s="6" t="s">
        <v>1254</v>
      </c>
      <c r="E48" s="6" t="s">
        <v>71</v>
      </c>
      <c r="F48" s="6" t="s">
        <v>6263</v>
      </c>
      <c r="G48" t="str">
        <f t="shared" si="19"/>
        <v>MWP - MAJOR STATION HA ASSESSMENT ($100k)</v>
      </c>
      <c r="H48" s="15">
        <f t="shared" si="20"/>
        <v>0</v>
      </c>
      <c r="I48" s="15">
        <f t="shared" si="20"/>
        <v>0</v>
      </c>
      <c r="J48" s="15">
        <f t="shared" si="20"/>
        <v>0</v>
      </c>
      <c r="K48" s="15">
        <f t="shared" si="20"/>
        <v>0</v>
      </c>
      <c r="L48" s="15">
        <f t="shared" si="20"/>
        <v>180744</v>
      </c>
      <c r="M48" s="15">
        <f t="shared" si="20"/>
        <v>0</v>
      </c>
      <c r="N48" s="15">
        <f t="shared" si="20"/>
        <v>0</v>
      </c>
      <c r="O48" s="15">
        <f t="shared" si="20"/>
        <v>0</v>
      </c>
      <c r="P48" s="15">
        <f t="shared" si="20"/>
        <v>0</v>
      </c>
      <c r="Q48" s="15">
        <f t="shared" si="20"/>
        <v>0</v>
      </c>
      <c r="R48" s="15">
        <f t="shared" si="20"/>
        <v>158999.99997199999</v>
      </c>
      <c r="S48" s="15">
        <f t="shared" si="20"/>
        <v>158999.99997199999</v>
      </c>
      <c r="T48" s="15">
        <f t="shared" si="20"/>
        <v>158999.99997199999</v>
      </c>
      <c r="U48" s="15">
        <f t="shared" si="20"/>
        <v>0</v>
      </c>
      <c r="V48" s="15">
        <f t="shared" si="20"/>
        <v>0</v>
      </c>
      <c r="W48" s="18">
        <f t="shared" si="12"/>
        <v>0</v>
      </c>
      <c r="X48" s="18">
        <f t="shared" si="13"/>
        <v>158999.99997199999</v>
      </c>
      <c r="Y48" s="18">
        <f t="shared" si="14"/>
        <v>-158999.99997199999</v>
      </c>
      <c r="Z48" s="18">
        <f t="shared" si="15"/>
        <v>0</v>
      </c>
      <c r="AA48" s="15">
        <f t="shared" si="16"/>
        <v>0</v>
      </c>
      <c r="AB48" s="15">
        <f t="shared" si="17"/>
        <v>0</v>
      </c>
      <c r="AC48" s="15">
        <f t="shared" si="18"/>
        <v>158999.99997199999</v>
      </c>
      <c r="AD48" s="18"/>
    </row>
    <row r="49" spans="1:30" hidden="1" x14ac:dyDescent="0.2">
      <c r="A49" s="11">
        <v>3375</v>
      </c>
      <c r="B49" s="7">
        <v>39699</v>
      </c>
      <c r="C49" s="6" t="s">
        <v>1273</v>
      </c>
      <c r="D49" s="6" t="s">
        <v>1274</v>
      </c>
      <c r="E49" s="6" t="s">
        <v>71</v>
      </c>
      <c r="F49" s="6" t="s">
        <v>6263</v>
      </c>
      <c r="G49" t="str">
        <f t="shared" si="19"/>
        <v>MSP - FEED YOUNG HUB REDUNDANCY PROVISIONS</v>
      </c>
      <c r="H49" s="15">
        <f t="shared" si="20"/>
        <v>0</v>
      </c>
      <c r="I49" s="15">
        <f t="shared" si="20"/>
        <v>0</v>
      </c>
      <c r="J49" s="15">
        <f t="shared" si="20"/>
        <v>208061.93</v>
      </c>
      <c r="K49" s="15">
        <f t="shared" si="20"/>
        <v>9227536.0700000003</v>
      </c>
      <c r="L49" s="15">
        <f t="shared" si="20"/>
        <v>828138</v>
      </c>
      <c r="M49" s="15">
        <f t="shared" si="20"/>
        <v>0</v>
      </c>
      <c r="N49" s="15">
        <f t="shared" si="20"/>
        <v>10436140.98</v>
      </c>
      <c r="O49" s="15">
        <f t="shared" si="20"/>
        <v>253382.75</v>
      </c>
      <c r="P49" s="15">
        <f t="shared" si="20"/>
        <v>231821.93</v>
      </c>
      <c r="Q49" s="15">
        <f t="shared" si="20"/>
        <v>23760</v>
      </c>
      <c r="R49" s="15">
        <f t="shared" si="20"/>
        <v>9272856.8899999894</v>
      </c>
      <c r="S49" s="15">
        <f t="shared" si="20"/>
        <v>9251296.0700000003</v>
      </c>
      <c r="T49" s="15">
        <f t="shared" si="20"/>
        <v>23760</v>
      </c>
      <c r="U49" s="15">
        <f t="shared" si="20"/>
        <v>0</v>
      </c>
      <c r="V49" s="15">
        <f t="shared" si="20"/>
        <v>0</v>
      </c>
      <c r="W49" s="18">
        <f t="shared" si="12"/>
        <v>10436140.98</v>
      </c>
      <c r="X49" s="18">
        <f t="shared" si="13"/>
        <v>9251296.0700000003</v>
      </c>
      <c r="Y49" s="18">
        <f t="shared" si="14"/>
        <v>1184844.9100000001</v>
      </c>
      <c r="Z49" s="18">
        <f t="shared" si="15"/>
        <v>0</v>
      </c>
      <c r="AA49" s="15">
        <f t="shared" si="16"/>
        <v>9019474.1400000006</v>
      </c>
      <c r="AB49" s="15">
        <f t="shared" si="17"/>
        <v>231821.93</v>
      </c>
      <c r="AC49" s="15">
        <f t="shared" si="18"/>
        <v>0</v>
      </c>
      <c r="AD49" s="18"/>
    </row>
    <row r="50" spans="1:30" hidden="1" x14ac:dyDescent="0.2">
      <c r="A50" s="12">
        <v>3378</v>
      </c>
      <c r="B50" s="9">
        <v>39708</v>
      </c>
      <c r="C50" s="8" t="s">
        <v>1279</v>
      </c>
      <c r="D50" s="8" t="s">
        <v>1280</v>
      </c>
      <c r="E50" s="8" t="s">
        <v>71</v>
      </c>
      <c r="F50" s="8" t="s">
        <v>6263</v>
      </c>
      <c r="G50" t="e">
        <f t="shared" si="19"/>
        <v>#N/A</v>
      </c>
      <c r="H50" s="15" t="e">
        <f t="shared" si="20"/>
        <v>#N/A</v>
      </c>
      <c r="I50" s="15" t="e">
        <f t="shared" si="20"/>
        <v>#N/A</v>
      </c>
      <c r="J50" s="15" t="e">
        <f t="shared" si="20"/>
        <v>#N/A</v>
      </c>
      <c r="K50" s="15" t="e">
        <f t="shared" si="20"/>
        <v>#N/A</v>
      </c>
      <c r="L50" s="15" t="e">
        <f t="shared" si="20"/>
        <v>#N/A</v>
      </c>
      <c r="M50" s="15" t="e">
        <f t="shared" si="20"/>
        <v>#N/A</v>
      </c>
      <c r="N50" s="15" t="e">
        <f t="shared" si="20"/>
        <v>#N/A</v>
      </c>
      <c r="O50" s="15" t="e">
        <f t="shared" si="20"/>
        <v>#N/A</v>
      </c>
      <c r="P50" s="15" t="e">
        <f t="shared" si="20"/>
        <v>#N/A</v>
      </c>
      <c r="Q50" s="15" t="e">
        <f t="shared" si="20"/>
        <v>#N/A</v>
      </c>
      <c r="R50" s="15" t="e">
        <f t="shared" si="20"/>
        <v>#N/A</v>
      </c>
      <c r="S50" s="15" t="e">
        <f t="shared" si="20"/>
        <v>#N/A</v>
      </c>
      <c r="T50" s="15" t="e">
        <f t="shared" si="20"/>
        <v>#N/A</v>
      </c>
      <c r="U50" s="15" t="e">
        <f t="shared" si="20"/>
        <v>#N/A</v>
      </c>
      <c r="V50" s="15" t="e">
        <f t="shared" si="20"/>
        <v>#N/A</v>
      </c>
      <c r="W50" s="18" t="e">
        <f t="shared" si="12"/>
        <v>#N/A</v>
      </c>
      <c r="X50" s="18" t="e">
        <f t="shared" si="13"/>
        <v>#N/A</v>
      </c>
      <c r="Y50" s="18" t="e">
        <f t="shared" si="14"/>
        <v>#N/A</v>
      </c>
      <c r="Z50" s="18" t="e">
        <f t="shared" si="15"/>
        <v>#N/A</v>
      </c>
      <c r="AA50" s="15" t="e">
        <f t="shared" si="16"/>
        <v>#N/A</v>
      </c>
      <c r="AB50" s="15" t="e">
        <f t="shared" si="17"/>
        <v>#N/A</v>
      </c>
      <c r="AC50" s="15" t="e">
        <f t="shared" si="18"/>
        <v>#N/A</v>
      </c>
      <c r="AD50" s="18"/>
    </row>
    <row r="51" spans="1:30" hidden="1" x14ac:dyDescent="0.2">
      <c r="A51" s="11">
        <v>3383</v>
      </c>
      <c r="B51" s="7">
        <v>40823</v>
      </c>
      <c r="C51" s="6" t="s">
        <v>1289</v>
      </c>
      <c r="D51" s="8" t="s">
        <v>1290</v>
      </c>
      <c r="E51" s="8" t="s">
        <v>147</v>
      </c>
      <c r="F51" s="8" t="s">
        <v>6268</v>
      </c>
      <c r="G51" t="e">
        <f t="shared" si="19"/>
        <v>#N/A</v>
      </c>
      <c r="H51" s="15" t="e">
        <f t="shared" si="20"/>
        <v>#N/A</v>
      </c>
      <c r="I51" s="15" t="e">
        <f t="shared" si="20"/>
        <v>#N/A</v>
      </c>
      <c r="J51" s="15" t="e">
        <f t="shared" si="20"/>
        <v>#N/A</v>
      </c>
      <c r="K51" s="15" t="e">
        <f t="shared" si="20"/>
        <v>#N/A</v>
      </c>
      <c r="L51" s="15" t="e">
        <f t="shared" si="20"/>
        <v>#N/A</v>
      </c>
      <c r="M51" s="15" t="e">
        <f t="shared" si="20"/>
        <v>#N/A</v>
      </c>
      <c r="N51" s="15" t="e">
        <f t="shared" si="20"/>
        <v>#N/A</v>
      </c>
      <c r="O51" s="15" t="e">
        <f t="shared" si="20"/>
        <v>#N/A</v>
      </c>
      <c r="P51" s="15" t="e">
        <f t="shared" si="20"/>
        <v>#N/A</v>
      </c>
      <c r="Q51" s="15" t="e">
        <f t="shared" si="20"/>
        <v>#N/A</v>
      </c>
      <c r="R51" s="15" t="e">
        <f t="shared" si="20"/>
        <v>#N/A</v>
      </c>
      <c r="S51" s="15" t="e">
        <f t="shared" si="20"/>
        <v>#N/A</v>
      </c>
      <c r="T51" s="15" t="e">
        <f t="shared" si="20"/>
        <v>#N/A</v>
      </c>
      <c r="U51" s="15" t="e">
        <f t="shared" si="20"/>
        <v>#N/A</v>
      </c>
      <c r="V51" s="15" t="e">
        <f t="shared" si="20"/>
        <v>#N/A</v>
      </c>
      <c r="W51" s="18" t="e">
        <f t="shared" si="12"/>
        <v>#N/A</v>
      </c>
      <c r="X51" s="18" t="e">
        <f t="shared" si="13"/>
        <v>#N/A</v>
      </c>
      <c r="Y51" s="18" t="e">
        <f t="shared" si="14"/>
        <v>#N/A</v>
      </c>
      <c r="Z51" s="18" t="e">
        <f t="shared" si="15"/>
        <v>#N/A</v>
      </c>
      <c r="AA51" s="15" t="e">
        <f t="shared" si="16"/>
        <v>#N/A</v>
      </c>
      <c r="AB51" s="15" t="e">
        <f t="shared" si="17"/>
        <v>#N/A</v>
      </c>
      <c r="AC51" s="15" t="e">
        <f t="shared" si="18"/>
        <v>#N/A</v>
      </c>
      <c r="AD51" s="18"/>
    </row>
    <row r="52" spans="1:30" hidden="1" x14ac:dyDescent="0.2">
      <c r="A52" s="12">
        <v>3450</v>
      </c>
      <c r="B52" s="23">
        <v>39703</v>
      </c>
      <c r="C52" s="8" t="s">
        <v>1406</v>
      </c>
      <c r="D52" s="6" t="s">
        <v>1407</v>
      </c>
      <c r="E52" s="6" t="s">
        <v>91</v>
      </c>
      <c r="F52" s="6" t="s">
        <v>92</v>
      </c>
      <c r="G52" t="str">
        <f t="shared" si="19"/>
        <v>RBP WALLUMBILLA RELIABILITY IMPROVEMENT / CONTROLS UPGRADE</v>
      </c>
      <c r="H52" s="15">
        <f t="shared" si="20"/>
        <v>0</v>
      </c>
      <c r="I52" s="15">
        <f t="shared" si="20"/>
        <v>0</v>
      </c>
      <c r="J52" s="15">
        <f t="shared" si="20"/>
        <v>163.5</v>
      </c>
      <c r="K52" s="15">
        <f t="shared" si="20"/>
        <v>1341962.56</v>
      </c>
      <c r="L52" s="15">
        <f t="shared" si="20"/>
        <v>0</v>
      </c>
      <c r="M52" s="15">
        <f t="shared" si="20"/>
        <v>0</v>
      </c>
      <c r="N52" s="15">
        <f t="shared" si="20"/>
        <v>1383030</v>
      </c>
      <c r="O52" s="15">
        <f t="shared" si="20"/>
        <v>163.5</v>
      </c>
      <c r="P52" s="15">
        <f t="shared" si="20"/>
        <v>163.5</v>
      </c>
      <c r="Q52" s="15">
        <f t="shared" si="20"/>
        <v>0</v>
      </c>
      <c r="R52" s="15">
        <f t="shared" si="20"/>
        <v>1341962.56</v>
      </c>
      <c r="S52" s="15">
        <f t="shared" si="20"/>
        <v>1341962.56</v>
      </c>
      <c r="T52" s="15">
        <f t="shared" si="20"/>
        <v>0</v>
      </c>
      <c r="U52" s="15">
        <f t="shared" si="20"/>
        <v>0</v>
      </c>
      <c r="V52" s="15">
        <f t="shared" si="20"/>
        <v>0</v>
      </c>
      <c r="W52" s="18">
        <f t="shared" si="12"/>
        <v>1383030</v>
      </c>
      <c r="X52" s="18">
        <f t="shared" si="13"/>
        <v>1341962.56</v>
      </c>
      <c r="Y52" s="18">
        <f t="shared" si="14"/>
        <v>41067.439999999944</v>
      </c>
      <c r="Z52" s="18">
        <f t="shared" si="15"/>
        <v>0</v>
      </c>
      <c r="AA52" s="15">
        <f t="shared" si="16"/>
        <v>1341799.06</v>
      </c>
      <c r="AB52" s="15">
        <f t="shared" si="17"/>
        <v>163.5</v>
      </c>
      <c r="AC52" s="15">
        <f t="shared" si="18"/>
        <v>0</v>
      </c>
      <c r="AD52" s="18"/>
    </row>
    <row r="53" spans="1:30" hidden="1" x14ac:dyDescent="0.2">
      <c r="A53" s="11">
        <v>3454</v>
      </c>
      <c r="B53" s="7">
        <v>39515</v>
      </c>
      <c r="C53" s="6" t="s">
        <v>1414</v>
      </c>
      <c r="D53" s="8" t="s">
        <v>1415</v>
      </c>
      <c r="E53" s="8" t="s">
        <v>91</v>
      </c>
      <c r="F53" s="8" t="s">
        <v>92</v>
      </c>
      <c r="G53" t="e">
        <f t="shared" si="19"/>
        <v>#N/A</v>
      </c>
      <c r="H53" s="15" t="e">
        <f t="shared" si="20"/>
        <v>#N/A</v>
      </c>
      <c r="I53" s="15" t="e">
        <f t="shared" si="20"/>
        <v>#N/A</v>
      </c>
      <c r="J53" s="15" t="e">
        <f t="shared" si="20"/>
        <v>#N/A</v>
      </c>
      <c r="K53" s="15" t="e">
        <f t="shared" si="20"/>
        <v>#N/A</v>
      </c>
      <c r="L53" s="15" t="e">
        <f t="shared" si="20"/>
        <v>#N/A</v>
      </c>
      <c r="M53" s="15" t="e">
        <f t="shared" si="20"/>
        <v>#N/A</v>
      </c>
      <c r="N53" s="15" t="e">
        <f t="shared" si="20"/>
        <v>#N/A</v>
      </c>
      <c r="O53" s="15" t="e">
        <f t="shared" si="20"/>
        <v>#N/A</v>
      </c>
      <c r="P53" s="15" t="e">
        <f t="shared" si="20"/>
        <v>#N/A</v>
      </c>
      <c r="Q53" s="15" t="e">
        <f t="shared" si="20"/>
        <v>#N/A</v>
      </c>
      <c r="R53" s="15" t="e">
        <f t="shared" si="20"/>
        <v>#N/A</v>
      </c>
      <c r="S53" s="15" t="e">
        <f t="shared" si="20"/>
        <v>#N/A</v>
      </c>
      <c r="T53" s="15" t="e">
        <f t="shared" si="20"/>
        <v>#N/A</v>
      </c>
      <c r="U53" s="15" t="e">
        <f t="shared" si="20"/>
        <v>#N/A</v>
      </c>
      <c r="V53" s="15" t="e">
        <f t="shared" si="20"/>
        <v>#N/A</v>
      </c>
      <c r="W53" s="18" t="e">
        <f t="shared" si="12"/>
        <v>#N/A</v>
      </c>
      <c r="X53" s="18" t="e">
        <f t="shared" si="13"/>
        <v>#N/A</v>
      </c>
      <c r="Y53" s="18" t="e">
        <f t="shared" si="14"/>
        <v>#N/A</v>
      </c>
      <c r="Z53" s="18" t="e">
        <f t="shared" si="15"/>
        <v>#N/A</v>
      </c>
      <c r="AA53" s="15" t="e">
        <f t="shared" si="16"/>
        <v>#N/A</v>
      </c>
      <c r="AB53" s="15" t="e">
        <f t="shared" si="17"/>
        <v>#N/A</v>
      </c>
      <c r="AC53" s="15" t="e">
        <f t="shared" si="18"/>
        <v>#N/A</v>
      </c>
      <c r="AD53" s="18"/>
    </row>
    <row r="54" spans="1:30" hidden="1" x14ac:dyDescent="0.2">
      <c r="A54" s="12">
        <v>3459</v>
      </c>
      <c r="B54" s="9">
        <v>40233</v>
      </c>
      <c r="C54" s="8" t="s">
        <v>1423</v>
      </c>
      <c r="D54" s="8" t="s">
        <v>1424</v>
      </c>
      <c r="E54" s="8" t="s">
        <v>147</v>
      </c>
      <c r="F54" s="8" t="s">
        <v>6268</v>
      </c>
      <c r="G54" t="e">
        <f t="shared" si="19"/>
        <v>#N/A</v>
      </c>
      <c r="H54" s="15" t="e">
        <f t="shared" si="20"/>
        <v>#N/A</v>
      </c>
      <c r="I54" s="15" t="e">
        <f t="shared" si="20"/>
        <v>#N/A</v>
      </c>
      <c r="J54" s="15" t="e">
        <f t="shared" si="20"/>
        <v>#N/A</v>
      </c>
      <c r="K54" s="15" t="e">
        <f t="shared" si="20"/>
        <v>#N/A</v>
      </c>
      <c r="L54" s="15" t="e">
        <f t="shared" si="20"/>
        <v>#N/A</v>
      </c>
      <c r="M54" s="15" t="e">
        <f t="shared" si="20"/>
        <v>#N/A</v>
      </c>
      <c r="N54" s="15" t="e">
        <f t="shared" si="20"/>
        <v>#N/A</v>
      </c>
      <c r="O54" s="15" t="e">
        <f t="shared" si="20"/>
        <v>#N/A</v>
      </c>
      <c r="P54" s="15" t="e">
        <f t="shared" si="20"/>
        <v>#N/A</v>
      </c>
      <c r="Q54" s="15" t="e">
        <f t="shared" si="20"/>
        <v>#N/A</v>
      </c>
      <c r="R54" s="15" t="e">
        <f t="shared" si="20"/>
        <v>#N/A</v>
      </c>
      <c r="S54" s="15" t="e">
        <f t="shared" si="20"/>
        <v>#N/A</v>
      </c>
      <c r="T54" s="15" t="e">
        <f t="shared" si="20"/>
        <v>#N/A</v>
      </c>
      <c r="U54" s="15" t="e">
        <f t="shared" si="20"/>
        <v>#N/A</v>
      </c>
      <c r="V54" s="15" t="e">
        <f t="shared" si="20"/>
        <v>#N/A</v>
      </c>
      <c r="W54" s="18" t="e">
        <f t="shared" si="12"/>
        <v>#N/A</v>
      </c>
      <c r="X54" s="18" t="e">
        <f t="shared" si="13"/>
        <v>#N/A</v>
      </c>
      <c r="Y54" s="18" t="e">
        <f t="shared" si="14"/>
        <v>#N/A</v>
      </c>
      <c r="Z54" s="18" t="e">
        <f t="shared" si="15"/>
        <v>#N/A</v>
      </c>
      <c r="AA54" s="15" t="e">
        <f t="shared" si="16"/>
        <v>#N/A</v>
      </c>
      <c r="AB54" s="15" t="e">
        <f t="shared" si="17"/>
        <v>#N/A</v>
      </c>
      <c r="AC54" s="15" t="e">
        <f t="shared" si="18"/>
        <v>#N/A</v>
      </c>
      <c r="AD54" s="18"/>
    </row>
    <row r="55" spans="1:30" hidden="1" x14ac:dyDescent="0.2">
      <c r="A55">
        <v>3473</v>
      </c>
      <c r="C55" t="s">
        <v>1449</v>
      </c>
      <c r="D55" t="s">
        <v>1450</v>
      </c>
      <c r="E55" t="s">
        <v>91</v>
      </c>
      <c r="F55" t="s">
        <v>92</v>
      </c>
      <c r="G55" t="e">
        <f t="shared" ref="G55:G118" si="21">VLOOKUP(A55,SIBMonthly,3,FALSE)</f>
        <v>#N/A</v>
      </c>
      <c r="H55" s="15" t="e">
        <f t="shared" si="20"/>
        <v>#N/A</v>
      </c>
      <c r="I55" s="15" t="e">
        <f t="shared" si="20"/>
        <v>#N/A</v>
      </c>
      <c r="J55" s="15" t="e">
        <f t="shared" si="20"/>
        <v>#N/A</v>
      </c>
      <c r="K55" s="15" t="e">
        <f t="shared" si="20"/>
        <v>#N/A</v>
      </c>
      <c r="L55" s="15" t="e">
        <f t="shared" si="20"/>
        <v>#N/A</v>
      </c>
      <c r="M55" s="15" t="e">
        <f t="shared" si="20"/>
        <v>#N/A</v>
      </c>
      <c r="N55" s="15" t="e">
        <f t="shared" si="20"/>
        <v>#N/A</v>
      </c>
      <c r="O55" s="15" t="e">
        <f t="shared" si="20"/>
        <v>#N/A</v>
      </c>
      <c r="P55" s="15" t="e">
        <f t="shared" si="20"/>
        <v>#N/A</v>
      </c>
      <c r="Q55" s="15" t="e">
        <f t="shared" si="20"/>
        <v>#N/A</v>
      </c>
      <c r="R55" s="15" t="e">
        <f t="shared" si="20"/>
        <v>#N/A</v>
      </c>
      <c r="S55" s="15" t="e">
        <f t="shared" si="20"/>
        <v>#N/A</v>
      </c>
      <c r="T55" s="15" t="e">
        <f t="shared" si="20"/>
        <v>#N/A</v>
      </c>
      <c r="U55" s="15" t="e">
        <f t="shared" si="20"/>
        <v>#N/A</v>
      </c>
      <c r="V55" s="15" t="e">
        <f t="shared" si="20"/>
        <v>#N/A</v>
      </c>
      <c r="W55" s="18" t="e">
        <f t="shared" ref="W55:W118" si="22">N55</f>
        <v>#N/A</v>
      </c>
      <c r="X55" s="18" t="e">
        <f t="shared" ref="X55:X118" si="23">S55</f>
        <v>#N/A</v>
      </c>
      <c r="Y55" s="18" t="e">
        <f t="shared" ref="Y55:Y118" si="24">W55-X55</f>
        <v>#N/A</v>
      </c>
      <c r="Z55" s="18" t="e">
        <f t="shared" ref="Z55:Z118" si="25">M55</f>
        <v>#N/A</v>
      </c>
      <c r="AA55" s="15" t="e">
        <f t="shared" ref="AA55:AA118" si="26">IF(K55=0,0,K55-J55)</f>
        <v>#N/A</v>
      </c>
      <c r="AB55" s="15" t="e">
        <f t="shared" ref="AB55:AB118" si="27">P55</f>
        <v>#N/A</v>
      </c>
      <c r="AC55" s="15" t="e">
        <f t="shared" ref="AC55:AC118" si="28">X55-(AB55+AA55)</f>
        <v>#N/A</v>
      </c>
    </row>
    <row r="56" spans="1:30" hidden="1" x14ac:dyDescent="0.2">
      <c r="A56">
        <v>3478</v>
      </c>
      <c r="B56">
        <v>39724</v>
      </c>
      <c r="C56" t="s">
        <v>1458</v>
      </c>
      <c r="D56" t="s">
        <v>6269</v>
      </c>
      <c r="E56" t="s">
        <v>91</v>
      </c>
      <c r="F56" t="s">
        <v>92</v>
      </c>
      <c r="G56" t="str">
        <f t="shared" si="21"/>
        <v>CGP - Mech - Mica Creek Type B Compliance Upgrade</v>
      </c>
      <c r="H56" s="15">
        <f t="shared" si="20"/>
        <v>0</v>
      </c>
      <c r="I56" s="15">
        <f t="shared" si="20"/>
        <v>0</v>
      </c>
      <c r="J56" s="15">
        <f t="shared" si="20"/>
        <v>68762.929999999993</v>
      </c>
      <c r="K56" s="15">
        <f t="shared" si="20"/>
        <v>1177356.1200000001</v>
      </c>
      <c r="L56" s="15">
        <f t="shared" si="20"/>
        <v>3079</v>
      </c>
      <c r="M56" s="15">
        <f t="shared" si="20"/>
        <v>88351.1</v>
      </c>
      <c r="N56" s="15">
        <f t="shared" si="20"/>
        <v>1196944.29</v>
      </c>
      <c r="O56" s="15">
        <f t="shared" si="20"/>
        <v>69603.585800000001</v>
      </c>
      <c r="P56" s="15">
        <f t="shared" si="20"/>
        <v>73061.33</v>
      </c>
      <c r="Q56" s="15">
        <f t="shared" si="20"/>
        <v>4298.3999999999996</v>
      </c>
      <c r="R56" s="15">
        <f t="shared" si="20"/>
        <v>1178196.7757999999</v>
      </c>
      <c r="S56" s="15">
        <f t="shared" si="20"/>
        <v>1181654.52</v>
      </c>
      <c r="T56" s="15">
        <f t="shared" si="20"/>
        <v>4298.3999999999996</v>
      </c>
      <c r="U56" s="15">
        <f t="shared" si="20"/>
        <v>3550</v>
      </c>
      <c r="V56" s="15">
        <f t="shared" si="20"/>
        <v>0</v>
      </c>
      <c r="W56" s="18">
        <f t="shared" si="22"/>
        <v>1196944.29</v>
      </c>
      <c r="X56" s="18">
        <f t="shared" si="23"/>
        <v>1181654.52</v>
      </c>
      <c r="Y56" s="18">
        <f t="shared" si="24"/>
        <v>15289.770000000019</v>
      </c>
      <c r="Z56" s="18">
        <f t="shared" si="25"/>
        <v>88351.1</v>
      </c>
      <c r="AA56" s="15">
        <f t="shared" si="26"/>
        <v>1108593.1900000002</v>
      </c>
      <c r="AB56" s="15">
        <f t="shared" si="27"/>
        <v>73061.33</v>
      </c>
      <c r="AC56" s="15">
        <f t="shared" si="28"/>
        <v>0</v>
      </c>
    </row>
    <row r="57" spans="1:30" hidden="1" x14ac:dyDescent="0.2">
      <c r="A57">
        <v>3486</v>
      </c>
      <c r="B57">
        <v>39701</v>
      </c>
      <c r="C57" t="s">
        <v>1466</v>
      </c>
      <c r="D57" t="s">
        <v>1467</v>
      </c>
      <c r="E57" t="s">
        <v>6267</v>
      </c>
      <c r="F57" t="s">
        <v>120</v>
      </c>
      <c r="G57" t="str">
        <f t="shared" si="21"/>
        <v>Pig Trap installation Maryvale</v>
      </c>
      <c r="H57" s="15">
        <f t="shared" si="20"/>
        <v>0</v>
      </c>
      <c r="I57" s="15">
        <f t="shared" si="20"/>
        <v>0</v>
      </c>
      <c r="J57" s="15">
        <f t="shared" si="20"/>
        <v>750536.37</v>
      </c>
      <c r="K57" s="15">
        <f t="shared" si="20"/>
        <v>5035039.2</v>
      </c>
      <c r="L57" s="15">
        <f t="shared" si="20"/>
        <v>1057200</v>
      </c>
      <c r="M57" s="15">
        <f t="shared" si="20"/>
        <v>0</v>
      </c>
      <c r="N57" s="15">
        <f t="shared" si="20"/>
        <v>5566601</v>
      </c>
      <c r="O57" s="15">
        <f t="shared" si="20"/>
        <v>712042.66</v>
      </c>
      <c r="P57" s="15">
        <f t="shared" si="20"/>
        <v>750536.37</v>
      </c>
      <c r="Q57" s="15">
        <f t="shared" si="20"/>
        <v>0</v>
      </c>
      <c r="R57" s="15">
        <f t="shared" si="20"/>
        <v>4996545.49</v>
      </c>
      <c r="S57" s="15">
        <f t="shared" si="20"/>
        <v>5035039.2</v>
      </c>
      <c r="T57" s="15">
        <f t="shared" si="20"/>
        <v>0</v>
      </c>
      <c r="U57" s="15">
        <f t="shared" si="20"/>
        <v>57940.32</v>
      </c>
      <c r="V57" s="15">
        <f t="shared" si="20"/>
        <v>0</v>
      </c>
      <c r="W57" s="18">
        <f t="shared" si="22"/>
        <v>5566601</v>
      </c>
      <c r="X57" s="18">
        <f t="shared" si="23"/>
        <v>5035039.2</v>
      </c>
      <c r="Y57" s="18">
        <f t="shared" si="24"/>
        <v>531561.79999999981</v>
      </c>
      <c r="Z57" s="18">
        <f t="shared" si="25"/>
        <v>0</v>
      </c>
      <c r="AA57" s="15">
        <f t="shared" si="26"/>
        <v>4284502.83</v>
      </c>
      <c r="AB57" s="15">
        <f t="shared" si="27"/>
        <v>750536.37</v>
      </c>
      <c r="AC57" s="15">
        <f t="shared" si="28"/>
        <v>0</v>
      </c>
    </row>
    <row r="58" spans="1:30" hidden="1" x14ac:dyDescent="0.2">
      <c r="A58">
        <v>3488</v>
      </c>
      <c r="B58">
        <v>39284</v>
      </c>
      <c r="C58" t="s">
        <v>1470</v>
      </c>
      <c r="D58" t="s">
        <v>1471</v>
      </c>
      <c r="E58" t="s">
        <v>123</v>
      </c>
      <c r="F58" t="s">
        <v>124</v>
      </c>
      <c r="G58" t="e">
        <f t="shared" si="21"/>
        <v>#N/A</v>
      </c>
      <c r="H58" s="15" t="e">
        <f t="shared" si="20"/>
        <v>#N/A</v>
      </c>
      <c r="I58" s="15" t="e">
        <f t="shared" si="20"/>
        <v>#N/A</v>
      </c>
      <c r="J58" s="15" t="e">
        <f t="shared" si="20"/>
        <v>#N/A</v>
      </c>
      <c r="K58" s="15" t="e">
        <f t="shared" si="20"/>
        <v>#N/A</v>
      </c>
      <c r="L58" s="15" t="e">
        <f t="shared" si="20"/>
        <v>#N/A</v>
      </c>
      <c r="M58" s="15" t="e">
        <f t="shared" si="20"/>
        <v>#N/A</v>
      </c>
      <c r="N58" s="15" t="e">
        <f t="shared" si="20"/>
        <v>#N/A</v>
      </c>
      <c r="O58" s="15" t="e">
        <f t="shared" si="20"/>
        <v>#N/A</v>
      </c>
      <c r="P58" s="15" t="e">
        <f t="shared" si="20"/>
        <v>#N/A</v>
      </c>
      <c r="Q58" s="15" t="e">
        <f t="shared" si="20"/>
        <v>#N/A</v>
      </c>
      <c r="R58" s="15" t="e">
        <f t="shared" si="20"/>
        <v>#N/A</v>
      </c>
      <c r="S58" s="15" t="e">
        <f t="shared" si="20"/>
        <v>#N/A</v>
      </c>
      <c r="T58" s="15" t="e">
        <f t="shared" si="20"/>
        <v>#N/A</v>
      </c>
      <c r="U58" s="15" t="e">
        <f t="shared" si="20"/>
        <v>#N/A</v>
      </c>
      <c r="V58" s="15" t="e">
        <f t="shared" si="20"/>
        <v>#N/A</v>
      </c>
      <c r="W58" s="18" t="e">
        <f t="shared" si="22"/>
        <v>#N/A</v>
      </c>
      <c r="X58" s="18" t="e">
        <f t="shared" si="23"/>
        <v>#N/A</v>
      </c>
      <c r="Y58" s="18" t="e">
        <f t="shared" si="24"/>
        <v>#N/A</v>
      </c>
      <c r="Z58" s="18" t="e">
        <f t="shared" si="25"/>
        <v>#N/A</v>
      </c>
      <c r="AA58" s="15" t="e">
        <f t="shared" si="26"/>
        <v>#N/A</v>
      </c>
      <c r="AB58" s="15" t="e">
        <f t="shared" si="27"/>
        <v>#N/A</v>
      </c>
      <c r="AC58" s="15" t="e">
        <f t="shared" si="28"/>
        <v>#N/A</v>
      </c>
    </row>
    <row r="59" spans="1:30" hidden="1" x14ac:dyDescent="0.2">
      <c r="A59">
        <v>3494</v>
      </c>
      <c r="B59">
        <v>39748</v>
      </c>
      <c r="C59" t="s">
        <v>1482</v>
      </c>
      <c r="D59" t="s">
        <v>1483</v>
      </c>
      <c r="E59" t="s">
        <v>123</v>
      </c>
      <c r="F59" t="s">
        <v>6264</v>
      </c>
      <c r="G59" t="e">
        <f t="shared" si="21"/>
        <v>#N/A</v>
      </c>
      <c r="H59" s="15" t="e">
        <f t="shared" ref="H59:V75" si="29">VLOOKUP($A59,SIBMonthly,H$1,FALSE)</f>
        <v>#N/A</v>
      </c>
      <c r="I59" s="15" t="e">
        <f t="shared" si="29"/>
        <v>#N/A</v>
      </c>
      <c r="J59" s="15" t="e">
        <f t="shared" si="29"/>
        <v>#N/A</v>
      </c>
      <c r="K59" s="15" t="e">
        <f t="shared" si="29"/>
        <v>#N/A</v>
      </c>
      <c r="L59" s="15" t="e">
        <f t="shared" si="29"/>
        <v>#N/A</v>
      </c>
      <c r="M59" s="15" t="e">
        <f t="shared" si="29"/>
        <v>#N/A</v>
      </c>
      <c r="N59" s="15" t="e">
        <f t="shared" si="29"/>
        <v>#N/A</v>
      </c>
      <c r="O59" s="15" t="e">
        <f t="shared" si="29"/>
        <v>#N/A</v>
      </c>
      <c r="P59" s="15" t="e">
        <f t="shared" si="29"/>
        <v>#N/A</v>
      </c>
      <c r="Q59" s="15" t="e">
        <f t="shared" si="29"/>
        <v>#N/A</v>
      </c>
      <c r="R59" s="15" t="e">
        <f t="shared" si="29"/>
        <v>#N/A</v>
      </c>
      <c r="S59" s="15" t="e">
        <f t="shared" si="29"/>
        <v>#N/A</v>
      </c>
      <c r="T59" s="15" t="e">
        <f t="shared" si="29"/>
        <v>#N/A</v>
      </c>
      <c r="U59" s="15" t="e">
        <f t="shared" si="29"/>
        <v>#N/A</v>
      </c>
      <c r="V59" s="15" t="e">
        <f t="shared" si="29"/>
        <v>#N/A</v>
      </c>
      <c r="W59" s="18" t="e">
        <f t="shared" si="22"/>
        <v>#N/A</v>
      </c>
      <c r="X59" s="18" t="e">
        <f t="shared" si="23"/>
        <v>#N/A</v>
      </c>
      <c r="Y59" s="18" t="e">
        <f t="shared" si="24"/>
        <v>#N/A</v>
      </c>
      <c r="Z59" s="18" t="e">
        <f t="shared" si="25"/>
        <v>#N/A</v>
      </c>
      <c r="AA59" s="15" t="e">
        <f t="shared" si="26"/>
        <v>#N/A</v>
      </c>
      <c r="AB59" s="15" t="e">
        <f t="shared" si="27"/>
        <v>#N/A</v>
      </c>
      <c r="AC59" s="15" t="e">
        <f t="shared" si="28"/>
        <v>#N/A</v>
      </c>
    </row>
    <row r="60" spans="1:30" hidden="1" x14ac:dyDescent="0.2">
      <c r="A60">
        <v>3504</v>
      </c>
      <c r="B60">
        <v>39705</v>
      </c>
      <c r="C60" t="s">
        <v>1499</v>
      </c>
      <c r="D60" t="s">
        <v>1500</v>
      </c>
      <c r="E60" t="s">
        <v>123</v>
      </c>
      <c r="F60" t="s">
        <v>6264</v>
      </c>
      <c r="G60" t="str">
        <f t="shared" si="21"/>
        <v>Iona City Gate reliability and capacity review</v>
      </c>
      <c r="H60" s="15">
        <f t="shared" si="29"/>
        <v>0</v>
      </c>
      <c r="I60" s="15">
        <f t="shared" si="29"/>
        <v>0</v>
      </c>
      <c r="J60" s="15">
        <f t="shared" si="29"/>
        <v>588</v>
      </c>
      <c r="K60" s="15">
        <f t="shared" si="29"/>
        <v>588</v>
      </c>
      <c r="L60" s="15">
        <f t="shared" si="29"/>
        <v>0</v>
      </c>
      <c r="M60" s="15">
        <f t="shared" si="29"/>
        <v>0</v>
      </c>
      <c r="N60" s="15">
        <f t="shared" si="29"/>
        <v>0</v>
      </c>
      <c r="O60" s="15">
        <f t="shared" si="29"/>
        <v>0</v>
      </c>
      <c r="P60" s="15">
        <f t="shared" si="29"/>
        <v>588</v>
      </c>
      <c r="Q60" s="15">
        <f t="shared" si="29"/>
        <v>0</v>
      </c>
      <c r="R60" s="15">
        <f t="shared" si="29"/>
        <v>0</v>
      </c>
      <c r="S60" s="15">
        <f t="shared" si="29"/>
        <v>588</v>
      </c>
      <c r="T60" s="15">
        <f t="shared" si="29"/>
        <v>0</v>
      </c>
      <c r="U60" s="15">
        <f t="shared" si="29"/>
        <v>0</v>
      </c>
      <c r="V60" s="15">
        <f t="shared" si="29"/>
        <v>0</v>
      </c>
      <c r="W60" s="18">
        <f t="shared" si="22"/>
        <v>0</v>
      </c>
      <c r="X60" s="18">
        <f t="shared" si="23"/>
        <v>588</v>
      </c>
      <c r="Y60" s="18">
        <f t="shared" si="24"/>
        <v>-588</v>
      </c>
      <c r="Z60" s="18">
        <f t="shared" si="25"/>
        <v>0</v>
      </c>
      <c r="AA60" s="15">
        <f t="shared" si="26"/>
        <v>0</v>
      </c>
      <c r="AB60" s="15">
        <f t="shared" si="27"/>
        <v>588</v>
      </c>
      <c r="AC60" s="15">
        <f t="shared" si="28"/>
        <v>0</v>
      </c>
    </row>
    <row r="61" spans="1:30" hidden="1" x14ac:dyDescent="0.2">
      <c r="A61">
        <v>3507</v>
      </c>
      <c r="B61">
        <v>39505</v>
      </c>
      <c r="C61" t="s">
        <v>1505</v>
      </c>
      <c r="D61" t="s">
        <v>1506</v>
      </c>
      <c r="E61" t="s">
        <v>123</v>
      </c>
      <c r="F61" t="s">
        <v>6264</v>
      </c>
      <c r="G61" t="str">
        <f t="shared" si="21"/>
        <v>BCS Station Control System Upgrade</v>
      </c>
      <c r="H61" s="15">
        <f t="shared" si="29"/>
        <v>0</v>
      </c>
      <c r="I61" s="15">
        <f t="shared" si="29"/>
        <v>0</v>
      </c>
      <c r="J61" s="15">
        <f t="shared" si="29"/>
        <v>50408.11</v>
      </c>
      <c r="K61" s="15">
        <f t="shared" si="29"/>
        <v>2045369.55</v>
      </c>
      <c r="L61" s="15">
        <f t="shared" si="29"/>
        <v>140000</v>
      </c>
      <c r="M61" s="15">
        <f t="shared" si="29"/>
        <v>0</v>
      </c>
      <c r="N61" s="15">
        <f t="shared" si="29"/>
        <v>2000045</v>
      </c>
      <c r="O61" s="15">
        <f t="shared" si="29"/>
        <v>50408.11</v>
      </c>
      <c r="P61" s="15">
        <f t="shared" si="29"/>
        <v>50408.11</v>
      </c>
      <c r="Q61" s="15">
        <f t="shared" si="29"/>
        <v>0</v>
      </c>
      <c r="R61" s="15">
        <f t="shared" si="29"/>
        <v>2045369.55</v>
      </c>
      <c r="S61" s="15">
        <f t="shared" si="29"/>
        <v>2045369.55</v>
      </c>
      <c r="T61" s="15">
        <f t="shared" si="29"/>
        <v>0</v>
      </c>
      <c r="U61" s="15">
        <f t="shared" si="29"/>
        <v>0</v>
      </c>
      <c r="V61" s="15">
        <f t="shared" si="29"/>
        <v>0</v>
      </c>
      <c r="W61" s="18">
        <f t="shared" si="22"/>
        <v>2000045</v>
      </c>
      <c r="X61" s="18">
        <f t="shared" si="23"/>
        <v>2045369.55</v>
      </c>
      <c r="Y61" s="18">
        <f t="shared" si="24"/>
        <v>-45324.550000000047</v>
      </c>
      <c r="Z61" s="18">
        <f t="shared" si="25"/>
        <v>0</v>
      </c>
      <c r="AA61" s="15">
        <f t="shared" si="26"/>
        <v>1994961.44</v>
      </c>
      <c r="AB61" s="15">
        <f t="shared" si="27"/>
        <v>50408.11</v>
      </c>
      <c r="AC61" s="15">
        <f t="shared" si="28"/>
        <v>0</v>
      </c>
    </row>
    <row r="62" spans="1:30" hidden="1" x14ac:dyDescent="0.2">
      <c r="A62">
        <v>3509</v>
      </c>
      <c r="B62">
        <v>41625</v>
      </c>
      <c r="C62" t="s">
        <v>1509</v>
      </c>
      <c r="D62" t="s">
        <v>1510</v>
      </c>
      <c r="E62" t="s">
        <v>71</v>
      </c>
      <c r="F62" t="s">
        <v>6263</v>
      </c>
      <c r="G62" t="e">
        <f t="shared" si="21"/>
        <v>#N/A</v>
      </c>
      <c r="H62" s="15" t="e">
        <f t="shared" si="29"/>
        <v>#N/A</v>
      </c>
      <c r="I62" s="15" t="e">
        <f t="shared" si="29"/>
        <v>#N/A</v>
      </c>
      <c r="J62" s="15" t="e">
        <f t="shared" si="29"/>
        <v>#N/A</v>
      </c>
      <c r="K62" s="15" t="e">
        <f t="shared" si="29"/>
        <v>#N/A</v>
      </c>
      <c r="L62" s="15" t="e">
        <f t="shared" si="29"/>
        <v>#N/A</v>
      </c>
      <c r="M62" s="15" t="e">
        <f t="shared" si="29"/>
        <v>#N/A</v>
      </c>
      <c r="N62" s="15" t="e">
        <f t="shared" si="29"/>
        <v>#N/A</v>
      </c>
      <c r="O62" s="15" t="e">
        <f t="shared" si="29"/>
        <v>#N/A</v>
      </c>
      <c r="P62" s="15" t="e">
        <f t="shared" si="29"/>
        <v>#N/A</v>
      </c>
      <c r="Q62" s="15" t="e">
        <f t="shared" si="29"/>
        <v>#N/A</v>
      </c>
      <c r="R62" s="15" t="e">
        <f t="shared" si="29"/>
        <v>#N/A</v>
      </c>
      <c r="S62" s="15" t="e">
        <f t="shared" si="29"/>
        <v>#N/A</v>
      </c>
      <c r="T62" s="15" t="e">
        <f t="shared" si="29"/>
        <v>#N/A</v>
      </c>
      <c r="U62" s="15" t="e">
        <f t="shared" si="29"/>
        <v>#N/A</v>
      </c>
      <c r="V62" s="15" t="e">
        <f t="shared" si="29"/>
        <v>#N/A</v>
      </c>
      <c r="W62" s="18" t="e">
        <f t="shared" si="22"/>
        <v>#N/A</v>
      </c>
      <c r="X62" s="18" t="e">
        <f t="shared" si="23"/>
        <v>#N/A</v>
      </c>
      <c r="Y62" s="18" t="e">
        <f t="shared" si="24"/>
        <v>#N/A</v>
      </c>
      <c r="Z62" s="18" t="e">
        <f t="shared" si="25"/>
        <v>#N/A</v>
      </c>
      <c r="AA62" s="15" t="e">
        <f t="shared" si="26"/>
        <v>#N/A</v>
      </c>
      <c r="AB62" s="15" t="e">
        <f t="shared" si="27"/>
        <v>#N/A</v>
      </c>
      <c r="AC62" s="15" t="e">
        <f t="shared" si="28"/>
        <v>#N/A</v>
      </c>
    </row>
    <row r="63" spans="1:30" hidden="1" x14ac:dyDescent="0.2">
      <c r="A63">
        <v>3510</v>
      </c>
      <c r="B63">
        <v>38323</v>
      </c>
      <c r="C63" t="s">
        <v>1511</v>
      </c>
      <c r="D63" t="s">
        <v>1512</v>
      </c>
      <c r="E63" t="s">
        <v>71</v>
      </c>
      <c r="F63" t="s">
        <v>375</v>
      </c>
      <c r="G63" t="str">
        <f t="shared" si="21"/>
        <v>MSEP - MOOMBA BOTANY ILI PROGRAM Section 1 - 10 CARRY OVER</v>
      </c>
      <c r="H63" s="15">
        <f t="shared" si="29"/>
        <v>0</v>
      </c>
      <c r="I63" s="15">
        <f t="shared" si="29"/>
        <v>0</v>
      </c>
      <c r="J63" s="15">
        <f t="shared" si="29"/>
        <v>335177.71999999997</v>
      </c>
      <c r="K63" s="15">
        <f t="shared" si="29"/>
        <v>7378257.0300000003</v>
      </c>
      <c r="L63" s="15">
        <f t="shared" si="29"/>
        <v>268485</v>
      </c>
      <c r="M63" s="15">
        <f t="shared" si="29"/>
        <v>572029</v>
      </c>
      <c r="N63" s="15">
        <f t="shared" si="29"/>
        <v>7344029</v>
      </c>
      <c r="O63" s="15">
        <f t="shared" si="29"/>
        <v>335177.71999999997</v>
      </c>
      <c r="P63" s="15">
        <f t="shared" si="29"/>
        <v>335177.71999999997</v>
      </c>
      <c r="Q63" s="15">
        <f t="shared" si="29"/>
        <v>0</v>
      </c>
      <c r="R63" s="15">
        <f t="shared" si="29"/>
        <v>7378257.0300000003</v>
      </c>
      <c r="S63" s="15">
        <f t="shared" si="29"/>
        <v>7378257.0300000003</v>
      </c>
      <c r="T63" s="15">
        <f t="shared" si="29"/>
        <v>0</v>
      </c>
      <c r="U63" s="15">
        <f t="shared" si="29"/>
        <v>0</v>
      </c>
      <c r="V63" s="15">
        <f t="shared" si="29"/>
        <v>0</v>
      </c>
      <c r="W63" s="18">
        <f t="shared" si="22"/>
        <v>7344029</v>
      </c>
      <c r="X63" s="18">
        <f t="shared" si="23"/>
        <v>7378257.0300000003</v>
      </c>
      <c r="Y63" s="18">
        <f t="shared" si="24"/>
        <v>-34228.030000000261</v>
      </c>
      <c r="Z63" s="18">
        <f t="shared" si="25"/>
        <v>572029</v>
      </c>
      <c r="AA63" s="15">
        <f t="shared" si="26"/>
        <v>7043079.3100000005</v>
      </c>
      <c r="AB63" s="15">
        <f t="shared" si="27"/>
        <v>335177.71999999997</v>
      </c>
      <c r="AC63" s="15">
        <f t="shared" si="28"/>
        <v>0</v>
      </c>
    </row>
    <row r="64" spans="1:30" hidden="1" x14ac:dyDescent="0.2">
      <c r="A64">
        <v>3515</v>
      </c>
      <c r="B64">
        <v>39807</v>
      </c>
      <c r="C64" t="s">
        <v>1521</v>
      </c>
      <c r="D64" t="s">
        <v>1522</v>
      </c>
      <c r="E64" t="s">
        <v>123</v>
      </c>
      <c r="F64" t="s">
        <v>124</v>
      </c>
      <c r="G64" t="e">
        <f t="shared" si="21"/>
        <v>#N/A</v>
      </c>
      <c r="H64" s="15" t="e">
        <f t="shared" si="29"/>
        <v>#N/A</v>
      </c>
      <c r="I64" s="15" t="e">
        <f t="shared" si="29"/>
        <v>#N/A</v>
      </c>
      <c r="J64" s="15" t="e">
        <f t="shared" si="29"/>
        <v>#N/A</v>
      </c>
      <c r="K64" s="15" t="e">
        <f t="shared" si="29"/>
        <v>#N/A</v>
      </c>
      <c r="L64" s="15" t="e">
        <f t="shared" si="29"/>
        <v>#N/A</v>
      </c>
      <c r="M64" s="15" t="e">
        <f t="shared" si="29"/>
        <v>#N/A</v>
      </c>
      <c r="N64" s="15" t="e">
        <f t="shared" si="29"/>
        <v>#N/A</v>
      </c>
      <c r="O64" s="15" t="e">
        <f t="shared" si="29"/>
        <v>#N/A</v>
      </c>
      <c r="P64" s="15" t="e">
        <f t="shared" si="29"/>
        <v>#N/A</v>
      </c>
      <c r="Q64" s="15" t="e">
        <f t="shared" si="29"/>
        <v>#N/A</v>
      </c>
      <c r="R64" s="15" t="e">
        <f t="shared" si="29"/>
        <v>#N/A</v>
      </c>
      <c r="S64" s="15" t="e">
        <f t="shared" si="29"/>
        <v>#N/A</v>
      </c>
      <c r="T64" s="15" t="e">
        <f t="shared" si="29"/>
        <v>#N/A</v>
      </c>
      <c r="U64" s="15" t="e">
        <f t="shared" si="29"/>
        <v>#N/A</v>
      </c>
      <c r="V64" s="15" t="e">
        <f t="shared" si="29"/>
        <v>#N/A</v>
      </c>
      <c r="W64" s="18" t="e">
        <f t="shared" si="22"/>
        <v>#N/A</v>
      </c>
      <c r="X64" s="18" t="e">
        <f t="shared" si="23"/>
        <v>#N/A</v>
      </c>
      <c r="Y64" s="18" t="e">
        <f t="shared" si="24"/>
        <v>#N/A</v>
      </c>
      <c r="Z64" s="18" t="e">
        <f t="shared" si="25"/>
        <v>#N/A</v>
      </c>
      <c r="AA64" s="15" t="e">
        <f t="shared" si="26"/>
        <v>#N/A</v>
      </c>
      <c r="AB64" s="15" t="e">
        <f t="shared" si="27"/>
        <v>#N/A</v>
      </c>
      <c r="AC64" s="15" t="e">
        <f t="shared" si="28"/>
        <v>#N/A</v>
      </c>
    </row>
    <row r="65" spans="1:29" hidden="1" x14ac:dyDescent="0.2">
      <c r="A65">
        <v>3516</v>
      </c>
      <c r="B65">
        <v>39916</v>
      </c>
      <c r="C65" t="s">
        <v>1523</v>
      </c>
      <c r="D65" t="s">
        <v>1524</v>
      </c>
      <c r="E65" t="s">
        <v>123</v>
      </c>
      <c r="F65" t="s">
        <v>124</v>
      </c>
      <c r="G65" t="e">
        <f t="shared" si="21"/>
        <v>#N/A</v>
      </c>
      <c r="H65" s="15" t="e">
        <f t="shared" si="29"/>
        <v>#N/A</v>
      </c>
      <c r="I65" s="15" t="e">
        <f t="shared" si="29"/>
        <v>#N/A</v>
      </c>
      <c r="J65" s="15" t="e">
        <f t="shared" si="29"/>
        <v>#N/A</v>
      </c>
      <c r="K65" s="15" t="e">
        <f t="shared" si="29"/>
        <v>#N/A</v>
      </c>
      <c r="L65" s="15" t="e">
        <f t="shared" si="29"/>
        <v>#N/A</v>
      </c>
      <c r="M65" s="15" t="e">
        <f t="shared" si="29"/>
        <v>#N/A</v>
      </c>
      <c r="N65" s="15" t="e">
        <f t="shared" si="29"/>
        <v>#N/A</v>
      </c>
      <c r="O65" s="15" t="e">
        <f t="shared" si="29"/>
        <v>#N/A</v>
      </c>
      <c r="P65" s="15" t="e">
        <f t="shared" si="29"/>
        <v>#N/A</v>
      </c>
      <c r="Q65" s="15" t="e">
        <f t="shared" si="29"/>
        <v>#N/A</v>
      </c>
      <c r="R65" s="15" t="e">
        <f t="shared" si="29"/>
        <v>#N/A</v>
      </c>
      <c r="S65" s="15" t="e">
        <f t="shared" si="29"/>
        <v>#N/A</v>
      </c>
      <c r="T65" s="15" t="e">
        <f t="shared" si="29"/>
        <v>#N/A</v>
      </c>
      <c r="U65" s="15" t="e">
        <f t="shared" si="29"/>
        <v>#N/A</v>
      </c>
      <c r="V65" s="15" t="e">
        <f t="shared" si="29"/>
        <v>#N/A</v>
      </c>
      <c r="W65" s="18" t="e">
        <f t="shared" si="22"/>
        <v>#N/A</v>
      </c>
      <c r="X65" s="18" t="e">
        <f t="shared" si="23"/>
        <v>#N/A</v>
      </c>
      <c r="Y65" s="18" t="e">
        <f t="shared" si="24"/>
        <v>#N/A</v>
      </c>
      <c r="Z65" s="18" t="e">
        <f t="shared" si="25"/>
        <v>#N/A</v>
      </c>
      <c r="AA65" s="15" t="e">
        <f t="shared" si="26"/>
        <v>#N/A</v>
      </c>
      <c r="AB65" s="15" t="e">
        <f t="shared" si="27"/>
        <v>#N/A</v>
      </c>
      <c r="AC65" s="15" t="e">
        <f t="shared" si="28"/>
        <v>#N/A</v>
      </c>
    </row>
    <row r="66" spans="1:29" hidden="1" x14ac:dyDescent="0.2">
      <c r="A66">
        <v>3526</v>
      </c>
      <c r="B66">
        <v>40007</v>
      </c>
      <c r="C66" t="s">
        <v>1537</v>
      </c>
      <c r="D66" t="s">
        <v>1538</v>
      </c>
      <c r="E66" t="s">
        <v>66</v>
      </c>
      <c r="F66" t="s">
        <v>67</v>
      </c>
      <c r="G66" t="e">
        <f t="shared" si="21"/>
        <v>#N/A</v>
      </c>
      <c r="H66" s="15" t="e">
        <f t="shared" si="29"/>
        <v>#N/A</v>
      </c>
      <c r="I66" s="15" t="e">
        <f t="shared" si="29"/>
        <v>#N/A</v>
      </c>
      <c r="J66" s="15" t="e">
        <f t="shared" si="29"/>
        <v>#N/A</v>
      </c>
      <c r="K66" s="15" t="e">
        <f t="shared" si="29"/>
        <v>#N/A</v>
      </c>
      <c r="L66" s="15" t="e">
        <f t="shared" si="29"/>
        <v>#N/A</v>
      </c>
      <c r="M66" s="15" t="e">
        <f t="shared" si="29"/>
        <v>#N/A</v>
      </c>
      <c r="N66" s="15" t="e">
        <f t="shared" si="29"/>
        <v>#N/A</v>
      </c>
      <c r="O66" s="15" t="e">
        <f t="shared" si="29"/>
        <v>#N/A</v>
      </c>
      <c r="P66" s="15" t="e">
        <f t="shared" si="29"/>
        <v>#N/A</v>
      </c>
      <c r="Q66" s="15" t="e">
        <f t="shared" si="29"/>
        <v>#N/A</v>
      </c>
      <c r="R66" s="15" t="e">
        <f t="shared" si="29"/>
        <v>#N/A</v>
      </c>
      <c r="S66" s="15" t="e">
        <f t="shared" si="29"/>
        <v>#N/A</v>
      </c>
      <c r="T66" s="15" t="e">
        <f t="shared" si="29"/>
        <v>#N/A</v>
      </c>
      <c r="U66" s="15" t="e">
        <f t="shared" si="29"/>
        <v>#N/A</v>
      </c>
      <c r="V66" s="15" t="e">
        <f t="shared" si="29"/>
        <v>#N/A</v>
      </c>
      <c r="W66" s="18" t="e">
        <f t="shared" si="22"/>
        <v>#N/A</v>
      </c>
      <c r="X66" s="18" t="e">
        <f t="shared" si="23"/>
        <v>#N/A</v>
      </c>
      <c r="Y66" s="18" t="e">
        <f t="shared" si="24"/>
        <v>#N/A</v>
      </c>
      <c r="Z66" s="18" t="e">
        <f t="shared" si="25"/>
        <v>#N/A</v>
      </c>
      <c r="AA66" s="15" t="e">
        <f t="shared" si="26"/>
        <v>#N/A</v>
      </c>
      <c r="AB66" s="15" t="e">
        <f t="shared" si="27"/>
        <v>#N/A</v>
      </c>
      <c r="AC66" s="15" t="e">
        <f t="shared" si="28"/>
        <v>#N/A</v>
      </c>
    </row>
    <row r="67" spans="1:29" hidden="1" x14ac:dyDescent="0.2">
      <c r="A67">
        <v>3532</v>
      </c>
      <c r="B67">
        <v>39655</v>
      </c>
      <c r="C67" t="s">
        <v>1550</v>
      </c>
      <c r="D67" t="s">
        <v>1551</v>
      </c>
      <c r="E67" t="s">
        <v>66</v>
      </c>
      <c r="F67" t="s">
        <v>67</v>
      </c>
      <c r="G67" t="e">
        <f t="shared" si="21"/>
        <v>#N/A</v>
      </c>
      <c r="H67" s="15" t="e">
        <f t="shared" si="29"/>
        <v>#N/A</v>
      </c>
      <c r="I67" s="15" t="e">
        <f t="shared" si="29"/>
        <v>#N/A</v>
      </c>
      <c r="J67" s="15" t="e">
        <f t="shared" si="29"/>
        <v>#N/A</v>
      </c>
      <c r="K67" s="15" t="e">
        <f t="shared" si="29"/>
        <v>#N/A</v>
      </c>
      <c r="L67" s="15" t="e">
        <f t="shared" si="29"/>
        <v>#N/A</v>
      </c>
      <c r="M67" s="15" t="e">
        <f t="shared" si="29"/>
        <v>#N/A</v>
      </c>
      <c r="N67" s="15" t="e">
        <f t="shared" si="29"/>
        <v>#N/A</v>
      </c>
      <c r="O67" s="15" t="e">
        <f t="shared" si="29"/>
        <v>#N/A</v>
      </c>
      <c r="P67" s="15" t="e">
        <f t="shared" si="29"/>
        <v>#N/A</v>
      </c>
      <c r="Q67" s="15" t="e">
        <f t="shared" si="29"/>
        <v>#N/A</v>
      </c>
      <c r="R67" s="15" t="e">
        <f t="shared" si="29"/>
        <v>#N/A</v>
      </c>
      <c r="S67" s="15" t="e">
        <f t="shared" si="29"/>
        <v>#N/A</v>
      </c>
      <c r="T67" s="15" t="e">
        <f t="shared" si="29"/>
        <v>#N/A</v>
      </c>
      <c r="U67" s="15" t="e">
        <f t="shared" si="29"/>
        <v>#N/A</v>
      </c>
      <c r="V67" s="15" t="e">
        <f t="shared" si="29"/>
        <v>#N/A</v>
      </c>
      <c r="W67" s="18" t="e">
        <f t="shared" si="22"/>
        <v>#N/A</v>
      </c>
      <c r="X67" s="18" t="e">
        <f t="shared" si="23"/>
        <v>#N/A</v>
      </c>
      <c r="Y67" s="18" t="e">
        <f t="shared" si="24"/>
        <v>#N/A</v>
      </c>
      <c r="Z67" s="18" t="e">
        <f t="shared" si="25"/>
        <v>#N/A</v>
      </c>
      <c r="AA67" s="15" t="e">
        <f t="shared" si="26"/>
        <v>#N/A</v>
      </c>
      <c r="AB67" s="15" t="e">
        <f t="shared" si="27"/>
        <v>#N/A</v>
      </c>
      <c r="AC67" s="15" t="e">
        <f t="shared" si="28"/>
        <v>#N/A</v>
      </c>
    </row>
    <row r="68" spans="1:29" hidden="1" x14ac:dyDescent="0.2">
      <c r="A68">
        <v>3536</v>
      </c>
      <c r="B68">
        <v>39205</v>
      </c>
      <c r="C68" t="s">
        <v>1558</v>
      </c>
      <c r="D68" t="s">
        <v>1559</v>
      </c>
      <c r="E68" t="s">
        <v>91</v>
      </c>
      <c r="F68" t="s">
        <v>92</v>
      </c>
      <c r="G68" t="e">
        <f t="shared" si="21"/>
        <v>#N/A</v>
      </c>
      <c r="H68" s="15" t="e">
        <f t="shared" si="29"/>
        <v>#N/A</v>
      </c>
      <c r="I68" s="15" t="e">
        <f t="shared" si="29"/>
        <v>#N/A</v>
      </c>
      <c r="J68" s="15" t="e">
        <f t="shared" si="29"/>
        <v>#N/A</v>
      </c>
      <c r="K68" s="15" t="e">
        <f t="shared" si="29"/>
        <v>#N/A</v>
      </c>
      <c r="L68" s="15" t="e">
        <f t="shared" si="29"/>
        <v>#N/A</v>
      </c>
      <c r="M68" s="15" t="e">
        <f t="shared" si="29"/>
        <v>#N/A</v>
      </c>
      <c r="N68" s="15" t="e">
        <f t="shared" si="29"/>
        <v>#N/A</v>
      </c>
      <c r="O68" s="15" t="e">
        <f t="shared" si="29"/>
        <v>#N/A</v>
      </c>
      <c r="P68" s="15" t="e">
        <f t="shared" si="29"/>
        <v>#N/A</v>
      </c>
      <c r="Q68" s="15" t="e">
        <f t="shared" si="29"/>
        <v>#N/A</v>
      </c>
      <c r="R68" s="15" t="e">
        <f t="shared" si="29"/>
        <v>#N/A</v>
      </c>
      <c r="S68" s="15" t="e">
        <f t="shared" si="29"/>
        <v>#N/A</v>
      </c>
      <c r="T68" s="15" t="e">
        <f t="shared" si="29"/>
        <v>#N/A</v>
      </c>
      <c r="U68" s="15" t="e">
        <f t="shared" si="29"/>
        <v>#N/A</v>
      </c>
      <c r="V68" s="15" t="e">
        <f t="shared" si="29"/>
        <v>#N/A</v>
      </c>
      <c r="W68" s="18" t="e">
        <f t="shared" si="22"/>
        <v>#N/A</v>
      </c>
      <c r="X68" s="18" t="e">
        <f t="shared" si="23"/>
        <v>#N/A</v>
      </c>
      <c r="Y68" s="18" t="e">
        <f t="shared" si="24"/>
        <v>#N/A</v>
      </c>
      <c r="Z68" s="18" t="e">
        <f t="shared" si="25"/>
        <v>#N/A</v>
      </c>
      <c r="AA68" s="15" t="e">
        <f t="shared" si="26"/>
        <v>#N/A</v>
      </c>
      <c r="AB68" s="15" t="e">
        <f t="shared" si="27"/>
        <v>#N/A</v>
      </c>
      <c r="AC68" s="15" t="e">
        <f t="shared" si="28"/>
        <v>#N/A</v>
      </c>
    </row>
    <row r="69" spans="1:29" hidden="1" x14ac:dyDescent="0.2">
      <c r="A69">
        <v>3542</v>
      </c>
      <c r="B69">
        <v>39301</v>
      </c>
      <c r="C69" t="s">
        <v>1568</v>
      </c>
      <c r="D69" t="s">
        <v>1569</v>
      </c>
      <c r="E69" t="s">
        <v>66</v>
      </c>
      <c r="F69" t="s">
        <v>67</v>
      </c>
      <c r="G69" t="e">
        <f t="shared" si="21"/>
        <v>#N/A</v>
      </c>
      <c r="H69" s="15" t="e">
        <f t="shared" si="29"/>
        <v>#N/A</v>
      </c>
      <c r="I69" s="15" t="e">
        <f t="shared" si="29"/>
        <v>#N/A</v>
      </c>
      <c r="J69" s="15" t="e">
        <f t="shared" si="29"/>
        <v>#N/A</v>
      </c>
      <c r="K69" s="15" t="e">
        <f t="shared" si="29"/>
        <v>#N/A</v>
      </c>
      <c r="L69" s="15" t="e">
        <f t="shared" si="29"/>
        <v>#N/A</v>
      </c>
      <c r="M69" s="15" t="e">
        <f t="shared" si="29"/>
        <v>#N/A</v>
      </c>
      <c r="N69" s="15" t="e">
        <f t="shared" si="29"/>
        <v>#N/A</v>
      </c>
      <c r="O69" s="15" t="e">
        <f t="shared" si="29"/>
        <v>#N/A</v>
      </c>
      <c r="P69" s="15" t="e">
        <f t="shared" si="29"/>
        <v>#N/A</v>
      </c>
      <c r="Q69" s="15" t="e">
        <f t="shared" si="29"/>
        <v>#N/A</v>
      </c>
      <c r="R69" s="15" t="e">
        <f t="shared" si="29"/>
        <v>#N/A</v>
      </c>
      <c r="S69" s="15" t="e">
        <f t="shared" si="29"/>
        <v>#N/A</v>
      </c>
      <c r="T69" s="15" t="e">
        <f t="shared" si="29"/>
        <v>#N/A</v>
      </c>
      <c r="U69" s="15" t="e">
        <f t="shared" si="29"/>
        <v>#N/A</v>
      </c>
      <c r="V69" s="15" t="e">
        <f t="shared" si="29"/>
        <v>#N/A</v>
      </c>
      <c r="W69" s="18" t="e">
        <f t="shared" si="22"/>
        <v>#N/A</v>
      </c>
      <c r="X69" s="18" t="e">
        <f t="shared" si="23"/>
        <v>#N/A</v>
      </c>
      <c r="Y69" s="18" t="e">
        <f t="shared" si="24"/>
        <v>#N/A</v>
      </c>
      <c r="Z69" s="18" t="e">
        <f t="shared" si="25"/>
        <v>#N/A</v>
      </c>
      <c r="AA69" s="15" t="e">
        <f t="shared" si="26"/>
        <v>#N/A</v>
      </c>
      <c r="AB69" s="15" t="e">
        <f t="shared" si="27"/>
        <v>#N/A</v>
      </c>
      <c r="AC69" s="15" t="e">
        <f t="shared" si="28"/>
        <v>#N/A</v>
      </c>
    </row>
    <row r="70" spans="1:29" hidden="1" x14ac:dyDescent="0.2">
      <c r="A70">
        <v>3544</v>
      </c>
      <c r="B70">
        <v>40347</v>
      </c>
      <c r="C70" t="s">
        <v>1572</v>
      </c>
      <c r="D70" t="s">
        <v>1573</v>
      </c>
      <c r="E70" t="s">
        <v>66</v>
      </c>
      <c r="F70" t="s">
        <v>67</v>
      </c>
      <c r="G70" t="e">
        <f t="shared" si="21"/>
        <v>#N/A</v>
      </c>
      <c r="H70" s="15" t="e">
        <f t="shared" si="29"/>
        <v>#N/A</v>
      </c>
      <c r="I70" s="15" t="e">
        <f t="shared" si="29"/>
        <v>#N/A</v>
      </c>
      <c r="J70" s="15" t="e">
        <f t="shared" si="29"/>
        <v>#N/A</v>
      </c>
      <c r="K70" s="15" t="e">
        <f t="shared" si="29"/>
        <v>#N/A</v>
      </c>
      <c r="L70" s="15" t="e">
        <f t="shared" si="29"/>
        <v>#N/A</v>
      </c>
      <c r="M70" s="15" t="e">
        <f t="shared" si="29"/>
        <v>#N/A</v>
      </c>
      <c r="N70" s="15" t="e">
        <f t="shared" si="29"/>
        <v>#N/A</v>
      </c>
      <c r="O70" s="15" t="e">
        <f t="shared" si="29"/>
        <v>#N/A</v>
      </c>
      <c r="P70" s="15" t="e">
        <f t="shared" si="29"/>
        <v>#N/A</v>
      </c>
      <c r="Q70" s="15" t="e">
        <f t="shared" si="29"/>
        <v>#N/A</v>
      </c>
      <c r="R70" s="15" t="e">
        <f t="shared" si="29"/>
        <v>#N/A</v>
      </c>
      <c r="S70" s="15" t="e">
        <f t="shared" si="29"/>
        <v>#N/A</v>
      </c>
      <c r="T70" s="15" t="e">
        <f t="shared" si="29"/>
        <v>#N/A</v>
      </c>
      <c r="U70" s="15" t="e">
        <f t="shared" si="29"/>
        <v>#N/A</v>
      </c>
      <c r="V70" s="15" t="e">
        <f t="shared" si="29"/>
        <v>#N/A</v>
      </c>
      <c r="W70" s="18" t="e">
        <f t="shared" si="22"/>
        <v>#N/A</v>
      </c>
      <c r="X70" s="18" t="e">
        <f t="shared" si="23"/>
        <v>#N/A</v>
      </c>
      <c r="Y70" s="18" t="e">
        <f t="shared" si="24"/>
        <v>#N/A</v>
      </c>
      <c r="Z70" s="18" t="e">
        <f t="shared" si="25"/>
        <v>#N/A</v>
      </c>
      <c r="AA70" s="15" t="e">
        <f t="shared" si="26"/>
        <v>#N/A</v>
      </c>
      <c r="AB70" s="15" t="e">
        <f t="shared" si="27"/>
        <v>#N/A</v>
      </c>
      <c r="AC70" s="15" t="e">
        <f t="shared" si="28"/>
        <v>#N/A</v>
      </c>
    </row>
    <row r="71" spans="1:29" hidden="1" x14ac:dyDescent="0.2">
      <c r="A71">
        <v>3546</v>
      </c>
      <c r="B71">
        <v>40589</v>
      </c>
      <c r="C71" t="s">
        <v>1577</v>
      </c>
      <c r="D71" t="s">
        <v>1578</v>
      </c>
      <c r="E71" t="s">
        <v>123</v>
      </c>
      <c r="F71" t="s">
        <v>124</v>
      </c>
      <c r="G71" t="e">
        <f t="shared" si="21"/>
        <v>#N/A</v>
      </c>
      <c r="H71" s="15" t="e">
        <f t="shared" si="29"/>
        <v>#N/A</v>
      </c>
      <c r="I71" s="15" t="e">
        <f t="shared" si="29"/>
        <v>#N/A</v>
      </c>
      <c r="J71" s="15" t="e">
        <f t="shared" si="29"/>
        <v>#N/A</v>
      </c>
      <c r="K71" s="15" t="e">
        <f t="shared" si="29"/>
        <v>#N/A</v>
      </c>
      <c r="L71" s="15" t="e">
        <f t="shared" si="29"/>
        <v>#N/A</v>
      </c>
      <c r="M71" s="15" t="e">
        <f t="shared" si="29"/>
        <v>#N/A</v>
      </c>
      <c r="N71" s="15" t="e">
        <f t="shared" si="29"/>
        <v>#N/A</v>
      </c>
      <c r="O71" s="15" t="e">
        <f t="shared" si="29"/>
        <v>#N/A</v>
      </c>
      <c r="P71" s="15" t="e">
        <f t="shared" si="29"/>
        <v>#N/A</v>
      </c>
      <c r="Q71" s="15" t="e">
        <f t="shared" si="29"/>
        <v>#N/A</v>
      </c>
      <c r="R71" s="15" t="e">
        <f t="shared" si="29"/>
        <v>#N/A</v>
      </c>
      <c r="S71" s="15" t="e">
        <f t="shared" si="29"/>
        <v>#N/A</v>
      </c>
      <c r="T71" s="15" t="e">
        <f t="shared" si="29"/>
        <v>#N/A</v>
      </c>
      <c r="U71" s="15" t="e">
        <f t="shared" si="29"/>
        <v>#N/A</v>
      </c>
      <c r="V71" s="15" t="e">
        <f t="shared" si="29"/>
        <v>#N/A</v>
      </c>
      <c r="W71" s="18" t="e">
        <f t="shared" si="22"/>
        <v>#N/A</v>
      </c>
      <c r="X71" s="18" t="e">
        <f t="shared" si="23"/>
        <v>#N/A</v>
      </c>
      <c r="Y71" s="18" t="e">
        <f t="shared" si="24"/>
        <v>#N/A</v>
      </c>
      <c r="Z71" s="18" t="e">
        <f t="shared" si="25"/>
        <v>#N/A</v>
      </c>
      <c r="AA71" s="15" t="e">
        <f t="shared" si="26"/>
        <v>#N/A</v>
      </c>
      <c r="AB71" s="15" t="e">
        <f t="shared" si="27"/>
        <v>#N/A</v>
      </c>
      <c r="AC71" s="15" t="e">
        <f t="shared" si="28"/>
        <v>#N/A</v>
      </c>
    </row>
    <row r="72" spans="1:29" hidden="1" x14ac:dyDescent="0.2">
      <c r="A72">
        <v>3586</v>
      </c>
      <c r="B72">
        <v>39440</v>
      </c>
      <c r="C72" t="s">
        <v>1619</v>
      </c>
      <c r="D72" t="s">
        <v>1620</v>
      </c>
      <c r="E72" t="s">
        <v>174</v>
      </c>
      <c r="F72" t="s">
        <v>881</v>
      </c>
      <c r="G72" t="e">
        <f t="shared" si="21"/>
        <v>#N/A</v>
      </c>
      <c r="H72" s="15" t="e">
        <f t="shared" si="29"/>
        <v>#N/A</v>
      </c>
      <c r="I72" s="15" t="e">
        <f t="shared" si="29"/>
        <v>#N/A</v>
      </c>
      <c r="J72" s="15" t="e">
        <f t="shared" si="29"/>
        <v>#N/A</v>
      </c>
      <c r="K72" s="15" t="e">
        <f t="shared" si="29"/>
        <v>#N/A</v>
      </c>
      <c r="L72" s="15" t="e">
        <f t="shared" si="29"/>
        <v>#N/A</v>
      </c>
      <c r="M72" s="15" t="e">
        <f t="shared" si="29"/>
        <v>#N/A</v>
      </c>
      <c r="N72" s="15" t="e">
        <f t="shared" si="29"/>
        <v>#N/A</v>
      </c>
      <c r="O72" s="15" t="e">
        <f t="shared" si="29"/>
        <v>#N/A</v>
      </c>
      <c r="P72" s="15" t="e">
        <f t="shared" si="29"/>
        <v>#N/A</v>
      </c>
      <c r="Q72" s="15" t="e">
        <f t="shared" si="29"/>
        <v>#N/A</v>
      </c>
      <c r="R72" s="15" t="e">
        <f t="shared" si="29"/>
        <v>#N/A</v>
      </c>
      <c r="S72" s="15" t="e">
        <f t="shared" si="29"/>
        <v>#N/A</v>
      </c>
      <c r="T72" s="15" t="e">
        <f t="shared" si="29"/>
        <v>#N/A</v>
      </c>
      <c r="U72" s="15" t="e">
        <f t="shared" si="29"/>
        <v>#N/A</v>
      </c>
      <c r="V72" s="15" t="e">
        <f t="shared" si="29"/>
        <v>#N/A</v>
      </c>
      <c r="W72" s="18" t="e">
        <f t="shared" si="22"/>
        <v>#N/A</v>
      </c>
      <c r="X72" s="18" t="e">
        <f t="shared" si="23"/>
        <v>#N/A</v>
      </c>
      <c r="Y72" s="18" t="e">
        <f t="shared" si="24"/>
        <v>#N/A</v>
      </c>
      <c r="Z72" s="18" t="e">
        <f t="shared" si="25"/>
        <v>#N/A</v>
      </c>
      <c r="AA72" s="15" t="e">
        <f t="shared" si="26"/>
        <v>#N/A</v>
      </c>
      <c r="AB72" s="15" t="e">
        <f t="shared" si="27"/>
        <v>#N/A</v>
      </c>
      <c r="AC72" s="15" t="e">
        <f t="shared" si="28"/>
        <v>#N/A</v>
      </c>
    </row>
    <row r="73" spans="1:29" hidden="1" x14ac:dyDescent="0.2">
      <c r="A73">
        <v>3599</v>
      </c>
      <c r="B73">
        <v>39378</v>
      </c>
      <c r="C73" t="s">
        <v>1633</v>
      </c>
      <c r="D73" t="s">
        <v>1634</v>
      </c>
      <c r="E73" t="s">
        <v>1158</v>
      </c>
      <c r="F73" t="s">
        <v>140</v>
      </c>
      <c r="G73" t="e">
        <f t="shared" si="21"/>
        <v>#N/A</v>
      </c>
      <c r="H73" s="15" t="e">
        <f t="shared" si="29"/>
        <v>#N/A</v>
      </c>
      <c r="I73" s="15" t="e">
        <f t="shared" si="29"/>
        <v>#N/A</v>
      </c>
      <c r="J73" s="15" t="e">
        <f t="shared" si="29"/>
        <v>#N/A</v>
      </c>
      <c r="K73" s="15" t="e">
        <f t="shared" si="29"/>
        <v>#N/A</v>
      </c>
      <c r="L73" s="15" t="e">
        <f t="shared" si="29"/>
        <v>#N/A</v>
      </c>
      <c r="M73" s="15" t="e">
        <f t="shared" si="29"/>
        <v>#N/A</v>
      </c>
      <c r="N73" s="15" t="e">
        <f t="shared" si="29"/>
        <v>#N/A</v>
      </c>
      <c r="O73" s="15" t="e">
        <f t="shared" si="29"/>
        <v>#N/A</v>
      </c>
      <c r="P73" s="15" t="e">
        <f t="shared" si="29"/>
        <v>#N/A</v>
      </c>
      <c r="Q73" s="15" t="e">
        <f t="shared" si="29"/>
        <v>#N/A</v>
      </c>
      <c r="R73" s="15" t="e">
        <f t="shared" si="29"/>
        <v>#N/A</v>
      </c>
      <c r="S73" s="15" t="e">
        <f t="shared" si="29"/>
        <v>#N/A</v>
      </c>
      <c r="T73" s="15" t="e">
        <f t="shared" si="29"/>
        <v>#N/A</v>
      </c>
      <c r="U73" s="15" t="e">
        <f t="shared" si="29"/>
        <v>#N/A</v>
      </c>
      <c r="V73" s="15" t="e">
        <f t="shared" si="29"/>
        <v>#N/A</v>
      </c>
      <c r="W73" s="18" t="e">
        <f t="shared" si="22"/>
        <v>#N/A</v>
      </c>
      <c r="X73" s="18" t="e">
        <f t="shared" si="23"/>
        <v>#N/A</v>
      </c>
      <c r="Y73" s="18" t="e">
        <f t="shared" si="24"/>
        <v>#N/A</v>
      </c>
      <c r="Z73" s="18" t="e">
        <f t="shared" si="25"/>
        <v>#N/A</v>
      </c>
      <c r="AA73" s="15" t="e">
        <f t="shared" si="26"/>
        <v>#N/A</v>
      </c>
      <c r="AB73" s="15" t="e">
        <f t="shared" si="27"/>
        <v>#N/A</v>
      </c>
      <c r="AC73" s="15" t="e">
        <f t="shared" si="28"/>
        <v>#N/A</v>
      </c>
    </row>
    <row r="74" spans="1:29" hidden="1" x14ac:dyDescent="0.2">
      <c r="A74">
        <v>3604</v>
      </c>
      <c r="B74">
        <v>39687</v>
      </c>
      <c r="C74" t="s">
        <v>1640</v>
      </c>
      <c r="D74" t="s">
        <v>6270</v>
      </c>
      <c r="E74" t="s">
        <v>91</v>
      </c>
      <c r="F74" t="s">
        <v>92</v>
      </c>
      <c r="G74" t="str">
        <f t="shared" si="21"/>
        <v>CGP - EI - Morney Tank UCP Upgrade</v>
      </c>
      <c r="H74" s="15">
        <f t="shared" si="29"/>
        <v>0</v>
      </c>
      <c r="I74" s="15">
        <f t="shared" si="29"/>
        <v>0</v>
      </c>
      <c r="J74" s="15">
        <f t="shared" si="29"/>
        <v>201701.59</v>
      </c>
      <c r="K74" s="15">
        <f t="shared" si="29"/>
        <v>790796.54</v>
      </c>
      <c r="L74" s="15">
        <f t="shared" si="29"/>
        <v>766354</v>
      </c>
      <c r="M74" s="15">
        <f t="shared" si="29"/>
        <v>0</v>
      </c>
      <c r="N74" s="15">
        <f t="shared" si="29"/>
        <v>971585</v>
      </c>
      <c r="O74" s="15">
        <f t="shared" si="29"/>
        <v>331453.16041700001</v>
      </c>
      <c r="P74" s="15">
        <f t="shared" si="29"/>
        <v>290122.37300899997</v>
      </c>
      <c r="Q74" s="15">
        <f t="shared" si="29"/>
        <v>88420.783009000006</v>
      </c>
      <c r="R74" s="15">
        <f t="shared" si="29"/>
        <v>1388118.35568</v>
      </c>
      <c r="S74" s="15">
        <f t="shared" si="29"/>
        <v>1346787.5682719999</v>
      </c>
      <c r="T74" s="15">
        <f t="shared" si="29"/>
        <v>555991.02827200003</v>
      </c>
      <c r="U74" s="15">
        <f t="shared" si="29"/>
        <v>70303</v>
      </c>
      <c r="V74" s="15">
        <f t="shared" si="29"/>
        <v>0</v>
      </c>
      <c r="W74" s="18">
        <f t="shared" si="22"/>
        <v>971585</v>
      </c>
      <c r="X74" s="18">
        <f t="shared" si="23"/>
        <v>1346787.5682719999</v>
      </c>
      <c r="Y74" s="18">
        <f t="shared" si="24"/>
        <v>-375202.56827199995</v>
      </c>
      <c r="Z74" s="18">
        <f t="shared" si="25"/>
        <v>0</v>
      </c>
      <c r="AA74" s="15">
        <f t="shared" si="26"/>
        <v>589094.95000000007</v>
      </c>
      <c r="AB74" s="15">
        <f t="shared" si="27"/>
        <v>290122.37300899997</v>
      </c>
      <c r="AC74" s="15">
        <f t="shared" si="28"/>
        <v>467570.2452629999</v>
      </c>
    </row>
    <row r="75" spans="1:29" hidden="1" x14ac:dyDescent="0.2">
      <c r="A75">
        <v>3624</v>
      </c>
      <c r="B75">
        <v>39898</v>
      </c>
      <c r="D75" t="s">
        <v>1656</v>
      </c>
      <c r="E75" t="s">
        <v>66</v>
      </c>
      <c r="F75" t="s">
        <v>67</v>
      </c>
      <c r="G75" t="e">
        <f t="shared" si="21"/>
        <v>#N/A</v>
      </c>
      <c r="H75" s="15" t="e">
        <f t="shared" si="29"/>
        <v>#N/A</v>
      </c>
      <c r="I75" s="15" t="e">
        <f t="shared" si="29"/>
        <v>#N/A</v>
      </c>
      <c r="J75" s="15" t="e">
        <f t="shared" si="29"/>
        <v>#N/A</v>
      </c>
      <c r="K75" s="15" t="e">
        <f t="shared" si="29"/>
        <v>#N/A</v>
      </c>
      <c r="L75" s="15" t="e">
        <f t="shared" si="29"/>
        <v>#N/A</v>
      </c>
      <c r="M75" s="15" t="e">
        <f t="shared" si="29"/>
        <v>#N/A</v>
      </c>
      <c r="N75" s="15" t="e">
        <f t="shared" si="29"/>
        <v>#N/A</v>
      </c>
      <c r="O75" s="15" t="e">
        <f t="shared" si="29"/>
        <v>#N/A</v>
      </c>
      <c r="P75" s="15" t="e">
        <f t="shared" si="29"/>
        <v>#N/A</v>
      </c>
      <c r="Q75" s="15" t="e">
        <f t="shared" si="29"/>
        <v>#N/A</v>
      </c>
      <c r="R75" s="15" t="e">
        <f t="shared" si="29"/>
        <v>#N/A</v>
      </c>
      <c r="S75" s="15" t="e">
        <f t="shared" si="29"/>
        <v>#N/A</v>
      </c>
      <c r="T75" s="15" t="e">
        <f t="shared" si="29"/>
        <v>#N/A</v>
      </c>
      <c r="U75" s="15" t="e">
        <f t="shared" si="29"/>
        <v>#N/A</v>
      </c>
      <c r="V75" s="15" t="e">
        <f t="shared" si="29"/>
        <v>#N/A</v>
      </c>
      <c r="W75" s="18" t="e">
        <f t="shared" si="22"/>
        <v>#N/A</v>
      </c>
      <c r="X75" s="18" t="e">
        <f t="shared" si="23"/>
        <v>#N/A</v>
      </c>
      <c r="Y75" s="18" t="e">
        <f t="shared" si="24"/>
        <v>#N/A</v>
      </c>
      <c r="Z75" s="18" t="e">
        <f t="shared" si="25"/>
        <v>#N/A</v>
      </c>
      <c r="AA75" s="15" t="e">
        <f t="shared" si="26"/>
        <v>#N/A</v>
      </c>
      <c r="AB75" s="15" t="e">
        <f t="shared" si="27"/>
        <v>#N/A</v>
      </c>
      <c r="AC75" s="15" t="e">
        <f t="shared" si="28"/>
        <v>#N/A</v>
      </c>
    </row>
    <row r="76" spans="1:29" hidden="1" x14ac:dyDescent="0.2">
      <c r="A76">
        <v>3625</v>
      </c>
      <c r="B76">
        <v>39896</v>
      </c>
      <c r="D76" t="s">
        <v>1657</v>
      </c>
      <c r="E76" t="s">
        <v>71</v>
      </c>
      <c r="F76" t="s">
        <v>6263</v>
      </c>
      <c r="G76" t="e">
        <f t="shared" si="21"/>
        <v>#N/A</v>
      </c>
      <c r="H76" s="15" t="e">
        <f t="shared" ref="H76:V92" si="30">VLOOKUP($A76,SIBMonthly,H$1,FALSE)</f>
        <v>#N/A</v>
      </c>
      <c r="I76" s="15" t="e">
        <f t="shared" si="30"/>
        <v>#N/A</v>
      </c>
      <c r="J76" s="15" t="e">
        <f t="shared" si="30"/>
        <v>#N/A</v>
      </c>
      <c r="K76" s="15" t="e">
        <f t="shared" si="30"/>
        <v>#N/A</v>
      </c>
      <c r="L76" s="15" t="e">
        <f t="shared" si="30"/>
        <v>#N/A</v>
      </c>
      <c r="M76" s="15" t="e">
        <f t="shared" si="30"/>
        <v>#N/A</v>
      </c>
      <c r="N76" s="15" t="e">
        <f t="shared" si="30"/>
        <v>#N/A</v>
      </c>
      <c r="O76" s="15" t="e">
        <f t="shared" si="30"/>
        <v>#N/A</v>
      </c>
      <c r="P76" s="15" t="e">
        <f t="shared" si="30"/>
        <v>#N/A</v>
      </c>
      <c r="Q76" s="15" t="e">
        <f t="shared" si="30"/>
        <v>#N/A</v>
      </c>
      <c r="R76" s="15" t="e">
        <f t="shared" si="30"/>
        <v>#N/A</v>
      </c>
      <c r="S76" s="15" t="e">
        <f t="shared" si="30"/>
        <v>#N/A</v>
      </c>
      <c r="T76" s="15" t="e">
        <f t="shared" si="30"/>
        <v>#N/A</v>
      </c>
      <c r="U76" s="15" t="e">
        <f t="shared" si="30"/>
        <v>#N/A</v>
      </c>
      <c r="V76" s="15" t="e">
        <f t="shared" si="30"/>
        <v>#N/A</v>
      </c>
      <c r="W76" s="18" t="e">
        <f t="shared" si="22"/>
        <v>#N/A</v>
      </c>
      <c r="X76" s="18" t="e">
        <f t="shared" si="23"/>
        <v>#N/A</v>
      </c>
      <c r="Y76" s="18" t="e">
        <f t="shared" si="24"/>
        <v>#N/A</v>
      </c>
      <c r="Z76" s="18" t="e">
        <f t="shared" si="25"/>
        <v>#N/A</v>
      </c>
      <c r="AA76" s="15" t="e">
        <f t="shared" si="26"/>
        <v>#N/A</v>
      </c>
      <c r="AB76" s="15" t="e">
        <f t="shared" si="27"/>
        <v>#N/A</v>
      </c>
      <c r="AC76" s="15" t="e">
        <f t="shared" si="28"/>
        <v>#N/A</v>
      </c>
    </row>
    <row r="77" spans="1:29" hidden="1" x14ac:dyDescent="0.2">
      <c r="A77">
        <v>3629</v>
      </c>
      <c r="B77">
        <v>39838</v>
      </c>
      <c r="D77" t="s">
        <v>1660</v>
      </c>
      <c r="E77" t="s">
        <v>29</v>
      </c>
      <c r="F77" t="s">
        <v>30</v>
      </c>
      <c r="G77" t="e">
        <f t="shared" si="21"/>
        <v>#N/A</v>
      </c>
      <c r="H77" s="15" t="e">
        <f t="shared" si="30"/>
        <v>#N/A</v>
      </c>
      <c r="I77" s="15" t="e">
        <f t="shared" si="30"/>
        <v>#N/A</v>
      </c>
      <c r="J77" s="15" t="e">
        <f t="shared" si="30"/>
        <v>#N/A</v>
      </c>
      <c r="K77" s="15" t="e">
        <f t="shared" si="30"/>
        <v>#N/A</v>
      </c>
      <c r="L77" s="15" t="e">
        <f t="shared" si="30"/>
        <v>#N/A</v>
      </c>
      <c r="M77" s="15" t="e">
        <f t="shared" si="30"/>
        <v>#N/A</v>
      </c>
      <c r="N77" s="15" t="e">
        <f t="shared" si="30"/>
        <v>#N/A</v>
      </c>
      <c r="O77" s="15" t="e">
        <f t="shared" si="30"/>
        <v>#N/A</v>
      </c>
      <c r="P77" s="15" t="e">
        <f t="shared" si="30"/>
        <v>#N/A</v>
      </c>
      <c r="Q77" s="15" t="e">
        <f t="shared" si="30"/>
        <v>#N/A</v>
      </c>
      <c r="R77" s="15" t="e">
        <f t="shared" si="30"/>
        <v>#N/A</v>
      </c>
      <c r="S77" s="15" t="e">
        <f t="shared" si="30"/>
        <v>#N/A</v>
      </c>
      <c r="T77" s="15" t="e">
        <f t="shared" si="30"/>
        <v>#N/A</v>
      </c>
      <c r="U77" s="15" t="e">
        <f t="shared" si="30"/>
        <v>#N/A</v>
      </c>
      <c r="V77" s="15" t="e">
        <f t="shared" si="30"/>
        <v>#N/A</v>
      </c>
      <c r="W77" s="18" t="e">
        <f t="shared" si="22"/>
        <v>#N/A</v>
      </c>
      <c r="X77" s="18" t="e">
        <f t="shared" si="23"/>
        <v>#N/A</v>
      </c>
      <c r="Y77" s="18" t="e">
        <f t="shared" si="24"/>
        <v>#N/A</v>
      </c>
      <c r="Z77" s="18" t="e">
        <f t="shared" si="25"/>
        <v>#N/A</v>
      </c>
      <c r="AA77" s="15" t="e">
        <f t="shared" si="26"/>
        <v>#N/A</v>
      </c>
      <c r="AB77" s="15" t="e">
        <f t="shared" si="27"/>
        <v>#N/A</v>
      </c>
      <c r="AC77" s="15" t="e">
        <f t="shared" si="28"/>
        <v>#N/A</v>
      </c>
    </row>
    <row r="78" spans="1:29" hidden="1" x14ac:dyDescent="0.2">
      <c r="A78">
        <v>3631</v>
      </c>
      <c r="B78">
        <v>39834</v>
      </c>
      <c r="D78" t="s">
        <v>1662</v>
      </c>
      <c r="E78" t="s">
        <v>78</v>
      </c>
      <c r="F78" t="s">
        <v>868</v>
      </c>
      <c r="G78" t="e">
        <f t="shared" si="21"/>
        <v>#N/A</v>
      </c>
      <c r="H78" s="15" t="e">
        <f t="shared" si="30"/>
        <v>#N/A</v>
      </c>
      <c r="I78" s="15" t="e">
        <f t="shared" si="30"/>
        <v>#N/A</v>
      </c>
      <c r="J78" s="15" t="e">
        <f t="shared" si="30"/>
        <v>#N/A</v>
      </c>
      <c r="K78" s="15" t="e">
        <f t="shared" si="30"/>
        <v>#N/A</v>
      </c>
      <c r="L78" s="15" t="e">
        <f t="shared" si="30"/>
        <v>#N/A</v>
      </c>
      <c r="M78" s="15" t="e">
        <f t="shared" si="30"/>
        <v>#N/A</v>
      </c>
      <c r="N78" s="15" t="e">
        <f t="shared" si="30"/>
        <v>#N/A</v>
      </c>
      <c r="O78" s="15" t="e">
        <f t="shared" si="30"/>
        <v>#N/A</v>
      </c>
      <c r="P78" s="15" t="e">
        <f t="shared" si="30"/>
        <v>#N/A</v>
      </c>
      <c r="Q78" s="15" t="e">
        <f t="shared" si="30"/>
        <v>#N/A</v>
      </c>
      <c r="R78" s="15" t="e">
        <f t="shared" si="30"/>
        <v>#N/A</v>
      </c>
      <c r="S78" s="15" t="e">
        <f t="shared" si="30"/>
        <v>#N/A</v>
      </c>
      <c r="T78" s="15" t="e">
        <f t="shared" si="30"/>
        <v>#N/A</v>
      </c>
      <c r="U78" s="15" t="e">
        <f t="shared" si="30"/>
        <v>#N/A</v>
      </c>
      <c r="V78" s="15" t="e">
        <f t="shared" si="30"/>
        <v>#N/A</v>
      </c>
      <c r="W78" s="18" t="e">
        <f t="shared" si="22"/>
        <v>#N/A</v>
      </c>
      <c r="X78" s="18" t="e">
        <f t="shared" si="23"/>
        <v>#N/A</v>
      </c>
      <c r="Y78" s="18" t="e">
        <f t="shared" si="24"/>
        <v>#N/A</v>
      </c>
      <c r="Z78" s="18" t="e">
        <f t="shared" si="25"/>
        <v>#N/A</v>
      </c>
      <c r="AA78" s="15" t="e">
        <f t="shared" si="26"/>
        <v>#N/A</v>
      </c>
      <c r="AB78" s="15" t="e">
        <f t="shared" si="27"/>
        <v>#N/A</v>
      </c>
      <c r="AC78" s="15" t="e">
        <f t="shared" si="28"/>
        <v>#N/A</v>
      </c>
    </row>
    <row r="79" spans="1:29" hidden="1" x14ac:dyDescent="0.2">
      <c r="A79">
        <v>3633</v>
      </c>
      <c r="B79">
        <v>39973</v>
      </c>
      <c r="C79" t="s">
        <v>1668</v>
      </c>
      <c r="D79" t="s">
        <v>1669</v>
      </c>
      <c r="E79" t="s">
        <v>240</v>
      </c>
      <c r="F79" t="s">
        <v>241</v>
      </c>
      <c r="G79" t="e">
        <f t="shared" si="21"/>
        <v>#N/A</v>
      </c>
      <c r="H79" s="15" t="e">
        <f t="shared" si="30"/>
        <v>#N/A</v>
      </c>
      <c r="I79" s="15" t="e">
        <f t="shared" si="30"/>
        <v>#N/A</v>
      </c>
      <c r="J79" s="15" t="e">
        <f t="shared" si="30"/>
        <v>#N/A</v>
      </c>
      <c r="K79" s="15" t="e">
        <f t="shared" si="30"/>
        <v>#N/A</v>
      </c>
      <c r="L79" s="15" t="e">
        <f t="shared" si="30"/>
        <v>#N/A</v>
      </c>
      <c r="M79" s="15" t="e">
        <f t="shared" si="30"/>
        <v>#N/A</v>
      </c>
      <c r="N79" s="15" t="e">
        <f t="shared" si="30"/>
        <v>#N/A</v>
      </c>
      <c r="O79" s="15" t="e">
        <f t="shared" si="30"/>
        <v>#N/A</v>
      </c>
      <c r="P79" s="15" t="e">
        <f t="shared" si="30"/>
        <v>#N/A</v>
      </c>
      <c r="Q79" s="15" t="e">
        <f t="shared" si="30"/>
        <v>#N/A</v>
      </c>
      <c r="R79" s="15" t="e">
        <f t="shared" si="30"/>
        <v>#N/A</v>
      </c>
      <c r="S79" s="15" t="e">
        <f t="shared" si="30"/>
        <v>#N/A</v>
      </c>
      <c r="T79" s="15" t="e">
        <f t="shared" si="30"/>
        <v>#N/A</v>
      </c>
      <c r="U79" s="15" t="e">
        <f t="shared" si="30"/>
        <v>#N/A</v>
      </c>
      <c r="V79" s="15" t="e">
        <f t="shared" si="30"/>
        <v>#N/A</v>
      </c>
      <c r="W79" s="18" t="e">
        <f t="shared" si="22"/>
        <v>#N/A</v>
      </c>
      <c r="X79" s="18" t="e">
        <f t="shared" si="23"/>
        <v>#N/A</v>
      </c>
      <c r="Y79" s="18" t="e">
        <f t="shared" si="24"/>
        <v>#N/A</v>
      </c>
      <c r="Z79" s="18" t="e">
        <f t="shared" si="25"/>
        <v>#N/A</v>
      </c>
      <c r="AA79" s="15" t="e">
        <f t="shared" si="26"/>
        <v>#N/A</v>
      </c>
      <c r="AB79" s="15" t="e">
        <f t="shared" si="27"/>
        <v>#N/A</v>
      </c>
      <c r="AC79" s="15" t="e">
        <f t="shared" si="28"/>
        <v>#N/A</v>
      </c>
    </row>
    <row r="80" spans="1:29" hidden="1" x14ac:dyDescent="0.2">
      <c r="A80">
        <v>3637</v>
      </c>
      <c r="B80">
        <v>39965</v>
      </c>
      <c r="C80" t="s">
        <v>1675</v>
      </c>
      <c r="D80" t="s">
        <v>6271</v>
      </c>
      <c r="E80" t="s">
        <v>91</v>
      </c>
      <c r="F80" t="s">
        <v>92</v>
      </c>
      <c r="G80" t="str">
        <f t="shared" si="21"/>
        <v>SWQP - Mech - Wallumbilla Becker Valve Upgrade</v>
      </c>
      <c r="H80" s="15">
        <f t="shared" si="30"/>
        <v>0</v>
      </c>
      <c r="I80" s="15">
        <f t="shared" si="30"/>
        <v>0</v>
      </c>
      <c r="J80" s="15">
        <f t="shared" si="30"/>
        <v>1101882.0900000001</v>
      </c>
      <c r="K80" s="15">
        <f t="shared" si="30"/>
        <v>2609863.71</v>
      </c>
      <c r="L80" s="15">
        <f t="shared" si="30"/>
        <v>921453</v>
      </c>
      <c r="M80" s="15">
        <f t="shared" si="30"/>
        <v>1072017.3799999999</v>
      </c>
      <c r="N80" s="15">
        <f t="shared" si="30"/>
        <v>2579999</v>
      </c>
      <c r="O80" s="15">
        <f t="shared" si="30"/>
        <v>1100833.08</v>
      </c>
      <c r="P80" s="15">
        <f t="shared" si="30"/>
        <v>1101882.0900000001</v>
      </c>
      <c r="Q80" s="15">
        <f t="shared" si="30"/>
        <v>0</v>
      </c>
      <c r="R80" s="15">
        <f t="shared" si="30"/>
        <v>2608814.7000000002</v>
      </c>
      <c r="S80" s="15">
        <f t="shared" si="30"/>
        <v>2609863.71</v>
      </c>
      <c r="T80" s="15">
        <f t="shared" si="30"/>
        <v>0</v>
      </c>
      <c r="U80" s="15">
        <f t="shared" si="30"/>
        <v>5</v>
      </c>
      <c r="V80" s="15">
        <f t="shared" si="30"/>
        <v>0</v>
      </c>
      <c r="W80" s="18">
        <f t="shared" si="22"/>
        <v>2579999</v>
      </c>
      <c r="X80" s="18">
        <f t="shared" si="23"/>
        <v>2609863.71</v>
      </c>
      <c r="Y80" s="18">
        <f t="shared" si="24"/>
        <v>-29864.709999999963</v>
      </c>
      <c r="Z80" s="18">
        <f t="shared" si="25"/>
        <v>1072017.3799999999</v>
      </c>
      <c r="AA80" s="15">
        <f t="shared" si="26"/>
        <v>1507981.6199999999</v>
      </c>
      <c r="AB80" s="15">
        <f t="shared" si="27"/>
        <v>1101882.0900000001</v>
      </c>
      <c r="AC80" s="15">
        <f t="shared" si="28"/>
        <v>0</v>
      </c>
    </row>
    <row r="81" spans="1:29" hidden="1" x14ac:dyDescent="0.2">
      <c r="A81">
        <v>3648</v>
      </c>
      <c r="B81">
        <v>40049</v>
      </c>
      <c r="D81" t="s">
        <v>1689</v>
      </c>
      <c r="E81" t="s">
        <v>71</v>
      </c>
      <c r="F81" t="s">
        <v>6263</v>
      </c>
      <c r="G81" t="e">
        <f t="shared" si="21"/>
        <v>#N/A</v>
      </c>
      <c r="H81" s="15" t="e">
        <f t="shared" si="30"/>
        <v>#N/A</v>
      </c>
      <c r="I81" s="15" t="e">
        <f t="shared" si="30"/>
        <v>#N/A</v>
      </c>
      <c r="J81" s="15" t="e">
        <f t="shared" si="30"/>
        <v>#N/A</v>
      </c>
      <c r="K81" s="15" t="e">
        <f t="shared" si="30"/>
        <v>#N/A</v>
      </c>
      <c r="L81" s="15" t="e">
        <f t="shared" si="30"/>
        <v>#N/A</v>
      </c>
      <c r="M81" s="15" t="e">
        <f t="shared" si="30"/>
        <v>#N/A</v>
      </c>
      <c r="N81" s="15" t="e">
        <f t="shared" si="30"/>
        <v>#N/A</v>
      </c>
      <c r="O81" s="15" t="e">
        <f t="shared" si="30"/>
        <v>#N/A</v>
      </c>
      <c r="P81" s="15" t="e">
        <f t="shared" si="30"/>
        <v>#N/A</v>
      </c>
      <c r="Q81" s="15" t="e">
        <f t="shared" si="30"/>
        <v>#N/A</v>
      </c>
      <c r="R81" s="15" t="e">
        <f t="shared" si="30"/>
        <v>#N/A</v>
      </c>
      <c r="S81" s="15" t="e">
        <f t="shared" si="30"/>
        <v>#N/A</v>
      </c>
      <c r="T81" s="15" t="e">
        <f t="shared" si="30"/>
        <v>#N/A</v>
      </c>
      <c r="U81" s="15" t="e">
        <f t="shared" si="30"/>
        <v>#N/A</v>
      </c>
      <c r="V81" s="15" t="e">
        <f t="shared" si="30"/>
        <v>#N/A</v>
      </c>
      <c r="W81" s="18" t="e">
        <f t="shared" si="22"/>
        <v>#N/A</v>
      </c>
      <c r="X81" s="18" t="e">
        <f t="shared" si="23"/>
        <v>#N/A</v>
      </c>
      <c r="Y81" s="18" t="e">
        <f t="shared" si="24"/>
        <v>#N/A</v>
      </c>
      <c r="Z81" s="18" t="e">
        <f t="shared" si="25"/>
        <v>#N/A</v>
      </c>
      <c r="AA81" s="15" t="e">
        <f t="shared" si="26"/>
        <v>#N/A</v>
      </c>
      <c r="AB81" s="15" t="e">
        <f t="shared" si="27"/>
        <v>#N/A</v>
      </c>
      <c r="AC81" s="15" t="e">
        <f t="shared" si="28"/>
        <v>#N/A</v>
      </c>
    </row>
    <row r="82" spans="1:29" hidden="1" x14ac:dyDescent="0.2">
      <c r="A82">
        <v>3658</v>
      </c>
      <c r="B82">
        <v>37631</v>
      </c>
      <c r="D82" t="s">
        <v>1701</v>
      </c>
      <c r="E82" t="s">
        <v>941</v>
      </c>
      <c r="F82" t="s">
        <v>942</v>
      </c>
      <c r="G82" t="e">
        <f t="shared" si="21"/>
        <v>#N/A</v>
      </c>
      <c r="H82" s="15" t="e">
        <f t="shared" si="30"/>
        <v>#N/A</v>
      </c>
      <c r="I82" s="15" t="e">
        <f t="shared" si="30"/>
        <v>#N/A</v>
      </c>
      <c r="J82" s="15" t="e">
        <f t="shared" si="30"/>
        <v>#N/A</v>
      </c>
      <c r="K82" s="15" t="e">
        <f t="shared" si="30"/>
        <v>#N/A</v>
      </c>
      <c r="L82" s="15" t="e">
        <f t="shared" si="30"/>
        <v>#N/A</v>
      </c>
      <c r="M82" s="15" t="e">
        <f t="shared" si="30"/>
        <v>#N/A</v>
      </c>
      <c r="N82" s="15" t="e">
        <f t="shared" si="30"/>
        <v>#N/A</v>
      </c>
      <c r="O82" s="15" t="e">
        <f t="shared" si="30"/>
        <v>#N/A</v>
      </c>
      <c r="P82" s="15" t="e">
        <f t="shared" si="30"/>
        <v>#N/A</v>
      </c>
      <c r="Q82" s="15" t="e">
        <f t="shared" si="30"/>
        <v>#N/A</v>
      </c>
      <c r="R82" s="15" t="e">
        <f t="shared" si="30"/>
        <v>#N/A</v>
      </c>
      <c r="S82" s="15" t="e">
        <f t="shared" si="30"/>
        <v>#N/A</v>
      </c>
      <c r="T82" s="15" t="e">
        <f t="shared" si="30"/>
        <v>#N/A</v>
      </c>
      <c r="U82" s="15" t="e">
        <f t="shared" si="30"/>
        <v>#N/A</v>
      </c>
      <c r="V82" s="15" t="e">
        <f t="shared" si="30"/>
        <v>#N/A</v>
      </c>
      <c r="W82" s="18" t="e">
        <f t="shared" si="22"/>
        <v>#N/A</v>
      </c>
      <c r="X82" s="18" t="e">
        <f t="shared" si="23"/>
        <v>#N/A</v>
      </c>
      <c r="Y82" s="18" t="e">
        <f t="shared" si="24"/>
        <v>#N/A</v>
      </c>
      <c r="Z82" s="18" t="e">
        <f t="shared" si="25"/>
        <v>#N/A</v>
      </c>
      <c r="AA82" s="15" t="e">
        <f t="shared" si="26"/>
        <v>#N/A</v>
      </c>
      <c r="AB82" s="15" t="e">
        <f t="shared" si="27"/>
        <v>#N/A</v>
      </c>
      <c r="AC82" s="15" t="e">
        <f t="shared" si="28"/>
        <v>#N/A</v>
      </c>
    </row>
    <row r="83" spans="1:29" hidden="1" x14ac:dyDescent="0.2">
      <c r="A83">
        <v>3664</v>
      </c>
      <c r="B83">
        <v>40205</v>
      </c>
      <c r="C83" t="s">
        <v>1708</v>
      </c>
      <c r="D83" t="s">
        <v>1709</v>
      </c>
      <c r="E83" t="s">
        <v>29</v>
      </c>
      <c r="F83" t="s">
        <v>30</v>
      </c>
      <c r="G83" t="str">
        <f t="shared" si="21"/>
        <v>Maximo Equipment Strategies Im</v>
      </c>
      <c r="H83" s="15">
        <f t="shared" si="30"/>
        <v>0</v>
      </c>
      <c r="I83" s="15">
        <f t="shared" si="30"/>
        <v>0</v>
      </c>
      <c r="J83" s="15">
        <f t="shared" si="30"/>
        <v>2391489.7799999998</v>
      </c>
      <c r="K83" s="15">
        <f t="shared" si="30"/>
        <v>13488153.42</v>
      </c>
      <c r="L83" s="15">
        <f t="shared" si="30"/>
        <v>2143100</v>
      </c>
      <c r="M83" s="15">
        <f t="shared" si="30"/>
        <v>0</v>
      </c>
      <c r="N83" s="15">
        <f t="shared" si="30"/>
        <v>13680000</v>
      </c>
      <c r="O83" s="15">
        <f t="shared" si="30"/>
        <v>2750124.3</v>
      </c>
      <c r="P83" s="15">
        <f t="shared" si="30"/>
        <v>2757204.78</v>
      </c>
      <c r="Q83" s="15">
        <f t="shared" si="30"/>
        <v>365715</v>
      </c>
      <c r="R83" s="15">
        <f t="shared" si="30"/>
        <v>16238752.939999999</v>
      </c>
      <c r="S83" s="15">
        <f t="shared" si="30"/>
        <v>14968339.42</v>
      </c>
      <c r="T83" s="15">
        <f t="shared" si="30"/>
        <v>1480186</v>
      </c>
      <c r="U83" s="15">
        <f t="shared" si="30"/>
        <v>146792.1</v>
      </c>
      <c r="V83" s="15">
        <f t="shared" si="30"/>
        <v>0</v>
      </c>
      <c r="W83" s="18">
        <f t="shared" si="22"/>
        <v>13680000</v>
      </c>
      <c r="X83" s="18">
        <f t="shared" si="23"/>
        <v>14968339.42</v>
      </c>
      <c r="Y83" s="18">
        <f t="shared" si="24"/>
        <v>-1288339.42</v>
      </c>
      <c r="Z83" s="18">
        <f t="shared" si="25"/>
        <v>0</v>
      </c>
      <c r="AA83" s="15">
        <f t="shared" si="26"/>
        <v>11096663.640000001</v>
      </c>
      <c r="AB83" s="15">
        <f t="shared" si="27"/>
        <v>2757204.78</v>
      </c>
      <c r="AC83" s="15">
        <f t="shared" si="28"/>
        <v>1114471</v>
      </c>
    </row>
    <row r="84" spans="1:29" hidden="1" x14ac:dyDescent="0.2">
      <c r="A84">
        <v>3667</v>
      </c>
      <c r="B84">
        <v>40087</v>
      </c>
      <c r="C84" t="s">
        <v>1715</v>
      </c>
      <c r="D84" t="s">
        <v>1716</v>
      </c>
      <c r="E84" t="s">
        <v>91</v>
      </c>
      <c r="F84" t="s">
        <v>92</v>
      </c>
      <c r="G84" t="e">
        <f t="shared" si="21"/>
        <v>#N/A</v>
      </c>
      <c r="H84" s="15" t="e">
        <f t="shared" si="30"/>
        <v>#N/A</v>
      </c>
      <c r="I84" s="15" t="e">
        <f t="shared" si="30"/>
        <v>#N/A</v>
      </c>
      <c r="J84" s="15" t="e">
        <f t="shared" si="30"/>
        <v>#N/A</v>
      </c>
      <c r="K84" s="15" t="e">
        <f t="shared" si="30"/>
        <v>#N/A</v>
      </c>
      <c r="L84" s="15" t="e">
        <f t="shared" si="30"/>
        <v>#N/A</v>
      </c>
      <c r="M84" s="15" t="e">
        <f t="shared" si="30"/>
        <v>#N/A</v>
      </c>
      <c r="N84" s="15" t="e">
        <f t="shared" si="30"/>
        <v>#N/A</v>
      </c>
      <c r="O84" s="15" t="e">
        <f t="shared" si="30"/>
        <v>#N/A</v>
      </c>
      <c r="P84" s="15" t="e">
        <f t="shared" si="30"/>
        <v>#N/A</v>
      </c>
      <c r="Q84" s="15" t="e">
        <f t="shared" si="30"/>
        <v>#N/A</v>
      </c>
      <c r="R84" s="15" t="e">
        <f t="shared" si="30"/>
        <v>#N/A</v>
      </c>
      <c r="S84" s="15" t="e">
        <f t="shared" si="30"/>
        <v>#N/A</v>
      </c>
      <c r="T84" s="15" t="e">
        <f t="shared" si="30"/>
        <v>#N/A</v>
      </c>
      <c r="U84" s="15" t="e">
        <f t="shared" si="30"/>
        <v>#N/A</v>
      </c>
      <c r="V84" s="15" t="e">
        <f t="shared" si="30"/>
        <v>#N/A</v>
      </c>
      <c r="W84" s="18" t="e">
        <f t="shared" si="22"/>
        <v>#N/A</v>
      </c>
      <c r="X84" s="18" t="e">
        <f t="shared" si="23"/>
        <v>#N/A</v>
      </c>
      <c r="Y84" s="18" t="e">
        <f t="shared" si="24"/>
        <v>#N/A</v>
      </c>
      <c r="Z84" s="18" t="e">
        <f t="shared" si="25"/>
        <v>#N/A</v>
      </c>
      <c r="AA84" s="15" t="e">
        <f t="shared" si="26"/>
        <v>#N/A</v>
      </c>
      <c r="AB84" s="15" t="e">
        <f t="shared" si="27"/>
        <v>#N/A</v>
      </c>
      <c r="AC84" s="15" t="e">
        <f t="shared" si="28"/>
        <v>#N/A</v>
      </c>
    </row>
    <row r="85" spans="1:29" hidden="1" x14ac:dyDescent="0.2">
      <c r="A85">
        <v>3676</v>
      </c>
      <c r="B85">
        <v>40131</v>
      </c>
      <c r="D85" t="s">
        <v>1728</v>
      </c>
      <c r="E85" t="s">
        <v>123</v>
      </c>
      <c r="F85" t="s">
        <v>124</v>
      </c>
      <c r="G85" t="str">
        <f t="shared" si="21"/>
        <v xml:space="preserve">Parwan City Gate </v>
      </c>
      <c r="H85" s="15">
        <f t="shared" si="30"/>
        <v>0</v>
      </c>
      <c r="I85" s="15">
        <f t="shared" si="30"/>
        <v>0</v>
      </c>
      <c r="J85" s="15">
        <f t="shared" si="30"/>
        <v>209.56</v>
      </c>
      <c r="K85" s="15">
        <f t="shared" si="30"/>
        <v>1976725.43</v>
      </c>
      <c r="L85" s="15">
        <f t="shared" si="30"/>
        <v>0</v>
      </c>
      <c r="M85" s="15">
        <f t="shared" si="30"/>
        <v>0</v>
      </c>
      <c r="N85" s="15">
        <f t="shared" si="30"/>
        <v>0</v>
      </c>
      <c r="O85" s="15">
        <f t="shared" si="30"/>
        <v>209.56</v>
      </c>
      <c r="P85" s="15">
        <f t="shared" si="30"/>
        <v>209.56</v>
      </c>
      <c r="Q85" s="15">
        <f t="shared" si="30"/>
        <v>0</v>
      </c>
      <c r="R85" s="15">
        <f t="shared" si="30"/>
        <v>1976725.43</v>
      </c>
      <c r="S85" s="15">
        <f t="shared" si="30"/>
        <v>1976725.43</v>
      </c>
      <c r="T85" s="15">
        <f t="shared" si="30"/>
        <v>0</v>
      </c>
      <c r="U85" s="15">
        <f t="shared" si="30"/>
        <v>0</v>
      </c>
      <c r="V85" s="15">
        <f t="shared" si="30"/>
        <v>0</v>
      </c>
      <c r="W85" s="18">
        <f t="shared" si="22"/>
        <v>0</v>
      </c>
      <c r="X85" s="18">
        <f t="shared" si="23"/>
        <v>1976725.43</v>
      </c>
      <c r="Y85" s="18">
        <f t="shared" si="24"/>
        <v>-1976725.43</v>
      </c>
      <c r="Z85" s="18">
        <f t="shared" si="25"/>
        <v>0</v>
      </c>
      <c r="AA85" s="15">
        <f t="shared" si="26"/>
        <v>1976515.8699999999</v>
      </c>
      <c r="AB85" s="15">
        <f t="shared" si="27"/>
        <v>209.56</v>
      </c>
      <c r="AC85" s="15">
        <f t="shared" si="28"/>
        <v>0</v>
      </c>
    </row>
    <row r="86" spans="1:29" hidden="1" x14ac:dyDescent="0.2">
      <c r="A86">
        <v>3677</v>
      </c>
      <c r="B86">
        <v>40159</v>
      </c>
      <c r="C86" t="s">
        <v>1729</v>
      </c>
      <c r="D86" t="s">
        <v>1730</v>
      </c>
      <c r="E86" t="s">
        <v>71</v>
      </c>
      <c r="F86" t="s">
        <v>6263</v>
      </c>
      <c r="G86" t="e">
        <f t="shared" si="21"/>
        <v>#N/A</v>
      </c>
      <c r="H86" s="15" t="e">
        <f t="shared" si="30"/>
        <v>#N/A</v>
      </c>
      <c r="I86" s="15" t="e">
        <f t="shared" si="30"/>
        <v>#N/A</v>
      </c>
      <c r="J86" s="15" t="e">
        <f t="shared" si="30"/>
        <v>#N/A</v>
      </c>
      <c r="K86" s="15" t="e">
        <f t="shared" si="30"/>
        <v>#N/A</v>
      </c>
      <c r="L86" s="15" t="e">
        <f t="shared" si="30"/>
        <v>#N/A</v>
      </c>
      <c r="M86" s="15" t="e">
        <f t="shared" si="30"/>
        <v>#N/A</v>
      </c>
      <c r="N86" s="15" t="e">
        <f t="shared" si="30"/>
        <v>#N/A</v>
      </c>
      <c r="O86" s="15" t="e">
        <f t="shared" si="30"/>
        <v>#N/A</v>
      </c>
      <c r="P86" s="15" t="e">
        <f t="shared" si="30"/>
        <v>#N/A</v>
      </c>
      <c r="Q86" s="15" t="e">
        <f t="shared" si="30"/>
        <v>#N/A</v>
      </c>
      <c r="R86" s="15" t="e">
        <f t="shared" si="30"/>
        <v>#N/A</v>
      </c>
      <c r="S86" s="15" t="e">
        <f t="shared" si="30"/>
        <v>#N/A</v>
      </c>
      <c r="T86" s="15" t="e">
        <f t="shared" si="30"/>
        <v>#N/A</v>
      </c>
      <c r="U86" s="15" t="e">
        <f t="shared" si="30"/>
        <v>#N/A</v>
      </c>
      <c r="V86" s="15" t="e">
        <f t="shared" si="30"/>
        <v>#N/A</v>
      </c>
      <c r="W86" s="18" t="e">
        <f t="shared" si="22"/>
        <v>#N/A</v>
      </c>
      <c r="X86" s="18" t="e">
        <f t="shared" si="23"/>
        <v>#N/A</v>
      </c>
      <c r="Y86" s="18" t="e">
        <f t="shared" si="24"/>
        <v>#N/A</v>
      </c>
      <c r="Z86" s="18" t="e">
        <f t="shared" si="25"/>
        <v>#N/A</v>
      </c>
      <c r="AA86" s="15" t="e">
        <f t="shared" si="26"/>
        <v>#N/A</v>
      </c>
      <c r="AB86" s="15" t="e">
        <f t="shared" si="27"/>
        <v>#N/A</v>
      </c>
      <c r="AC86" s="15" t="e">
        <f t="shared" si="28"/>
        <v>#N/A</v>
      </c>
    </row>
    <row r="87" spans="1:29" hidden="1" x14ac:dyDescent="0.2">
      <c r="A87">
        <v>3682</v>
      </c>
      <c r="B87">
        <v>40037</v>
      </c>
      <c r="C87" t="s">
        <v>1735</v>
      </c>
      <c r="D87" t="s">
        <v>1736</v>
      </c>
      <c r="E87" t="s">
        <v>111</v>
      </c>
      <c r="F87" t="s">
        <v>112</v>
      </c>
      <c r="G87" t="e">
        <f t="shared" si="21"/>
        <v>#N/A</v>
      </c>
      <c r="H87" s="15" t="e">
        <f t="shared" si="30"/>
        <v>#N/A</v>
      </c>
      <c r="I87" s="15" t="e">
        <f t="shared" si="30"/>
        <v>#N/A</v>
      </c>
      <c r="J87" s="15" t="e">
        <f t="shared" si="30"/>
        <v>#N/A</v>
      </c>
      <c r="K87" s="15" t="e">
        <f t="shared" si="30"/>
        <v>#N/A</v>
      </c>
      <c r="L87" s="15" t="e">
        <f t="shared" si="30"/>
        <v>#N/A</v>
      </c>
      <c r="M87" s="15" t="e">
        <f t="shared" si="30"/>
        <v>#N/A</v>
      </c>
      <c r="N87" s="15" t="e">
        <f t="shared" si="30"/>
        <v>#N/A</v>
      </c>
      <c r="O87" s="15" t="e">
        <f t="shared" si="30"/>
        <v>#N/A</v>
      </c>
      <c r="P87" s="15" t="e">
        <f t="shared" si="30"/>
        <v>#N/A</v>
      </c>
      <c r="Q87" s="15" t="e">
        <f t="shared" si="30"/>
        <v>#N/A</v>
      </c>
      <c r="R87" s="15" t="e">
        <f t="shared" si="30"/>
        <v>#N/A</v>
      </c>
      <c r="S87" s="15" t="e">
        <f t="shared" si="30"/>
        <v>#N/A</v>
      </c>
      <c r="T87" s="15" t="e">
        <f t="shared" si="30"/>
        <v>#N/A</v>
      </c>
      <c r="U87" s="15" t="e">
        <f t="shared" si="30"/>
        <v>#N/A</v>
      </c>
      <c r="V87" s="15" t="e">
        <f t="shared" si="30"/>
        <v>#N/A</v>
      </c>
      <c r="W87" s="18" t="e">
        <f t="shared" si="22"/>
        <v>#N/A</v>
      </c>
      <c r="X87" s="18" t="e">
        <f t="shared" si="23"/>
        <v>#N/A</v>
      </c>
      <c r="Y87" s="18" t="e">
        <f t="shared" si="24"/>
        <v>#N/A</v>
      </c>
      <c r="Z87" s="18" t="e">
        <f t="shared" si="25"/>
        <v>#N/A</v>
      </c>
      <c r="AA87" s="15" t="e">
        <f t="shared" si="26"/>
        <v>#N/A</v>
      </c>
      <c r="AB87" s="15" t="e">
        <f t="shared" si="27"/>
        <v>#N/A</v>
      </c>
      <c r="AC87" s="15" t="e">
        <f t="shared" si="28"/>
        <v>#N/A</v>
      </c>
    </row>
    <row r="88" spans="1:29" hidden="1" x14ac:dyDescent="0.2">
      <c r="A88">
        <v>3684</v>
      </c>
      <c r="B88">
        <v>40160</v>
      </c>
      <c r="C88" t="s">
        <v>1738</v>
      </c>
      <c r="D88" t="s">
        <v>1739</v>
      </c>
      <c r="E88" t="s">
        <v>91</v>
      </c>
      <c r="F88" t="s">
        <v>92</v>
      </c>
      <c r="G88" t="e">
        <f t="shared" si="21"/>
        <v>#N/A</v>
      </c>
      <c r="H88" s="15" t="e">
        <f t="shared" si="30"/>
        <v>#N/A</v>
      </c>
      <c r="I88" s="15" t="e">
        <f t="shared" si="30"/>
        <v>#N/A</v>
      </c>
      <c r="J88" s="15" t="e">
        <f t="shared" si="30"/>
        <v>#N/A</v>
      </c>
      <c r="K88" s="15" t="e">
        <f t="shared" si="30"/>
        <v>#N/A</v>
      </c>
      <c r="L88" s="15" t="e">
        <f t="shared" si="30"/>
        <v>#N/A</v>
      </c>
      <c r="M88" s="15" t="e">
        <f t="shared" si="30"/>
        <v>#N/A</v>
      </c>
      <c r="N88" s="15" t="e">
        <f t="shared" si="30"/>
        <v>#N/A</v>
      </c>
      <c r="O88" s="15" t="e">
        <f t="shared" si="30"/>
        <v>#N/A</v>
      </c>
      <c r="P88" s="15" t="e">
        <f t="shared" si="30"/>
        <v>#N/A</v>
      </c>
      <c r="Q88" s="15" t="e">
        <f t="shared" si="30"/>
        <v>#N/A</v>
      </c>
      <c r="R88" s="15" t="e">
        <f t="shared" si="30"/>
        <v>#N/A</v>
      </c>
      <c r="S88" s="15" t="e">
        <f t="shared" si="30"/>
        <v>#N/A</v>
      </c>
      <c r="T88" s="15" t="e">
        <f t="shared" si="30"/>
        <v>#N/A</v>
      </c>
      <c r="U88" s="15" t="e">
        <f t="shared" si="30"/>
        <v>#N/A</v>
      </c>
      <c r="V88" s="15" t="e">
        <f t="shared" si="30"/>
        <v>#N/A</v>
      </c>
      <c r="W88" s="18" t="e">
        <f t="shared" si="22"/>
        <v>#N/A</v>
      </c>
      <c r="X88" s="18" t="e">
        <f t="shared" si="23"/>
        <v>#N/A</v>
      </c>
      <c r="Y88" s="18" t="e">
        <f t="shared" si="24"/>
        <v>#N/A</v>
      </c>
      <c r="Z88" s="18" t="e">
        <f t="shared" si="25"/>
        <v>#N/A</v>
      </c>
      <c r="AA88" s="15" t="e">
        <f t="shared" si="26"/>
        <v>#N/A</v>
      </c>
      <c r="AB88" s="15" t="e">
        <f t="shared" si="27"/>
        <v>#N/A</v>
      </c>
      <c r="AC88" s="15" t="e">
        <f t="shared" si="28"/>
        <v>#N/A</v>
      </c>
    </row>
    <row r="89" spans="1:29" hidden="1" x14ac:dyDescent="0.2">
      <c r="A89">
        <v>3685</v>
      </c>
      <c r="B89">
        <v>40255</v>
      </c>
      <c r="C89" t="s">
        <v>1740</v>
      </c>
      <c r="D89" t="s">
        <v>1741</v>
      </c>
      <c r="E89" t="s">
        <v>66</v>
      </c>
      <c r="F89" t="s">
        <v>67</v>
      </c>
      <c r="G89" t="e">
        <f t="shared" si="21"/>
        <v>#N/A</v>
      </c>
      <c r="H89" s="15" t="e">
        <f t="shared" si="30"/>
        <v>#N/A</v>
      </c>
      <c r="I89" s="15" t="e">
        <f t="shared" si="30"/>
        <v>#N/A</v>
      </c>
      <c r="J89" s="15" t="e">
        <f t="shared" si="30"/>
        <v>#N/A</v>
      </c>
      <c r="K89" s="15" t="e">
        <f t="shared" si="30"/>
        <v>#N/A</v>
      </c>
      <c r="L89" s="15" t="e">
        <f t="shared" si="30"/>
        <v>#N/A</v>
      </c>
      <c r="M89" s="15" t="e">
        <f t="shared" si="30"/>
        <v>#N/A</v>
      </c>
      <c r="N89" s="15" t="e">
        <f t="shared" si="30"/>
        <v>#N/A</v>
      </c>
      <c r="O89" s="15" t="e">
        <f t="shared" si="30"/>
        <v>#N/A</v>
      </c>
      <c r="P89" s="15" t="e">
        <f t="shared" si="30"/>
        <v>#N/A</v>
      </c>
      <c r="Q89" s="15" t="e">
        <f t="shared" si="30"/>
        <v>#N/A</v>
      </c>
      <c r="R89" s="15" t="e">
        <f t="shared" si="30"/>
        <v>#N/A</v>
      </c>
      <c r="S89" s="15" t="e">
        <f t="shared" si="30"/>
        <v>#N/A</v>
      </c>
      <c r="T89" s="15" t="e">
        <f t="shared" si="30"/>
        <v>#N/A</v>
      </c>
      <c r="U89" s="15" t="e">
        <f t="shared" si="30"/>
        <v>#N/A</v>
      </c>
      <c r="V89" s="15" t="e">
        <f t="shared" si="30"/>
        <v>#N/A</v>
      </c>
      <c r="W89" s="18" t="e">
        <f t="shared" si="22"/>
        <v>#N/A</v>
      </c>
      <c r="X89" s="18" t="e">
        <f t="shared" si="23"/>
        <v>#N/A</v>
      </c>
      <c r="Y89" s="18" t="e">
        <f t="shared" si="24"/>
        <v>#N/A</v>
      </c>
      <c r="Z89" s="18" t="e">
        <f t="shared" si="25"/>
        <v>#N/A</v>
      </c>
      <c r="AA89" s="15" t="e">
        <f t="shared" si="26"/>
        <v>#N/A</v>
      </c>
      <c r="AB89" s="15" t="e">
        <f t="shared" si="27"/>
        <v>#N/A</v>
      </c>
      <c r="AC89" s="15" t="e">
        <f t="shared" si="28"/>
        <v>#N/A</v>
      </c>
    </row>
    <row r="90" spans="1:29" hidden="1" x14ac:dyDescent="0.2">
      <c r="A90">
        <v>3686</v>
      </c>
      <c r="B90">
        <v>40292</v>
      </c>
      <c r="D90" t="s">
        <v>1742</v>
      </c>
      <c r="E90" t="s">
        <v>91</v>
      </c>
      <c r="F90" t="s">
        <v>92</v>
      </c>
      <c r="G90" t="e">
        <f t="shared" si="21"/>
        <v>#N/A</v>
      </c>
      <c r="H90" s="15" t="e">
        <f t="shared" si="30"/>
        <v>#N/A</v>
      </c>
      <c r="I90" s="15" t="e">
        <f t="shared" si="30"/>
        <v>#N/A</v>
      </c>
      <c r="J90" s="15" t="e">
        <f t="shared" si="30"/>
        <v>#N/A</v>
      </c>
      <c r="K90" s="15" t="e">
        <f t="shared" si="30"/>
        <v>#N/A</v>
      </c>
      <c r="L90" s="15" t="e">
        <f t="shared" si="30"/>
        <v>#N/A</v>
      </c>
      <c r="M90" s="15" t="e">
        <f t="shared" si="30"/>
        <v>#N/A</v>
      </c>
      <c r="N90" s="15" t="e">
        <f t="shared" si="30"/>
        <v>#N/A</v>
      </c>
      <c r="O90" s="15" t="e">
        <f t="shared" si="30"/>
        <v>#N/A</v>
      </c>
      <c r="P90" s="15" t="e">
        <f t="shared" si="30"/>
        <v>#N/A</v>
      </c>
      <c r="Q90" s="15" t="e">
        <f t="shared" si="30"/>
        <v>#N/A</v>
      </c>
      <c r="R90" s="15" t="e">
        <f t="shared" si="30"/>
        <v>#N/A</v>
      </c>
      <c r="S90" s="15" t="e">
        <f t="shared" si="30"/>
        <v>#N/A</v>
      </c>
      <c r="T90" s="15" t="e">
        <f t="shared" si="30"/>
        <v>#N/A</v>
      </c>
      <c r="U90" s="15" t="e">
        <f t="shared" si="30"/>
        <v>#N/A</v>
      </c>
      <c r="V90" s="15" t="e">
        <f t="shared" si="30"/>
        <v>#N/A</v>
      </c>
      <c r="W90" s="18" t="e">
        <f t="shared" si="22"/>
        <v>#N/A</v>
      </c>
      <c r="X90" s="18" t="e">
        <f t="shared" si="23"/>
        <v>#N/A</v>
      </c>
      <c r="Y90" s="18" t="e">
        <f t="shared" si="24"/>
        <v>#N/A</v>
      </c>
      <c r="Z90" s="18" t="e">
        <f t="shared" si="25"/>
        <v>#N/A</v>
      </c>
      <c r="AA90" s="15" t="e">
        <f t="shared" si="26"/>
        <v>#N/A</v>
      </c>
      <c r="AB90" s="15" t="e">
        <f t="shared" si="27"/>
        <v>#N/A</v>
      </c>
      <c r="AC90" s="15" t="e">
        <f t="shared" si="28"/>
        <v>#N/A</v>
      </c>
    </row>
    <row r="91" spans="1:29" hidden="1" x14ac:dyDescent="0.2">
      <c r="A91">
        <v>3692</v>
      </c>
      <c r="B91">
        <v>39866</v>
      </c>
      <c r="C91" t="s">
        <v>1749</v>
      </c>
      <c r="D91" t="s">
        <v>1750</v>
      </c>
      <c r="E91" t="s">
        <v>1158</v>
      </c>
      <c r="F91" t="s">
        <v>6272</v>
      </c>
      <c r="G91" t="e">
        <f t="shared" si="21"/>
        <v>#N/A</v>
      </c>
      <c r="H91" s="15" t="e">
        <f t="shared" si="30"/>
        <v>#N/A</v>
      </c>
      <c r="I91" s="15" t="e">
        <f t="shared" si="30"/>
        <v>#N/A</v>
      </c>
      <c r="J91" s="15" t="e">
        <f t="shared" si="30"/>
        <v>#N/A</v>
      </c>
      <c r="K91" s="15" t="e">
        <f t="shared" si="30"/>
        <v>#N/A</v>
      </c>
      <c r="L91" s="15" t="e">
        <f t="shared" si="30"/>
        <v>#N/A</v>
      </c>
      <c r="M91" s="15" t="e">
        <f t="shared" si="30"/>
        <v>#N/A</v>
      </c>
      <c r="N91" s="15" t="e">
        <f t="shared" si="30"/>
        <v>#N/A</v>
      </c>
      <c r="O91" s="15" t="e">
        <f t="shared" si="30"/>
        <v>#N/A</v>
      </c>
      <c r="P91" s="15" t="e">
        <f t="shared" si="30"/>
        <v>#N/A</v>
      </c>
      <c r="Q91" s="15" t="e">
        <f t="shared" si="30"/>
        <v>#N/A</v>
      </c>
      <c r="R91" s="15" t="e">
        <f t="shared" si="30"/>
        <v>#N/A</v>
      </c>
      <c r="S91" s="15" t="e">
        <f t="shared" si="30"/>
        <v>#N/A</v>
      </c>
      <c r="T91" s="15" t="e">
        <f t="shared" si="30"/>
        <v>#N/A</v>
      </c>
      <c r="U91" s="15" t="e">
        <f t="shared" si="30"/>
        <v>#N/A</v>
      </c>
      <c r="V91" s="15" t="e">
        <f t="shared" si="30"/>
        <v>#N/A</v>
      </c>
      <c r="W91" s="18" t="e">
        <f t="shared" si="22"/>
        <v>#N/A</v>
      </c>
      <c r="X91" s="18" t="e">
        <f t="shared" si="23"/>
        <v>#N/A</v>
      </c>
      <c r="Y91" s="18" t="e">
        <f t="shared" si="24"/>
        <v>#N/A</v>
      </c>
      <c r="Z91" s="18" t="e">
        <f t="shared" si="25"/>
        <v>#N/A</v>
      </c>
      <c r="AA91" s="15" t="e">
        <f t="shared" si="26"/>
        <v>#N/A</v>
      </c>
      <c r="AB91" s="15" t="e">
        <f t="shared" si="27"/>
        <v>#N/A</v>
      </c>
      <c r="AC91" s="15" t="e">
        <f t="shared" si="28"/>
        <v>#N/A</v>
      </c>
    </row>
    <row r="92" spans="1:29" hidden="1" x14ac:dyDescent="0.2">
      <c r="A92">
        <v>3694</v>
      </c>
      <c r="B92">
        <v>40040</v>
      </c>
      <c r="C92" t="s">
        <v>1752</v>
      </c>
      <c r="D92" t="s">
        <v>1753</v>
      </c>
      <c r="E92" t="s">
        <v>78</v>
      </c>
      <c r="F92" t="s">
        <v>79</v>
      </c>
      <c r="G92" t="e">
        <f t="shared" si="21"/>
        <v>#N/A</v>
      </c>
      <c r="H92" s="15" t="e">
        <f t="shared" si="30"/>
        <v>#N/A</v>
      </c>
      <c r="I92" s="15" t="e">
        <f t="shared" si="30"/>
        <v>#N/A</v>
      </c>
      <c r="J92" s="15" t="e">
        <f t="shared" si="30"/>
        <v>#N/A</v>
      </c>
      <c r="K92" s="15" t="e">
        <f t="shared" si="30"/>
        <v>#N/A</v>
      </c>
      <c r="L92" s="15" t="e">
        <f t="shared" si="30"/>
        <v>#N/A</v>
      </c>
      <c r="M92" s="15" t="e">
        <f t="shared" si="30"/>
        <v>#N/A</v>
      </c>
      <c r="N92" s="15" t="e">
        <f t="shared" si="30"/>
        <v>#N/A</v>
      </c>
      <c r="O92" s="15" t="e">
        <f t="shared" si="30"/>
        <v>#N/A</v>
      </c>
      <c r="P92" s="15" t="e">
        <f t="shared" si="30"/>
        <v>#N/A</v>
      </c>
      <c r="Q92" s="15" t="e">
        <f t="shared" si="30"/>
        <v>#N/A</v>
      </c>
      <c r="R92" s="15" t="e">
        <f t="shared" si="30"/>
        <v>#N/A</v>
      </c>
      <c r="S92" s="15" t="e">
        <f t="shared" si="30"/>
        <v>#N/A</v>
      </c>
      <c r="T92" s="15" t="e">
        <f t="shared" si="30"/>
        <v>#N/A</v>
      </c>
      <c r="U92" s="15" t="e">
        <f t="shared" si="30"/>
        <v>#N/A</v>
      </c>
      <c r="V92" s="15" t="e">
        <f t="shared" si="30"/>
        <v>#N/A</v>
      </c>
      <c r="W92" s="18" t="e">
        <f t="shared" si="22"/>
        <v>#N/A</v>
      </c>
      <c r="X92" s="18" t="e">
        <f t="shared" si="23"/>
        <v>#N/A</v>
      </c>
      <c r="Y92" s="18" t="e">
        <f t="shared" si="24"/>
        <v>#N/A</v>
      </c>
      <c r="Z92" s="18" t="e">
        <f t="shared" si="25"/>
        <v>#N/A</v>
      </c>
      <c r="AA92" s="15" t="e">
        <f t="shared" si="26"/>
        <v>#N/A</v>
      </c>
      <c r="AB92" s="15" t="e">
        <f t="shared" si="27"/>
        <v>#N/A</v>
      </c>
      <c r="AC92" s="15" t="e">
        <f t="shared" si="28"/>
        <v>#N/A</v>
      </c>
    </row>
    <row r="93" spans="1:29" hidden="1" x14ac:dyDescent="0.2">
      <c r="A93">
        <v>3723</v>
      </c>
      <c r="B93">
        <v>39839</v>
      </c>
      <c r="C93" t="s">
        <v>1812</v>
      </c>
      <c r="D93" t="s">
        <v>1813</v>
      </c>
      <c r="E93" t="s">
        <v>1804</v>
      </c>
      <c r="F93" t="s">
        <v>1804</v>
      </c>
      <c r="G93" t="e">
        <f t="shared" si="21"/>
        <v>#N/A</v>
      </c>
      <c r="H93" s="15" t="e">
        <f t="shared" ref="H93:V109" si="31">VLOOKUP($A93,SIBMonthly,H$1,FALSE)</f>
        <v>#N/A</v>
      </c>
      <c r="I93" s="15" t="e">
        <f t="shared" si="31"/>
        <v>#N/A</v>
      </c>
      <c r="J93" s="15" t="e">
        <f t="shared" si="31"/>
        <v>#N/A</v>
      </c>
      <c r="K93" s="15" t="e">
        <f t="shared" si="31"/>
        <v>#N/A</v>
      </c>
      <c r="L93" s="15" t="e">
        <f t="shared" si="31"/>
        <v>#N/A</v>
      </c>
      <c r="M93" s="15" t="e">
        <f t="shared" si="31"/>
        <v>#N/A</v>
      </c>
      <c r="N93" s="15" t="e">
        <f t="shared" si="31"/>
        <v>#N/A</v>
      </c>
      <c r="O93" s="15" t="e">
        <f t="shared" si="31"/>
        <v>#N/A</v>
      </c>
      <c r="P93" s="15" t="e">
        <f t="shared" si="31"/>
        <v>#N/A</v>
      </c>
      <c r="Q93" s="15" t="e">
        <f t="shared" si="31"/>
        <v>#N/A</v>
      </c>
      <c r="R93" s="15" t="e">
        <f t="shared" si="31"/>
        <v>#N/A</v>
      </c>
      <c r="S93" s="15" t="e">
        <f t="shared" si="31"/>
        <v>#N/A</v>
      </c>
      <c r="T93" s="15" t="e">
        <f t="shared" si="31"/>
        <v>#N/A</v>
      </c>
      <c r="U93" s="15" t="e">
        <f t="shared" si="31"/>
        <v>#N/A</v>
      </c>
      <c r="V93" s="15" t="e">
        <f t="shared" si="31"/>
        <v>#N/A</v>
      </c>
      <c r="W93" s="18" t="e">
        <f t="shared" si="22"/>
        <v>#N/A</v>
      </c>
      <c r="X93" s="18" t="e">
        <f t="shared" si="23"/>
        <v>#N/A</v>
      </c>
      <c r="Y93" s="18" t="e">
        <f t="shared" si="24"/>
        <v>#N/A</v>
      </c>
      <c r="Z93" s="18" t="e">
        <f t="shared" si="25"/>
        <v>#N/A</v>
      </c>
      <c r="AA93" s="15" t="e">
        <f t="shared" si="26"/>
        <v>#N/A</v>
      </c>
      <c r="AB93" s="15" t="e">
        <f t="shared" si="27"/>
        <v>#N/A</v>
      </c>
      <c r="AC93" s="15" t="e">
        <f t="shared" si="28"/>
        <v>#N/A</v>
      </c>
    </row>
    <row r="94" spans="1:29" hidden="1" x14ac:dyDescent="0.2">
      <c r="A94">
        <v>3728</v>
      </c>
      <c r="B94">
        <v>21076</v>
      </c>
      <c r="C94" t="s">
        <v>1825</v>
      </c>
      <c r="D94" t="s">
        <v>1826</v>
      </c>
      <c r="E94" t="s">
        <v>1804</v>
      </c>
      <c r="F94" t="s">
        <v>1804</v>
      </c>
      <c r="G94" t="e">
        <f t="shared" si="21"/>
        <v>#N/A</v>
      </c>
      <c r="H94" s="15" t="e">
        <f t="shared" si="31"/>
        <v>#N/A</v>
      </c>
      <c r="I94" s="15" t="e">
        <f t="shared" si="31"/>
        <v>#N/A</v>
      </c>
      <c r="J94" s="15" t="e">
        <f t="shared" si="31"/>
        <v>#N/A</v>
      </c>
      <c r="K94" s="15" t="e">
        <f t="shared" si="31"/>
        <v>#N/A</v>
      </c>
      <c r="L94" s="15" t="e">
        <f t="shared" si="31"/>
        <v>#N/A</v>
      </c>
      <c r="M94" s="15" t="e">
        <f t="shared" si="31"/>
        <v>#N/A</v>
      </c>
      <c r="N94" s="15" t="e">
        <f t="shared" si="31"/>
        <v>#N/A</v>
      </c>
      <c r="O94" s="15" t="e">
        <f t="shared" si="31"/>
        <v>#N/A</v>
      </c>
      <c r="P94" s="15" t="e">
        <f t="shared" si="31"/>
        <v>#N/A</v>
      </c>
      <c r="Q94" s="15" t="e">
        <f t="shared" si="31"/>
        <v>#N/A</v>
      </c>
      <c r="R94" s="15" t="e">
        <f t="shared" si="31"/>
        <v>#N/A</v>
      </c>
      <c r="S94" s="15" t="e">
        <f t="shared" si="31"/>
        <v>#N/A</v>
      </c>
      <c r="T94" s="15" t="e">
        <f t="shared" si="31"/>
        <v>#N/A</v>
      </c>
      <c r="U94" s="15" t="e">
        <f t="shared" si="31"/>
        <v>#N/A</v>
      </c>
      <c r="V94" s="15" t="e">
        <f t="shared" si="31"/>
        <v>#N/A</v>
      </c>
      <c r="W94" s="18" t="e">
        <f t="shared" si="22"/>
        <v>#N/A</v>
      </c>
      <c r="X94" s="18" t="e">
        <f t="shared" si="23"/>
        <v>#N/A</v>
      </c>
      <c r="Y94" s="18" t="e">
        <f t="shared" si="24"/>
        <v>#N/A</v>
      </c>
      <c r="Z94" s="18" t="e">
        <f t="shared" si="25"/>
        <v>#N/A</v>
      </c>
      <c r="AA94" s="15" t="e">
        <f t="shared" si="26"/>
        <v>#N/A</v>
      </c>
      <c r="AB94" s="15" t="e">
        <f t="shared" si="27"/>
        <v>#N/A</v>
      </c>
      <c r="AC94" s="15" t="e">
        <f t="shared" si="28"/>
        <v>#N/A</v>
      </c>
    </row>
    <row r="95" spans="1:29" hidden="1" x14ac:dyDescent="0.2">
      <c r="A95">
        <v>3730</v>
      </c>
      <c r="B95">
        <v>40366</v>
      </c>
      <c r="D95" t="s">
        <v>1831</v>
      </c>
      <c r="E95" t="s">
        <v>111</v>
      </c>
      <c r="F95" t="s">
        <v>112</v>
      </c>
      <c r="G95" t="e">
        <f t="shared" si="21"/>
        <v>#N/A</v>
      </c>
      <c r="H95" s="15" t="e">
        <f t="shared" si="31"/>
        <v>#N/A</v>
      </c>
      <c r="I95" s="15" t="e">
        <f t="shared" si="31"/>
        <v>#N/A</v>
      </c>
      <c r="J95" s="15" t="e">
        <f t="shared" si="31"/>
        <v>#N/A</v>
      </c>
      <c r="K95" s="15" t="e">
        <f t="shared" si="31"/>
        <v>#N/A</v>
      </c>
      <c r="L95" s="15" t="e">
        <f t="shared" si="31"/>
        <v>#N/A</v>
      </c>
      <c r="M95" s="15" t="e">
        <f t="shared" si="31"/>
        <v>#N/A</v>
      </c>
      <c r="N95" s="15" t="e">
        <f t="shared" si="31"/>
        <v>#N/A</v>
      </c>
      <c r="O95" s="15" t="e">
        <f t="shared" si="31"/>
        <v>#N/A</v>
      </c>
      <c r="P95" s="15" t="e">
        <f t="shared" si="31"/>
        <v>#N/A</v>
      </c>
      <c r="Q95" s="15" t="e">
        <f t="shared" si="31"/>
        <v>#N/A</v>
      </c>
      <c r="R95" s="15" t="e">
        <f t="shared" si="31"/>
        <v>#N/A</v>
      </c>
      <c r="S95" s="15" t="e">
        <f t="shared" si="31"/>
        <v>#N/A</v>
      </c>
      <c r="T95" s="15" t="e">
        <f t="shared" si="31"/>
        <v>#N/A</v>
      </c>
      <c r="U95" s="15" t="e">
        <f t="shared" si="31"/>
        <v>#N/A</v>
      </c>
      <c r="V95" s="15" t="e">
        <f t="shared" si="31"/>
        <v>#N/A</v>
      </c>
      <c r="W95" s="18" t="e">
        <f t="shared" si="22"/>
        <v>#N/A</v>
      </c>
      <c r="X95" s="18" t="e">
        <f t="shared" si="23"/>
        <v>#N/A</v>
      </c>
      <c r="Y95" s="18" t="e">
        <f t="shared" si="24"/>
        <v>#N/A</v>
      </c>
      <c r="Z95" s="18" t="e">
        <f t="shared" si="25"/>
        <v>#N/A</v>
      </c>
      <c r="AA95" s="15" t="e">
        <f t="shared" si="26"/>
        <v>#N/A</v>
      </c>
      <c r="AB95" s="15" t="e">
        <f t="shared" si="27"/>
        <v>#N/A</v>
      </c>
      <c r="AC95" s="15" t="e">
        <f t="shared" si="28"/>
        <v>#N/A</v>
      </c>
    </row>
    <row r="96" spans="1:29" hidden="1" x14ac:dyDescent="0.2">
      <c r="A96">
        <v>3732</v>
      </c>
      <c r="B96">
        <v>40238</v>
      </c>
      <c r="C96" t="s">
        <v>1834</v>
      </c>
      <c r="D96" t="s">
        <v>1835</v>
      </c>
      <c r="E96" t="s">
        <v>71</v>
      </c>
      <c r="F96" t="s">
        <v>6263</v>
      </c>
      <c r="G96" t="str">
        <f t="shared" si="21"/>
        <v>MSEP - Mech - Actuator Upgrade Program (FY20)</v>
      </c>
      <c r="H96" s="15">
        <f t="shared" si="31"/>
        <v>0</v>
      </c>
      <c r="I96" s="15">
        <f t="shared" si="31"/>
        <v>0</v>
      </c>
      <c r="J96" s="15">
        <f t="shared" si="31"/>
        <v>0</v>
      </c>
      <c r="K96" s="15">
        <f t="shared" si="31"/>
        <v>0</v>
      </c>
      <c r="L96" s="15">
        <f t="shared" si="31"/>
        <v>250000</v>
      </c>
      <c r="M96" s="15">
        <f t="shared" si="31"/>
        <v>0</v>
      </c>
      <c r="N96" s="15">
        <f t="shared" si="31"/>
        <v>0</v>
      </c>
      <c r="O96" s="15">
        <f t="shared" si="31"/>
        <v>0</v>
      </c>
      <c r="P96" s="15">
        <f t="shared" si="31"/>
        <v>0</v>
      </c>
      <c r="Q96" s="15">
        <f t="shared" si="31"/>
        <v>0</v>
      </c>
      <c r="R96" s="15">
        <f t="shared" si="31"/>
        <v>783667.23</v>
      </c>
      <c r="S96" s="15">
        <f t="shared" si="31"/>
        <v>0</v>
      </c>
      <c r="T96" s="15">
        <f t="shared" si="31"/>
        <v>0</v>
      </c>
      <c r="U96" s="15">
        <f t="shared" si="31"/>
        <v>0</v>
      </c>
      <c r="V96" s="15">
        <f t="shared" si="31"/>
        <v>0</v>
      </c>
      <c r="W96" s="18">
        <f t="shared" si="22"/>
        <v>0</v>
      </c>
      <c r="X96" s="18">
        <f t="shared" si="23"/>
        <v>0</v>
      </c>
      <c r="Y96" s="18">
        <f t="shared" si="24"/>
        <v>0</v>
      </c>
      <c r="Z96" s="18">
        <f t="shared" si="25"/>
        <v>0</v>
      </c>
      <c r="AA96" s="15">
        <f t="shared" si="26"/>
        <v>0</v>
      </c>
      <c r="AB96" s="15">
        <f t="shared" si="27"/>
        <v>0</v>
      </c>
      <c r="AC96" s="15">
        <f t="shared" si="28"/>
        <v>0</v>
      </c>
    </row>
    <row r="97" spans="1:29" hidden="1" x14ac:dyDescent="0.2">
      <c r="A97">
        <v>3740</v>
      </c>
      <c r="B97">
        <v>40401</v>
      </c>
      <c r="D97" t="s">
        <v>1843</v>
      </c>
      <c r="E97" t="s">
        <v>6273</v>
      </c>
      <c r="F97" t="s">
        <v>1775</v>
      </c>
      <c r="G97" t="e">
        <f t="shared" si="21"/>
        <v>#N/A</v>
      </c>
      <c r="H97" s="15" t="e">
        <f t="shared" si="31"/>
        <v>#N/A</v>
      </c>
      <c r="I97" s="15" t="e">
        <f t="shared" si="31"/>
        <v>#N/A</v>
      </c>
      <c r="J97" s="15" t="e">
        <f t="shared" si="31"/>
        <v>#N/A</v>
      </c>
      <c r="K97" s="15" t="e">
        <f t="shared" si="31"/>
        <v>#N/A</v>
      </c>
      <c r="L97" s="15" t="e">
        <f t="shared" si="31"/>
        <v>#N/A</v>
      </c>
      <c r="M97" s="15" t="e">
        <f t="shared" si="31"/>
        <v>#N/A</v>
      </c>
      <c r="N97" s="15" t="e">
        <f t="shared" si="31"/>
        <v>#N/A</v>
      </c>
      <c r="O97" s="15" t="e">
        <f t="shared" si="31"/>
        <v>#N/A</v>
      </c>
      <c r="P97" s="15" t="e">
        <f t="shared" si="31"/>
        <v>#N/A</v>
      </c>
      <c r="Q97" s="15" t="e">
        <f t="shared" si="31"/>
        <v>#N/A</v>
      </c>
      <c r="R97" s="15" t="e">
        <f t="shared" si="31"/>
        <v>#N/A</v>
      </c>
      <c r="S97" s="15" t="e">
        <f t="shared" si="31"/>
        <v>#N/A</v>
      </c>
      <c r="T97" s="15" t="e">
        <f t="shared" si="31"/>
        <v>#N/A</v>
      </c>
      <c r="U97" s="15" t="e">
        <f t="shared" si="31"/>
        <v>#N/A</v>
      </c>
      <c r="V97" s="15" t="e">
        <f t="shared" si="31"/>
        <v>#N/A</v>
      </c>
      <c r="W97" s="18" t="e">
        <f t="shared" si="22"/>
        <v>#N/A</v>
      </c>
      <c r="X97" s="18" t="e">
        <f t="shared" si="23"/>
        <v>#N/A</v>
      </c>
      <c r="Y97" s="18" t="e">
        <f t="shared" si="24"/>
        <v>#N/A</v>
      </c>
      <c r="Z97" s="18" t="e">
        <f t="shared" si="25"/>
        <v>#N/A</v>
      </c>
      <c r="AA97" s="15" t="e">
        <f t="shared" si="26"/>
        <v>#N/A</v>
      </c>
      <c r="AB97" s="15" t="e">
        <f t="shared" si="27"/>
        <v>#N/A</v>
      </c>
      <c r="AC97" s="15" t="e">
        <f t="shared" si="28"/>
        <v>#N/A</v>
      </c>
    </row>
    <row r="98" spans="1:29" hidden="1" x14ac:dyDescent="0.2">
      <c r="A98">
        <v>3743</v>
      </c>
      <c r="B98">
        <v>40369</v>
      </c>
      <c r="C98" t="s">
        <v>1847</v>
      </c>
      <c r="D98" t="s">
        <v>1848</v>
      </c>
      <c r="E98" t="s">
        <v>6267</v>
      </c>
      <c r="F98" t="s">
        <v>120</v>
      </c>
      <c r="G98" t="str">
        <f t="shared" si="21"/>
        <v>VTS20.SIB18 T015 Oakleigh PigT</v>
      </c>
      <c r="H98" s="15">
        <f t="shared" si="31"/>
        <v>0</v>
      </c>
      <c r="I98" s="15">
        <f t="shared" si="31"/>
        <v>0</v>
      </c>
      <c r="J98" s="15">
        <f t="shared" si="31"/>
        <v>5941268.1500000004</v>
      </c>
      <c r="K98" s="15">
        <f t="shared" si="31"/>
        <v>7490236.3799999999</v>
      </c>
      <c r="L98" s="15">
        <f t="shared" si="31"/>
        <v>7827729</v>
      </c>
      <c r="M98" s="15">
        <f t="shared" si="31"/>
        <v>0</v>
      </c>
      <c r="N98" s="15">
        <f t="shared" si="31"/>
        <v>14488094</v>
      </c>
      <c r="O98" s="15">
        <f t="shared" si="31"/>
        <v>7000380.4080539998</v>
      </c>
      <c r="P98" s="15">
        <f t="shared" si="31"/>
        <v>6829947.1269979998</v>
      </c>
      <c r="Q98" s="15">
        <f t="shared" si="31"/>
        <v>888678.97699800006</v>
      </c>
      <c r="R98" s="15">
        <f t="shared" si="31"/>
        <v>8776424.1065250002</v>
      </c>
      <c r="S98" s="15">
        <f t="shared" si="31"/>
        <v>10661855.850807</v>
      </c>
      <c r="T98" s="15">
        <f t="shared" si="31"/>
        <v>3171619.4708070001</v>
      </c>
      <c r="U98" s="15">
        <f t="shared" si="31"/>
        <v>2751279.03</v>
      </c>
      <c r="V98" s="15">
        <f t="shared" si="31"/>
        <v>0</v>
      </c>
      <c r="W98" s="18">
        <f t="shared" si="22"/>
        <v>14488094</v>
      </c>
      <c r="X98" s="18">
        <f t="shared" si="23"/>
        <v>10661855.850807</v>
      </c>
      <c r="Y98" s="18">
        <f t="shared" si="24"/>
        <v>3826238.149193</v>
      </c>
      <c r="Z98" s="18">
        <f t="shared" si="25"/>
        <v>0</v>
      </c>
      <c r="AA98" s="15">
        <f t="shared" si="26"/>
        <v>1548968.2299999995</v>
      </c>
      <c r="AB98" s="15">
        <f t="shared" si="27"/>
        <v>6829947.1269979998</v>
      </c>
      <c r="AC98" s="15">
        <f t="shared" si="28"/>
        <v>2282940.4938090006</v>
      </c>
    </row>
    <row r="99" spans="1:29" hidden="1" x14ac:dyDescent="0.2">
      <c r="A99">
        <v>3744</v>
      </c>
      <c r="B99">
        <v>40370</v>
      </c>
      <c r="C99" t="s">
        <v>1849</v>
      </c>
      <c r="D99" t="s">
        <v>1850</v>
      </c>
      <c r="E99" t="s">
        <v>6267</v>
      </c>
      <c r="F99" t="s">
        <v>120</v>
      </c>
      <c r="G99" t="str">
        <f t="shared" si="21"/>
        <v>VTS20.SIB23 T110 Snowy Hydro</v>
      </c>
      <c r="H99" s="15">
        <f t="shared" si="31"/>
        <v>0</v>
      </c>
      <c r="I99" s="15">
        <f t="shared" si="31"/>
        <v>0</v>
      </c>
      <c r="J99" s="15">
        <f t="shared" si="31"/>
        <v>88269.17</v>
      </c>
      <c r="K99" s="15">
        <f t="shared" si="31"/>
        <v>4887773.97</v>
      </c>
      <c r="L99" s="15">
        <f t="shared" si="31"/>
        <v>0</v>
      </c>
      <c r="M99" s="15">
        <f t="shared" si="31"/>
        <v>0</v>
      </c>
      <c r="N99" s="15">
        <f t="shared" si="31"/>
        <v>4969100</v>
      </c>
      <c r="O99" s="15">
        <f t="shared" si="31"/>
        <v>88269.17</v>
      </c>
      <c r="P99" s="15">
        <f t="shared" si="31"/>
        <v>88269.17</v>
      </c>
      <c r="Q99" s="15">
        <f t="shared" si="31"/>
        <v>0</v>
      </c>
      <c r="R99" s="15">
        <f t="shared" si="31"/>
        <v>4887773.97</v>
      </c>
      <c r="S99" s="15">
        <f t="shared" si="31"/>
        <v>4887773.97</v>
      </c>
      <c r="T99" s="15">
        <f t="shared" si="31"/>
        <v>0</v>
      </c>
      <c r="U99" s="15">
        <f t="shared" si="31"/>
        <v>361.89</v>
      </c>
      <c r="V99" s="15">
        <f t="shared" si="31"/>
        <v>0</v>
      </c>
      <c r="W99" s="18">
        <f t="shared" si="22"/>
        <v>4969100</v>
      </c>
      <c r="X99" s="18">
        <f t="shared" si="23"/>
        <v>4887773.97</v>
      </c>
      <c r="Y99" s="18">
        <f t="shared" si="24"/>
        <v>81326.030000000261</v>
      </c>
      <c r="Z99" s="18">
        <f t="shared" si="25"/>
        <v>0</v>
      </c>
      <c r="AA99" s="15">
        <f t="shared" si="26"/>
        <v>4799504.8</v>
      </c>
      <c r="AB99" s="15">
        <f t="shared" si="27"/>
        <v>88269.17</v>
      </c>
      <c r="AC99" s="15">
        <f t="shared" si="28"/>
        <v>0</v>
      </c>
    </row>
    <row r="100" spans="1:29" hidden="1" x14ac:dyDescent="0.2">
      <c r="A100">
        <v>3755</v>
      </c>
      <c r="B100">
        <v>40356</v>
      </c>
      <c r="C100" t="s">
        <v>1868</v>
      </c>
      <c r="D100" t="s">
        <v>1869</v>
      </c>
      <c r="E100" t="s">
        <v>147</v>
      </c>
      <c r="F100" t="s">
        <v>6266</v>
      </c>
      <c r="G100" t="e">
        <f t="shared" si="21"/>
        <v>#N/A</v>
      </c>
      <c r="H100" s="15" t="e">
        <f t="shared" si="31"/>
        <v>#N/A</v>
      </c>
      <c r="I100" s="15" t="e">
        <f t="shared" si="31"/>
        <v>#N/A</v>
      </c>
      <c r="J100" s="15" t="e">
        <f t="shared" si="31"/>
        <v>#N/A</v>
      </c>
      <c r="K100" s="15" t="e">
        <f t="shared" si="31"/>
        <v>#N/A</v>
      </c>
      <c r="L100" s="15" t="e">
        <f t="shared" si="31"/>
        <v>#N/A</v>
      </c>
      <c r="M100" s="15" t="e">
        <f t="shared" si="31"/>
        <v>#N/A</v>
      </c>
      <c r="N100" s="15" t="e">
        <f t="shared" si="31"/>
        <v>#N/A</v>
      </c>
      <c r="O100" s="15" t="e">
        <f t="shared" si="31"/>
        <v>#N/A</v>
      </c>
      <c r="P100" s="15" t="e">
        <f t="shared" si="31"/>
        <v>#N/A</v>
      </c>
      <c r="Q100" s="15" t="e">
        <f t="shared" si="31"/>
        <v>#N/A</v>
      </c>
      <c r="R100" s="15" t="e">
        <f t="shared" si="31"/>
        <v>#N/A</v>
      </c>
      <c r="S100" s="15" t="e">
        <f t="shared" si="31"/>
        <v>#N/A</v>
      </c>
      <c r="T100" s="15" t="e">
        <f t="shared" si="31"/>
        <v>#N/A</v>
      </c>
      <c r="U100" s="15" t="e">
        <f t="shared" si="31"/>
        <v>#N/A</v>
      </c>
      <c r="V100" s="15" t="e">
        <f t="shared" si="31"/>
        <v>#N/A</v>
      </c>
      <c r="W100" s="18" t="e">
        <f t="shared" si="22"/>
        <v>#N/A</v>
      </c>
      <c r="X100" s="18" t="e">
        <f t="shared" si="23"/>
        <v>#N/A</v>
      </c>
      <c r="Y100" s="18" t="e">
        <f t="shared" si="24"/>
        <v>#N/A</v>
      </c>
      <c r="Z100" s="18" t="e">
        <f t="shared" si="25"/>
        <v>#N/A</v>
      </c>
      <c r="AA100" s="15" t="e">
        <f t="shared" si="26"/>
        <v>#N/A</v>
      </c>
      <c r="AB100" s="15" t="e">
        <f t="shared" si="27"/>
        <v>#N/A</v>
      </c>
      <c r="AC100" s="15" t="e">
        <f t="shared" si="28"/>
        <v>#N/A</v>
      </c>
    </row>
    <row r="101" spans="1:29" hidden="1" x14ac:dyDescent="0.2">
      <c r="A101">
        <v>3756</v>
      </c>
      <c r="B101">
        <v>40136</v>
      </c>
      <c r="C101" t="s">
        <v>1870</v>
      </c>
      <c r="D101" t="s">
        <v>1871</v>
      </c>
      <c r="E101" t="s">
        <v>147</v>
      </c>
      <c r="F101" t="s">
        <v>148</v>
      </c>
      <c r="G101" t="e">
        <f t="shared" si="21"/>
        <v>#N/A</v>
      </c>
      <c r="H101" s="15" t="e">
        <f t="shared" si="31"/>
        <v>#N/A</v>
      </c>
      <c r="I101" s="15" t="e">
        <f t="shared" si="31"/>
        <v>#N/A</v>
      </c>
      <c r="J101" s="15" t="e">
        <f t="shared" si="31"/>
        <v>#N/A</v>
      </c>
      <c r="K101" s="15" t="e">
        <f t="shared" si="31"/>
        <v>#N/A</v>
      </c>
      <c r="L101" s="15" t="e">
        <f t="shared" si="31"/>
        <v>#N/A</v>
      </c>
      <c r="M101" s="15" t="e">
        <f t="shared" si="31"/>
        <v>#N/A</v>
      </c>
      <c r="N101" s="15" t="e">
        <f t="shared" si="31"/>
        <v>#N/A</v>
      </c>
      <c r="O101" s="15" t="e">
        <f t="shared" si="31"/>
        <v>#N/A</v>
      </c>
      <c r="P101" s="15" t="e">
        <f t="shared" si="31"/>
        <v>#N/A</v>
      </c>
      <c r="Q101" s="15" t="e">
        <f t="shared" si="31"/>
        <v>#N/A</v>
      </c>
      <c r="R101" s="15" t="e">
        <f t="shared" si="31"/>
        <v>#N/A</v>
      </c>
      <c r="S101" s="15" t="e">
        <f t="shared" si="31"/>
        <v>#N/A</v>
      </c>
      <c r="T101" s="15" t="e">
        <f t="shared" si="31"/>
        <v>#N/A</v>
      </c>
      <c r="U101" s="15" t="e">
        <f t="shared" si="31"/>
        <v>#N/A</v>
      </c>
      <c r="V101" s="15" t="e">
        <f t="shared" si="31"/>
        <v>#N/A</v>
      </c>
      <c r="W101" s="18" t="e">
        <f t="shared" si="22"/>
        <v>#N/A</v>
      </c>
      <c r="X101" s="18" t="e">
        <f t="shared" si="23"/>
        <v>#N/A</v>
      </c>
      <c r="Y101" s="18" t="e">
        <f t="shared" si="24"/>
        <v>#N/A</v>
      </c>
      <c r="Z101" s="18" t="e">
        <f t="shared" si="25"/>
        <v>#N/A</v>
      </c>
      <c r="AA101" s="15" t="e">
        <f t="shared" si="26"/>
        <v>#N/A</v>
      </c>
      <c r="AB101" s="15" t="e">
        <f t="shared" si="27"/>
        <v>#N/A</v>
      </c>
      <c r="AC101" s="15" t="e">
        <f t="shared" si="28"/>
        <v>#N/A</v>
      </c>
    </row>
    <row r="102" spans="1:29" hidden="1" x14ac:dyDescent="0.2">
      <c r="A102">
        <v>3757</v>
      </c>
      <c r="B102">
        <v>40026</v>
      </c>
      <c r="D102" t="s">
        <v>1872</v>
      </c>
      <c r="E102" t="s">
        <v>147</v>
      </c>
      <c r="F102" t="s">
        <v>6266</v>
      </c>
      <c r="G102" t="e">
        <f t="shared" si="21"/>
        <v>#N/A</v>
      </c>
      <c r="H102" s="15" t="e">
        <f t="shared" si="31"/>
        <v>#N/A</v>
      </c>
      <c r="I102" s="15" t="e">
        <f t="shared" si="31"/>
        <v>#N/A</v>
      </c>
      <c r="J102" s="15" t="e">
        <f t="shared" si="31"/>
        <v>#N/A</v>
      </c>
      <c r="K102" s="15" t="e">
        <f t="shared" si="31"/>
        <v>#N/A</v>
      </c>
      <c r="L102" s="15" t="e">
        <f t="shared" si="31"/>
        <v>#N/A</v>
      </c>
      <c r="M102" s="15" t="e">
        <f t="shared" si="31"/>
        <v>#N/A</v>
      </c>
      <c r="N102" s="15" t="e">
        <f t="shared" si="31"/>
        <v>#N/A</v>
      </c>
      <c r="O102" s="15" t="e">
        <f t="shared" si="31"/>
        <v>#N/A</v>
      </c>
      <c r="P102" s="15" t="e">
        <f t="shared" si="31"/>
        <v>#N/A</v>
      </c>
      <c r="Q102" s="15" t="e">
        <f t="shared" si="31"/>
        <v>#N/A</v>
      </c>
      <c r="R102" s="15" t="e">
        <f t="shared" si="31"/>
        <v>#N/A</v>
      </c>
      <c r="S102" s="15" t="e">
        <f t="shared" si="31"/>
        <v>#N/A</v>
      </c>
      <c r="T102" s="15" t="e">
        <f t="shared" si="31"/>
        <v>#N/A</v>
      </c>
      <c r="U102" s="15" t="e">
        <f t="shared" si="31"/>
        <v>#N/A</v>
      </c>
      <c r="V102" s="15" t="e">
        <f t="shared" si="31"/>
        <v>#N/A</v>
      </c>
      <c r="W102" s="18" t="e">
        <f t="shared" si="22"/>
        <v>#N/A</v>
      </c>
      <c r="X102" s="18" t="e">
        <f t="shared" si="23"/>
        <v>#N/A</v>
      </c>
      <c r="Y102" s="18" t="e">
        <f t="shared" si="24"/>
        <v>#N/A</v>
      </c>
      <c r="Z102" s="18" t="e">
        <f t="shared" si="25"/>
        <v>#N/A</v>
      </c>
      <c r="AA102" s="15" t="e">
        <f t="shared" si="26"/>
        <v>#N/A</v>
      </c>
      <c r="AB102" s="15" t="e">
        <f t="shared" si="27"/>
        <v>#N/A</v>
      </c>
      <c r="AC102" s="15" t="e">
        <f t="shared" si="28"/>
        <v>#N/A</v>
      </c>
    </row>
    <row r="103" spans="1:29" hidden="1" x14ac:dyDescent="0.2">
      <c r="A103">
        <v>3758</v>
      </c>
      <c r="B103">
        <v>40346</v>
      </c>
      <c r="C103" t="s">
        <v>1873</v>
      </c>
      <c r="D103" t="s">
        <v>1874</v>
      </c>
      <c r="E103" t="s">
        <v>240</v>
      </c>
      <c r="F103" t="s">
        <v>241</v>
      </c>
      <c r="G103" t="e">
        <f t="shared" si="21"/>
        <v>#N/A</v>
      </c>
      <c r="H103" s="15" t="e">
        <f t="shared" si="31"/>
        <v>#N/A</v>
      </c>
      <c r="I103" s="15" t="e">
        <f t="shared" si="31"/>
        <v>#N/A</v>
      </c>
      <c r="J103" s="15" t="e">
        <f t="shared" si="31"/>
        <v>#N/A</v>
      </c>
      <c r="K103" s="15" t="e">
        <f t="shared" si="31"/>
        <v>#N/A</v>
      </c>
      <c r="L103" s="15" t="e">
        <f t="shared" si="31"/>
        <v>#N/A</v>
      </c>
      <c r="M103" s="15" t="e">
        <f t="shared" si="31"/>
        <v>#N/A</v>
      </c>
      <c r="N103" s="15" t="e">
        <f t="shared" si="31"/>
        <v>#N/A</v>
      </c>
      <c r="O103" s="15" t="e">
        <f t="shared" si="31"/>
        <v>#N/A</v>
      </c>
      <c r="P103" s="15" t="e">
        <f t="shared" si="31"/>
        <v>#N/A</v>
      </c>
      <c r="Q103" s="15" t="e">
        <f t="shared" si="31"/>
        <v>#N/A</v>
      </c>
      <c r="R103" s="15" t="e">
        <f t="shared" si="31"/>
        <v>#N/A</v>
      </c>
      <c r="S103" s="15" t="e">
        <f t="shared" si="31"/>
        <v>#N/A</v>
      </c>
      <c r="T103" s="15" t="e">
        <f t="shared" si="31"/>
        <v>#N/A</v>
      </c>
      <c r="U103" s="15" t="e">
        <f t="shared" si="31"/>
        <v>#N/A</v>
      </c>
      <c r="V103" s="15" t="e">
        <f t="shared" si="31"/>
        <v>#N/A</v>
      </c>
      <c r="W103" s="18" t="e">
        <f t="shared" si="22"/>
        <v>#N/A</v>
      </c>
      <c r="X103" s="18" t="e">
        <f t="shared" si="23"/>
        <v>#N/A</v>
      </c>
      <c r="Y103" s="18" t="e">
        <f t="shared" si="24"/>
        <v>#N/A</v>
      </c>
      <c r="Z103" s="18" t="e">
        <f t="shared" si="25"/>
        <v>#N/A</v>
      </c>
      <c r="AA103" s="15" t="e">
        <f t="shared" si="26"/>
        <v>#N/A</v>
      </c>
      <c r="AB103" s="15" t="e">
        <f t="shared" si="27"/>
        <v>#N/A</v>
      </c>
      <c r="AC103" s="15" t="e">
        <f t="shared" si="28"/>
        <v>#N/A</v>
      </c>
    </row>
    <row r="104" spans="1:29" hidden="1" x14ac:dyDescent="0.2">
      <c r="A104">
        <v>3760</v>
      </c>
      <c r="B104">
        <v>40239</v>
      </c>
      <c r="D104" t="s">
        <v>1877</v>
      </c>
      <c r="E104" t="s">
        <v>6267</v>
      </c>
      <c r="F104" t="s">
        <v>120</v>
      </c>
      <c r="G104" t="str">
        <f t="shared" si="21"/>
        <v>West Gate Tunnel Project</v>
      </c>
      <c r="H104" s="15">
        <f t="shared" si="31"/>
        <v>0</v>
      </c>
      <c r="I104" s="15">
        <f t="shared" si="31"/>
        <v>0</v>
      </c>
      <c r="J104" s="15">
        <f t="shared" si="31"/>
        <v>-840.96</v>
      </c>
      <c r="K104" s="15">
        <f t="shared" si="31"/>
        <v>3499282.55</v>
      </c>
      <c r="L104" s="15">
        <f t="shared" si="31"/>
        <v>0</v>
      </c>
      <c r="M104" s="15">
        <f t="shared" si="31"/>
        <v>0</v>
      </c>
      <c r="N104" s="15">
        <f t="shared" si="31"/>
        <v>0</v>
      </c>
      <c r="O104" s="15">
        <f t="shared" si="31"/>
        <v>-840.96</v>
      </c>
      <c r="P104" s="15">
        <f t="shared" si="31"/>
        <v>-840.96</v>
      </c>
      <c r="Q104" s="15">
        <f t="shared" si="31"/>
        <v>0</v>
      </c>
      <c r="R104" s="15">
        <f t="shared" si="31"/>
        <v>3499282.55</v>
      </c>
      <c r="S104" s="15">
        <f t="shared" si="31"/>
        <v>3499282.55</v>
      </c>
      <c r="T104" s="15">
        <f t="shared" si="31"/>
        <v>0</v>
      </c>
      <c r="U104" s="15">
        <f t="shared" si="31"/>
        <v>0</v>
      </c>
      <c r="V104" s="15">
        <f t="shared" si="31"/>
        <v>0</v>
      </c>
      <c r="W104" s="18">
        <f t="shared" si="22"/>
        <v>0</v>
      </c>
      <c r="X104" s="18">
        <f t="shared" si="23"/>
        <v>3499282.55</v>
      </c>
      <c r="Y104" s="18">
        <f t="shared" si="24"/>
        <v>-3499282.55</v>
      </c>
      <c r="Z104" s="18">
        <f t="shared" si="25"/>
        <v>0</v>
      </c>
      <c r="AA104" s="15">
        <f t="shared" si="26"/>
        <v>3500123.51</v>
      </c>
      <c r="AB104" s="15">
        <f t="shared" si="27"/>
        <v>-840.96</v>
      </c>
      <c r="AC104" s="15">
        <f t="shared" si="28"/>
        <v>0</v>
      </c>
    </row>
    <row r="105" spans="1:29" hidden="1" x14ac:dyDescent="0.2">
      <c r="A105">
        <v>3762</v>
      </c>
      <c r="B105">
        <v>40445</v>
      </c>
      <c r="C105" t="s">
        <v>1879</v>
      </c>
      <c r="D105" t="s">
        <v>1880</v>
      </c>
      <c r="E105" t="s">
        <v>6267</v>
      </c>
      <c r="F105" t="s">
        <v>120</v>
      </c>
      <c r="G105" t="str">
        <f t="shared" si="21"/>
        <v>VTS20.SIB.24 Somerton Pig Trap</v>
      </c>
      <c r="H105" s="15">
        <f t="shared" si="31"/>
        <v>0</v>
      </c>
      <c r="I105" s="15">
        <f t="shared" si="31"/>
        <v>0</v>
      </c>
      <c r="J105" s="15">
        <f t="shared" si="31"/>
        <v>13754.88</v>
      </c>
      <c r="K105" s="15">
        <f t="shared" si="31"/>
        <v>479557.99</v>
      </c>
      <c r="L105" s="15">
        <f t="shared" si="31"/>
        <v>9830</v>
      </c>
      <c r="M105" s="15">
        <f t="shared" si="31"/>
        <v>0</v>
      </c>
      <c r="N105" s="15">
        <f t="shared" si="31"/>
        <v>431440</v>
      </c>
      <c r="O105" s="15">
        <f t="shared" si="31"/>
        <v>23584.606623</v>
      </c>
      <c r="P105" s="15">
        <f t="shared" si="31"/>
        <v>23584.606623</v>
      </c>
      <c r="Q105" s="15">
        <f t="shared" si="31"/>
        <v>9829.7266230000005</v>
      </c>
      <c r="R105" s="15">
        <f t="shared" si="31"/>
        <v>483547.99011200003</v>
      </c>
      <c r="S105" s="15">
        <f t="shared" si="31"/>
        <v>983547.99011200003</v>
      </c>
      <c r="T105" s="15">
        <f t="shared" si="31"/>
        <v>503990.00011199998</v>
      </c>
      <c r="U105" s="15">
        <f t="shared" si="31"/>
        <v>37753.050000000003</v>
      </c>
      <c r="V105" s="15">
        <f t="shared" si="31"/>
        <v>0</v>
      </c>
      <c r="W105" s="18">
        <f t="shared" si="22"/>
        <v>431440</v>
      </c>
      <c r="X105" s="18">
        <f t="shared" si="23"/>
        <v>983547.99011200003</v>
      </c>
      <c r="Y105" s="18">
        <f t="shared" si="24"/>
        <v>-552107.99011200003</v>
      </c>
      <c r="Z105" s="18">
        <f t="shared" si="25"/>
        <v>0</v>
      </c>
      <c r="AA105" s="15">
        <f t="shared" si="26"/>
        <v>465803.11</v>
      </c>
      <c r="AB105" s="15">
        <f t="shared" si="27"/>
        <v>23584.606623</v>
      </c>
      <c r="AC105" s="15">
        <f t="shared" si="28"/>
        <v>494160.27348900004</v>
      </c>
    </row>
    <row r="106" spans="1:29" hidden="1" x14ac:dyDescent="0.2">
      <c r="A106">
        <v>3765</v>
      </c>
      <c r="B106">
        <v>40423</v>
      </c>
      <c r="C106" t="s">
        <v>1885</v>
      </c>
      <c r="D106" t="s">
        <v>1886</v>
      </c>
      <c r="E106" t="s">
        <v>66</v>
      </c>
      <c r="F106" t="s">
        <v>67</v>
      </c>
      <c r="G106" t="e">
        <f t="shared" si="21"/>
        <v>#N/A</v>
      </c>
      <c r="H106" s="15" t="e">
        <f t="shared" si="31"/>
        <v>#N/A</v>
      </c>
      <c r="I106" s="15" t="e">
        <f t="shared" si="31"/>
        <v>#N/A</v>
      </c>
      <c r="J106" s="15" t="e">
        <f t="shared" si="31"/>
        <v>#N/A</v>
      </c>
      <c r="K106" s="15" t="e">
        <f t="shared" si="31"/>
        <v>#N/A</v>
      </c>
      <c r="L106" s="15" t="e">
        <f t="shared" si="31"/>
        <v>#N/A</v>
      </c>
      <c r="M106" s="15" t="e">
        <f t="shared" si="31"/>
        <v>#N/A</v>
      </c>
      <c r="N106" s="15" t="e">
        <f t="shared" si="31"/>
        <v>#N/A</v>
      </c>
      <c r="O106" s="15" t="e">
        <f t="shared" si="31"/>
        <v>#N/A</v>
      </c>
      <c r="P106" s="15" t="e">
        <f t="shared" si="31"/>
        <v>#N/A</v>
      </c>
      <c r="Q106" s="15" t="e">
        <f t="shared" si="31"/>
        <v>#N/A</v>
      </c>
      <c r="R106" s="15" t="e">
        <f t="shared" si="31"/>
        <v>#N/A</v>
      </c>
      <c r="S106" s="15" t="e">
        <f t="shared" si="31"/>
        <v>#N/A</v>
      </c>
      <c r="T106" s="15" t="e">
        <f t="shared" si="31"/>
        <v>#N/A</v>
      </c>
      <c r="U106" s="15" t="e">
        <f t="shared" si="31"/>
        <v>#N/A</v>
      </c>
      <c r="V106" s="15" t="e">
        <f t="shared" si="31"/>
        <v>#N/A</v>
      </c>
      <c r="W106" s="18" t="e">
        <f t="shared" si="22"/>
        <v>#N/A</v>
      </c>
      <c r="X106" s="18" t="e">
        <f t="shared" si="23"/>
        <v>#N/A</v>
      </c>
      <c r="Y106" s="18" t="e">
        <f t="shared" si="24"/>
        <v>#N/A</v>
      </c>
      <c r="Z106" s="18" t="e">
        <f t="shared" si="25"/>
        <v>#N/A</v>
      </c>
      <c r="AA106" s="15" t="e">
        <f t="shared" si="26"/>
        <v>#N/A</v>
      </c>
      <c r="AB106" s="15" t="e">
        <f t="shared" si="27"/>
        <v>#N/A</v>
      </c>
      <c r="AC106" s="15" t="e">
        <f t="shared" si="28"/>
        <v>#N/A</v>
      </c>
    </row>
    <row r="107" spans="1:29" hidden="1" x14ac:dyDescent="0.2">
      <c r="A107">
        <v>3767</v>
      </c>
      <c r="B107">
        <v>40490</v>
      </c>
      <c r="C107" t="s">
        <v>1887</v>
      </c>
      <c r="D107" t="s">
        <v>1888</v>
      </c>
      <c r="E107" t="s">
        <v>66</v>
      </c>
      <c r="F107" t="s">
        <v>67</v>
      </c>
      <c r="G107" t="e">
        <f t="shared" si="21"/>
        <v>#N/A</v>
      </c>
      <c r="H107" s="15" t="e">
        <f t="shared" si="31"/>
        <v>#N/A</v>
      </c>
      <c r="I107" s="15" t="e">
        <f t="shared" si="31"/>
        <v>#N/A</v>
      </c>
      <c r="J107" s="15" t="e">
        <f t="shared" si="31"/>
        <v>#N/A</v>
      </c>
      <c r="K107" s="15" t="e">
        <f t="shared" si="31"/>
        <v>#N/A</v>
      </c>
      <c r="L107" s="15" t="e">
        <f t="shared" si="31"/>
        <v>#N/A</v>
      </c>
      <c r="M107" s="15" t="e">
        <f t="shared" si="31"/>
        <v>#N/A</v>
      </c>
      <c r="N107" s="15" t="e">
        <f t="shared" si="31"/>
        <v>#N/A</v>
      </c>
      <c r="O107" s="15" t="e">
        <f t="shared" si="31"/>
        <v>#N/A</v>
      </c>
      <c r="P107" s="15" t="e">
        <f t="shared" si="31"/>
        <v>#N/A</v>
      </c>
      <c r="Q107" s="15" t="e">
        <f t="shared" si="31"/>
        <v>#N/A</v>
      </c>
      <c r="R107" s="15" t="e">
        <f t="shared" si="31"/>
        <v>#N/A</v>
      </c>
      <c r="S107" s="15" t="e">
        <f t="shared" si="31"/>
        <v>#N/A</v>
      </c>
      <c r="T107" s="15" t="e">
        <f t="shared" si="31"/>
        <v>#N/A</v>
      </c>
      <c r="U107" s="15" t="e">
        <f t="shared" si="31"/>
        <v>#N/A</v>
      </c>
      <c r="V107" s="15" t="e">
        <f t="shared" si="31"/>
        <v>#N/A</v>
      </c>
      <c r="W107" s="18" t="e">
        <f t="shared" si="22"/>
        <v>#N/A</v>
      </c>
      <c r="X107" s="18" t="e">
        <f t="shared" si="23"/>
        <v>#N/A</v>
      </c>
      <c r="Y107" s="18" t="e">
        <f t="shared" si="24"/>
        <v>#N/A</v>
      </c>
      <c r="Z107" s="18" t="e">
        <f t="shared" si="25"/>
        <v>#N/A</v>
      </c>
      <c r="AA107" s="15" t="e">
        <f t="shared" si="26"/>
        <v>#N/A</v>
      </c>
      <c r="AB107" s="15" t="e">
        <f t="shared" si="27"/>
        <v>#N/A</v>
      </c>
      <c r="AC107" s="15" t="e">
        <f t="shared" si="28"/>
        <v>#N/A</v>
      </c>
    </row>
    <row r="108" spans="1:29" hidden="1" x14ac:dyDescent="0.2">
      <c r="A108">
        <v>3769</v>
      </c>
      <c r="B108">
        <v>40540</v>
      </c>
      <c r="C108" t="s">
        <v>1891</v>
      </c>
      <c r="D108" t="s">
        <v>1892</v>
      </c>
      <c r="E108" t="s">
        <v>71</v>
      </c>
      <c r="F108" t="s">
        <v>6263</v>
      </c>
      <c r="G108" t="str">
        <f t="shared" si="21"/>
        <v>MSP20.SIB12 Bulla Park Controller Replacement</v>
      </c>
      <c r="H108" s="15">
        <f t="shared" si="31"/>
        <v>0</v>
      </c>
      <c r="I108" s="15">
        <f t="shared" si="31"/>
        <v>0</v>
      </c>
      <c r="J108" s="15">
        <f t="shared" si="31"/>
        <v>3648.8</v>
      </c>
      <c r="K108" s="15">
        <f t="shared" si="31"/>
        <v>366935.91</v>
      </c>
      <c r="L108" s="15">
        <f t="shared" si="31"/>
        <v>0</v>
      </c>
      <c r="M108" s="15">
        <f t="shared" si="31"/>
        <v>0</v>
      </c>
      <c r="N108" s="15">
        <f t="shared" si="31"/>
        <v>372000</v>
      </c>
      <c r="O108" s="15">
        <f t="shared" si="31"/>
        <v>3648.8</v>
      </c>
      <c r="P108" s="15">
        <f t="shared" si="31"/>
        <v>3648.8</v>
      </c>
      <c r="Q108" s="15">
        <f t="shared" si="31"/>
        <v>0</v>
      </c>
      <c r="R108" s="15">
        <f t="shared" si="31"/>
        <v>366935.91</v>
      </c>
      <c r="S108" s="15">
        <f t="shared" si="31"/>
        <v>366935.91</v>
      </c>
      <c r="T108" s="15">
        <f t="shared" si="31"/>
        <v>0</v>
      </c>
      <c r="U108" s="15">
        <f t="shared" si="31"/>
        <v>0</v>
      </c>
      <c r="V108" s="15">
        <f t="shared" si="31"/>
        <v>0</v>
      </c>
      <c r="W108" s="18">
        <f t="shared" si="22"/>
        <v>372000</v>
      </c>
      <c r="X108" s="18">
        <f t="shared" si="23"/>
        <v>366935.91</v>
      </c>
      <c r="Y108" s="18">
        <f t="shared" si="24"/>
        <v>5064.0900000000256</v>
      </c>
      <c r="Z108" s="18">
        <f t="shared" si="25"/>
        <v>0</v>
      </c>
      <c r="AA108" s="15">
        <f t="shared" si="26"/>
        <v>363287.11</v>
      </c>
      <c r="AB108" s="15">
        <f t="shared" si="27"/>
        <v>3648.8</v>
      </c>
      <c r="AC108" s="15">
        <f t="shared" si="28"/>
        <v>0</v>
      </c>
    </row>
    <row r="109" spans="1:29" hidden="1" x14ac:dyDescent="0.2">
      <c r="A109">
        <v>3770</v>
      </c>
      <c r="B109">
        <v>40552</v>
      </c>
      <c r="C109" t="s">
        <v>1893</v>
      </c>
      <c r="D109" t="s">
        <v>1894</v>
      </c>
      <c r="E109" t="s">
        <v>111</v>
      </c>
      <c r="F109" t="s">
        <v>112</v>
      </c>
      <c r="G109" t="e">
        <f t="shared" si="21"/>
        <v>#N/A</v>
      </c>
      <c r="H109" s="15" t="e">
        <f t="shared" si="31"/>
        <v>#N/A</v>
      </c>
      <c r="I109" s="15" t="e">
        <f t="shared" si="31"/>
        <v>#N/A</v>
      </c>
      <c r="J109" s="15" t="e">
        <f t="shared" si="31"/>
        <v>#N/A</v>
      </c>
      <c r="K109" s="15" t="e">
        <f t="shared" si="31"/>
        <v>#N/A</v>
      </c>
      <c r="L109" s="15" t="e">
        <f t="shared" si="31"/>
        <v>#N/A</v>
      </c>
      <c r="M109" s="15" t="e">
        <f t="shared" si="31"/>
        <v>#N/A</v>
      </c>
      <c r="N109" s="15" t="e">
        <f t="shared" si="31"/>
        <v>#N/A</v>
      </c>
      <c r="O109" s="15" t="e">
        <f t="shared" si="31"/>
        <v>#N/A</v>
      </c>
      <c r="P109" s="15" t="e">
        <f t="shared" si="31"/>
        <v>#N/A</v>
      </c>
      <c r="Q109" s="15" t="e">
        <f t="shared" si="31"/>
        <v>#N/A</v>
      </c>
      <c r="R109" s="15" t="e">
        <f t="shared" si="31"/>
        <v>#N/A</v>
      </c>
      <c r="S109" s="15" t="e">
        <f t="shared" si="31"/>
        <v>#N/A</v>
      </c>
      <c r="T109" s="15" t="e">
        <f t="shared" si="31"/>
        <v>#N/A</v>
      </c>
      <c r="U109" s="15" t="e">
        <f t="shared" si="31"/>
        <v>#N/A</v>
      </c>
      <c r="V109" s="15" t="e">
        <f t="shared" si="31"/>
        <v>#N/A</v>
      </c>
      <c r="W109" s="18" t="e">
        <f t="shared" si="22"/>
        <v>#N/A</v>
      </c>
      <c r="X109" s="18" t="e">
        <f t="shared" si="23"/>
        <v>#N/A</v>
      </c>
      <c r="Y109" s="18" t="e">
        <f t="shared" si="24"/>
        <v>#N/A</v>
      </c>
      <c r="Z109" s="18" t="e">
        <f t="shared" si="25"/>
        <v>#N/A</v>
      </c>
      <c r="AA109" s="15" t="e">
        <f t="shared" si="26"/>
        <v>#N/A</v>
      </c>
      <c r="AB109" s="15" t="e">
        <f t="shared" si="27"/>
        <v>#N/A</v>
      </c>
      <c r="AC109" s="15" t="e">
        <f t="shared" si="28"/>
        <v>#N/A</v>
      </c>
    </row>
    <row r="110" spans="1:29" hidden="1" x14ac:dyDescent="0.2">
      <c r="A110">
        <v>3783</v>
      </c>
      <c r="B110">
        <v>40820</v>
      </c>
      <c r="C110" t="s">
        <v>1916</v>
      </c>
      <c r="D110" t="s">
        <v>1917</v>
      </c>
      <c r="E110" t="s">
        <v>1158</v>
      </c>
      <c r="F110" t="s">
        <v>1907</v>
      </c>
      <c r="G110" t="e">
        <f t="shared" si="21"/>
        <v>#N/A</v>
      </c>
      <c r="H110" s="15" t="e">
        <f t="shared" ref="H110:V126" si="32">VLOOKUP($A110,SIBMonthly,H$1,FALSE)</f>
        <v>#N/A</v>
      </c>
      <c r="I110" s="15" t="e">
        <f t="shared" si="32"/>
        <v>#N/A</v>
      </c>
      <c r="J110" s="15" t="e">
        <f t="shared" si="32"/>
        <v>#N/A</v>
      </c>
      <c r="K110" s="15" t="e">
        <f t="shared" si="32"/>
        <v>#N/A</v>
      </c>
      <c r="L110" s="15" t="e">
        <f t="shared" si="32"/>
        <v>#N/A</v>
      </c>
      <c r="M110" s="15" t="e">
        <f t="shared" si="32"/>
        <v>#N/A</v>
      </c>
      <c r="N110" s="15" t="e">
        <f t="shared" si="32"/>
        <v>#N/A</v>
      </c>
      <c r="O110" s="15" t="e">
        <f t="shared" si="32"/>
        <v>#N/A</v>
      </c>
      <c r="P110" s="15" t="e">
        <f t="shared" si="32"/>
        <v>#N/A</v>
      </c>
      <c r="Q110" s="15" t="e">
        <f t="shared" si="32"/>
        <v>#N/A</v>
      </c>
      <c r="R110" s="15" t="e">
        <f t="shared" si="32"/>
        <v>#N/A</v>
      </c>
      <c r="S110" s="15" t="e">
        <f t="shared" si="32"/>
        <v>#N/A</v>
      </c>
      <c r="T110" s="15" t="e">
        <f t="shared" si="32"/>
        <v>#N/A</v>
      </c>
      <c r="U110" s="15" t="e">
        <f t="shared" si="32"/>
        <v>#N/A</v>
      </c>
      <c r="V110" s="15" t="e">
        <f t="shared" si="32"/>
        <v>#N/A</v>
      </c>
      <c r="W110" s="18" t="e">
        <f t="shared" si="22"/>
        <v>#N/A</v>
      </c>
      <c r="X110" s="18" t="e">
        <f t="shared" si="23"/>
        <v>#N/A</v>
      </c>
      <c r="Y110" s="18" t="e">
        <f t="shared" si="24"/>
        <v>#N/A</v>
      </c>
      <c r="Z110" s="18" t="e">
        <f t="shared" si="25"/>
        <v>#N/A</v>
      </c>
      <c r="AA110" s="15" t="e">
        <f t="shared" si="26"/>
        <v>#N/A</v>
      </c>
      <c r="AB110" s="15" t="e">
        <f t="shared" si="27"/>
        <v>#N/A</v>
      </c>
      <c r="AC110" s="15" t="e">
        <f t="shared" si="28"/>
        <v>#N/A</v>
      </c>
    </row>
    <row r="111" spans="1:29" hidden="1" x14ac:dyDescent="0.2">
      <c r="A111">
        <v>3795</v>
      </c>
      <c r="B111">
        <v>40685</v>
      </c>
      <c r="C111" t="s">
        <v>1938</v>
      </c>
      <c r="D111" t="s">
        <v>1939</v>
      </c>
      <c r="E111" t="s">
        <v>57</v>
      </c>
      <c r="F111" t="s">
        <v>61</v>
      </c>
      <c r="G111" t="e">
        <f t="shared" si="21"/>
        <v>#N/A</v>
      </c>
      <c r="H111" s="15" t="e">
        <f t="shared" si="32"/>
        <v>#N/A</v>
      </c>
      <c r="I111" s="15" t="e">
        <f t="shared" si="32"/>
        <v>#N/A</v>
      </c>
      <c r="J111" s="15" t="e">
        <f t="shared" si="32"/>
        <v>#N/A</v>
      </c>
      <c r="K111" s="15" t="e">
        <f t="shared" si="32"/>
        <v>#N/A</v>
      </c>
      <c r="L111" s="15" t="e">
        <f t="shared" si="32"/>
        <v>#N/A</v>
      </c>
      <c r="M111" s="15" t="e">
        <f t="shared" si="32"/>
        <v>#N/A</v>
      </c>
      <c r="N111" s="15" t="e">
        <f t="shared" si="32"/>
        <v>#N/A</v>
      </c>
      <c r="O111" s="15" t="e">
        <f t="shared" si="32"/>
        <v>#N/A</v>
      </c>
      <c r="P111" s="15" t="e">
        <f t="shared" si="32"/>
        <v>#N/A</v>
      </c>
      <c r="Q111" s="15" t="e">
        <f t="shared" si="32"/>
        <v>#N/A</v>
      </c>
      <c r="R111" s="15" t="e">
        <f t="shared" si="32"/>
        <v>#N/A</v>
      </c>
      <c r="S111" s="15" t="e">
        <f t="shared" si="32"/>
        <v>#N/A</v>
      </c>
      <c r="T111" s="15" t="e">
        <f t="shared" si="32"/>
        <v>#N/A</v>
      </c>
      <c r="U111" s="15" t="e">
        <f t="shared" si="32"/>
        <v>#N/A</v>
      </c>
      <c r="V111" s="15" t="e">
        <f t="shared" si="32"/>
        <v>#N/A</v>
      </c>
      <c r="W111" s="18" t="e">
        <f t="shared" si="22"/>
        <v>#N/A</v>
      </c>
      <c r="X111" s="18" t="e">
        <f t="shared" si="23"/>
        <v>#N/A</v>
      </c>
      <c r="Y111" s="18" t="e">
        <f t="shared" si="24"/>
        <v>#N/A</v>
      </c>
      <c r="Z111" s="18" t="e">
        <f t="shared" si="25"/>
        <v>#N/A</v>
      </c>
      <c r="AA111" s="15" t="e">
        <f t="shared" si="26"/>
        <v>#N/A</v>
      </c>
      <c r="AB111" s="15" t="e">
        <f t="shared" si="27"/>
        <v>#N/A</v>
      </c>
      <c r="AC111" s="15" t="e">
        <f t="shared" si="28"/>
        <v>#N/A</v>
      </c>
    </row>
    <row r="112" spans="1:29" hidden="1" x14ac:dyDescent="0.2">
      <c r="A112">
        <v>3799</v>
      </c>
      <c r="B112">
        <v>41638</v>
      </c>
      <c r="C112" t="s">
        <v>1947</v>
      </c>
      <c r="D112" t="s">
        <v>1948</v>
      </c>
      <c r="E112" t="s">
        <v>91</v>
      </c>
      <c r="F112" t="s">
        <v>92</v>
      </c>
      <c r="G112" t="e">
        <f t="shared" si="21"/>
        <v>#N/A</v>
      </c>
      <c r="H112" s="15" t="e">
        <f t="shared" si="32"/>
        <v>#N/A</v>
      </c>
      <c r="I112" s="15" t="e">
        <f t="shared" si="32"/>
        <v>#N/A</v>
      </c>
      <c r="J112" s="15" t="e">
        <f t="shared" si="32"/>
        <v>#N/A</v>
      </c>
      <c r="K112" s="15" t="e">
        <f t="shared" si="32"/>
        <v>#N/A</v>
      </c>
      <c r="L112" s="15" t="e">
        <f t="shared" si="32"/>
        <v>#N/A</v>
      </c>
      <c r="M112" s="15" t="e">
        <f t="shared" si="32"/>
        <v>#N/A</v>
      </c>
      <c r="N112" s="15" t="e">
        <f t="shared" si="32"/>
        <v>#N/A</v>
      </c>
      <c r="O112" s="15" t="e">
        <f t="shared" si="32"/>
        <v>#N/A</v>
      </c>
      <c r="P112" s="15" t="e">
        <f t="shared" si="32"/>
        <v>#N/A</v>
      </c>
      <c r="Q112" s="15" t="e">
        <f t="shared" si="32"/>
        <v>#N/A</v>
      </c>
      <c r="R112" s="15" t="e">
        <f t="shared" si="32"/>
        <v>#N/A</v>
      </c>
      <c r="S112" s="15" t="e">
        <f t="shared" si="32"/>
        <v>#N/A</v>
      </c>
      <c r="T112" s="15" t="e">
        <f t="shared" si="32"/>
        <v>#N/A</v>
      </c>
      <c r="U112" s="15" t="e">
        <f t="shared" si="32"/>
        <v>#N/A</v>
      </c>
      <c r="V112" s="15" t="e">
        <f t="shared" si="32"/>
        <v>#N/A</v>
      </c>
      <c r="W112" s="18" t="e">
        <f t="shared" si="22"/>
        <v>#N/A</v>
      </c>
      <c r="X112" s="18" t="e">
        <f t="shared" si="23"/>
        <v>#N/A</v>
      </c>
      <c r="Y112" s="18" t="e">
        <f t="shared" si="24"/>
        <v>#N/A</v>
      </c>
      <c r="Z112" s="18" t="e">
        <f t="shared" si="25"/>
        <v>#N/A</v>
      </c>
      <c r="AA112" s="15" t="e">
        <f t="shared" si="26"/>
        <v>#N/A</v>
      </c>
      <c r="AB112" s="15" t="e">
        <f t="shared" si="27"/>
        <v>#N/A</v>
      </c>
      <c r="AC112" s="15" t="e">
        <f t="shared" si="28"/>
        <v>#N/A</v>
      </c>
    </row>
    <row r="113" spans="1:29" hidden="1" x14ac:dyDescent="0.2">
      <c r="A113">
        <v>3805</v>
      </c>
      <c r="B113">
        <v>41080</v>
      </c>
      <c r="C113" t="s">
        <v>1957</v>
      </c>
      <c r="D113" t="s">
        <v>1958</v>
      </c>
      <c r="E113" t="s">
        <v>123</v>
      </c>
      <c r="F113" t="s">
        <v>124</v>
      </c>
      <c r="G113" t="str">
        <f t="shared" si="21"/>
        <v>NAT - SWITHCHBOARD ARC FLASH ASSESSMENT</v>
      </c>
      <c r="H113" s="15">
        <f t="shared" si="32"/>
        <v>0</v>
      </c>
      <c r="I113" s="15">
        <f t="shared" si="32"/>
        <v>0</v>
      </c>
      <c r="J113" s="15">
        <f t="shared" si="32"/>
        <v>442715.75</v>
      </c>
      <c r="K113" s="15">
        <f t="shared" si="32"/>
        <v>735450.03</v>
      </c>
      <c r="L113" s="15">
        <f t="shared" si="32"/>
        <v>2450227</v>
      </c>
      <c r="M113" s="15">
        <f t="shared" si="32"/>
        <v>1364110.37</v>
      </c>
      <c r="N113" s="15">
        <f t="shared" si="32"/>
        <v>3273865</v>
      </c>
      <c r="O113" s="15">
        <f t="shared" si="32"/>
        <v>745881.00074699998</v>
      </c>
      <c r="P113" s="15">
        <f t="shared" si="32"/>
        <v>672171.43562400003</v>
      </c>
      <c r="Q113" s="15">
        <f t="shared" si="32"/>
        <v>229455.68562400001</v>
      </c>
      <c r="R113" s="15">
        <f t="shared" si="32"/>
        <v>2057717.506549</v>
      </c>
      <c r="S113" s="15">
        <f t="shared" si="32"/>
        <v>2011294.144726</v>
      </c>
      <c r="T113" s="15">
        <f t="shared" si="32"/>
        <v>1275844.114726</v>
      </c>
      <c r="U113" s="15">
        <f t="shared" si="32"/>
        <v>567677.78</v>
      </c>
      <c r="V113" s="15">
        <f t="shared" si="32"/>
        <v>0</v>
      </c>
      <c r="W113" s="18">
        <f t="shared" si="22"/>
        <v>3273865</v>
      </c>
      <c r="X113" s="18">
        <f t="shared" si="23"/>
        <v>2011294.144726</v>
      </c>
      <c r="Y113" s="18">
        <f t="shared" si="24"/>
        <v>1262570.855274</v>
      </c>
      <c r="Z113" s="18">
        <f t="shared" si="25"/>
        <v>1364110.37</v>
      </c>
      <c r="AA113" s="15">
        <f t="shared" si="26"/>
        <v>292734.28000000003</v>
      </c>
      <c r="AB113" s="15">
        <f t="shared" si="27"/>
        <v>672171.43562400003</v>
      </c>
      <c r="AC113" s="15">
        <f t="shared" si="28"/>
        <v>1046388.429102</v>
      </c>
    </row>
    <row r="114" spans="1:29" hidden="1" x14ac:dyDescent="0.2">
      <c r="A114">
        <v>3810</v>
      </c>
      <c r="B114">
        <v>40052</v>
      </c>
      <c r="C114" t="s">
        <v>4520</v>
      </c>
      <c r="D114" t="s">
        <v>1966</v>
      </c>
      <c r="E114" t="s">
        <v>1158</v>
      </c>
      <c r="F114" t="s">
        <v>140</v>
      </c>
      <c r="G114" t="e">
        <f t="shared" si="21"/>
        <v>#N/A</v>
      </c>
      <c r="H114" s="15" t="e">
        <f t="shared" si="32"/>
        <v>#N/A</v>
      </c>
      <c r="I114" s="15" t="e">
        <f t="shared" si="32"/>
        <v>#N/A</v>
      </c>
      <c r="J114" s="15" t="e">
        <f t="shared" si="32"/>
        <v>#N/A</v>
      </c>
      <c r="K114" s="15" t="e">
        <f t="shared" si="32"/>
        <v>#N/A</v>
      </c>
      <c r="L114" s="15" t="e">
        <f t="shared" si="32"/>
        <v>#N/A</v>
      </c>
      <c r="M114" s="15" t="e">
        <f t="shared" si="32"/>
        <v>#N/A</v>
      </c>
      <c r="N114" s="15" t="e">
        <f t="shared" si="32"/>
        <v>#N/A</v>
      </c>
      <c r="O114" s="15" t="e">
        <f t="shared" si="32"/>
        <v>#N/A</v>
      </c>
      <c r="P114" s="15" t="e">
        <f t="shared" si="32"/>
        <v>#N/A</v>
      </c>
      <c r="Q114" s="15" t="e">
        <f t="shared" si="32"/>
        <v>#N/A</v>
      </c>
      <c r="R114" s="15" t="e">
        <f t="shared" si="32"/>
        <v>#N/A</v>
      </c>
      <c r="S114" s="15" t="e">
        <f t="shared" si="32"/>
        <v>#N/A</v>
      </c>
      <c r="T114" s="15" t="e">
        <f t="shared" si="32"/>
        <v>#N/A</v>
      </c>
      <c r="U114" s="15" t="e">
        <f t="shared" si="32"/>
        <v>#N/A</v>
      </c>
      <c r="V114" s="15" t="e">
        <f t="shared" si="32"/>
        <v>#N/A</v>
      </c>
      <c r="W114" s="18" t="e">
        <f t="shared" si="22"/>
        <v>#N/A</v>
      </c>
      <c r="X114" s="18" t="e">
        <f t="shared" si="23"/>
        <v>#N/A</v>
      </c>
      <c r="Y114" s="18" t="e">
        <f t="shared" si="24"/>
        <v>#N/A</v>
      </c>
      <c r="Z114" s="18" t="e">
        <f t="shared" si="25"/>
        <v>#N/A</v>
      </c>
      <c r="AA114" s="15" t="e">
        <f t="shared" si="26"/>
        <v>#N/A</v>
      </c>
      <c r="AB114" s="15" t="e">
        <f t="shared" si="27"/>
        <v>#N/A</v>
      </c>
      <c r="AC114" s="15" t="e">
        <f t="shared" si="28"/>
        <v>#N/A</v>
      </c>
    </row>
    <row r="115" spans="1:29" hidden="1" x14ac:dyDescent="0.2">
      <c r="A115">
        <v>3812</v>
      </c>
      <c r="B115">
        <v>40748</v>
      </c>
      <c r="C115" t="s">
        <v>1969</v>
      </c>
      <c r="D115" t="s">
        <v>1970</v>
      </c>
      <c r="E115" t="s">
        <v>1158</v>
      </c>
      <c r="F115" t="s">
        <v>140</v>
      </c>
      <c r="G115" t="e">
        <f t="shared" si="21"/>
        <v>#N/A</v>
      </c>
      <c r="H115" s="15" t="e">
        <f t="shared" si="32"/>
        <v>#N/A</v>
      </c>
      <c r="I115" s="15" t="e">
        <f t="shared" si="32"/>
        <v>#N/A</v>
      </c>
      <c r="J115" s="15" t="e">
        <f t="shared" si="32"/>
        <v>#N/A</v>
      </c>
      <c r="K115" s="15" t="e">
        <f t="shared" si="32"/>
        <v>#N/A</v>
      </c>
      <c r="L115" s="15" t="e">
        <f t="shared" si="32"/>
        <v>#N/A</v>
      </c>
      <c r="M115" s="15" t="e">
        <f t="shared" si="32"/>
        <v>#N/A</v>
      </c>
      <c r="N115" s="15" t="e">
        <f t="shared" si="32"/>
        <v>#N/A</v>
      </c>
      <c r="O115" s="15" t="e">
        <f t="shared" si="32"/>
        <v>#N/A</v>
      </c>
      <c r="P115" s="15" t="e">
        <f t="shared" si="32"/>
        <v>#N/A</v>
      </c>
      <c r="Q115" s="15" t="e">
        <f t="shared" si="32"/>
        <v>#N/A</v>
      </c>
      <c r="R115" s="15" t="e">
        <f t="shared" si="32"/>
        <v>#N/A</v>
      </c>
      <c r="S115" s="15" t="e">
        <f t="shared" si="32"/>
        <v>#N/A</v>
      </c>
      <c r="T115" s="15" t="e">
        <f t="shared" si="32"/>
        <v>#N/A</v>
      </c>
      <c r="U115" s="15" t="e">
        <f t="shared" si="32"/>
        <v>#N/A</v>
      </c>
      <c r="V115" s="15" t="e">
        <f t="shared" si="32"/>
        <v>#N/A</v>
      </c>
      <c r="W115" s="18" t="e">
        <f t="shared" si="22"/>
        <v>#N/A</v>
      </c>
      <c r="X115" s="18" t="e">
        <f t="shared" si="23"/>
        <v>#N/A</v>
      </c>
      <c r="Y115" s="18" t="e">
        <f t="shared" si="24"/>
        <v>#N/A</v>
      </c>
      <c r="Z115" s="18" t="e">
        <f t="shared" si="25"/>
        <v>#N/A</v>
      </c>
      <c r="AA115" s="15" t="e">
        <f t="shared" si="26"/>
        <v>#N/A</v>
      </c>
      <c r="AB115" s="15" t="e">
        <f t="shared" si="27"/>
        <v>#N/A</v>
      </c>
      <c r="AC115" s="15" t="e">
        <f t="shared" si="28"/>
        <v>#N/A</v>
      </c>
    </row>
    <row r="116" spans="1:29" hidden="1" x14ac:dyDescent="0.2">
      <c r="A116">
        <v>3813</v>
      </c>
      <c r="B116">
        <v>40754</v>
      </c>
      <c r="C116" t="s">
        <v>1971</v>
      </c>
      <c r="D116" t="s">
        <v>1972</v>
      </c>
      <c r="E116" t="s">
        <v>1158</v>
      </c>
      <c r="F116" t="s">
        <v>140</v>
      </c>
      <c r="G116" t="e">
        <f t="shared" si="21"/>
        <v>#N/A</v>
      </c>
      <c r="H116" s="15" t="e">
        <f t="shared" si="32"/>
        <v>#N/A</v>
      </c>
      <c r="I116" s="15" t="e">
        <f t="shared" si="32"/>
        <v>#N/A</v>
      </c>
      <c r="J116" s="15" t="e">
        <f t="shared" si="32"/>
        <v>#N/A</v>
      </c>
      <c r="K116" s="15" t="e">
        <f t="shared" si="32"/>
        <v>#N/A</v>
      </c>
      <c r="L116" s="15" t="e">
        <f t="shared" si="32"/>
        <v>#N/A</v>
      </c>
      <c r="M116" s="15" t="e">
        <f t="shared" si="32"/>
        <v>#N/A</v>
      </c>
      <c r="N116" s="15" t="e">
        <f t="shared" si="32"/>
        <v>#N/A</v>
      </c>
      <c r="O116" s="15" t="e">
        <f t="shared" si="32"/>
        <v>#N/A</v>
      </c>
      <c r="P116" s="15" t="e">
        <f t="shared" si="32"/>
        <v>#N/A</v>
      </c>
      <c r="Q116" s="15" t="e">
        <f t="shared" si="32"/>
        <v>#N/A</v>
      </c>
      <c r="R116" s="15" t="e">
        <f t="shared" si="32"/>
        <v>#N/A</v>
      </c>
      <c r="S116" s="15" t="e">
        <f t="shared" si="32"/>
        <v>#N/A</v>
      </c>
      <c r="T116" s="15" t="e">
        <f t="shared" si="32"/>
        <v>#N/A</v>
      </c>
      <c r="U116" s="15" t="e">
        <f t="shared" si="32"/>
        <v>#N/A</v>
      </c>
      <c r="V116" s="15" t="e">
        <f t="shared" si="32"/>
        <v>#N/A</v>
      </c>
      <c r="W116" s="18" t="e">
        <f t="shared" si="22"/>
        <v>#N/A</v>
      </c>
      <c r="X116" s="18" t="e">
        <f t="shared" si="23"/>
        <v>#N/A</v>
      </c>
      <c r="Y116" s="18" t="e">
        <f t="shared" si="24"/>
        <v>#N/A</v>
      </c>
      <c r="Z116" s="18" t="e">
        <f t="shared" si="25"/>
        <v>#N/A</v>
      </c>
      <c r="AA116" s="15" t="e">
        <f t="shared" si="26"/>
        <v>#N/A</v>
      </c>
      <c r="AB116" s="15" t="e">
        <f t="shared" si="27"/>
        <v>#N/A</v>
      </c>
      <c r="AC116" s="15" t="e">
        <f t="shared" si="28"/>
        <v>#N/A</v>
      </c>
    </row>
    <row r="117" spans="1:29" hidden="1" x14ac:dyDescent="0.2">
      <c r="A117">
        <v>3816</v>
      </c>
      <c r="B117">
        <v>40019</v>
      </c>
      <c r="C117" t="s">
        <v>1977</v>
      </c>
      <c r="D117" t="s">
        <v>1978</v>
      </c>
      <c r="E117" t="s">
        <v>1158</v>
      </c>
      <c r="F117" t="s">
        <v>140</v>
      </c>
      <c r="G117" t="e">
        <f t="shared" si="21"/>
        <v>#N/A</v>
      </c>
      <c r="H117" s="15" t="e">
        <f t="shared" si="32"/>
        <v>#N/A</v>
      </c>
      <c r="I117" s="15" t="e">
        <f t="shared" si="32"/>
        <v>#N/A</v>
      </c>
      <c r="J117" s="15" t="e">
        <f t="shared" si="32"/>
        <v>#N/A</v>
      </c>
      <c r="K117" s="15" t="e">
        <f t="shared" si="32"/>
        <v>#N/A</v>
      </c>
      <c r="L117" s="15" t="e">
        <f t="shared" si="32"/>
        <v>#N/A</v>
      </c>
      <c r="M117" s="15" t="e">
        <f t="shared" si="32"/>
        <v>#N/A</v>
      </c>
      <c r="N117" s="15" t="e">
        <f t="shared" si="32"/>
        <v>#N/A</v>
      </c>
      <c r="O117" s="15" t="e">
        <f t="shared" si="32"/>
        <v>#N/A</v>
      </c>
      <c r="P117" s="15" t="e">
        <f t="shared" si="32"/>
        <v>#N/A</v>
      </c>
      <c r="Q117" s="15" t="e">
        <f t="shared" si="32"/>
        <v>#N/A</v>
      </c>
      <c r="R117" s="15" t="e">
        <f t="shared" si="32"/>
        <v>#N/A</v>
      </c>
      <c r="S117" s="15" t="e">
        <f t="shared" si="32"/>
        <v>#N/A</v>
      </c>
      <c r="T117" s="15" t="e">
        <f t="shared" si="32"/>
        <v>#N/A</v>
      </c>
      <c r="U117" s="15" t="e">
        <f t="shared" si="32"/>
        <v>#N/A</v>
      </c>
      <c r="V117" s="15" t="e">
        <f t="shared" si="32"/>
        <v>#N/A</v>
      </c>
      <c r="W117" s="18" t="e">
        <f t="shared" si="22"/>
        <v>#N/A</v>
      </c>
      <c r="X117" s="18" t="e">
        <f t="shared" si="23"/>
        <v>#N/A</v>
      </c>
      <c r="Y117" s="18" t="e">
        <f t="shared" si="24"/>
        <v>#N/A</v>
      </c>
      <c r="Z117" s="18" t="e">
        <f t="shared" si="25"/>
        <v>#N/A</v>
      </c>
      <c r="AA117" s="15" t="e">
        <f t="shared" si="26"/>
        <v>#N/A</v>
      </c>
      <c r="AB117" s="15" t="e">
        <f t="shared" si="27"/>
        <v>#N/A</v>
      </c>
      <c r="AC117" s="15" t="e">
        <f t="shared" si="28"/>
        <v>#N/A</v>
      </c>
    </row>
    <row r="118" spans="1:29" hidden="1" x14ac:dyDescent="0.2">
      <c r="A118">
        <v>3825</v>
      </c>
      <c r="B118">
        <v>40878</v>
      </c>
      <c r="C118" t="s">
        <v>1992</v>
      </c>
      <c r="D118" t="s">
        <v>1993</v>
      </c>
      <c r="E118" t="s">
        <v>123</v>
      </c>
      <c r="F118" t="s">
        <v>124</v>
      </c>
      <c r="G118" t="e">
        <f t="shared" si="21"/>
        <v>#N/A</v>
      </c>
      <c r="H118" s="15" t="e">
        <f t="shared" si="32"/>
        <v>#N/A</v>
      </c>
      <c r="I118" s="15" t="e">
        <f t="shared" si="32"/>
        <v>#N/A</v>
      </c>
      <c r="J118" s="15" t="e">
        <f t="shared" si="32"/>
        <v>#N/A</v>
      </c>
      <c r="K118" s="15" t="e">
        <f t="shared" si="32"/>
        <v>#N/A</v>
      </c>
      <c r="L118" s="15" t="e">
        <f t="shared" si="32"/>
        <v>#N/A</v>
      </c>
      <c r="M118" s="15" t="e">
        <f t="shared" si="32"/>
        <v>#N/A</v>
      </c>
      <c r="N118" s="15" t="e">
        <f t="shared" si="32"/>
        <v>#N/A</v>
      </c>
      <c r="O118" s="15" t="e">
        <f t="shared" si="32"/>
        <v>#N/A</v>
      </c>
      <c r="P118" s="15" t="e">
        <f t="shared" si="32"/>
        <v>#N/A</v>
      </c>
      <c r="Q118" s="15" t="e">
        <f t="shared" si="32"/>
        <v>#N/A</v>
      </c>
      <c r="R118" s="15" t="e">
        <f t="shared" si="32"/>
        <v>#N/A</v>
      </c>
      <c r="S118" s="15" t="e">
        <f t="shared" si="32"/>
        <v>#N/A</v>
      </c>
      <c r="T118" s="15" t="e">
        <f t="shared" si="32"/>
        <v>#N/A</v>
      </c>
      <c r="U118" s="15" t="e">
        <f t="shared" si="32"/>
        <v>#N/A</v>
      </c>
      <c r="V118" s="15" t="e">
        <f t="shared" si="32"/>
        <v>#N/A</v>
      </c>
      <c r="W118" s="18" t="e">
        <f t="shared" si="22"/>
        <v>#N/A</v>
      </c>
      <c r="X118" s="18" t="e">
        <f t="shared" si="23"/>
        <v>#N/A</v>
      </c>
      <c r="Y118" s="18" t="e">
        <f t="shared" si="24"/>
        <v>#N/A</v>
      </c>
      <c r="Z118" s="18" t="e">
        <f t="shared" si="25"/>
        <v>#N/A</v>
      </c>
      <c r="AA118" s="15" t="e">
        <f t="shared" si="26"/>
        <v>#N/A</v>
      </c>
      <c r="AB118" s="15" t="e">
        <f t="shared" si="27"/>
        <v>#N/A</v>
      </c>
      <c r="AC118" s="15" t="e">
        <f t="shared" si="28"/>
        <v>#N/A</v>
      </c>
    </row>
    <row r="119" spans="1:29" hidden="1" x14ac:dyDescent="0.2">
      <c r="A119">
        <v>3826</v>
      </c>
      <c r="B119">
        <v>42264</v>
      </c>
      <c r="C119" t="s">
        <v>1994</v>
      </c>
      <c r="D119" t="s">
        <v>1995</v>
      </c>
      <c r="E119" t="s">
        <v>123</v>
      </c>
      <c r="F119" t="s">
        <v>124</v>
      </c>
      <c r="G119" t="str">
        <f t="shared" ref="G119:G182" si="33">VLOOKUP(A119,SIBMonthly,3,FALSE)</f>
        <v>VTS Excavation &amp; Repair Program</v>
      </c>
      <c r="H119" s="15">
        <f t="shared" si="32"/>
        <v>0</v>
      </c>
      <c r="I119" s="15">
        <f t="shared" si="32"/>
        <v>0</v>
      </c>
      <c r="J119" s="15">
        <f t="shared" si="32"/>
        <v>1261.99</v>
      </c>
      <c r="K119" s="15">
        <f t="shared" si="32"/>
        <v>4408479.63</v>
      </c>
      <c r="L119" s="15">
        <f t="shared" si="32"/>
        <v>0</v>
      </c>
      <c r="M119" s="15">
        <f t="shared" si="32"/>
        <v>0</v>
      </c>
      <c r="N119" s="15">
        <f t="shared" si="32"/>
        <v>4323026</v>
      </c>
      <c r="O119" s="15">
        <f t="shared" si="32"/>
        <v>1261.99</v>
      </c>
      <c r="P119" s="15">
        <f t="shared" si="32"/>
        <v>1261.99</v>
      </c>
      <c r="Q119" s="15">
        <f t="shared" si="32"/>
        <v>0</v>
      </c>
      <c r="R119" s="15">
        <f t="shared" si="32"/>
        <v>4408479.63</v>
      </c>
      <c r="S119" s="15">
        <f t="shared" si="32"/>
        <v>4408479.63</v>
      </c>
      <c r="T119" s="15">
        <f t="shared" si="32"/>
        <v>0</v>
      </c>
      <c r="U119" s="15">
        <f t="shared" si="32"/>
        <v>0</v>
      </c>
      <c r="V119" s="15">
        <f t="shared" si="32"/>
        <v>0</v>
      </c>
      <c r="W119" s="18">
        <f t="shared" ref="W119:W182" si="34">N119</f>
        <v>4323026</v>
      </c>
      <c r="X119" s="18">
        <f t="shared" ref="X119:X182" si="35">S119</f>
        <v>4408479.63</v>
      </c>
      <c r="Y119" s="18">
        <f t="shared" ref="Y119:Y182" si="36">W119-X119</f>
        <v>-85453.629999999888</v>
      </c>
      <c r="Z119" s="18">
        <f t="shared" ref="Z119:Z182" si="37">M119</f>
        <v>0</v>
      </c>
      <c r="AA119" s="15">
        <f t="shared" ref="AA119:AA182" si="38">IF(K119=0,0,K119-J119)</f>
        <v>4407217.6399999997</v>
      </c>
      <c r="AB119" s="15">
        <f t="shared" ref="AB119:AB182" si="39">P119</f>
        <v>1261.99</v>
      </c>
      <c r="AC119" s="15">
        <f t="shared" ref="AC119:AC182" si="40">X119-(AB119+AA119)</f>
        <v>0</v>
      </c>
    </row>
    <row r="120" spans="1:29" hidden="1" x14ac:dyDescent="0.2">
      <c r="A120">
        <v>3835</v>
      </c>
      <c r="B120">
        <v>39125</v>
      </c>
      <c r="C120" t="s">
        <v>2012</v>
      </c>
      <c r="D120" t="s">
        <v>2013</v>
      </c>
      <c r="E120" t="s">
        <v>123</v>
      </c>
      <c r="F120" t="s">
        <v>124</v>
      </c>
      <c r="G120" t="str">
        <f t="shared" si="33"/>
        <v>DLNG - IGNITORS UPGRADE PROJECT</v>
      </c>
      <c r="H120" s="15">
        <f t="shared" si="32"/>
        <v>0</v>
      </c>
      <c r="I120" s="15">
        <f t="shared" si="32"/>
        <v>0</v>
      </c>
      <c r="J120" s="15">
        <f t="shared" si="32"/>
        <v>0</v>
      </c>
      <c r="K120" s="15">
        <f t="shared" si="32"/>
        <v>0</v>
      </c>
      <c r="L120" s="15">
        <f t="shared" si="32"/>
        <v>0</v>
      </c>
      <c r="M120" s="15">
        <f t="shared" si="32"/>
        <v>0</v>
      </c>
      <c r="N120" s="15">
        <f t="shared" si="32"/>
        <v>0</v>
      </c>
      <c r="O120" s="15">
        <f t="shared" si="32"/>
        <v>-0.02</v>
      </c>
      <c r="P120" s="15">
        <f t="shared" si="32"/>
        <v>0</v>
      </c>
      <c r="Q120" s="15">
        <f t="shared" si="32"/>
        <v>0</v>
      </c>
      <c r="R120" s="15">
        <f t="shared" si="32"/>
        <v>2268823.21</v>
      </c>
      <c r="S120" s="15">
        <f t="shared" si="32"/>
        <v>0</v>
      </c>
      <c r="T120" s="15">
        <f t="shared" si="32"/>
        <v>0</v>
      </c>
      <c r="U120" s="15">
        <f t="shared" si="32"/>
        <v>0</v>
      </c>
      <c r="V120" s="15">
        <f t="shared" si="32"/>
        <v>0</v>
      </c>
      <c r="W120" s="18">
        <f t="shared" si="34"/>
        <v>0</v>
      </c>
      <c r="X120" s="18">
        <f t="shared" si="35"/>
        <v>0</v>
      </c>
      <c r="Y120" s="18">
        <f t="shared" si="36"/>
        <v>0</v>
      </c>
      <c r="Z120" s="18">
        <f t="shared" si="37"/>
        <v>0</v>
      </c>
      <c r="AA120" s="15">
        <f t="shared" si="38"/>
        <v>0</v>
      </c>
      <c r="AB120" s="15">
        <f t="shared" si="39"/>
        <v>0</v>
      </c>
      <c r="AC120" s="15">
        <f t="shared" si="40"/>
        <v>0</v>
      </c>
    </row>
    <row r="121" spans="1:29" hidden="1" x14ac:dyDescent="0.2">
      <c r="A121">
        <v>3836</v>
      </c>
      <c r="B121">
        <v>40683</v>
      </c>
      <c r="C121" t="s">
        <v>2014</v>
      </c>
      <c r="D121" t="s">
        <v>2015</v>
      </c>
      <c r="E121" t="s">
        <v>123</v>
      </c>
      <c r="F121" t="s">
        <v>124</v>
      </c>
      <c r="G121" t="e">
        <f t="shared" si="33"/>
        <v>#N/A</v>
      </c>
      <c r="H121" s="15" t="e">
        <f t="shared" si="32"/>
        <v>#N/A</v>
      </c>
      <c r="I121" s="15" t="e">
        <f t="shared" si="32"/>
        <v>#N/A</v>
      </c>
      <c r="J121" s="15" t="e">
        <f t="shared" si="32"/>
        <v>#N/A</v>
      </c>
      <c r="K121" s="15" t="e">
        <f t="shared" si="32"/>
        <v>#N/A</v>
      </c>
      <c r="L121" s="15" t="e">
        <f t="shared" si="32"/>
        <v>#N/A</v>
      </c>
      <c r="M121" s="15" t="e">
        <f t="shared" si="32"/>
        <v>#N/A</v>
      </c>
      <c r="N121" s="15" t="e">
        <f t="shared" si="32"/>
        <v>#N/A</v>
      </c>
      <c r="O121" s="15" t="e">
        <f t="shared" si="32"/>
        <v>#N/A</v>
      </c>
      <c r="P121" s="15" t="e">
        <f t="shared" si="32"/>
        <v>#N/A</v>
      </c>
      <c r="Q121" s="15" t="e">
        <f t="shared" si="32"/>
        <v>#N/A</v>
      </c>
      <c r="R121" s="15" t="e">
        <f t="shared" si="32"/>
        <v>#N/A</v>
      </c>
      <c r="S121" s="15" t="e">
        <f t="shared" si="32"/>
        <v>#N/A</v>
      </c>
      <c r="T121" s="15" t="e">
        <f t="shared" si="32"/>
        <v>#N/A</v>
      </c>
      <c r="U121" s="15" t="e">
        <f t="shared" si="32"/>
        <v>#N/A</v>
      </c>
      <c r="V121" s="15" t="e">
        <f t="shared" si="32"/>
        <v>#N/A</v>
      </c>
      <c r="W121" s="18" t="e">
        <f t="shared" si="34"/>
        <v>#N/A</v>
      </c>
      <c r="X121" s="18" t="e">
        <f t="shared" si="35"/>
        <v>#N/A</v>
      </c>
      <c r="Y121" s="18" t="e">
        <f t="shared" si="36"/>
        <v>#N/A</v>
      </c>
      <c r="Z121" s="18" t="e">
        <f t="shared" si="37"/>
        <v>#N/A</v>
      </c>
      <c r="AA121" s="15" t="e">
        <f t="shared" si="38"/>
        <v>#N/A</v>
      </c>
      <c r="AB121" s="15" t="e">
        <f t="shared" si="39"/>
        <v>#N/A</v>
      </c>
      <c r="AC121" s="15" t="e">
        <f t="shared" si="40"/>
        <v>#N/A</v>
      </c>
    </row>
    <row r="122" spans="1:29" hidden="1" x14ac:dyDescent="0.2">
      <c r="A122">
        <v>3837</v>
      </c>
      <c r="B122">
        <v>40684</v>
      </c>
      <c r="C122" t="s">
        <v>2016</v>
      </c>
      <c r="D122" t="s">
        <v>2017</v>
      </c>
      <c r="E122" t="s">
        <v>123</v>
      </c>
      <c r="F122" t="s">
        <v>124</v>
      </c>
      <c r="G122" t="e">
        <f t="shared" si="33"/>
        <v>#N/A</v>
      </c>
      <c r="H122" s="15" t="e">
        <f t="shared" si="32"/>
        <v>#N/A</v>
      </c>
      <c r="I122" s="15" t="e">
        <f t="shared" si="32"/>
        <v>#N/A</v>
      </c>
      <c r="J122" s="15" t="e">
        <f t="shared" si="32"/>
        <v>#N/A</v>
      </c>
      <c r="K122" s="15" t="e">
        <f t="shared" si="32"/>
        <v>#N/A</v>
      </c>
      <c r="L122" s="15" t="e">
        <f t="shared" si="32"/>
        <v>#N/A</v>
      </c>
      <c r="M122" s="15" t="e">
        <f t="shared" si="32"/>
        <v>#N/A</v>
      </c>
      <c r="N122" s="15" t="e">
        <f t="shared" si="32"/>
        <v>#N/A</v>
      </c>
      <c r="O122" s="15" t="e">
        <f t="shared" si="32"/>
        <v>#N/A</v>
      </c>
      <c r="P122" s="15" t="e">
        <f t="shared" si="32"/>
        <v>#N/A</v>
      </c>
      <c r="Q122" s="15" t="e">
        <f t="shared" si="32"/>
        <v>#N/A</v>
      </c>
      <c r="R122" s="15" t="e">
        <f t="shared" si="32"/>
        <v>#N/A</v>
      </c>
      <c r="S122" s="15" t="e">
        <f t="shared" si="32"/>
        <v>#N/A</v>
      </c>
      <c r="T122" s="15" t="e">
        <f t="shared" si="32"/>
        <v>#N/A</v>
      </c>
      <c r="U122" s="15" t="e">
        <f t="shared" si="32"/>
        <v>#N/A</v>
      </c>
      <c r="V122" s="15" t="e">
        <f t="shared" si="32"/>
        <v>#N/A</v>
      </c>
      <c r="W122" s="18" t="e">
        <f t="shared" si="34"/>
        <v>#N/A</v>
      </c>
      <c r="X122" s="18" t="e">
        <f t="shared" si="35"/>
        <v>#N/A</v>
      </c>
      <c r="Y122" s="18" t="e">
        <f t="shared" si="36"/>
        <v>#N/A</v>
      </c>
      <c r="Z122" s="18" t="e">
        <f t="shared" si="37"/>
        <v>#N/A</v>
      </c>
      <c r="AA122" s="15" t="e">
        <f t="shared" si="38"/>
        <v>#N/A</v>
      </c>
      <c r="AB122" s="15" t="e">
        <f t="shared" si="39"/>
        <v>#N/A</v>
      </c>
      <c r="AC122" s="15" t="e">
        <f t="shared" si="40"/>
        <v>#N/A</v>
      </c>
    </row>
    <row r="123" spans="1:29" hidden="1" x14ac:dyDescent="0.2">
      <c r="A123">
        <v>3838</v>
      </c>
      <c r="B123">
        <v>41930</v>
      </c>
      <c r="C123" t="s">
        <v>2018</v>
      </c>
      <c r="D123" t="s">
        <v>2019</v>
      </c>
      <c r="E123" t="s">
        <v>123</v>
      </c>
      <c r="F123" t="s">
        <v>124</v>
      </c>
      <c r="G123" t="e">
        <f t="shared" si="33"/>
        <v>#N/A</v>
      </c>
      <c r="H123" s="15" t="e">
        <f t="shared" si="32"/>
        <v>#N/A</v>
      </c>
      <c r="I123" s="15" t="e">
        <f t="shared" si="32"/>
        <v>#N/A</v>
      </c>
      <c r="J123" s="15" t="e">
        <f t="shared" si="32"/>
        <v>#N/A</v>
      </c>
      <c r="K123" s="15" t="e">
        <f t="shared" si="32"/>
        <v>#N/A</v>
      </c>
      <c r="L123" s="15" t="e">
        <f t="shared" si="32"/>
        <v>#N/A</v>
      </c>
      <c r="M123" s="15" t="e">
        <f t="shared" si="32"/>
        <v>#N/A</v>
      </c>
      <c r="N123" s="15" t="e">
        <f t="shared" si="32"/>
        <v>#N/A</v>
      </c>
      <c r="O123" s="15" t="e">
        <f t="shared" si="32"/>
        <v>#N/A</v>
      </c>
      <c r="P123" s="15" t="e">
        <f t="shared" si="32"/>
        <v>#N/A</v>
      </c>
      <c r="Q123" s="15" t="e">
        <f t="shared" si="32"/>
        <v>#N/A</v>
      </c>
      <c r="R123" s="15" t="e">
        <f t="shared" si="32"/>
        <v>#N/A</v>
      </c>
      <c r="S123" s="15" t="e">
        <f t="shared" si="32"/>
        <v>#N/A</v>
      </c>
      <c r="T123" s="15" t="e">
        <f t="shared" si="32"/>
        <v>#N/A</v>
      </c>
      <c r="U123" s="15" t="e">
        <f t="shared" si="32"/>
        <v>#N/A</v>
      </c>
      <c r="V123" s="15" t="e">
        <f t="shared" si="32"/>
        <v>#N/A</v>
      </c>
      <c r="W123" s="18" t="e">
        <f t="shared" si="34"/>
        <v>#N/A</v>
      </c>
      <c r="X123" s="18" t="e">
        <f t="shared" si="35"/>
        <v>#N/A</v>
      </c>
      <c r="Y123" s="18" t="e">
        <f t="shared" si="36"/>
        <v>#N/A</v>
      </c>
      <c r="Z123" s="18" t="e">
        <f t="shared" si="37"/>
        <v>#N/A</v>
      </c>
      <c r="AA123" s="15" t="e">
        <f t="shared" si="38"/>
        <v>#N/A</v>
      </c>
      <c r="AB123" s="15" t="e">
        <f t="shared" si="39"/>
        <v>#N/A</v>
      </c>
      <c r="AC123" s="15" t="e">
        <f t="shared" si="40"/>
        <v>#N/A</v>
      </c>
    </row>
    <row r="124" spans="1:29" hidden="1" x14ac:dyDescent="0.2">
      <c r="A124">
        <v>3839</v>
      </c>
      <c r="B124">
        <v>40837</v>
      </c>
      <c r="C124" t="s">
        <v>2020</v>
      </c>
      <c r="D124" t="s">
        <v>2021</v>
      </c>
      <c r="E124" t="s">
        <v>123</v>
      </c>
      <c r="F124" t="s">
        <v>124</v>
      </c>
      <c r="G124" t="str">
        <f t="shared" si="33"/>
        <v>DLNG - INSTRUMENT AIR UPGRADE</v>
      </c>
      <c r="H124" s="15">
        <f t="shared" si="32"/>
        <v>0</v>
      </c>
      <c r="I124" s="15">
        <f t="shared" si="32"/>
        <v>0</v>
      </c>
      <c r="J124" s="15">
        <f t="shared" si="32"/>
        <v>3152</v>
      </c>
      <c r="K124" s="15">
        <f t="shared" si="32"/>
        <v>1993538.13</v>
      </c>
      <c r="L124" s="15">
        <f t="shared" si="32"/>
        <v>0</v>
      </c>
      <c r="M124" s="15">
        <f t="shared" si="32"/>
        <v>0</v>
      </c>
      <c r="N124" s="15">
        <f t="shared" si="32"/>
        <v>2080000</v>
      </c>
      <c r="O124" s="15">
        <f t="shared" si="32"/>
        <v>3152</v>
      </c>
      <c r="P124" s="15">
        <f t="shared" si="32"/>
        <v>3152</v>
      </c>
      <c r="Q124" s="15">
        <f t="shared" si="32"/>
        <v>0</v>
      </c>
      <c r="R124" s="15">
        <f t="shared" si="32"/>
        <v>1993538.13</v>
      </c>
      <c r="S124" s="15">
        <f t="shared" si="32"/>
        <v>1993538.13</v>
      </c>
      <c r="T124" s="15">
        <f t="shared" si="32"/>
        <v>0</v>
      </c>
      <c r="U124" s="15">
        <f t="shared" si="32"/>
        <v>0</v>
      </c>
      <c r="V124" s="15">
        <f t="shared" si="32"/>
        <v>0</v>
      </c>
      <c r="W124" s="18">
        <f t="shared" si="34"/>
        <v>2080000</v>
      </c>
      <c r="X124" s="18">
        <f t="shared" si="35"/>
        <v>1993538.13</v>
      </c>
      <c r="Y124" s="18">
        <f t="shared" si="36"/>
        <v>86461.870000000112</v>
      </c>
      <c r="Z124" s="18">
        <f t="shared" si="37"/>
        <v>0</v>
      </c>
      <c r="AA124" s="15">
        <f t="shared" si="38"/>
        <v>1990386.13</v>
      </c>
      <c r="AB124" s="15">
        <f t="shared" si="39"/>
        <v>3152</v>
      </c>
      <c r="AC124" s="15">
        <f t="shared" si="40"/>
        <v>0</v>
      </c>
    </row>
    <row r="125" spans="1:29" hidden="1" x14ac:dyDescent="0.2">
      <c r="A125">
        <v>3851</v>
      </c>
      <c r="B125">
        <v>41631</v>
      </c>
      <c r="C125" t="s">
        <v>2036</v>
      </c>
      <c r="D125" t="s">
        <v>2037</v>
      </c>
      <c r="E125" t="s">
        <v>6267</v>
      </c>
      <c r="F125" t="s">
        <v>120</v>
      </c>
      <c r="G125" t="str">
        <f t="shared" si="33"/>
        <v>VTS - T38 PAKENHAM/KOO WEE RUP UNPIGGABLE PROJECT</v>
      </c>
      <c r="H125" s="15">
        <f t="shared" si="32"/>
        <v>0</v>
      </c>
      <c r="I125" s="15">
        <f t="shared" si="32"/>
        <v>0</v>
      </c>
      <c r="J125" s="15">
        <f t="shared" si="32"/>
        <v>65641.23</v>
      </c>
      <c r="K125" s="15">
        <f t="shared" si="32"/>
        <v>524810.86</v>
      </c>
      <c r="L125" s="15">
        <f t="shared" si="32"/>
        <v>355000</v>
      </c>
      <c r="M125" s="15">
        <f t="shared" si="32"/>
        <v>0</v>
      </c>
      <c r="N125" s="15">
        <f t="shared" si="32"/>
        <v>1603347</v>
      </c>
      <c r="O125" s="15">
        <f t="shared" si="32"/>
        <v>83414.33</v>
      </c>
      <c r="P125" s="15">
        <f t="shared" si="32"/>
        <v>75874.83</v>
      </c>
      <c r="Q125" s="15">
        <f t="shared" si="32"/>
        <v>10233.6</v>
      </c>
      <c r="R125" s="15">
        <f t="shared" si="32"/>
        <v>543332.76</v>
      </c>
      <c r="S125" s="15">
        <f t="shared" si="32"/>
        <v>535044.46</v>
      </c>
      <c r="T125" s="15">
        <f t="shared" si="32"/>
        <v>10233.6</v>
      </c>
      <c r="U125" s="15">
        <f t="shared" si="32"/>
        <v>5255.73</v>
      </c>
      <c r="V125" s="15">
        <f t="shared" si="32"/>
        <v>0</v>
      </c>
      <c r="W125" s="18">
        <f t="shared" si="34"/>
        <v>1603347</v>
      </c>
      <c r="X125" s="18">
        <f t="shared" si="35"/>
        <v>535044.46</v>
      </c>
      <c r="Y125" s="18">
        <f t="shared" si="36"/>
        <v>1068302.54</v>
      </c>
      <c r="Z125" s="18">
        <f t="shared" si="37"/>
        <v>0</v>
      </c>
      <c r="AA125" s="15">
        <f t="shared" si="38"/>
        <v>459169.63</v>
      </c>
      <c r="AB125" s="15">
        <f t="shared" si="39"/>
        <v>75874.83</v>
      </c>
      <c r="AC125" s="15">
        <f t="shared" si="40"/>
        <v>0</v>
      </c>
    </row>
    <row r="126" spans="1:29" hidden="1" x14ac:dyDescent="0.2">
      <c r="A126">
        <v>3852</v>
      </c>
      <c r="B126">
        <v>41633</v>
      </c>
      <c r="C126" t="s">
        <v>2038</v>
      </c>
      <c r="D126" t="s">
        <v>2039</v>
      </c>
      <c r="E126" t="s">
        <v>6267</v>
      </c>
      <c r="F126" t="s">
        <v>120</v>
      </c>
      <c r="G126" t="str">
        <f t="shared" si="33"/>
        <v>VTS - T88 COOGEE LATERAL UNPIGGABLE PROJECT</v>
      </c>
      <c r="H126" s="15">
        <f t="shared" si="32"/>
        <v>0</v>
      </c>
      <c r="I126" s="15">
        <f t="shared" si="32"/>
        <v>0</v>
      </c>
      <c r="J126" s="15">
        <f t="shared" si="32"/>
        <v>15709.47</v>
      </c>
      <c r="K126" s="15">
        <f t="shared" si="32"/>
        <v>364867.33</v>
      </c>
      <c r="L126" s="15">
        <f t="shared" si="32"/>
        <v>140000</v>
      </c>
      <c r="M126" s="15">
        <f t="shared" si="32"/>
        <v>0</v>
      </c>
      <c r="N126" s="15">
        <f t="shared" si="32"/>
        <v>505270</v>
      </c>
      <c r="O126" s="15">
        <f t="shared" si="32"/>
        <v>16974.89</v>
      </c>
      <c r="P126" s="15">
        <f t="shared" si="32"/>
        <v>15709.47</v>
      </c>
      <c r="Q126" s="15">
        <f t="shared" si="32"/>
        <v>0</v>
      </c>
      <c r="R126" s="15">
        <f t="shared" si="32"/>
        <v>366132.75</v>
      </c>
      <c r="S126" s="15">
        <f t="shared" si="32"/>
        <v>4264867.33</v>
      </c>
      <c r="T126" s="15">
        <f t="shared" si="32"/>
        <v>3900000</v>
      </c>
      <c r="U126" s="15">
        <f t="shared" si="32"/>
        <v>1415.32</v>
      </c>
      <c r="V126" s="15">
        <f t="shared" si="32"/>
        <v>0</v>
      </c>
      <c r="W126" s="18">
        <f t="shared" si="34"/>
        <v>505270</v>
      </c>
      <c r="X126" s="18">
        <f t="shared" si="35"/>
        <v>4264867.33</v>
      </c>
      <c r="Y126" s="18">
        <f t="shared" si="36"/>
        <v>-3759597.33</v>
      </c>
      <c r="Z126" s="18">
        <f t="shared" si="37"/>
        <v>0</v>
      </c>
      <c r="AA126" s="15">
        <f t="shared" si="38"/>
        <v>349157.86000000004</v>
      </c>
      <c r="AB126" s="15">
        <f t="shared" si="39"/>
        <v>15709.47</v>
      </c>
      <c r="AC126" s="15">
        <f t="shared" si="40"/>
        <v>3900000</v>
      </c>
    </row>
    <row r="127" spans="1:29" hidden="1" x14ac:dyDescent="0.2">
      <c r="A127">
        <v>3856</v>
      </c>
      <c r="B127">
        <v>41043</v>
      </c>
      <c r="C127" t="s">
        <v>2043</v>
      </c>
      <c r="D127" t="s">
        <v>2044</v>
      </c>
      <c r="E127" t="s">
        <v>6267</v>
      </c>
      <c r="F127" t="s">
        <v>120</v>
      </c>
      <c r="G127" t="e">
        <f t="shared" si="33"/>
        <v>#N/A</v>
      </c>
      <c r="H127" s="15" t="e">
        <f t="shared" ref="H127:V143" si="41">VLOOKUP($A127,SIBMonthly,H$1,FALSE)</f>
        <v>#N/A</v>
      </c>
      <c r="I127" s="15" t="e">
        <f t="shared" si="41"/>
        <v>#N/A</v>
      </c>
      <c r="J127" s="15" t="e">
        <f t="shared" si="41"/>
        <v>#N/A</v>
      </c>
      <c r="K127" s="15" t="e">
        <f t="shared" si="41"/>
        <v>#N/A</v>
      </c>
      <c r="L127" s="15" t="e">
        <f t="shared" si="41"/>
        <v>#N/A</v>
      </c>
      <c r="M127" s="15" t="e">
        <f t="shared" si="41"/>
        <v>#N/A</v>
      </c>
      <c r="N127" s="15" t="e">
        <f t="shared" si="41"/>
        <v>#N/A</v>
      </c>
      <c r="O127" s="15" t="e">
        <f t="shared" si="41"/>
        <v>#N/A</v>
      </c>
      <c r="P127" s="15" t="e">
        <f t="shared" si="41"/>
        <v>#N/A</v>
      </c>
      <c r="Q127" s="15" t="e">
        <f t="shared" si="41"/>
        <v>#N/A</v>
      </c>
      <c r="R127" s="15" t="e">
        <f t="shared" si="41"/>
        <v>#N/A</v>
      </c>
      <c r="S127" s="15" t="e">
        <f t="shared" si="41"/>
        <v>#N/A</v>
      </c>
      <c r="T127" s="15" t="e">
        <f t="shared" si="41"/>
        <v>#N/A</v>
      </c>
      <c r="U127" s="15" t="e">
        <f t="shared" si="41"/>
        <v>#N/A</v>
      </c>
      <c r="V127" s="15" t="e">
        <f t="shared" si="41"/>
        <v>#N/A</v>
      </c>
      <c r="W127" s="18" t="e">
        <f t="shared" si="34"/>
        <v>#N/A</v>
      </c>
      <c r="X127" s="18" t="e">
        <f t="shared" si="35"/>
        <v>#N/A</v>
      </c>
      <c r="Y127" s="18" t="e">
        <f t="shared" si="36"/>
        <v>#N/A</v>
      </c>
      <c r="Z127" s="18" t="e">
        <f t="shared" si="37"/>
        <v>#N/A</v>
      </c>
      <c r="AA127" s="15" t="e">
        <f t="shared" si="38"/>
        <v>#N/A</v>
      </c>
      <c r="AB127" s="15" t="e">
        <f t="shared" si="39"/>
        <v>#N/A</v>
      </c>
      <c r="AC127" s="15" t="e">
        <f t="shared" si="40"/>
        <v>#N/A</v>
      </c>
    </row>
    <row r="128" spans="1:29" hidden="1" x14ac:dyDescent="0.2">
      <c r="A128">
        <v>3869</v>
      </c>
      <c r="B128">
        <v>41088</v>
      </c>
      <c r="C128" t="s">
        <v>2063</v>
      </c>
      <c r="D128" t="s">
        <v>2064</v>
      </c>
      <c r="E128" t="s">
        <v>240</v>
      </c>
      <c r="F128" t="s">
        <v>241</v>
      </c>
      <c r="G128" t="e">
        <f t="shared" si="33"/>
        <v>#N/A</v>
      </c>
      <c r="H128" s="15" t="e">
        <f t="shared" si="41"/>
        <v>#N/A</v>
      </c>
      <c r="I128" s="15" t="e">
        <f t="shared" si="41"/>
        <v>#N/A</v>
      </c>
      <c r="J128" s="15" t="e">
        <f t="shared" si="41"/>
        <v>#N/A</v>
      </c>
      <c r="K128" s="15" t="e">
        <f t="shared" si="41"/>
        <v>#N/A</v>
      </c>
      <c r="L128" s="15" t="e">
        <f t="shared" si="41"/>
        <v>#N/A</v>
      </c>
      <c r="M128" s="15" t="e">
        <f t="shared" si="41"/>
        <v>#N/A</v>
      </c>
      <c r="N128" s="15" t="e">
        <f t="shared" si="41"/>
        <v>#N/A</v>
      </c>
      <c r="O128" s="15" t="e">
        <f t="shared" si="41"/>
        <v>#N/A</v>
      </c>
      <c r="P128" s="15" t="e">
        <f t="shared" si="41"/>
        <v>#N/A</v>
      </c>
      <c r="Q128" s="15" t="e">
        <f t="shared" si="41"/>
        <v>#N/A</v>
      </c>
      <c r="R128" s="15" t="e">
        <f t="shared" si="41"/>
        <v>#N/A</v>
      </c>
      <c r="S128" s="15" t="e">
        <f t="shared" si="41"/>
        <v>#N/A</v>
      </c>
      <c r="T128" s="15" t="e">
        <f t="shared" si="41"/>
        <v>#N/A</v>
      </c>
      <c r="U128" s="15" t="e">
        <f t="shared" si="41"/>
        <v>#N/A</v>
      </c>
      <c r="V128" s="15" t="e">
        <f t="shared" si="41"/>
        <v>#N/A</v>
      </c>
      <c r="W128" s="18" t="e">
        <f t="shared" si="34"/>
        <v>#N/A</v>
      </c>
      <c r="X128" s="18" t="e">
        <f t="shared" si="35"/>
        <v>#N/A</v>
      </c>
      <c r="Y128" s="18" t="e">
        <f t="shared" si="36"/>
        <v>#N/A</v>
      </c>
      <c r="Z128" s="18" t="e">
        <f t="shared" si="37"/>
        <v>#N/A</v>
      </c>
      <c r="AA128" s="15" t="e">
        <f t="shared" si="38"/>
        <v>#N/A</v>
      </c>
      <c r="AB128" s="15" t="e">
        <f t="shared" si="39"/>
        <v>#N/A</v>
      </c>
      <c r="AC128" s="15" t="e">
        <f t="shared" si="40"/>
        <v>#N/A</v>
      </c>
    </row>
    <row r="129" spans="1:29" hidden="1" x14ac:dyDescent="0.2">
      <c r="A129">
        <v>3870</v>
      </c>
      <c r="B129">
        <v>40832</v>
      </c>
      <c r="C129" t="s">
        <v>2065</v>
      </c>
      <c r="D129" t="s">
        <v>2066</v>
      </c>
      <c r="E129" t="s">
        <v>240</v>
      </c>
      <c r="F129" t="s">
        <v>241</v>
      </c>
      <c r="G129" t="e">
        <f t="shared" si="33"/>
        <v>#N/A</v>
      </c>
      <c r="H129" s="15" t="e">
        <f t="shared" si="41"/>
        <v>#N/A</v>
      </c>
      <c r="I129" s="15" t="e">
        <f t="shared" si="41"/>
        <v>#N/A</v>
      </c>
      <c r="J129" s="15" t="e">
        <f t="shared" si="41"/>
        <v>#N/A</v>
      </c>
      <c r="K129" s="15" t="e">
        <f t="shared" si="41"/>
        <v>#N/A</v>
      </c>
      <c r="L129" s="15" t="e">
        <f t="shared" si="41"/>
        <v>#N/A</v>
      </c>
      <c r="M129" s="15" t="e">
        <f t="shared" si="41"/>
        <v>#N/A</v>
      </c>
      <c r="N129" s="15" t="e">
        <f t="shared" si="41"/>
        <v>#N/A</v>
      </c>
      <c r="O129" s="15" t="e">
        <f t="shared" si="41"/>
        <v>#N/A</v>
      </c>
      <c r="P129" s="15" t="e">
        <f t="shared" si="41"/>
        <v>#N/A</v>
      </c>
      <c r="Q129" s="15" t="e">
        <f t="shared" si="41"/>
        <v>#N/A</v>
      </c>
      <c r="R129" s="15" t="e">
        <f t="shared" si="41"/>
        <v>#N/A</v>
      </c>
      <c r="S129" s="15" t="e">
        <f t="shared" si="41"/>
        <v>#N/A</v>
      </c>
      <c r="T129" s="15" t="e">
        <f t="shared" si="41"/>
        <v>#N/A</v>
      </c>
      <c r="U129" s="15" t="e">
        <f t="shared" si="41"/>
        <v>#N/A</v>
      </c>
      <c r="V129" s="15" t="e">
        <f t="shared" si="41"/>
        <v>#N/A</v>
      </c>
      <c r="W129" s="18" t="e">
        <f t="shared" si="34"/>
        <v>#N/A</v>
      </c>
      <c r="X129" s="18" t="e">
        <f t="shared" si="35"/>
        <v>#N/A</v>
      </c>
      <c r="Y129" s="18" t="e">
        <f t="shared" si="36"/>
        <v>#N/A</v>
      </c>
      <c r="Z129" s="18" t="e">
        <f t="shared" si="37"/>
        <v>#N/A</v>
      </c>
      <c r="AA129" s="15" t="e">
        <f t="shared" si="38"/>
        <v>#N/A</v>
      </c>
      <c r="AB129" s="15" t="e">
        <f t="shared" si="39"/>
        <v>#N/A</v>
      </c>
      <c r="AC129" s="15" t="e">
        <f t="shared" si="40"/>
        <v>#N/A</v>
      </c>
    </row>
    <row r="130" spans="1:29" hidden="1" x14ac:dyDescent="0.2">
      <c r="A130">
        <v>3871</v>
      </c>
      <c r="B130">
        <v>40877</v>
      </c>
      <c r="C130" t="s">
        <v>2067</v>
      </c>
      <c r="D130" t="s">
        <v>2068</v>
      </c>
      <c r="E130" t="s">
        <v>240</v>
      </c>
      <c r="F130" t="s">
        <v>241</v>
      </c>
      <c r="G130" t="e">
        <f t="shared" si="33"/>
        <v>#N/A</v>
      </c>
      <c r="H130" s="15" t="e">
        <f t="shared" si="41"/>
        <v>#N/A</v>
      </c>
      <c r="I130" s="15" t="e">
        <f t="shared" si="41"/>
        <v>#N/A</v>
      </c>
      <c r="J130" s="15" t="e">
        <f t="shared" si="41"/>
        <v>#N/A</v>
      </c>
      <c r="K130" s="15" t="e">
        <f t="shared" si="41"/>
        <v>#N/A</v>
      </c>
      <c r="L130" s="15" t="e">
        <f t="shared" si="41"/>
        <v>#N/A</v>
      </c>
      <c r="M130" s="15" t="e">
        <f t="shared" si="41"/>
        <v>#N/A</v>
      </c>
      <c r="N130" s="15" t="e">
        <f t="shared" si="41"/>
        <v>#N/A</v>
      </c>
      <c r="O130" s="15" t="e">
        <f t="shared" si="41"/>
        <v>#N/A</v>
      </c>
      <c r="P130" s="15" t="e">
        <f t="shared" si="41"/>
        <v>#N/A</v>
      </c>
      <c r="Q130" s="15" t="e">
        <f t="shared" si="41"/>
        <v>#N/A</v>
      </c>
      <c r="R130" s="15" t="e">
        <f t="shared" si="41"/>
        <v>#N/A</v>
      </c>
      <c r="S130" s="15" t="e">
        <f t="shared" si="41"/>
        <v>#N/A</v>
      </c>
      <c r="T130" s="15" t="e">
        <f t="shared" si="41"/>
        <v>#N/A</v>
      </c>
      <c r="U130" s="15" t="e">
        <f t="shared" si="41"/>
        <v>#N/A</v>
      </c>
      <c r="V130" s="15" t="e">
        <f t="shared" si="41"/>
        <v>#N/A</v>
      </c>
      <c r="W130" s="18" t="e">
        <f t="shared" si="34"/>
        <v>#N/A</v>
      </c>
      <c r="X130" s="18" t="e">
        <f t="shared" si="35"/>
        <v>#N/A</v>
      </c>
      <c r="Y130" s="18" t="e">
        <f t="shared" si="36"/>
        <v>#N/A</v>
      </c>
      <c r="Z130" s="18" t="e">
        <f t="shared" si="37"/>
        <v>#N/A</v>
      </c>
      <c r="AA130" s="15" t="e">
        <f t="shared" si="38"/>
        <v>#N/A</v>
      </c>
      <c r="AB130" s="15" t="e">
        <f t="shared" si="39"/>
        <v>#N/A</v>
      </c>
      <c r="AC130" s="15" t="e">
        <f t="shared" si="40"/>
        <v>#N/A</v>
      </c>
    </row>
    <row r="131" spans="1:29" hidden="1" x14ac:dyDescent="0.2">
      <c r="A131">
        <v>3873</v>
      </c>
      <c r="B131">
        <v>40944</v>
      </c>
      <c r="C131" t="s">
        <v>2071</v>
      </c>
      <c r="D131" t="s">
        <v>2072</v>
      </c>
      <c r="E131" t="s">
        <v>240</v>
      </c>
      <c r="F131" t="s">
        <v>241</v>
      </c>
      <c r="G131" t="e">
        <f t="shared" si="33"/>
        <v>#N/A</v>
      </c>
      <c r="H131" s="15" t="e">
        <f t="shared" si="41"/>
        <v>#N/A</v>
      </c>
      <c r="I131" s="15" t="e">
        <f t="shared" si="41"/>
        <v>#N/A</v>
      </c>
      <c r="J131" s="15" t="e">
        <f t="shared" si="41"/>
        <v>#N/A</v>
      </c>
      <c r="K131" s="15" t="e">
        <f t="shared" si="41"/>
        <v>#N/A</v>
      </c>
      <c r="L131" s="15" t="e">
        <f t="shared" si="41"/>
        <v>#N/A</v>
      </c>
      <c r="M131" s="15" t="e">
        <f t="shared" si="41"/>
        <v>#N/A</v>
      </c>
      <c r="N131" s="15" t="e">
        <f t="shared" si="41"/>
        <v>#N/A</v>
      </c>
      <c r="O131" s="15" t="e">
        <f t="shared" si="41"/>
        <v>#N/A</v>
      </c>
      <c r="P131" s="15" t="e">
        <f t="shared" si="41"/>
        <v>#N/A</v>
      </c>
      <c r="Q131" s="15" t="e">
        <f t="shared" si="41"/>
        <v>#N/A</v>
      </c>
      <c r="R131" s="15" t="e">
        <f t="shared" si="41"/>
        <v>#N/A</v>
      </c>
      <c r="S131" s="15" t="e">
        <f t="shared" si="41"/>
        <v>#N/A</v>
      </c>
      <c r="T131" s="15" t="e">
        <f t="shared" si="41"/>
        <v>#N/A</v>
      </c>
      <c r="U131" s="15" t="e">
        <f t="shared" si="41"/>
        <v>#N/A</v>
      </c>
      <c r="V131" s="15" t="e">
        <f t="shared" si="41"/>
        <v>#N/A</v>
      </c>
      <c r="W131" s="18" t="e">
        <f t="shared" si="34"/>
        <v>#N/A</v>
      </c>
      <c r="X131" s="18" t="e">
        <f t="shared" si="35"/>
        <v>#N/A</v>
      </c>
      <c r="Y131" s="18" t="e">
        <f t="shared" si="36"/>
        <v>#N/A</v>
      </c>
      <c r="Z131" s="18" t="e">
        <f t="shared" si="37"/>
        <v>#N/A</v>
      </c>
      <c r="AA131" s="15" t="e">
        <f t="shared" si="38"/>
        <v>#N/A</v>
      </c>
      <c r="AB131" s="15" t="e">
        <f t="shared" si="39"/>
        <v>#N/A</v>
      </c>
      <c r="AC131" s="15" t="e">
        <f t="shared" si="40"/>
        <v>#N/A</v>
      </c>
    </row>
    <row r="132" spans="1:29" hidden="1" x14ac:dyDescent="0.2">
      <c r="A132">
        <v>3876</v>
      </c>
      <c r="B132">
        <v>40956</v>
      </c>
      <c r="C132" t="s">
        <v>2077</v>
      </c>
      <c r="D132" t="s">
        <v>2078</v>
      </c>
      <c r="E132" t="s">
        <v>240</v>
      </c>
      <c r="F132" t="s">
        <v>241</v>
      </c>
      <c r="G132" t="e">
        <f t="shared" si="33"/>
        <v>#N/A</v>
      </c>
      <c r="H132" s="15" t="e">
        <f t="shared" si="41"/>
        <v>#N/A</v>
      </c>
      <c r="I132" s="15" t="e">
        <f t="shared" si="41"/>
        <v>#N/A</v>
      </c>
      <c r="J132" s="15" t="e">
        <f t="shared" si="41"/>
        <v>#N/A</v>
      </c>
      <c r="K132" s="15" t="e">
        <f t="shared" si="41"/>
        <v>#N/A</v>
      </c>
      <c r="L132" s="15" t="e">
        <f t="shared" si="41"/>
        <v>#N/A</v>
      </c>
      <c r="M132" s="15" t="e">
        <f t="shared" si="41"/>
        <v>#N/A</v>
      </c>
      <c r="N132" s="15" t="e">
        <f t="shared" si="41"/>
        <v>#N/A</v>
      </c>
      <c r="O132" s="15" t="e">
        <f t="shared" si="41"/>
        <v>#N/A</v>
      </c>
      <c r="P132" s="15" t="e">
        <f t="shared" si="41"/>
        <v>#N/A</v>
      </c>
      <c r="Q132" s="15" t="e">
        <f t="shared" si="41"/>
        <v>#N/A</v>
      </c>
      <c r="R132" s="15" t="e">
        <f t="shared" si="41"/>
        <v>#N/A</v>
      </c>
      <c r="S132" s="15" t="e">
        <f t="shared" si="41"/>
        <v>#N/A</v>
      </c>
      <c r="T132" s="15" t="e">
        <f t="shared" si="41"/>
        <v>#N/A</v>
      </c>
      <c r="U132" s="15" t="e">
        <f t="shared" si="41"/>
        <v>#N/A</v>
      </c>
      <c r="V132" s="15" t="e">
        <f t="shared" si="41"/>
        <v>#N/A</v>
      </c>
      <c r="W132" s="18" t="e">
        <f t="shared" si="34"/>
        <v>#N/A</v>
      </c>
      <c r="X132" s="18" t="e">
        <f t="shared" si="35"/>
        <v>#N/A</v>
      </c>
      <c r="Y132" s="18" t="e">
        <f t="shared" si="36"/>
        <v>#N/A</v>
      </c>
      <c r="Z132" s="18" t="e">
        <f t="shared" si="37"/>
        <v>#N/A</v>
      </c>
      <c r="AA132" s="15" t="e">
        <f t="shared" si="38"/>
        <v>#N/A</v>
      </c>
      <c r="AB132" s="15" t="e">
        <f t="shared" si="39"/>
        <v>#N/A</v>
      </c>
      <c r="AC132" s="15" t="e">
        <f t="shared" si="40"/>
        <v>#N/A</v>
      </c>
    </row>
    <row r="133" spans="1:29" hidden="1" x14ac:dyDescent="0.2">
      <c r="A133">
        <v>3877</v>
      </c>
      <c r="B133">
        <v>40465</v>
      </c>
      <c r="C133" t="s">
        <v>2079</v>
      </c>
      <c r="D133" t="s">
        <v>2080</v>
      </c>
      <c r="E133" t="s">
        <v>240</v>
      </c>
      <c r="F133" t="s">
        <v>241</v>
      </c>
      <c r="G133" t="e">
        <f t="shared" si="33"/>
        <v>#N/A</v>
      </c>
      <c r="H133" s="15" t="e">
        <f t="shared" si="41"/>
        <v>#N/A</v>
      </c>
      <c r="I133" s="15" t="e">
        <f t="shared" si="41"/>
        <v>#N/A</v>
      </c>
      <c r="J133" s="15" t="e">
        <f t="shared" si="41"/>
        <v>#N/A</v>
      </c>
      <c r="K133" s="15" t="e">
        <f t="shared" si="41"/>
        <v>#N/A</v>
      </c>
      <c r="L133" s="15" t="e">
        <f t="shared" si="41"/>
        <v>#N/A</v>
      </c>
      <c r="M133" s="15" t="e">
        <f t="shared" si="41"/>
        <v>#N/A</v>
      </c>
      <c r="N133" s="15" t="e">
        <f t="shared" si="41"/>
        <v>#N/A</v>
      </c>
      <c r="O133" s="15" t="e">
        <f t="shared" si="41"/>
        <v>#N/A</v>
      </c>
      <c r="P133" s="15" t="e">
        <f t="shared" si="41"/>
        <v>#N/A</v>
      </c>
      <c r="Q133" s="15" t="e">
        <f t="shared" si="41"/>
        <v>#N/A</v>
      </c>
      <c r="R133" s="15" t="e">
        <f t="shared" si="41"/>
        <v>#N/A</v>
      </c>
      <c r="S133" s="15" t="e">
        <f t="shared" si="41"/>
        <v>#N/A</v>
      </c>
      <c r="T133" s="15" t="e">
        <f t="shared" si="41"/>
        <v>#N/A</v>
      </c>
      <c r="U133" s="15" t="e">
        <f t="shared" si="41"/>
        <v>#N/A</v>
      </c>
      <c r="V133" s="15" t="e">
        <f t="shared" si="41"/>
        <v>#N/A</v>
      </c>
      <c r="W133" s="18" t="e">
        <f t="shared" si="34"/>
        <v>#N/A</v>
      </c>
      <c r="X133" s="18" t="e">
        <f t="shared" si="35"/>
        <v>#N/A</v>
      </c>
      <c r="Y133" s="18" t="e">
        <f t="shared" si="36"/>
        <v>#N/A</v>
      </c>
      <c r="Z133" s="18" t="e">
        <f t="shared" si="37"/>
        <v>#N/A</v>
      </c>
      <c r="AA133" s="15" t="e">
        <f t="shared" si="38"/>
        <v>#N/A</v>
      </c>
      <c r="AB133" s="15" t="e">
        <f t="shared" si="39"/>
        <v>#N/A</v>
      </c>
      <c r="AC133" s="15" t="e">
        <f t="shared" si="40"/>
        <v>#N/A</v>
      </c>
    </row>
    <row r="134" spans="1:29" hidden="1" x14ac:dyDescent="0.2">
      <c r="A134">
        <v>3878</v>
      </c>
      <c r="B134">
        <v>40678</v>
      </c>
      <c r="C134" t="s">
        <v>2081</v>
      </c>
      <c r="D134" t="s">
        <v>2082</v>
      </c>
      <c r="E134" t="s">
        <v>240</v>
      </c>
      <c r="F134" t="s">
        <v>241</v>
      </c>
      <c r="G134" t="e">
        <f t="shared" si="33"/>
        <v>#N/A</v>
      </c>
      <c r="H134" s="15" t="e">
        <f t="shared" si="41"/>
        <v>#N/A</v>
      </c>
      <c r="I134" s="15" t="e">
        <f t="shared" si="41"/>
        <v>#N/A</v>
      </c>
      <c r="J134" s="15" t="e">
        <f t="shared" si="41"/>
        <v>#N/A</v>
      </c>
      <c r="K134" s="15" t="e">
        <f t="shared" si="41"/>
        <v>#N/A</v>
      </c>
      <c r="L134" s="15" t="e">
        <f t="shared" si="41"/>
        <v>#N/A</v>
      </c>
      <c r="M134" s="15" t="e">
        <f t="shared" si="41"/>
        <v>#N/A</v>
      </c>
      <c r="N134" s="15" t="e">
        <f t="shared" si="41"/>
        <v>#N/A</v>
      </c>
      <c r="O134" s="15" t="e">
        <f t="shared" si="41"/>
        <v>#N/A</v>
      </c>
      <c r="P134" s="15" t="e">
        <f t="shared" si="41"/>
        <v>#N/A</v>
      </c>
      <c r="Q134" s="15" t="e">
        <f t="shared" si="41"/>
        <v>#N/A</v>
      </c>
      <c r="R134" s="15" t="e">
        <f t="shared" si="41"/>
        <v>#N/A</v>
      </c>
      <c r="S134" s="15" t="e">
        <f t="shared" si="41"/>
        <v>#N/A</v>
      </c>
      <c r="T134" s="15" t="e">
        <f t="shared" si="41"/>
        <v>#N/A</v>
      </c>
      <c r="U134" s="15" t="e">
        <f t="shared" si="41"/>
        <v>#N/A</v>
      </c>
      <c r="V134" s="15" t="e">
        <f t="shared" si="41"/>
        <v>#N/A</v>
      </c>
      <c r="W134" s="18" t="e">
        <f t="shared" si="34"/>
        <v>#N/A</v>
      </c>
      <c r="X134" s="18" t="e">
        <f t="shared" si="35"/>
        <v>#N/A</v>
      </c>
      <c r="Y134" s="18" t="e">
        <f t="shared" si="36"/>
        <v>#N/A</v>
      </c>
      <c r="Z134" s="18" t="e">
        <f t="shared" si="37"/>
        <v>#N/A</v>
      </c>
      <c r="AA134" s="15" t="e">
        <f t="shared" si="38"/>
        <v>#N/A</v>
      </c>
      <c r="AB134" s="15" t="e">
        <f t="shared" si="39"/>
        <v>#N/A</v>
      </c>
      <c r="AC134" s="15" t="e">
        <f t="shared" si="40"/>
        <v>#N/A</v>
      </c>
    </row>
    <row r="135" spans="1:29" hidden="1" x14ac:dyDescent="0.2">
      <c r="A135">
        <v>3882</v>
      </c>
      <c r="B135">
        <v>40977</v>
      </c>
      <c r="C135" t="s">
        <v>2088</v>
      </c>
      <c r="D135" t="s">
        <v>2089</v>
      </c>
      <c r="E135" t="s">
        <v>240</v>
      </c>
      <c r="F135" t="s">
        <v>241</v>
      </c>
      <c r="G135" t="e">
        <f t="shared" si="33"/>
        <v>#N/A</v>
      </c>
      <c r="H135" s="15" t="e">
        <f t="shared" si="41"/>
        <v>#N/A</v>
      </c>
      <c r="I135" s="15" t="e">
        <f t="shared" si="41"/>
        <v>#N/A</v>
      </c>
      <c r="J135" s="15" t="e">
        <f t="shared" si="41"/>
        <v>#N/A</v>
      </c>
      <c r="K135" s="15" t="e">
        <f t="shared" si="41"/>
        <v>#N/A</v>
      </c>
      <c r="L135" s="15" t="e">
        <f t="shared" si="41"/>
        <v>#N/A</v>
      </c>
      <c r="M135" s="15" t="e">
        <f t="shared" si="41"/>
        <v>#N/A</v>
      </c>
      <c r="N135" s="15" t="e">
        <f t="shared" si="41"/>
        <v>#N/A</v>
      </c>
      <c r="O135" s="15" t="e">
        <f t="shared" si="41"/>
        <v>#N/A</v>
      </c>
      <c r="P135" s="15" t="e">
        <f t="shared" si="41"/>
        <v>#N/A</v>
      </c>
      <c r="Q135" s="15" t="e">
        <f t="shared" si="41"/>
        <v>#N/A</v>
      </c>
      <c r="R135" s="15" t="e">
        <f t="shared" si="41"/>
        <v>#N/A</v>
      </c>
      <c r="S135" s="15" t="e">
        <f t="shared" si="41"/>
        <v>#N/A</v>
      </c>
      <c r="T135" s="15" t="e">
        <f t="shared" si="41"/>
        <v>#N/A</v>
      </c>
      <c r="U135" s="15" t="e">
        <f t="shared" si="41"/>
        <v>#N/A</v>
      </c>
      <c r="V135" s="15" t="e">
        <f t="shared" si="41"/>
        <v>#N/A</v>
      </c>
      <c r="W135" s="18" t="e">
        <f t="shared" si="34"/>
        <v>#N/A</v>
      </c>
      <c r="X135" s="18" t="e">
        <f t="shared" si="35"/>
        <v>#N/A</v>
      </c>
      <c r="Y135" s="18" t="e">
        <f t="shared" si="36"/>
        <v>#N/A</v>
      </c>
      <c r="Z135" s="18" t="e">
        <f t="shared" si="37"/>
        <v>#N/A</v>
      </c>
      <c r="AA135" s="15" t="e">
        <f t="shared" si="38"/>
        <v>#N/A</v>
      </c>
      <c r="AB135" s="15" t="e">
        <f t="shared" si="39"/>
        <v>#N/A</v>
      </c>
      <c r="AC135" s="15" t="e">
        <f t="shared" si="40"/>
        <v>#N/A</v>
      </c>
    </row>
    <row r="136" spans="1:29" hidden="1" x14ac:dyDescent="0.2">
      <c r="A136">
        <v>3891</v>
      </c>
      <c r="B136">
        <v>40916</v>
      </c>
      <c r="C136" t="s">
        <v>2104</v>
      </c>
      <c r="D136" t="s">
        <v>2105</v>
      </c>
      <c r="E136" t="s">
        <v>78</v>
      </c>
      <c r="F136" t="s">
        <v>868</v>
      </c>
      <c r="G136" t="e">
        <f t="shared" si="33"/>
        <v>#N/A</v>
      </c>
      <c r="H136" s="15" t="e">
        <f t="shared" si="41"/>
        <v>#N/A</v>
      </c>
      <c r="I136" s="15" t="e">
        <f t="shared" si="41"/>
        <v>#N/A</v>
      </c>
      <c r="J136" s="15" t="e">
        <f t="shared" si="41"/>
        <v>#N/A</v>
      </c>
      <c r="K136" s="15" t="e">
        <f t="shared" si="41"/>
        <v>#N/A</v>
      </c>
      <c r="L136" s="15" t="e">
        <f t="shared" si="41"/>
        <v>#N/A</v>
      </c>
      <c r="M136" s="15" t="e">
        <f t="shared" si="41"/>
        <v>#N/A</v>
      </c>
      <c r="N136" s="15" t="e">
        <f t="shared" si="41"/>
        <v>#N/A</v>
      </c>
      <c r="O136" s="15" t="e">
        <f t="shared" si="41"/>
        <v>#N/A</v>
      </c>
      <c r="P136" s="15" t="e">
        <f t="shared" si="41"/>
        <v>#N/A</v>
      </c>
      <c r="Q136" s="15" t="e">
        <f t="shared" si="41"/>
        <v>#N/A</v>
      </c>
      <c r="R136" s="15" t="e">
        <f t="shared" si="41"/>
        <v>#N/A</v>
      </c>
      <c r="S136" s="15" t="e">
        <f t="shared" si="41"/>
        <v>#N/A</v>
      </c>
      <c r="T136" s="15" t="e">
        <f t="shared" si="41"/>
        <v>#N/A</v>
      </c>
      <c r="U136" s="15" t="e">
        <f t="shared" si="41"/>
        <v>#N/A</v>
      </c>
      <c r="V136" s="15" t="e">
        <f t="shared" si="41"/>
        <v>#N/A</v>
      </c>
      <c r="W136" s="18" t="e">
        <f t="shared" si="34"/>
        <v>#N/A</v>
      </c>
      <c r="X136" s="18" t="e">
        <f t="shared" si="35"/>
        <v>#N/A</v>
      </c>
      <c r="Y136" s="18" t="e">
        <f t="shared" si="36"/>
        <v>#N/A</v>
      </c>
      <c r="Z136" s="18" t="e">
        <f t="shared" si="37"/>
        <v>#N/A</v>
      </c>
      <c r="AA136" s="15" t="e">
        <f t="shared" si="38"/>
        <v>#N/A</v>
      </c>
      <c r="AB136" s="15" t="e">
        <f t="shared" si="39"/>
        <v>#N/A</v>
      </c>
      <c r="AC136" s="15" t="e">
        <f t="shared" si="40"/>
        <v>#N/A</v>
      </c>
    </row>
    <row r="137" spans="1:29" hidden="1" x14ac:dyDescent="0.2">
      <c r="A137">
        <v>3932</v>
      </c>
      <c r="B137">
        <v>39411</v>
      </c>
      <c r="C137" t="s">
        <v>2168</v>
      </c>
      <c r="D137" t="s">
        <v>2169</v>
      </c>
      <c r="E137" t="s">
        <v>192</v>
      </c>
      <c r="F137" t="s">
        <v>6262</v>
      </c>
      <c r="G137" t="str">
        <f t="shared" si="33"/>
        <v>Palmerston NT Facility</v>
      </c>
      <c r="H137" s="15">
        <f t="shared" si="41"/>
        <v>0</v>
      </c>
      <c r="I137" s="15">
        <f t="shared" si="41"/>
        <v>0</v>
      </c>
      <c r="J137" s="15">
        <f t="shared" si="41"/>
        <v>12779.02</v>
      </c>
      <c r="K137" s="15">
        <f t="shared" si="41"/>
        <v>3330461.65</v>
      </c>
      <c r="L137" s="15">
        <f t="shared" si="41"/>
        <v>0</v>
      </c>
      <c r="M137" s="15">
        <f t="shared" si="41"/>
        <v>0</v>
      </c>
      <c r="N137" s="15">
        <f t="shared" si="41"/>
        <v>2480000</v>
      </c>
      <c r="O137" s="15">
        <f t="shared" si="41"/>
        <v>12779.02</v>
      </c>
      <c r="P137" s="15">
        <f t="shared" si="41"/>
        <v>12779.02</v>
      </c>
      <c r="Q137" s="15">
        <f t="shared" si="41"/>
        <v>0</v>
      </c>
      <c r="R137" s="15">
        <f t="shared" si="41"/>
        <v>3330461.65</v>
      </c>
      <c r="S137" s="15">
        <f t="shared" si="41"/>
        <v>3330461.65</v>
      </c>
      <c r="T137" s="15">
        <f t="shared" si="41"/>
        <v>0</v>
      </c>
      <c r="U137" s="15">
        <f t="shared" si="41"/>
        <v>250</v>
      </c>
      <c r="V137" s="15">
        <f t="shared" si="41"/>
        <v>0</v>
      </c>
      <c r="W137" s="18">
        <f t="shared" si="34"/>
        <v>2480000</v>
      </c>
      <c r="X137" s="18">
        <f t="shared" si="35"/>
        <v>3330461.65</v>
      </c>
      <c r="Y137" s="18">
        <f t="shared" si="36"/>
        <v>-850461.64999999991</v>
      </c>
      <c r="Z137" s="18">
        <f t="shared" si="37"/>
        <v>0</v>
      </c>
      <c r="AA137" s="15">
        <f t="shared" si="38"/>
        <v>3317682.63</v>
      </c>
      <c r="AB137" s="15">
        <f t="shared" si="39"/>
        <v>12779.02</v>
      </c>
      <c r="AC137" s="15">
        <f t="shared" si="40"/>
        <v>0</v>
      </c>
    </row>
    <row r="138" spans="1:29" hidden="1" x14ac:dyDescent="0.2">
      <c r="A138">
        <v>3933</v>
      </c>
      <c r="B138">
        <v>40722</v>
      </c>
      <c r="C138" t="s">
        <v>2171</v>
      </c>
      <c r="D138" t="s">
        <v>2172</v>
      </c>
      <c r="E138" t="s">
        <v>192</v>
      </c>
      <c r="F138" t="s">
        <v>6262</v>
      </c>
      <c r="G138" t="str">
        <f t="shared" si="33"/>
        <v>Springhill Facility</v>
      </c>
      <c r="H138" s="15">
        <f t="shared" si="41"/>
        <v>0</v>
      </c>
      <c r="I138" s="15">
        <f t="shared" si="41"/>
        <v>0</v>
      </c>
      <c r="J138" s="15">
        <f t="shared" si="41"/>
        <v>20776.64</v>
      </c>
      <c r="K138" s="15">
        <f t="shared" si="41"/>
        <v>14892774.6</v>
      </c>
      <c r="L138" s="15">
        <f t="shared" si="41"/>
        <v>0</v>
      </c>
      <c r="M138" s="15">
        <f t="shared" si="41"/>
        <v>0</v>
      </c>
      <c r="N138" s="15">
        <f t="shared" si="41"/>
        <v>14300000</v>
      </c>
      <c r="O138" s="15">
        <f t="shared" si="41"/>
        <v>20776.64</v>
      </c>
      <c r="P138" s="15">
        <f t="shared" si="41"/>
        <v>20776.64</v>
      </c>
      <c r="Q138" s="15">
        <f t="shared" si="41"/>
        <v>0</v>
      </c>
      <c r="R138" s="15">
        <f t="shared" si="41"/>
        <v>14892774.6</v>
      </c>
      <c r="S138" s="15">
        <f t="shared" si="41"/>
        <v>14892774.6</v>
      </c>
      <c r="T138" s="15">
        <f t="shared" si="41"/>
        <v>0</v>
      </c>
      <c r="U138" s="15">
        <f t="shared" si="41"/>
        <v>0</v>
      </c>
      <c r="V138" s="15">
        <f t="shared" si="41"/>
        <v>0</v>
      </c>
      <c r="W138" s="18">
        <f t="shared" si="34"/>
        <v>14300000</v>
      </c>
      <c r="X138" s="18">
        <f t="shared" si="35"/>
        <v>14892774.6</v>
      </c>
      <c r="Y138" s="18">
        <f t="shared" si="36"/>
        <v>-592774.59999999963</v>
      </c>
      <c r="Z138" s="18">
        <f t="shared" si="37"/>
        <v>0</v>
      </c>
      <c r="AA138" s="15">
        <f t="shared" si="38"/>
        <v>14871997.959999999</v>
      </c>
      <c r="AB138" s="15">
        <f t="shared" si="39"/>
        <v>20776.64</v>
      </c>
      <c r="AC138" s="15">
        <f t="shared" si="40"/>
        <v>0</v>
      </c>
    </row>
    <row r="139" spans="1:29" hidden="1" x14ac:dyDescent="0.2">
      <c r="A139">
        <v>3934</v>
      </c>
      <c r="B139">
        <v>40691</v>
      </c>
      <c r="C139" t="s">
        <v>2173</v>
      </c>
      <c r="D139" t="s">
        <v>2174</v>
      </c>
      <c r="E139" t="s">
        <v>192</v>
      </c>
      <c r="F139" t="s">
        <v>6262</v>
      </c>
      <c r="G139" t="e">
        <f t="shared" si="33"/>
        <v>#N/A</v>
      </c>
      <c r="H139" s="15" t="e">
        <f t="shared" si="41"/>
        <v>#N/A</v>
      </c>
      <c r="I139" s="15" t="e">
        <f t="shared" si="41"/>
        <v>#N/A</v>
      </c>
      <c r="J139" s="15" t="e">
        <f t="shared" si="41"/>
        <v>#N/A</v>
      </c>
      <c r="K139" s="15" t="e">
        <f t="shared" si="41"/>
        <v>#N/A</v>
      </c>
      <c r="L139" s="15" t="e">
        <f t="shared" si="41"/>
        <v>#N/A</v>
      </c>
      <c r="M139" s="15" t="e">
        <f t="shared" si="41"/>
        <v>#N/A</v>
      </c>
      <c r="N139" s="15" t="e">
        <f t="shared" si="41"/>
        <v>#N/A</v>
      </c>
      <c r="O139" s="15" t="e">
        <f t="shared" si="41"/>
        <v>#N/A</v>
      </c>
      <c r="P139" s="15" t="e">
        <f t="shared" si="41"/>
        <v>#N/A</v>
      </c>
      <c r="Q139" s="15" t="e">
        <f t="shared" si="41"/>
        <v>#N/A</v>
      </c>
      <c r="R139" s="15" t="e">
        <f t="shared" si="41"/>
        <v>#N/A</v>
      </c>
      <c r="S139" s="15" t="e">
        <f t="shared" si="41"/>
        <v>#N/A</v>
      </c>
      <c r="T139" s="15" t="e">
        <f t="shared" si="41"/>
        <v>#N/A</v>
      </c>
      <c r="U139" s="15" t="e">
        <f t="shared" si="41"/>
        <v>#N/A</v>
      </c>
      <c r="V139" s="15" t="e">
        <f t="shared" si="41"/>
        <v>#N/A</v>
      </c>
      <c r="W139" s="18" t="e">
        <f t="shared" si="34"/>
        <v>#N/A</v>
      </c>
      <c r="X139" s="18" t="e">
        <f t="shared" si="35"/>
        <v>#N/A</v>
      </c>
      <c r="Y139" s="18" t="e">
        <f t="shared" si="36"/>
        <v>#N/A</v>
      </c>
      <c r="Z139" s="18" t="e">
        <f t="shared" si="37"/>
        <v>#N/A</v>
      </c>
      <c r="AA139" s="15" t="e">
        <f t="shared" si="38"/>
        <v>#N/A</v>
      </c>
      <c r="AB139" s="15" t="e">
        <f t="shared" si="39"/>
        <v>#N/A</v>
      </c>
      <c r="AC139" s="15" t="e">
        <f t="shared" si="40"/>
        <v>#N/A</v>
      </c>
    </row>
    <row r="140" spans="1:29" hidden="1" x14ac:dyDescent="0.2">
      <c r="A140">
        <v>3938</v>
      </c>
      <c r="B140">
        <v>40942</v>
      </c>
      <c r="C140" t="s">
        <v>2177</v>
      </c>
      <c r="D140" t="s">
        <v>2178</v>
      </c>
      <c r="E140" t="s">
        <v>867</v>
      </c>
      <c r="F140" t="s">
        <v>868</v>
      </c>
      <c r="G140" t="e">
        <f t="shared" si="33"/>
        <v>#N/A</v>
      </c>
      <c r="H140" s="15" t="e">
        <f t="shared" si="41"/>
        <v>#N/A</v>
      </c>
      <c r="I140" s="15" t="e">
        <f t="shared" si="41"/>
        <v>#N/A</v>
      </c>
      <c r="J140" s="15" t="e">
        <f t="shared" si="41"/>
        <v>#N/A</v>
      </c>
      <c r="K140" s="15" t="e">
        <f t="shared" si="41"/>
        <v>#N/A</v>
      </c>
      <c r="L140" s="15" t="e">
        <f t="shared" si="41"/>
        <v>#N/A</v>
      </c>
      <c r="M140" s="15" t="e">
        <f t="shared" si="41"/>
        <v>#N/A</v>
      </c>
      <c r="N140" s="15" t="e">
        <f t="shared" si="41"/>
        <v>#N/A</v>
      </c>
      <c r="O140" s="15" t="e">
        <f t="shared" si="41"/>
        <v>#N/A</v>
      </c>
      <c r="P140" s="15" t="e">
        <f t="shared" si="41"/>
        <v>#N/A</v>
      </c>
      <c r="Q140" s="15" t="e">
        <f t="shared" si="41"/>
        <v>#N/A</v>
      </c>
      <c r="R140" s="15" t="e">
        <f t="shared" si="41"/>
        <v>#N/A</v>
      </c>
      <c r="S140" s="15" t="e">
        <f t="shared" si="41"/>
        <v>#N/A</v>
      </c>
      <c r="T140" s="15" t="e">
        <f t="shared" si="41"/>
        <v>#N/A</v>
      </c>
      <c r="U140" s="15" t="e">
        <f t="shared" si="41"/>
        <v>#N/A</v>
      </c>
      <c r="V140" s="15" t="e">
        <f t="shared" si="41"/>
        <v>#N/A</v>
      </c>
      <c r="W140" s="18" t="e">
        <f t="shared" si="34"/>
        <v>#N/A</v>
      </c>
      <c r="X140" s="18" t="e">
        <f t="shared" si="35"/>
        <v>#N/A</v>
      </c>
      <c r="Y140" s="18" t="e">
        <f t="shared" si="36"/>
        <v>#N/A</v>
      </c>
      <c r="Z140" s="18" t="e">
        <f t="shared" si="37"/>
        <v>#N/A</v>
      </c>
      <c r="AA140" s="15" t="e">
        <f t="shared" si="38"/>
        <v>#N/A</v>
      </c>
      <c r="AB140" s="15" t="e">
        <f t="shared" si="39"/>
        <v>#N/A</v>
      </c>
      <c r="AC140" s="15" t="e">
        <f t="shared" si="40"/>
        <v>#N/A</v>
      </c>
    </row>
    <row r="141" spans="1:29" hidden="1" x14ac:dyDescent="0.2">
      <c r="A141">
        <v>3941</v>
      </c>
      <c r="B141">
        <v>40850</v>
      </c>
      <c r="C141" t="s">
        <v>2182</v>
      </c>
      <c r="D141" t="s">
        <v>2183</v>
      </c>
      <c r="E141" t="s">
        <v>91</v>
      </c>
      <c r="F141" t="s">
        <v>92</v>
      </c>
      <c r="G141" t="e">
        <f t="shared" si="33"/>
        <v>#N/A</v>
      </c>
      <c r="H141" s="15" t="e">
        <f t="shared" si="41"/>
        <v>#N/A</v>
      </c>
      <c r="I141" s="15" t="e">
        <f t="shared" si="41"/>
        <v>#N/A</v>
      </c>
      <c r="J141" s="15" t="e">
        <f t="shared" si="41"/>
        <v>#N/A</v>
      </c>
      <c r="K141" s="15" t="e">
        <f t="shared" si="41"/>
        <v>#N/A</v>
      </c>
      <c r="L141" s="15" t="e">
        <f t="shared" si="41"/>
        <v>#N/A</v>
      </c>
      <c r="M141" s="15" t="e">
        <f t="shared" si="41"/>
        <v>#N/A</v>
      </c>
      <c r="N141" s="15" t="e">
        <f t="shared" si="41"/>
        <v>#N/A</v>
      </c>
      <c r="O141" s="15" t="e">
        <f t="shared" si="41"/>
        <v>#N/A</v>
      </c>
      <c r="P141" s="15" t="e">
        <f t="shared" si="41"/>
        <v>#N/A</v>
      </c>
      <c r="Q141" s="15" t="e">
        <f t="shared" si="41"/>
        <v>#N/A</v>
      </c>
      <c r="R141" s="15" t="e">
        <f t="shared" si="41"/>
        <v>#N/A</v>
      </c>
      <c r="S141" s="15" t="e">
        <f t="shared" si="41"/>
        <v>#N/A</v>
      </c>
      <c r="T141" s="15" t="e">
        <f t="shared" si="41"/>
        <v>#N/A</v>
      </c>
      <c r="U141" s="15" t="e">
        <f t="shared" si="41"/>
        <v>#N/A</v>
      </c>
      <c r="V141" s="15" t="e">
        <f t="shared" si="41"/>
        <v>#N/A</v>
      </c>
      <c r="W141" s="18" t="e">
        <f t="shared" si="34"/>
        <v>#N/A</v>
      </c>
      <c r="X141" s="18" t="e">
        <f t="shared" si="35"/>
        <v>#N/A</v>
      </c>
      <c r="Y141" s="18" t="e">
        <f t="shared" si="36"/>
        <v>#N/A</v>
      </c>
      <c r="Z141" s="18" t="e">
        <f t="shared" si="37"/>
        <v>#N/A</v>
      </c>
      <c r="AA141" s="15" t="e">
        <f t="shared" si="38"/>
        <v>#N/A</v>
      </c>
      <c r="AB141" s="15" t="e">
        <f t="shared" si="39"/>
        <v>#N/A</v>
      </c>
      <c r="AC141" s="15" t="e">
        <f t="shared" si="40"/>
        <v>#N/A</v>
      </c>
    </row>
    <row r="142" spans="1:29" hidden="1" x14ac:dyDescent="0.2">
      <c r="A142">
        <v>3945</v>
      </c>
      <c r="B142">
        <v>41528</v>
      </c>
      <c r="C142" t="s">
        <v>2190</v>
      </c>
      <c r="D142" t="s">
        <v>2191</v>
      </c>
      <c r="E142" t="s">
        <v>1158</v>
      </c>
      <c r="F142" t="s">
        <v>6272</v>
      </c>
      <c r="G142" t="e">
        <f t="shared" si="33"/>
        <v>#N/A</v>
      </c>
      <c r="H142" s="15" t="e">
        <f t="shared" si="41"/>
        <v>#N/A</v>
      </c>
      <c r="I142" s="15" t="e">
        <f t="shared" si="41"/>
        <v>#N/A</v>
      </c>
      <c r="J142" s="15" t="e">
        <f t="shared" si="41"/>
        <v>#N/A</v>
      </c>
      <c r="K142" s="15" t="e">
        <f t="shared" si="41"/>
        <v>#N/A</v>
      </c>
      <c r="L142" s="15" t="e">
        <f t="shared" si="41"/>
        <v>#N/A</v>
      </c>
      <c r="M142" s="15" t="e">
        <f t="shared" si="41"/>
        <v>#N/A</v>
      </c>
      <c r="N142" s="15" t="e">
        <f t="shared" si="41"/>
        <v>#N/A</v>
      </c>
      <c r="O142" s="15" t="e">
        <f t="shared" si="41"/>
        <v>#N/A</v>
      </c>
      <c r="P142" s="15" t="e">
        <f t="shared" si="41"/>
        <v>#N/A</v>
      </c>
      <c r="Q142" s="15" t="e">
        <f t="shared" si="41"/>
        <v>#N/A</v>
      </c>
      <c r="R142" s="15" t="e">
        <f t="shared" si="41"/>
        <v>#N/A</v>
      </c>
      <c r="S142" s="15" t="e">
        <f t="shared" si="41"/>
        <v>#N/A</v>
      </c>
      <c r="T142" s="15" t="e">
        <f t="shared" si="41"/>
        <v>#N/A</v>
      </c>
      <c r="U142" s="15" t="e">
        <f t="shared" si="41"/>
        <v>#N/A</v>
      </c>
      <c r="V142" s="15" t="e">
        <f t="shared" si="41"/>
        <v>#N/A</v>
      </c>
      <c r="W142" s="18" t="e">
        <f t="shared" si="34"/>
        <v>#N/A</v>
      </c>
      <c r="X142" s="18" t="e">
        <f t="shared" si="35"/>
        <v>#N/A</v>
      </c>
      <c r="Y142" s="18" t="e">
        <f t="shared" si="36"/>
        <v>#N/A</v>
      </c>
      <c r="Z142" s="18" t="e">
        <f t="shared" si="37"/>
        <v>#N/A</v>
      </c>
      <c r="AA142" s="15" t="e">
        <f t="shared" si="38"/>
        <v>#N/A</v>
      </c>
      <c r="AB142" s="15" t="e">
        <f t="shared" si="39"/>
        <v>#N/A</v>
      </c>
      <c r="AC142" s="15" t="e">
        <f t="shared" si="40"/>
        <v>#N/A</v>
      </c>
    </row>
    <row r="143" spans="1:29" hidden="1" x14ac:dyDescent="0.2">
      <c r="A143">
        <v>3948</v>
      </c>
      <c r="B143">
        <v>41114</v>
      </c>
      <c r="C143" t="s">
        <v>2196</v>
      </c>
      <c r="D143" t="s">
        <v>2197</v>
      </c>
      <c r="E143" t="s">
        <v>123</v>
      </c>
      <c r="F143" t="s">
        <v>6264</v>
      </c>
      <c r="G143" t="e">
        <f t="shared" si="33"/>
        <v>#N/A</v>
      </c>
      <c r="H143" s="15" t="e">
        <f t="shared" si="41"/>
        <v>#N/A</v>
      </c>
      <c r="I143" s="15" t="e">
        <f t="shared" si="41"/>
        <v>#N/A</v>
      </c>
      <c r="J143" s="15" t="e">
        <f t="shared" si="41"/>
        <v>#N/A</v>
      </c>
      <c r="K143" s="15" t="e">
        <f t="shared" si="41"/>
        <v>#N/A</v>
      </c>
      <c r="L143" s="15" t="e">
        <f t="shared" si="41"/>
        <v>#N/A</v>
      </c>
      <c r="M143" s="15" t="e">
        <f t="shared" si="41"/>
        <v>#N/A</v>
      </c>
      <c r="N143" s="15" t="e">
        <f t="shared" si="41"/>
        <v>#N/A</v>
      </c>
      <c r="O143" s="15" t="e">
        <f t="shared" si="41"/>
        <v>#N/A</v>
      </c>
      <c r="P143" s="15" t="e">
        <f t="shared" si="41"/>
        <v>#N/A</v>
      </c>
      <c r="Q143" s="15" t="e">
        <f t="shared" si="41"/>
        <v>#N/A</v>
      </c>
      <c r="R143" s="15" t="e">
        <f t="shared" si="41"/>
        <v>#N/A</v>
      </c>
      <c r="S143" s="15" t="e">
        <f t="shared" si="41"/>
        <v>#N/A</v>
      </c>
      <c r="T143" s="15" t="e">
        <f t="shared" si="41"/>
        <v>#N/A</v>
      </c>
      <c r="U143" s="15" t="e">
        <f t="shared" si="41"/>
        <v>#N/A</v>
      </c>
      <c r="V143" s="15" t="e">
        <f t="shared" si="41"/>
        <v>#N/A</v>
      </c>
      <c r="W143" s="18" t="e">
        <f t="shared" si="34"/>
        <v>#N/A</v>
      </c>
      <c r="X143" s="18" t="e">
        <f t="shared" si="35"/>
        <v>#N/A</v>
      </c>
      <c r="Y143" s="18" t="e">
        <f t="shared" si="36"/>
        <v>#N/A</v>
      </c>
      <c r="Z143" s="18" t="e">
        <f t="shared" si="37"/>
        <v>#N/A</v>
      </c>
      <c r="AA143" s="15" t="e">
        <f t="shared" si="38"/>
        <v>#N/A</v>
      </c>
      <c r="AB143" s="15" t="e">
        <f t="shared" si="39"/>
        <v>#N/A</v>
      </c>
      <c r="AC143" s="15" t="e">
        <f t="shared" si="40"/>
        <v>#N/A</v>
      </c>
    </row>
    <row r="144" spans="1:29" hidden="1" x14ac:dyDescent="0.2">
      <c r="A144">
        <v>3950</v>
      </c>
      <c r="B144">
        <v>41112</v>
      </c>
      <c r="C144" t="s">
        <v>2200</v>
      </c>
      <c r="D144" t="s">
        <v>2201</v>
      </c>
      <c r="E144" t="s">
        <v>123</v>
      </c>
      <c r="F144" t="s">
        <v>6264</v>
      </c>
      <c r="G144" t="e">
        <f t="shared" si="33"/>
        <v>#N/A</v>
      </c>
      <c r="H144" s="15" t="e">
        <f t="shared" ref="H144:V160" si="42">VLOOKUP($A144,SIBMonthly,H$1,FALSE)</f>
        <v>#N/A</v>
      </c>
      <c r="I144" s="15" t="e">
        <f t="shared" si="42"/>
        <v>#N/A</v>
      </c>
      <c r="J144" s="15" t="e">
        <f t="shared" si="42"/>
        <v>#N/A</v>
      </c>
      <c r="K144" s="15" t="e">
        <f t="shared" si="42"/>
        <v>#N/A</v>
      </c>
      <c r="L144" s="15" t="e">
        <f t="shared" si="42"/>
        <v>#N/A</v>
      </c>
      <c r="M144" s="15" t="e">
        <f t="shared" si="42"/>
        <v>#N/A</v>
      </c>
      <c r="N144" s="15" t="e">
        <f t="shared" si="42"/>
        <v>#N/A</v>
      </c>
      <c r="O144" s="15" t="e">
        <f t="shared" si="42"/>
        <v>#N/A</v>
      </c>
      <c r="P144" s="15" t="e">
        <f t="shared" si="42"/>
        <v>#N/A</v>
      </c>
      <c r="Q144" s="15" t="e">
        <f t="shared" si="42"/>
        <v>#N/A</v>
      </c>
      <c r="R144" s="15" t="e">
        <f t="shared" si="42"/>
        <v>#N/A</v>
      </c>
      <c r="S144" s="15" t="e">
        <f t="shared" si="42"/>
        <v>#N/A</v>
      </c>
      <c r="T144" s="15" t="e">
        <f t="shared" si="42"/>
        <v>#N/A</v>
      </c>
      <c r="U144" s="15" t="e">
        <f t="shared" si="42"/>
        <v>#N/A</v>
      </c>
      <c r="V144" s="15" t="e">
        <f t="shared" si="42"/>
        <v>#N/A</v>
      </c>
      <c r="W144" s="18" t="e">
        <f t="shared" si="34"/>
        <v>#N/A</v>
      </c>
      <c r="X144" s="18" t="e">
        <f t="shared" si="35"/>
        <v>#N/A</v>
      </c>
      <c r="Y144" s="18" t="e">
        <f t="shared" si="36"/>
        <v>#N/A</v>
      </c>
      <c r="Z144" s="18" t="e">
        <f t="shared" si="37"/>
        <v>#N/A</v>
      </c>
      <c r="AA144" s="15" t="e">
        <f t="shared" si="38"/>
        <v>#N/A</v>
      </c>
      <c r="AB144" s="15" t="e">
        <f t="shared" si="39"/>
        <v>#N/A</v>
      </c>
      <c r="AC144" s="15" t="e">
        <f t="shared" si="40"/>
        <v>#N/A</v>
      </c>
    </row>
    <row r="145" spans="1:29" hidden="1" x14ac:dyDescent="0.2">
      <c r="A145">
        <v>3952</v>
      </c>
      <c r="B145">
        <v>40834</v>
      </c>
      <c r="C145" t="s">
        <v>2204</v>
      </c>
      <c r="D145" t="s">
        <v>2205</v>
      </c>
      <c r="E145" t="s">
        <v>346</v>
      </c>
      <c r="F145" t="s">
        <v>1325</v>
      </c>
      <c r="G145" t="e">
        <f t="shared" si="33"/>
        <v>#N/A</v>
      </c>
      <c r="H145" s="15" t="e">
        <f t="shared" si="42"/>
        <v>#N/A</v>
      </c>
      <c r="I145" s="15" t="e">
        <f t="shared" si="42"/>
        <v>#N/A</v>
      </c>
      <c r="J145" s="15" t="e">
        <f t="shared" si="42"/>
        <v>#N/A</v>
      </c>
      <c r="K145" s="15" t="e">
        <f t="shared" si="42"/>
        <v>#N/A</v>
      </c>
      <c r="L145" s="15" t="e">
        <f t="shared" si="42"/>
        <v>#N/A</v>
      </c>
      <c r="M145" s="15" t="e">
        <f t="shared" si="42"/>
        <v>#N/A</v>
      </c>
      <c r="N145" s="15" t="e">
        <f t="shared" si="42"/>
        <v>#N/A</v>
      </c>
      <c r="O145" s="15" t="e">
        <f t="shared" si="42"/>
        <v>#N/A</v>
      </c>
      <c r="P145" s="15" t="e">
        <f t="shared" si="42"/>
        <v>#N/A</v>
      </c>
      <c r="Q145" s="15" t="e">
        <f t="shared" si="42"/>
        <v>#N/A</v>
      </c>
      <c r="R145" s="15" t="e">
        <f t="shared" si="42"/>
        <v>#N/A</v>
      </c>
      <c r="S145" s="15" t="e">
        <f t="shared" si="42"/>
        <v>#N/A</v>
      </c>
      <c r="T145" s="15" t="e">
        <f t="shared" si="42"/>
        <v>#N/A</v>
      </c>
      <c r="U145" s="15" t="e">
        <f t="shared" si="42"/>
        <v>#N/A</v>
      </c>
      <c r="V145" s="15" t="e">
        <f t="shared" si="42"/>
        <v>#N/A</v>
      </c>
      <c r="W145" s="18" t="e">
        <f t="shared" si="34"/>
        <v>#N/A</v>
      </c>
      <c r="X145" s="18" t="e">
        <f t="shared" si="35"/>
        <v>#N/A</v>
      </c>
      <c r="Y145" s="18" t="e">
        <f t="shared" si="36"/>
        <v>#N/A</v>
      </c>
      <c r="Z145" s="18" t="e">
        <f t="shared" si="37"/>
        <v>#N/A</v>
      </c>
      <c r="AA145" s="15" t="e">
        <f t="shared" si="38"/>
        <v>#N/A</v>
      </c>
      <c r="AB145" s="15" t="e">
        <f t="shared" si="39"/>
        <v>#N/A</v>
      </c>
      <c r="AC145" s="15" t="e">
        <f t="shared" si="40"/>
        <v>#N/A</v>
      </c>
    </row>
    <row r="146" spans="1:29" hidden="1" x14ac:dyDescent="0.2">
      <c r="A146">
        <v>3963</v>
      </c>
      <c r="C146" t="s">
        <v>2220</v>
      </c>
      <c r="D146" t="s">
        <v>2221</v>
      </c>
      <c r="E146" t="s">
        <v>66</v>
      </c>
      <c r="F146" t="s">
        <v>67</v>
      </c>
      <c r="G146" t="e">
        <f t="shared" si="33"/>
        <v>#N/A</v>
      </c>
      <c r="H146" s="15" t="e">
        <f t="shared" si="42"/>
        <v>#N/A</v>
      </c>
      <c r="I146" s="15" t="e">
        <f t="shared" si="42"/>
        <v>#N/A</v>
      </c>
      <c r="J146" s="15" t="e">
        <f t="shared" si="42"/>
        <v>#N/A</v>
      </c>
      <c r="K146" s="15" t="e">
        <f t="shared" si="42"/>
        <v>#N/A</v>
      </c>
      <c r="L146" s="15" t="e">
        <f t="shared" si="42"/>
        <v>#N/A</v>
      </c>
      <c r="M146" s="15" t="e">
        <f t="shared" si="42"/>
        <v>#N/A</v>
      </c>
      <c r="N146" s="15" t="e">
        <f t="shared" si="42"/>
        <v>#N/A</v>
      </c>
      <c r="O146" s="15" t="e">
        <f t="shared" si="42"/>
        <v>#N/A</v>
      </c>
      <c r="P146" s="15" t="e">
        <f t="shared" si="42"/>
        <v>#N/A</v>
      </c>
      <c r="Q146" s="15" t="e">
        <f t="shared" si="42"/>
        <v>#N/A</v>
      </c>
      <c r="R146" s="15" t="e">
        <f t="shared" si="42"/>
        <v>#N/A</v>
      </c>
      <c r="S146" s="15" t="e">
        <f t="shared" si="42"/>
        <v>#N/A</v>
      </c>
      <c r="T146" s="15" t="e">
        <f t="shared" si="42"/>
        <v>#N/A</v>
      </c>
      <c r="U146" s="15" t="e">
        <f t="shared" si="42"/>
        <v>#N/A</v>
      </c>
      <c r="V146" s="15" t="e">
        <f t="shared" si="42"/>
        <v>#N/A</v>
      </c>
      <c r="W146" s="18" t="e">
        <f t="shared" si="34"/>
        <v>#N/A</v>
      </c>
      <c r="X146" s="18" t="e">
        <f t="shared" si="35"/>
        <v>#N/A</v>
      </c>
      <c r="Y146" s="18" t="e">
        <f t="shared" si="36"/>
        <v>#N/A</v>
      </c>
      <c r="Z146" s="18" t="e">
        <f t="shared" si="37"/>
        <v>#N/A</v>
      </c>
      <c r="AA146" s="15" t="e">
        <f t="shared" si="38"/>
        <v>#N/A</v>
      </c>
      <c r="AB146" s="15" t="e">
        <f t="shared" si="39"/>
        <v>#N/A</v>
      </c>
      <c r="AC146" s="15" t="e">
        <f t="shared" si="40"/>
        <v>#N/A</v>
      </c>
    </row>
    <row r="147" spans="1:29" hidden="1" x14ac:dyDescent="0.2">
      <c r="A147">
        <v>3967</v>
      </c>
      <c r="B147">
        <v>40546</v>
      </c>
      <c r="C147" t="s">
        <v>2227</v>
      </c>
      <c r="D147" t="s">
        <v>2228</v>
      </c>
      <c r="E147" t="s">
        <v>91</v>
      </c>
      <c r="F147" t="s">
        <v>92</v>
      </c>
      <c r="G147" t="str">
        <f t="shared" si="33"/>
        <v>CGP Solar Panel reliability improvement</v>
      </c>
      <c r="H147" s="15">
        <f t="shared" si="42"/>
        <v>0</v>
      </c>
      <c r="I147" s="15">
        <f t="shared" si="42"/>
        <v>0</v>
      </c>
      <c r="J147" s="15">
        <f t="shared" si="42"/>
        <v>106708.59</v>
      </c>
      <c r="K147" s="15">
        <f t="shared" si="42"/>
        <v>172406.04</v>
      </c>
      <c r="L147" s="15">
        <f t="shared" si="42"/>
        <v>779092</v>
      </c>
      <c r="M147" s="15">
        <f t="shared" si="42"/>
        <v>0</v>
      </c>
      <c r="N147" s="15">
        <f t="shared" si="42"/>
        <v>320248</v>
      </c>
      <c r="O147" s="15">
        <f t="shared" si="42"/>
        <v>264805.612861</v>
      </c>
      <c r="P147" s="15">
        <f t="shared" si="42"/>
        <v>153063.47994600001</v>
      </c>
      <c r="Q147" s="15">
        <f t="shared" si="42"/>
        <v>46354.889946000003</v>
      </c>
      <c r="R147" s="15">
        <f t="shared" si="42"/>
        <v>588062.85774300003</v>
      </c>
      <c r="S147" s="15">
        <f t="shared" si="42"/>
        <v>476320.72482800001</v>
      </c>
      <c r="T147" s="15">
        <f t="shared" si="42"/>
        <v>303914.68482800003</v>
      </c>
      <c r="U147" s="15">
        <f t="shared" si="42"/>
        <v>0</v>
      </c>
      <c r="V147" s="15">
        <f t="shared" si="42"/>
        <v>0</v>
      </c>
      <c r="W147" s="18">
        <f t="shared" si="34"/>
        <v>320248</v>
      </c>
      <c r="X147" s="18">
        <f t="shared" si="35"/>
        <v>476320.72482800001</v>
      </c>
      <c r="Y147" s="18">
        <f t="shared" si="36"/>
        <v>-156072.72482800001</v>
      </c>
      <c r="Z147" s="18">
        <f t="shared" si="37"/>
        <v>0</v>
      </c>
      <c r="AA147" s="15">
        <f t="shared" si="38"/>
        <v>65697.450000000012</v>
      </c>
      <c r="AB147" s="15">
        <f t="shared" si="39"/>
        <v>153063.47994600001</v>
      </c>
      <c r="AC147" s="15">
        <f t="shared" si="40"/>
        <v>257559.79488199999</v>
      </c>
    </row>
    <row r="148" spans="1:29" hidden="1" x14ac:dyDescent="0.2">
      <c r="A148">
        <v>3970</v>
      </c>
      <c r="B148">
        <v>41863</v>
      </c>
      <c r="C148" t="s">
        <v>2232</v>
      </c>
      <c r="D148" t="s">
        <v>2233</v>
      </c>
      <c r="E148" t="s">
        <v>71</v>
      </c>
      <c r="F148" t="s">
        <v>6263</v>
      </c>
      <c r="G148" t="str">
        <f t="shared" si="33"/>
        <v>CWP - UPGRADE OF ODORANT PUMPS AT MARSDEN ODORANT FACILITY</v>
      </c>
      <c r="H148" s="15">
        <f t="shared" si="42"/>
        <v>0</v>
      </c>
      <c r="I148" s="15">
        <f t="shared" si="42"/>
        <v>0</v>
      </c>
      <c r="J148" s="15">
        <f t="shared" si="42"/>
        <v>76235.87</v>
      </c>
      <c r="K148" s="15">
        <f t="shared" si="42"/>
        <v>1197664.02</v>
      </c>
      <c r="L148" s="15">
        <f t="shared" si="42"/>
        <v>4073</v>
      </c>
      <c r="M148" s="15">
        <f t="shared" si="42"/>
        <v>0</v>
      </c>
      <c r="N148" s="15">
        <f t="shared" si="42"/>
        <v>1096752</v>
      </c>
      <c r="O148" s="15">
        <f t="shared" si="42"/>
        <v>134770.26620400001</v>
      </c>
      <c r="P148" s="15">
        <f t="shared" si="42"/>
        <v>92824.736365999997</v>
      </c>
      <c r="Q148" s="15">
        <f t="shared" si="42"/>
        <v>16588.866365999998</v>
      </c>
      <c r="R148" s="15">
        <f t="shared" si="42"/>
        <v>1264233.0194959999</v>
      </c>
      <c r="S148" s="15">
        <f t="shared" si="42"/>
        <v>1265051.218295</v>
      </c>
      <c r="T148" s="15">
        <f t="shared" si="42"/>
        <v>67387.198294999995</v>
      </c>
      <c r="U148" s="15">
        <f t="shared" si="42"/>
        <v>0</v>
      </c>
      <c r="V148" s="15">
        <f t="shared" si="42"/>
        <v>0</v>
      </c>
      <c r="W148" s="18">
        <f t="shared" si="34"/>
        <v>1096752</v>
      </c>
      <c r="X148" s="18">
        <f t="shared" si="35"/>
        <v>1265051.218295</v>
      </c>
      <c r="Y148" s="18">
        <f t="shared" si="36"/>
        <v>-168299.21829500003</v>
      </c>
      <c r="Z148" s="18">
        <f t="shared" si="37"/>
        <v>0</v>
      </c>
      <c r="AA148" s="15">
        <f t="shared" si="38"/>
        <v>1121428.1499999999</v>
      </c>
      <c r="AB148" s="15">
        <f t="shared" si="39"/>
        <v>92824.736365999997</v>
      </c>
      <c r="AC148" s="15">
        <f t="shared" si="40"/>
        <v>50798.331929000095</v>
      </c>
    </row>
    <row r="149" spans="1:29" hidden="1" x14ac:dyDescent="0.2">
      <c r="A149">
        <v>3988</v>
      </c>
      <c r="B149">
        <v>40889</v>
      </c>
      <c r="C149" t="s">
        <v>6274</v>
      </c>
      <c r="D149" t="s">
        <v>2264</v>
      </c>
      <c r="E149" t="s">
        <v>71</v>
      </c>
      <c r="F149" t="s">
        <v>6263</v>
      </c>
      <c r="G149" t="str">
        <f t="shared" si="33"/>
        <v>MWP - MOOMBA MSS NAT GAS RTU REPLACEMENT</v>
      </c>
      <c r="H149" s="15">
        <f t="shared" si="42"/>
        <v>0</v>
      </c>
      <c r="I149" s="15">
        <f t="shared" si="42"/>
        <v>0</v>
      </c>
      <c r="J149" s="15">
        <f t="shared" si="42"/>
        <v>29652.92</v>
      </c>
      <c r="K149" s="15">
        <f t="shared" si="42"/>
        <v>306729.34000000003</v>
      </c>
      <c r="L149" s="15">
        <f t="shared" si="42"/>
        <v>59839</v>
      </c>
      <c r="M149" s="15">
        <f t="shared" si="42"/>
        <v>0</v>
      </c>
      <c r="N149" s="15">
        <f t="shared" si="42"/>
        <v>425000</v>
      </c>
      <c r="O149" s="15">
        <f t="shared" si="42"/>
        <v>29652.92</v>
      </c>
      <c r="P149" s="15">
        <f t="shared" si="42"/>
        <v>29652.92</v>
      </c>
      <c r="Q149" s="15">
        <f t="shared" si="42"/>
        <v>0</v>
      </c>
      <c r="R149" s="15">
        <f t="shared" si="42"/>
        <v>306729.34000000003</v>
      </c>
      <c r="S149" s="15">
        <f t="shared" si="42"/>
        <v>306729.34000000003</v>
      </c>
      <c r="T149" s="15">
        <f t="shared" si="42"/>
        <v>0</v>
      </c>
      <c r="U149" s="15">
        <f t="shared" si="42"/>
        <v>34773</v>
      </c>
      <c r="V149" s="15">
        <f t="shared" si="42"/>
        <v>0</v>
      </c>
      <c r="W149" s="18">
        <f t="shared" si="34"/>
        <v>425000</v>
      </c>
      <c r="X149" s="18">
        <f t="shared" si="35"/>
        <v>306729.34000000003</v>
      </c>
      <c r="Y149" s="18">
        <f t="shared" si="36"/>
        <v>118270.65999999997</v>
      </c>
      <c r="Z149" s="18">
        <f t="shared" si="37"/>
        <v>0</v>
      </c>
      <c r="AA149" s="15">
        <f t="shared" si="38"/>
        <v>277076.42000000004</v>
      </c>
      <c r="AB149" s="15">
        <f t="shared" si="39"/>
        <v>29652.92</v>
      </c>
      <c r="AC149" s="15">
        <f t="shared" si="40"/>
        <v>0</v>
      </c>
    </row>
    <row r="150" spans="1:29" hidden="1" x14ac:dyDescent="0.2">
      <c r="A150">
        <v>3992</v>
      </c>
      <c r="B150">
        <v>40399</v>
      </c>
      <c r="C150" t="s">
        <v>2269</v>
      </c>
      <c r="D150" t="s">
        <v>2270</v>
      </c>
      <c r="E150" t="s">
        <v>71</v>
      </c>
      <c r="F150" t="s">
        <v>6263</v>
      </c>
      <c r="G150" t="str">
        <f t="shared" si="33"/>
        <v>MSP - CP DATA LOGGER PPROJECT (MWP - $200K - YWW - $160K - JGP - $60K)</v>
      </c>
      <c r="H150" s="15">
        <f t="shared" si="42"/>
        <v>0</v>
      </c>
      <c r="I150" s="15">
        <f t="shared" si="42"/>
        <v>0</v>
      </c>
      <c r="J150" s="15">
        <f t="shared" si="42"/>
        <v>208397.65</v>
      </c>
      <c r="K150" s="15">
        <f t="shared" si="42"/>
        <v>938875.87</v>
      </c>
      <c r="L150" s="15">
        <f t="shared" si="42"/>
        <v>343919</v>
      </c>
      <c r="M150" s="15">
        <f t="shared" si="42"/>
        <v>0</v>
      </c>
      <c r="N150" s="15">
        <f t="shared" si="42"/>
        <v>1758092</v>
      </c>
      <c r="O150" s="15">
        <f t="shared" si="42"/>
        <v>559882.15998999996</v>
      </c>
      <c r="P150" s="15">
        <f t="shared" si="42"/>
        <v>473492.85000999999</v>
      </c>
      <c r="Q150" s="15">
        <f t="shared" si="42"/>
        <v>265095.20000999997</v>
      </c>
      <c r="R150" s="15">
        <f t="shared" si="42"/>
        <v>1290360.37999</v>
      </c>
      <c r="S150" s="15">
        <f t="shared" si="42"/>
        <v>1203971.0700099999</v>
      </c>
      <c r="T150" s="15">
        <f t="shared" si="42"/>
        <v>265095.20000999997</v>
      </c>
      <c r="U150" s="15">
        <f t="shared" si="42"/>
        <v>163287</v>
      </c>
      <c r="V150" s="15">
        <f t="shared" si="42"/>
        <v>0</v>
      </c>
      <c r="W150" s="18">
        <f t="shared" si="34"/>
        <v>1758092</v>
      </c>
      <c r="X150" s="18">
        <f t="shared" si="35"/>
        <v>1203971.0700099999</v>
      </c>
      <c r="Y150" s="18">
        <f t="shared" si="36"/>
        <v>554120.92999000009</v>
      </c>
      <c r="Z150" s="18">
        <f t="shared" si="37"/>
        <v>0</v>
      </c>
      <c r="AA150" s="15">
        <f t="shared" si="38"/>
        <v>730478.22</v>
      </c>
      <c r="AB150" s="15">
        <f t="shared" si="39"/>
        <v>473492.85000999999</v>
      </c>
      <c r="AC150" s="15">
        <f t="shared" si="40"/>
        <v>0</v>
      </c>
    </row>
    <row r="151" spans="1:29" hidden="1" x14ac:dyDescent="0.2">
      <c r="A151">
        <v>4005</v>
      </c>
      <c r="B151">
        <v>40590</v>
      </c>
      <c r="C151" t="s">
        <v>2290</v>
      </c>
      <c r="D151" t="s">
        <v>2291</v>
      </c>
      <c r="E151" t="s">
        <v>91</v>
      </c>
      <c r="F151" t="s">
        <v>92</v>
      </c>
      <c r="G151" t="e">
        <f t="shared" si="33"/>
        <v>#N/A</v>
      </c>
      <c r="H151" s="15" t="e">
        <f t="shared" si="42"/>
        <v>#N/A</v>
      </c>
      <c r="I151" s="15" t="e">
        <f t="shared" si="42"/>
        <v>#N/A</v>
      </c>
      <c r="J151" s="15" t="e">
        <f t="shared" si="42"/>
        <v>#N/A</v>
      </c>
      <c r="K151" s="15" t="e">
        <f t="shared" si="42"/>
        <v>#N/A</v>
      </c>
      <c r="L151" s="15" t="e">
        <f t="shared" si="42"/>
        <v>#N/A</v>
      </c>
      <c r="M151" s="15" t="e">
        <f t="shared" si="42"/>
        <v>#N/A</v>
      </c>
      <c r="N151" s="15" t="e">
        <f t="shared" si="42"/>
        <v>#N/A</v>
      </c>
      <c r="O151" s="15" t="e">
        <f t="shared" si="42"/>
        <v>#N/A</v>
      </c>
      <c r="P151" s="15" t="e">
        <f t="shared" si="42"/>
        <v>#N/A</v>
      </c>
      <c r="Q151" s="15" t="e">
        <f t="shared" si="42"/>
        <v>#N/A</v>
      </c>
      <c r="R151" s="15" t="e">
        <f t="shared" si="42"/>
        <v>#N/A</v>
      </c>
      <c r="S151" s="15" t="e">
        <f t="shared" si="42"/>
        <v>#N/A</v>
      </c>
      <c r="T151" s="15" t="e">
        <f t="shared" si="42"/>
        <v>#N/A</v>
      </c>
      <c r="U151" s="15" t="e">
        <f t="shared" si="42"/>
        <v>#N/A</v>
      </c>
      <c r="V151" s="15" t="e">
        <f t="shared" si="42"/>
        <v>#N/A</v>
      </c>
      <c r="W151" s="18" t="e">
        <f t="shared" si="34"/>
        <v>#N/A</v>
      </c>
      <c r="X151" s="18" t="e">
        <f t="shared" si="35"/>
        <v>#N/A</v>
      </c>
      <c r="Y151" s="18" t="e">
        <f t="shared" si="36"/>
        <v>#N/A</v>
      </c>
      <c r="Z151" s="18" t="e">
        <f t="shared" si="37"/>
        <v>#N/A</v>
      </c>
      <c r="AA151" s="15" t="e">
        <f t="shared" si="38"/>
        <v>#N/A</v>
      </c>
      <c r="AB151" s="15" t="e">
        <f t="shared" si="39"/>
        <v>#N/A</v>
      </c>
      <c r="AC151" s="15" t="e">
        <f t="shared" si="40"/>
        <v>#N/A</v>
      </c>
    </row>
    <row r="152" spans="1:29" hidden="1" x14ac:dyDescent="0.2">
      <c r="A152">
        <v>4007</v>
      </c>
      <c r="B152">
        <v>41540</v>
      </c>
      <c r="C152" t="s">
        <v>2294</v>
      </c>
      <c r="D152" t="s">
        <v>2295</v>
      </c>
      <c r="E152" t="s">
        <v>91</v>
      </c>
      <c r="F152" t="s">
        <v>92</v>
      </c>
      <c r="G152" t="e">
        <f t="shared" si="33"/>
        <v>#N/A</v>
      </c>
      <c r="H152" s="15" t="e">
        <f t="shared" si="42"/>
        <v>#N/A</v>
      </c>
      <c r="I152" s="15" t="e">
        <f t="shared" si="42"/>
        <v>#N/A</v>
      </c>
      <c r="J152" s="15" t="e">
        <f t="shared" si="42"/>
        <v>#N/A</v>
      </c>
      <c r="K152" s="15" t="e">
        <f t="shared" si="42"/>
        <v>#N/A</v>
      </c>
      <c r="L152" s="15" t="e">
        <f t="shared" si="42"/>
        <v>#N/A</v>
      </c>
      <c r="M152" s="15" t="e">
        <f t="shared" si="42"/>
        <v>#N/A</v>
      </c>
      <c r="N152" s="15" t="e">
        <f t="shared" si="42"/>
        <v>#N/A</v>
      </c>
      <c r="O152" s="15" t="e">
        <f t="shared" si="42"/>
        <v>#N/A</v>
      </c>
      <c r="P152" s="15" t="e">
        <f t="shared" si="42"/>
        <v>#N/A</v>
      </c>
      <c r="Q152" s="15" t="e">
        <f t="shared" si="42"/>
        <v>#N/A</v>
      </c>
      <c r="R152" s="15" t="e">
        <f t="shared" si="42"/>
        <v>#N/A</v>
      </c>
      <c r="S152" s="15" t="e">
        <f t="shared" si="42"/>
        <v>#N/A</v>
      </c>
      <c r="T152" s="15" t="e">
        <f t="shared" si="42"/>
        <v>#N/A</v>
      </c>
      <c r="U152" s="15" t="e">
        <f t="shared" si="42"/>
        <v>#N/A</v>
      </c>
      <c r="V152" s="15" t="e">
        <f t="shared" si="42"/>
        <v>#N/A</v>
      </c>
      <c r="W152" s="18" t="e">
        <f t="shared" si="34"/>
        <v>#N/A</v>
      </c>
      <c r="X152" s="18" t="e">
        <f t="shared" si="35"/>
        <v>#N/A</v>
      </c>
      <c r="Y152" s="18" t="e">
        <f t="shared" si="36"/>
        <v>#N/A</v>
      </c>
      <c r="Z152" s="18" t="e">
        <f t="shared" si="37"/>
        <v>#N/A</v>
      </c>
      <c r="AA152" s="15" t="e">
        <f t="shared" si="38"/>
        <v>#N/A</v>
      </c>
      <c r="AB152" s="15" t="e">
        <f t="shared" si="39"/>
        <v>#N/A</v>
      </c>
      <c r="AC152" s="15" t="e">
        <f t="shared" si="40"/>
        <v>#N/A</v>
      </c>
    </row>
    <row r="153" spans="1:29" hidden="1" x14ac:dyDescent="0.2">
      <c r="A153">
        <v>4011</v>
      </c>
      <c r="B153">
        <v>41280</v>
      </c>
      <c r="C153" t="s">
        <v>2299</v>
      </c>
      <c r="D153" t="s">
        <v>2300</v>
      </c>
      <c r="E153" t="s">
        <v>71</v>
      </c>
      <c r="F153" t="s">
        <v>6263</v>
      </c>
      <c r="G153" t="e">
        <f t="shared" si="33"/>
        <v>#N/A</v>
      </c>
      <c r="H153" s="15" t="e">
        <f t="shared" si="42"/>
        <v>#N/A</v>
      </c>
      <c r="I153" s="15" t="e">
        <f t="shared" si="42"/>
        <v>#N/A</v>
      </c>
      <c r="J153" s="15" t="e">
        <f t="shared" si="42"/>
        <v>#N/A</v>
      </c>
      <c r="K153" s="15" t="e">
        <f t="shared" si="42"/>
        <v>#N/A</v>
      </c>
      <c r="L153" s="15" t="e">
        <f t="shared" si="42"/>
        <v>#N/A</v>
      </c>
      <c r="M153" s="15" t="e">
        <f t="shared" si="42"/>
        <v>#N/A</v>
      </c>
      <c r="N153" s="15" t="e">
        <f t="shared" si="42"/>
        <v>#N/A</v>
      </c>
      <c r="O153" s="15" t="e">
        <f t="shared" si="42"/>
        <v>#N/A</v>
      </c>
      <c r="P153" s="15" t="e">
        <f t="shared" si="42"/>
        <v>#N/A</v>
      </c>
      <c r="Q153" s="15" t="e">
        <f t="shared" si="42"/>
        <v>#N/A</v>
      </c>
      <c r="R153" s="15" t="e">
        <f t="shared" si="42"/>
        <v>#N/A</v>
      </c>
      <c r="S153" s="15" t="e">
        <f t="shared" si="42"/>
        <v>#N/A</v>
      </c>
      <c r="T153" s="15" t="e">
        <f t="shared" si="42"/>
        <v>#N/A</v>
      </c>
      <c r="U153" s="15" t="e">
        <f t="shared" si="42"/>
        <v>#N/A</v>
      </c>
      <c r="V153" s="15" t="e">
        <f t="shared" si="42"/>
        <v>#N/A</v>
      </c>
      <c r="W153" s="18" t="e">
        <f t="shared" si="34"/>
        <v>#N/A</v>
      </c>
      <c r="X153" s="18" t="e">
        <f t="shared" si="35"/>
        <v>#N/A</v>
      </c>
      <c r="Y153" s="18" t="e">
        <f t="shared" si="36"/>
        <v>#N/A</v>
      </c>
      <c r="Z153" s="18" t="e">
        <f t="shared" si="37"/>
        <v>#N/A</v>
      </c>
      <c r="AA153" s="15" t="e">
        <f t="shared" si="38"/>
        <v>#N/A</v>
      </c>
      <c r="AB153" s="15" t="e">
        <f t="shared" si="39"/>
        <v>#N/A</v>
      </c>
      <c r="AC153" s="15" t="e">
        <f t="shared" si="40"/>
        <v>#N/A</v>
      </c>
    </row>
    <row r="154" spans="1:29" hidden="1" x14ac:dyDescent="0.2">
      <c r="A154">
        <v>4027</v>
      </c>
      <c r="D154" t="s">
        <v>2326</v>
      </c>
      <c r="E154" t="s">
        <v>174</v>
      </c>
      <c r="F154" t="s">
        <v>881</v>
      </c>
      <c r="G154" t="e">
        <f t="shared" si="33"/>
        <v>#N/A</v>
      </c>
      <c r="H154" s="15" t="e">
        <f t="shared" si="42"/>
        <v>#N/A</v>
      </c>
      <c r="I154" s="15" t="e">
        <f t="shared" si="42"/>
        <v>#N/A</v>
      </c>
      <c r="J154" s="15" t="e">
        <f t="shared" si="42"/>
        <v>#N/A</v>
      </c>
      <c r="K154" s="15" t="e">
        <f t="shared" si="42"/>
        <v>#N/A</v>
      </c>
      <c r="L154" s="15" t="e">
        <f t="shared" si="42"/>
        <v>#N/A</v>
      </c>
      <c r="M154" s="15" t="e">
        <f t="shared" si="42"/>
        <v>#N/A</v>
      </c>
      <c r="N154" s="15" t="e">
        <f t="shared" si="42"/>
        <v>#N/A</v>
      </c>
      <c r="O154" s="15" t="e">
        <f t="shared" si="42"/>
        <v>#N/A</v>
      </c>
      <c r="P154" s="15" t="e">
        <f t="shared" si="42"/>
        <v>#N/A</v>
      </c>
      <c r="Q154" s="15" t="e">
        <f t="shared" si="42"/>
        <v>#N/A</v>
      </c>
      <c r="R154" s="15" t="e">
        <f t="shared" si="42"/>
        <v>#N/A</v>
      </c>
      <c r="S154" s="15" t="e">
        <f t="shared" si="42"/>
        <v>#N/A</v>
      </c>
      <c r="T154" s="15" t="e">
        <f t="shared" si="42"/>
        <v>#N/A</v>
      </c>
      <c r="U154" s="15" t="e">
        <f t="shared" si="42"/>
        <v>#N/A</v>
      </c>
      <c r="V154" s="15" t="e">
        <f t="shared" si="42"/>
        <v>#N/A</v>
      </c>
      <c r="W154" s="18" t="e">
        <f t="shared" si="34"/>
        <v>#N/A</v>
      </c>
      <c r="X154" s="18" t="e">
        <f t="shared" si="35"/>
        <v>#N/A</v>
      </c>
      <c r="Y154" s="18" t="e">
        <f t="shared" si="36"/>
        <v>#N/A</v>
      </c>
      <c r="Z154" s="18" t="e">
        <f t="shared" si="37"/>
        <v>#N/A</v>
      </c>
      <c r="AA154" s="15" t="e">
        <f t="shared" si="38"/>
        <v>#N/A</v>
      </c>
      <c r="AB154" s="15" t="e">
        <f t="shared" si="39"/>
        <v>#N/A</v>
      </c>
      <c r="AC154" s="15" t="e">
        <f t="shared" si="40"/>
        <v>#N/A</v>
      </c>
    </row>
    <row r="155" spans="1:29" hidden="1" x14ac:dyDescent="0.2">
      <c r="A155">
        <v>4035</v>
      </c>
      <c r="B155">
        <v>40475</v>
      </c>
      <c r="C155" t="s">
        <v>2340</v>
      </c>
      <c r="D155" t="s">
        <v>2341</v>
      </c>
      <c r="E155" t="s">
        <v>29</v>
      </c>
      <c r="F155" t="s">
        <v>538</v>
      </c>
      <c r="G155" t="e">
        <f t="shared" si="33"/>
        <v>#N/A</v>
      </c>
      <c r="H155" s="15" t="e">
        <f t="shared" si="42"/>
        <v>#N/A</v>
      </c>
      <c r="I155" s="15" t="e">
        <f t="shared" si="42"/>
        <v>#N/A</v>
      </c>
      <c r="J155" s="15" t="e">
        <f t="shared" si="42"/>
        <v>#N/A</v>
      </c>
      <c r="K155" s="15" t="e">
        <f t="shared" si="42"/>
        <v>#N/A</v>
      </c>
      <c r="L155" s="15" t="e">
        <f t="shared" si="42"/>
        <v>#N/A</v>
      </c>
      <c r="M155" s="15" t="e">
        <f t="shared" si="42"/>
        <v>#N/A</v>
      </c>
      <c r="N155" s="15" t="e">
        <f t="shared" si="42"/>
        <v>#N/A</v>
      </c>
      <c r="O155" s="15" t="e">
        <f t="shared" si="42"/>
        <v>#N/A</v>
      </c>
      <c r="P155" s="15" t="e">
        <f t="shared" si="42"/>
        <v>#N/A</v>
      </c>
      <c r="Q155" s="15" t="e">
        <f t="shared" si="42"/>
        <v>#N/A</v>
      </c>
      <c r="R155" s="15" t="e">
        <f t="shared" si="42"/>
        <v>#N/A</v>
      </c>
      <c r="S155" s="15" t="e">
        <f t="shared" si="42"/>
        <v>#N/A</v>
      </c>
      <c r="T155" s="15" t="e">
        <f t="shared" si="42"/>
        <v>#N/A</v>
      </c>
      <c r="U155" s="15" t="e">
        <f t="shared" si="42"/>
        <v>#N/A</v>
      </c>
      <c r="V155" s="15" t="e">
        <f t="shared" si="42"/>
        <v>#N/A</v>
      </c>
      <c r="W155" s="18" t="e">
        <f t="shared" si="34"/>
        <v>#N/A</v>
      </c>
      <c r="X155" s="18" t="e">
        <f t="shared" si="35"/>
        <v>#N/A</v>
      </c>
      <c r="Y155" s="18" t="e">
        <f t="shared" si="36"/>
        <v>#N/A</v>
      </c>
      <c r="Z155" s="18" t="e">
        <f t="shared" si="37"/>
        <v>#N/A</v>
      </c>
      <c r="AA155" s="15" t="e">
        <f t="shared" si="38"/>
        <v>#N/A</v>
      </c>
      <c r="AB155" s="15" t="e">
        <f t="shared" si="39"/>
        <v>#N/A</v>
      </c>
      <c r="AC155" s="15" t="e">
        <f t="shared" si="40"/>
        <v>#N/A</v>
      </c>
    </row>
    <row r="156" spans="1:29" hidden="1" x14ac:dyDescent="0.2">
      <c r="A156">
        <v>4037</v>
      </c>
      <c r="B156">
        <v>41615</v>
      </c>
      <c r="C156" t="s">
        <v>2343</v>
      </c>
      <c r="D156" t="s">
        <v>2344</v>
      </c>
      <c r="E156" t="s">
        <v>123</v>
      </c>
      <c r="F156" t="s">
        <v>2345</v>
      </c>
      <c r="G156" t="e">
        <f t="shared" si="33"/>
        <v>#N/A</v>
      </c>
      <c r="H156" s="15" t="e">
        <f t="shared" si="42"/>
        <v>#N/A</v>
      </c>
      <c r="I156" s="15" t="e">
        <f t="shared" si="42"/>
        <v>#N/A</v>
      </c>
      <c r="J156" s="15" t="e">
        <f t="shared" si="42"/>
        <v>#N/A</v>
      </c>
      <c r="K156" s="15" t="e">
        <f t="shared" si="42"/>
        <v>#N/A</v>
      </c>
      <c r="L156" s="15" t="e">
        <f t="shared" si="42"/>
        <v>#N/A</v>
      </c>
      <c r="M156" s="15" t="e">
        <f t="shared" si="42"/>
        <v>#N/A</v>
      </c>
      <c r="N156" s="15" t="e">
        <f t="shared" si="42"/>
        <v>#N/A</v>
      </c>
      <c r="O156" s="15" t="e">
        <f t="shared" si="42"/>
        <v>#N/A</v>
      </c>
      <c r="P156" s="15" t="e">
        <f t="shared" si="42"/>
        <v>#N/A</v>
      </c>
      <c r="Q156" s="15" t="e">
        <f t="shared" si="42"/>
        <v>#N/A</v>
      </c>
      <c r="R156" s="15" t="e">
        <f t="shared" si="42"/>
        <v>#N/A</v>
      </c>
      <c r="S156" s="15" t="e">
        <f t="shared" si="42"/>
        <v>#N/A</v>
      </c>
      <c r="T156" s="15" t="e">
        <f t="shared" si="42"/>
        <v>#N/A</v>
      </c>
      <c r="U156" s="15" t="e">
        <f t="shared" si="42"/>
        <v>#N/A</v>
      </c>
      <c r="V156" s="15" t="e">
        <f t="shared" si="42"/>
        <v>#N/A</v>
      </c>
      <c r="W156" s="18" t="e">
        <f t="shared" si="34"/>
        <v>#N/A</v>
      </c>
      <c r="X156" s="18" t="e">
        <f t="shared" si="35"/>
        <v>#N/A</v>
      </c>
      <c r="Y156" s="18" t="e">
        <f t="shared" si="36"/>
        <v>#N/A</v>
      </c>
      <c r="Z156" s="18" t="e">
        <f t="shared" si="37"/>
        <v>#N/A</v>
      </c>
      <c r="AA156" s="15" t="e">
        <f t="shared" si="38"/>
        <v>#N/A</v>
      </c>
      <c r="AB156" s="15" t="e">
        <f t="shared" si="39"/>
        <v>#N/A</v>
      </c>
      <c r="AC156" s="15" t="e">
        <f t="shared" si="40"/>
        <v>#N/A</v>
      </c>
    </row>
    <row r="157" spans="1:29" hidden="1" x14ac:dyDescent="0.2">
      <c r="A157">
        <v>4049</v>
      </c>
      <c r="B157">
        <v>40447</v>
      </c>
      <c r="C157" t="s">
        <v>2375</v>
      </c>
      <c r="D157" t="s">
        <v>2376</v>
      </c>
      <c r="E157" t="s">
        <v>78</v>
      </c>
      <c r="F157" t="s">
        <v>868</v>
      </c>
      <c r="G157" t="e">
        <f t="shared" si="33"/>
        <v>#N/A</v>
      </c>
      <c r="H157" s="15" t="e">
        <f t="shared" si="42"/>
        <v>#N/A</v>
      </c>
      <c r="I157" s="15" t="e">
        <f t="shared" si="42"/>
        <v>#N/A</v>
      </c>
      <c r="J157" s="15" t="e">
        <f t="shared" si="42"/>
        <v>#N/A</v>
      </c>
      <c r="K157" s="15" t="e">
        <f t="shared" si="42"/>
        <v>#N/A</v>
      </c>
      <c r="L157" s="15" t="e">
        <f t="shared" si="42"/>
        <v>#N/A</v>
      </c>
      <c r="M157" s="15" t="e">
        <f t="shared" si="42"/>
        <v>#N/A</v>
      </c>
      <c r="N157" s="15" t="e">
        <f t="shared" si="42"/>
        <v>#N/A</v>
      </c>
      <c r="O157" s="15" t="e">
        <f t="shared" si="42"/>
        <v>#N/A</v>
      </c>
      <c r="P157" s="15" t="e">
        <f t="shared" si="42"/>
        <v>#N/A</v>
      </c>
      <c r="Q157" s="15" t="e">
        <f t="shared" si="42"/>
        <v>#N/A</v>
      </c>
      <c r="R157" s="15" t="e">
        <f t="shared" si="42"/>
        <v>#N/A</v>
      </c>
      <c r="S157" s="15" t="e">
        <f t="shared" si="42"/>
        <v>#N/A</v>
      </c>
      <c r="T157" s="15" t="e">
        <f t="shared" si="42"/>
        <v>#N/A</v>
      </c>
      <c r="U157" s="15" t="e">
        <f t="shared" si="42"/>
        <v>#N/A</v>
      </c>
      <c r="V157" s="15" t="e">
        <f t="shared" si="42"/>
        <v>#N/A</v>
      </c>
      <c r="W157" s="18" t="e">
        <f t="shared" si="34"/>
        <v>#N/A</v>
      </c>
      <c r="X157" s="18" t="e">
        <f t="shared" si="35"/>
        <v>#N/A</v>
      </c>
      <c r="Y157" s="18" t="e">
        <f t="shared" si="36"/>
        <v>#N/A</v>
      </c>
      <c r="Z157" s="18" t="e">
        <f t="shared" si="37"/>
        <v>#N/A</v>
      </c>
      <c r="AA157" s="15" t="e">
        <f t="shared" si="38"/>
        <v>#N/A</v>
      </c>
      <c r="AB157" s="15" t="e">
        <f t="shared" si="39"/>
        <v>#N/A</v>
      </c>
      <c r="AC157" s="15" t="e">
        <f t="shared" si="40"/>
        <v>#N/A</v>
      </c>
    </row>
    <row r="158" spans="1:29" hidden="1" x14ac:dyDescent="0.2">
      <c r="A158">
        <v>4055</v>
      </c>
      <c r="B158">
        <v>39674</v>
      </c>
      <c r="C158" t="s">
        <v>6275</v>
      </c>
      <c r="D158" t="s">
        <v>2386</v>
      </c>
      <c r="E158" t="s">
        <v>123</v>
      </c>
      <c r="F158" t="s">
        <v>124</v>
      </c>
      <c r="G158" t="str">
        <f t="shared" si="33"/>
        <v>Queens Wharf Road CTM Upgrade</v>
      </c>
      <c r="H158" s="15">
        <f t="shared" si="42"/>
        <v>0</v>
      </c>
      <c r="I158" s="15">
        <f t="shared" si="42"/>
        <v>0</v>
      </c>
      <c r="J158" s="15">
        <f t="shared" si="42"/>
        <v>257338.7</v>
      </c>
      <c r="K158" s="15">
        <f t="shared" si="42"/>
        <v>615136.31000000006</v>
      </c>
      <c r="L158" s="15">
        <f t="shared" si="42"/>
        <v>0</v>
      </c>
      <c r="M158" s="15">
        <f t="shared" si="42"/>
        <v>0</v>
      </c>
      <c r="N158" s="15">
        <f t="shared" si="42"/>
        <v>0</v>
      </c>
      <c r="O158" s="15">
        <f t="shared" si="42"/>
        <v>536084.39741700003</v>
      </c>
      <c r="P158" s="15">
        <f t="shared" si="42"/>
        <v>549257.05600400001</v>
      </c>
      <c r="Q158" s="15">
        <f t="shared" si="42"/>
        <v>291918.356004</v>
      </c>
      <c r="R158" s="15">
        <f t="shared" si="42"/>
        <v>893882.00741700002</v>
      </c>
      <c r="S158" s="15">
        <f t="shared" si="42"/>
        <v>1005186.665995</v>
      </c>
      <c r="T158" s="15">
        <f t="shared" si="42"/>
        <v>390050.35599499999</v>
      </c>
      <c r="U158" s="15">
        <f t="shared" si="42"/>
        <v>206482.97</v>
      </c>
      <c r="V158" s="15">
        <f t="shared" si="42"/>
        <v>0</v>
      </c>
      <c r="W158" s="18">
        <f t="shared" si="34"/>
        <v>0</v>
      </c>
      <c r="X158" s="18">
        <f t="shared" si="35"/>
        <v>1005186.665995</v>
      </c>
      <c r="Y158" s="18">
        <f t="shared" si="36"/>
        <v>-1005186.665995</v>
      </c>
      <c r="Z158" s="18">
        <f t="shared" si="37"/>
        <v>0</v>
      </c>
      <c r="AA158" s="15">
        <f t="shared" si="38"/>
        <v>357797.61000000004</v>
      </c>
      <c r="AB158" s="15">
        <f t="shared" si="39"/>
        <v>549257.05600400001</v>
      </c>
      <c r="AC158" s="15">
        <f t="shared" si="40"/>
        <v>98131.999991000048</v>
      </c>
    </row>
    <row r="159" spans="1:29" hidden="1" x14ac:dyDescent="0.2">
      <c r="A159">
        <v>4067</v>
      </c>
      <c r="B159">
        <v>39980</v>
      </c>
      <c r="C159" t="s">
        <v>2406</v>
      </c>
      <c r="D159" t="s">
        <v>2407</v>
      </c>
      <c r="E159" t="s">
        <v>91</v>
      </c>
      <c r="F159" t="s">
        <v>92</v>
      </c>
      <c r="G159" t="str">
        <f t="shared" si="33"/>
        <v>Kogan North Evaporation Pond Replacement</v>
      </c>
      <c r="H159" s="15">
        <f t="shared" si="42"/>
        <v>0</v>
      </c>
      <c r="I159" s="15">
        <f t="shared" si="42"/>
        <v>0</v>
      </c>
      <c r="J159" s="15">
        <f t="shared" si="42"/>
        <v>2054028.62</v>
      </c>
      <c r="K159" s="15">
        <f t="shared" si="42"/>
        <v>3390159.47</v>
      </c>
      <c r="L159" s="15">
        <f t="shared" si="42"/>
        <v>0</v>
      </c>
      <c r="M159" s="15">
        <f t="shared" si="42"/>
        <v>0</v>
      </c>
      <c r="N159" s="15">
        <f t="shared" si="42"/>
        <v>0</v>
      </c>
      <c r="O159" s="15">
        <f t="shared" si="42"/>
        <v>769209.53</v>
      </c>
      <c r="P159" s="15">
        <f t="shared" si="42"/>
        <v>2054028.62</v>
      </c>
      <c r="Q159" s="15">
        <f t="shared" si="42"/>
        <v>0</v>
      </c>
      <c r="R159" s="15">
        <f t="shared" si="42"/>
        <v>2105340.38</v>
      </c>
      <c r="S159" s="15">
        <f t="shared" si="42"/>
        <v>3390159.47</v>
      </c>
      <c r="T159" s="15">
        <f t="shared" si="42"/>
        <v>0</v>
      </c>
      <c r="U159" s="15">
        <f t="shared" si="42"/>
        <v>801990</v>
      </c>
      <c r="V159" s="15">
        <f t="shared" si="42"/>
        <v>0</v>
      </c>
      <c r="W159" s="18">
        <f t="shared" si="34"/>
        <v>0</v>
      </c>
      <c r="X159" s="18">
        <f t="shared" si="35"/>
        <v>3390159.47</v>
      </c>
      <c r="Y159" s="18">
        <f t="shared" si="36"/>
        <v>-3390159.47</v>
      </c>
      <c r="Z159" s="18">
        <f t="shared" si="37"/>
        <v>0</v>
      </c>
      <c r="AA159" s="15">
        <f t="shared" si="38"/>
        <v>1336130.8500000001</v>
      </c>
      <c r="AB159" s="15">
        <f t="shared" si="39"/>
        <v>2054028.62</v>
      </c>
      <c r="AC159" s="15">
        <f t="shared" si="40"/>
        <v>0</v>
      </c>
    </row>
    <row r="160" spans="1:29" hidden="1" x14ac:dyDescent="0.2">
      <c r="A160">
        <v>4072</v>
      </c>
      <c r="B160">
        <v>40631</v>
      </c>
      <c r="C160" t="s">
        <v>2410</v>
      </c>
      <c r="D160" t="s">
        <v>2411</v>
      </c>
      <c r="E160" t="s">
        <v>123</v>
      </c>
      <c r="F160" t="s">
        <v>124</v>
      </c>
      <c r="G160" t="e">
        <f t="shared" si="33"/>
        <v>#N/A</v>
      </c>
      <c r="H160" s="15" t="e">
        <f t="shared" si="42"/>
        <v>#N/A</v>
      </c>
      <c r="I160" s="15" t="e">
        <f t="shared" si="42"/>
        <v>#N/A</v>
      </c>
      <c r="J160" s="15" t="e">
        <f t="shared" si="42"/>
        <v>#N/A</v>
      </c>
      <c r="K160" s="15" t="e">
        <f t="shared" si="42"/>
        <v>#N/A</v>
      </c>
      <c r="L160" s="15" t="e">
        <f t="shared" si="42"/>
        <v>#N/A</v>
      </c>
      <c r="M160" s="15" t="e">
        <f t="shared" si="42"/>
        <v>#N/A</v>
      </c>
      <c r="N160" s="15" t="e">
        <f t="shared" si="42"/>
        <v>#N/A</v>
      </c>
      <c r="O160" s="15" t="e">
        <f t="shared" si="42"/>
        <v>#N/A</v>
      </c>
      <c r="P160" s="15" t="e">
        <f t="shared" si="42"/>
        <v>#N/A</v>
      </c>
      <c r="Q160" s="15" t="e">
        <f t="shared" si="42"/>
        <v>#N/A</v>
      </c>
      <c r="R160" s="15" t="e">
        <f t="shared" si="42"/>
        <v>#N/A</v>
      </c>
      <c r="S160" s="15" t="e">
        <f t="shared" si="42"/>
        <v>#N/A</v>
      </c>
      <c r="T160" s="15" t="e">
        <f t="shared" si="42"/>
        <v>#N/A</v>
      </c>
      <c r="U160" s="15" t="e">
        <f t="shared" si="42"/>
        <v>#N/A</v>
      </c>
      <c r="V160" s="15" t="e">
        <f t="shared" si="42"/>
        <v>#N/A</v>
      </c>
      <c r="W160" s="18" t="e">
        <f t="shared" si="34"/>
        <v>#N/A</v>
      </c>
      <c r="X160" s="18" t="e">
        <f t="shared" si="35"/>
        <v>#N/A</v>
      </c>
      <c r="Y160" s="18" t="e">
        <f t="shared" si="36"/>
        <v>#N/A</v>
      </c>
      <c r="Z160" s="18" t="e">
        <f t="shared" si="37"/>
        <v>#N/A</v>
      </c>
      <c r="AA160" s="15" t="e">
        <f t="shared" si="38"/>
        <v>#N/A</v>
      </c>
      <c r="AB160" s="15" t="e">
        <f t="shared" si="39"/>
        <v>#N/A</v>
      </c>
      <c r="AC160" s="15" t="e">
        <f t="shared" si="40"/>
        <v>#N/A</v>
      </c>
    </row>
    <row r="161" spans="1:29" hidden="1" x14ac:dyDescent="0.2">
      <c r="A161">
        <v>4075</v>
      </c>
      <c r="B161">
        <v>40634</v>
      </c>
      <c r="C161" t="s">
        <v>2414</v>
      </c>
      <c r="D161" t="s">
        <v>2415</v>
      </c>
      <c r="E161" t="s">
        <v>123</v>
      </c>
      <c r="F161" t="s">
        <v>124</v>
      </c>
      <c r="G161" t="e">
        <f t="shared" si="33"/>
        <v>#N/A</v>
      </c>
      <c r="H161" s="15" t="e">
        <f t="shared" ref="H161:V177" si="43">VLOOKUP($A161,SIBMonthly,H$1,FALSE)</f>
        <v>#N/A</v>
      </c>
      <c r="I161" s="15" t="e">
        <f t="shared" si="43"/>
        <v>#N/A</v>
      </c>
      <c r="J161" s="15" t="e">
        <f t="shared" si="43"/>
        <v>#N/A</v>
      </c>
      <c r="K161" s="15" t="e">
        <f t="shared" si="43"/>
        <v>#N/A</v>
      </c>
      <c r="L161" s="15" t="e">
        <f t="shared" si="43"/>
        <v>#N/A</v>
      </c>
      <c r="M161" s="15" t="e">
        <f t="shared" si="43"/>
        <v>#N/A</v>
      </c>
      <c r="N161" s="15" t="e">
        <f t="shared" si="43"/>
        <v>#N/A</v>
      </c>
      <c r="O161" s="15" t="e">
        <f t="shared" si="43"/>
        <v>#N/A</v>
      </c>
      <c r="P161" s="15" t="e">
        <f t="shared" si="43"/>
        <v>#N/A</v>
      </c>
      <c r="Q161" s="15" t="e">
        <f t="shared" si="43"/>
        <v>#N/A</v>
      </c>
      <c r="R161" s="15" t="e">
        <f t="shared" si="43"/>
        <v>#N/A</v>
      </c>
      <c r="S161" s="15" t="e">
        <f t="shared" si="43"/>
        <v>#N/A</v>
      </c>
      <c r="T161" s="15" t="e">
        <f t="shared" si="43"/>
        <v>#N/A</v>
      </c>
      <c r="U161" s="15" t="e">
        <f t="shared" si="43"/>
        <v>#N/A</v>
      </c>
      <c r="V161" s="15" t="e">
        <f t="shared" si="43"/>
        <v>#N/A</v>
      </c>
      <c r="W161" s="18" t="e">
        <f t="shared" si="34"/>
        <v>#N/A</v>
      </c>
      <c r="X161" s="18" t="e">
        <f t="shared" si="35"/>
        <v>#N/A</v>
      </c>
      <c r="Y161" s="18" t="e">
        <f t="shared" si="36"/>
        <v>#N/A</v>
      </c>
      <c r="Z161" s="18" t="e">
        <f t="shared" si="37"/>
        <v>#N/A</v>
      </c>
      <c r="AA161" s="15" t="e">
        <f t="shared" si="38"/>
        <v>#N/A</v>
      </c>
      <c r="AB161" s="15" t="e">
        <f t="shared" si="39"/>
        <v>#N/A</v>
      </c>
      <c r="AC161" s="15" t="e">
        <f t="shared" si="40"/>
        <v>#N/A</v>
      </c>
    </row>
    <row r="162" spans="1:29" hidden="1" x14ac:dyDescent="0.2">
      <c r="A162">
        <v>4079</v>
      </c>
      <c r="B162">
        <v>40636</v>
      </c>
      <c r="C162" t="s">
        <v>2418</v>
      </c>
      <c r="D162" t="s">
        <v>2419</v>
      </c>
      <c r="E162" t="s">
        <v>123</v>
      </c>
      <c r="F162" t="s">
        <v>124</v>
      </c>
      <c r="G162" t="e">
        <f t="shared" si="33"/>
        <v>#N/A</v>
      </c>
      <c r="H162" s="15" t="e">
        <f t="shared" si="43"/>
        <v>#N/A</v>
      </c>
      <c r="I162" s="15" t="e">
        <f t="shared" si="43"/>
        <v>#N/A</v>
      </c>
      <c r="J162" s="15" t="e">
        <f t="shared" si="43"/>
        <v>#N/A</v>
      </c>
      <c r="K162" s="15" t="e">
        <f t="shared" si="43"/>
        <v>#N/A</v>
      </c>
      <c r="L162" s="15" t="e">
        <f t="shared" si="43"/>
        <v>#N/A</v>
      </c>
      <c r="M162" s="15" t="e">
        <f t="shared" si="43"/>
        <v>#N/A</v>
      </c>
      <c r="N162" s="15" t="e">
        <f t="shared" si="43"/>
        <v>#N/A</v>
      </c>
      <c r="O162" s="15" t="e">
        <f t="shared" si="43"/>
        <v>#N/A</v>
      </c>
      <c r="P162" s="15" t="e">
        <f t="shared" si="43"/>
        <v>#N/A</v>
      </c>
      <c r="Q162" s="15" t="e">
        <f t="shared" si="43"/>
        <v>#N/A</v>
      </c>
      <c r="R162" s="15" t="e">
        <f t="shared" si="43"/>
        <v>#N/A</v>
      </c>
      <c r="S162" s="15" t="e">
        <f t="shared" si="43"/>
        <v>#N/A</v>
      </c>
      <c r="T162" s="15" t="e">
        <f t="shared" si="43"/>
        <v>#N/A</v>
      </c>
      <c r="U162" s="15" t="e">
        <f t="shared" si="43"/>
        <v>#N/A</v>
      </c>
      <c r="V162" s="15" t="e">
        <f t="shared" si="43"/>
        <v>#N/A</v>
      </c>
      <c r="W162" s="18" t="e">
        <f t="shared" si="34"/>
        <v>#N/A</v>
      </c>
      <c r="X162" s="18" t="e">
        <f t="shared" si="35"/>
        <v>#N/A</v>
      </c>
      <c r="Y162" s="18" t="e">
        <f t="shared" si="36"/>
        <v>#N/A</v>
      </c>
      <c r="Z162" s="18" t="e">
        <f t="shared" si="37"/>
        <v>#N/A</v>
      </c>
      <c r="AA162" s="15" t="e">
        <f t="shared" si="38"/>
        <v>#N/A</v>
      </c>
      <c r="AB162" s="15" t="e">
        <f t="shared" si="39"/>
        <v>#N/A</v>
      </c>
      <c r="AC162" s="15" t="e">
        <f t="shared" si="40"/>
        <v>#N/A</v>
      </c>
    </row>
    <row r="163" spans="1:29" hidden="1" x14ac:dyDescent="0.2">
      <c r="A163">
        <v>4084</v>
      </c>
      <c r="B163">
        <v>40591</v>
      </c>
      <c r="C163" t="s">
        <v>2425</v>
      </c>
      <c r="D163" t="s">
        <v>2426</v>
      </c>
      <c r="E163" t="s">
        <v>91</v>
      </c>
      <c r="F163" t="s">
        <v>92</v>
      </c>
      <c r="G163" t="e">
        <f t="shared" si="33"/>
        <v>#N/A</v>
      </c>
      <c r="H163" s="15" t="e">
        <f t="shared" si="43"/>
        <v>#N/A</v>
      </c>
      <c r="I163" s="15" t="e">
        <f t="shared" si="43"/>
        <v>#N/A</v>
      </c>
      <c r="J163" s="15" t="e">
        <f t="shared" si="43"/>
        <v>#N/A</v>
      </c>
      <c r="K163" s="15" t="e">
        <f t="shared" si="43"/>
        <v>#N/A</v>
      </c>
      <c r="L163" s="15" t="e">
        <f t="shared" si="43"/>
        <v>#N/A</v>
      </c>
      <c r="M163" s="15" t="e">
        <f t="shared" si="43"/>
        <v>#N/A</v>
      </c>
      <c r="N163" s="15" t="e">
        <f t="shared" si="43"/>
        <v>#N/A</v>
      </c>
      <c r="O163" s="15" t="e">
        <f t="shared" si="43"/>
        <v>#N/A</v>
      </c>
      <c r="P163" s="15" t="e">
        <f t="shared" si="43"/>
        <v>#N/A</v>
      </c>
      <c r="Q163" s="15" t="e">
        <f t="shared" si="43"/>
        <v>#N/A</v>
      </c>
      <c r="R163" s="15" t="e">
        <f t="shared" si="43"/>
        <v>#N/A</v>
      </c>
      <c r="S163" s="15" t="e">
        <f t="shared" si="43"/>
        <v>#N/A</v>
      </c>
      <c r="T163" s="15" t="e">
        <f t="shared" si="43"/>
        <v>#N/A</v>
      </c>
      <c r="U163" s="15" t="e">
        <f t="shared" si="43"/>
        <v>#N/A</v>
      </c>
      <c r="V163" s="15" t="e">
        <f t="shared" si="43"/>
        <v>#N/A</v>
      </c>
      <c r="W163" s="18" t="e">
        <f t="shared" si="34"/>
        <v>#N/A</v>
      </c>
      <c r="X163" s="18" t="e">
        <f t="shared" si="35"/>
        <v>#N/A</v>
      </c>
      <c r="Y163" s="18" t="e">
        <f t="shared" si="36"/>
        <v>#N/A</v>
      </c>
      <c r="Z163" s="18" t="e">
        <f t="shared" si="37"/>
        <v>#N/A</v>
      </c>
      <c r="AA163" s="15" t="e">
        <f t="shared" si="38"/>
        <v>#N/A</v>
      </c>
      <c r="AB163" s="15" t="e">
        <f t="shared" si="39"/>
        <v>#N/A</v>
      </c>
      <c r="AC163" s="15" t="e">
        <f t="shared" si="40"/>
        <v>#N/A</v>
      </c>
    </row>
    <row r="164" spans="1:29" hidden="1" x14ac:dyDescent="0.2">
      <c r="A164">
        <v>4085</v>
      </c>
      <c r="B164">
        <v>40466</v>
      </c>
      <c r="C164" t="s">
        <v>2427</v>
      </c>
      <c r="D164" t="s">
        <v>2428</v>
      </c>
      <c r="E164" t="s">
        <v>91</v>
      </c>
      <c r="F164" t="s">
        <v>92</v>
      </c>
      <c r="G164" t="e">
        <f t="shared" si="33"/>
        <v>#N/A</v>
      </c>
      <c r="H164" s="15" t="e">
        <f t="shared" si="43"/>
        <v>#N/A</v>
      </c>
      <c r="I164" s="15" t="e">
        <f t="shared" si="43"/>
        <v>#N/A</v>
      </c>
      <c r="J164" s="15" t="e">
        <f t="shared" si="43"/>
        <v>#N/A</v>
      </c>
      <c r="K164" s="15" t="e">
        <f t="shared" si="43"/>
        <v>#N/A</v>
      </c>
      <c r="L164" s="15" t="e">
        <f t="shared" si="43"/>
        <v>#N/A</v>
      </c>
      <c r="M164" s="15" t="e">
        <f t="shared" si="43"/>
        <v>#N/A</v>
      </c>
      <c r="N164" s="15" t="e">
        <f t="shared" si="43"/>
        <v>#N/A</v>
      </c>
      <c r="O164" s="15" t="e">
        <f t="shared" si="43"/>
        <v>#N/A</v>
      </c>
      <c r="P164" s="15" t="e">
        <f t="shared" si="43"/>
        <v>#N/A</v>
      </c>
      <c r="Q164" s="15" t="e">
        <f t="shared" si="43"/>
        <v>#N/A</v>
      </c>
      <c r="R164" s="15" t="e">
        <f t="shared" si="43"/>
        <v>#N/A</v>
      </c>
      <c r="S164" s="15" t="e">
        <f t="shared" si="43"/>
        <v>#N/A</v>
      </c>
      <c r="T164" s="15" t="e">
        <f t="shared" si="43"/>
        <v>#N/A</v>
      </c>
      <c r="U164" s="15" t="e">
        <f t="shared" si="43"/>
        <v>#N/A</v>
      </c>
      <c r="V164" s="15" t="e">
        <f t="shared" si="43"/>
        <v>#N/A</v>
      </c>
      <c r="W164" s="18" t="e">
        <f t="shared" si="34"/>
        <v>#N/A</v>
      </c>
      <c r="X164" s="18" t="e">
        <f t="shared" si="35"/>
        <v>#N/A</v>
      </c>
      <c r="Y164" s="18" t="e">
        <f t="shared" si="36"/>
        <v>#N/A</v>
      </c>
      <c r="Z164" s="18" t="e">
        <f t="shared" si="37"/>
        <v>#N/A</v>
      </c>
      <c r="AA164" s="15" t="e">
        <f t="shared" si="38"/>
        <v>#N/A</v>
      </c>
      <c r="AB164" s="15" t="e">
        <f t="shared" si="39"/>
        <v>#N/A</v>
      </c>
      <c r="AC164" s="15" t="e">
        <f t="shared" si="40"/>
        <v>#N/A</v>
      </c>
    </row>
    <row r="165" spans="1:29" hidden="1" x14ac:dyDescent="0.2">
      <c r="A165">
        <v>4087</v>
      </c>
      <c r="B165">
        <v>36750</v>
      </c>
      <c r="C165" t="s">
        <v>2430</v>
      </c>
      <c r="D165" t="s">
        <v>2431</v>
      </c>
      <c r="E165" t="s">
        <v>78</v>
      </c>
      <c r="F165" t="s">
        <v>79</v>
      </c>
      <c r="G165" t="e">
        <f t="shared" si="33"/>
        <v>#N/A</v>
      </c>
      <c r="H165" s="15" t="e">
        <f t="shared" si="43"/>
        <v>#N/A</v>
      </c>
      <c r="I165" s="15" t="e">
        <f t="shared" si="43"/>
        <v>#N/A</v>
      </c>
      <c r="J165" s="15" t="e">
        <f t="shared" si="43"/>
        <v>#N/A</v>
      </c>
      <c r="K165" s="15" t="e">
        <f t="shared" si="43"/>
        <v>#N/A</v>
      </c>
      <c r="L165" s="15" t="e">
        <f t="shared" si="43"/>
        <v>#N/A</v>
      </c>
      <c r="M165" s="15" t="e">
        <f t="shared" si="43"/>
        <v>#N/A</v>
      </c>
      <c r="N165" s="15" t="e">
        <f t="shared" si="43"/>
        <v>#N/A</v>
      </c>
      <c r="O165" s="15" t="e">
        <f t="shared" si="43"/>
        <v>#N/A</v>
      </c>
      <c r="P165" s="15" t="e">
        <f t="shared" si="43"/>
        <v>#N/A</v>
      </c>
      <c r="Q165" s="15" t="e">
        <f t="shared" si="43"/>
        <v>#N/A</v>
      </c>
      <c r="R165" s="15" t="e">
        <f t="shared" si="43"/>
        <v>#N/A</v>
      </c>
      <c r="S165" s="15" t="e">
        <f t="shared" si="43"/>
        <v>#N/A</v>
      </c>
      <c r="T165" s="15" t="e">
        <f t="shared" si="43"/>
        <v>#N/A</v>
      </c>
      <c r="U165" s="15" t="e">
        <f t="shared" si="43"/>
        <v>#N/A</v>
      </c>
      <c r="V165" s="15" t="e">
        <f t="shared" si="43"/>
        <v>#N/A</v>
      </c>
      <c r="W165" s="18" t="e">
        <f t="shared" si="34"/>
        <v>#N/A</v>
      </c>
      <c r="X165" s="18" t="e">
        <f t="shared" si="35"/>
        <v>#N/A</v>
      </c>
      <c r="Y165" s="18" t="e">
        <f t="shared" si="36"/>
        <v>#N/A</v>
      </c>
      <c r="Z165" s="18" t="e">
        <f t="shared" si="37"/>
        <v>#N/A</v>
      </c>
      <c r="AA165" s="15" t="e">
        <f t="shared" si="38"/>
        <v>#N/A</v>
      </c>
      <c r="AB165" s="15" t="e">
        <f t="shared" si="39"/>
        <v>#N/A</v>
      </c>
      <c r="AC165" s="15" t="e">
        <f t="shared" si="40"/>
        <v>#N/A</v>
      </c>
    </row>
    <row r="166" spans="1:29" hidden="1" x14ac:dyDescent="0.2">
      <c r="A166">
        <v>4088</v>
      </c>
      <c r="B166">
        <v>36751</v>
      </c>
      <c r="C166" t="s">
        <v>2432</v>
      </c>
      <c r="D166" t="s">
        <v>2433</v>
      </c>
      <c r="E166" t="s">
        <v>78</v>
      </c>
      <c r="F166" t="s">
        <v>79</v>
      </c>
      <c r="G166" t="e">
        <f t="shared" si="33"/>
        <v>#N/A</v>
      </c>
      <c r="H166" s="15" t="e">
        <f t="shared" si="43"/>
        <v>#N/A</v>
      </c>
      <c r="I166" s="15" t="e">
        <f t="shared" si="43"/>
        <v>#N/A</v>
      </c>
      <c r="J166" s="15" t="e">
        <f t="shared" si="43"/>
        <v>#N/A</v>
      </c>
      <c r="K166" s="15" t="e">
        <f t="shared" si="43"/>
        <v>#N/A</v>
      </c>
      <c r="L166" s="15" t="e">
        <f t="shared" si="43"/>
        <v>#N/A</v>
      </c>
      <c r="M166" s="15" t="e">
        <f t="shared" si="43"/>
        <v>#N/A</v>
      </c>
      <c r="N166" s="15" t="e">
        <f t="shared" si="43"/>
        <v>#N/A</v>
      </c>
      <c r="O166" s="15" t="e">
        <f t="shared" si="43"/>
        <v>#N/A</v>
      </c>
      <c r="P166" s="15" t="e">
        <f t="shared" si="43"/>
        <v>#N/A</v>
      </c>
      <c r="Q166" s="15" t="e">
        <f t="shared" si="43"/>
        <v>#N/A</v>
      </c>
      <c r="R166" s="15" t="e">
        <f t="shared" si="43"/>
        <v>#N/A</v>
      </c>
      <c r="S166" s="15" t="e">
        <f t="shared" si="43"/>
        <v>#N/A</v>
      </c>
      <c r="T166" s="15" t="e">
        <f t="shared" si="43"/>
        <v>#N/A</v>
      </c>
      <c r="U166" s="15" t="e">
        <f t="shared" si="43"/>
        <v>#N/A</v>
      </c>
      <c r="V166" s="15" t="e">
        <f t="shared" si="43"/>
        <v>#N/A</v>
      </c>
      <c r="W166" s="18" t="e">
        <f t="shared" si="34"/>
        <v>#N/A</v>
      </c>
      <c r="X166" s="18" t="e">
        <f t="shared" si="35"/>
        <v>#N/A</v>
      </c>
      <c r="Y166" s="18" t="e">
        <f t="shared" si="36"/>
        <v>#N/A</v>
      </c>
      <c r="Z166" s="18" t="e">
        <f t="shared" si="37"/>
        <v>#N/A</v>
      </c>
      <c r="AA166" s="15" t="e">
        <f t="shared" si="38"/>
        <v>#N/A</v>
      </c>
      <c r="AB166" s="15" t="e">
        <f t="shared" si="39"/>
        <v>#N/A</v>
      </c>
      <c r="AC166" s="15" t="e">
        <f t="shared" si="40"/>
        <v>#N/A</v>
      </c>
    </row>
    <row r="167" spans="1:29" hidden="1" x14ac:dyDescent="0.2">
      <c r="A167">
        <v>4089</v>
      </c>
      <c r="B167">
        <v>36752</v>
      </c>
      <c r="C167" t="s">
        <v>2434</v>
      </c>
      <c r="D167" t="s">
        <v>2435</v>
      </c>
      <c r="E167" t="s">
        <v>78</v>
      </c>
      <c r="F167" t="s">
        <v>79</v>
      </c>
      <c r="G167" t="e">
        <f t="shared" si="33"/>
        <v>#N/A</v>
      </c>
      <c r="H167" s="15" t="e">
        <f t="shared" si="43"/>
        <v>#N/A</v>
      </c>
      <c r="I167" s="15" t="e">
        <f t="shared" si="43"/>
        <v>#N/A</v>
      </c>
      <c r="J167" s="15" t="e">
        <f t="shared" si="43"/>
        <v>#N/A</v>
      </c>
      <c r="K167" s="15" t="e">
        <f t="shared" si="43"/>
        <v>#N/A</v>
      </c>
      <c r="L167" s="15" t="e">
        <f t="shared" si="43"/>
        <v>#N/A</v>
      </c>
      <c r="M167" s="15" t="e">
        <f t="shared" si="43"/>
        <v>#N/A</v>
      </c>
      <c r="N167" s="15" t="e">
        <f t="shared" si="43"/>
        <v>#N/A</v>
      </c>
      <c r="O167" s="15" t="e">
        <f t="shared" si="43"/>
        <v>#N/A</v>
      </c>
      <c r="P167" s="15" t="e">
        <f t="shared" si="43"/>
        <v>#N/A</v>
      </c>
      <c r="Q167" s="15" t="e">
        <f t="shared" si="43"/>
        <v>#N/A</v>
      </c>
      <c r="R167" s="15" t="e">
        <f t="shared" si="43"/>
        <v>#N/A</v>
      </c>
      <c r="S167" s="15" t="e">
        <f t="shared" si="43"/>
        <v>#N/A</v>
      </c>
      <c r="T167" s="15" t="e">
        <f t="shared" si="43"/>
        <v>#N/A</v>
      </c>
      <c r="U167" s="15" t="e">
        <f t="shared" si="43"/>
        <v>#N/A</v>
      </c>
      <c r="V167" s="15" t="e">
        <f t="shared" si="43"/>
        <v>#N/A</v>
      </c>
      <c r="W167" s="18" t="e">
        <f t="shared" si="34"/>
        <v>#N/A</v>
      </c>
      <c r="X167" s="18" t="e">
        <f t="shared" si="35"/>
        <v>#N/A</v>
      </c>
      <c r="Y167" s="18" t="e">
        <f t="shared" si="36"/>
        <v>#N/A</v>
      </c>
      <c r="Z167" s="18" t="e">
        <f t="shared" si="37"/>
        <v>#N/A</v>
      </c>
      <c r="AA167" s="15" t="e">
        <f t="shared" si="38"/>
        <v>#N/A</v>
      </c>
      <c r="AB167" s="15" t="e">
        <f t="shared" si="39"/>
        <v>#N/A</v>
      </c>
      <c r="AC167" s="15" t="e">
        <f t="shared" si="40"/>
        <v>#N/A</v>
      </c>
    </row>
    <row r="168" spans="1:29" hidden="1" x14ac:dyDescent="0.2">
      <c r="A168">
        <v>4090</v>
      </c>
      <c r="B168">
        <v>40610</v>
      </c>
      <c r="C168" t="s">
        <v>2436</v>
      </c>
      <c r="D168" t="s">
        <v>2437</v>
      </c>
      <c r="E168" t="s">
        <v>1158</v>
      </c>
      <c r="F168" t="s">
        <v>140</v>
      </c>
      <c r="G168" t="e">
        <f t="shared" si="33"/>
        <v>#N/A</v>
      </c>
      <c r="H168" s="15" t="e">
        <f t="shared" si="43"/>
        <v>#N/A</v>
      </c>
      <c r="I168" s="15" t="e">
        <f t="shared" si="43"/>
        <v>#N/A</v>
      </c>
      <c r="J168" s="15" t="e">
        <f t="shared" si="43"/>
        <v>#N/A</v>
      </c>
      <c r="K168" s="15" t="e">
        <f t="shared" si="43"/>
        <v>#N/A</v>
      </c>
      <c r="L168" s="15" t="e">
        <f t="shared" si="43"/>
        <v>#N/A</v>
      </c>
      <c r="M168" s="15" t="e">
        <f t="shared" si="43"/>
        <v>#N/A</v>
      </c>
      <c r="N168" s="15" t="e">
        <f t="shared" si="43"/>
        <v>#N/A</v>
      </c>
      <c r="O168" s="15" t="e">
        <f t="shared" si="43"/>
        <v>#N/A</v>
      </c>
      <c r="P168" s="15" t="e">
        <f t="shared" si="43"/>
        <v>#N/A</v>
      </c>
      <c r="Q168" s="15" t="e">
        <f t="shared" si="43"/>
        <v>#N/A</v>
      </c>
      <c r="R168" s="15" t="e">
        <f t="shared" si="43"/>
        <v>#N/A</v>
      </c>
      <c r="S168" s="15" t="e">
        <f t="shared" si="43"/>
        <v>#N/A</v>
      </c>
      <c r="T168" s="15" t="e">
        <f t="shared" si="43"/>
        <v>#N/A</v>
      </c>
      <c r="U168" s="15" t="e">
        <f t="shared" si="43"/>
        <v>#N/A</v>
      </c>
      <c r="V168" s="15" t="e">
        <f t="shared" si="43"/>
        <v>#N/A</v>
      </c>
      <c r="W168" s="18" t="e">
        <f t="shared" si="34"/>
        <v>#N/A</v>
      </c>
      <c r="X168" s="18" t="e">
        <f t="shared" si="35"/>
        <v>#N/A</v>
      </c>
      <c r="Y168" s="18" t="e">
        <f t="shared" si="36"/>
        <v>#N/A</v>
      </c>
      <c r="Z168" s="18" t="e">
        <f t="shared" si="37"/>
        <v>#N/A</v>
      </c>
      <c r="AA168" s="15" t="e">
        <f t="shared" si="38"/>
        <v>#N/A</v>
      </c>
      <c r="AB168" s="15" t="e">
        <f t="shared" si="39"/>
        <v>#N/A</v>
      </c>
      <c r="AC168" s="15" t="e">
        <f t="shared" si="40"/>
        <v>#N/A</v>
      </c>
    </row>
    <row r="169" spans="1:29" hidden="1" x14ac:dyDescent="0.2">
      <c r="A169">
        <v>4091</v>
      </c>
      <c r="B169">
        <v>40622</v>
      </c>
      <c r="C169" t="s">
        <v>2438</v>
      </c>
      <c r="D169" t="s">
        <v>2439</v>
      </c>
      <c r="E169" t="s">
        <v>1158</v>
      </c>
      <c r="F169" t="s">
        <v>140</v>
      </c>
      <c r="G169" t="e">
        <f t="shared" si="33"/>
        <v>#N/A</v>
      </c>
      <c r="H169" s="15" t="e">
        <f t="shared" si="43"/>
        <v>#N/A</v>
      </c>
      <c r="I169" s="15" t="e">
        <f t="shared" si="43"/>
        <v>#N/A</v>
      </c>
      <c r="J169" s="15" t="e">
        <f t="shared" si="43"/>
        <v>#N/A</v>
      </c>
      <c r="K169" s="15" t="e">
        <f t="shared" si="43"/>
        <v>#N/A</v>
      </c>
      <c r="L169" s="15" t="e">
        <f t="shared" si="43"/>
        <v>#N/A</v>
      </c>
      <c r="M169" s="15" t="e">
        <f t="shared" si="43"/>
        <v>#N/A</v>
      </c>
      <c r="N169" s="15" t="e">
        <f t="shared" si="43"/>
        <v>#N/A</v>
      </c>
      <c r="O169" s="15" t="e">
        <f t="shared" si="43"/>
        <v>#N/A</v>
      </c>
      <c r="P169" s="15" t="e">
        <f t="shared" si="43"/>
        <v>#N/A</v>
      </c>
      <c r="Q169" s="15" t="e">
        <f t="shared" si="43"/>
        <v>#N/A</v>
      </c>
      <c r="R169" s="15" t="e">
        <f t="shared" si="43"/>
        <v>#N/A</v>
      </c>
      <c r="S169" s="15" t="e">
        <f t="shared" si="43"/>
        <v>#N/A</v>
      </c>
      <c r="T169" s="15" t="e">
        <f t="shared" si="43"/>
        <v>#N/A</v>
      </c>
      <c r="U169" s="15" t="e">
        <f t="shared" si="43"/>
        <v>#N/A</v>
      </c>
      <c r="V169" s="15" t="e">
        <f t="shared" si="43"/>
        <v>#N/A</v>
      </c>
      <c r="W169" s="18" t="e">
        <f t="shared" si="34"/>
        <v>#N/A</v>
      </c>
      <c r="X169" s="18" t="e">
        <f t="shared" si="35"/>
        <v>#N/A</v>
      </c>
      <c r="Y169" s="18" t="e">
        <f t="shared" si="36"/>
        <v>#N/A</v>
      </c>
      <c r="Z169" s="18" t="e">
        <f t="shared" si="37"/>
        <v>#N/A</v>
      </c>
      <c r="AA169" s="15" t="e">
        <f t="shared" si="38"/>
        <v>#N/A</v>
      </c>
      <c r="AB169" s="15" t="e">
        <f t="shared" si="39"/>
        <v>#N/A</v>
      </c>
      <c r="AC169" s="15" t="e">
        <f t="shared" si="40"/>
        <v>#N/A</v>
      </c>
    </row>
    <row r="170" spans="1:29" hidden="1" x14ac:dyDescent="0.2">
      <c r="A170">
        <v>4094</v>
      </c>
      <c r="B170">
        <v>40676</v>
      </c>
      <c r="C170" t="s">
        <v>2441</v>
      </c>
      <c r="D170" t="s">
        <v>2442</v>
      </c>
      <c r="E170" t="s">
        <v>123</v>
      </c>
      <c r="F170" t="s">
        <v>124</v>
      </c>
      <c r="G170" t="e">
        <f t="shared" si="33"/>
        <v>#N/A</v>
      </c>
      <c r="H170" s="15" t="e">
        <f t="shared" si="43"/>
        <v>#N/A</v>
      </c>
      <c r="I170" s="15" t="e">
        <f t="shared" si="43"/>
        <v>#N/A</v>
      </c>
      <c r="J170" s="15" t="e">
        <f t="shared" si="43"/>
        <v>#N/A</v>
      </c>
      <c r="K170" s="15" t="e">
        <f t="shared" si="43"/>
        <v>#N/A</v>
      </c>
      <c r="L170" s="15" t="e">
        <f t="shared" si="43"/>
        <v>#N/A</v>
      </c>
      <c r="M170" s="15" t="e">
        <f t="shared" si="43"/>
        <v>#N/A</v>
      </c>
      <c r="N170" s="15" t="e">
        <f t="shared" si="43"/>
        <v>#N/A</v>
      </c>
      <c r="O170" s="15" t="e">
        <f t="shared" si="43"/>
        <v>#N/A</v>
      </c>
      <c r="P170" s="15" t="e">
        <f t="shared" si="43"/>
        <v>#N/A</v>
      </c>
      <c r="Q170" s="15" t="e">
        <f t="shared" si="43"/>
        <v>#N/A</v>
      </c>
      <c r="R170" s="15" t="e">
        <f t="shared" si="43"/>
        <v>#N/A</v>
      </c>
      <c r="S170" s="15" t="e">
        <f t="shared" si="43"/>
        <v>#N/A</v>
      </c>
      <c r="T170" s="15" t="e">
        <f t="shared" si="43"/>
        <v>#N/A</v>
      </c>
      <c r="U170" s="15" t="e">
        <f t="shared" si="43"/>
        <v>#N/A</v>
      </c>
      <c r="V170" s="15" t="e">
        <f t="shared" si="43"/>
        <v>#N/A</v>
      </c>
      <c r="W170" s="18" t="e">
        <f t="shared" si="34"/>
        <v>#N/A</v>
      </c>
      <c r="X170" s="18" t="e">
        <f t="shared" si="35"/>
        <v>#N/A</v>
      </c>
      <c r="Y170" s="18" t="e">
        <f t="shared" si="36"/>
        <v>#N/A</v>
      </c>
      <c r="Z170" s="18" t="e">
        <f t="shared" si="37"/>
        <v>#N/A</v>
      </c>
      <c r="AA170" s="15" t="e">
        <f t="shared" si="38"/>
        <v>#N/A</v>
      </c>
      <c r="AB170" s="15" t="e">
        <f t="shared" si="39"/>
        <v>#N/A</v>
      </c>
      <c r="AC170" s="15" t="e">
        <f t="shared" si="40"/>
        <v>#N/A</v>
      </c>
    </row>
    <row r="171" spans="1:29" hidden="1" x14ac:dyDescent="0.2">
      <c r="A171">
        <v>4095</v>
      </c>
      <c r="B171">
        <v>40808</v>
      </c>
      <c r="C171" t="s">
        <v>2443</v>
      </c>
      <c r="D171" t="s">
        <v>2444</v>
      </c>
      <c r="E171" t="s">
        <v>1158</v>
      </c>
      <c r="F171" t="s">
        <v>140</v>
      </c>
      <c r="G171" t="e">
        <f t="shared" si="33"/>
        <v>#N/A</v>
      </c>
      <c r="H171" s="15" t="e">
        <f t="shared" si="43"/>
        <v>#N/A</v>
      </c>
      <c r="I171" s="15" t="e">
        <f t="shared" si="43"/>
        <v>#N/A</v>
      </c>
      <c r="J171" s="15" t="e">
        <f t="shared" si="43"/>
        <v>#N/A</v>
      </c>
      <c r="K171" s="15" t="e">
        <f t="shared" si="43"/>
        <v>#N/A</v>
      </c>
      <c r="L171" s="15" t="e">
        <f t="shared" si="43"/>
        <v>#N/A</v>
      </c>
      <c r="M171" s="15" t="e">
        <f t="shared" si="43"/>
        <v>#N/A</v>
      </c>
      <c r="N171" s="15" t="e">
        <f t="shared" si="43"/>
        <v>#N/A</v>
      </c>
      <c r="O171" s="15" t="e">
        <f t="shared" si="43"/>
        <v>#N/A</v>
      </c>
      <c r="P171" s="15" t="e">
        <f t="shared" si="43"/>
        <v>#N/A</v>
      </c>
      <c r="Q171" s="15" t="e">
        <f t="shared" si="43"/>
        <v>#N/A</v>
      </c>
      <c r="R171" s="15" t="e">
        <f t="shared" si="43"/>
        <v>#N/A</v>
      </c>
      <c r="S171" s="15" t="e">
        <f t="shared" si="43"/>
        <v>#N/A</v>
      </c>
      <c r="T171" s="15" t="e">
        <f t="shared" si="43"/>
        <v>#N/A</v>
      </c>
      <c r="U171" s="15" t="e">
        <f t="shared" si="43"/>
        <v>#N/A</v>
      </c>
      <c r="V171" s="15" t="e">
        <f t="shared" si="43"/>
        <v>#N/A</v>
      </c>
      <c r="W171" s="18" t="e">
        <f t="shared" si="34"/>
        <v>#N/A</v>
      </c>
      <c r="X171" s="18" t="e">
        <f t="shared" si="35"/>
        <v>#N/A</v>
      </c>
      <c r="Y171" s="18" t="e">
        <f t="shared" si="36"/>
        <v>#N/A</v>
      </c>
      <c r="Z171" s="18" t="e">
        <f t="shared" si="37"/>
        <v>#N/A</v>
      </c>
      <c r="AA171" s="15" t="e">
        <f t="shared" si="38"/>
        <v>#N/A</v>
      </c>
      <c r="AB171" s="15" t="e">
        <f t="shared" si="39"/>
        <v>#N/A</v>
      </c>
      <c r="AC171" s="15" t="e">
        <f t="shared" si="40"/>
        <v>#N/A</v>
      </c>
    </row>
    <row r="172" spans="1:29" hidden="1" x14ac:dyDescent="0.2">
      <c r="A172">
        <v>4097</v>
      </c>
      <c r="B172">
        <v>40791</v>
      </c>
      <c r="C172" t="s">
        <v>2447</v>
      </c>
      <c r="D172" t="s">
        <v>2448</v>
      </c>
      <c r="E172" t="s">
        <v>123</v>
      </c>
      <c r="F172" t="s">
        <v>124</v>
      </c>
      <c r="G172" t="e">
        <f t="shared" si="33"/>
        <v>#N/A</v>
      </c>
      <c r="H172" s="15" t="e">
        <f t="shared" si="43"/>
        <v>#N/A</v>
      </c>
      <c r="I172" s="15" t="e">
        <f t="shared" si="43"/>
        <v>#N/A</v>
      </c>
      <c r="J172" s="15" t="e">
        <f t="shared" si="43"/>
        <v>#N/A</v>
      </c>
      <c r="K172" s="15" t="e">
        <f t="shared" si="43"/>
        <v>#N/A</v>
      </c>
      <c r="L172" s="15" t="e">
        <f t="shared" si="43"/>
        <v>#N/A</v>
      </c>
      <c r="M172" s="15" t="e">
        <f t="shared" si="43"/>
        <v>#N/A</v>
      </c>
      <c r="N172" s="15" t="e">
        <f t="shared" si="43"/>
        <v>#N/A</v>
      </c>
      <c r="O172" s="15" t="e">
        <f t="shared" si="43"/>
        <v>#N/A</v>
      </c>
      <c r="P172" s="15" t="e">
        <f t="shared" si="43"/>
        <v>#N/A</v>
      </c>
      <c r="Q172" s="15" t="e">
        <f t="shared" si="43"/>
        <v>#N/A</v>
      </c>
      <c r="R172" s="15" t="e">
        <f t="shared" si="43"/>
        <v>#N/A</v>
      </c>
      <c r="S172" s="15" t="e">
        <f t="shared" si="43"/>
        <v>#N/A</v>
      </c>
      <c r="T172" s="15" t="e">
        <f t="shared" si="43"/>
        <v>#N/A</v>
      </c>
      <c r="U172" s="15" t="e">
        <f t="shared" si="43"/>
        <v>#N/A</v>
      </c>
      <c r="V172" s="15" t="e">
        <f t="shared" si="43"/>
        <v>#N/A</v>
      </c>
      <c r="W172" s="18" t="e">
        <f t="shared" si="34"/>
        <v>#N/A</v>
      </c>
      <c r="X172" s="18" t="e">
        <f t="shared" si="35"/>
        <v>#N/A</v>
      </c>
      <c r="Y172" s="18" t="e">
        <f t="shared" si="36"/>
        <v>#N/A</v>
      </c>
      <c r="Z172" s="18" t="e">
        <f t="shared" si="37"/>
        <v>#N/A</v>
      </c>
      <c r="AA172" s="15" t="e">
        <f t="shared" si="38"/>
        <v>#N/A</v>
      </c>
      <c r="AB172" s="15" t="e">
        <f t="shared" si="39"/>
        <v>#N/A</v>
      </c>
      <c r="AC172" s="15" t="e">
        <f t="shared" si="40"/>
        <v>#N/A</v>
      </c>
    </row>
    <row r="173" spans="1:29" hidden="1" x14ac:dyDescent="0.2">
      <c r="A173">
        <v>4099</v>
      </c>
      <c r="B173">
        <v>38227</v>
      </c>
      <c r="C173" t="s">
        <v>2450</v>
      </c>
      <c r="D173" t="s">
        <v>2451</v>
      </c>
      <c r="E173" t="s">
        <v>6273</v>
      </c>
      <c r="F173" t="s">
        <v>1775</v>
      </c>
      <c r="G173" t="str">
        <f t="shared" si="33"/>
        <v>Workforce Transformation (Networks)</v>
      </c>
      <c r="H173" s="15">
        <f t="shared" si="43"/>
        <v>0</v>
      </c>
      <c r="I173" s="15">
        <f t="shared" si="43"/>
        <v>0</v>
      </c>
      <c r="J173" s="15">
        <f t="shared" si="43"/>
        <v>33728.81</v>
      </c>
      <c r="K173" s="15">
        <f t="shared" si="43"/>
        <v>15742657.65</v>
      </c>
      <c r="L173" s="15">
        <f t="shared" si="43"/>
        <v>0</v>
      </c>
      <c r="M173" s="15">
        <f t="shared" si="43"/>
        <v>0</v>
      </c>
      <c r="N173" s="15">
        <f t="shared" si="43"/>
        <v>0</v>
      </c>
      <c r="O173" s="15">
        <f t="shared" si="43"/>
        <v>33728.81</v>
      </c>
      <c r="P173" s="15">
        <f t="shared" si="43"/>
        <v>33728.81</v>
      </c>
      <c r="Q173" s="15">
        <f t="shared" si="43"/>
        <v>0</v>
      </c>
      <c r="R173" s="15">
        <f t="shared" si="43"/>
        <v>15742657.65</v>
      </c>
      <c r="S173" s="15">
        <f t="shared" si="43"/>
        <v>15742657.65</v>
      </c>
      <c r="T173" s="15">
        <f t="shared" si="43"/>
        <v>0</v>
      </c>
      <c r="U173" s="15">
        <f t="shared" si="43"/>
        <v>108755.17</v>
      </c>
      <c r="V173" s="15">
        <f t="shared" si="43"/>
        <v>0</v>
      </c>
      <c r="W173" s="18">
        <f t="shared" si="34"/>
        <v>0</v>
      </c>
      <c r="X173" s="18">
        <f t="shared" si="35"/>
        <v>15742657.65</v>
      </c>
      <c r="Y173" s="18">
        <f t="shared" si="36"/>
        <v>-15742657.65</v>
      </c>
      <c r="Z173" s="18">
        <f t="shared" si="37"/>
        <v>0</v>
      </c>
      <c r="AA173" s="15">
        <f t="shared" si="38"/>
        <v>15708928.84</v>
      </c>
      <c r="AB173" s="15">
        <f t="shared" si="39"/>
        <v>33728.81</v>
      </c>
      <c r="AC173" s="15">
        <f t="shared" si="40"/>
        <v>0</v>
      </c>
    </row>
    <row r="174" spans="1:29" hidden="1" x14ac:dyDescent="0.2">
      <c r="A174">
        <v>4106</v>
      </c>
      <c r="B174">
        <v>40786</v>
      </c>
      <c r="C174" t="s">
        <v>2466</v>
      </c>
      <c r="D174" t="s">
        <v>2467</v>
      </c>
      <c r="E174" t="s">
        <v>71</v>
      </c>
      <c r="F174" t="s">
        <v>6263</v>
      </c>
      <c r="G174" t="e">
        <f t="shared" si="33"/>
        <v>#N/A</v>
      </c>
      <c r="H174" s="15" t="e">
        <f t="shared" si="43"/>
        <v>#N/A</v>
      </c>
      <c r="I174" s="15" t="e">
        <f t="shared" si="43"/>
        <v>#N/A</v>
      </c>
      <c r="J174" s="15" t="e">
        <f t="shared" si="43"/>
        <v>#N/A</v>
      </c>
      <c r="K174" s="15" t="e">
        <f t="shared" si="43"/>
        <v>#N/A</v>
      </c>
      <c r="L174" s="15" t="e">
        <f t="shared" si="43"/>
        <v>#N/A</v>
      </c>
      <c r="M174" s="15" t="e">
        <f t="shared" si="43"/>
        <v>#N/A</v>
      </c>
      <c r="N174" s="15" t="e">
        <f t="shared" si="43"/>
        <v>#N/A</v>
      </c>
      <c r="O174" s="15" t="e">
        <f t="shared" si="43"/>
        <v>#N/A</v>
      </c>
      <c r="P174" s="15" t="e">
        <f t="shared" si="43"/>
        <v>#N/A</v>
      </c>
      <c r="Q174" s="15" t="e">
        <f t="shared" si="43"/>
        <v>#N/A</v>
      </c>
      <c r="R174" s="15" t="e">
        <f t="shared" si="43"/>
        <v>#N/A</v>
      </c>
      <c r="S174" s="15" t="e">
        <f t="shared" si="43"/>
        <v>#N/A</v>
      </c>
      <c r="T174" s="15" t="e">
        <f t="shared" si="43"/>
        <v>#N/A</v>
      </c>
      <c r="U174" s="15" t="e">
        <f t="shared" si="43"/>
        <v>#N/A</v>
      </c>
      <c r="V174" s="15" t="e">
        <f t="shared" si="43"/>
        <v>#N/A</v>
      </c>
      <c r="W174" s="18" t="e">
        <f t="shared" si="34"/>
        <v>#N/A</v>
      </c>
      <c r="X174" s="18" t="e">
        <f t="shared" si="35"/>
        <v>#N/A</v>
      </c>
      <c r="Y174" s="18" t="e">
        <f t="shared" si="36"/>
        <v>#N/A</v>
      </c>
      <c r="Z174" s="18" t="e">
        <f t="shared" si="37"/>
        <v>#N/A</v>
      </c>
      <c r="AA174" s="15" t="e">
        <f t="shared" si="38"/>
        <v>#N/A</v>
      </c>
      <c r="AB174" s="15" t="e">
        <f t="shared" si="39"/>
        <v>#N/A</v>
      </c>
      <c r="AC174" s="15" t="e">
        <f t="shared" si="40"/>
        <v>#N/A</v>
      </c>
    </row>
    <row r="175" spans="1:29" hidden="1" x14ac:dyDescent="0.2">
      <c r="A175">
        <v>4108</v>
      </c>
      <c r="B175">
        <v>40681</v>
      </c>
      <c r="C175" t="s">
        <v>2468</v>
      </c>
      <c r="D175" t="s">
        <v>2469</v>
      </c>
      <c r="E175" t="s">
        <v>123</v>
      </c>
      <c r="F175" t="s">
        <v>124</v>
      </c>
      <c r="G175" t="e">
        <f t="shared" si="33"/>
        <v>#N/A</v>
      </c>
      <c r="H175" s="15" t="e">
        <f t="shared" si="43"/>
        <v>#N/A</v>
      </c>
      <c r="I175" s="15" t="e">
        <f t="shared" si="43"/>
        <v>#N/A</v>
      </c>
      <c r="J175" s="15" t="e">
        <f t="shared" si="43"/>
        <v>#N/A</v>
      </c>
      <c r="K175" s="15" t="e">
        <f t="shared" si="43"/>
        <v>#N/A</v>
      </c>
      <c r="L175" s="15" t="e">
        <f t="shared" si="43"/>
        <v>#N/A</v>
      </c>
      <c r="M175" s="15" t="e">
        <f t="shared" si="43"/>
        <v>#N/A</v>
      </c>
      <c r="N175" s="15" t="e">
        <f t="shared" si="43"/>
        <v>#N/A</v>
      </c>
      <c r="O175" s="15" t="e">
        <f t="shared" si="43"/>
        <v>#N/A</v>
      </c>
      <c r="P175" s="15" t="e">
        <f t="shared" si="43"/>
        <v>#N/A</v>
      </c>
      <c r="Q175" s="15" t="e">
        <f t="shared" si="43"/>
        <v>#N/A</v>
      </c>
      <c r="R175" s="15" t="e">
        <f t="shared" si="43"/>
        <v>#N/A</v>
      </c>
      <c r="S175" s="15" t="e">
        <f t="shared" si="43"/>
        <v>#N/A</v>
      </c>
      <c r="T175" s="15" t="e">
        <f t="shared" si="43"/>
        <v>#N/A</v>
      </c>
      <c r="U175" s="15" t="e">
        <f t="shared" si="43"/>
        <v>#N/A</v>
      </c>
      <c r="V175" s="15" t="e">
        <f t="shared" si="43"/>
        <v>#N/A</v>
      </c>
      <c r="W175" s="18" t="e">
        <f t="shared" si="34"/>
        <v>#N/A</v>
      </c>
      <c r="X175" s="18" t="e">
        <f t="shared" si="35"/>
        <v>#N/A</v>
      </c>
      <c r="Y175" s="18" t="e">
        <f t="shared" si="36"/>
        <v>#N/A</v>
      </c>
      <c r="Z175" s="18" t="e">
        <f t="shared" si="37"/>
        <v>#N/A</v>
      </c>
      <c r="AA175" s="15" t="e">
        <f t="shared" si="38"/>
        <v>#N/A</v>
      </c>
      <c r="AB175" s="15" t="e">
        <f t="shared" si="39"/>
        <v>#N/A</v>
      </c>
      <c r="AC175" s="15" t="e">
        <f t="shared" si="40"/>
        <v>#N/A</v>
      </c>
    </row>
    <row r="176" spans="1:29" hidden="1" x14ac:dyDescent="0.2">
      <c r="A176">
        <v>4109</v>
      </c>
      <c r="B176">
        <v>40682</v>
      </c>
      <c r="C176" t="s">
        <v>2470</v>
      </c>
      <c r="D176" t="s">
        <v>2471</v>
      </c>
      <c r="E176" t="s">
        <v>123</v>
      </c>
      <c r="F176" t="s">
        <v>124</v>
      </c>
      <c r="G176" t="str">
        <f t="shared" si="33"/>
        <v>LNG19.SIB.11 Tank Top Valves Upgrade</v>
      </c>
      <c r="H176" s="15">
        <f t="shared" si="43"/>
        <v>0</v>
      </c>
      <c r="I176" s="15">
        <f t="shared" si="43"/>
        <v>0</v>
      </c>
      <c r="J176" s="15">
        <f t="shared" si="43"/>
        <v>676776.76</v>
      </c>
      <c r="K176" s="15">
        <f t="shared" si="43"/>
        <v>2350606.5</v>
      </c>
      <c r="L176" s="15">
        <f t="shared" si="43"/>
        <v>155000</v>
      </c>
      <c r="M176" s="15">
        <f t="shared" si="43"/>
        <v>440177.9</v>
      </c>
      <c r="N176" s="15">
        <f t="shared" si="43"/>
        <v>2641067</v>
      </c>
      <c r="O176" s="15">
        <f t="shared" si="43"/>
        <v>859096.26315300004</v>
      </c>
      <c r="P176" s="15">
        <f t="shared" si="43"/>
        <v>704632.86280500004</v>
      </c>
      <c r="Q176" s="15">
        <f t="shared" si="43"/>
        <v>27856.102804999999</v>
      </c>
      <c r="R176" s="15">
        <f t="shared" si="43"/>
        <v>2548932.770513</v>
      </c>
      <c r="S176" s="15">
        <f t="shared" si="43"/>
        <v>2394469.3701650002</v>
      </c>
      <c r="T176" s="15">
        <f t="shared" si="43"/>
        <v>43862.870165</v>
      </c>
      <c r="U176" s="15">
        <f t="shared" si="43"/>
        <v>291822</v>
      </c>
      <c r="V176" s="15">
        <f t="shared" si="43"/>
        <v>0</v>
      </c>
      <c r="W176" s="18">
        <f t="shared" si="34"/>
        <v>2641067</v>
      </c>
      <c r="X176" s="18">
        <f t="shared" si="35"/>
        <v>2394469.3701650002</v>
      </c>
      <c r="Y176" s="18">
        <f t="shared" si="36"/>
        <v>246597.6298349998</v>
      </c>
      <c r="Z176" s="18">
        <f t="shared" si="37"/>
        <v>440177.9</v>
      </c>
      <c r="AA176" s="15">
        <f t="shared" si="38"/>
        <v>1673829.74</v>
      </c>
      <c r="AB176" s="15">
        <f t="shared" si="39"/>
        <v>704632.86280500004</v>
      </c>
      <c r="AC176" s="15">
        <f t="shared" si="40"/>
        <v>16006.767360000405</v>
      </c>
    </row>
    <row r="177" spans="1:29" hidden="1" x14ac:dyDescent="0.2">
      <c r="A177">
        <v>4113</v>
      </c>
      <c r="B177">
        <v>40798</v>
      </c>
      <c r="C177" t="s">
        <v>2476</v>
      </c>
      <c r="D177" t="s">
        <v>2477</v>
      </c>
      <c r="E177" t="s">
        <v>91</v>
      </c>
      <c r="F177" t="s">
        <v>92</v>
      </c>
      <c r="G177" t="e">
        <f t="shared" si="33"/>
        <v>#N/A</v>
      </c>
      <c r="H177" s="15" t="e">
        <f t="shared" si="43"/>
        <v>#N/A</v>
      </c>
      <c r="I177" s="15" t="e">
        <f t="shared" si="43"/>
        <v>#N/A</v>
      </c>
      <c r="J177" s="15" t="e">
        <f t="shared" si="43"/>
        <v>#N/A</v>
      </c>
      <c r="K177" s="15" t="e">
        <f t="shared" si="43"/>
        <v>#N/A</v>
      </c>
      <c r="L177" s="15" t="e">
        <f t="shared" si="43"/>
        <v>#N/A</v>
      </c>
      <c r="M177" s="15" t="e">
        <f t="shared" si="43"/>
        <v>#N/A</v>
      </c>
      <c r="N177" s="15" t="e">
        <f t="shared" si="43"/>
        <v>#N/A</v>
      </c>
      <c r="O177" s="15" t="e">
        <f t="shared" si="43"/>
        <v>#N/A</v>
      </c>
      <c r="P177" s="15" t="e">
        <f t="shared" si="43"/>
        <v>#N/A</v>
      </c>
      <c r="Q177" s="15" t="e">
        <f t="shared" si="43"/>
        <v>#N/A</v>
      </c>
      <c r="R177" s="15" t="e">
        <f t="shared" si="43"/>
        <v>#N/A</v>
      </c>
      <c r="S177" s="15" t="e">
        <f t="shared" si="43"/>
        <v>#N/A</v>
      </c>
      <c r="T177" s="15" t="e">
        <f t="shared" si="43"/>
        <v>#N/A</v>
      </c>
      <c r="U177" s="15" t="e">
        <f t="shared" si="43"/>
        <v>#N/A</v>
      </c>
      <c r="V177" s="15" t="e">
        <f t="shared" si="43"/>
        <v>#N/A</v>
      </c>
      <c r="W177" s="18" t="e">
        <f t="shared" si="34"/>
        <v>#N/A</v>
      </c>
      <c r="X177" s="18" t="e">
        <f t="shared" si="35"/>
        <v>#N/A</v>
      </c>
      <c r="Y177" s="18" t="e">
        <f t="shared" si="36"/>
        <v>#N/A</v>
      </c>
      <c r="Z177" s="18" t="e">
        <f t="shared" si="37"/>
        <v>#N/A</v>
      </c>
      <c r="AA177" s="15" t="e">
        <f t="shared" si="38"/>
        <v>#N/A</v>
      </c>
      <c r="AB177" s="15" t="e">
        <f t="shared" si="39"/>
        <v>#N/A</v>
      </c>
      <c r="AC177" s="15" t="e">
        <f t="shared" si="40"/>
        <v>#N/A</v>
      </c>
    </row>
    <row r="178" spans="1:29" hidden="1" x14ac:dyDescent="0.2">
      <c r="A178">
        <v>4115</v>
      </c>
      <c r="B178">
        <v>40031</v>
      </c>
      <c r="C178" t="s">
        <v>2478</v>
      </c>
      <c r="D178" t="s">
        <v>2479</v>
      </c>
      <c r="E178" t="s">
        <v>91</v>
      </c>
      <c r="F178" t="s">
        <v>92</v>
      </c>
      <c r="G178" t="e">
        <f t="shared" si="33"/>
        <v>#N/A</v>
      </c>
      <c r="H178" s="15" t="e">
        <f t="shared" ref="H178:V194" si="44">VLOOKUP($A178,SIBMonthly,H$1,FALSE)</f>
        <v>#N/A</v>
      </c>
      <c r="I178" s="15" t="e">
        <f t="shared" si="44"/>
        <v>#N/A</v>
      </c>
      <c r="J178" s="15" t="e">
        <f t="shared" si="44"/>
        <v>#N/A</v>
      </c>
      <c r="K178" s="15" t="e">
        <f t="shared" si="44"/>
        <v>#N/A</v>
      </c>
      <c r="L178" s="15" t="e">
        <f t="shared" si="44"/>
        <v>#N/A</v>
      </c>
      <c r="M178" s="15" t="e">
        <f t="shared" si="44"/>
        <v>#N/A</v>
      </c>
      <c r="N178" s="15" t="e">
        <f t="shared" si="44"/>
        <v>#N/A</v>
      </c>
      <c r="O178" s="15" t="e">
        <f t="shared" si="44"/>
        <v>#N/A</v>
      </c>
      <c r="P178" s="15" t="e">
        <f t="shared" si="44"/>
        <v>#N/A</v>
      </c>
      <c r="Q178" s="15" t="e">
        <f t="shared" si="44"/>
        <v>#N/A</v>
      </c>
      <c r="R178" s="15" t="e">
        <f t="shared" si="44"/>
        <v>#N/A</v>
      </c>
      <c r="S178" s="15" t="e">
        <f t="shared" si="44"/>
        <v>#N/A</v>
      </c>
      <c r="T178" s="15" t="e">
        <f t="shared" si="44"/>
        <v>#N/A</v>
      </c>
      <c r="U178" s="15" t="e">
        <f t="shared" si="44"/>
        <v>#N/A</v>
      </c>
      <c r="V178" s="15" t="e">
        <f t="shared" si="44"/>
        <v>#N/A</v>
      </c>
      <c r="W178" s="18" t="e">
        <f t="shared" si="34"/>
        <v>#N/A</v>
      </c>
      <c r="X178" s="18" t="e">
        <f t="shared" si="35"/>
        <v>#N/A</v>
      </c>
      <c r="Y178" s="18" t="e">
        <f t="shared" si="36"/>
        <v>#N/A</v>
      </c>
      <c r="Z178" s="18" t="e">
        <f t="shared" si="37"/>
        <v>#N/A</v>
      </c>
      <c r="AA178" s="15" t="e">
        <f t="shared" si="38"/>
        <v>#N/A</v>
      </c>
      <c r="AB178" s="15" t="e">
        <f t="shared" si="39"/>
        <v>#N/A</v>
      </c>
      <c r="AC178" s="15" t="e">
        <f t="shared" si="40"/>
        <v>#N/A</v>
      </c>
    </row>
    <row r="179" spans="1:29" hidden="1" x14ac:dyDescent="0.2">
      <c r="A179">
        <v>4127</v>
      </c>
      <c r="B179">
        <v>41970</v>
      </c>
      <c r="D179" t="s">
        <v>2485</v>
      </c>
      <c r="E179" t="s">
        <v>174</v>
      </c>
      <c r="F179" t="s">
        <v>881</v>
      </c>
      <c r="G179" t="e">
        <f t="shared" si="33"/>
        <v>#N/A</v>
      </c>
      <c r="H179" s="15" t="e">
        <f t="shared" si="44"/>
        <v>#N/A</v>
      </c>
      <c r="I179" s="15" t="e">
        <f t="shared" si="44"/>
        <v>#N/A</v>
      </c>
      <c r="J179" s="15" t="e">
        <f t="shared" si="44"/>
        <v>#N/A</v>
      </c>
      <c r="K179" s="15" t="e">
        <f t="shared" si="44"/>
        <v>#N/A</v>
      </c>
      <c r="L179" s="15" t="e">
        <f t="shared" si="44"/>
        <v>#N/A</v>
      </c>
      <c r="M179" s="15" t="e">
        <f t="shared" si="44"/>
        <v>#N/A</v>
      </c>
      <c r="N179" s="15" t="e">
        <f t="shared" si="44"/>
        <v>#N/A</v>
      </c>
      <c r="O179" s="15" t="e">
        <f t="shared" si="44"/>
        <v>#N/A</v>
      </c>
      <c r="P179" s="15" t="e">
        <f t="shared" si="44"/>
        <v>#N/A</v>
      </c>
      <c r="Q179" s="15" t="e">
        <f t="shared" si="44"/>
        <v>#N/A</v>
      </c>
      <c r="R179" s="15" t="e">
        <f t="shared" si="44"/>
        <v>#N/A</v>
      </c>
      <c r="S179" s="15" t="e">
        <f t="shared" si="44"/>
        <v>#N/A</v>
      </c>
      <c r="T179" s="15" t="e">
        <f t="shared" si="44"/>
        <v>#N/A</v>
      </c>
      <c r="U179" s="15" t="e">
        <f t="shared" si="44"/>
        <v>#N/A</v>
      </c>
      <c r="V179" s="15" t="e">
        <f t="shared" si="44"/>
        <v>#N/A</v>
      </c>
      <c r="W179" s="18" t="e">
        <f t="shared" si="34"/>
        <v>#N/A</v>
      </c>
      <c r="X179" s="18" t="e">
        <f t="shared" si="35"/>
        <v>#N/A</v>
      </c>
      <c r="Y179" s="18" t="e">
        <f t="shared" si="36"/>
        <v>#N/A</v>
      </c>
      <c r="Z179" s="18" t="e">
        <f t="shared" si="37"/>
        <v>#N/A</v>
      </c>
      <c r="AA179" s="15" t="e">
        <f t="shared" si="38"/>
        <v>#N/A</v>
      </c>
      <c r="AB179" s="15" t="e">
        <f t="shared" si="39"/>
        <v>#N/A</v>
      </c>
      <c r="AC179" s="15" t="e">
        <f t="shared" si="40"/>
        <v>#N/A</v>
      </c>
    </row>
    <row r="180" spans="1:29" hidden="1" x14ac:dyDescent="0.2">
      <c r="A180">
        <v>4132</v>
      </c>
      <c r="B180">
        <v>40706</v>
      </c>
      <c r="C180" t="s">
        <v>2489</v>
      </c>
      <c r="D180" t="s">
        <v>2490</v>
      </c>
      <c r="E180" t="s">
        <v>123</v>
      </c>
      <c r="F180" t="s">
        <v>124</v>
      </c>
      <c r="G180" t="str">
        <f t="shared" si="33"/>
        <v>VTS20.SIB.22 Iona CS Engine Management System upgrade</v>
      </c>
      <c r="H180" s="15">
        <f t="shared" si="44"/>
        <v>0</v>
      </c>
      <c r="I180" s="15">
        <f t="shared" si="44"/>
        <v>0</v>
      </c>
      <c r="J180" s="15">
        <f t="shared" si="44"/>
        <v>110990.19</v>
      </c>
      <c r="K180" s="15">
        <f t="shared" si="44"/>
        <v>601677.15</v>
      </c>
      <c r="L180" s="15">
        <f t="shared" si="44"/>
        <v>302080</v>
      </c>
      <c r="M180" s="15">
        <f t="shared" si="44"/>
        <v>0</v>
      </c>
      <c r="N180" s="15">
        <f t="shared" si="44"/>
        <v>2418895</v>
      </c>
      <c r="O180" s="15">
        <f t="shared" si="44"/>
        <v>110990.19</v>
      </c>
      <c r="P180" s="15">
        <f t="shared" si="44"/>
        <v>110990.19</v>
      </c>
      <c r="Q180" s="15">
        <f t="shared" si="44"/>
        <v>0</v>
      </c>
      <c r="R180" s="15">
        <f t="shared" si="44"/>
        <v>601677.15</v>
      </c>
      <c r="S180" s="15">
        <f t="shared" si="44"/>
        <v>601677.15</v>
      </c>
      <c r="T180" s="15">
        <f t="shared" si="44"/>
        <v>0</v>
      </c>
      <c r="U180" s="15">
        <f t="shared" si="44"/>
        <v>36050</v>
      </c>
      <c r="V180" s="15">
        <f t="shared" si="44"/>
        <v>0</v>
      </c>
      <c r="W180" s="18">
        <f t="shared" si="34"/>
        <v>2418895</v>
      </c>
      <c r="X180" s="18">
        <f t="shared" si="35"/>
        <v>601677.15</v>
      </c>
      <c r="Y180" s="18">
        <f t="shared" si="36"/>
        <v>1817217.85</v>
      </c>
      <c r="Z180" s="18">
        <f t="shared" si="37"/>
        <v>0</v>
      </c>
      <c r="AA180" s="15">
        <f t="shared" si="38"/>
        <v>490686.96</v>
      </c>
      <c r="AB180" s="15">
        <f t="shared" si="39"/>
        <v>110990.19</v>
      </c>
      <c r="AC180" s="15">
        <f t="shared" si="40"/>
        <v>0</v>
      </c>
    </row>
    <row r="181" spans="1:29" hidden="1" x14ac:dyDescent="0.2">
      <c r="A181">
        <v>4133</v>
      </c>
      <c r="B181">
        <v>40708</v>
      </c>
      <c r="C181" t="s">
        <v>2491</v>
      </c>
      <c r="D181" t="s">
        <v>2492</v>
      </c>
      <c r="E181" t="s">
        <v>123</v>
      </c>
      <c r="F181" t="s">
        <v>124</v>
      </c>
      <c r="G181" t="e">
        <f t="shared" si="33"/>
        <v>#N/A</v>
      </c>
      <c r="H181" s="15" t="e">
        <f t="shared" si="44"/>
        <v>#N/A</v>
      </c>
      <c r="I181" s="15" t="e">
        <f t="shared" si="44"/>
        <v>#N/A</v>
      </c>
      <c r="J181" s="15" t="e">
        <f t="shared" si="44"/>
        <v>#N/A</v>
      </c>
      <c r="K181" s="15" t="e">
        <f t="shared" si="44"/>
        <v>#N/A</v>
      </c>
      <c r="L181" s="15" t="e">
        <f t="shared" si="44"/>
        <v>#N/A</v>
      </c>
      <c r="M181" s="15" t="e">
        <f t="shared" si="44"/>
        <v>#N/A</v>
      </c>
      <c r="N181" s="15" t="e">
        <f t="shared" si="44"/>
        <v>#N/A</v>
      </c>
      <c r="O181" s="15" t="e">
        <f t="shared" si="44"/>
        <v>#N/A</v>
      </c>
      <c r="P181" s="15" t="e">
        <f t="shared" si="44"/>
        <v>#N/A</v>
      </c>
      <c r="Q181" s="15" t="e">
        <f t="shared" si="44"/>
        <v>#N/A</v>
      </c>
      <c r="R181" s="15" t="e">
        <f t="shared" si="44"/>
        <v>#N/A</v>
      </c>
      <c r="S181" s="15" t="e">
        <f t="shared" si="44"/>
        <v>#N/A</v>
      </c>
      <c r="T181" s="15" t="e">
        <f t="shared" si="44"/>
        <v>#N/A</v>
      </c>
      <c r="U181" s="15" t="e">
        <f t="shared" si="44"/>
        <v>#N/A</v>
      </c>
      <c r="V181" s="15" t="e">
        <f t="shared" si="44"/>
        <v>#N/A</v>
      </c>
      <c r="W181" s="18" t="e">
        <f t="shared" si="34"/>
        <v>#N/A</v>
      </c>
      <c r="X181" s="18" t="e">
        <f t="shared" si="35"/>
        <v>#N/A</v>
      </c>
      <c r="Y181" s="18" t="e">
        <f t="shared" si="36"/>
        <v>#N/A</v>
      </c>
      <c r="Z181" s="18" t="e">
        <f t="shared" si="37"/>
        <v>#N/A</v>
      </c>
      <c r="AA181" s="15" t="e">
        <f t="shared" si="38"/>
        <v>#N/A</v>
      </c>
      <c r="AB181" s="15" t="e">
        <f t="shared" si="39"/>
        <v>#N/A</v>
      </c>
      <c r="AC181" s="15" t="e">
        <f t="shared" si="40"/>
        <v>#N/A</v>
      </c>
    </row>
    <row r="182" spans="1:29" hidden="1" x14ac:dyDescent="0.2">
      <c r="A182">
        <v>4137</v>
      </c>
      <c r="B182">
        <v>40018</v>
      </c>
      <c r="C182" t="s">
        <v>2493</v>
      </c>
      <c r="D182" t="s">
        <v>2494</v>
      </c>
      <c r="E182" t="s">
        <v>1158</v>
      </c>
      <c r="F182" t="s">
        <v>140</v>
      </c>
      <c r="G182" t="e">
        <f t="shared" si="33"/>
        <v>#N/A</v>
      </c>
      <c r="H182" s="15" t="e">
        <f t="shared" si="44"/>
        <v>#N/A</v>
      </c>
      <c r="I182" s="15" t="e">
        <f t="shared" si="44"/>
        <v>#N/A</v>
      </c>
      <c r="J182" s="15" t="e">
        <f t="shared" si="44"/>
        <v>#N/A</v>
      </c>
      <c r="K182" s="15" t="e">
        <f t="shared" si="44"/>
        <v>#N/A</v>
      </c>
      <c r="L182" s="15" t="e">
        <f t="shared" si="44"/>
        <v>#N/A</v>
      </c>
      <c r="M182" s="15" t="e">
        <f t="shared" si="44"/>
        <v>#N/A</v>
      </c>
      <c r="N182" s="15" t="e">
        <f t="shared" si="44"/>
        <v>#N/A</v>
      </c>
      <c r="O182" s="15" t="e">
        <f t="shared" si="44"/>
        <v>#N/A</v>
      </c>
      <c r="P182" s="15" t="e">
        <f t="shared" si="44"/>
        <v>#N/A</v>
      </c>
      <c r="Q182" s="15" t="e">
        <f t="shared" si="44"/>
        <v>#N/A</v>
      </c>
      <c r="R182" s="15" t="e">
        <f t="shared" si="44"/>
        <v>#N/A</v>
      </c>
      <c r="S182" s="15" t="e">
        <f t="shared" si="44"/>
        <v>#N/A</v>
      </c>
      <c r="T182" s="15" t="e">
        <f t="shared" si="44"/>
        <v>#N/A</v>
      </c>
      <c r="U182" s="15" t="e">
        <f t="shared" si="44"/>
        <v>#N/A</v>
      </c>
      <c r="V182" s="15" t="e">
        <f t="shared" si="44"/>
        <v>#N/A</v>
      </c>
      <c r="W182" s="18" t="e">
        <f t="shared" si="34"/>
        <v>#N/A</v>
      </c>
      <c r="X182" s="18" t="e">
        <f t="shared" si="35"/>
        <v>#N/A</v>
      </c>
      <c r="Y182" s="18" t="e">
        <f t="shared" si="36"/>
        <v>#N/A</v>
      </c>
      <c r="Z182" s="18" t="e">
        <f t="shared" si="37"/>
        <v>#N/A</v>
      </c>
      <c r="AA182" s="15" t="e">
        <f t="shared" si="38"/>
        <v>#N/A</v>
      </c>
      <c r="AB182" s="15" t="e">
        <f t="shared" si="39"/>
        <v>#N/A</v>
      </c>
      <c r="AC182" s="15" t="e">
        <f t="shared" si="40"/>
        <v>#N/A</v>
      </c>
    </row>
    <row r="183" spans="1:29" hidden="1" x14ac:dyDescent="0.2">
      <c r="A183">
        <v>4138</v>
      </c>
      <c r="B183">
        <v>40769</v>
      </c>
      <c r="C183" t="s">
        <v>2495</v>
      </c>
      <c r="D183" t="s">
        <v>2496</v>
      </c>
      <c r="E183" t="s">
        <v>240</v>
      </c>
      <c r="F183" t="s">
        <v>241</v>
      </c>
      <c r="G183" t="e">
        <f t="shared" ref="G183:G246" si="45">VLOOKUP(A183,SIBMonthly,3,FALSE)</f>
        <v>#N/A</v>
      </c>
      <c r="H183" s="15" t="e">
        <f t="shared" si="44"/>
        <v>#N/A</v>
      </c>
      <c r="I183" s="15" t="e">
        <f t="shared" si="44"/>
        <v>#N/A</v>
      </c>
      <c r="J183" s="15" t="e">
        <f t="shared" si="44"/>
        <v>#N/A</v>
      </c>
      <c r="K183" s="15" t="e">
        <f t="shared" si="44"/>
        <v>#N/A</v>
      </c>
      <c r="L183" s="15" t="e">
        <f t="shared" si="44"/>
        <v>#N/A</v>
      </c>
      <c r="M183" s="15" t="e">
        <f t="shared" si="44"/>
        <v>#N/A</v>
      </c>
      <c r="N183" s="15" t="e">
        <f t="shared" si="44"/>
        <v>#N/A</v>
      </c>
      <c r="O183" s="15" t="e">
        <f t="shared" si="44"/>
        <v>#N/A</v>
      </c>
      <c r="P183" s="15" t="e">
        <f t="shared" si="44"/>
        <v>#N/A</v>
      </c>
      <c r="Q183" s="15" t="e">
        <f t="shared" si="44"/>
        <v>#N/A</v>
      </c>
      <c r="R183" s="15" t="e">
        <f t="shared" si="44"/>
        <v>#N/A</v>
      </c>
      <c r="S183" s="15" t="e">
        <f t="shared" si="44"/>
        <v>#N/A</v>
      </c>
      <c r="T183" s="15" t="e">
        <f t="shared" si="44"/>
        <v>#N/A</v>
      </c>
      <c r="U183" s="15" t="e">
        <f t="shared" si="44"/>
        <v>#N/A</v>
      </c>
      <c r="V183" s="15" t="e">
        <f t="shared" si="44"/>
        <v>#N/A</v>
      </c>
      <c r="W183" s="18" t="e">
        <f t="shared" ref="W183:W246" si="46">N183</f>
        <v>#N/A</v>
      </c>
      <c r="X183" s="18" t="e">
        <f t="shared" ref="X183:X246" si="47">S183</f>
        <v>#N/A</v>
      </c>
      <c r="Y183" s="18" t="e">
        <f t="shared" ref="Y183:Y246" si="48">W183-X183</f>
        <v>#N/A</v>
      </c>
      <c r="Z183" s="18" t="e">
        <f t="shared" ref="Z183:Z246" si="49">M183</f>
        <v>#N/A</v>
      </c>
      <c r="AA183" s="15" t="e">
        <f t="shared" ref="AA183:AA246" si="50">IF(K183=0,0,K183-J183)</f>
        <v>#N/A</v>
      </c>
      <c r="AB183" s="15" t="e">
        <f t="shared" ref="AB183:AB246" si="51">P183</f>
        <v>#N/A</v>
      </c>
      <c r="AC183" s="15" t="e">
        <f t="shared" ref="AC183:AC246" si="52">X183-(AB183+AA183)</f>
        <v>#N/A</v>
      </c>
    </row>
    <row r="184" spans="1:29" hidden="1" x14ac:dyDescent="0.2">
      <c r="A184">
        <v>4143</v>
      </c>
      <c r="B184">
        <v>37655</v>
      </c>
      <c r="D184" t="s">
        <v>6276</v>
      </c>
      <c r="E184" t="s">
        <v>6273</v>
      </c>
      <c r="F184" t="s">
        <v>1775</v>
      </c>
      <c r="G184" t="e">
        <f t="shared" si="45"/>
        <v>#N/A</v>
      </c>
      <c r="H184" s="15" t="e">
        <f t="shared" si="44"/>
        <v>#N/A</v>
      </c>
      <c r="I184" s="15" t="e">
        <f t="shared" si="44"/>
        <v>#N/A</v>
      </c>
      <c r="J184" s="15" t="e">
        <f t="shared" si="44"/>
        <v>#N/A</v>
      </c>
      <c r="K184" s="15" t="e">
        <f t="shared" si="44"/>
        <v>#N/A</v>
      </c>
      <c r="L184" s="15" t="e">
        <f t="shared" si="44"/>
        <v>#N/A</v>
      </c>
      <c r="M184" s="15" t="e">
        <f t="shared" si="44"/>
        <v>#N/A</v>
      </c>
      <c r="N184" s="15" t="e">
        <f t="shared" si="44"/>
        <v>#N/A</v>
      </c>
      <c r="O184" s="15" t="e">
        <f t="shared" si="44"/>
        <v>#N/A</v>
      </c>
      <c r="P184" s="15" t="e">
        <f t="shared" si="44"/>
        <v>#N/A</v>
      </c>
      <c r="Q184" s="15" t="e">
        <f t="shared" si="44"/>
        <v>#N/A</v>
      </c>
      <c r="R184" s="15" t="e">
        <f t="shared" si="44"/>
        <v>#N/A</v>
      </c>
      <c r="S184" s="15" t="e">
        <f t="shared" si="44"/>
        <v>#N/A</v>
      </c>
      <c r="T184" s="15" t="e">
        <f t="shared" si="44"/>
        <v>#N/A</v>
      </c>
      <c r="U184" s="15" t="e">
        <f t="shared" si="44"/>
        <v>#N/A</v>
      </c>
      <c r="V184" s="15" t="e">
        <f t="shared" si="44"/>
        <v>#N/A</v>
      </c>
      <c r="W184" s="18" t="e">
        <f t="shared" si="46"/>
        <v>#N/A</v>
      </c>
      <c r="X184" s="18" t="e">
        <f t="shared" si="47"/>
        <v>#N/A</v>
      </c>
      <c r="Y184" s="18" t="e">
        <f t="shared" si="48"/>
        <v>#N/A</v>
      </c>
      <c r="Z184" s="18" t="e">
        <f t="shared" si="49"/>
        <v>#N/A</v>
      </c>
      <c r="AA184" s="15" t="e">
        <f t="shared" si="50"/>
        <v>#N/A</v>
      </c>
      <c r="AB184" s="15" t="e">
        <f t="shared" si="51"/>
        <v>#N/A</v>
      </c>
      <c r="AC184" s="15" t="e">
        <f t="shared" si="52"/>
        <v>#N/A</v>
      </c>
    </row>
    <row r="185" spans="1:29" hidden="1" x14ac:dyDescent="0.2">
      <c r="A185">
        <v>4161</v>
      </c>
      <c r="B185">
        <v>40664</v>
      </c>
      <c r="C185" t="s">
        <v>2508</v>
      </c>
      <c r="D185" t="s">
        <v>2508</v>
      </c>
      <c r="E185" t="s">
        <v>71</v>
      </c>
      <c r="F185" t="s">
        <v>6263</v>
      </c>
      <c r="G185" t="e">
        <f t="shared" si="45"/>
        <v>#N/A</v>
      </c>
      <c r="H185" s="15" t="e">
        <f t="shared" si="44"/>
        <v>#N/A</v>
      </c>
      <c r="I185" s="15" t="e">
        <f t="shared" si="44"/>
        <v>#N/A</v>
      </c>
      <c r="J185" s="15" t="e">
        <f t="shared" si="44"/>
        <v>#N/A</v>
      </c>
      <c r="K185" s="15" t="e">
        <f t="shared" si="44"/>
        <v>#N/A</v>
      </c>
      <c r="L185" s="15" t="e">
        <f t="shared" si="44"/>
        <v>#N/A</v>
      </c>
      <c r="M185" s="15" t="e">
        <f t="shared" si="44"/>
        <v>#N/A</v>
      </c>
      <c r="N185" s="15" t="e">
        <f t="shared" si="44"/>
        <v>#N/A</v>
      </c>
      <c r="O185" s="15" t="e">
        <f t="shared" si="44"/>
        <v>#N/A</v>
      </c>
      <c r="P185" s="15" t="e">
        <f t="shared" si="44"/>
        <v>#N/A</v>
      </c>
      <c r="Q185" s="15" t="e">
        <f t="shared" si="44"/>
        <v>#N/A</v>
      </c>
      <c r="R185" s="15" t="e">
        <f t="shared" si="44"/>
        <v>#N/A</v>
      </c>
      <c r="S185" s="15" t="e">
        <f t="shared" si="44"/>
        <v>#N/A</v>
      </c>
      <c r="T185" s="15" t="e">
        <f t="shared" si="44"/>
        <v>#N/A</v>
      </c>
      <c r="U185" s="15" t="e">
        <f t="shared" si="44"/>
        <v>#N/A</v>
      </c>
      <c r="V185" s="15" t="e">
        <f t="shared" si="44"/>
        <v>#N/A</v>
      </c>
      <c r="W185" s="18" t="e">
        <f t="shared" si="46"/>
        <v>#N/A</v>
      </c>
      <c r="X185" s="18" t="e">
        <f t="shared" si="47"/>
        <v>#N/A</v>
      </c>
      <c r="Y185" s="18" t="e">
        <f t="shared" si="48"/>
        <v>#N/A</v>
      </c>
      <c r="Z185" s="18" t="e">
        <f t="shared" si="49"/>
        <v>#N/A</v>
      </c>
      <c r="AA185" s="15" t="e">
        <f t="shared" si="50"/>
        <v>#N/A</v>
      </c>
      <c r="AB185" s="15" t="e">
        <f t="shared" si="51"/>
        <v>#N/A</v>
      </c>
      <c r="AC185" s="15" t="e">
        <f t="shared" si="52"/>
        <v>#N/A</v>
      </c>
    </row>
    <row r="186" spans="1:29" hidden="1" x14ac:dyDescent="0.2">
      <c r="A186">
        <v>4162</v>
      </c>
      <c r="B186">
        <v>40724</v>
      </c>
      <c r="C186" t="s">
        <v>2509</v>
      </c>
      <c r="D186" t="s">
        <v>2510</v>
      </c>
      <c r="E186" t="s">
        <v>71</v>
      </c>
      <c r="F186" t="s">
        <v>6263</v>
      </c>
      <c r="G186" t="e">
        <f t="shared" si="45"/>
        <v>#N/A</v>
      </c>
      <c r="H186" s="15" t="e">
        <f t="shared" si="44"/>
        <v>#N/A</v>
      </c>
      <c r="I186" s="15" t="e">
        <f t="shared" si="44"/>
        <v>#N/A</v>
      </c>
      <c r="J186" s="15" t="e">
        <f t="shared" si="44"/>
        <v>#N/A</v>
      </c>
      <c r="K186" s="15" t="e">
        <f t="shared" si="44"/>
        <v>#N/A</v>
      </c>
      <c r="L186" s="15" t="e">
        <f t="shared" si="44"/>
        <v>#N/A</v>
      </c>
      <c r="M186" s="15" t="e">
        <f t="shared" si="44"/>
        <v>#N/A</v>
      </c>
      <c r="N186" s="15" t="e">
        <f t="shared" si="44"/>
        <v>#N/A</v>
      </c>
      <c r="O186" s="15" t="e">
        <f t="shared" si="44"/>
        <v>#N/A</v>
      </c>
      <c r="P186" s="15" t="e">
        <f t="shared" si="44"/>
        <v>#N/A</v>
      </c>
      <c r="Q186" s="15" t="e">
        <f t="shared" si="44"/>
        <v>#N/A</v>
      </c>
      <c r="R186" s="15" t="e">
        <f t="shared" si="44"/>
        <v>#N/A</v>
      </c>
      <c r="S186" s="15" t="e">
        <f t="shared" si="44"/>
        <v>#N/A</v>
      </c>
      <c r="T186" s="15" t="e">
        <f t="shared" si="44"/>
        <v>#N/A</v>
      </c>
      <c r="U186" s="15" t="e">
        <f t="shared" si="44"/>
        <v>#N/A</v>
      </c>
      <c r="V186" s="15" t="e">
        <f t="shared" si="44"/>
        <v>#N/A</v>
      </c>
      <c r="W186" s="18" t="e">
        <f t="shared" si="46"/>
        <v>#N/A</v>
      </c>
      <c r="X186" s="18" t="e">
        <f t="shared" si="47"/>
        <v>#N/A</v>
      </c>
      <c r="Y186" s="18" t="e">
        <f t="shared" si="48"/>
        <v>#N/A</v>
      </c>
      <c r="Z186" s="18" t="e">
        <f t="shared" si="49"/>
        <v>#N/A</v>
      </c>
      <c r="AA186" s="15" t="e">
        <f t="shared" si="50"/>
        <v>#N/A</v>
      </c>
      <c r="AB186" s="15" t="e">
        <f t="shared" si="51"/>
        <v>#N/A</v>
      </c>
      <c r="AC186" s="15" t="e">
        <f t="shared" si="52"/>
        <v>#N/A</v>
      </c>
    </row>
    <row r="187" spans="1:29" hidden="1" x14ac:dyDescent="0.2">
      <c r="A187">
        <v>4163</v>
      </c>
      <c r="B187">
        <v>40727</v>
      </c>
      <c r="C187" t="s">
        <v>2511</v>
      </c>
      <c r="D187" t="s">
        <v>2512</v>
      </c>
      <c r="E187" t="s">
        <v>71</v>
      </c>
      <c r="F187" t="s">
        <v>6263</v>
      </c>
      <c r="G187" t="e">
        <f t="shared" si="45"/>
        <v>#N/A</v>
      </c>
      <c r="H187" s="15" t="e">
        <f t="shared" si="44"/>
        <v>#N/A</v>
      </c>
      <c r="I187" s="15" t="e">
        <f t="shared" si="44"/>
        <v>#N/A</v>
      </c>
      <c r="J187" s="15" t="e">
        <f t="shared" si="44"/>
        <v>#N/A</v>
      </c>
      <c r="K187" s="15" t="e">
        <f t="shared" si="44"/>
        <v>#N/A</v>
      </c>
      <c r="L187" s="15" t="e">
        <f t="shared" si="44"/>
        <v>#N/A</v>
      </c>
      <c r="M187" s="15" t="e">
        <f t="shared" si="44"/>
        <v>#N/A</v>
      </c>
      <c r="N187" s="15" t="e">
        <f t="shared" si="44"/>
        <v>#N/A</v>
      </c>
      <c r="O187" s="15" t="e">
        <f t="shared" si="44"/>
        <v>#N/A</v>
      </c>
      <c r="P187" s="15" t="e">
        <f t="shared" si="44"/>
        <v>#N/A</v>
      </c>
      <c r="Q187" s="15" t="e">
        <f t="shared" si="44"/>
        <v>#N/A</v>
      </c>
      <c r="R187" s="15" t="e">
        <f t="shared" si="44"/>
        <v>#N/A</v>
      </c>
      <c r="S187" s="15" t="e">
        <f t="shared" si="44"/>
        <v>#N/A</v>
      </c>
      <c r="T187" s="15" t="e">
        <f t="shared" si="44"/>
        <v>#N/A</v>
      </c>
      <c r="U187" s="15" t="e">
        <f t="shared" si="44"/>
        <v>#N/A</v>
      </c>
      <c r="V187" s="15" t="e">
        <f t="shared" si="44"/>
        <v>#N/A</v>
      </c>
      <c r="W187" s="18" t="e">
        <f t="shared" si="46"/>
        <v>#N/A</v>
      </c>
      <c r="X187" s="18" t="e">
        <f t="shared" si="47"/>
        <v>#N/A</v>
      </c>
      <c r="Y187" s="18" t="e">
        <f t="shared" si="48"/>
        <v>#N/A</v>
      </c>
      <c r="Z187" s="18" t="e">
        <f t="shared" si="49"/>
        <v>#N/A</v>
      </c>
      <c r="AA187" s="15" t="e">
        <f t="shared" si="50"/>
        <v>#N/A</v>
      </c>
      <c r="AB187" s="15" t="e">
        <f t="shared" si="51"/>
        <v>#N/A</v>
      </c>
      <c r="AC187" s="15" t="e">
        <f t="shared" si="52"/>
        <v>#N/A</v>
      </c>
    </row>
    <row r="188" spans="1:29" hidden="1" x14ac:dyDescent="0.2">
      <c r="A188">
        <v>4164</v>
      </c>
      <c r="B188">
        <v>40742</v>
      </c>
      <c r="C188" t="s">
        <v>2513</v>
      </c>
      <c r="D188" t="s">
        <v>2513</v>
      </c>
      <c r="E188" t="s">
        <v>66</v>
      </c>
      <c r="F188" t="s">
        <v>67</v>
      </c>
      <c r="G188" t="e">
        <f t="shared" si="45"/>
        <v>#N/A</v>
      </c>
      <c r="H188" s="15" t="e">
        <f t="shared" si="44"/>
        <v>#N/A</v>
      </c>
      <c r="I188" s="15" t="e">
        <f t="shared" si="44"/>
        <v>#N/A</v>
      </c>
      <c r="J188" s="15" t="e">
        <f t="shared" si="44"/>
        <v>#N/A</v>
      </c>
      <c r="K188" s="15" t="e">
        <f t="shared" si="44"/>
        <v>#N/A</v>
      </c>
      <c r="L188" s="15" t="e">
        <f t="shared" si="44"/>
        <v>#N/A</v>
      </c>
      <c r="M188" s="15" t="e">
        <f t="shared" si="44"/>
        <v>#N/A</v>
      </c>
      <c r="N188" s="15" t="e">
        <f t="shared" si="44"/>
        <v>#N/A</v>
      </c>
      <c r="O188" s="15" t="e">
        <f t="shared" si="44"/>
        <v>#N/A</v>
      </c>
      <c r="P188" s="15" t="e">
        <f t="shared" si="44"/>
        <v>#N/A</v>
      </c>
      <c r="Q188" s="15" t="e">
        <f t="shared" si="44"/>
        <v>#N/A</v>
      </c>
      <c r="R188" s="15" t="e">
        <f t="shared" si="44"/>
        <v>#N/A</v>
      </c>
      <c r="S188" s="15" t="e">
        <f t="shared" si="44"/>
        <v>#N/A</v>
      </c>
      <c r="T188" s="15" t="e">
        <f t="shared" si="44"/>
        <v>#N/A</v>
      </c>
      <c r="U188" s="15" t="e">
        <f t="shared" si="44"/>
        <v>#N/A</v>
      </c>
      <c r="V188" s="15" t="e">
        <f t="shared" si="44"/>
        <v>#N/A</v>
      </c>
      <c r="W188" s="18" t="e">
        <f t="shared" si="46"/>
        <v>#N/A</v>
      </c>
      <c r="X188" s="18" t="e">
        <f t="shared" si="47"/>
        <v>#N/A</v>
      </c>
      <c r="Y188" s="18" t="e">
        <f t="shared" si="48"/>
        <v>#N/A</v>
      </c>
      <c r="Z188" s="18" t="e">
        <f t="shared" si="49"/>
        <v>#N/A</v>
      </c>
      <c r="AA188" s="15" t="e">
        <f t="shared" si="50"/>
        <v>#N/A</v>
      </c>
      <c r="AB188" s="15" t="e">
        <f t="shared" si="51"/>
        <v>#N/A</v>
      </c>
      <c r="AC188" s="15" t="e">
        <f t="shared" si="52"/>
        <v>#N/A</v>
      </c>
    </row>
    <row r="189" spans="1:29" hidden="1" x14ac:dyDescent="0.2">
      <c r="A189">
        <v>4167</v>
      </c>
      <c r="B189">
        <v>40116</v>
      </c>
      <c r="C189" t="s">
        <v>2515</v>
      </c>
      <c r="D189" t="s">
        <v>2516</v>
      </c>
      <c r="E189" t="s">
        <v>6267</v>
      </c>
      <c r="F189" t="s">
        <v>120</v>
      </c>
      <c r="G189" t="e">
        <f t="shared" si="45"/>
        <v>#N/A</v>
      </c>
      <c r="H189" s="15" t="e">
        <f t="shared" si="44"/>
        <v>#N/A</v>
      </c>
      <c r="I189" s="15" t="e">
        <f t="shared" si="44"/>
        <v>#N/A</v>
      </c>
      <c r="J189" s="15" t="e">
        <f t="shared" si="44"/>
        <v>#N/A</v>
      </c>
      <c r="K189" s="15" t="e">
        <f t="shared" si="44"/>
        <v>#N/A</v>
      </c>
      <c r="L189" s="15" t="e">
        <f t="shared" si="44"/>
        <v>#N/A</v>
      </c>
      <c r="M189" s="15" t="e">
        <f t="shared" si="44"/>
        <v>#N/A</v>
      </c>
      <c r="N189" s="15" t="e">
        <f t="shared" si="44"/>
        <v>#N/A</v>
      </c>
      <c r="O189" s="15" t="e">
        <f t="shared" si="44"/>
        <v>#N/A</v>
      </c>
      <c r="P189" s="15" t="e">
        <f t="shared" si="44"/>
        <v>#N/A</v>
      </c>
      <c r="Q189" s="15" t="e">
        <f t="shared" si="44"/>
        <v>#N/A</v>
      </c>
      <c r="R189" s="15" t="e">
        <f t="shared" si="44"/>
        <v>#N/A</v>
      </c>
      <c r="S189" s="15" t="e">
        <f t="shared" si="44"/>
        <v>#N/A</v>
      </c>
      <c r="T189" s="15" t="e">
        <f t="shared" si="44"/>
        <v>#N/A</v>
      </c>
      <c r="U189" s="15" t="e">
        <f t="shared" si="44"/>
        <v>#N/A</v>
      </c>
      <c r="V189" s="15" t="e">
        <f t="shared" si="44"/>
        <v>#N/A</v>
      </c>
      <c r="W189" s="18" t="e">
        <f t="shared" si="46"/>
        <v>#N/A</v>
      </c>
      <c r="X189" s="18" t="e">
        <f t="shared" si="47"/>
        <v>#N/A</v>
      </c>
      <c r="Y189" s="18" t="e">
        <f t="shared" si="48"/>
        <v>#N/A</v>
      </c>
      <c r="Z189" s="18" t="e">
        <f t="shared" si="49"/>
        <v>#N/A</v>
      </c>
      <c r="AA189" s="15" t="e">
        <f t="shared" si="50"/>
        <v>#N/A</v>
      </c>
      <c r="AB189" s="15" t="e">
        <f t="shared" si="51"/>
        <v>#N/A</v>
      </c>
      <c r="AC189" s="15" t="e">
        <f t="shared" si="52"/>
        <v>#N/A</v>
      </c>
    </row>
    <row r="190" spans="1:29" hidden="1" x14ac:dyDescent="0.2">
      <c r="A190">
        <v>4168</v>
      </c>
      <c r="B190">
        <v>40764</v>
      </c>
      <c r="C190" t="s">
        <v>2517</v>
      </c>
      <c r="D190" t="s">
        <v>2518</v>
      </c>
      <c r="E190" t="s">
        <v>123</v>
      </c>
      <c r="F190" t="s">
        <v>124</v>
      </c>
      <c r="G190" t="str">
        <f t="shared" si="45"/>
        <v>BCS Fire Gas Suppression</v>
      </c>
      <c r="H190" s="15">
        <f t="shared" si="44"/>
        <v>0</v>
      </c>
      <c r="I190" s="15">
        <f t="shared" si="44"/>
        <v>0</v>
      </c>
      <c r="J190" s="15">
        <f t="shared" si="44"/>
        <v>197550.4</v>
      </c>
      <c r="K190" s="15">
        <f t="shared" si="44"/>
        <v>2794029.07</v>
      </c>
      <c r="L190" s="15">
        <f t="shared" si="44"/>
        <v>66720</v>
      </c>
      <c r="M190" s="15">
        <f t="shared" si="44"/>
        <v>0</v>
      </c>
      <c r="N190" s="15">
        <f t="shared" si="44"/>
        <v>2800000</v>
      </c>
      <c r="O190" s="15">
        <f t="shared" si="44"/>
        <v>195881</v>
      </c>
      <c r="P190" s="15">
        <f t="shared" si="44"/>
        <v>197550.4</v>
      </c>
      <c r="Q190" s="15">
        <f t="shared" si="44"/>
        <v>0</v>
      </c>
      <c r="R190" s="15">
        <f t="shared" si="44"/>
        <v>2792359.67</v>
      </c>
      <c r="S190" s="15">
        <f t="shared" si="44"/>
        <v>2794029.07</v>
      </c>
      <c r="T190" s="15">
        <f t="shared" si="44"/>
        <v>0</v>
      </c>
      <c r="U190" s="15">
        <f t="shared" si="44"/>
        <v>2911</v>
      </c>
      <c r="V190" s="15">
        <f t="shared" si="44"/>
        <v>0</v>
      </c>
      <c r="W190" s="18">
        <f t="shared" si="46"/>
        <v>2800000</v>
      </c>
      <c r="X190" s="18">
        <f t="shared" si="47"/>
        <v>2794029.07</v>
      </c>
      <c r="Y190" s="18">
        <f t="shared" si="48"/>
        <v>5970.9300000001676</v>
      </c>
      <c r="Z190" s="18">
        <f t="shared" si="49"/>
        <v>0</v>
      </c>
      <c r="AA190" s="15">
        <f t="shared" si="50"/>
        <v>2596478.67</v>
      </c>
      <c r="AB190" s="15">
        <f t="shared" si="51"/>
        <v>197550.4</v>
      </c>
      <c r="AC190" s="15">
        <f t="shared" si="52"/>
        <v>0</v>
      </c>
    </row>
    <row r="191" spans="1:29" hidden="1" x14ac:dyDescent="0.2">
      <c r="A191">
        <v>4178</v>
      </c>
      <c r="B191">
        <v>40118</v>
      </c>
      <c r="D191" t="s">
        <v>2529</v>
      </c>
      <c r="E191" t="s">
        <v>147</v>
      </c>
      <c r="F191" t="s">
        <v>6266</v>
      </c>
      <c r="G191" t="e">
        <f t="shared" si="45"/>
        <v>#N/A</v>
      </c>
      <c r="H191" s="15" t="e">
        <f t="shared" si="44"/>
        <v>#N/A</v>
      </c>
      <c r="I191" s="15" t="e">
        <f t="shared" si="44"/>
        <v>#N/A</v>
      </c>
      <c r="J191" s="15" t="e">
        <f t="shared" si="44"/>
        <v>#N/A</v>
      </c>
      <c r="K191" s="15" t="e">
        <f t="shared" si="44"/>
        <v>#N/A</v>
      </c>
      <c r="L191" s="15" t="e">
        <f t="shared" si="44"/>
        <v>#N/A</v>
      </c>
      <c r="M191" s="15" t="e">
        <f t="shared" si="44"/>
        <v>#N/A</v>
      </c>
      <c r="N191" s="15" t="e">
        <f t="shared" si="44"/>
        <v>#N/A</v>
      </c>
      <c r="O191" s="15" t="e">
        <f t="shared" si="44"/>
        <v>#N/A</v>
      </c>
      <c r="P191" s="15" t="e">
        <f t="shared" si="44"/>
        <v>#N/A</v>
      </c>
      <c r="Q191" s="15" t="e">
        <f t="shared" si="44"/>
        <v>#N/A</v>
      </c>
      <c r="R191" s="15" t="e">
        <f t="shared" si="44"/>
        <v>#N/A</v>
      </c>
      <c r="S191" s="15" t="e">
        <f t="shared" si="44"/>
        <v>#N/A</v>
      </c>
      <c r="T191" s="15" t="e">
        <f t="shared" si="44"/>
        <v>#N/A</v>
      </c>
      <c r="U191" s="15" t="e">
        <f t="shared" si="44"/>
        <v>#N/A</v>
      </c>
      <c r="V191" s="15" t="e">
        <f t="shared" si="44"/>
        <v>#N/A</v>
      </c>
      <c r="W191" s="18" t="e">
        <f t="shared" si="46"/>
        <v>#N/A</v>
      </c>
      <c r="X191" s="18" t="e">
        <f t="shared" si="47"/>
        <v>#N/A</v>
      </c>
      <c r="Y191" s="18" t="e">
        <f t="shared" si="48"/>
        <v>#N/A</v>
      </c>
      <c r="Z191" s="18" t="e">
        <f t="shared" si="49"/>
        <v>#N/A</v>
      </c>
      <c r="AA191" s="15" t="e">
        <f t="shared" si="50"/>
        <v>#N/A</v>
      </c>
      <c r="AB191" s="15" t="e">
        <f t="shared" si="51"/>
        <v>#N/A</v>
      </c>
      <c r="AC191" s="15" t="e">
        <f t="shared" si="52"/>
        <v>#N/A</v>
      </c>
    </row>
    <row r="192" spans="1:29" hidden="1" x14ac:dyDescent="0.2">
      <c r="A192">
        <v>4184</v>
      </c>
      <c r="B192">
        <v>40647</v>
      </c>
      <c r="C192" t="s">
        <v>2537</v>
      </c>
      <c r="D192" t="s">
        <v>2538</v>
      </c>
      <c r="E192" t="s">
        <v>6273</v>
      </c>
      <c r="F192" t="s">
        <v>1775</v>
      </c>
      <c r="G192" t="e">
        <f t="shared" si="45"/>
        <v>#N/A</v>
      </c>
      <c r="H192" s="15" t="e">
        <f t="shared" si="44"/>
        <v>#N/A</v>
      </c>
      <c r="I192" s="15" t="e">
        <f t="shared" si="44"/>
        <v>#N/A</v>
      </c>
      <c r="J192" s="15" t="e">
        <f t="shared" si="44"/>
        <v>#N/A</v>
      </c>
      <c r="K192" s="15" t="e">
        <f t="shared" si="44"/>
        <v>#N/A</v>
      </c>
      <c r="L192" s="15" t="e">
        <f t="shared" si="44"/>
        <v>#N/A</v>
      </c>
      <c r="M192" s="15" t="e">
        <f t="shared" si="44"/>
        <v>#N/A</v>
      </c>
      <c r="N192" s="15" t="e">
        <f t="shared" si="44"/>
        <v>#N/A</v>
      </c>
      <c r="O192" s="15" t="e">
        <f t="shared" si="44"/>
        <v>#N/A</v>
      </c>
      <c r="P192" s="15" t="e">
        <f t="shared" si="44"/>
        <v>#N/A</v>
      </c>
      <c r="Q192" s="15" t="e">
        <f t="shared" si="44"/>
        <v>#N/A</v>
      </c>
      <c r="R192" s="15" t="e">
        <f t="shared" si="44"/>
        <v>#N/A</v>
      </c>
      <c r="S192" s="15" t="e">
        <f t="shared" si="44"/>
        <v>#N/A</v>
      </c>
      <c r="T192" s="15" t="e">
        <f t="shared" si="44"/>
        <v>#N/A</v>
      </c>
      <c r="U192" s="15" t="e">
        <f t="shared" si="44"/>
        <v>#N/A</v>
      </c>
      <c r="V192" s="15" t="e">
        <f t="shared" si="44"/>
        <v>#N/A</v>
      </c>
      <c r="W192" s="18" t="e">
        <f t="shared" si="46"/>
        <v>#N/A</v>
      </c>
      <c r="X192" s="18" t="e">
        <f t="shared" si="47"/>
        <v>#N/A</v>
      </c>
      <c r="Y192" s="18" t="e">
        <f t="shared" si="48"/>
        <v>#N/A</v>
      </c>
      <c r="Z192" s="18" t="e">
        <f t="shared" si="49"/>
        <v>#N/A</v>
      </c>
      <c r="AA192" s="15" t="e">
        <f t="shared" si="50"/>
        <v>#N/A</v>
      </c>
      <c r="AB192" s="15" t="e">
        <f t="shared" si="51"/>
        <v>#N/A</v>
      </c>
      <c r="AC192" s="15" t="e">
        <f t="shared" si="52"/>
        <v>#N/A</v>
      </c>
    </row>
    <row r="193" spans="1:29" hidden="1" x14ac:dyDescent="0.2">
      <c r="A193">
        <v>4189</v>
      </c>
      <c r="B193">
        <v>40919</v>
      </c>
      <c r="C193" t="s">
        <v>2544</v>
      </c>
      <c r="D193" t="s">
        <v>2545</v>
      </c>
      <c r="E193" t="s">
        <v>78</v>
      </c>
      <c r="F193" t="s">
        <v>868</v>
      </c>
      <c r="G193" t="e">
        <f t="shared" si="45"/>
        <v>#N/A</v>
      </c>
      <c r="H193" s="15" t="e">
        <f t="shared" si="44"/>
        <v>#N/A</v>
      </c>
      <c r="I193" s="15" t="e">
        <f t="shared" si="44"/>
        <v>#N/A</v>
      </c>
      <c r="J193" s="15" t="e">
        <f t="shared" si="44"/>
        <v>#N/A</v>
      </c>
      <c r="K193" s="15" t="e">
        <f t="shared" si="44"/>
        <v>#N/A</v>
      </c>
      <c r="L193" s="15" t="e">
        <f t="shared" si="44"/>
        <v>#N/A</v>
      </c>
      <c r="M193" s="15" t="e">
        <f t="shared" si="44"/>
        <v>#N/A</v>
      </c>
      <c r="N193" s="15" t="e">
        <f t="shared" si="44"/>
        <v>#N/A</v>
      </c>
      <c r="O193" s="15" t="e">
        <f t="shared" si="44"/>
        <v>#N/A</v>
      </c>
      <c r="P193" s="15" t="e">
        <f t="shared" si="44"/>
        <v>#N/A</v>
      </c>
      <c r="Q193" s="15" t="e">
        <f t="shared" si="44"/>
        <v>#N/A</v>
      </c>
      <c r="R193" s="15" t="e">
        <f t="shared" si="44"/>
        <v>#N/A</v>
      </c>
      <c r="S193" s="15" t="e">
        <f t="shared" si="44"/>
        <v>#N/A</v>
      </c>
      <c r="T193" s="15" t="e">
        <f t="shared" si="44"/>
        <v>#N/A</v>
      </c>
      <c r="U193" s="15" t="e">
        <f t="shared" si="44"/>
        <v>#N/A</v>
      </c>
      <c r="V193" s="15" t="e">
        <f t="shared" si="44"/>
        <v>#N/A</v>
      </c>
      <c r="W193" s="18" t="e">
        <f t="shared" si="46"/>
        <v>#N/A</v>
      </c>
      <c r="X193" s="18" t="e">
        <f t="shared" si="47"/>
        <v>#N/A</v>
      </c>
      <c r="Y193" s="18" t="e">
        <f t="shared" si="48"/>
        <v>#N/A</v>
      </c>
      <c r="Z193" s="18" t="e">
        <f t="shared" si="49"/>
        <v>#N/A</v>
      </c>
      <c r="AA193" s="15" t="e">
        <f t="shared" si="50"/>
        <v>#N/A</v>
      </c>
      <c r="AB193" s="15" t="e">
        <f t="shared" si="51"/>
        <v>#N/A</v>
      </c>
      <c r="AC193" s="15" t="e">
        <f t="shared" si="52"/>
        <v>#N/A</v>
      </c>
    </row>
    <row r="194" spans="1:29" hidden="1" x14ac:dyDescent="0.2">
      <c r="A194">
        <v>4194</v>
      </c>
      <c r="B194">
        <v>38186</v>
      </c>
      <c r="D194" t="s">
        <v>2550</v>
      </c>
      <c r="E194" t="s">
        <v>941</v>
      </c>
      <c r="F194" t="s">
        <v>942</v>
      </c>
      <c r="G194" t="str">
        <f t="shared" si="45"/>
        <v>Aurora Estate Plans</v>
      </c>
      <c r="H194" s="15">
        <f t="shared" si="44"/>
        <v>0</v>
      </c>
      <c r="I194" s="15">
        <f t="shared" si="44"/>
        <v>0</v>
      </c>
      <c r="J194" s="15">
        <f t="shared" si="44"/>
        <v>9240.6200000000008</v>
      </c>
      <c r="K194" s="15">
        <f t="shared" si="44"/>
        <v>660687.69999999995</v>
      </c>
      <c r="L194" s="15">
        <f t="shared" si="44"/>
        <v>0</v>
      </c>
      <c r="M194" s="15">
        <f t="shared" si="44"/>
        <v>0</v>
      </c>
      <c r="N194" s="15">
        <f t="shared" si="44"/>
        <v>0</v>
      </c>
      <c r="O194" s="15">
        <f t="shared" si="44"/>
        <v>9240.6200000000008</v>
      </c>
      <c r="P194" s="15">
        <f t="shared" si="44"/>
        <v>9240.6200000000008</v>
      </c>
      <c r="Q194" s="15">
        <f t="shared" si="44"/>
        <v>0</v>
      </c>
      <c r="R194" s="15">
        <f t="shared" si="44"/>
        <v>660687.69999999995</v>
      </c>
      <c r="S194" s="15">
        <f t="shared" si="44"/>
        <v>660687.69999999995</v>
      </c>
      <c r="T194" s="15">
        <f t="shared" si="44"/>
        <v>0</v>
      </c>
      <c r="U194" s="15">
        <f t="shared" si="44"/>
        <v>17797.96</v>
      </c>
      <c r="V194" s="15">
        <f t="shared" si="44"/>
        <v>0</v>
      </c>
      <c r="W194" s="18">
        <f t="shared" si="46"/>
        <v>0</v>
      </c>
      <c r="X194" s="18">
        <f t="shared" si="47"/>
        <v>660687.69999999995</v>
      </c>
      <c r="Y194" s="18">
        <f t="shared" si="48"/>
        <v>-660687.69999999995</v>
      </c>
      <c r="Z194" s="18">
        <f t="shared" si="49"/>
        <v>0</v>
      </c>
      <c r="AA194" s="15">
        <f t="shared" si="50"/>
        <v>651447.07999999996</v>
      </c>
      <c r="AB194" s="15">
        <f t="shared" si="51"/>
        <v>9240.6200000000008</v>
      </c>
      <c r="AC194" s="15">
        <f t="shared" si="52"/>
        <v>0</v>
      </c>
    </row>
    <row r="195" spans="1:29" hidden="1" x14ac:dyDescent="0.2">
      <c r="A195">
        <v>4201</v>
      </c>
      <c r="B195">
        <v>39290</v>
      </c>
      <c r="D195" t="s">
        <v>2558</v>
      </c>
      <c r="E195" t="s">
        <v>941</v>
      </c>
      <c r="F195" t="s">
        <v>942</v>
      </c>
      <c r="G195" t="e">
        <f t="shared" si="45"/>
        <v>#N/A</v>
      </c>
      <c r="H195" s="15" t="e">
        <f t="shared" ref="H195:V211" si="53">VLOOKUP($A195,SIBMonthly,H$1,FALSE)</f>
        <v>#N/A</v>
      </c>
      <c r="I195" s="15" t="e">
        <f t="shared" si="53"/>
        <v>#N/A</v>
      </c>
      <c r="J195" s="15" t="e">
        <f t="shared" si="53"/>
        <v>#N/A</v>
      </c>
      <c r="K195" s="15" t="e">
        <f t="shared" si="53"/>
        <v>#N/A</v>
      </c>
      <c r="L195" s="15" t="e">
        <f t="shared" si="53"/>
        <v>#N/A</v>
      </c>
      <c r="M195" s="15" t="e">
        <f t="shared" si="53"/>
        <v>#N/A</v>
      </c>
      <c r="N195" s="15" t="e">
        <f t="shared" si="53"/>
        <v>#N/A</v>
      </c>
      <c r="O195" s="15" t="e">
        <f t="shared" si="53"/>
        <v>#N/A</v>
      </c>
      <c r="P195" s="15" t="e">
        <f t="shared" si="53"/>
        <v>#N/A</v>
      </c>
      <c r="Q195" s="15" t="e">
        <f t="shared" si="53"/>
        <v>#N/A</v>
      </c>
      <c r="R195" s="15" t="e">
        <f t="shared" si="53"/>
        <v>#N/A</v>
      </c>
      <c r="S195" s="15" t="e">
        <f t="shared" si="53"/>
        <v>#N/A</v>
      </c>
      <c r="T195" s="15" t="e">
        <f t="shared" si="53"/>
        <v>#N/A</v>
      </c>
      <c r="U195" s="15" t="e">
        <f t="shared" si="53"/>
        <v>#N/A</v>
      </c>
      <c r="V195" s="15" t="e">
        <f t="shared" si="53"/>
        <v>#N/A</v>
      </c>
      <c r="W195" s="18" t="e">
        <f t="shared" si="46"/>
        <v>#N/A</v>
      </c>
      <c r="X195" s="18" t="e">
        <f t="shared" si="47"/>
        <v>#N/A</v>
      </c>
      <c r="Y195" s="18" t="e">
        <f t="shared" si="48"/>
        <v>#N/A</v>
      </c>
      <c r="Z195" s="18" t="e">
        <f t="shared" si="49"/>
        <v>#N/A</v>
      </c>
      <c r="AA195" s="15" t="e">
        <f t="shared" si="50"/>
        <v>#N/A</v>
      </c>
      <c r="AB195" s="15" t="e">
        <f t="shared" si="51"/>
        <v>#N/A</v>
      </c>
      <c r="AC195" s="15" t="e">
        <f t="shared" si="52"/>
        <v>#N/A</v>
      </c>
    </row>
    <row r="196" spans="1:29" hidden="1" x14ac:dyDescent="0.2">
      <c r="A196">
        <v>4202</v>
      </c>
      <c r="B196">
        <v>38909</v>
      </c>
      <c r="D196" t="s">
        <v>2559</v>
      </c>
      <c r="E196" t="s">
        <v>941</v>
      </c>
      <c r="F196" t="s">
        <v>942</v>
      </c>
      <c r="G196" t="str">
        <f t="shared" si="45"/>
        <v>MSP 3 ARTC PROJECT PROGRAM</v>
      </c>
      <c r="H196" s="15">
        <f t="shared" si="53"/>
        <v>0</v>
      </c>
      <c r="I196" s="15">
        <f t="shared" si="53"/>
        <v>0</v>
      </c>
      <c r="J196" s="15">
        <f t="shared" si="53"/>
        <v>18985.52</v>
      </c>
      <c r="K196" s="15">
        <f t="shared" si="53"/>
        <v>642622.11</v>
      </c>
      <c r="L196" s="15">
        <f t="shared" si="53"/>
        <v>0</v>
      </c>
      <c r="M196" s="15">
        <f t="shared" si="53"/>
        <v>0</v>
      </c>
      <c r="N196" s="15">
        <f t="shared" si="53"/>
        <v>0</v>
      </c>
      <c r="O196" s="15">
        <f t="shared" si="53"/>
        <v>18985.52</v>
      </c>
      <c r="P196" s="15">
        <f t="shared" si="53"/>
        <v>18985.52</v>
      </c>
      <c r="Q196" s="15">
        <f t="shared" si="53"/>
        <v>0</v>
      </c>
      <c r="R196" s="15">
        <f t="shared" si="53"/>
        <v>642622.11</v>
      </c>
      <c r="S196" s="15">
        <f t="shared" si="53"/>
        <v>642622.11</v>
      </c>
      <c r="T196" s="15">
        <f t="shared" si="53"/>
        <v>0</v>
      </c>
      <c r="U196" s="15">
        <f t="shared" si="53"/>
        <v>18492.740000000002</v>
      </c>
      <c r="V196" s="15">
        <f t="shared" si="53"/>
        <v>0</v>
      </c>
      <c r="W196" s="18">
        <f t="shared" si="46"/>
        <v>0</v>
      </c>
      <c r="X196" s="18">
        <f t="shared" si="47"/>
        <v>642622.11</v>
      </c>
      <c r="Y196" s="18">
        <f t="shared" si="48"/>
        <v>-642622.11</v>
      </c>
      <c r="Z196" s="18">
        <f t="shared" si="49"/>
        <v>0</v>
      </c>
      <c r="AA196" s="15">
        <f t="shared" si="50"/>
        <v>623636.59</v>
      </c>
      <c r="AB196" s="15">
        <f t="shared" si="51"/>
        <v>18985.52</v>
      </c>
      <c r="AC196" s="15">
        <f t="shared" si="52"/>
        <v>0</v>
      </c>
    </row>
    <row r="197" spans="1:29" hidden="1" x14ac:dyDescent="0.2">
      <c r="A197">
        <v>4205</v>
      </c>
      <c r="B197">
        <v>39220</v>
      </c>
      <c r="D197" t="s">
        <v>2561</v>
      </c>
      <c r="E197" t="s">
        <v>941</v>
      </c>
      <c r="F197" t="s">
        <v>942</v>
      </c>
      <c r="G197" t="e">
        <f t="shared" si="45"/>
        <v>#N/A</v>
      </c>
      <c r="H197" s="15" t="e">
        <f t="shared" si="53"/>
        <v>#N/A</v>
      </c>
      <c r="I197" s="15" t="e">
        <f t="shared" si="53"/>
        <v>#N/A</v>
      </c>
      <c r="J197" s="15" t="e">
        <f t="shared" si="53"/>
        <v>#N/A</v>
      </c>
      <c r="K197" s="15" t="e">
        <f t="shared" si="53"/>
        <v>#N/A</v>
      </c>
      <c r="L197" s="15" t="e">
        <f t="shared" si="53"/>
        <v>#N/A</v>
      </c>
      <c r="M197" s="15" t="e">
        <f t="shared" si="53"/>
        <v>#N/A</v>
      </c>
      <c r="N197" s="15" t="e">
        <f t="shared" si="53"/>
        <v>#N/A</v>
      </c>
      <c r="O197" s="15" t="e">
        <f t="shared" si="53"/>
        <v>#N/A</v>
      </c>
      <c r="P197" s="15" t="e">
        <f t="shared" si="53"/>
        <v>#N/A</v>
      </c>
      <c r="Q197" s="15" t="e">
        <f t="shared" si="53"/>
        <v>#N/A</v>
      </c>
      <c r="R197" s="15" t="e">
        <f t="shared" si="53"/>
        <v>#N/A</v>
      </c>
      <c r="S197" s="15" t="e">
        <f t="shared" si="53"/>
        <v>#N/A</v>
      </c>
      <c r="T197" s="15" t="e">
        <f t="shared" si="53"/>
        <v>#N/A</v>
      </c>
      <c r="U197" s="15" t="e">
        <f t="shared" si="53"/>
        <v>#N/A</v>
      </c>
      <c r="V197" s="15" t="e">
        <f t="shared" si="53"/>
        <v>#N/A</v>
      </c>
      <c r="W197" s="18" t="e">
        <f t="shared" si="46"/>
        <v>#N/A</v>
      </c>
      <c r="X197" s="18" t="e">
        <f t="shared" si="47"/>
        <v>#N/A</v>
      </c>
      <c r="Y197" s="18" t="e">
        <f t="shared" si="48"/>
        <v>#N/A</v>
      </c>
      <c r="Z197" s="18" t="e">
        <f t="shared" si="49"/>
        <v>#N/A</v>
      </c>
      <c r="AA197" s="15" t="e">
        <f t="shared" si="50"/>
        <v>#N/A</v>
      </c>
      <c r="AB197" s="15" t="e">
        <f t="shared" si="51"/>
        <v>#N/A</v>
      </c>
      <c r="AC197" s="15" t="e">
        <f t="shared" si="52"/>
        <v>#N/A</v>
      </c>
    </row>
    <row r="198" spans="1:29" hidden="1" x14ac:dyDescent="0.2">
      <c r="A198">
        <v>4206</v>
      </c>
      <c r="B198">
        <v>40226</v>
      </c>
      <c r="D198" t="s">
        <v>2562</v>
      </c>
      <c r="E198" t="s">
        <v>941</v>
      </c>
      <c r="F198" t="s">
        <v>942</v>
      </c>
      <c r="G198" t="e">
        <f t="shared" si="45"/>
        <v>#N/A</v>
      </c>
      <c r="H198" s="15" t="e">
        <f t="shared" si="53"/>
        <v>#N/A</v>
      </c>
      <c r="I198" s="15" t="e">
        <f t="shared" si="53"/>
        <v>#N/A</v>
      </c>
      <c r="J198" s="15" t="e">
        <f t="shared" si="53"/>
        <v>#N/A</v>
      </c>
      <c r="K198" s="15" t="e">
        <f t="shared" si="53"/>
        <v>#N/A</v>
      </c>
      <c r="L198" s="15" t="e">
        <f t="shared" si="53"/>
        <v>#N/A</v>
      </c>
      <c r="M198" s="15" t="e">
        <f t="shared" si="53"/>
        <v>#N/A</v>
      </c>
      <c r="N198" s="15" t="e">
        <f t="shared" si="53"/>
        <v>#N/A</v>
      </c>
      <c r="O198" s="15" t="e">
        <f t="shared" si="53"/>
        <v>#N/A</v>
      </c>
      <c r="P198" s="15" t="e">
        <f t="shared" si="53"/>
        <v>#N/A</v>
      </c>
      <c r="Q198" s="15" t="e">
        <f t="shared" si="53"/>
        <v>#N/A</v>
      </c>
      <c r="R198" s="15" t="e">
        <f t="shared" si="53"/>
        <v>#N/A</v>
      </c>
      <c r="S198" s="15" t="e">
        <f t="shared" si="53"/>
        <v>#N/A</v>
      </c>
      <c r="T198" s="15" t="e">
        <f t="shared" si="53"/>
        <v>#N/A</v>
      </c>
      <c r="U198" s="15" t="e">
        <f t="shared" si="53"/>
        <v>#N/A</v>
      </c>
      <c r="V198" s="15" t="e">
        <f t="shared" si="53"/>
        <v>#N/A</v>
      </c>
      <c r="W198" s="18" t="e">
        <f t="shared" si="46"/>
        <v>#N/A</v>
      </c>
      <c r="X198" s="18" t="e">
        <f t="shared" si="47"/>
        <v>#N/A</v>
      </c>
      <c r="Y198" s="18" t="e">
        <f t="shared" si="48"/>
        <v>#N/A</v>
      </c>
      <c r="Z198" s="18" t="e">
        <f t="shared" si="49"/>
        <v>#N/A</v>
      </c>
      <c r="AA198" s="15" t="e">
        <f t="shared" si="50"/>
        <v>#N/A</v>
      </c>
      <c r="AB198" s="15" t="e">
        <f t="shared" si="51"/>
        <v>#N/A</v>
      </c>
      <c r="AC198" s="15" t="e">
        <f t="shared" si="52"/>
        <v>#N/A</v>
      </c>
    </row>
    <row r="199" spans="1:29" hidden="1" x14ac:dyDescent="0.2">
      <c r="A199">
        <v>4207</v>
      </c>
      <c r="B199">
        <v>38551</v>
      </c>
      <c r="D199" t="s">
        <v>2563</v>
      </c>
      <c r="E199" t="s">
        <v>941</v>
      </c>
      <c r="F199" t="s">
        <v>942</v>
      </c>
      <c r="G199" t="e">
        <f t="shared" si="45"/>
        <v>#N/A</v>
      </c>
      <c r="H199" s="15" t="e">
        <f t="shared" si="53"/>
        <v>#N/A</v>
      </c>
      <c r="I199" s="15" t="e">
        <f t="shared" si="53"/>
        <v>#N/A</v>
      </c>
      <c r="J199" s="15" t="e">
        <f t="shared" si="53"/>
        <v>#N/A</v>
      </c>
      <c r="K199" s="15" t="e">
        <f t="shared" si="53"/>
        <v>#N/A</v>
      </c>
      <c r="L199" s="15" t="e">
        <f t="shared" si="53"/>
        <v>#N/A</v>
      </c>
      <c r="M199" s="15" t="e">
        <f t="shared" si="53"/>
        <v>#N/A</v>
      </c>
      <c r="N199" s="15" t="e">
        <f t="shared" si="53"/>
        <v>#N/A</v>
      </c>
      <c r="O199" s="15" t="e">
        <f t="shared" si="53"/>
        <v>#N/A</v>
      </c>
      <c r="P199" s="15" t="e">
        <f t="shared" si="53"/>
        <v>#N/A</v>
      </c>
      <c r="Q199" s="15" t="e">
        <f t="shared" si="53"/>
        <v>#N/A</v>
      </c>
      <c r="R199" s="15" t="e">
        <f t="shared" si="53"/>
        <v>#N/A</v>
      </c>
      <c r="S199" s="15" t="e">
        <f t="shared" si="53"/>
        <v>#N/A</v>
      </c>
      <c r="T199" s="15" t="e">
        <f t="shared" si="53"/>
        <v>#N/A</v>
      </c>
      <c r="U199" s="15" t="e">
        <f t="shared" si="53"/>
        <v>#N/A</v>
      </c>
      <c r="V199" s="15" t="e">
        <f t="shared" si="53"/>
        <v>#N/A</v>
      </c>
      <c r="W199" s="18" t="e">
        <f t="shared" si="46"/>
        <v>#N/A</v>
      </c>
      <c r="X199" s="18" t="e">
        <f t="shared" si="47"/>
        <v>#N/A</v>
      </c>
      <c r="Y199" s="18" t="e">
        <f t="shared" si="48"/>
        <v>#N/A</v>
      </c>
      <c r="Z199" s="18" t="e">
        <f t="shared" si="49"/>
        <v>#N/A</v>
      </c>
      <c r="AA199" s="15" t="e">
        <f t="shared" si="50"/>
        <v>#N/A</v>
      </c>
      <c r="AB199" s="15" t="e">
        <f t="shared" si="51"/>
        <v>#N/A</v>
      </c>
      <c r="AC199" s="15" t="e">
        <f t="shared" si="52"/>
        <v>#N/A</v>
      </c>
    </row>
    <row r="200" spans="1:29" hidden="1" x14ac:dyDescent="0.2">
      <c r="A200">
        <v>4208</v>
      </c>
      <c r="B200">
        <v>39917</v>
      </c>
      <c r="D200" t="s">
        <v>2564</v>
      </c>
      <c r="E200" t="s">
        <v>941</v>
      </c>
      <c r="F200" t="s">
        <v>942</v>
      </c>
      <c r="G200" t="e">
        <f t="shared" si="45"/>
        <v>#N/A</v>
      </c>
      <c r="H200" s="15" t="e">
        <f t="shared" si="53"/>
        <v>#N/A</v>
      </c>
      <c r="I200" s="15" t="e">
        <f t="shared" si="53"/>
        <v>#N/A</v>
      </c>
      <c r="J200" s="15" t="e">
        <f t="shared" si="53"/>
        <v>#N/A</v>
      </c>
      <c r="K200" s="15" t="e">
        <f t="shared" si="53"/>
        <v>#N/A</v>
      </c>
      <c r="L200" s="15" t="e">
        <f t="shared" si="53"/>
        <v>#N/A</v>
      </c>
      <c r="M200" s="15" t="e">
        <f t="shared" si="53"/>
        <v>#N/A</v>
      </c>
      <c r="N200" s="15" t="e">
        <f t="shared" si="53"/>
        <v>#N/A</v>
      </c>
      <c r="O200" s="15" t="e">
        <f t="shared" si="53"/>
        <v>#N/A</v>
      </c>
      <c r="P200" s="15" t="e">
        <f t="shared" si="53"/>
        <v>#N/A</v>
      </c>
      <c r="Q200" s="15" t="e">
        <f t="shared" si="53"/>
        <v>#N/A</v>
      </c>
      <c r="R200" s="15" t="e">
        <f t="shared" si="53"/>
        <v>#N/A</v>
      </c>
      <c r="S200" s="15" t="e">
        <f t="shared" si="53"/>
        <v>#N/A</v>
      </c>
      <c r="T200" s="15" t="e">
        <f t="shared" si="53"/>
        <v>#N/A</v>
      </c>
      <c r="U200" s="15" t="e">
        <f t="shared" si="53"/>
        <v>#N/A</v>
      </c>
      <c r="V200" s="15" t="e">
        <f t="shared" si="53"/>
        <v>#N/A</v>
      </c>
      <c r="W200" s="18" t="e">
        <f t="shared" si="46"/>
        <v>#N/A</v>
      </c>
      <c r="X200" s="18" t="e">
        <f t="shared" si="47"/>
        <v>#N/A</v>
      </c>
      <c r="Y200" s="18" t="e">
        <f t="shared" si="48"/>
        <v>#N/A</v>
      </c>
      <c r="Z200" s="18" t="e">
        <f t="shared" si="49"/>
        <v>#N/A</v>
      </c>
      <c r="AA200" s="15" t="e">
        <f t="shared" si="50"/>
        <v>#N/A</v>
      </c>
      <c r="AB200" s="15" t="e">
        <f t="shared" si="51"/>
        <v>#N/A</v>
      </c>
      <c r="AC200" s="15" t="e">
        <f t="shared" si="52"/>
        <v>#N/A</v>
      </c>
    </row>
    <row r="201" spans="1:29" hidden="1" x14ac:dyDescent="0.2">
      <c r="A201">
        <v>4210</v>
      </c>
      <c r="B201">
        <v>40432</v>
      </c>
      <c r="D201" t="s">
        <v>2566</v>
      </c>
      <c r="E201" t="s">
        <v>941</v>
      </c>
      <c r="F201" t="s">
        <v>942</v>
      </c>
      <c r="G201" t="str">
        <f t="shared" si="45"/>
        <v>102 Shrives Road, Hampton Park Aged Care Developments (ACD)</v>
      </c>
      <c r="H201" s="15">
        <f t="shared" si="53"/>
        <v>0</v>
      </c>
      <c r="I201" s="15">
        <f t="shared" si="53"/>
        <v>0</v>
      </c>
      <c r="J201" s="15">
        <f t="shared" si="53"/>
        <v>1038</v>
      </c>
      <c r="K201" s="15">
        <f t="shared" si="53"/>
        <v>8058.53</v>
      </c>
      <c r="L201" s="15">
        <f t="shared" si="53"/>
        <v>0</v>
      </c>
      <c r="M201" s="15">
        <f t="shared" si="53"/>
        <v>0</v>
      </c>
      <c r="N201" s="15">
        <f t="shared" si="53"/>
        <v>0</v>
      </c>
      <c r="O201" s="15">
        <f t="shared" si="53"/>
        <v>421</v>
      </c>
      <c r="P201" s="15">
        <f t="shared" si="53"/>
        <v>1038</v>
      </c>
      <c r="Q201" s="15">
        <f t="shared" si="53"/>
        <v>0</v>
      </c>
      <c r="R201" s="15">
        <f t="shared" si="53"/>
        <v>7441.53</v>
      </c>
      <c r="S201" s="15">
        <f t="shared" si="53"/>
        <v>8058.53</v>
      </c>
      <c r="T201" s="15">
        <f t="shared" si="53"/>
        <v>0</v>
      </c>
      <c r="U201" s="15">
        <f t="shared" si="53"/>
        <v>0</v>
      </c>
      <c r="V201" s="15">
        <f t="shared" si="53"/>
        <v>0</v>
      </c>
      <c r="W201" s="18">
        <f t="shared" si="46"/>
        <v>0</v>
      </c>
      <c r="X201" s="18">
        <f t="shared" si="47"/>
        <v>8058.53</v>
      </c>
      <c r="Y201" s="18">
        <f t="shared" si="48"/>
        <v>-8058.53</v>
      </c>
      <c r="Z201" s="18">
        <f t="shared" si="49"/>
        <v>0</v>
      </c>
      <c r="AA201" s="15">
        <f t="shared" si="50"/>
        <v>7020.53</v>
      </c>
      <c r="AB201" s="15">
        <f t="shared" si="51"/>
        <v>1038</v>
      </c>
      <c r="AC201" s="15">
        <f t="shared" si="52"/>
        <v>0</v>
      </c>
    </row>
    <row r="202" spans="1:29" hidden="1" x14ac:dyDescent="0.2">
      <c r="A202">
        <v>4211</v>
      </c>
      <c r="B202">
        <v>40809</v>
      </c>
      <c r="D202" t="s">
        <v>2567</v>
      </c>
      <c r="E202" t="s">
        <v>941</v>
      </c>
      <c r="F202" t="s">
        <v>942</v>
      </c>
      <c r="G202" t="e">
        <f t="shared" si="45"/>
        <v>#N/A</v>
      </c>
      <c r="H202" s="15" t="e">
        <f t="shared" si="53"/>
        <v>#N/A</v>
      </c>
      <c r="I202" s="15" t="e">
        <f t="shared" si="53"/>
        <v>#N/A</v>
      </c>
      <c r="J202" s="15" t="e">
        <f t="shared" si="53"/>
        <v>#N/A</v>
      </c>
      <c r="K202" s="15" t="e">
        <f t="shared" si="53"/>
        <v>#N/A</v>
      </c>
      <c r="L202" s="15" t="e">
        <f t="shared" si="53"/>
        <v>#N/A</v>
      </c>
      <c r="M202" s="15" t="e">
        <f t="shared" si="53"/>
        <v>#N/A</v>
      </c>
      <c r="N202" s="15" t="e">
        <f t="shared" si="53"/>
        <v>#N/A</v>
      </c>
      <c r="O202" s="15" t="e">
        <f t="shared" si="53"/>
        <v>#N/A</v>
      </c>
      <c r="P202" s="15" t="e">
        <f t="shared" si="53"/>
        <v>#N/A</v>
      </c>
      <c r="Q202" s="15" t="e">
        <f t="shared" si="53"/>
        <v>#N/A</v>
      </c>
      <c r="R202" s="15" t="e">
        <f t="shared" si="53"/>
        <v>#N/A</v>
      </c>
      <c r="S202" s="15" t="e">
        <f t="shared" si="53"/>
        <v>#N/A</v>
      </c>
      <c r="T202" s="15" t="e">
        <f t="shared" si="53"/>
        <v>#N/A</v>
      </c>
      <c r="U202" s="15" t="e">
        <f t="shared" si="53"/>
        <v>#N/A</v>
      </c>
      <c r="V202" s="15" t="e">
        <f t="shared" si="53"/>
        <v>#N/A</v>
      </c>
      <c r="W202" s="18" t="e">
        <f t="shared" si="46"/>
        <v>#N/A</v>
      </c>
      <c r="X202" s="18" t="e">
        <f t="shared" si="47"/>
        <v>#N/A</v>
      </c>
      <c r="Y202" s="18" t="e">
        <f t="shared" si="48"/>
        <v>#N/A</v>
      </c>
      <c r="Z202" s="18" t="e">
        <f t="shared" si="49"/>
        <v>#N/A</v>
      </c>
      <c r="AA202" s="15" t="e">
        <f t="shared" si="50"/>
        <v>#N/A</v>
      </c>
      <c r="AB202" s="15" t="e">
        <f t="shared" si="51"/>
        <v>#N/A</v>
      </c>
      <c r="AC202" s="15" t="e">
        <f t="shared" si="52"/>
        <v>#N/A</v>
      </c>
    </row>
    <row r="203" spans="1:29" hidden="1" x14ac:dyDescent="0.2">
      <c r="A203">
        <v>4212</v>
      </c>
      <c r="B203">
        <v>37615</v>
      </c>
      <c r="D203" t="s">
        <v>2568</v>
      </c>
      <c r="E203" t="s">
        <v>941</v>
      </c>
      <c r="F203" t="s">
        <v>942</v>
      </c>
      <c r="G203" t="e">
        <f t="shared" si="45"/>
        <v>#N/A</v>
      </c>
      <c r="H203" s="15" t="e">
        <f t="shared" si="53"/>
        <v>#N/A</v>
      </c>
      <c r="I203" s="15" t="e">
        <f t="shared" si="53"/>
        <v>#N/A</v>
      </c>
      <c r="J203" s="15" t="e">
        <f t="shared" si="53"/>
        <v>#N/A</v>
      </c>
      <c r="K203" s="15" t="e">
        <f t="shared" si="53"/>
        <v>#N/A</v>
      </c>
      <c r="L203" s="15" t="e">
        <f t="shared" si="53"/>
        <v>#N/A</v>
      </c>
      <c r="M203" s="15" t="e">
        <f t="shared" si="53"/>
        <v>#N/A</v>
      </c>
      <c r="N203" s="15" t="e">
        <f t="shared" si="53"/>
        <v>#N/A</v>
      </c>
      <c r="O203" s="15" t="e">
        <f t="shared" si="53"/>
        <v>#N/A</v>
      </c>
      <c r="P203" s="15" t="e">
        <f t="shared" si="53"/>
        <v>#N/A</v>
      </c>
      <c r="Q203" s="15" t="e">
        <f t="shared" si="53"/>
        <v>#N/A</v>
      </c>
      <c r="R203" s="15" t="e">
        <f t="shared" si="53"/>
        <v>#N/A</v>
      </c>
      <c r="S203" s="15" t="e">
        <f t="shared" si="53"/>
        <v>#N/A</v>
      </c>
      <c r="T203" s="15" t="e">
        <f t="shared" si="53"/>
        <v>#N/A</v>
      </c>
      <c r="U203" s="15" t="e">
        <f t="shared" si="53"/>
        <v>#N/A</v>
      </c>
      <c r="V203" s="15" t="e">
        <f t="shared" si="53"/>
        <v>#N/A</v>
      </c>
      <c r="W203" s="18" t="e">
        <f t="shared" si="46"/>
        <v>#N/A</v>
      </c>
      <c r="X203" s="18" t="e">
        <f t="shared" si="47"/>
        <v>#N/A</v>
      </c>
      <c r="Y203" s="18" t="e">
        <f t="shared" si="48"/>
        <v>#N/A</v>
      </c>
      <c r="Z203" s="18" t="e">
        <f t="shared" si="49"/>
        <v>#N/A</v>
      </c>
      <c r="AA203" s="15" t="e">
        <f t="shared" si="50"/>
        <v>#N/A</v>
      </c>
      <c r="AB203" s="15" t="e">
        <f t="shared" si="51"/>
        <v>#N/A</v>
      </c>
      <c r="AC203" s="15" t="e">
        <f t="shared" si="52"/>
        <v>#N/A</v>
      </c>
    </row>
    <row r="204" spans="1:29" hidden="1" x14ac:dyDescent="0.2">
      <c r="A204">
        <v>4213</v>
      </c>
      <c r="B204">
        <v>38255</v>
      </c>
      <c r="D204" t="s">
        <v>2569</v>
      </c>
      <c r="E204" t="s">
        <v>941</v>
      </c>
      <c r="F204" t="s">
        <v>942</v>
      </c>
      <c r="G204" t="str">
        <f t="shared" si="45"/>
        <v>Arramont Estate, 290 Craigieburn Rd, Wollert</v>
      </c>
      <c r="H204" s="15">
        <f t="shared" si="53"/>
        <v>0</v>
      </c>
      <c r="I204" s="15">
        <f t="shared" si="53"/>
        <v>0</v>
      </c>
      <c r="J204" s="15">
        <f t="shared" si="53"/>
        <v>27704.35</v>
      </c>
      <c r="K204" s="15">
        <f t="shared" si="53"/>
        <v>179477.25</v>
      </c>
      <c r="L204" s="15">
        <f t="shared" si="53"/>
        <v>0</v>
      </c>
      <c r="M204" s="15">
        <f t="shared" si="53"/>
        <v>0</v>
      </c>
      <c r="N204" s="15">
        <f t="shared" si="53"/>
        <v>0</v>
      </c>
      <c r="O204" s="15">
        <f t="shared" si="53"/>
        <v>27704.35</v>
      </c>
      <c r="P204" s="15">
        <f t="shared" si="53"/>
        <v>27704.35</v>
      </c>
      <c r="Q204" s="15">
        <f t="shared" si="53"/>
        <v>0</v>
      </c>
      <c r="R204" s="15">
        <f t="shared" si="53"/>
        <v>179477.25</v>
      </c>
      <c r="S204" s="15">
        <f t="shared" si="53"/>
        <v>179477.25</v>
      </c>
      <c r="T204" s="15">
        <f t="shared" si="53"/>
        <v>0</v>
      </c>
      <c r="U204" s="15">
        <f t="shared" si="53"/>
        <v>2684.91</v>
      </c>
      <c r="V204" s="15">
        <f t="shared" si="53"/>
        <v>0</v>
      </c>
      <c r="W204" s="18">
        <f t="shared" si="46"/>
        <v>0</v>
      </c>
      <c r="X204" s="18">
        <f t="shared" si="47"/>
        <v>179477.25</v>
      </c>
      <c r="Y204" s="18">
        <f t="shared" si="48"/>
        <v>-179477.25</v>
      </c>
      <c r="Z204" s="18">
        <f t="shared" si="49"/>
        <v>0</v>
      </c>
      <c r="AA204" s="15">
        <f t="shared" si="50"/>
        <v>151772.9</v>
      </c>
      <c r="AB204" s="15">
        <f t="shared" si="51"/>
        <v>27704.35</v>
      </c>
      <c r="AC204" s="15">
        <f t="shared" si="52"/>
        <v>0</v>
      </c>
    </row>
    <row r="205" spans="1:29" hidden="1" x14ac:dyDescent="0.2">
      <c r="A205">
        <v>4214</v>
      </c>
      <c r="B205">
        <v>39565</v>
      </c>
      <c r="D205" t="s">
        <v>2570</v>
      </c>
      <c r="E205" t="s">
        <v>941</v>
      </c>
      <c r="F205" t="s">
        <v>942</v>
      </c>
      <c r="G205" t="str">
        <f t="shared" si="45"/>
        <v>315 O'Herns Road /410 Cooper St Epping</v>
      </c>
      <c r="H205" s="15">
        <f t="shared" si="53"/>
        <v>0</v>
      </c>
      <c r="I205" s="15">
        <f t="shared" si="53"/>
        <v>0</v>
      </c>
      <c r="J205" s="15">
        <f t="shared" si="53"/>
        <v>9112.68</v>
      </c>
      <c r="K205" s="15">
        <f t="shared" si="53"/>
        <v>168180.59</v>
      </c>
      <c r="L205" s="15">
        <f t="shared" si="53"/>
        <v>0</v>
      </c>
      <c r="M205" s="15">
        <f t="shared" si="53"/>
        <v>0</v>
      </c>
      <c r="N205" s="15">
        <f t="shared" si="53"/>
        <v>0</v>
      </c>
      <c r="O205" s="15">
        <f t="shared" si="53"/>
        <v>8115.18</v>
      </c>
      <c r="P205" s="15">
        <f t="shared" si="53"/>
        <v>9112.68</v>
      </c>
      <c r="Q205" s="15">
        <f t="shared" si="53"/>
        <v>0</v>
      </c>
      <c r="R205" s="15">
        <f t="shared" si="53"/>
        <v>167183.09</v>
      </c>
      <c r="S205" s="15">
        <f t="shared" si="53"/>
        <v>168180.59</v>
      </c>
      <c r="T205" s="15">
        <f t="shared" si="53"/>
        <v>0</v>
      </c>
      <c r="U205" s="15">
        <f t="shared" si="53"/>
        <v>17128.740000000002</v>
      </c>
      <c r="V205" s="15">
        <f t="shared" si="53"/>
        <v>0</v>
      </c>
      <c r="W205" s="18">
        <f t="shared" si="46"/>
        <v>0</v>
      </c>
      <c r="X205" s="18">
        <f t="shared" si="47"/>
        <v>168180.59</v>
      </c>
      <c r="Y205" s="18">
        <f t="shared" si="48"/>
        <v>-168180.59</v>
      </c>
      <c r="Z205" s="18">
        <f t="shared" si="49"/>
        <v>0</v>
      </c>
      <c r="AA205" s="15">
        <f t="shared" si="50"/>
        <v>159067.91</v>
      </c>
      <c r="AB205" s="15">
        <f t="shared" si="51"/>
        <v>9112.68</v>
      </c>
      <c r="AC205" s="15">
        <f t="shared" si="52"/>
        <v>0</v>
      </c>
    </row>
    <row r="206" spans="1:29" hidden="1" x14ac:dyDescent="0.2">
      <c r="A206">
        <v>4215</v>
      </c>
      <c r="B206">
        <v>40128</v>
      </c>
      <c r="D206" t="s">
        <v>2571</v>
      </c>
      <c r="E206" t="s">
        <v>941</v>
      </c>
      <c r="F206" t="s">
        <v>942</v>
      </c>
      <c r="G206" t="e">
        <f t="shared" si="45"/>
        <v>#N/A</v>
      </c>
      <c r="H206" s="15" t="e">
        <f t="shared" si="53"/>
        <v>#N/A</v>
      </c>
      <c r="I206" s="15" t="e">
        <f t="shared" si="53"/>
        <v>#N/A</v>
      </c>
      <c r="J206" s="15" t="e">
        <f t="shared" si="53"/>
        <v>#N/A</v>
      </c>
      <c r="K206" s="15" t="e">
        <f t="shared" si="53"/>
        <v>#N/A</v>
      </c>
      <c r="L206" s="15" t="e">
        <f t="shared" si="53"/>
        <v>#N/A</v>
      </c>
      <c r="M206" s="15" t="e">
        <f t="shared" si="53"/>
        <v>#N/A</v>
      </c>
      <c r="N206" s="15" t="e">
        <f t="shared" si="53"/>
        <v>#N/A</v>
      </c>
      <c r="O206" s="15" t="e">
        <f t="shared" si="53"/>
        <v>#N/A</v>
      </c>
      <c r="P206" s="15" t="e">
        <f t="shared" si="53"/>
        <v>#N/A</v>
      </c>
      <c r="Q206" s="15" t="e">
        <f t="shared" si="53"/>
        <v>#N/A</v>
      </c>
      <c r="R206" s="15" t="e">
        <f t="shared" si="53"/>
        <v>#N/A</v>
      </c>
      <c r="S206" s="15" t="e">
        <f t="shared" si="53"/>
        <v>#N/A</v>
      </c>
      <c r="T206" s="15" t="e">
        <f t="shared" si="53"/>
        <v>#N/A</v>
      </c>
      <c r="U206" s="15" t="e">
        <f t="shared" si="53"/>
        <v>#N/A</v>
      </c>
      <c r="V206" s="15" t="e">
        <f t="shared" si="53"/>
        <v>#N/A</v>
      </c>
      <c r="W206" s="18" t="e">
        <f t="shared" si="46"/>
        <v>#N/A</v>
      </c>
      <c r="X206" s="18" t="e">
        <f t="shared" si="47"/>
        <v>#N/A</v>
      </c>
      <c r="Y206" s="18" t="e">
        <f t="shared" si="48"/>
        <v>#N/A</v>
      </c>
      <c r="Z206" s="18" t="e">
        <f t="shared" si="49"/>
        <v>#N/A</v>
      </c>
      <c r="AA206" s="15" t="e">
        <f t="shared" si="50"/>
        <v>#N/A</v>
      </c>
      <c r="AB206" s="15" t="e">
        <f t="shared" si="51"/>
        <v>#N/A</v>
      </c>
      <c r="AC206" s="15" t="e">
        <f t="shared" si="52"/>
        <v>#N/A</v>
      </c>
    </row>
    <row r="207" spans="1:29" hidden="1" x14ac:dyDescent="0.2">
      <c r="A207">
        <v>4217</v>
      </c>
      <c r="B207">
        <v>39885</v>
      </c>
      <c r="D207" t="s">
        <v>2573</v>
      </c>
      <c r="E207" t="s">
        <v>941</v>
      </c>
      <c r="F207" t="s">
        <v>942</v>
      </c>
      <c r="G207" t="str">
        <f t="shared" si="45"/>
        <v>115 Bayview Road, Officer</v>
      </c>
      <c r="H207" s="15">
        <f t="shared" si="53"/>
        <v>0</v>
      </c>
      <c r="I207" s="15">
        <f t="shared" si="53"/>
        <v>0</v>
      </c>
      <c r="J207" s="15">
        <f t="shared" si="53"/>
        <v>1638.04</v>
      </c>
      <c r="K207" s="15">
        <f t="shared" si="53"/>
        <v>28287.33</v>
      </c>
      <c r="L207" s="15">
        <f t="shared" si="53"/>
        <v>0</v>
      </c>
      <c r="M207" s="15">
        <f t="shared" si="53"/>
        <v>0</v>
      </c>
      <c r="N207" s="15">
        <f t="shared" si="53"/>
        <v>0</v>
      </c>
      <c r="O207" s="15">
        <f t="shared" si="53"/>
        <v>1638.04</v>
      </c>
      <c r="P207" s="15">
        <f t="shared" si="53"/>
        <v>1638.04</v>
      </c>
      <c r="Q207" s="15">
        <f t="shared" si="53"/>
        <v>0</v>
      </c>
      <c r="R207" s="15">
        <f t="shared" si="53"/>
        <v>28287.33</v>
      </c>
      <c r="S207" s="15">
        <f t="shared" si="53"/>
        <v>28287.33</v>
      </c>
      <c r="T207" s="15">
        <f t="shared" si="53"/>
        <v>0</v>
      </c>
      <c r="U207" s="15">
        <f t="shared" si="53"/>
        <v>0</v>
      </c>
      <c r="V207" s="15">
        <f t="shared" si="53"/>
        <v>0</v>
      </c>
      <c r="W207" s="18">
        <f t="shared" si="46"/>
        <v>0</v>
      </c>
      <c r="X207" s="18">
        <f t="shared" si="47"/>
        <v>28287.33</v>
      </c>
      <c r="Y207" s="18">
        <f t="shared" si="48"/>
        <v>-28287.33</v>
      </c>
      <c r="Z207" s="18">
        <f t="shared" si="49"/>
        <v>0</v>
      </c>
      <c r="AA207" s="15">
        <f t="shared" si="50"/>
        <v>26649.29</v>
      </c>
      <c r="AB207" s="15">
        <f t="shared" si="51"/>
        <v>1638.04</v>
      </c>
      <c r="AC207" s="15">
        <f t="shared" si="52"/>
        <v>0</v>
      </c>
    </row>
    <row r="208" spans="1:29" hidden="1" x14ac:dyDescent="0.2">
      <c r="A208">
        <v>4218</v>
      </c>
      <c r="B208">
        <v>38454</v>
      </c>
      <c r="D208" t="s">
        <v>2574</v>
      </c>
      <c r="E208" t="s">
        <v>941</v>
      </c>
      <c r="F208" t="s">
        <v>942</v>
      </c>
      <c r="G208" t="str">
        <f t="shared" si="45"/>
        <v>Kaduna Park Estate</v>
      </c>
      <c r="H208" s="15">
        <f t="shared" si="53"/>
        <v>0</v>
      </c>
      <c r="I208" s="15">
        <f t="shared" si="53"/>
        <v>0</v>
      </c>
      <c r="J208" s="15">
        <f t="shared" si="53"/>
        <v>5890.8</v>
      </c>
      <c r="K208" s="15">
        <f t="shared" si="53"/>
        <v>96970.17</v>
      </c>
      <c r="L208" s="15">
        <f t="shared" si="53"/>
        <v>0</v>
      </c>
      <c r="M208" s="15">
        <f t="shared" si="53"/>
        <v>0</v>
      </c>
      <c r="N208" s="15">
        <f t="shared" si="53"/>
        <v>0</v>
      </c>
      <c r="O208" s="15">
        <f t="shared" si="53"/>
        <v>5890.8</v>
      </c>
      <c r="P208" s="15">
        <f t="shared" si="53"/>
        <v>5890.8</v>
      </c>
      <c r="Q208" s="15">
        <f t="shared" si="53"/>
        <v>0</v>
      </c>
      <c r="R208" s="15">
        <f t="shared" si="53"/>
        <v>96970.17</v>
      </c>
      <c r="S208" s="15">
        <f t="shared" si="53"/>
        <v>96970.17</v>
      </c>
      <c r="T208" s="15">
        <f t="shared" si="53"/>
        <v>0</v>
      </c>
      <c r="U208" s="15">
        <f t="shared" si="53"/>
        <v>8000</v>
      </c>
      <c r="V208" s="15">
        <f t="shared" si="53"/>
        <v>0</v>
      </c>
      <c r="W208" s="18">
        <f t="shared" si="46"/>
        <v>0</v>
      </c>
      <c r="X208" s="18">
        <f t="shared" si="47"/>
        <v>96970.17</v>
      </c>
      <c r="Y208" s="18">
        <f t="shared" si="48"/>
        <v>-96970.17</v>
      </c>
      <c r="Z208" s="18">
        <f t="shared" si="49"/>
        <v>0</v>
      </c>
      <c r="AA208" s="15">
        <f t="shared" si="50"/>
        <v>91079.37</v>
      </c>
      <c r="AB208" s="15">
        <f t="shared" si="51"/>
        <v>5890.8</v>
      </c>
      <c r="AC208" s="15">
        <f t="shared" si="52"/>
        <v>0</v>
      </c>
    </row>
    <row r="209" spans="1:29" hidden="1" x14ac:dyDescent="0.2">
      <c r="A209">
        <v>4219</v>
      </c>
      <c r="B209">
        <v>37862</v>
      </c>
      <c r="D209" t="s">
        <v>2575</v>
      </c>
      <c r="E209" t="s">
        <v>941</v>
      </c>
      <c r="F209" t="s">
        <v>942</v>
      </c>
      <c r="G209" t="e">
        <f t="shared" si="45"/>
        <v>#N/A</v>
      </c>
      <c r="H209" s="15" t="e">
        <f t="shared" si="53"/>
        <v>#N/A</v>
      </c>
      <c r="I209" s="15" t="e">
        <f t="shared" si="53"/>
        <v>#N/A</v>
      </c>
      <c r="J209" s="15" t="e">
        <f t="shared" si="53"/>
        <v>#N/A</v>
      </c>
      <c r="K209" s="15" t="e">
        <f t="shared" si="53"/>
        <v>#N/A</v>
      </c>
      <c r="L209" s="15" t="e">
        <f t="shared" si="53"/>
        <v>#N/A</v>
      </c>
      <c r="M209" s="15" t="e">
        <f t="shared" si="53"/>
        <v>#N/A</v>
      </c>
      <c r="N209" s="15" t="e">
        <f t="shared" si="53"/>
        <v>#N/A</v>
      </c>
      <c r="O209" s="15" t="e">
        <f t="shared" si="53"/>
        <v>#N/A</v>
      </c>
      <c r="P209" s="15" t="e">
        <f t="shared" si="53"/>
        <v>#N/A</v>
      </c>
      <c r="Q209" s="15" t="e">
        <f t="shared" si="53"/>
        <v>#N/A</v>
      </c>
      <c r="R209" s="15" t="e">
        <f t="shared" si="53"/>
        <v>#N/A</v>
      </c>
      <c r="S209" s="15" t="e">
        <f t="shared" si="53"/>
        <v>#N/A</v>
      </c>
      <c r="T209" s="15" t="e">
        <f t="shared" si="53"/>
        <v>#N/A</v>
      </c>
      <c r="U209" s="15" t="e">
        <f t="shared" si="53"/>
        <v>#N/A</v>
      </c>
      <c r="V209" s="15" t="e">
        <f t="shared" si="53"/>
        <v>#N/A</v>
      </c>
      <c r="W209" s="18" t="e">
        <f t="shared" si="46"/>
        <v>#N/A</v>
      </c>
      <c r="X209" s="18" t="e">
        <f t="shared" si="47"/>
        <v>#N/A</v>
      </c>
      <c r="Y209" s="18" t="e">
        <f t="shared" si="48"/>
        <v>#N/A</v>
      </c>
      <c r="Z209" s="18" t="e">
        <f t="shared" si="49"/>
        <v>#N/A</v>
      </c>
      <c r="AA209" s="15" t="e">
        <f t="shared" si="50"/>
        <v>#N/A</v>
      </c>
      <c r="AB209" s="15" t="e">
        <f t="shared" si="51"/>
        <v>#N/A</v>
      </c>
      <c r="AC209" s="15" t="e">
        <f t="shared" si="52"/>
        <v>#N/A</v>
      </c>
    </row>
    <row r="210" spans="1:29" hidden="1" x14ac:dyDescent="0.2">
      <c r="A210">
        <v>4222</v>
      </c>
      <c r="B210">
        <v>39651</v>
      </c>
      <c r="D210" t="s">
        <v>2577</v>
      </c>
      <c r="E210" t="s">
        <v>941</v>
      </c>
      <c r="F210" t="s">
        <v>942</v>
      </c>
      <c r="G210" t="e">
        <f t="shared" si="45"/>
        <v>#N/A</v>
      </c>
      <c r="H210" s="15" t="e">
        <f t="shared" si="53"/>
        <v>#N/A</v>
      </c>
      <c r="I210" s="15" t="e">
        <f t="shared" si="53"/>
        <v>#N/A</v>
      </c>
      <c r="J210" s="15" t="e">
        <f t="shared" si="53"/>
        <v>#N/A</v>
      </c>
      <c r="K210" s="15" t="e">
        <f t="shared" si="53"/>
        <v>#N/A</v>
      </c>
      <c r="L210" s="15" t="e">
        <f t="shared" si="53"/>
        <v>#N/A</v>
      </c>
      <c r="M210" s="15" t="e">
        <f t="shared" si="53"/>
        <v>#N/A</v>
      </c>
      <c r="N210" s="15" t="e">
        <f t="shared" si="53"/>
        <v>#N/A</v>
      </c>
      <c r="O210" s="15" t="e">
        <f t="shared" si="53"/>
        <v>#N/A</v>
      </c>
      <c r="P210" s="15" t="e">
        <f t="shared" si="53"/>
        <v>#N/A</v>
      </c>
      <c r="Q210" s="15" t="e">
        <f t="shared" si="53"/>
        <v>#N/A</v>
      </c>
      <c r="R210" s="15" t="e">
        <f t="shared" si="53"/>
        <v>#N/A</v>
      </c>
      <c r="S210" s="15" t="e">
        <f t="shared" si="53"/>
        <v>#N/A</v>
      </c>
      <c r="T210" s="15" t="e">
        <f t="shared" si="53"/>
        <v>#N/A</v>
      </c>
      <c r="U210" s="15" t="e">
        <f t="shared" si="53"/>
        <v>#N/A</v>
      </c>
      <c r="V210" s="15" t="e">
        <f t="shared" si="53"/>
        <v>#N/A</v>
      </c>
      <c r="W210" s="18" t="e">
        <f t="shared" si="46"/>
        <v>#N/A</v>
      </c>
      <c r="X210" s="18" t="e">
        <f t="shared" si="47"/>
        <v>#N/A</v>
      </c>
      <c r="Y210" s="18" t="e">
        <f t="shared" si="48"/>
        <v>#N/A</v>
      </c>
      <c r="Z210" s="18" t="e">
        <f t="shared" si="49"/>
        <v>#N/A</v>
      </c>
      <c r="AA210" s="15" t="e">
        <f t="shared" si="50"/>
        <v>#N/A</v>
      </c>
      <c r="AB210" s="15" t="e">
        <f t="shared" si="51"/>
        <v>#N/A</v>
      </c>
      <c r="AC210" s="15" t="e">
        <f t="shared" si="52"/>
        <v>#N/A</v>
      </c>
    </row>
    <row r="211" spans="1:29" hidden="1" x14ac:dyDescent="0.2">
      <c r="A211">
        <v>4223</v>
      </c>
      <c r="B211">
        <v>40013</v>
      </c>
      <c r="D211" t="s">
        <v>2578</v>
      </c>
      <c r="E211" t="s">
        <v>941</v>
      </c>
      <c r="F211" t="s">
        <v>942</v>
      </c>
      <c r="G211" t="e">
        <f t="shared" si="45"/>
        <v>#N/A</v>
      </c>
      <c r="H211" s="15" t="e">
        <f t="shared" si="53"/>
        <v>#N/A</v>
      </c>
      <c r="I211" s="15" t="e">
        <f t="shared" si="53"/>
        <v>#N/A</v>
      </c>
      <c r="J211" s="15" t="e">
        <f t="shared" si="53"/>
        <v>#N/A</v>
      </c>
      <c r="K211" s="15" t="e">
        <f t="shared" si="53"/>
        <v>#N/A</v>
      </c>
      <c r="L211" s="15" t="e">
        <f t="shared" si="53"/>
        <v>#N/A</v>
      </c>
      <c r="M211" s="15" t="e">
        <f t="shared" si="53"/>
        <v>#N/A</v>
      </c>
      <c r="N211" s="15" t="e">
        <f t="shared" si="53"/>
        <v>#N/A</v>
      </c>
      <c r="O211" s="15" t="e">
        <f t="shared" si="53"/>
        <v>#N/A</v>
      </c>
      <c r="P211" s="15" t="e">
        <f t="shared" si="53"/>
        <v>#N/A</v>
      </c>
      <c r="Q211" s="15" t="e">
        <f t="shared" si="53"/>
        <v>#N/A</v>
      </c>
      <c r="R211" s="15" t="e">
        <f t="shared" si="53"/>
        <v>#N/A</v>
      </c>
      <c r="S211" s="15" t="e">
        <f t="shared" si="53"/>
        <v>#N/A</v>
      </c>
      <c r="T211" s="15" t="e">
        <f t="shared" si="53"/>
        <v>#N/A</v>
      </c>
      <c r="U211" s="15" t="e">
        <f t="shared" si="53"/>
        <v>#N/A</v>
      </c>
      <c r="V211" s="15" t="e">
        <f t="shared" si="53"/>
        <v>#N/A</v>
      </c>
      <c r="W211" s="18" t="e">
        <f t="shared" si="46"/>
        <v>#N/A</v>
      </c>
      <c r="X211" s="18" t="e">
        <f t="shared" si="47"/>
        <v>#N/A</v>
      </c>
      <c r="Y211" s="18" t="e">
        <f t="shared" si="48"/>
        <v>#N/A</v>
      </c>
      <c r="Z211" s="18" t="e">
        <f t="shared" si="49"/>
        <v>#N/A</v>
      </c>
      <c r="AA211" s="15" t="e">
        <f t="shared" si="50"/>
        <v>#N/A</v>
      </c>
      <c r="AB211" s="15" t="e">
        <f t="shared" si="51"/>
        <v>#N/A</v>
      </c>
      <c r="AC211" s="15" t="e">
        <f t="shared" si="52"/>
        <v>#N/A</v>
      </c>
    </row>
    <row r="212" spans="1:29" hidden="1" x14ac:dyDescent="0.2">
      <c r="A212">
        <v>4224</v>
      </c>
      <c r="B212">
        <v>39564</v>
      </c>
      <c r="D212" t="s">
        <v>2579</v>
      </c>
      <c r="E212" t="s">
        <v>941</v>
      </c>
      <c r="F212" t="s">
        <v>942</v>
      </c>
      <c r="G212" t="e">
        <f t="shared" si="45"/>
        <v>#N/A</v>
      </c>
      <c r="H212" s="15" t="e">
        <f t="shared" ref="H212:V228" si="54">VLOOKUP($A212,SIBMonthly,H$1,FALSE)</f>
        <v>#N/A</v>
      </c>
      <c r="I212" s="15" t="e">
        <f t="shared" si="54"/>
        <v>#N/A</v>
      </c>
      <c r="J212" s="15" t="e">
        <f t="shared" si="54"/>
        <v>#N/A</v>
      </c>
      <c r="K212" s="15" t="e">
        <f t="shared" si="54"/>
        <v>#N/A</v>
      </c>
      <c r="L212" s="15" t="e">
        <f t="shared" si="54"/>
        <v>#N/A</v>
      </c>
      <c r="M212" s="15" t="e">
        <f t="shared" si="54"/>
        <v>#N/A</v>
      </c>
      <c r="N212" s="15" t="e">
        <f t="shared" si="54"/>
        <v>#N/A</v>
      </c>
      <c r="O212" s="15" t="e">
        <f t="shared" si="54"/>
        <v>#N/A</v>
      </c>
      <c r="P212" s="15" t="e">
        <f t="shared" si="54"/>
        <v>#N/A</v>
      </c>
      <c r="Q212" s="15" t="e">
        <f t="shared" si="54"/>
        <v>#N/A</v>
      </c>
      <c r="R212" s="15" t="e">
        <f t="shared" si="54"/>
        <v>#N/A</v>
      </c>
      <c r="S212" s="15" t="e">
        <f t="shared" si="54"/>
        <v>#N/A</v>
      </c>
      <c r="T212" s="15" t="e">
        <f t="shared" si="54"/>
        <v>#N/A</v>
      </c>
      <c r="U212" s="15" t="e">
        <f t="shared" si="54"/>
        <v>#N/A</v>
      </c>
      <c r="V212" s="15" t="e">
        <f t="shared" si="54"/>
        <v>#N/A</v>
      </c>
      <c r="W212" s="18" t="e">
        <f t="shared" si="46"/>
        <v>#N/A</v>
      </c>
      <c r="X212" s="18" t="e">
        <f t="shared" si="47"/>
        <v>#N/A</v>
      </c>
      <c r="Y212" s="18" t="e">
        <f t="shared" si="48"/>
        <v>#N/A</v>
      </c>
      <c r="Z212" s="18" t="e">
        <f t="shared" si="49"/>
        <v>#N/A</v>
      </c>
      <c r="AA212" s="15" t="e">
        <f t="shared" si="50"/>
        <v>#N/A</v>
      </c>
      <c r="AB212" s="15" t="e">
        <f t="shared" si="51"/>
        <v>#N/A</v>
      </c>
      <c r="AC212" s="15" t="e">
        <f t="shared" si="52"/>
        <v>#N/A</v>
      </c>
    </row>
    <row r="213" spans="1:29" hidden="1" x14ac:dyDescent="0.2">
      <c r="A213">
        <v>4225</v>
      </c>
      <c r="B213">
        <v>39237</v>
      </c>
      <c r="D213" t="s">
        <v>2580</v>
      </c>
      <c r="E213" t="s">
        <v>941</v>
      </c>
      <c r="F213" t="s">
        <v>942</v>
      </c>
      <c r="G213" t="e">
        <f t="shared" si="45"/>
        <v>#N/A</v>
      </c>
      <c r="H213" s="15" t="e">
        <f t="shared" si="54"/>
        <v>#N/A</v>
      </c>
      <c r="I213" s="15" t="e">
        <f t="shared" si="54"/>
        <v>#N/A</v>
      </c>
      <c r="J213" s="15" t="e">
        <f t="shared" si="54"/>
        <v>#N/A</v>
      </c>
      <c r="K213" s="15" t="e">
        <f t="shared" si="54"/>
        <v>#N/A</v>
      </c>
      <c r="L213" s="15" t="e">
        <f t="shared" si="54"/>
        <v>#N/A</v>
      </c>
      <c r="M213" s="15" t="e">
        <f t="shared" si="54"/>
        <v>#N/A</v>
      </c>
      <c r="N213" s="15" t="e">
        <f t="shared" si="54"/>
        <v>#N/A</v>
      </c>
      <c r="O213" s="15" t="e">
        <f t="shared" si="54"/>
        <v>#N/A</v>
      </c>
      <c r="P213" s="15" t="e">
        <f t="shared" si="54"/>
        <v>#N/A</v>
      </c>
      <c r="Q213" s="15" t="e">
        <f t="shared" si="54"/>
        <v>#N/A</v>
      </c>
      <c r="R213" s="15" t="e">
        <f t="shared" si="54"/>
        <v>#N/A</v>
      </c>
      <c r="S213" s="15" t="e">
        <f t="shared" si="54"/>
        <v>#N/A</v>
      </c>
      <c r="T213" s="15" t="e">
        <f t="shared" si="54"/>
        <v>#N/A</v>
      </c>
      <c r="U213" s="15" t="e">
        <f t="shared" si="54"/>
        <v>#N/A</v>
      </c>
      <c r="V213" s="15" t="e">
        <f t="shared" si="54"/>
        <v>#N/A</v>
      </c>
      <c r="W213" s="18" t="e">
        <f t="shared" si="46"/>
        <v>#N/A</v>
      </c>
      <c r="X213" s="18" t="e">
        <f t="shared" si="47"/>
        <v>#N/A</v>
      </c>
      <c r="Y213" s="18" t="e">
        <f t="shared" si="48"/>
        <v>#N/A</v>
      </c>
      <c r="Z213" s="18" t="e">
        <f t="shared" si="49"/>
        <v>#N/A</v>
      </c>
      <c r="AA213" s="15" t="e">
        <f t="shared" si="50"/>
        <v>#N/A</v>
      </c>
      <c r="AB213" s="15" t="e">
        <f t="shared" si="51"/>
        <v>#N/A</v>
      </c>
      <c r="AC213" s="15" t="e">
        <f t="shared" si="52"/>
        <v>#N/A</v>
      </c>
    </row>
    <row r="214" spans="1:29" hidden="1" x14ac:dyDescent="0.2">
      <c r="A214">
        <v>4226</v>
      </c>
      <c r="B214">
        <v>37641</v>
      </c>
      <c r="D214" t="s">
        <v>2581</v>
      </c>
      <c r="E214" t="s">
        <v>941</v>
      </c>
      <c r="F214" t="s">
        <v>942</v>
      </c>
      <c r="G214" t="e">
        <f t="shared" si="45"/>
        <v>#N/A</v>
      </c>
      <c r="H214" s="15" t="e">
        <f t="shared" si="54"/>
        <v>#N/A</v>
      </c>
      <c r="I214" s="15" t="e">
        <f t="shared" si="54"/>
        <v>#N/A</v>
      </c>
      <c r="J214" s="15" t="e">
        <f t="shared" si="54"/>
        <v>#N/A</v>
      </c>
      <c r="K214" s="15" t="e">
        <f t="shared" si="54"/>
        <v>#N/A</v>
      </c>
      <c r="L214" s="15" t="e">
        <f t="shared" si="54"/>
        <v>#N/A</v>
      </c>
      <c r="M214" s="15" t="e">
        <f t="shared" si="54"/>
        <v>#N/A</v>
      </c>
      <c r="N214" s="15" t="e">
        <f t="shared" si="54"/>
        <v>#N/A</v>
      </c>
      <c r="O214" s="15" t="e">
        <f t="shared" si="54"/>
        <v>#N/A</v>
      </c>
      <c r="P214" s="15" t="e">
        <f t="shared" si="54"/>
        <v>#N/A</v>
      </c>
      <c r="Q214" s="15" t="e">
        <f t="shared" si="54"/>
        <v>#N/A</v>
      </c>
      <c r="R214" s="15" t="e">
        <f t="shared" si="54"/>
        <v>#N/A</v>
      </c>
      <c r="S214" s="15" t="e">
        <f t="shared" si="54"/>
        <v>#N/A</v>
      </c>
      <c r="T214" s="15" t="e">
        <f t="shared" si="54"/>
        <v>#N/A</v>
      </c>
      <c r="U214" s="15" t="e">
        <f t="shared" si="54"/>
        <v>#N/A</v>
      </c>
      <c r="V214" s="15" t="e">
        <f t="shared" si="54"/>
        <v>#N/A</v>
      </c>
      <c r="W214" s="18" t="e">
        <f t="shared" si="46"/>
        <v>#N/A</v>
      </c>
      <c r="X214" s="18" t="e">
        <f t="shared" si="47"/>
        <v>#N/A</v>
      </c>
      <c r="Y214" s="18" t="e">
        <f t="shared" si="48"/>
        <v>#N/A</v>
      </c>
      <c r="Z214" s="18" t="e">
        <f t="shared" si="49"/>
        <v>#N/A</v>
      </c>
      <c r="AA214" s="15" t="e">
        <f t="shared" si="50"/>
        <v>#N/A</v>
      </c>
      <c r="AB214" s="15" t="e">
        <f t="shared" si="51"/>
        <v>#N/A</v>
      </c>
      <c r="AC214" s="15" t="e">
        <f t="shared" si="52"/>
        <v>#N/A</v>
      </c>
    </row>
    <row r="215" spans="1:29" hidden="1" x14ac:dyDescent="0.2">
      <c r="A215">
        <v>4227</v>
      </c>
      <c r="B215">
        <v>37744</v>
      </c>
      <c r="D215" t="s">
        <v>2582</v>
      </c>
      <c r="E215" t="s">
        <v>941</v>
      </c>
      <c r="F215" t="s">
        <v>942</v>
      </c>
      <c r="G215" t="str">
        <f t="shared" si="45"/>
        <v>Residential Development Worthington Stage 8 Thewlist Road, Pakenham</v>
      </c>
      <c r="H215" s="15">
        <f t="shared" si="54"/>
        <v>0</v>
      </c>
      <c r="I215" s="15">
        <f t="shared" si="54"/>
        <v>0</v>
      </c>
      <c r="J215" s="15">
        <f t="shared" si="54"/>
        <v>101364.93</v>
      </c>
      <c r="K215" s="15">
        <f t="shared" si="54"/>
        <v>144437.59</v>
      </c>
      <c r="L215" s="15">
        <f t="shared" si="54"/>
        <v>0</v>
      </c>
      <c r="M215" s="15">
        <f t="shared" si="54"/>
        <v>0</v>
      </c>
      <c r="N215" s="15">
        <f t="shared" si="54"/>
        <v>0</v>
      </c>
      <c r="O215" s="15">
        <f t="shared" si="54"/>
        <v>84237.06</v>
      </c>
      <c r="P215" s="15">
        <f t="shared" si="54"/>
        <v>101364.93</v>
      </c>
      <c r="Q215" s="15">
        <f t="shared" si="54"/>
        <v>0</v>
      </c>
      <c r="R215" s="15">
        <f t="shared" si="54"/>
        <v>127309.72</v>
      </c>
      <c r="S215" s="15">
        <f t="shared" si="54"/>
        <v>144437.59</v>
      </c>
      <c r="T215" s="15">
        <f t="shared" si="54"/>
        <v>0</v>
      </c>
      <c r="U215" s="15">
        <f t="shared" si="54"/>
        <v>24903.25</v>
      </c>
      <c r="V215" s="15">
        <f t="shared" si="54"/>
        <v>0</v>
      </c>
      <c r="W215" s="18">
        <f t="shared" si="46"/>
        <v>0</v>
      </c>
      <c r="X215" s="18">
        <f t="shared" si="47"/>
        <v>144437.59</v>
      </c>
      <c r="Y215" s="18">
        <f t="shared" si="48"/>
        <v>-144437.59</v>
      </c>
      <c r="Z215" s="18">
        <f t="shared" si="49"/>
        <v>0</v>
      </c>
      <c r="AA215" s="15">
        <f t="shared" si="50"/>
        <v>43072.66</v>
      </c>
      <c r="AB215" s="15">
        <f t="shared" si="51"/>
        <v>101364.93</v>
      </c>
      <c r="AC215" s="15">
        <f t="shared" si="52"/>
        <v>0</v>
      </c>
    </row>
    <row r="216" spans="1:29" hidden="1" x14ac:dyDescent="0.2">
      <c r="A216">
        <v>4228</v>
      </c>
      <c r="B216">
        <v>38646</v>
      </c>
      <c r="D216" t="s">
        <v>2583</v>
      </c>
      <c r="E216" t="s">
        <v>941</v>
      </c>
      <c r="F216" t="s">
        <v>942</v>
      </c>
      <c r="G216" t="str">
        <f t="shared" si="45"/>
        <v>Residential development at Cnr of 1053 Taylors Road / 81 Sinclair Road  in Plumpton (Marlee South)</v>
      </c>
      <c r="H216" s="15">
        <f t="shared" si="54"/>
        <v>0</v>
      </c>
      <c r="I216" s="15">
        <f t="shared" si="54"/>
        <v>0</v>
      </c>
      <c r="J216" s="15">
        <f t="shared" si="54"/>
        <v>97933.02</v>
      </c>
      <c r="K216" s="15">
        <f t="shared" si="54"/>
        <v>439243.8</v>
      </c>
      <c r="L216" s="15">
        <f t="shared" si="54"/>
        <v>0</v>
      </c>
      <c r="M216" s="15">
        <f t="shared" si="54"/>
        <v>0</v>
      </c>
      <c r="N216" s="15">
        <f t="shared" si="54"/>
        <v>0</v>
      </c>
      <c r="O216" s="15">
        <f t="shared" si="54"/>
        <v>93622.87</v>
      </c>
      <c r="P216" s="15">
        <f t="shared" si="54"/>
        <v>97933.02</v>
      </c>
      <c r="Q216" s="15">
        <f t="shared" si="54"/>
        <v>0</v>
      </c>
      <c r="R216" s="15">
        <f t="shared" si="54"/>
        <v>434933.65</v>
      </c>
      <c r="S216" s="15">
        <f t="shared" si="54"/>
        <v>439243.8</v>
      </c>
      <c r="T216" s="15">
        <f t="shared" si="54"/>
        <v>0</v>
      </c>
      <c r="U216" s="15">
        <f t="shared" si="54"/>
        <v>82615.539999999994</v>
      </c>
      <c r="V216" s="15">
        <f t="shared" si="54"/>
        <v>0</v>
      </c>
      <c r="W216" s="18">
        <f t="shared" si="46"/>
        <v>0</v>
      </c>
      <c r="X216" s="18">
        <f t="shared" si="47"/>
        <v>439243.8</v>
      </c>
      <c r="Y216" s="18">
        <f t="shared" si="48"/>
        <v>-439243.8</v>
      </c>
      <c r="Z216" s="18">
        <f t="shared" si="49"/>
        <v>0</v>
      </c>
      <c r="AA216" s="15">
        <f t="shared" si="50"/>
        <v>341310.77999999997</v>
      </c>
      <c r="AB216" s="15">
        <f t="shared" si="51"/>
        <v>97933.02</v>
      </c>
      <c r="AC216" s="15">
        <f t="shared" si="52"/>
        <v>0</v>
      </c>
    </row>
    <row r="217" spans="1:29" hidden="1" x14ac:dyDescent="0.2">
      <c r="A217">
        <v>4231</v>
      </c>
      <c r="B217">
        <v>37716</v>
      </c>
      <c r="D217" t="s">
        <v>2584</v>
      </c>
      <c r="E217" t="s">
        <v>941</v>
      </c>
      <c r="F217" t="s">
        <v>942</v>
      </c>
      <c r="G217" t="e">
        <f t="shared" si="45"/>
        <v>#N/A</v>
      </c>
      <c r="H217" s="15" t="e">
        <f t="shared" si="54"/>
        <v>#N/A</v>
      </c>
      <c r="I217" s="15" t="e">
        <f t="shared" si="54"/>
        <v>#N/A</v>
      </c>
      <c r="J217" s="15" t="e">
        <f t="shared" si="54"/>
        <v>#N/A</v>
      </c>
      <c r="K217" s="15" t="e">
        <f t="shared" si="54"/>
        <v>#N/A</v>
      </c>
      <c r="L217" s="15" t="e">
        <f t="shared" si="54"/>
        <v>#N/A</v>
      </c>
      <c r="M217" s="15" t="e">
        <f t="shared" si="54"/>
        <v>#N/A</v>
      </c>
      <c r="N217" s="15" t="e">
        <f t="shared" si="54"/>
        <v>#N/A</v>
      </c>
      <c r="O217" s="15" t="e">
        <f t="shared" si="54"/>
        <v>#N/A</v>
      </c>
      <c r="P217" s="15" t="e">
        <f t="shared" si="54"/>
        <v>#N/A</v>
      </c>
      <c r="Q217" s="15" t="e">
        <f t="shared" si="54"/>
        <v>#N/A</v>
      </c>
      <c r="R217" s="15" t="e">
        <f t="shared" si="54"/>
        <v>#N/A</v>
      </c>
      <c r="S217" s="15" t="e">
        <f t="shared" si="54"/>
        <v>#N/A</v>
      </c>
      <c r="T217" s="15" t="e">
        <f t="shared" si="54"/>
        <v>#N/A</v>
      </c>
      <c r="U217" s="15" t="e">
        <f t="shared" si="54"/>
        <v>#N/A</v>
      </c>
      <c r="V217" s="15" t="e">
        <f t="shared" si="54"/>
        <v>#N/A</v>
      </c>
      <c r="W217" s="18" t="e">
        <f t="shared" si="46"/>
        <v>#N/A</v>
      </c>
      <c r="X217" s="18" t="e">
        <f t="shared" si="47"/>
        <v>#N/A</v>
      </c>
      <c r="Y217" s="18" t="e">
        <f t="shared" si="48"/>
        <v>#N/A</v>
      </c>
      <c r="Z217" s="18" t="e">
        <f t="shared" si="49"/>
        <v>#N/A</v>
      </c>
      <c r="AA217" s="15" t="e">
        <f t="shared" si="50"/>
        <v>#N/A</v>
      </c>
      <c r="AB217" s="15" t="e">
        <f t="shared" si="51"/>
        <v>#N/A</v>
      </c>
      <c r="AC217" s="15" t="e">
        <f t="shared" si="52"/>
        <v>#N/A</v>
      </c>
    </row>
    <row r="218" spans="1:29" hidden="1" x14ac:dyDescent="0.2">
      <c r="A218">
        <v>4232</v>
      </c>
      <c r="B218">
        <v>39454</v>
      </c>
      <c r="D218" t="s">
        <v>2585</v>
      </c>
      <c r="E218" t="s">
        <v>941</v>
      </c>
      <c r="F218" t="s">
        <v>942</v>
      </c>
      <c r="G218" t="e">
        <f t="shared" si="45"/>
        <v>#N/A</v>
      </c>
      <c r="H218" s="15" t="e">
        <f t="shared" si="54"/>
        <v>#N/A</v>
      </c>
      <c r="I218" s="15" t="e">
        <f t="shared" si="54"/>
        <v>#N/A</v>
      </c>
      <c r="J218" s="15" t="e">
        <f t="shared" si="54"/>
        <v>#N/A</v>
      </c>
      <c r="K218" s="15" t="e">
        <f t="shared" si="54"/>
        <v>#N/A</v>
      </c>
      <c r="L218" s="15" t="e">
        <f t="shared" si="54"/>
        <v>#N/A</v>
      </c>
      <c r="M218" s="15" t="e">
        <f t="shared" si="54"/>
        <v>#N/A</v>
      </c>
      <c r="N218" s="15" t="e">
        <f t="shared" si="54"/>
        <v>#N/A</v>
      </c>
      <c r="O218" s="15" t="e">
        <f t="shared" si="54"/>
        <v>#N/A</v>
      </c>
      <c r="P218" s="15" t="e">
        <f t="shared" si="54"/>
        <v>#N/A</v>
      </c>
      <c r="Q218" s="15" t="e">
        <f t="shared" si="54"/>
        <v>#N/A</v>
      </c>
      <c r="R218" s="15" t="e">
        <f t="shared" si="54"/>
        <v>#N/A</v>
      </c>
      <c r="S218" s="15" t="e">
        <f t="shared" si="54"/>
        <v>#N/A</v>
      </c>
      <c r="T218" s="15" t="e">
        <f t="shared" si="54"/>
        <v>#N/A</v>
      </c>
      <c r="U218" s="15" t="e">
        <f t="shared" si="54"/>
        <v>#N/A</v>
      </c>
      <c r="V218" s="15" t="e">
        <f t="shared" si="54"/>
        <v>#N/A</v>
      </c>
      <c r="W218" s="18" t="e">
        <f t="shared" si="46"/>
        <v>#N/A</v>
      </c>
      <c r="X218" s="18" t="e">
        <f t="shared" si="47"/>
        <v>#N/A</v>
      </c>
      <c r="Y218" s="18" t="e">
        <f t="shared" si="48"/>
        <v>#N/A</v>
      </c>
      <c r="Z218" s="18" t="e">
        <f t="shared" si="49"/>
        <v>#N/A</v>
      </c>
      <c r="AA218" s="15" t="e">
        <f t="shared" si="50"/>
        <v>#N/A</v>
      </c>
      <c r="AB218" s="15" t="e">
        <f t="shared" si="51"/>
        <v>#N/A</v>
      </c>
      <c r="AC218" s="15" t="e">
        <f t="shared" si="52"/>
        <v>#N/A</v>
      </c>
    </row>
    <row r="219" spans="1:29" hidden="1" x14ac:dyDescent="0.2">
      <c r="A219">
        <v>4233</v>
      </c>
      <c r="B219">
        <v>37604</v>
      </c>
      <c r="D219" t="s">
        <v>2586</v>
      </c>
      <c r="E219" t="s">
        <v>941</v>
      </c>
      <c r="F219" t="s">
        <v>942</v>
      </c>
      <c r="G219" t="str">
        <f t="shared" si="45"/>
        <v>McLister Street Spotswood</v>
      </c>
      <c r="H219" s="15">
        <f t="shared" si="54"/>
        <v>0</v>
      </c>
      <c r="I219" s="15">
        <f t="shared" si="54"/>
        <v>0</v>
      </c>
      <c r="J219" s="15">
        <f t="shared" si="54"/>
        <v>29425.61</v>
      </c>
      <c r="K219" s="15">
        <f t="shared" si="54"/>
        <v>218740.9</v>
      </c>
      <c r="L219" s="15">
        <f t="shared" si="54"/>
        <v>0</v>
      </c>
      <c r="M219" s="15">
        <f t="shared" si="54"/>
        <v>0</v>
      </c>
      <c r="N219" s="15">
        <f t="shared" si="54"/>
        <v>0</v>
      </c>
      <c r="O219" s="15">
        <f t="shared" si="54"/>
        <v>29425.61</v>
      </c>
      <c r="P219" s="15">
        <f t="shared" si="54"/>
        <v>29425.61</v>
      </c>
      <c r="Q219" s="15">
        <f t="shared" si="54"/>
        <v>0</v>
      </c>
      <c r="R219" s="15">
        <f t="shared" si="54"/>
        <v>218740.9</v>
      </c>
      <c r="S219" s="15">
        <f t="shared" si="54"/>
        <v>218740.9</v>
      </c>
      <c r="T219" s="15">
        <f t="shared" si="54"/>
        <v>0</v>
      </c>
      <c r="U219" s="15">
        <f t="shared" si="54"/>
        <v>10000</v>
      </c>
      <c r="V219" s="15">
        <f t="shared" si="54"/>
        <v>0</v>
      </c>
      <c r="W219" s="18">
        <f t="shared" si="46"/>
        <v>0</v>
      </c>
      <c r="X219" s="18">
        <f t="shared" si="47"/>
        <v>218740.9</v>
      </c>
      <c r="Y219" s="18">
        <f t="shared" si="48"/>
        <v>-218740.9</v>
      </c>
      <c r="Z219" s="18">
        <f t="shared" si="49"/>
        <v>0</v>
      </c>
      <c r="AA219" s="15">
        <f t="shared" si="50"/>
        <v>189315.28999999998</v>
      </c>
      <c r="AB219" s="15">
        <f t="shared" si="51"/>
        <v>29425.61</v>
      </c>
      <c r="AC219" s="15">
        <f t="shared" si="52"/>
        <v>0</v>
      </c>
    </row>
    <row r="220" spans="1:29" hidden="1" x14ac:dyDescent="0.2">
      <c r="A220">
        <v>4235</v>
      </c>
      <c r="B220">
        <v>39165</v>
      </c>
      <c r="D220" t="s">
        <v>2588</v>
      </c>
      <c r="E220" t="s">
        <v>941</v>
      </c>
      <c r="F220" t="s">
        <v>942</v>
      </c>
      <c r="G220" t="e">
        <f t="shared" si="45"/>
        <v>#N/A</v>
      </c>
      <c r="H220" s="15" t="e">
        <f t="shared" si="54"/>
        <v>#N/A</v>
      </c>
      <c r="I220" s="15" t="e">
        <f t="shared" si="54"/>
        <v>#N/A</v>
      </c>
      <c r="J220" s="15" t="e">
        <f t="shared" si="54"/>
        <v>#N/A</v>
      </c>
      <c r="K220" s="15" t="e">
        <f t="shared" si="54"/>
        <v>#N/A</v>
      </c>
      <c r="L220" s="15" t="e">
        <f t="shared" si="54"/>
        <v>#N/A</v>
      </c>
      <c r="M220" s="15" t="e">
        <f t="shared" si="54"/>
        <v>#N/A</v>
      </c>
      <c r="N220" s="15" t="e">
        <f t="shared" si="54"/>
        <v>#N/A</v>
      </c>
      <c r="O220" s="15" t="e">
        <f t="shared" si="54"/>
        <v>#N/A</v>
      </c>
      <c r="P220" s="15" t="e">
        <f t="shared" si="54"/>
        <v>#N/A</v>
      </c>
      <c r="Q220" s="15" t="e">
        <f t="shared" si="54"/>
        <v>#N/A</v>
      </c>
      <c r="R220" s="15" t="e">
        <f t="shared" si="54"/>
        <v>#N/A</v>
      </c>
      <c r="S220" s="15" t="e">
        <f t="shared" si="54"/>
        <v>#N/A</v>
      </c>
      <c r="T220" s="15" t="e">
        <f t="shared" si="54"/>
        <v>#N/A</v>
      </c>
      <c r="U220" s="15" t="e">
        <f t="shared" si="54"/>
        <v>#N/A</v>
      </c>
      <c r="V220" s="15" t="e">
        <f t="shared" si="54"/>
        <v>#N/A</v>
      </c>
      <c r="W220" s="18" t="e">
        <f t="shared" si="46"/>
        <v>#N/A</v>
      </c>
      <c r="X220" s="18" t="e">
        <f t="shared" si="47"/>
        <v>#N/A</v>
      </c>
      <c r="Y220" s="18" t="e">
        <f t="shared" si="48"/>
        <v>#N/A</v>
      </c>
      <c r="Z220" s="18" t="e">
        <f t="shared" si="49"/>
        <v>#N/A</v>
      </c>
      <c r="AA220" s="15" t="e">
        <f t="shared" si="50"/>
        <v>#N/A</v>
      </c>
      <c r="AB220" s="15" t="e">
        <f t="shared" si="51"/>
        <v>#N/A</v>
      </c>
      <c r="AC220" s="15" t="e">
        <f t="shared" si="52"/>
        <v>#N/A</v>
      </c>
    </row>
    <row r="221" spans="1:29" hidden="1" x14ac:dyDescent="0.2">
      <c r="A221">
        <v>4236</v>
      </c>
      <c r="B221">
        <v>40387</v>
      </c>
      <c r="D221" t="s">
        <v>2589</v>
      </c>
      <c r="E221" t="s">
        <v>941</v>
      </c>
      <c r="F221" t="s">
        <v>942</v>
      </c>
      <c r="G221" t="e">
        <f t="shared" si="45"/>
        <v>#N/A</v>
      </c>
      <c r="H221" s="15" t="e">
        <f t="shared" si="54"/>
        <v>#N/A</v>
      </c>
      <c r="I221" s="15" t="e">
        <f t="shared" si="54"/>
        <v>#N/A</v>
      </c>
      <c r="J221" s="15" t="e">
        <f t="shared" si="54"/>
        <v>#N/A</v>
      </c>
      <c r="K221" s="15" t="e">
        <f t="shared" si="54"/>
        <v>#N/A</v>
      </c>
      <c r="L221" s="15" t="e">
        <f t="shared" si="54"/>
        <v>#N/A</v>
      </c>
      <c r="M221" s="15" t="e">
        <f t="shared" si="54"/>
        <v>#N/A</v>
      </c>
      <c r="N221" s="15" t="e">
        <f t="shared" si="54"/>
        <v>#N/A</v>
      </c>
      <c r="O221" s="15" t="e">
        <f t="shared" si="54"/>
        <v>#N/A</v>
      </c>
      <c r="P221" s="15" t="e">
        <f t="shared" si="54"/>
        <v>#N/A</v>
      </c>
      <c r="Q221" s="15" t="e">
        <f t="shared" si="54"/>
        <v>#N/A</v>
      </c>
      <c r="R221" s="15" t="e">
        <f t="shared" si="54"/>
        <v>#N/A</v>
      </c>
      <c r="S221" s="15" t="e">
        <f t="shared" si="54"/>
        <v>#N/A</v>
      </c>
      <c r="T221" s="15" t="e">
        <f t="shared" si="54"/>
        <v>#N/A</v>
      </c>
      <c r="U221" s="15" t="e">
        <f t="shared" si="54"/>
        <v>#N/A</v>
      </c>
      <c r="V221" s="15" t="e">
        <f t="shared" si="54"/>
        <v>#N/A</v>
      </c>
      <c r="W221" s="18" t="e">
        <f t="shared" si="46"/>
        <v>#N/A</v>
      </c>
      <c r="X221" s="18" t="e">
        <f t="shared" si="47"/>
        <v>#N/A</v>
      </c>
      <c r="Y221" s="18" t="e">
        <f t="shared" si="48"/>
        <v>#N/A</v>
      </c>
      <c r="Z221" s="18" t="e">
        <f t="shared" si="49"/>
        <v>#N/A</v>
      </c>
      <c r="AA221" s="15" t="e">
        <f t="shared" si="50"/>
        <v>#N/A</v>
      </c>
      <c r="AB221" s="15" t="e">
        <f t="shared" si="51"/>
        <v>#N/A</v>
      </c>
      <c r="AC221" s="15" t="e">
        <f t="shared" si="52"/>
        <v>#N/A</v>
      </c>
    </row>
    <row r="222" spans="1:29" hidden="1" x14ac:dyDescent="0.2">
      <c r="A222">
        <v>4238</v>
      </c>
      <c r="B222">
        <v>40692</v>
      </c>
      <c r="D222" t="s">
        <v>2591</v>
      </c>
      <c r="E222" t="s">
        <v>941</v>
      </c>
      <c r="F222" t="s">
        <v>942</v>
      </c>
      <c r="G222" t="e">
        <f t="shared" si="45"/>
        <v>#N/A</v>
      </c>
      <c r="H222" s="15" t="e">
        <f t="shared" si="54"/>
        <v>#N/A</v>
      </c>
      <c r="I222" s="15" t="e">
        <f t="shared" si="54"/>
        <v>#N/A</v>
      </c>
      <c r="J222" s="15" t="e">
        <f t="shared" si="54"/>
        <v>#N/A</v>
      </c>
      <c r="K222" s="15" t="e">
        <f t="shared" si="54"/>
        <v>#N/A</v>
      </c>
      <c r="L222" s="15" t="e">
        <f t="shared" si="54"/>
        <v>#N/A</v>
      </c>
      <c r="M222" s="15" t="e">
        <f t="shared" si="54"/>
        <v>#N/A</v>
      </c>
      <c r="N222" s="15" t="e">
        <f t="shared" si="54"/>
        <v>#N/A</v>
      </c>
      <c r="O222" s="15" t="e">
        <f t="shared" si="54"/>
        <v>#N/A</v>
      </c>
      <c r="P222" s="15" t="e">
        <f t="shared" si="54"/>
        <v>#N/A</v>
      </c>
      <c r="Q222" s="15" t="e">
        <f t="shared" si="54"/>
        <v>#N/A</v>
      </c>
      <c r="R222" s="15" t="e">
        <f t="shared" si="54"/>
        <v>#N/A</v>
      </c>
      <c r="S222" s="15" t="e">
        <f t="shared" si="54"/>
        <v>#N/A</v>
      </c>
      <c r="T222" s="15" t="e">
        <f t="shared" si="54"/>
        <v>#N/A</v>
      </c>
      <c r="U222" s="15" t="e">
        <f t="shared" si="54"/>
        <v>#N/A</v>
      </c>
      <c r="V222" s="15" t="e">
        <f t="shared" si="54"/>
        <v>#N/A</v>
      </c>
      <c r="W222" s="18" t="e">
        <f t="shared" si="46"/>
        <v>#N/A</v>
      </c>
      <c r="X222" s="18" t="e">
        <f t="shared" si="47"/>
        <v>#N/A</v>
      </c>
      <c r="Y222" s="18" t="e">
        <f t="shared" si="48"/>
        <v>#N/A</v>
      </c>
      <c r="Z222" s="18" t="e">
        <f t="shared" si="49"/>
        <v>#N/A</v>
      </c>
      <c r="AA222" s="15" t="e">
        <f t="shared" si="50"/>
        <v>#N/A</v>
      </c>
      <c r="AB222" s="15" t="e">
        <f t="shared" si="51"/>
        <v>#N/A</v>
      </c>
      <c r="AC222" s="15" t="e">
        <f t="shared" si="52"/>
        <v>#N/A</v>
      </c>
    </row>
    <row r="223" spans="1:29" hidden="1" x14ac:dyDescent="0.2">
      <c r="A223">
        <v>4239</v>
      </c>
      <c r="B223">
        <v>35984</v>
      </c>
      <c r="D223" t="s">
        <v>2592</v>
      </c>
      <c r="E223" t="s">
        <v>941</v>
      </c>
      <c r="F223" t="s">
        <v>942</v>
      </c>
      <c r="G223" t="e">
        <f t="shared" si="45"/>
        <v>#N/A</v>
      </c>
      <c r="H223" s="15" t="e">
        <f t="shared" si="54"/>
        <v>#N/A</v>
      </c>
      <c r="I223" s="15" t="e">
        <f t="shared" si="54"/>
        <v>#N/A</v>
      </c>
      <c r="J223" s="15" t="e">
        <f t="shared" si="54"/>
        <v>#N/A</v>
      </c>
      <c r="K223" s="15" t="e">
        <f t="shared" si="54"/>
        <v>#N/A</v>
      </c>
      <c r="L223" s="15" t="e">
        <f t="shared" si="54"/>
        <v>#N/A</v>
      </c>
      <c r="M223" s="15" t="e">
        <f t="shared" si="54"/>
        <v>#N/A</v>
      </c>
      <c r="N223" s="15" t="e">
        <f t="shared" si="54"/>
        <v>#N/A</v>
      </c>
      <c r="O223" s="15" t="e">
        <f t="shared" si="54"/>
        <v>#N/A</v>
      </c>
      <c r="P223" s="15" t="e">
        <f t="shared" si="54"/>
        <v>#N/A</v>
      </c>
      <c r="Q223" s="15" t="e">
        <f t="shared" si="54"/>
        <v>#N/A</v>
      </c>
      <c r="R223" s="15" t="e">
        <f t="shared" si="54"/>
        <v>#N/A</v>
      </c>
      <c r="S223" s="15" t="e">
        <f t="shared" si="54"/>
        <v>#N/A</v>
      </c>
      <c r="T223" s="15" t="e">
        <f t="shared" si="54"/>
        <v>#N/A</v>
      </c>
      <c r="U223" s="15" t="e">
        <f t="shared" si="54"/>
        <v>#N/A</v>
      </c>
      <c r="V223" s="15" t="e">
        <f t="shared" si="54"/>
        <v>#N/A</v>
      </c>
      <c r="W223" s="18" t="e">
        <f t="shared" si="46"/>
        <v>#N/A</v>
      </c>
      <c r="X223" s="18" t="e">
        <f t="shared" si="47"/>
        <v>#N/A</v>
      </c>
      <c r="Y223" s="18" t="e">
        <f t="shared" si="48"/>
        <v>#N/A</v>
      </c>
      <c r="Z223" s="18" t="e">
        <f t="shared" si="49"/>
        <v>#N/A</v>
      </c>
      <c r="AA223" s="15" t="e">
        <f t="shared" si="50"/>
        <v>#N/A</v>
      </c>
      <c r="AB223" s="15" t="e">
        <f t="shared" si="51"/>
        <v>#N/A</v>
      </c>
      <c r="AC223" s="15" t="e">
        <f t="shared" si="52"/>
        <v>#N/A</v>
      </c>
    </row>
    <row r="224" spans="1:29" hidden="1" x14ac:dyDescent="0.2">
      <c r="A224">
        <v>4241</v>
      </c>
      <c r="B224">
        <v>38479</v>
      </c>
      <c r="D224" t="s">
        <v>2593</v>
      </c>
      <c r="E224" t="s">
        <v>941</v>
      </c>
      <c r="F224" t="s">
        <v>942</v>
      </c>
      <c r="G224" t="e">
        <f t="shared" si="45"/>
        <v>#N/A</v>
      </c>
      <c r="H224" s="15" t="e">
        <f t="shared" si="54"/>
        <v>#N/A</v>
      </c>
      <c r="I224" s="15" t="e">
        <f t="shared" si="54"/>
        <v>#N/A</v>
      </c>
      <c r="J224" s="15" t="e">
        <f t="shared" si="54"/>
        <v>#N/A</v>
      </c>
      <c r="K224" s="15" t="e">
        <f t="shared" si="54"/>
        <v>#N/A</v>
      </c>
      <c r="L224" s="15" t="e">
        <f t="shared" si="54"/>
        <v>#N/A</v>
      </c>
      <c r="M224" s="15" t="e">
        <f t="shared" si="54"/>
        <v>#N/A</v>
      </c>
      <c r="N224" s="15" t="e">
        <f t="shared" si="54"/>
        <v>#N/A</v>
      </c>
      <c r="O224" s="15" t="e">
        <f t="shared" si="54"/>
        <v>#N/A</v>
      </c>
      <c r="P224" s="15" t="e">
        <f t="shared" si="54"/>
        <v>#N/A</v>
      </c>
      <c r="Q224" s="15" t="e">
        <f t="shared" si="54"/>
        <v>#N/A</v>
      </c>
      <c r="R224" s="15" t="e">
        <f t="shared" si="54"/>
        <v>#N/A</v>
      </c>
      <c r="S224" s="15" t="e">
        <f t="shared" si="54"/>
        <v>#N/A</v>
      </c>
      <c r="T224" s="15" t="e">
        <f t="shared" si="54"/>
        <v>#N/A</v>
      </c>
      <c r="U224" s="15" t="e">
        <f t="shared" si="54"/>
        <v>#N/A</v>
      </c>
      <c r="V224" s="15" t="e">
        <f t="shared" si="54"/>
        <v>#N/A</v>
      </c>
      <c r="W224" s="18" t="e">
        <f t="shared" si="46"/>
        <v>#N/A</v>
      </c>
      <c r="X224" s="18" t="e">
        <f t="shared" si="47"/>
        <v>#N/A</v>
      </c>
      <c r="Y224" s="18" t="e">
        <f t="shared" si="48"/>
        <v>#N/A</v>
      </c>
      <c r="Z224" s="18" t="e">
        <f t="shared" si="49"/>
        <v>#N/A</v>
      </c>
      <c r="AA224" s="15" t="e">
        <f t="shared" si="50"/>
        <v>#N/A</v>
      </c>
      <c r="AB224" s="15" t="e">
        <f t="shared" si="51"/>
        <v>#N/A</v>
      </c>
      <c r="AC224" s="15" t="e">
        <f t="shared" si="52"/>
        <v>#N/A</v>
      </c>
    </row>
    <row r="225" spans="1:29" hidden="1" x14ac:dyDescent="0.2">
      <c r="A225">
        <v>4242</v>
      </c>
      <c r="B225">
        <v>38566</v>
      </c>
      <c r="D225" t="s">
        <v>2594</v>
      </c>
      <c r="E225" t="s">
        <v>941</v>
      </c>
      <c r="F225" t="s">
        <v>942</v>
      </c>
      <c r="G225" t="e">
        <f t="shared" si="45"/>
        <v>#N/A</v>
      </c>
      <c r="H225" s="15" t="e">
        <f t="shared" si="54"/>
        <v>#N/A</v>
      </c>
      <c r="I225" s="15" t="e">
        <f t="shared" si="54"/>
        <v>#N/A</v>
      </c>
      <c r="J225" s="15" t="e">
        <f t="shared" si="54"/>
        <v>#N/A</v>
      </c>
      <c r="K225" s="15" t="e">
        <f t="shared" si="54"/>
        <v>#N/A</v>
      </c>
      <c r="L225" s="15" t="e">
        <f t="shared" si="54"/>
        <v>#N/A</v>
      </c>
      <c r="M225" s="15" t="e">
        <f t="shared" si="54"/>
        <v>#N/A</v>
      </c>
      <c r="N225" s="15" t="e">
        <f t="shared" si="54"/>
        <v>#N/A</v>
      </c>
      <c r="O225" s="15" t="e">
        <f t="shared" si="54"/>
        <v>#N/A</v>
      </c>
      <c r="P225" s="15" t="e">
        <f t="shared" si="54"/>
        <v>#N/A</v>
      </c>
      <c r="Q225" s="15" t="e">
        <f t="shared" si="54"/>
        <v>#N/A</v>
      </c>
      <c r="R225" s="15" t="e">
        <f t="shared" si="54"/>
        <v>#N/A</v>
      </c>
      <c r="S225" s="15" t="e">
        <f t="shared" si="54"/>
        <v>#N/A</v>
      </c>
      <c r="T225" s="15" t="e">
        <f t="shared" si="54"/>
        <v>#N/A</v>
      </c>
      <c r="U225" s="15" t="e">
        <f t="shared" si="54"/>
        <v>#N/A</v>
      </c>
      <c r="V225" s="15" t="e">
        <f t="shared" si="54"/>
        <v>#N/A</v>
      </c>
      <c r="W225" s="18" t="e">
        <f t="shared" si="46"/>
        <v>#N/A</v>
      </c>
      <c r="X225" s="18" t="e">
        <f t="shared" si="47"/>
        <v>#N/A</v>
      </c>
      <c r="Y225" s="18" t="e">
        <f t="shared" si="48"/>
        <v>#N/A</v>
      </c>
      <c r="Z225" s="18" t="e">
        <f t="shared" si="49"/>
        <v>#N/A</v>
      </c>
      <c r="AA225" s="15" t="e">
        <f t="shared" si="50"/>
        <v>#N/A</v>
      </c>
      <c r="AB225" s="15" t="e">
        <f t="shared" si="51"/>
        <v>#N/A</v>
      </c>
      <c r="AC225" s="15" t="e">
        <f t="shared" si="52"/>
        <v>#N/A</v>
      </c>
    </row>
    <row r="226" spans="1:29" hidden="1" x14ac:dyDescent="0.2">
      <c r="A226">
        <v>4246</v>
      </c>
      <c r="B226">
        <v>38269</v>
      </c>
      <c r="D226" t="s">
        <v>2597</v>
      </c>
      <c r="E226" t="s">
        <v>941</v>
      </c>
      <c r="F226" t="s">
        <v>942</v>
      </c>
      <c r="G226" t="e">
        <f t="shared" si="45"/>
        <v>#N/A</v>
      </c>
      <c r="H226" s="15" t="e">
        <f t="shared" si="54"/>
        <v>#N/A</v>
      </c>
      <c r="I226" s="15" t="e">
        <f t="shared" si="54"/>
        <v>#N/A</v>
      </c>
      <c r="J226" s="15" t="e">
        <f t="shared" si="54"/>
        <v>#N/A</v>
      </c>
      <c r="K226" s="15" t="e">
        <f t="shared" si="54"/>
        <v>#N/A</v>
      </c>
      <c r="L226" s="15" t="e">
        <f t="shared" si="54"/>
        <v>#N/A</v>
      </c>
      <c r="M226" s="15" t="e">
        <f t="shared" si="54"/>
        <v>#N/A</v>
      </c>
      <c r="N226" s="15" t="e">
        <f t="shared" si="54"/>
        <v>#N/A</v>
      </c>
      <c r="O226" s="15" t="e">
        <f t="shared" si="54"/>
        <v>#N/A</v>
      </c>
      <c r="P226" s="15" t="e">
        <f t="shared" si="54"/>
        <v>#N/A</v>
      </c>
      <c r="Q226" s="15" t="e">
        <f t="shared" si="54"/>
        <v>#N/A</v>
      </c>
      <c r="R226" s="15" t="e">
        <f t="shared" si="54"/>
        <v>#N/A</v>
      </c>
      <c r="S226" s="15" t="e">
        <f t="shared" si="54"/>
        <v>#N/A</v>
      </c>
      <c r="T226" s="15" t="e">
        <f t="shared" si="54"/>
        <v>#N/A</v>
      </c>
      <c r="U226" s="15" t="e">
        <f t="shared" si="54"/>
        <v>#N/A</v>
      </c>
      <c r="V226" s="15" t="e">
        <f t="shared" si="54"/>
        <v>#N/A</v>
      </c>
      <c r="W226" s="18" t="e">
        <f t="shared" si="46"/>
        <v>#N/A</v>
      </c>
      <c r="X226" s="18" t="e">
        <f t="shared" si="47"/>
        <v>#N/A</v>
      </c>
      <c r="Y226" s="18" t="e">
        <f t="shared" si="48"/>
        <v>#N/A</v>
      </c>
      <c r="Z226" s="18" t="e">
        <f t="shared" si="49"/>
        <v>#N/A</v>
      </c>
      <c r="AA226" s="15" t="e">
        <f t="shared" si="50"/>
        <v>#N/A</v>
      </c>
      <c r="AB226" s="15" t="e">
        <f t="shared" si="51"/>
        <v>#N/A</v>
      </c>
      <c r="AC226" s="15" t="e">
        <f t="shared" si="52"/>
        <v>#N/A</v>
      </c>
    </row>
    <row r="227" spans="1:29" hidden="1" x14ac:dyDescent="0.2">
      <c r="A227">
        <v>4247</v>
      </c>
      <c r="B227">
        <v>40578</v>
      </c>
      <c r="D227" t="s">
        <v>2598</v>
      </c>
      <c r="E227" t="s">
        <v>941</v>
      </c>
      <c r="F227" t="s">
        <v>942</v>
      </c>
      <c r="G227" t="str">
        <f t="shared" si="45"/>
        <v>110 Bayview Road, Officer</v>
      </c>
      <c r="H227" s="15">
        <f t="shared" si="54"/>
        <v>0</v>
      </c>
      <c r="I227" s="15">
        <f t="shared" si="54"/>
        <v>0</v>
      </c>
      <c r="J227" s="15">
        <f t="shared" si="54"/>
        <v>2110.5</v>
      </c>
      <c r="K227" s="15">
        <f t="shared" si="54"/>
        <v>40714.86</v>
      </c>
      <c r="L227" s="15">
        <f t="shared" si="54"/>
        <v>0</v>
      </c>
      <c r="M227" s="15">
        <f t="shared" si="54"/>
        <v>0</v>
      </c>
      <c r="N227" s="15">
        <f t="shared" si="54"/>
        <v>0</v>
      </c>
      <c r="O227" s="15">
        <f t="shared" si="54"/>
        <v>1778</v>
      </c>
      <c r="P227" s="15">
        <f t="shared" si="54"/>
        <v>2110.5</v>
      </c>
      <c r="Q227" s="15">
        <f t="shared" si="54"/>
        <v>0</v>
      </c>
      <c r="R227" s="15">
        <f t="shared" si="54"/>
        <v>40382.36</v>
      </c>
      <c r="S227" s="15">
        <f t="shared" si="54"/>
        <v>40714.86</v>
      </c>
      <c r="T227" s="15">
        <f t="shared" si="54"/>
        <v>0</v>
      </c>
      <c r="U227" s="15">
        <f t="shared" si="54"/>
        <v>8348.89</v>
      </c>
      <c r="V227" s="15">
        <f t="shared" si="54"/>
        <v>0</v>
      </c>
      <c r="W227" s="18">
        <f t="shared" si="46"/>
        <v>0</v>
      </c>
      <c r="X227" s="18">
        <f t="shared" si="47"/>
        <v>40714.86</v>
      </c>
      <c r="Y227" s="18">
        <f t="shared" si="48"/>
        <v>-40714.86</v>
      </c>
      <c r="Z227" s="18">
        <f t="shared" si="49"/>
        <v>0</v>
      </c>
      <c r="AA227" s="15">
        <f t="shared" si="50"/>
        <v>38604.36</v>
      </c>
      <c r="AB227" s="15">
        <f t="shared" si="51"/>
        <v>2110.5</v>
      </c>
      <c r="AC227" s="15">
        <f t="shared" si="52"/>
        <v>0</v>
      </c>
    </row>
    <row r="228" spans="1:29" hidden="1" x14ac:dyDescent="0.2">
      <c r="A228">
        <v>4249</v>
      </c>
      <c r="B228">
        <v>40534</v>
      </c>
      <c r="D228" t="s">
        <v>2600</v>
      </c>
      <c r="E228" t="s">
        <v>941</v>
      </c>
      <c r="F228" t="s">
        <v>942</v>
      </c>
      <c r="G228" t="str">
        <f t="shared" si="45"/>
        <v>285 Patullos Road, Lara - Austin Land</v>
      </c>
      <c r="H228" s="15">
        <f t="shared" si="54"/>
        <v>0</v>
      </c>
      <c r="I228" s="15">
        <f t="shared" si="54"/>
        <v>0</v>
      </c>
      <c r="J228" s="15">
        <f t="shared" si="54"/>
        <v>7387.79</v>
      </c>
      <c r="K228" s="15">
        <f t="shared" si="54"/>
        <v>147898.4</v>
      </c>
      <c r="L228" s="15">
        <f t="shared" si="54"/>
        <v>0</v>
      </c>
      <c r="M228" s="15">
        <f t="shared" si="54"/>
        <v>0</v>
      </c>
      <c r="N228" s="15">
        <f t="shared" si="54"/>
        <v>0</v>
      </c>
      <c r="O228" s="15">
        <f t="shared" si="54"/>
        <v>6817.29</v>
      </c>
      <c r="P228" s="15">
        <f t="shared" si="54"/>
        <v>7387.79</v>
      </c>
      <c r="Q228" s="15">
        <f t="shared" si="54"/>
        <v>0</v>
      </c>
      <c r="R228" s="15">
        <f t="shared" si="54"/>
        <v>147327.9</v>
      </c>
      <c r="S228" s="15">
        <f t="shared" si="54"/>
        <v>147898.4</v>
      </c>
      <c r="T228" s="15">
        <f t="shared" si="54"/>
        <v>0</v>
      </c>
      <c r="U228" s="15">
        <f t="shared" si="54"/>
        <v>12325.47</v>
      </c>
      <c r="V228" s="15">
        <f t="shared" si="54"/>
        <v>0</v>
      </c>
      <c r="W228" s="18">
        <f t="shared" si="46"/>
        <v>0</v>
      </c>
      <c r="X228" s="18">
        <f t="shared" si="47"/>
        <v>147898.4</v>
      </c>
      <c r="Y228" s="18">
        <f t="shared" si="48"/>
        <v>-147898.4</v>
      </c>
      <c r="Z228" s="18">
        <f t="shared" si="49"/>
        <v>0</v>
      </c>
      <c r="AA228" s="15">
        <f t="shared" si="50"/>
        <v>140510.60999999999</v>
      </c>
      <c r="AB228" s="15">
        <f t="shared" si="51"/>
        <v>7387.79</v>
      </c>
      <c r="AC228" s="15">
        <f t="shared" si="52"/>
        <v>0</v>
      </c>
    </row>
    <row r="229" spans="1:29" hidden="1" x14ac:dyDescent="0.2">
      <c r="A229">
        <v>4250</v>
      </c>
      <c r="B229">
        <v>40626</v>
      </c>
      <c r="D229" t="s">
        <v>2601</v>
      </c>
      <c r="E229" t="s">
        <v>941</v>
      </c>
      <c r="F229" t="s">
        <v>942</v>
      </c>
      <c r="G229" t="str">
        <f t="shared" si="45"/>
        <v>VTS3 Dohertys Rd, Laverton Nth - 16 to 32 Dohertys Rd</v>
      </c>
      <c r="H229" s="15">
        <f t="shared" ref="H229:V245" si="55">VLOOKUP($A229,SIBMonthly,H$1,FALSE)</f>
        <v>0</v>
      </c>
      <c r="I229" s="15">
        <f t="shared" si="55"/>
        <v>0</v>
      </c>
      <c r="J229" s="15">
        <f t="shared" si="55"/>
        <v>291</v>
      </c>
      <c r="K229" s="15">
        <f t="shared" si="55"/>
        <v>25007.73</v>
      </c>
      <c r="L229" s="15">
        <f t="shared" si="55"/>
        <v>0</v>
      </c>
      <c r="M229" s="15">
        <f t="shared" si="55"/>
        <v>0</v>
      </c>
      <c r="N229" s="15">
        <f t="shared" si="55"/>
        <v>0</v>
      </c>
      <c r="O229" s="15">
        <f t="shared" si="55"/>
        <v>291</v>
      </c>
      <c r="P229" s="15">
        <f t="shared" si="55"/>
        <v>291</v>
      </c>
      <c r="Q229" s="15">
        <f t="shared" si="55"/>
        <v>0</v>
      </c>
      <c r="R229" s="15">
        <f t="shared" si="55"/>
        <v>25007.73</v>
      </c>
      <c r="S229" s="15">
        <f t="shared" si="55"/>
        <v>25007.73</v>
      </c>
      <c r="T229" s="15">
        <f t="shared" si="55"/>
        <v>0</v>
      </c>
      <c r="U229" s="15">
        <f t="shared" si="55"/>
        <v>18867.72</v>
      </c>
      <c r="V229" s="15">
        <f t="shared" si="55"/>
        <v>0</v>
      </c>
      <c r="W229" s="18">
        <f t="shared" si="46"/>
        <v>0</v>
      </c>
      <c r="X229" s="18">
        <f t="shared" si="47"/>
        <v>25007.73</v>
      </c>
      <c r="Y229" s="18">
        <f t="shared" si="48"/>
        <v>-25007.73</v>
      </c>
      <c r="Z229" s="18">
        <f t="shared" si="49"/>
        <v>0</v>
      </c>
      <c r="AA229" s="15">
        <f t="shared" si="50"/>
        <v>24716.73</v>
      </c>
      <c r="AB229" s="15">
        <f t="shared" si="51"/>
        <v>291</v>
      </c>
      <c r="AC229" s="15">
        <f t="shared" si="52"/>
        <v>0</v>
      </c>
    </row>
    <row r="230" spans="1:29" hidden="1" x14ac:dyDescent="0.2">
      <c r="A230">
        <v>4252</v>
      </c>
      <c r="B230">
        <v>38003</v>
      </c>
      <c r="D230" t="s">
        <v>2603</v>
      </c>
      <c r="E230" t="s">
        <v>941</v>
      </c>
      <c r="F230" t="s">
        <v>942</v>
      </c>
      <c r="G230" t="str">
        <f t="shared" si="45"/>
        <v>Mount Atkinson Holdings and Tarneit Plains (Grand blvd Hopkins Rd)</v>
      </c>
      <c r="H230" s="15">
        <f t="shared" si="55"/>
        <v>0</v>
      </c>
      <c r="I230" s="15">
        <f t="shared" si="55"/>
        <v>0</v>
      </c>
      <c r="J230" s="15">
        <f t="shared" si="55"/>
        <v>17077.3</v>
      </c>
      <c r="K230" s="15">
        <f t="shared" si="55"/>
        <v>647073.18000000005</v>
      </c>
      <c r="L230" s="15">
        <f t="shared" si="55"/>
        <v>0</v>
      </c>
      <c r="M230" s="15">
        <f t="shared" si="55"/>
        <v>0</v>
      </c>
      <c r="N230" s="15">
        <f t="shared" si="55"/>
        <v>0</v>
      </c>
      <c r="O230" s="15">
        <f t="shared" si="55"/>
        <v>16668.8</v>
      </c>
      <c r="P230" s="15">
        <f t="shared" si="55"/>
        <v>17077.3</v>
      </c>
      <c r="Q230" s="15">
        <f t="shared" si="55"/>
        <v>0</v>
      </c>
      <c r="R230" s="15">
        <f t="shared" si="55"/>
        <v>646664.68000000005</v>
      </c>
      <c r="S230" s="15">
        <f t="shared" si="55"/>
        <v>647073.18000000005</v>
      </c>
      <c r="T230" s="15">
        <f t="shared" si="55"/>
        <v>0</v>
      </c>
      <c r="U230" s="15">
        <f t="shared" si="55"/>
        <v>51854.99</v>
      </c>
      <c r="V230" s="15">
        <f t="shared" si="55"/>
        <v>0</v>
      </c>
      <c r="W230" s="18">
        <f t="shared" si="46"/>
        <v>0</v>
      </c>
      <c r="X230" s="18">
        <f t="shared" si="47"/>
        <v>647073.18000000005</v>
      </c>
      <c r="Y230" s="18">
        <f t="shared" si="48"/>
        <v>-647073.18000000005</v>
      </c>
      <c r="Z230" s="18">
        <f t="shared" si="49"/>
        <v>0</v>
      </c>
      <c r="AA230" s="15">
        <f t="shared" si="50"/>
        <v>629995.88</v>
      </c>
      <c r="AB230" s="15">
        <f t="shared" si="51"/>
        <v>17077.3</v>
      </c>
      <c r="AC230" s="15">
        <f t="shared" si="52"/>
        <v>0</v>
      </c>
    </row>
    <row r="231" spans="1:29" hidden="1" x14ac:dyDescent="0.2">
      <c r="A231">
        <v>4253</v>
      </c>
      <c r="B231">
        <v>39282</v>
      </c>
      <c r="D231" t="s">
        <v>2604</v>
      </c>
      <c r="E231" t="s">
        <v>941</v>
      </c>
      <c r="F231" t="s">
        <v>942</v>
      </c>
      <c r="G231" t="str">
        <f t="shared" si="45"/>
        <v>WESTWOOD - BEATTYS RD FRASER RISE    Beatty's Rd, Plumpton - Westwood Estate 235 Beatty's Rd Fraser Rise</v>
      </c>
      <c r="H231" s="15">
        <f t="shared" si="55"/>
        <v>0</v>
      </c>
      <c r="I231" s="15">
        <f t="shared" si="55"/>
        <v>0</v>
      </c>
      <c r="J231" s="15">
        <f t="shared" si="55"/>
        <v>88057.16</v>
      </c>
      <c r="K231" s="15">
        <f t="shared" si="55"/>
        <v>424137.9</v>
      </c>
      <c r="L231" s="15">
        <f t="shared" si="55"/>
        <v>0</v>
      </c>
      <c r="M231" s="15">
        <f t="shared" si="55"/>
        <v>0</v>
      </c>
      <c r="N231" s="15">
        <f t="shared" si="55"/>
        <v>0</v>
      </c>
      <c r="O231" s="15">
        <f t="shared" si="55"/>
        <v>62585.05</v>
      </c>
      <c r="P231" s="15">
        <f t="shared" si="55"/>
        <v>88057.16</v>
      </c>
      <c r="Q231" s="15">
        <f t="shared" si="55"/>
        <v>0</v>
      </c>
      <c r="R231" s="15">
        <f t="shared" si="55"/>
        <v>398665.79</v>
      </c>
      <c r="S231" s="15">
        <f t="shared" si="55"/>
        <v>424137.9</v>
      </c>
      <c r="T231" s="15">
        <f t="shared" si="55"/>
        <v>0</v>
      </c>
      <c r="U231" s="15">
        <f t="shared" si="55"/>
        <v>1292.82</v>
      </c>
      <c r="V231" s="15">
        <f t="shared" si="55"/>
        <v>0</v>
      </c>
      <c r="W231" s="18">
        <f t="shared" si="46"/>
        <v>0</v>
      </c>
      <c r="X231" s="18">
        <f t="shared" si="47"/>
        <v>424137.9</v>
      </c>
      <c r="Y231" s="18">
        <f t="shared" si="48"/>
        <v>-424137.9</v>
      </c>
      <c r="Z231" s="18">
        <f t="shared" si="49"/>
        <v>0</v>
      </c>
      <c r="AA231" s="15">
        <f t="shared" si="50"/>
        <v>336080.74</v>
      </c>
      <c r="AB231" s="15">
        <f t="shared" si="51"/>
        <v>88057.16</v>
      </c>
      <c r="AC231" s="15">
        <f t="shared" si="52"/>
        <v>0</v>
      </c>
    </row>
    <row r="232" spans="1:29" hidden="1" x14ac:dyDescent="0.2">
      <c r="A232">
        <v>4254</v>
      </c>
      <c r="B232">
        <v>39986</v>
      </c>
      <c r="D232" t="s">
        <v>2605</v>
      </c>
      <c r="E232" t="s">
        <v>941</v>
      </c>
      <c r="F232" t="s">
        <v>942</v>
      </c>
      <c r="G232" t="e">
        <f t="shared" si="45"/>
        <v>#N/A</v>
      </c>
      <c r="H232" s="15" t="e">
        <f t="shared" si="55"/>
        <v>#N/A</v>
      </c>
      <c r="I232" s="15" t="e">
        <f t="shared" si="55"/>
        <v>#N/A</v>
      </c>
      <c r="J232" s="15" t="e">
        <f t="shared" si="55"/>
        <v>#N/A</v>
      </c>
      <c r="K232" s="15" t="e">
        <f t="shared" si="55"/>
        <v>#N/A</v>
      </c>
      <c r="L232" s="15" t="e">
        <f t="shared" si="55"/>
        <v>#N/A</v>
      </c>
      <c r="M232" s="15" t="e">
        <f t="shared" si="55"/>
        <v>#N/A</v>
      </c>
      <c r="N232" s="15" t="e">
        <f t="shared" si="55"/>
        <v>#N/A</v>
      </c>
      <c r="O232" s="15" t="e">
        <f t="shared" si="55"/>
        <v>#N/A</v>
      </c>
      <c r="P232" s="15" t="e">
        <f t="shared" si="55"/>
        <v>#N/A</v>
      </c>
      <c r="Q232" s="15" t="e">
        <f t="shared" si="55"/>
        <v>#N/A</v>
      </c>
      <c r="R232" s="15" t="e">
        <f t="shared" si="55"/>
        <v>#N/A</v>
      </c>
      <c r="S232" s="15" t="e">
        <f t="shared" si="55"/>
        <v>#N/A</v>
      </c>
      <c r="T232" s="15" t="e">
        <f t="shared" si="55"/>
        <v>#N/A</v>
      </c>
      <c r="U232" s="15" t="e">
        <f t="shared" si="55"/>
        <v>#N/A</v>
      </c>
      <c r="V232" s="15" t="e">
        <f t="shared" si="55"/>
        <v>#N/A</v>
      </c>
      <c r="W232" s="18" t="e">
        <f t="shared" si="46"/>
        <v>#N/A</v>
      </c>
      <c r="X232" s="18" t="e">
        <f t="shared" si="47"/>
        <v>#N/A</v>
      </c>
      <c r="Y232" s="18" t="e">
        <f t="shared" si="48"/>
        <v>#N/A</v>
      </c>
      <c r="Z232" s="18" t="e">
        <f t="shared" si="49"/>
        <v>#N/A</v>
      </c>
      <c r="AA232" s="15" t="e">
        <f t="shared" si="50"/>
        <v>#N/A</v>
      </c>
      <c r="AB232" s="15" t="e">
        <f t="shared" si="51"/>
        <v>#N/A</v>
      </c>
      <c r="AC232" s="15" t="e">
        <f t="shared" si="52"/>
        <v>#N/A</v>
      </c>
    </row>
    <row r="233" spans="1:29" hidden="1" x14ac:dyDescent="0.2">
      <c r="A233">
        <v>4255</v>
      </c>
      <c r="B233">
        <v>39018</v>
      </c>
      <c r="D233" t="s">
        <v>2606</v>
      </c>
      <c r="E233" t="s">
        <v>941</v>
      </c>
      <c r="F233" t="s">
        <v>942</v>
      </c>
      <c r="G233" t="str">
        <f t="shared" si="45"/>
        <v>Amber Estate Craigieburn Rd (Stage 5)</v>
      </c>
      <c r="H233" s="15">
        <f t="shared" si="55"/>
        <v>0</v>
      </c>
      <c r="I233" s="15">
        <f t="shared" si="55"/>
        <v>0</v>
      </c>
      <c r="J233" s="15">
        <f t="shared" si="55"/>
        <v>3108</v>
      </c>
      <c r="K233" s="15">
        <f t="shared" si="55"/>
        <v>111772.03</v>
      </c>
      <c r="L233" s="15">
        <f t="shared" si="55"/>
        <v>0</v>
      </c>
      <c r="M233" s="15">
        <f t="shared" si="55"/>
        <v>0</v>
      </c>
      <c r="N233" s="15">
        <f t="shared" si="55"/>
        <v>0</v>
      </c>
      <c r="O233" s="15">
        <f t="shared" si="55"/>
        <v>3108</v>
      </c>
      <c r="P233" s="15">
        <f t="shared" si="55"/>
        <v>3108</v>
      </c>
      <c r="Q233" s="15">
        <f t="shared" si="55"/>
        <v>0</v>
      </c>
      <c r="R233" s="15">
        <f t="shared" si="55"/>
        <v>111772.03</v>
      </c>
      <c r="S233" s="15">
        <f t="shared" si="55"/>
        <v>111772.03</v>
      </c>
      <c r="T233" s="15">
        <f t="shared" si="55"/>
        <v>0</v>
      </c>
      <c r="U233" s="15">
        <f t="shared" si="55"/>
        <v>11758.91</v>
      </c>
      <c r="V233" s="15">
        <f t="shared" si="55"/>
        <v>0</v>
      </c>
      <c r="W233" s="18">
        <f t="shared" si="46"/>
        <v>0</v>
      </c>
      <c r="X233" s="18">
        <f t="shared" si="47"/>
        <v>111772.03</v>
      </c>
      <c r="Y233" s="18">
        <f t="shared" si="48"/>
        <v>-111772.03</v>
      </c>
      <c r="Z233" s="18">
        <f t="shared" si="49"/>
        <v>0</v>
      </c>
      <c r="AA233" s="15">
        <f t="shared" si="50"/>
        <v>108664.03</v>
      </c>
      <c r="AB233" s="15">
        <f t="shared" si="51"/>
        <v>3108</v>
      </c>
      <c r="AC233" s="15">
        <f t="shared" si="52"/>
        <v>0</v>
      </c>
    </row>
    <row r="234" spans="1:29" hidden="1" x14ac:dyDescent="0.2">
      <c r="A234">
        <v>4256</v>
      </c>
      <c r="B234">
        <v>40264</v>
      </c>
      <c r="D234" t="s">
        <v>2607</v>
      </c>
      <c r="E234" t="s">
        <v>941</v>
      </c>
      <c r="F234" t="s">
        <v>942</v>
      </c>
      <c r="G234" t="str">
        <f t="shared" si="45"/>
        <v>427 Browns Rd, Officer</v>
      </c>
      <c r="H234" s="15">
        <f t="shared" si="55"/>
        <v>0</v>
      </c>
      <c r="I234" s="15">
        <f t="shared" si="55"/>
        <v>0</v>
      </c>
      <c r="J234" s="15">
        <f t="shared" si="55"/>
        <v>6829.06</v>
      </c>
      <c r="K234" s="15">
        <f t="shared" si="55"/>
        <v>86783.22</v>
      </c>
      <c r="L234" s="15">
        <f t="shared" si="55"/>
        <v>0</v>
      </c>
      <c r="M234" s="15">
        <f t="shared" si="55"/>
        <v>0</v>
      </c>
      <c r="N234" s="15">
        <f t="shared" si="55"/>
        <v>0</v>
      </c>
      <c r="O234" s="15">
        <f t="shared" si="55"/>
        <v>6829.06</v>
      </c>
      <c r="P234" s="15">
        <f t="shared" si="55"/>
        <v>6829.06</v>
      </c>
      <c r="Q234" s="15">
        <f t="shared" si="55"/>
        <v>0</v>
      </c>
      <c r="R234" s="15">
        <f t="shared" si="55"/>
        <v>86783.22</v>
      </c>
      <c r="S234" s="15">
        <f t="shared" si="55"/>
        <v>86783.22</v>
      </c>
      <c r="T234" s="15">
        <f t="shared" si="55"/>
        <v>0</v>
      </c>
      <c r="U234" s="15">
        <f t="shared" si="55"/>
        <v>28092</v>
      </c>
      <c r="V234" s="15">
        <f t="shared" si="55"/>
        <v>0</v>
      </c>
      <c r="W234" s="18">
        <f t="shared" si="46"/>
        <v>0</v>
      </c>
      <c r="X234" s="18">
        <f t="shared" si="47"/>
        <v>86783.22</v>
      </c>
      <c r="Y234" s="18">
        <f t="shared" si="48"/>
        <v>-86783.22</v>
      </c>
      <c r="Z234" s="18">
        <f t="shared" si="49"/>
        <v>0</v>
      </c>
      <c r="AA234" s="15">
        <f t="shared" si="50"/>
        <v>79954.16</v>
      </c>
      <c r="AB234" s="15">
        <f t="shared" si="51"/>
        <v>6829.06</v>
      </c>
      <c r="AC234" s="15">
        <f t="shared" si="52"/>
        <v>0</v>
      </c>
    </row>
    <row r="235" spans="1:29" hidden="1" x14ac:dyDescent="0.2">
      <c r="A235">
        <v>4257</v>
      </c>
      <c r="B235">
        <v>39094</v>
      </c>
      <c r="D235" t="s">
        <v>2608</v>
      </c>
      <c r="E235" t="s">
        <v>941</v>
      </c>
      <c r="F235" t="s">
        <v>942</v>
      </c>
      <c r="G235" t="str">
        <f t="shared" si="45"/>
        <v>135 - 165 Barry Road Thomastown</v>
      </c>
      <c r="H235" s="15">
        <f t="shared" si="55"/>
        <v>0</v>
      </c>
      <c r="I235" s="15">
        <f t="shared" si="55"/>
        <v>0</v>
      </c>
      <c r="J235" s="15">
        <f t="shared" si="55"/>
        <v>53477.86</v>
      </c>
      <c r="K235" s="15">
        <f t="shared" si="55"/>
        <v>234449.65</v>
      </c>
      <c r="L235" s="15">
        <f t="shared" si="55"/>
        <v>0</v>
      </c>
      <c r="M235" s="15">
        <f t="shared" si="55"/>
        <v>0</v>
      </c>
      <c r="N235" s="15">
        <f t="shared" si="55"/>
        <v>0</v>
      </c>
      <c r="O235" s="15">
        <f t="shared" si="55"/>
        <v>53361.36</v>
      </c>
      <c r="P235" s="15">
        <f t="shared" si="55"/>
        <v>53477.86</v>
      </c>
      <c r="Q235" s="15">
        <f t="shared" si="55"/>
        <v>0</v>
      </c>
      <c r="R235" s="15">
        <f t="shared" si="55"/>
        <v>234333.15</v>
      </c>
      <c r="S235" s="15">
        <f t="shared" si="55"/>
        <v>234449.65</v>
      </c>
      <c r="T235" s="15">
        <f t="shared" si="55"/>
        <v>0</v>
      </c>
      <c r="U235" s="15">
        <f t="shared" si="55"/>
        <v>17892.02</v>
      </c>
      <c r="V235" s="15">
        <f t="shared" si="55"/>
        <v>0</v>
      </c>
      <c r="W235" s="18">
        <f t="shared" si="46"/>
        <v>0</v>
      </c>
      <c r="X235" s="18">
        <f t="shared" si="47"/>
        <v>234449.65</v>
      </c>
      <c r="Y235" s="18">
        <f t="shared" si="48"/>
        <v>-234449.65</v>
      </c>
      <c r="Z235" s="18">
        <f t="shared" si="49"/>
        <v>0</v>
      </c>
      <c r="AA235" s="15">
        <f t="shared" si="50"/>
        <v>180971.78999999998</v>
      </c>
      <c r="AB235" s="15">
        <f t="shared" si="51"/>
        <v>53477.86</v>
      </c>
      <c r="AC235" s="15">
        <f t="shared" si="52"/>
        <v>0</v>
      </c>
    </row>
    <row r="236" spans="1:29" hidden="1" x14ac:dyDescent="0.2">
      <c r="A236">
        <v>4264</v>
      </c>
      <c r="B236">
        <v>38313</v>
      </c>
      <c r="D236" t="s">
        <v>2614</v>
      </c>
      <c r="E236" t="s">
        <v>941</v>
      </c>
      <c r="F236" t="s">
        <v>942</v>
      </c>
      <c r="G236" t="e">
        <f t="shared" si="45"/>
        <v>#N/A</v>
      </c>
      <c r="H236" s="15" t="e">
        <f t="shared" si="55"/>
        <v>#N/A</v>
      </c>
      <c r="I236" s="15" t="e">
        <f t="shared" si="55"/>
        <v>#N/A</v>
      </c>
      <c r="J236" s="15" t="e">
        <f t="shared" si="55"/>
        <v>#N/A</v>
      </c>
      <c r="K236" s="15" t="e">
        <f t="shared" si="55"/>
        <v>#N/A</v>
      </c>
      <c r="L236" s="15" t="e">
        <f t="shared" si="55"/>
        <v>#N/A</v>
      </c>
      <c r="M236" s="15" t="e">
        <f t="shared" si="55"/>
        <v>#N/A</v>
      </c>
      <c r="N236" s="15" t="e">
        <f t="shared" si="55"/>
        <v>#N/A</v>
      </c>
      <c r="O236" s="15" t="e">
        <f t="shared" si="55"/>
        <v>#N/A</v>
      </c>
      <c r="P236" s="15" t="e">
        <f t="shared" si="55"/>
        <v>#N/A</v>
      </c>
      <c r="Q236" s="15" t="e">
        <f t="shared" si="55"/>
        <v>#N/A</v>
      </c>
      <c r="R236" s="15" t="e">
        <f t="shared" si="55"/>
        <v>#N/A</v>
      </c>
      <c r="S236" s="15" t="e">
        <f t="shared" si="55"/>
        <v>#N/A</v>
      </c>
      <c r="T236" s="15" t="e">
        <f t="shared" si="55"/>
        <v>#N/A</v>
      </c>
      <c r="U236" s="15" t="e">
        <f t="shared" si="55"/>
        <v>#N/A</v>
      </c>
      <c r="V236" s="15" t="e">
        <f t="shared" si="55"/>
        <v>#N/A</v>
      </c>
      <c r="W236" s="18" t="e">
        <f t="shared" si="46"/>
        <v>#N/A</v>
      </c>
      <c r="X236" s="18" t="e">
        <f t="shared" si="47"/>
        <v>#N/A</v>
      </c>
      <c r="Y236" s="18" t="e">
        <f t="shared" si="48"/>
        <v>#N/A</v>
      </c>
      <c r="Z236" s="18" t="e">
        <f t="shared" si="49"/>
        <v>#N/A</v>
      </c>
      <c r="AA236" s="15" t="e">
        <f t="shared" si="50"/>
        <v>#N/A</v>
      </c>
      <c r="AB236" s="15" t="e">
        <f t="shared" si="51"/>
        <v>#N/A</v>
      </c>
      <c r="AC236" s="15" t="e">
        <f t="shared" si="52"/>
        <v>#N/A</v>
      </c>
    </row>
    <row r="237" spans="1:29" hidden="1" x14ac:dyDescent="0.2">
      <c r="A237">
        <v>4269</v>
      </c>
      <c r="B237">
        <v>38453</v>
      </c>
      <c r="D237" t="s">
        <v>2617</v>
      </c>
      <c r="E237" t="s">
        <v>941</v>
      </c>
      <c r="F237" t="s">
        <v>942</v>
      </c>
      <c r="G237" t="e">
        <f t="shared" si="45"/>
        <v>#N/A</v>
      </c>
      <c r="H237" s="15" t="e">
        <f t="shared" si="55"/>
        <v>#N/A</v>
      </c>
      <c r="I237" s="15" t="e">
        <f t="shared" si="55"/>
        <v>#N/A</v>
      </c>
      <c r="J237" s="15" t="e">
        <f t="shared" si="55"/>
        <v>#N/A</v>
      </c>
      <c r="K237" s="15" t="e">
        <f t="shared" si="55"/>
        <v>#N/A</v>
      </c>
      <c r="L237" s="15" t="e">
        <f t="shared" si="55"/>
        <v>#N/A</v>
      </c>
      <c r="M237" s="15" t="e">
        <f t="shared" si="55"/>
        <v>#N/A</v>
      </c>
      <c r="N237" s="15" t="e">
        <f t="shared" si="55"/>
        <v>#N/A</v>
      </c>
      <c r="O237" s="15" t="e">
        <f t="shared" si="55"/>
        <v>#N/A</v>
      </c>
      <c r="P237" s="15" t="e">
        <f t="shared" si="55"/>
        <v>#N/A</v>
      </c>
      <c r="Q237" s="15" t="e">
        <f t="shared" si="55"/>
        <v>#N/A</v>
      </c>
      <c r="R237" s="15" t="e">
        <f t="shared" si="55"/>
        <v>#N/A</v>
      </c>
      <c r="S237" s="15" t="e">
        <f t="shared" si="55"/>
        <v>#N/A</v>
      </c>
      <c r="T237" s="15" t="e">
        <f t="shared" si="55"/>
        <v>#N/A</v>
      </c>
      <c r="U237" s="15" t="e">
        <f t="shared" si="55"/>
        <v>#N/A</v>
      </c>
      <c r="V237" s="15" t="e">
        <f t="shared" si="55"/>
        <v>#N/A</v>
      </c>
      <c r="W237" s="18" t="e">
        <f t="shared" si="46"/>
        <v>#N/A</v>
      </c>
      <c r="X237" s="18" t="e">
        <f t="shared" si="47"/>
        <v>#N/A</v>
      </c>
      <c r="Y237" s="18" t="e">
        <f t="shared" si="48"/>
        <v>#N/A</v>
      </c>
      <c r="Z237" s="18" t="e">
        <f t="shared" si="49"/>
        <v>#N/A</v>
      </c>
      <c r="AA237" s="15" t="e">
        <f t="shared" si="50"/>
        <v>#N/A</v>
      </c>
      <c r="AB237" s="15" t="e">
        <f t="shared" si="51"/>
        <v>#N/A</v>
      </c>
      <c r="AC237" s="15" t="e">
        <f t="shared" si="52"/>
        <v>#N/A</v>
      </c>
    </row>
    <row r="238" spans="1:29" hidden="1" x14ac:dyDescent="0.2">
      <c r="A238">
        <v>4270</v>
      </c>
      <c r="B238">
        <v>38334</v>
      </c>
      <c r="D238" t="s">
        <v>2618</v>
      </c>
      <c r="E238" t="s">
        <v>941</v>
      </c>
      <c r="F238" t="s">
        <v>942</v>
      </c>
      <c r="G238" t="e">
        <f t="shared" si="45"/>
        <v>#N/A</v>
      </c>
      <c r="H238" s="15" t="e">
        <f t="shared" si="55"/>
        <v>#N/A</v>
      </c>
      <c r="I238" s="15" t="e">
        <f t="shared" si="55"/>
        <v>#N/A</v>
      </c>
      <c r="J238" s="15" t="e">
        <f t="shared" si="55"/>
        <v>#N/A</v>
      </c>
      <c r="K238" s="15" t="e">
        <f t="shared" si="55"/>
        <v>#N/A</v>
      </c>
      <c r="L238" s="15" t="e">
        <f t="shared" si="55"/>
        <v>#N/A</v>
      </c>
      <c r="M238" s="15" t="e">
        <f t="shared" si="55"/>
        <v>#N/A</v>
      </c>
      <c r="N238" s="15" t="e">
        <f t="shared" si="55"/>
        <v>#N/A</v>
      </c>
      <c r="O238" s="15" t="e">
        <f t="shared" si="55"/>
        <v>#N/A</v>
      </c>
      <c r="P238" s="15" t="e">
        <f t="shared" si="55"/>
        <v>#N/A</v>
      </c>
      <c r="Q238" s="15" t="e">
        <f t="shared" si="55"/>
        <v>#N/A</v>
      </c>
      <c r="R238" s="15" t="e">
        <f t="shared" si="55"/>
        <v>#N/A</v>
      </c>
      <c r="S238" s="15" t="e">
        <f t="shared" si="55"/>
        <v>#N/A</v>
      </c>
      <c r="T238" s="15" t="e">
        <f t="shared" si="55"/>
        <v>#N/A</v>
      </c>
      <c r="U238" s="15" t="e">
        <f t="shared" si="55"/>
        <v>#N/A</v>
      </c>
      <c r="V238" s="15" t="e">
        <f t="shared" si="55"/>
        <v>#N/A</v>
      </c>
      <c r="W238" s="18" t="e">
        <f t="shared" si="46"/>
        <v>#N/A</v>
      </c>
      <c r="X238" s="18" t="e">
        <f t="shared" si="47"/>
        <v>#N/A</v>
      </c>
      <c r="Y238" s="18" t="e">
        <f t="shared" si="48"/>
        <v>#N/A</v>
      </c>
      <c r="Z238" s="18" t="e">
        <f t="shared" si="49"/>
        <v>#N/A</v>
      </c>
      <c r="AA238" s="15" t="e">
        <f t="shared" si="50"/>
        <v>#N/A</v>
      </c>
      <c r="AB238" s="15" t="e">
        <f t="shared" si="51"/>
        <v>#N/A</v>
      </c>
      <c r="AC238" s="15" t="e">
        <f t="shared" si="52"/>
        <v>#N/A</v>
      </c>
    </row>
    <row r="239" spans="1:29" hidden="1" x14ac:dyDescent="0.2">
      <c r="A239">
        <v>4272</v>
      </c>
      <c r="B239">
        <v>39095</v>
      </c>
      <c r="D239" t="s">
        <v>2620</v>
      </c>
      <c r="E239" t="s">
        <v>941</v>
      </c>
      <c r="F239" t="s">
        <v>942</v>
      </c>
      <c r="G239" t="e">
        <f t="shared" si="45"/>
        <v>#N/A</v>
      </c>
      <c r="H239" s="15" t="e">
        <f t="shared" si="55"/>
        <v>#N/A</v>
      </c>
      <c r="I239" s="15" t="e">
        <f t="shared" si="55"/>
        <v>#N/A</v>
      </c>
      <c r="J239" s="15" t="e">
        <f t="shared" si="55"/>
        <v>#N/A</v>
      </c>
      <c r="K239" s="15" t="e">
        <f t="shared" si="55"/>
        <v>#N/A</v>
      </c>
      <c r="L239" s="15" t="e">
        <f t="shared" si="55"/>
        <v>#N/A</v>
      </c>
      <c r="M239" s="15" t="e">
        <f t="shared" si="55"/>
        <v>#N/A</v>
      </c>
      <c r="N239" s="15" t="e">
        <f t="shared" si="55"/>
        <v>#N/A</v>
      </c>
      <c r="O239" s="15" t="e">
        <f t="shared" si="55"/>
        <v>#N/A</v>
      </c>
      <c r="P239" s="15" t="e">
        <f t="shared" si="55"/>
        <v>#N/A</v>
      </c>
      <c r="Q239" s="15" t="e">
        <f t="shared" si="55"/>
        <v>#N/A</v>
      </c>
      <c r="R239" s="15" t="e">
        <f t="shared" si="55"/>
        <v>#N/A</v>
      </c>
      <c r="S239" s="15" t="e">
        <f t="shared" si="55"/>
        <v>#N/A</v>
      </c>
      <c r="T239" s="15" t="e">
        <f t="shared" si="55"/>
        <v>#N/A</v>
      </c>
      <c r="U239" s="15" t="e">
        <f t="shared" si="55"/>
        <v>#N/A</v>
      </c>
      <c r="V239" s="15" t="e">
        <f t="shared" si="55"/>
        <v>#N/A</v>
      </c>
      <c r="W239" s="18" t="e">
        <f t="shared" si="46"/>
        <v>#N/A</v>
      </c>
      <c r="X239" s="18" t="e">
        <f t="shared" si="47"/>
        <v>#N/A</v>
      </c>
      <c r="Y239" s="18" t="e">
        <f t="shared" si="48"/>
        <v>#N/A</v>
      </c>
      <c r="Z239" s="18" t="e">
        <f t="shared" si="49"/>
        <v>#N/A</v>
      </c>
      <c r="AA239" s="15" t="e">
        <f t="shared" si="50"/>
        <v>#N/A</v>
      </c>
      <c r="AB239" s="15" t="e">
        <f t="shared" si="51"/>
        <v>#N/A</v>
      </c>
      <c r="AC239" s="15" t="e">
        <f t="shared" si="52"/>
        <v>#N/A</v>
      </c>
    </row>
    <row r="240" spans="1:29" hidden="1" x14ac:dyDescent="0.2">
      <c r="A240">
        <v>4275</v>
      </c>
      <c r="B240">
        <v>39247</v>
      </c>
      <c r="D240" t="s">
        <v>2623</v>
      </c>
      <c r="E240" t="s">
        <v>941</v>
      </c>
      <c r="F240" t="s">
        <v>942</v>
      </c>
      <c r="G240" t="e">
        <f t="shared" si="45"/>
        <v>#N/A</v>
      </c>
      <c r="H240" s="15" t="e">
        <f t="shared" si="55"/>
        <v>#N/A</v>
      </c>
      <c r="I240" s="15" t="e">
        <f t="shared" si="55"/>
        <v>#N/A</v>
      </c>
      <c r="J240" s="15" t="e">
        <f t="shared" si="55"/>
        <v>#N/A</v>
      </c>
      <c r="K240" s="15" t="e">
        <f t="shared" si="55"/>
        <v>#N/A</v>
      </c>
      <c r="L240" s="15" t="e">
        <f t="shared" si="55"/>
        <v>#N/A</v>
      </c>
      <c r="M240" s="15" t="e">
        <f t="shared" si="55"/>
        <v>#N/A</v>
      </c>
      <c r="N240" s="15" t="e">
        <f t="shared" si="55"/>
        <v>#N/A</v>
      </c>
      <c r="O240" s="15" t="e">
        <f t="shared" si="55"/>
        <v>#N/A</v>
      </c>
      <c r="P240" s="15" t="e">
        <f t="shared" si="55"/>
        <v>#N/A</v>
      </c>
      <c r="Q240" s="15" t="e">
        <f t="shared" si="55"/>
        <v>#N/A</v>
      </c>
      <c r="R240" s="15" t="e">
        <f t="shared" si="55"/>
        <v>#N/A</v>
      </c>
      <c r="S240" s="15" t="e">
        <f t="shared" si="55"/>
        <v>#N/A</v>
      </c>
      <c r="T240" s="15" t="e">
        <f t="shared" si="55"/>
        <v>#N/A</v>
      </c>
      <c r="U240" s="15" t="e">
        <f t="shared" si="55"/>
        <v>#N/A</v>
      </c>
      <c r="V240" s="15" t="e">
        <f t="shared" si="55"/>
        <v>#N/A</v>
      </c>
      <c r="W240" s="18" t="e">
        <f t="shared" si="46"/>
        <v>#N/A</v>
      </c>
      <c r="X240" s="18" t="e">
        <f t="shared" si="47"/>
        <v>#N/A</v>
      </c>
      <c r="Y240" s="18" t="e">
        <f t="shared" si="48"/>
        <v>#N/A</v>
      </c>
      <c r="Z240" s="18" t="e">
        <f t="shared" si="49"/>
        <v>#N/A</v>
      </c>
      <c r="AA240" s="15" t="e">
        <f t="shared" si="50"/>
        <v>#N/A</v>
      </c>
      <c r="AB240" s="15" t="e">
        <f t="shared" si="51"/>
        <v>#N/A</v>
      </c>
      <c r="AC240" s="15" t="e">
        <f t="shared" si="52"/>
        <v>#N/A</v>
      </c>
    </row>
    <row r="241" spans="1:29" hidden="1" x14ac:dyDescent="0.2">
      <c r="A241">
        <v>4277</v>
      </c>
      <c r="B241">
        <v>36534</v>
      </c>
      <c r="D241" t="s">
        <v>2625</v>
      </c>
      <c r="E241" t="s">
        <v>941</v>
      </c>
      <c r="F241" t="s">
        <v>942</v>
      </c>
      <c r="G241" t="e">
        <f t="shared" si="45"/>
        <v>#N/A</v>
      </c>
      <c r="H241" s="15" t="e">
        <f t="shared" si="55"/>
        <v>#N/A</v>
      </c>
      <c r="I241" s="15" t="e">
        <f t="shared" si="55"/>
        <v>#N/A</v>
      </c>
      <c r="J241" s="15" t="e">
        <f t="shared" si="55"/>
        <v>#N/A</v>
      </c>
      <c r="K241" s="15" t="e">
        <f t="shared" si="55"/>
        <v>#N/A</v>
      </c>
      <c r="L241" s="15" t="e">
        <f t="shared" si="55"/>
        <v>#N/A</v>
      </c>
      <c r="M241" s="15" t="e">
        <f t="shared" si="55"/>
        <v>#N/A</v>
      </c>
      <c r="N241" s="15" t="e">
        <f t="shared" si="55"/>
        <v>#N/A</v>
      </c>
      <c r="O241" s="15" t="e">
        <f t="shared" si="55"/>
        <v>#N/A</v>
      </c>
      <c r="P241" s="15" t="e">
        <f t="shared" si="55"/>
        <v>#N/A</v>
      </c>
      <c r="Q241" s="15" t="e">
        <f t="shared" si="55"/>
        <v>#N/A</v>
      </c>
      <c r="R241" s="15" t="e">
        <f t="shared" si="55"/>
        <v>#N/A</v>
      </c>
      <c r="S241" s="15" t="e">
        <f t="shared" si="55"/>
        <v>#N/A</v>
      </c>
      <c r="T241" s="15" t="e">
        <f t="shared" si="55"/>
        <v>#N/A</v>
      </c>
      <c r="U241" s="15" t="e">
        <f t="shared" si="55"/>
        <v>#N/A</v>
      </c>
      <c r="V241" s="15" t="e">
        <f t="shared" si="55"/>
        <v>#N/A</v>
      </c>
      <c r="W241" s="18" t="e">
        <f t="shared" si="46"/>
        <v>#N/A</v>
      </c>
      <c r="X241" s="18" t="e">
        <f t="shared" si="47"/>
        <v>#N/A</v>
      </c>
      <c r="Y241" s="18" t="e">
        <f t="shared" si="48"/>
        <v>#N/A</v>
      </c>
      <c r="Z241" s="18" t="e">
        <f t="shared" si="49"/>
        <v>#N/A</v>
      </c>
      <c r="AA241" s="15" t="e">
        <f t="shared" si="50"/>
        <v>#N/A</v>
      </c>
      <c r="AB241" s="15" t="e">
        <f t="shared" si="51"/>
        <v>#N/A</v>
      </c>
      <c r="AC241" s="15" t="e">
        <f t="shared" si="52"/>
        <v>#N/A</v>
      </c>
    </row>
    <row r="242" spans="1:29" hidden="1" x14ac:dyDescent="0.2">
      <c r="A242">
        <v>4280</v>
      </c>
      <c r="B242">
        <v>38845</v>
      </c>
      <c r="D242" t="s">
        <v>2627</v>
      </c>
      <c r="E242" t="s">
        <v>941</v>
      </c>
      <c r="F242" t="s">
        <v>942</v>
      </c>
      <c r="G242" t="e">
        <f t="shared" si="45"/>
        <v>#N/A</v>
      </c>
      <c r="H242" s="15" t="e">
        <f t="shared" si="55"/>
        <v>#N/A</v>
      </c>
      <c r="I242" s="15" t="e">
        <f t="shared" si="55"/>
        <v>#N/A</v>
      </c>
      <c r="J242" s="15" t="e">
        <f t="shared" si="55"/>
        <v>#N/A</v>
      </c>
      <c r="K242" s="15" t="e">
        <f t="shared" si="55"/>
        <v>#N/A</v>
      </c>
      <c r="L242" s="15" t="e">
        <f t="shared" si="55"/>
        <v>#N/A</v>
      </c>
      <c r="M242" s="15" t="e">
        <f t="shared" si="55"/>
        <v>#N/A</v>
      </c>
      <c r="N242" s="15" t="e">
        <f t="shared" si="55"/>
        <v>#N/A</v>
      </c>
      <c r="O242" s="15" t="e">
        <f t="shared" si="55"/>
        <v>#N/A</v>
      </c>
      <c r="P242" s="15" t="e">
        <f t="shared" si="55"/>
        <v>#N/A</v>
      </c>
      <c r="Q242" s="15" t="e">
        <f t="shared" si="55"/>
        <v>#N/A</v>
      </c>
      <c r="R242" s="15" t="e">
        <f t="shared" si="55"/>
        <v>#N/A</v>
      </c>
      <c r="S242" s="15" t="e">
        <f t="shared" si="55"/>
        <v>#N/A</v>
      </c>
      <c r="T242" s="15" t="e">
        <f t="shared" si="55"/>
        <v>#N/A</v>
      </c>
      <c r="U242" s="15" t="e">
        <f t="shared" si="55"/>
        <v>#N/A</v>
      </c>
      <c r="V242" s="15" t="e">
        <f t="shared" si="55"/>
        <v>#N/A</v>
      </c>
      <c r="W242" s="18" t="e">
        <f t="shared" si="46"/>
        <v>#N/A</v>
      </c>
      <c r="X242" s="18" t="e">
        <f t="shared" si="47"/>
        <v>#N/A</v>
      </c>
      <c r="Y242" s="18" t="e">
        <f t="shared" si="48"/>
        <v>#N/A</v>
      </c>
      <c r="Z242" s="18" t="e">
        <f t="shared" si="49"/>
        <v>#N/A</v>
      </c>
      <c r="AA242" s="15" t="e">
        <f t="shared" si="50"/>
        <v>#N/A</v>
      </c>
      <c r="AB242" s="15" t="e">
        <f t="shared" si="51"/>
        <v>#N/A</v>
      </c>
      <c r="AC242" s="15" t="e">
        <f t="shared" si="52"/>
        <v>#N/A</v>
      </c>
    </row>
    <row r="243" spans="1:29" hidden="1" x14ac:dyDescent="0.2">
      <c r="A243">
        <v>4281</v>
      </c>
      <c r="B243">
        <v>39019</v>
      </c>
      <c r="D243" t="s">
        <v>2628</v>
      </c>
      <c r="E243" t="s">
        <v>941</v>
      </c>
      <c r="F243" t="s">
        <v>942</v>
      </c>
      <c r="G243" t="e">
        <f t="shared" si="45"/>
        <v>#N/A</v>
      </c>
      <c r="H243" s="15" t="e">
        <f t="shared" si="55"/>
        <v>#N/A</v>
      </c>
      <c r="I243" s="15" t="e">
        <f t="shared" si="55"/>
        <v>#N/A</v>
      </c>
      <c r="J243" s="15" t="e">
        <f t="shared" si="55"/>
        <v>#N/A</v>
      </c>
      <c r="K243" s="15" t="e">
        <f t="shared" si="55"/>
        <v>#N/A</v>
      </c>
      <c r="L243" s="15" t="e">
        <f t="shared" si="55"/>
        <v>#N/A</v>
      </c>
      <c r="M243" s="15" t="e">
        <f t="shared" si="55"/>
        <v>#N/A</v>
      </c>
      <c r="N243" s="15" t="e">
        <f t="shared" si="55"/>
        <v>#N/A</v>
      </c>
      <c r="O243" s="15" t="e">
        <f t="shared" si="55"/>
        <v>#N/A</v>
      </c>
      <c r="P243" s="15" t="e">
        <f t="shared" si="55"/>
        <v>#N/A</v>
      </c>
      <c r="Q243" s="15" t="e">
        <f t="shared" si="55"/>
        <v>#N/A</v>
      </c>
      <c r="R243" s="15" t="e">
        <f t="shared" si="55"/>
        <v>#N/A</v>
      </c>
      <c r="S243" s="15" t="e">
        <f t="shared" si="55"/>
        <v>#N/A</v>
      </c>
      <c r="T243" s="15" t="e">
        <f t="shared" si="55"/>
        <v>#N/A</v>
      </c>
      <c r="U243" s="15" t="e">
        <f t="shared" si="55"/>
        <v>#N/A</v>
      </c>
      <c r="V243" s="15" t="e">
        <f t="shared" si="55"/>
        <v>#N/A</v>
      </c>
      <c r="W243" s="18" t="e">
        <f t="shared" si="46"/>
        <v>#N/A</v>
      </c>
      <c r="X243" s="18" t="e">
        <f t="shared" si="47"/>
        <v>#N/A</v>
      </c>
      <c r="Y243" s="18" t="e">
        <f t="shared" si="48"/>
        <v>#N/A</v>
      </c>
      <c r="Z243" s="18" t="e">
        <f t="shared" si="49"/>
        <v>#N/A</v>
      </c>
      <c r="AA243" s="15" t="e">
        <f t="shared" si="50"/>
        <v>#N/A</v>
      </c>
      <c r="AB243" s="15" t="e">
        <f t="shared" si="51"/>
        <v>#N/A</v>
      </c>
      <c r="AC243" s="15" t="e">
        <f t="shared" si="52"/>
        <v>#N/A</v>
      </c>
    </row>
    <row r="244" spans="1:29" hidden="1" x14ac:dyDescent="0.2">
      <c r="A244">
        <v>4282</v>
      </c>
      <c r="B244">
        <v>36894</v>
      </c>
      <c r="D244" t="s">
        <v>2629</v>
      </c>
      <c r="E244" t="s">
        <v>941</v>
      </c>
      <c r="F244" t="s">
        <v>942</v>
      </c>
      <c r="G244" t="e">
        <f t="shared" si="45"/>
        <v>#N/A</v>
      </c>
      <c r="H244" s="15" t="e">
        <f t="shared" si="55"/>
        <v>#N/A</v>
      </c>
      <c r="I244" s="15" t="e">
        <f t="shared" si="55"/>
        <v>#N/A</v>
      </c>
      <c r="J244" s="15" t="e">
        <f t="shared" si="55"/>
        <v>#N/A</v>
      </c>
      <c r="K244" s="15" t="e">
        <f t="shared" si="55"/>
        <v>#N/A</v>
      </c>
      <c r="L244" s="15" t="e">
        <f t="shared" si="55"/>
        <v>#N/A</v>
      </c>
      <c r="M244" s="15" t="e">
        <f t="shared" si="55"/>
        <v>#N/A</v>
      </c>
      <c r="N244" s="15" t="e">
        <f t="shared" si="55"/>
        <v>#N/A</v>
      </c>
      <c r="O244" s="15" t="e">
        <f t="shared" si="55"/>
        <v>#N/A</v>
      </c>
      <c r="P244" s="15" t="e">
        <f t="shared" si="55"/>
        <v>#N/A</v>
      </c>
      <c r="Q244" s="15" t="e">
        <f t="shared" si="55"/>
        <v>#N/A</v>
      </c>
      <c r="R244" s="15" t="e">
        <f t="shared" si="55"/>
        <v>#N/A</v>
      </c>
      <c r="S244" s="15" t="e">
        <f t="shared" si="55"/>
        <v>#N/A</v>
      </c>
      <c r="T244" s="15" t="e">
        <f t="shared" si="55"/>
        <v>#N/A</v>
      </c>
      <c r="U244" s="15" t="e">
        <f t="shared" si="55"/>
        <v>#N/A</v>
      </c>
      <c r="V244" s="15" t="e">
        <f t="shared" si="55"/>
        <v>#N/A</v>
      </c>
      <c r="W244" s="18" t="e">
        <f t="shared" si="46"/>
        <v>#N/A</v>
      </c>
      <c r="X244" s="18" t="e">
        <f t="shared" si="47"/>
        <v>#N/A</v>
      </c>
      <c r="Y244" s="18" t="e">
        <f t="shared" si="48"/>
        <v>#N/A</v>
      </c>
      <c r="Z244" s="18" t="e">
        <f t="shared" si="49"/>
        <v>#N/A</v>
      </c>
      <c r="AA244" s="15" t="e">
        <f t="shared" si="50"/>
        <v>#N/A</v>
      </c>
      <c r="AB244" s="15" t="e">
        <f t="shared" si="51"/>
        <v>#N/A</v>
      </c>
      <c r="AC244" s="15" t="e">
        <f t="shared" si="52"/>
        <v>#N/A</v>
      </c>
    </row>
    <row r="245" spans="1:29" hidden="1" x14ac:dyDescent="0.2">
      <c r="A245">
        <v>4290</v>
      </c>
      <c r="B245">
        <v>40721</v>
      </c>
      <c r="D245" t="s">
        <v>2638</v>
      </c>
      <c r="E245" t="s">
        <v>192</v>
      </c>
      <c r="F245" t="s">
        <v>6262</v>
      </c>
      <c r="G245" t="e">
        <f t="shared" si="45"/>
        <v>#N/A</v>
      </c>
      <c r="H245" s="15" t="e">
        <f t="shared" si="55"/>
        <v>#N/A</v>
      </c>
      <c r="I245" s="15" t="e">
        <f t="shared" si="55"/>
        <v>#N/A</v>
      </c>
      <c r="J245" s="15" t="e">
        <f t="shared" si="55"/>
        <v>#N/A</v>
      </c>
      <c r="K245" s="15" t="e">
        <f t="shared" si="55"/>
        <v>#N/A</v>
      </c>
      <c r="L245" s="15" t="e">
        <f t="shared" si="55"/>
        <v>#N/A</v>
      </c>
      <c r="M245" s="15" t="e">
        <f t="shared" si="55"/>
        <v>#N/A</v>
      </c>
      <c r="N245" s="15" t="e">
        <f t="shared" si="55"/>
        <v>#N/A</v>
      </c>
      <c r="O245" s="15" t="e">
        <f t="shared" si="55"/>
        <v>#N/A</v>
      </c>
      <c r="P245" s="15" t="e">
        <f t="shared" si="55"/>
        <v>#N/A</v>
      </c>
      <c r="Q245" s="15" t="e">
        <f t="shared" si="55"/>
        <v>#N/A</v>
      </c>
      <c r="R245" s="15" t="e">
        <f t="shared" si="55"/>
        <v>#N/A</v>
      </c>
      <c r="S245" s="15" t="e">
        <f t="shared" si="55"/>
        <v>#N/A</v>
      </c>
      <c r="T245" s="15" t="e">
        <f t="shared" si="55"/>
        <v>#N/A</v>
      </c>
      <c r="U245" s="15" t="e">
        <f t="shared" si="55"/>
        <v>#N/A</v>
      </c>
      <c r="V245" s="15" t="e">
        <f t="shared" si="55"/>
        <v>#N/A</v>
      </c>
      <c r="W245" s="18" t="e">
        <f t="shared" si="46"/>
        <v>#N/A</v>
      </c>
      <c r="X245" s="18" t="e">
        <f t="shared" si="47"/>
        <v>#N/A</v>
      </c>
      <c r="Y245" s="18" t="e">
        <f t="shared" si="48"/>
        <v>#N/A</v>
      </c>
      <c r="Z245" s="18" t="e">
        <f t="shared" si="49"/>
        <v>#N/A</v>
      </c>
      <c r="AA245" s="15" t="e">
        <f t="shared" si="50"/>
        <v>#N/A</v>
      </c>
      <c r="AB245" s="15" t="e">
        <f t="shared" si="51"/>
        <v>#N/A</v>
      </c>
      <c r="AC245" s="15" t="e">
        <f t="shared" si="52"/>
        <v>#N/A</v>
      </c>
    </row>
    <row r="246" spans="1:29" hidden="1" x14ac:dyDescent="0.2">
      <c r="A246">
        <v>4297</v>
      </c>
      <c r="B246">
        <v>39825</v>
      </c>
      <c r="D246" t="s">
        <v>2645</v>
      </c>
      <c r="E246" t="s">
        <v>147</v>
      </c>
      <c r="F246" t="s">
        <v>6266</v>
      </c>
      <c r="G246" t="e">
        <f t="shared" si="45"/>
        <v>#N/A</v>
      </c>
      <c r="H246" s="15" t="e">
        <f t="shared" ref="H246:V262" si="56">VLOOKUP($A246,SIBMonthly,H$1,FALSE)</f>
        <v>#N/A</v>
      </c>
      <c r="I246" s="15" t="e">
        <f t="shared" si="56"/>
        <v>#N/A</v>
      </c>
      <c r="J246" s="15" t="e">
        <f t="shared" si="56"/>
        <v>#N/A</v>
      </c>
      <c r="K246" s="15" t="e">
        <f t="shared" si="56"/>
        <v>#N/A</v>
      </c>
      <c r="L246" s="15" t="e">
        <f t="shared" si="56"/>
        <v>#N/A</v>
      </c>
      <c r="M246" s="15" t="e">
        <f t="shared" si="56"/>
        <v>#N/A</v>
      </c>
      <c r="N246" s="15" t="e">
        <f t="shared" si="56"/>
        <v>#N/A</v>
      </c>
      <c r="O246" s="15" t="e">
        <f t="shared" si="56"/>
        <v>#N/A</v>
      </c>
      <c r="P246" s="15" t="e">
        <f t="shared" si="56"/>
        <v>#N/A</v>
      </c>
      <c r="Q246" s="15" t="e">
        <f t="shared" si="56"/>
        <v>#N/A</v>
      </c>
      <c r="R246" s="15" t="e">
        <f t="shared" si="56"/>
        <v>#N/A</v>
      </c>
      <c r="S246" s="15" t="e">
        <f t="shared" si="56"/>
        <v>#N/A</v>
      </c>
      <c r="T246" s="15" t="e">
        <f t="shared" si="56"/>
        <v>#N/A</v>
      </c>
      <c r="U246" s="15" t="e">
        <f t="shared" si="56"/>
        <v>#N/A</v>
      </c>
      <c r="V246" s="15" t="e">
        <f t="shared" si="56"/>
        <v>#N/A</v>
      </c>
      <c r="W246" s="18" t="e">
        <f t="shared" si="46"/>
        <v>#N/A</v>
      </c>
      <c r="X246" s="18" t="e">
        <f t="shared" si="47"/>
        <v>#N/A</v>
      </c>
      <c r="Y246" s="18" t="e">
        <f t="shared" si="48"/>
        <v>#N/A</v>
      </c>
      <c r="Z246" s="18" t="e">
        <f t="shared" si="49"/>
        <v>#N/A</v>
      </c>
      <c r="AA246" s="15" t="e">
        <f t="shared" si="50"/>
        <v>#N/A</v>
      </c>
      <c r="AB246" s="15" t="e">
        <f t="shared" si="51"/>
        <v>#N/A</v>
      </c>
      <c r="AC246" s="15" t="e">
        <f t="shared" si="52"/>
        <v>#N/A</v>
      </c>
    </row>
    <row r="247" spans="1:29" hidden="1" x14ac:dyDescent="0.2">
      <c r="A247">
        <v>4299</v>
      </c>
      <c r="B247">
        <v>39645</v>
      </c>
      <c r="D247" t="s">
        <v>687</v>
      </c>
      <c r="E247" t="s">
        <v>192</v>
      </c>
      <c r="F247" t="s">
        <v>6262</v>
      </c>
      <c r="G247" t="e">
        <f t="shared" ref="G247:G310" si="57">VLOOKUP(A247,SIBMonthly,3,FALSE)</f>
        <v>#N/A</v>
      </c>
      <c r="H247" s="15" t="e">
        <f t="shared" si="56"/>
        <v>#N/A</v>
      </c>
      <c r="I247" s="15" t="e">
        <f t="shared" si="56"/>
        <v>#N/A</v>
      </c>
      <c r="J247" s="15" t="e">
        <f t="shared" si="56"/>
        <v>#N/A</v>
      </c>
      <c r="K247" s="15" t="e">
        <f t="shared" si="56"/>
        <v>#N/A</v>
      </c>
      <c r="L247" s="15" t="e">
        <f t="shared" si="56"/>
        <v>#N/A</v>
      </c>
      <c r="M247" s="15" t="e">
        <f t="shared" si="56"/>
        <v>#N/A</v>
      </c>
      <c r="N247" s="15" t="e">
        <f t="shared" si="56"/>
        <v>#N/A</v>
      </c>
      <c r="O247" s="15" t="e">
        <f t="shared" si="56"/>
        <v>#N/A</v>
      </c>
      <c r="P247" s="15" t="e">
        <f t="shared" si="56"/>
        <v>#N/A</v>
      </c>
      <c r="Q247" s="15" t="e">
        <f t="shared" si="56"/>
        <v>#N/A</v>
      </c>
      <c r="R247" s="15" t="e">
        <f t="shared" si="56"/>
        <v>#N/A</v>
      </c>
      <c r="S247" s="15" t="e">
        <f t="shared" si="56"/>
        <v>#N/A</v>
      </c>
      <c r="T247" s="15" t="e">
        <f t="shared" si="56"/>
        <v>#N/A</v>
      </c>
      <c r="U247" s="15" t="e">
        <f t="shared" si="56"/>
        <v>#N/A</v>
      </c>
      <c r="V247" s="15" t="e">
        <f t="shared" si="56"/>
        <v>#N/A</v>
      </c>
      <c r="W247" s="18" t="e">
        <f t="shared" ref="W247:W310" si="58">N247</f>
        <v>#N/A</v>
      </c>
      <c r="X247" s="18" t="e">
        <f t="shared" ref="X247:X310" si="59">S247</f>
        <v>#N/A</v>
      </c>
      <c r="Y247" s="18" t="e">
        <f t="shared" ref="Y247:Y310" si="60">W247-X247</f>
        <v>#N/A</v>
      </c>
      <c r="Z247" s="18" t="e">
        <f t="shared" ref="Z247:Z310" si="61">M247</f>
        <v>#N/A</v>
      </c>
      <c r="AA247" s="15" t="e">
        <f t="shared" ref="AA247:AA310" si="62">IF(K247=0,0,K247-J247)</f>
        <v>#N/A</v>
      </c>
      <c r="AB247" s="15" t="e">
        <f t="shared" ref="AB247:AB310" si="63">P247</f>
        <v>#N/A</v>
      </c>
      <c r="AC247" s="15" t="e">
        <f t="shared" ref="AC247:AC310" si="64">X247-(AB247+AA247)</f>
        <v>#N/A</v>
      </c>
    </row>
    <row r="248" spans="1:29" hidden="1" x14ac:dyDescent="0.2">
      <c r="A248">
        <v>4311</v>
      </c>
      <c r="B248">
        <v>40913</v>
      </c>
      <c r="C248" t="s">
        <v>2659</v>
      </c>
      <c r="D248" t="s">
        <v>2660</v>
      </c>
      <c r="E248" t="s">
        <v>91</v>
      </c>
      <c r="F248" t="s">
        <v>92</v>
      </c>
      <c r="G248" t="e">
        <f t="shared" si="57"/>
        <v>#N/A</v>
      </c>
      <c r="H248" s="15" t="e">
        <f t="shared" si="56"/>
        <v>#N/A</v>
      </c>
      <c r="I248" s="15" t="e">
        <f t="shared" si="56"/>
        <v>#N/A</v>
      </c>
      <c r="J248" s="15" t="e">
        <f t="shared" si="56"/>
        <v>#N/A</v>
      </c>
      <c r="K248" s="15" t="e">
        <f t="shared" si="56"/>
        <v>#N/A</v>
      </c>
      <c r="L248" s="15" t="e">
        <f t="shared" si="56"/>
        <v>#N/A</v>
      </c>
      <c r="M248" s="15" t="e">
        <f t="shared" si="56"/>
        <v>#N/A</v>
      </c>
      <c r="N248" s="15" t="e">
        <f t="shared" si="56"/>
        <v>#N/A</v>
      </c>
      <c r="O248" s="15" t="e">
        <f t="shared" si="56"/>
        <v>#N/A</v>
      </c>
      <c r="P248" s="15" t="e">
        <f t="shared" si="56"/>
        <v>#N/A</v>
      </c>
      <c r="Q248" s="15" t="e">
        <f t="shared" si="56"/>
        <v>#N/A</v>
      </c>
      <c r="R248" s="15" t="e">
        <f t="shared" si="56"/>
        <v>#N/A</v>
      </c>
      <c r="S248" s="15" t="e">
        <f t="shared" si="56"/>
        <v>#N/A</v>
      </c>
      <c r="T248" s="15" t="e">
        <f t="shared" si="56"/>
        <v>#N/A</v>
      </c>
      <c r="U248" s="15" t="e">
        <f t="shared" si="56"/>
        <v>#N/A</v>
      </c>
      <c r="V248" s="15" t="e">
        <f t="shared" si="56"/>
        <v>#N/A</v>
      </c>
      <c r="W248" s="18" t="e">
        <f t="shared" si="58"/>
        <v>#N/A</v>
      </c>
      <c r="X248" s="18" t="e">
        <f t="shared" si="59"/>
        <v>#N/A</v>
      </c>
      <c r="Y248" s="18" t="e">
        <f t="shared" si="60"/>
        <v>#N/A</v>
      </c>
      <c r="Z248" s="18" t="e">
        <f t="shared" si="61"/>
        <v>#N/A</v>
      </c>
      <c r="AA248" s="15" t="e">
        <f t="shared" si="62"/>
        <v>#N/A</v>
      </c>
      <c r="AB248" s="15" t="e">
        <f t="shared" si="63"/>
        <v>#N/A</v>
      </c>
      <c r="AC248" s="15" t="e">
        <f t="shared" si="64"/>
        <v>#N/A</v>
      </c>
    </row>
    <row r="249" spans="1:29" hidden="1" x14ac:dyDescent="0.2">
      <c r="A249">
        <v>4313</v>
      </c>
      <c r="B249">
        <v>40883</v>
      </c>
      <c r="C249" t="s">
        <v>2661</v>
      </c>
      <c r="D249" t="s">
        <v>2662</v>
      </c>
      <c r="E249" t="s">
        <v>91</v>
      </c>
      <c r="F249" t="s">
        <v>92</v>
      </c>
      <c r="G249" t="e">
        <f t="shared" si="57"/>
        <v>#N/A</v>
      </c>
      <c r="H249" s="15" t="e">
        <f t="shared" si="56"/>
        <v>#N/A</v>
      </c>
      <c r="I249" s="15" t="e">
        <f t="shared" si="56"/>
        <v>#N/A</v>
      </c>
      <c r="J249" s="15" t="e">
        <f t="shared" si="56"/>
        <v>#N/A</v>
      </c>
      <c r="K249" s="15" t="e">
        <f t="shared" si="56"/>
        <v>#N/A</v>
      </c>
      <c r="L249" s="15" t="e">
        <f t="shared" si="56"/>
        <v>#N/A</v>
      </c>
      <c r="M249" s="15" t="e">
        <f t="shared" si="56"/>
        <v>#N/A</v>
      </c>
      <c r="N249" s="15" t="e">
        <f t="shared" si="56"/>
        <v>#N/A</v>
      </c>
      <c r="O249" s="15" t="e">
        <f t="shared" si="56"/>
        <v>#N/A</v>
      </c>
      <c r="P249" s="15" t="e">
        <f t="shared" si="56"/>
        <v>#N/A</v>
      </c>
      <c r="Q249" s="15" t="e">
        <f t="shared" si="56"/>
        <v>#N/A</v>
      </c>
      <c r="R249" s="15" t="e">
        <f t="shared" si="56"/>
        <v>#N/A</v>
      </c>
      <c r="S249" s="15" t="e">
        <f t="shared" si="56"/>
        <v>#N/A</v>
      </c>
      <c r="T249" s="15" t="e">
        <f t="shared" si="56"/>
        <v>#N/A</v>
      </c>
      <c r="U249" s="15" t="e">
        <f t="shared" si="56"/>
        <v>#N/A</v>
      </c>
      <c r="V249" s="15" t="e">
        <f t="shared" si="56"/>
        <v>#N/A</v>
      </c>
      <c r="W249" s="18" t="e">
        <f t="shared" si="58"/>
        <v>#N/A</v>
      </c>
      <c r="X249" s="18" t="e">
        <f t="shared" si="59"/>
        <v>#N/A</v>
      </c>
      <c r="Y249" s="18" t="e">
        <f t="shared" si="60"/>
        <v>#N/A</v>
      </c>
      <c r="Z249" s="18" t="e">
        <f t="shared" si="61"/>
        <v>#N/A</v>
      </c>
      <c r="AA249" s="15" t="e">
        <f t="shared" si="62"/>
        <v>#N/A</v>
      </c>
      <c r="AB249" s="15" t="e">
        <f t="shared" si="63"/>
        <v>#N/A</v>
      </c>
      <c r="AC249" s="15" t="e">
        <f t="shared" si="64"/>
        <v>#N/A</v>
      </c>
    </row>
    <row r="250" spans="1:29" hidden="1" x14ac:dyDescent="0.2">
      <c r="A250">
        <v>4328</v>
      </c>
      <c r="B250">
        <v>40830</v>
      </c>
      <c r="D250" t="s">
        <v>2678</v>
      </c>
      <c r="E250" t="s">
        <v>941</v>
      </c>
      <c r="F250" t="s">
        <v>942</v>
      </c>
      <c r="G250" t="e">
        <f t="shared" si="57"/>
        <v>#N/A</v>
      </c>
      <c r="H250" s="15" t="e">
        <f t="shared" si="56"/>
        <v>#N/A</v>
      </c>
      <c r="I250" s="15" t="e">
        <f t="shared" si="56"/>
        <v>#N/A</v>
      </c>
      <c r="J250" s="15" t="e">
        <f t="shared" si="56"/>
        <v>#N/A</v>
      </c>
      <c r="K250" s="15" t="e">
        <f t="shared" si="56"/>
        <v>#N/A</v>
      </c>
      <c r="L250" s="15" t="e">
        <f t="shared" si="56"/>
        <v>#N/A</v>
      </c>
      <c r="M250" s="15" t="e">
        <f t="shared" si="56"/>
        <v>#N/A</v>
      </c>
      <c r="N250" s="15" t="e">
        <f t="shared" si="56"/>
        <v>#N/A</v>
      </c>
      <c r="O250" s="15" t="e">
        <f t="shared" si="56"/>
        <v>#N/A</v>
      </c>
      <c r="P250" s="15" t="e">
        <f t="shared" si="56"/>
        <v>#N/A</v>
      </c>
      <c r="Q250" s="15" t="e">
        <f t="shared" si="56"/>
        <v>#N/A</v>
      </c>
      <c r="R250" s="15" t="e">
        <f t="shared" si="56"/>
        <v>#N/A</v>
      </c>
      <c r="S250" s="15" t="e">
        <f t="shared" si="56"/>
        <v>#N/A</v>
      </c>
      <c r="T250" s="15" t="e">
        <f t="shared" si="56"/>
        <v>#N/A</v>
      </c>
      <c r="U250" s="15" t="e">
        <f t="shared" si="56"/>
        <v>#N/A</v>
      </c>
      <c r="V250" s="15" t="e">
        <f t="shared" si="56"/>
        <v>#N/A</v>
      </c>
      <c r="W250" s="18" t="e">
        <f t="shared" si="58"/>
        <v>#N/A</v>
      </c>
      <c r="X250" s="18" t="e">
        <f t="shared" si="59"/>
        <v>#N/A</v>
      </c>
      <c r="Y250" s="18" t="e">
        <f t="shared" si="60"/>
        <v>#N/A</v>
      </c>
      <c r="Z250" s="18" t="e">
        <f t="shared" si="61"/>
        <v>#N/A</v>
      </c>
      <c r="AA250" s="15" t="e">
        <f t="shared" si="62"/>
        <v>#N/A</v>
      </c>
      <c r="AB250" s="15" t="e">
        <f t="shared" si="63"/>
        <v>#N/A</v>
      </c>
      <c r="AC250" s="15" t="e">
        <f t="shared" si="64"/>
        <v>#N/A</v>
      </c>
    </row>
    <row r="251" spans="1:29" hidden="1" x14ac:dyDescent="0.2">
      <c r="A251">
        <v>4329</v>
      </c>
      <c r="B251">
        <v>40961</v>
      </c>
      <c r="C251" t="s">
        <v>2679</v>
      </c>
      <c r="D251" t="s">
        <v>2680</v>
      </c>
      <c r="E251" t="s">
        <v>1158</v>
      </c>
      <c r="F251" t="s">
        <v>140</v>
      </c>
      <c r="G251" t="e">
        <f t="shared" si="57"/>
        <v>#N/A</v>
      </c>
      <c r="H251" s="15" t="e">
        <f t="shared" si="56"/>
        <v>#N/A</v>
      </c>
      <c r="I251" s="15" t="e">
        <f t="shared" si="56"/>
        <v>#N/A</v>
      </c>
      <c r="J251" s="15" t="e">
        <f t="shared" si="56"/>
        <v>#N/A</v>
      </c>
      <c r="K251" s="15" t="e">
        <f t="shared" si="56"/>
        <v>#N/A</v>
      </c>
      <c r="L251" s="15" t="e">
        <f t="shared" si="56"/>
        <v>#N/A</v>
      </c>
      <c r="M251" s="15" t="e">
        <f t="shared" si="56"/>
        <v>#N/A</v>
      </c>
      <c r="N251" s="15" t="e">
        <f t="shared" si="56"/>
        <v>#N/A</v>
      </c>
      <c r="O251" s="15" t="e">
        <f t="shared" si="56"/>
        <v>#N/A</v>
      </c>
      <c r="P251" s="15" t="e">
        <f t="shared" si="56"/>
        <v>#N/A</v>
      </c>
      <c r="Q251" s="15" t="e">
        <f t="shared" si="56"/>
        <v>#N/A</v>
      </c>
      <c r="R251" s="15" t="e">
        <f t="shared" si="56"/>
        <v>#N/A</v>
      </c>
      <c r="S251" s="15" t="e">
        <f t="shared" si="56"/>
        <v>#N/A</v>
      </c>
      <c r="T251" s="15" t="e">
        <f t="shared" si="56"/>
        <v>#N/A</v>
      </c>
      <c r="U251" s="15" t="e">
        <f t="shared" si="56"/>
        <v>#N/A</v>
      </c>
      <c r="V251" s="15" t="e">
        <f t="shared" si="56"/>
        <v>#N/A</v>
      </c>
      <c r="W251" s="18" t="e">
        <f t="shared" si="58"/>
        <v>#N/A</v>
      </c>
      <c r="X251" s="18" t="e">
        <f t="shared" si="59"/>
        <v>#N/A</v>
      </c>
      <c r="Y251" s="18" t="e">
        <f t="shared" si="60"/>
        <v>#N/A</v>
      </c>
      <c r="Z251" s="18" t="e">
        <f t="shared" si="61"/>
        <v>#N/A</v>
      </c>
      <c r="AA251" s="15" t="e">
        <f t="shared" si="62"/>
        <v>#N/A</v>
      </c>
      <c r="AB251" s="15" t="e">
        <f t="shared" si="63"/>
        <v>#N/A</v>
      </c>
      <c r="AC251" s="15" t="e">
        <f t="shared" si="64"/>
        <v>#N/A</v>
      </c>
    </row>
    <row r="252" spans="1:29" hidden="1" x14ac:dyDescent="0.2">
      <c r="A252">
        <v>4333</v>
      </c>
      <c r="B252">
        <v>40962</v>
      </c>
      <c r="C252" t="s">
        <v>2685</v>
      </c>
      <c r="D252" t="s">
        <v>2686</v>
      </c>
      <c r="E252" t="s">
        <v>123</v>
      </c>
      <c r="F252" t="s">
        <v>124</v>
      </c>
      <c r="G252" t="e">
        <f t="shared" si="57"/>
        <v>#N/A</v>
      </c>
      <c r="H252" s="15" t="e">
        <f t="shared" si="56"/>
        <v>#N/A</v>
      </c>
      <c r="I252" s="15" t="e">
        <f t="shared" si="56"/>
        <v>#N/A</v>
      </c>
      <c r="J252" s="15" t="e">
        <f t="shared" si="56"/>
        <v>#N/A</v>
      </c>
      <c r="K252" s="15" t="e">
        <f t="shared" si="56"/>
        <v>#N/A</v>
      </c>
      <c r="L252" s="15" t="e">
        <f t="shared" si="56"/>
        <v>#N/A</v>
      </c>
      <c r="M252" s="15" t="e">
        <f t="shared" si="56"/>
        <v>#N/A</v>
      </c>
      <c r="N252" s="15" t="e">
        <f t="shared" si="56"/>
        <v>#N/A</v>
      </c>
      <c r="O252" s="15" t="e">
        <f t="shared" si="56"/>
        <v>#N/A</v>
      </c>
      <c r="P252" s="15" t="e">
        <f t="shared" si="56"/>
        <v>#N/A</v>
      </c>
      <c r="Q252" s="15" t="e">
        <f t="shared" si="56"/>
        <v>#N/A</v>
      </c>
      <c r="R252" s="15" t="e">
        <f t="shared" si="56"/>
        <v>#N/A</v>
      </c>
      <c r="S252" s="15" t="e">
        <f t="shared" si="56"/>
        <v>#N/A</v>
      </c>
      <c r="T252" s="15" t="e">
        <f t="shared" si="56"/>
        <v>#N/A</v>
      </c>
      <c r="U252" s="15" t="e">
        <f t="shared" si="56"/>
        <v>#N/A</v>
      </c>
      <c r="V252" s="15" t="e">
        <f t="shared" si="56"/>
        <v>#N/A</v>
      </c>
      <c r="W252" s="18" t="e">
        <f t="shared" si="58"/>
        <v>#N/A</v>
      </c>
      <c r="X252" s="18" t="e">
        <f t="shared" si="59"/>
        <v>#N/A</v>
      </c>
      <c r="Y252" s="18" t="e">
        <f t="shared" si="60"/>
        <v>#N/A</v>
      </c>
      <c r="Z252" s="18" t="e">
        <f t="shared" si="61"/>
        <v>#N/A</v>
      </c>
      <c r="AA252" s="15" t="e">
        <f t="shared" si="62"/>
        <v>#N/A</v>
      </c>
      <c r="AB252" s="15" t="e">
        <f t="shared" si="63"/>
        <v>#N/A</v>
      </c>
      <c r="AC252" s="15" t="e">
        <f t="shared" si="64"/>
        <v>#N/A</v>
      </c>
    </row>
    <row r="253" spans="1:29" hidden="1" x14ac:dyDescent="0.2">
      <c r="A253">
        <v>4340</v>
      </c>
      <c r="B253">
        <v>41028</v>
      </c>
      <c r="C253" t="s">
        <v>2694</v>
      </c>
      <c r="D253" t="s">
        <v>2695</v>
      </c>
      <c r="E253" t="s">
        <v>240</v>
      </c>
      <c r="F253" t="s">
        <v>241</v>
      </c>
      <c r="G253" t="e">
        <f t="shared" si="57"/>
        <v>#N/A</v>
      </c>
      <c r="H253" s="15" t="e">
        <f t="shared" si="56"/>
        <v>#N/A</v>
      </c>
      <c r="I253" s="15" t="e">
        <f t="shared" si="56"/>
        <v>#N/A</v>
      </c>
      <c r="J253" s="15" t="e">
        <f t="shared" si="56"/>
        <v>#N/A</v>
      </c>
      <c r="K253" s="15" t="e">
        <f t="shared" si="56"/>
        <v>#N/A</v>
      </c>
      <c r="L253" s="15" t="e">
        <f t="shared" si="56"/>
        <v>#N/A</v>
      </c>
      <c r="M253" s="15" t="e">
        <f t="shared" si="56"/>
        <v>#N/A</v>
      </c>
      <c r="N253" s="15" t="e">
        <f t="shared" si="56"/>
        <v>#N/A</v>
      </c>
      <c r="O253" s="15" t="e">
        <f t="shared" si="56"/>
        <v>#N/A</v>
      </c>
      <c r="P253" s="15" t="e">
        <f t="shared" si="56"/>
        <v>#N/A</v>
      </c>
      <c r="Q253" s="15" t="e">
        <f t="shared" si="56"/>
        <v>#N/A</v>
      </c>
      <c r="R253" s="15" t="e">
        <f t="shared" si="56"/>
        <v>#N/A</v>
      </c>
      <c r="S253" s="15" t="e">
        <f t="shared" si="56"/>
        <v>#N/A</v>
      </c>
      <c r="T253" s="15" t="e">
        <f t="shared" si="56"/>
        <v>#N/A</v>
      </c>
      <c r="U253" s="15" t="e">
        <f t="shared" si="56"/>
        <v>#N/A</v>
      </c>
      <c r="V253" s="15" t="e">
        <f t="shared" si="56"/>
        <v>#N/A</v>
      </c>
      <c r="W253" s="18" t="e">
        <f t="shared" si="58"/>
        <v>#N/A</v>
      </c>
      <c r="X253" s="18" t="e">
        <f t="shared" si="59"/>
        <v>#N/A</v>
      </c>
      <c r="Y253" s="18" t="e">
        <f t="shared" si="60"/>
        <v>#N/A</v>
      </c>
      <c r="Z253" s="18" t="e">
        <f t="shared" si="61"/>
        <v>#N/A</v>
      </c>
      <c r="AA253" s="15" t="e">
        <f t="shared" si="62"/>
        <v>#N/A</v>
      </c>
      <c r="AB253" s="15" t="e">
        <f t="shared" si="63"/>
        <v>#N/A</v>
      </c>
      <c r="AC253" s="15" t="e">
        <f t="shared" si="64"/>
        <v>#N/A</v>
      </c>
    </row>
    <row r="254" spans="1:29" hidden="1" x14ac:dyDescent="0.2">
      <c r="A254">
        <v>4342</v>
      </c>
      <c r="B254">
        <v>41655</v>
      </c>
      <c r="D254" t="s">
        <v>2697</v>
      </c>
      <c r="E254" t="s">
        <v>123</v>
      </c>
      <c r="F254" t="s">
        <v>124</v>
      </c>
      <c r="G254" t="str">
        <f t="shared" si="57"/>
        <v>Huckerby Drive (Clyde North) CTM Station</v>
      </c>
      <c r="H254" s="15">
        <f t="shared" si="56"/>
        <v>0</v>
      </c>
      <c r="I254" s="15">
        <f t="shared" si="56"/>
        <v>0</v>
      </c>
      <c r="J254" s="15">
        <f t="shared" si="56"/>
        <v>31582.75</v>
      </c>
      <c r="K254" s="15">
        <f t="shared" si="56"/>
        <v>1985397.32</v>
      </c>
      <c r="L254" s="15">
        <f t="shared" si="56"/>
        <v>0</v>
      </c>
      <c r="M254" s="15">
        <f t="shared" si="56"/>
        <v>0</v>
      </c>
      <c r="N254" s="15">
        <f t="shared" si="56"/>
        <v>0</v>
      </c>
      <c r="O254" s="15">
        <f t="shared" si="56"/>
        <v>31582.75</v>
      </c>
      <c r="P254" s="15">
        <f t="shared" si="56"/>
        <v>31582.75</v>
      </c>
      <c r="Q254" s="15">
        <f t="shared" si="56"/>
        <v>0</v>
      </c>
      <c r="R254" s="15">
        <f t="shared" si="56"/>
        <v>1985397.32</v>
      </c>
      <c r="S254" s="15">
        <f t="shared" si="56"/>
        <v>1985397.32</v>
      </c>
      <c r="T254" s="15">
        <f t="shared" si="56"/>
        <v>0</v>
      </c>
      <c r="U254" s="15">
        <f t="shared" si="56"/>
        <v>0</v>
      </c>
      <c r="V254" s="15">
        <f t="shared" si="56"/>
        <v>0</v>
      </c>
      <c r="W254" s="18">
        <f t="shared" si="58"/>
        <v>0</v>
      </c>
      <c r="X254" s="18">
        <f t="shared" si="59"/>
        <v>1985397.32</v>
      </c>
      <c r="Y254" s="18">
        <f t="shared" si="60"/>
        <v>-1985397.32</v>
      </c>
      <c r="Z254" s="18">
        <f t="shared" si="61"/>
        <v>0</v>
      </c>
      <c r="AA254" s="15">
        <f t="shared" si="62"/>
        <v>1953814.57</v>
      </c>
      <c r="AB254" s="15">
        <f t="shared" si="63"/>
        <v>31582.75</v>
      </c>
      <c r="AC254" s="15">
        <f t="shared" si="64"/>
        <v>0</v>
      </c>
    </row>
    <row r="255" spans="1:29" hidden="1" x14ac:dyDescent="0.2">
      <c r="A255">
        <v>4343</v>
      </c>
      <c r="B255">
        <v>41955</v>
      </c>
      <c r="D255" t="s">
        <v>2698</v>
      </c>
      <c r="E255" t="s">
        <v>123</v>
      </c>
      <c r="F255" t="s">
        <v>124</v>
      </c>
      <c r="G255" t="e">
        <f t="shared" si="57"/>
        <v>#N/A</v>
      </c>
      <c r="H255" s="15" t="e">
        <f t="shared" si="56"/>
        <v>#N/A</v>
      </c>
      <c r="I255" s="15" t="e">
        <f t="shared" si="56"/>
        <v>#N/A</v>
      </c>
      <c r="J255" s="15" t="e">
        <f t="shared" si="56"/>
        <v>#N/A</v>
      </c>
      <c r="K255" s="15" t="e">
        <f t="shared" si="56"/>
        <v>#N/A</v>
      </c>
      <c r="L255" s="15" t="e">
        <f t="shared" si="56"/>
        <v>#N/A</v>
      </c>
      <c r="M255" s="15" t="e">
        <f t="shared" si="56"/>
        <v>#N/A</v>
      </c>
      <c r="N255" s="15" t="e">
        <f t="shared" si="56"/>
        <v>#N/A</v>
      </c>
      <c r="O255" s="15" t="e">
        <f t="shared" si="56"/>
        <v>#N/A</v>
      </c>
      <c r="P255" s="15" t="e">
        <f t="shared" si="56"/>
        <v>#N/A</v>
      </c>
      <c r="Q255" s="15" t="e">
        <f t="shared" si="56"/>
        <v>#N/A</v>
      </c>
      <c r="R255" s="15" t="e">
        <f t="shared" si="56"/>
        <v>#N/A</v>
      </c>
      <c r="S255" s="15" t="e">
        <f t="shared" si="56"/>
        <v>#N/A</v>
      </c>
      <c r="T255" s="15" t="e">
        <f t="shared" si="56"/>
        <v>#N/A</v>
      </c>
      <c r="U255" s="15" t="e">
        <f t="shared" si="56"/>
        <v>#N/A</v>
      </c>
      <c r="V255" s="15" t="e">
        <f t="shared" si="56"/>
        <v>#N/A</v>
      </c>
      <c r="W255" s="18" t="e">
        <f t="shared" si="58"/>
        <v>#N/A</v>
      </c>
      <c r="X255" s="18" t="e">
        <f t="shared" si="59"/>
        <v>#N/A</v>
      </c>
      <c r="Y255" s="18" t="e">
        <f t="shared" si="60"/>
        <v>#N/A</v>
      </c>
      <c r="Z255" s="18" t="e">
        <f t="shared" si="61"/>
        <v>#N/A</v>
      </c>
      <c r="AA255" s="15" t="e">
        <f t="shared" si="62"/>
        <v>#N/A</v>
      </c>
      <c r="AB255" s="15" t="e">
        <f t="shared" si="63"/>
        <v>#N/A</v>
      </c>
      <c r="AC255" s="15" t="e">
        <f t="shared" si="64"/>
        <v>#N/A</v>
      </c>
    </row>
    <row r="256" spans="1:29" hidden="1" x14ac:dyDescent="0.2">
      <c r="A256">
        <v>4345</v>
      </c>
      <c r="B256">
        <v>41074</v>
      </c>
      <c r="C256" t="s">
        <v>2700</v>
      </c>
      <c r="D256" t="s">
        <v>2701</v>
      </c>
      <c r="E256" t="s">
        <v>71</v>
      </c>
      <c r="F256" t="s">
        <v>6263</v>
      </c>
      <c r="G256" t="e">
        <f t="shared" si="57"/>
        <v>#N/A</v>
      </c>
      <c r="H256" s="15" t="e">
        <f t="shared" si="56"/>
        <v>#N/A</v>
      </c>
      <c r="I256" s="15" t="e">
        <f t="shared" si="56"/>
        <v>#N/A</v>
      </c>
      <c r="J256" s="15" t="e">
        <f t="shared" si="56"/>
        <v>#N/A</v>
      </c>
      <c r="K256" s="15" t="e">
        <f t="shared" si="56"/>
        <v>#N/A</v>
      </c>
      <c r="L256" s="15" t="e">
        <f t="shared" si="56"/>
        <v>#N/A</v>
      </c>
      <c r="M256" s="15" t="e">
        <f t="shared" si="56"/>
        <v>#N/A</v>
      </c>
      <c r="N256" s="15" t="e">
        <f t="shared" si="56"/>
        <v>#N/A</v>
      </c>
      <c r="O256" s="15" t="e">
        <f t="shared" si="56"/>
        <v>#N/A</v>
      </c>
      <c r="P256" s="15" t="e">
        <f t="shared" si="56"/>
        <v>#N/A</v>
      </c>
      <c r="Q256" s="15" t="e">
        <f t="shared" si="56"/>
        <v>#N/A</v>
      </c>
      <c r="R256" s="15" t="e">
        <f t="shared" si="56"/>
        <v>#N/A</v>
      </c>
      <c r="S256" s="15" t="e">
        <f t="shared" si="56"/>
        <v>#N/A</v>
      </c>
      <c r="T256" s="15" t="e">
        <f t="shared" si="56"/>
        <v>#N/A</v>
      </c>
      <c r="U256" s="15" t="e">
        <f t="shared" si="56"/>
        <v>#N/A</v>
      </c>
      <c r="V256" s="15" t="e">
        <f t="shared" si="56"/>
        <v>#N/A</v>
      </c>
      <c r="W256" s="18" t="e">
        <f t="shared" si="58"/>
        <v>#N/A</v>
      </c>
      <c r="X256" s="18" t="e">
        <f t="shared" si="59"/>
        <v>#N/A</v>
      </c>
      <c r="Y256" s="18" t="e">
        <f t="shared" si="60"/>
        <v>#N/A</v>
      </c>
      <c r="Z256" s="18" t="e">
        <f t="shared" si="61"/>
        <v>#N/A</v>
      </c>
      <c r="AA256" s="15" t="e">
        <f t="shared" si="62"/>
        <v>#N/A</v>
      </c>
      <c r="AB256" s="15" t="e">
        <f t="shared" si="63"/>
        <v>#N/A</v>
      </c>
      <c r="AC256" s="15" t="e">
        <f t="shared" si="64"/>
        <v>#N/A</v>
      </c>
    </row>
    <row r="257" spans="1:29" hidden="1" x14ac:dyDescent="0.2">
      <c r="A257">
        <v>4348</v>
      </c>
      <c r="B257">
        <v>30339</v>
      </c>
      <c r="C257" t="s">
        <v>6277</v>
      </c>
      <c r="D257" t="s">
        <v>6278</v>
      </c>
      <c r="E257" t="s">
        <v>1804</v>
      </c>
      <c r="F257" t="s">
        <v>1804</v>
      </c>
      <c r="G257" t="str">
        <f t="shared" si="57"/>
        <v>Workstation Lifecycle Replacement</v>
      </c>
      <c r="H257" s="15">
        <f t="shared" si="56"/>
        <v>0</v>
      </c>
      <c r="I257" s="15">
        <f t="shared" si="56"/>
        <v>0</v>
      </c>
      <c r="J257" s="15">
        <f t="shared" si="56"/>
        <v>842187.07</v>
      </c>
      <c r="K257" s="15">
        <f t="shared" si="56"/>
        <v>11556019.619999999</v>
      </c>
      <c r="L257" s="15">
        <f t="shared" si="56"/>
        <v>0</v>
      </c>
      <c r="M257" s="15">
        <f t="shared" si="56"/>
        <v>1733695</v>
      </c>
      <c r="N257" s="15">
        <f t="shared" si="56"/>
        <v>1733695</v>
      </c>
      <c r="O257" s="15">
        <f t="shared" si="56"/>
        <v>1627957.94</v>
      </c>
      <c r="P257" s="15">
        <f t="shared" si="56"/>
        <v>1561187.07</v>
      </c>
      <c r="Q257" s="15">
        <f t="shared" si="56"/>
        <v>719000</v>
      </c>
      <c r="R257" s="15">
        <f t="shared" si="56"/>
        <v>12341790.49</v>
      </c>
      <c r="S257" s="15">
        <f t="shared" si="56"/>
        <v>13775019.619999999</v>
      </c>
      <c r="T257" s="15">
        <f t="shared" si="56"/>
        <v>2219000</v>
      </c>
      <c r="U257" s="15">
        <f t="shared" si="56"/>
        <v>104813.63</v>
      </c>
      <c r="V257" s="15">
        <f t="shared" si="56"/>
        <v>0</v>
      </c>
      <c r="W257" s="18">
        <f t="shared" si="58"/>
        <v>1733695</v>
      </c>
      <c r="X257" s="18">
        <f t="shared" si="59"/>
        <v>13775019.619999999</v>
      </c>
      <c r="Y257" s="18">
        <f t="shared" si="60"/>
        <v>-12041324.619999999</v>
      </c>
      <c r="Z257" s="18">
        <f t="shared" si="61"/>
        <v>1733695</v>
      </c>
      <c r="AA257" s="15">
        <f t="shared" si="62"/>
        <v>10713832.549999999</v>
      </c>
      <c r="AB257" s="15">
        <f t="shared" si="63"/>
        <v>1561187.07</v>
      </c>
      <c r="AC257" s="15">
        <f t="shared" si="64"/>
        <v>1500000</v>
      </c>
    </row>
    <row r="258" spans="1:29" hidden="1" x14ac:dyDescent="0.2">
      <c r="A258">
        <v>4349</v>
      </c>
      <c r="B258">
        <v>33787</v>
      </c>
      <c r="C258" t="s">
        <v>2708</v>
      </c>
      <c r="D258" t="s">
        <v>2709</v>
      </c>
      <c r="E258" t="s">
        <v>1804</v>
      </c>
      <c r="F258" t="s">
        <v>1804</v>
      </c>
      <c r="G258" t="e">
        <f t="shared" si="57"/>
        <v>#N/A</v>
      </c>
      <c r="H258" s="15" t="e">
        <f t="shared" si="56"/>
        <v>#N/A</v>
      </c>
      <c r="I258" s="15" t="e">
        <f t="shared" si="56"/>
        <v>#N/A</v>
      </c>
      <c r="J258" s="15" t="e">
        <f t="shared" si="56"/>
        <v>#N/A</v>
      </c>
      <c r="K258" s="15" t="e">
        <f t="shared" si="56"/>
        <v>#N/A</v>
      </c>
      <c r="L258" s="15" t="e">
        <f t="shared" si="56"/>
        <v>#N/A</v>
      </c>
      <c r="M258" s="15" t="e">
        <f t="shared" si="56"/>
        <v>#N/A</v>
      </c>
      <c r="N258" s="15" t="e">
        <f t="shared" si="56"/>
        <v>#N/A</v>
      </c>
      <c r="O258" s="15" t="e">
        <f t="shared" si="56"/>
        <v>#N/A</v>
      </c>
      <c r="P258" s="15" t="e">
        <f t="shared" si="56"/>
        <v>#N/A</v>
      </c>
      <c r="Q258" s="15" t="e">
        <f t="shared" si="56"/>
        <v>#N/A</v>
      </c>
      <c r="R258" s="15" t="e">
        <f t="shared" si="56"/>
        <v>#N/A</v>
      </c>
      <c r="S258" s="15" t="e">
        <f t="shared" si="56"/>
        <v>#N/A</v>
      </c>
      <c r="T258" s="15" t="e">
        <f t="shared" si="56"/>
        <v>#N/A</v>
      </c>
      <c r="U258" s="15" t="e">
        <f t="shared" si="56"/>
        <v>#N/A</v>
      </c>
      <c r="V258" s="15" t="e">
        <f t="shared" si="56"/>
        <v>#N/A</v>
      </c>
      <c r="W258" s="18" t="e">
        <f t="shared" si="58"/>
        <v>#N/A</v>
      </c>
      <c r="X258" s="18" t="e">
        <f t="shared" si="59"/>
        <v>#N/A</v>
      </c>
      <c r="Y258" s="18" t="e">
        <f t="shared" si="60"/>
        <v>#N/A</v>
      </c>
      <c r="Z258" s="18" t="e">
        <f t="shared" si="61"/>
        <v>#N/A</v>
      </c>
      <c r="AA258" s="15" t="e">
        <f t="shared" si="62"/>
        <v>#N/A</v>
      </c>
      <c r="AB258" s="15" t="e">
        <f t="shared" si="63"/>
        <v>#N/A</v>
      </c>
      <c r="AC258" s="15" t="e">
        <f t="shared" si="64"/>
        <v>#N/A</v>
      </c>
    </row>
    <row r="259" spans="1:29" hidden="1" x14ac:dyDescent="0.2">
      <c r="A259">
        <v>4350</v>
      </c>
      <c r="B259">
        <v>40836</v>
      </c>
      <c r="C259" t="s">
        <v>2710</v>
      </c>
      <c r="D259" t="s">
        <v>2711</v>
      </c>
      <c r="E259" t="s">
        <v>1804</v>
      </c>
      <c r="F259" t="s">
        <v>1804</v>
      </c>
      <c r="G259" t="e">
        <f t="shared" si="57"/>
        <v>#N/A</v>
      </c>
      <c r="H259" s="15" t="e">
        <f t="shared" si="56"/>
        <v>#N/A</v>
      </c>
      <c r="I259" s="15" t="e">
        <f t="shared" si="56"/>
        <v>#N/A</v>
      </c>
      <c r="J259" s="15" t="e">
        <f t="shared" si="56"/>
        <v>#N/A</v>
      </c>
      <c r="K259" s="15" t="e">
        <f t="shared" si="56"/>
        <v>#N/A</v>
      </c>
      <c r="L259" s="15" t="e">
        <f t="shared" si="56"/>
        <v>#N/A</v>
      </c>
      <c r="M259" s="15" t="e">
        <f t="shared" si="56"/>
        <v>#N/A</v>
      </c>
      <c r="N259" s="15" t="e">
        <f t="shared" si="56"/>
        <v>#N/A</v>
      </c>
      <c r="O259" s="15" t="e">
        <f t="shared" si="56"/>
        <v>#N/A</v>
      </c>
      <c r="P259" s="15" t="e">
        <f t="shared" si="56"/>
        <v>#N/A</v>
      </c>
      <c r="Q259" s="15" t="e">
        <f t="shared" si="56"/>
        <v>#N/A</v>
      </c>
      <c r="R259" s="15" t="e">
        <f t="shared" si="56"/>
        <v>#N/A</v>
      </c>
      <c r="S259" s="15" t="e">
        <f t="shared" si="56"/>
        <v>#N/A</v>
      </c>
      <c r="T259" s="15" t="e">
        <f t="shared" si="56"/>
        <v>#N/A</v>
      </c>
      <c r="U259" s="15" t="e">
        <f t="shared" si="56"/>
        <v>#N/A</v>
      </c>
      <c r="V259" s="15" t="e">
        <f t="shared" si="56"/>
        <v>#N/A</v>
      </c>
      <c r="W259" s="18" t="e">
        <f t="shared" si="58"/>
        <v>#N/A</v>
      </c>
      <c r="X259" s="18" t="e">
        <f t="shared" si="59"/>
        <v>#N/A</v>
      </c>
      <c r="Y259" s="18" t="e">
        <f t="shared" si="60"/>
        <v>#N/A</v>
      </c>
      <c r="Z259" s="18" t="e">
        <f t="shared" si="61"/>
        <v>#N/A</v>
      </c>
      <c r="AA259" s="15" t="e">
        <f t="shared" si="62"/>
        <v>#N/A</v>
      </c>
      <c r="AB259" s="15" t="e">
        <f t="shared" si="63"/>
        <v>#N/A</v>
      </c>
      <c r="AC259" s="15" t="e">
        <f t="shared" si="64"/>
        <v>#N/A</v>
      </c>
    </row>
    <row r="260" spans="1:29" hidden="1" x14ac:dyDescent="0.2">
      <c r="A260">
        <v>4355</v>
      </c>
      <c r="B260">
        <v>40963</v>
      </c>
      <c r="D260" t="s">
        <v>2718</v>
      </c>
      <c r="E260" t="s">
        <v>941</v>
      </c>
      <c r="F260" t="s">
        <v>942</v>
      </c>
      <c r="G260" t="e">
        <f t="shared" si="57"/>
        <v>#N/A</v>
      </c>
      <c r="H260" s="15" t="e">
        <f t="shared" si="56"/>
        <v>#N/A</v>
      </c>
      <c r="I260" s="15" t="e">
        <f t="shared" si="56"/>
        <v>#N/A</v>
      </c>
      <c r="J260" s="15" t="e">
        <f t="shared" si="56"/>
        <v>#N/A</v>
      </c>
      <c r="K260" s="15" t="e">
        <f t="shared" si="56"/>
        <v>#N/A</v>
      </c>
      <c r="L260" s="15" t="e">
        <f t="shared" si="56"/>
        <v>#N/A</v>
      </c>
      <c r="M260" s="15" t="e">
        <f t="shared" si="56"/>
        <v>#N/A</v>
      </c>
      <c r="N260" s="15" t="e">
        <f t="shared" si="56"/>
        <v>#N/A</v>
      </c>
      <c r="O260" s="15" t="e">
        <f t="shared" si="56"/>
        <v>#N/A</v>
      </c>
      <c r="P260" s="15" t="e">
        <f t="shared" si="56"/>
        <v>#N/A</v>
      </c>
      <c r="Q260" s="15" t="e">
        <f t="shared" si="56"/>
        <v>#N/A</v>
      </c>
      <c r="R260" s="15" t="e">
        <f t="shared" si="56"/>
        <v>#N/A</v>
      </c>
      <c r="S260" s="15" t="e">
        <f t="shared" si="56"/>
        <v>#N/A</v>
      </c>
      <c r="T260" s="15" t="e">
        <f t="shared" si="56"/>
        <v>#N/A</v>
      </c>
      <c r="U260" s="15" t="e">
        <f t="shared" si="56"/>
        <v>#N/A</v>
      </c>
      <c r="V260" s="15" t="e">
        <f t="shared" si="56"/>
        <v>#N/A</v>
      </c>
      <c r="W260" s="18" t="e">
        <f t="shared" si="58"/>
        <v>#N/A</v>
      </c>
      <c r="X260" s="18" t="e">
        <f t="shared" si="59"/>
        <v>#N/A</v>
      </c>
      <c r="Y260" s="18" t="e">
        <f t="shared" si="60"/>
        <v>#N/A</v>
      </c>
      <c r="Z260" s="18" t="e">
        <f t="shared" si="61"/>
        <v>#N/A</v>
      </c>
      <c r="AA260" s="15" t="e">
        <f t="shared" si="62"/>
        <v>#N/A</v>
      </c>
      <c r="AB260" s="15" t="e">
        <f t="shared" si="63"/>
        <v>#N/A</v>
      </c>
      <c r="AC260" s="15" t="e">
        <f t="shared" si="64"/>
        <v>#N/A</v>
      </c>
    </row>
    <row r="261" spans="1:29" hidden="1" x14ac:dyDescent="0.2">
      <c r="A261">
        <v>4357</v>
      </c>
      <c r="B261">
        <v>40129</v>
      </c>
      <c r="D261" t="s">
        <v>2719</v>
      </c>
      <c r="E261" t="s">
        <v>941</v>
      </c>
      <c r="F261" t="s">
        <v>942</v>
      </c>
      <c r="G261" t="e">
        <f t="shared" si="57"/>
        <v>#N/A</v>
      </c>
      <c r="H261" s="15" t="e">
        <f t="shared" si="56"/>
        <v>#N/A</v>
      </c>
      <c r="I261" s="15" t="e">
        <f t="shared" si="56"/>
        <v>#N/A</v>
      </c>
      <c r="J261" s="15" t="e">
        <f t="shared" si="56"/>
        <v>#N/A</v>
      </c>
      <c r="K261" s="15" t="e">
        <f t="shared" si="56"/>
        <v>#N/A</v>
      </c>
      <c r="L261" s="15" t="e">
        <f t="shared" si="56"/>
        <v>#N/A</v>
      </c>
      <c r="M261" s="15" t="e">
        <f t="shared" si="56"/>
        <v>#N/A</v>
      </c>
      <c r="N261" s="15" t="e">
        <f t="shared" si="56"/>
        <v>#N/A</v>
      </c>
      <c r="O261" s="15" t="e">
        <f t="shared" si="56"/>
        <v>#N/A</v>
      </c>
      <c r="P261" s="15" t="e">
        <f t="shared" si="56"/>
        <v>#N/A</v>
      </c>
      <c r="Q261" s="15" t="e">
        <f t="shared" si="56"/>
        <v>#N/A</v>
      </c>
      <c r="R261" s="15" t="e">
        <f t="shared" si="56"/>
        <v>#N/A</v>
      </c>
      <c r="S261" s="15" t="e">
        <f t="shared" si="56"/>
        <v>#N/A</v>
      </c>
      <c r="T261" s="15" t="e">
        <f t="shared" si="56"/>
        <v>#N/A</v>
      </c>
      <c r="U261" s="15" t="e">
        <f t="shared" si="56"/>
        <v>#N/A</v>
      </c>
      <c r="V261" s="15" t="e">
        <f t="shared" si="56"/>
        <v>#N/A</v>
      </c>
      <c r="W261" s="18" t="e">
        <f t="shared" si="58"/>
        <v>#N/A</v>
      </c>
      <c r="X261" s="18" t="e">
        <f t="shared" si="59"/>
        <v>#N/A</v>
      </c>
      <c r="Y261" s="18" t="e">
        <f t="shared" si="60"/>
        <v>#N/A</v>
      </c>
      <c r="Z261" s="18" t="e">
        <f t="shared" si="61"/>
        <v>#N/A</v>
      </c>
      <c r="AA261" s="15" t="e">
        <f t="shared" si="62"/>
        <v>#N/A</v>
      </c>
      <c r="AB261" s="15" t="e">
        <f t="shared" si="63"/>
        <v>#N/A</v>
      </c>
      <c r="AC261" s="15" t="e">
        <f t="shared" si="64"/>
        <v>#N/A</v>
      </c>
    </row>
    <row r="262" spans="1:29" hidden="1" x14ac:dyDescent="0.2">
      <c r="A262">
        <v>4358</v>
      </c>
      <c r="B262">
        <v>40922</v>
      </c>
      <c r="D262" t="s">
        <v>2720</v>
      </c>
      <c r="E262" t="s">
        <v>941</v>
      </c>
      <c r="F262" t="s">
        <v>942</v>
      </c>
      <c r="G262" t="e">
        <f t="shared" si="57"/>
        <v>#N/A</v>
      </c>
      <c r="H262" s="15" t="e">
        <f t="shared" si="56"/>
        <v>#N/A</v>
      </c>
      <c r="I262" s="15" t="e">
        <f t="shared" si="56"/>
        <v>#N/A</v>
      </c>
      <c r="J262" s="15" t="e">
        <f t="shared" si="56"/>
        <v>#N/A</v>
      </c>
      <c r="K262" s="15" t="e">
        <f t="shared" si="56"/>
        <v>#N/A</v>
      </c>
      <c r="L262" s="15" t="e">
        <f t="shared" si="56"/>
        <v>#N/A</v>
      </c>
      <c r="M262" s="15" t="e">
        <f t="shared" si="56"/>
        <v>#N/A</v>
      </c>
      <c r="N262" s="15" t="e">
        <f t="shared" si="56"/>
        <v>#N/A</v>
      </c>
      <c r="O262" s="15" t="e">
        <f t="shared" si="56"/>
        <v>#N/A</v>
      </c>
      <c r="P262" s="15" t="e">
        <f t="shared" si="56"/>
        <v>#N/A</v>
      </c>
      <c r="Q262" s="15" t="e">
        <f t="shared" si="56"/>
        <v>#N/A</v>
      </c>
      <c r="R262" s="15" t="e">
        <f t="shared" si="56"/>
        <v>#N/A</v>
      </c>
      <c r="S262" s="15" t="e">
        <f t="shared" si="56"/>
        <v>#N/A</v>
      </c>
      <c r="T262" s="15" t="e">
        <f t="shared" si="56"/>
        <v>#N/A</v>
      </c>
      <c r="U262" s="15" t="e">
        <f t="shared" si="56"/>
        <v>#N/A</v>
      </c>
      <c r="V262" s="15" t="e">
        <f t="shared" si="56"/>
        <v>#N/A</v>
      </c>
      <c r="W262" s="18" t="e">
        <f t="shared" si="58"/>
        <v>#N/A</v>
      </c>
      <c r="X262" s="18" t="e">
        <f t="shared" si="59"/>
        <v>#N/A</v>
      </c>
      <c r="Y262" s="18" t="e">
        <f t="shared" si="60"/>
        <v>#N/A</v>
      </c>
      <c r="Z262" s="18" t="e">
        <f t="shared" si="61"/>
        <v>#N/A</v>
      </c>
      <c r="AA262" s="15" t="e">
        <f t="shared" si="62"/>
        <v>#N/A</v>
      </c>
      <c r="AB262" s="15" t="e">
        <f t="shared" si="63"/>
        <v>#N/A</v>
      </c>
      <c r="AC262" s="15" t="e">
        <f t="shared" si="64"/>
        <v>#N/A</v>
      </c>
    </row>
    <row r="263" spans="1:29" hidden="1" x14ac:dyDescent="0.2">
      <c r="A263">
        <v>4361</v>
      </c>
      <c r="B263">
        <v>40857</v>
      </c>
      <c r="D263" t="s">
        <v>2721</v>
      </c>
      <c r="E263" t="s">
        <v>941</v>
      </c>
      <c r="F263" t="s">
        <v>942</v>
      </c>
      <c r="G263" t="str">
        <f t="shared" si="57"/>
        <v>35 Mulcahy Road, Pakenham</v>
      </c>
      <c r="H263" s="15">
        <f t="shared" ref="H263:V279" si="65">VLOOKUP($A263,SIBMonthly,H$1,FALSE)</f>
        <v>0</v>
      </c>
      <c r="I263" s="15">
        <f t="shared" si="65"/>
        <v>0</v>
      </c>
      <c r="J263" s="15">
        <f t="shared" si="65"/>
        <v>1344.68</v>
      </c>
      <c r="K263" s="15">
        <f t="shared" si="65"/>
        <v>10320.52</v>
      </c>
      <c r="L263" s="15">
        <f t="shared" si="65"/>
        <v>0</v>
      </c>
      <c r="M263" s="15">
        <f t="shared" si="65"/>
        <v>0</v>
      </c>
      <c r="N263" s="15">
        <f t="shared" si="65"/>
        <v>0</v>
      </c>
      <c r="O263" s="15">
        <f t="shared" si="65"/>
        <v>1344.68</v>
      </c>
      <c r="P263" s="15">
        <f t="shared" si="65"/>
        <v>1344.68</v>
      </c>
      <c r="Q263" s="15">
        <f t="shared" si="65"/>
        <v>0</v>
      </c>
      <c r="R263" s="15">
        <f t="shared" si="65"/>
        <v>10320.52</v>
      </c>
      <c r="S263" s="15">
        <f t="shared" si="65"/>
        <v>10320.52</v>
      </c>
      <c r="T263" s="15">
        <f t="shared" si="65"/>
        <v>0</v>
      </c>
      <c r="U263" s="15">
        <f t="shared" si="65"/>
        <v>0</v>
      </c>
      <c r="V263" s="15">
        <f t="shared" si="65"/>
        <v>0</v>
      </c>
      <c r="W263" s="18">
        <f t="shared" si="58"/>
        <v>0</v>
      </c>
      <c r="X263" s="18">
        <f t="shared" si="59"/>
        <v>10320.52</v>
      </c>
      <c r="Y263" s="18">
        <f t="shared" si="60"/>
        <v>-10320.52</v>
      </c>
      <c r="Z263" s="18">
        <f t="shared" si="61"/>
        <v>0</v>
      </c>
      <c r="AA263" s="15">
        <f t="shared" si="62"/>
        <v>8975.84</v>
      </c>
      <c r="AB263" s="15">
        <f t="shared" si="63"/>
        <v>1344.68</v>
      </c>
      <c r="AC263" s="15">
        <f t="shared" si="64"/>
        <v>0</v>
      </c>
    </row>
    <row r="264" spans="1:29" hidden="1" x14ac:dyDescent="0.2">
      <c r="A264">
        <v>4362</v>
      </c>
      <c r="B264">
        <v>40833</v>
      </c>
      <c r="D264" t="s">
        <v>6220</v>
      </c>
      <c r="E264" t="s">
        <v>941</v>
      </c>
      <c r="F264" t="s">
        <v>942</v>
      </c>
      <c r="G264" t="str">
        <f t="shared" si="57"/>
        <v>VTS - 3PR - 65 Mulcahy Rd Schedule</v>
      </c>
      <c r="H264" s="15">
        <f t="shared" si="65"/>
        <v>0</v>
      </c>
      <c r="I264" s="15">
        <f t="shared" si="65"/>
        <v>0</v>
      </c>
      <c r="J264" s="15">
        <f t="shared" si="65"/>
        <v>19796.2</v>
      </c>
      <c r="K264" s="15">
        <f t="shared" si="65"/>
        <v>26245.64</v>
      </c>
      <c r="L264" s="15">
        <f t="shared" si="65"/>
        <v>0</v>
      </c>
      <c r="M264" s="15">
        <f t="shared" si="65"/>
        <v>0</v>
      </c>
      <c r="N264" s="15">
        <f t="shared" si="65"/>
        <v>0</v>
      </c>
      <c r="O264" s="15">
        <f t="shared" si="65"/>
        <v>19796.2</v>
      </c>
      <c r="P264" s="15">
        <f t="shared" si="65"/>
        <v>19796.2</v>
      </c>
      <c r="Q264" s="15">
        <f t="shared" si="65"/>
        <v>0</v>
      </c>
      <c r="R264" s="15">
        <f t="shared" si="65"/>
        <v>26245.64</v>
      </c>
      <c r="S264" s="15">
        <f t="shared" si="65"/>
        <v>26245.64</v>
      </c>
      <c r="T264" s="15">
        <f t="shared" si="65"/>
        <v>0</v>
      </c>
      <c r="U264" s="15">
        <f t="shared" si="65"/>
        <v>46067.57</v>
      </c>
      <c r="V264" s="15">
        <f t="shared" si="65"/>
        <v>0</v>
      </c>
      <c r="W264" s="18">
        <f t="shared" si="58"/>
        <v>0</v>
      </c>
      <c r="X264" s="18">
        <f t="shared" si="59"/>
        <v>26245.64</v>
      </c>
      <c r="Y264" s="18">
        <f t="shared" si="60"/>
        <v>-26245.64</v>
      </c>
      <c r="Z264" s="18">
        <f t="shared" si="61"/>
        <v>0</v>
      </c>
      <c r="AA264" s="15">
        <f t="shared" si="62"/>
        <v>6449.4399999999987</v>
      </c>
      <c r="AB264" s="15">
        <f t="shared" si="63"/>
        <v>19796.2</v>
      </c>
      <c r="AC264" s="15">
        <f t="shared" si="64"/>
        <v>0</v>
      </c>
    </row>
    <row r="265" spans="1:29" hidden="1" x14ac:dyDescent="0.2">
      <c r="A265">
        <v>4369</v>
      </c>
      <c r="B265">
        <v>40908</v>
      </c>
      <c r="D265" t="s">
        <v>2727</v>
      </c>
      <c r="E265" t="s">
        <v>941</v>
      </c>
      <c r="F265" t="s">
        <v>942</v>
      </c>
      <c r="G265" t="e">
        <f t="shared" si="57"/>
        <v>#N/A</v>
      </c>
      <c r="H265" s="15" t="e">
        <f t="shared" si="65"/>
        <v>#N/A</v>
      </c>
      <c r="I265" s="15" t="e">
        <f t="shared" si="65"/>
        <v>#N/A</v>
      </c>
      <c r="J265" s="15" t="e">
        <f t="shared" si="65"/>
        <v>#N/A</v>
      </c>
      <c r="K265" s="15" t="e">
        <f t="shared" si="65"/>
        <v>#N/A</v>
      </c>
      <c r="L265" s="15" t="e">
        <f t="shared" si="65"/>
        <v>#N/A</v>
      </c>
      <c r="M265" s="15" t="e">
        <f t="shared" si="65"/>
        <v>#N/A</v>
      </c>
      <c r="N265" s="15" t="e">
        <f t="shared" si="65"/>
        <v>#N/A</v>
      </c>
      <c r="O265" s="15" t="e">
        <f t="shared" si="65"/>
        <v>#N/A</v>
      </c>
      <c r="P265" s="15" t="e">
        <f t="shared" si="65"/>
        <v>#N/A</v>
      </c>
      <c r="Q265" s="15" t="e">
        <f t="shared" si="65"/>
        <v>#N/A</v>
      </c>
      <c r="R265" s="15" t="e">
        <f t="shared" si="65"/>
        <v>#N/A</v>
      </c>
      <c r="S265" s="15" t="e">
        <f t="shared" si="65"/>
        <v>#N/A</v>
      </c>
      <c r="T265" s="15" t="e">
        <f t="shared" si="65"/>
        <v>#N/A</v>
      </c>
      <c r="U265" s="15" t="e">
        <f t="shared" si="65"/>
        <v>#N/A</v>
      </c>
      <c r="V265" s="15" t="e">
        <f t="shared" si="65"/>
        <v>#N/A</v>
      </c>
      <c r="W265" s="18" t="e">
        <f t="shared" si="58"/>
        <v>#N/A</v>
      </c>
      <c r="X265" s="18" t="e">
        <f t="shared" si="59"/>
        <v>#N/A</v>
      </c>
      <c r="Y265" s="18" t="e">
        <f t="shared" si="60"/>
        <v>#N/A</v>
      </c>
      <c r="Z265" s="18" t="e">
        <f t="shared" si="61"/>
        <v>#N/A</v>
      </c>
      <c r="AA265" s="15" t="e">
        <f t="shared" si="62"/>
        <v>#N/A</v>
      </c>
      <c r="AB265" s="15" t="e">
        <f t="shared" si="63"/>
        <v>#N/A</v>
      </c>
      <c r="AC265" s="15" t="e">
        <f t="shared" si="64"/>
        <v>#N/A</v>
      </c>
    </row>
    <row r="266" spans="1:29" hidden="1" x14ac:dyDescent="0.2">
      <c r="A266">
        <v>4370</v>
      </c>
      <c r="B266">
        <v>41069</v>
      </c>
      <c r="D266" t="s">
        <v>2728</v>
      </c>
      <c r="E266" t="s">
        <v>941</v>
      </c>
      <c r="F266" t="s">
        <v>942</v>
      </c>
      <c r="G266" t="e">
        <f t="shared" si="57"/>
        <v>#N/A</v>
      </c>
      <c r="H266" s="15" t="e">
        <f t="shared" si="65"/>
        <v>#N/A</v>
      </c>
      <c r="I266" s="15" t="e">
        <f t="shared" si="65"/>
        <v>#N/A</v>
      </c>
      <c r="J266" s="15" t="e">
        <f t="shared" si="65"/>
        <v>#N/A</v>
      </c>
      <c r="K266" s="15" t="e">
        <f t="shared" si="65"/>
        <v>#N/A</v>
      </c>
      <c r="L266" s="15" t="e">
        <f t="shared" si="65"/>
        <v>#N/A</v>
      </c>
      <c r="M266" s="15" t="e">
        <f t="shared" si="65"/>
        <v>#N/A</v>
      </c>
      <c r="N266" s="15" t="e">
        <f t="shared" si="65"/>
        <v>#N/A</v>
      </c>
      <c r="O266" s="15" t="e">
        <f t="shared" si="65"/>
        <v>#N/A</v>
      </c>
      <c r="P266" s="15" t="e">
        <f t="shared" si="65"/>
        <v>#N/A</v>
      </c>
      <c r="Q266" s="15" t="e">
        <f t="shared" si="65"/>
        <v>#N/A</v>
      </c>
      <c r="R266" s="15" t="e">
        <f t="shared" si="65"/>
        <v>#N/A</v>
      </c>
      <c r="S266" s="15" t="e">
        <f t="shared" si="65"/>
        <v>#N/A</v>
      </c>
      <c r="T266" s="15" t="e">
        <f t="shared" si="65"/>
        <v>#N/A</v>
      </c>
      <c r="U266" s="15" t="e">
        <f t="shared" si="65"/>
        <v>#N/A</v>
      </c>
      <c r="V266" s="15" t="e">
        <f t="shared" si="65"/>
        <v>#N/A</v>
      </c>
      <c r="W266" s="18" t="e">
        <f t="shared" si="58"/>
        <v>#N/A</v>
      </c>
      <c r="X266" s="18" t="e">
        <f t="shared" si="59"/>
        <v>#N/A</v>
      </c>
      <c r="Y266" s="18" t="e">
        <f t="shared" si="60"/>
        <v>#N/A</v>
      </c>
      <c r="Z266" s="18" t="e">
        <f t="shared" si="61"/>
        <v>#N/A</v>
      </c>
      <c r="AA266" s="15" t="e">
        <f t="shared" si="62"/>
        <v>#N/A</v>
      </c>
      <c r="AB266" s="15" t="e">
        <f t="shared" si="63"/>
        <v>#N/A</v>
      </c>
      <c r="AC266" s="15" t="e">
        <f t="shared" si="64"/>
        <v>#N/A</v>
      </c>
    </row>
    <row r="267" spans="1:29" hidden="1" x14ac:dyDescent="0.2">
      <c r="A267">
        <v>4371</v>
      </c>
      <c r="B267">
        <v>40720</v>
      </c>
      <c r="D267" t="s">
        <v>2729</v>
      </c>
      <c r="E267" t="s">
        <v>91</v>
      </c>
      <c r="F267" t="s">
        <v>92</v>
      </c>
      <c r="G267" t="e">
        <f t="shared" si="57"/>
        <v>#N/A</v>
      </c>
      <c r="H267" s="15" t="e">
        <f t="shared" si="65"/>
        <v>#N/A</v>
      </c>
      <c r="I267" s="15" t="e">
        <f t="shared" si="65"/>
        <v>#N/A</v>
      </c>
      <c r="J267" s="15" t="e">
        <f t="shared" si="65"/>
        <v>#N/A</v>
      </c>
      <c r="K267" s="15" t="e">
        <f t="shared" si="65"/>
        <v>#N/A</v>
      </c>
      <c r="L267" s="15" t="e">
        <f t="shared" si="65"/>
        <v>#N/A</v>
      </c>
      <c r="M267" s="15" t="e">
        <f t="shared" si="65"/>
        <v>#N/A</v>
      </c>
      <c r="N267" s="15" t="e">
        <f t="shared" si="65"/>
        <v>#N/A</v>
      </c>
      <c r="O267" s="15" t="e">
        <f t="shared" si="65"/>
        <v>#N/A</v>
      </c>
      <c r="P267" s="15" t="e">
        <f t="shared" si="65"/>
        <v>#N/A</v>
      </c>
      <c r="Q267" s="15" t="e">
        <f t="shared" si="65"/>
        <v>#N/A</v>
      </c>
      <c r="R267" s="15" t="e">
        <f t="shared" si="65"/>
        <v>#N/A</v>
      </c>
      <c r="S267" s="15" t="e">
        <f t="shared" si="65"/>
        <v>#N/A</v>
      </c>
      <c r="T267" s="15" t="e">
        <f t="shared" si="65"/>
        <v>#N/A</v>
      </c>
      <c r="U267" s="15" t="e">
        <f t="shared" si="65"/>
        <v>#N/A</v>
      </c>
      <c r="V267" s="15" t="e">
        <f t="shared" si="65"/>
        <v>#N/A</v>
      </c>
      <c r="W267" s="18" t="e">
        <f t="shared" si="58"/>
        <v>#N/A</v>
      </c>
      <c r="X267" s="18" t="e">
        <f t="shared" si="59"/>
        <v>#N/A</v>
      </c>
      <c r="Y267" s="18" t="e">
        <f t="shared" si="60"/>
        <v>#N/A</v>
      </c>
      <c r="Z267" s="18" t="e">
        <f t="shared" si="61"/>
        <v>#N/A</v>
      </c>
      <c r="AA267" s="15" t="e">
        <f t="shared" si="62"/>
        <v>#N/A</v>
      </c>
      <c r="AB267" s="15" t="e">
        <f t="shared" si="63"/>
        <v>#N/A</v>
      </c>
      <c r="AC267" s="15" t="e">
        <f t="shared" si="64"/>
        <v>#N/A</v>
      </c>
    </row>
    <row r="268" spans="1:29" hidden="1" x14ac:dyDescent="0.2">
      <c r="A268">
        <v>4372</v>
      </c>
      <c r="B268">
        <v>41378</v>
      </c>
      <c r="D268" t="s">
        <v>2730</v>
      </c>
      <c r="E268" t="s">
        <v>91</v>
      </c>
      <c r="F268" t="s">
        <v>92</v>
      </c>
      <c r="G268" t="e">
        <f t="shared" si="57"/>
        <v>#N/A</v>
      </c>
      <c r="H268" s="15" t="e">
        <f t="shared" si="65"/>
        <v>#N/A</v>
      </c>
      <c r="I268" s="15" t="e">
        <f t="shared" si="65"/>
        <v>#N/A</v>
      </c>
      <c r="J268" s="15" t="e">
        <f t="shared" si="65"/>
        <v>#N/A</v>
      </c>
      <c r="K268" s="15" t="e">
        <f t="shared" si="65"/>
        <v>#N/A</v>
      </c>
      <c r="L268" s="15" t="e">
        <f t="shared" si="65"/>
        <v>#N/A</v>
      </c>
      <c r="M268" s="15" t="e">
        <f t="shared" si="65"/>
        <v>#N/A</v>
      </c>
      <c r="N268" s="15" t="e">
        <f t="shared" si="65"/>
        <v>#N/A</v>
      </c>
      <c r="O268" s="15" t="e">
        <f t="shared" si="65"/>
        <v>#N/A</v>
      </c>
      <c r="P268" s="15" t="e">
        <f t="shared" si="65"/>
        <v>#N/A</v>
      </c>
      <c r="Q268" s="15" t="e">
        <f t="shared" si="65"/>
        <v>#N/A</v>
      </c>
      <c r="R268" s="15" t="e">
        <f t="shared" si="65"/>
        <v>#N/A</v>
      </c>
      <c r="S268" s="15" t="e">
        <f t="shared" si="65"/>
        <v>#N/A</v>
      </c>
      <c r="T268" s="15" t="e">
        <f t="shared" si="65"/>
        <v>#N/A</v>
      </c>
      <c r="U268" s="15" t="e">
        <f t="shared" si="65"/>
        <v>#N/A</v>
      </c>
      <c r="V268" s="15" t="e">
        <f t="shared" si="65"/>
        <v>#N/A</v>
      </c>
      <c r="W268" s="18" t="e">
        <f t="shared" si="58"/>
        <v>#N/A</v>
      </c>
      <c r="X268" s="18" t="e">
        <f t="shared" si="59"/>
        <v>#N/A</v>
      </c>
      <c r="Y268" s="18" t="e">
        <f t="shared" si="60"/>
        <v>#N/A</v>
      </c>
      <c r="Z268" s="18" t="e">
        <f t="shared" si="61"/>
        <v>#N/A</v>
      </c>
      <c r="AA268" s="15" t="e">
        <f t="shared" si="62"/>
        <v>#N/A</v>
      </c>
      <c r="AB268" s="15" t="e">
        <f t="shared" si="63"/>
        <v>#N/A</v>
      </c>
      <c r="AC268" s="15" t="e">
        <f t="shared" si="64"/>
        <v>#N/A</v>
      </c>
    </row>
    <row r="269" spans="1:29" hidden="1" x14ac:dyDescent="0.2">
      <c r="A269">
        <v>4374</v>
      </c>
      <c r="B269">
        <v>40985</v>
      </c>
      <c r="C269" t="s">
        <v>2732</v>
      </c>
      <c r="D269" t="s">
        <v>2733</v>
      </c>
      <c r="E269" t="s">
        <v>71</v>
      </c>
      <c r="F269" t="s">
        <v>6263</v>
      </c>
      <c r="G269" t="e">
        <f t="shared" si="57"/>
        <v>#N/A</v>
      </c>
      <c r="H269" s="15" t="e">
        <f t="shared" si="65"/>
        <v>#N/A</v>
      </c>
      <c r="I269" s="15" t="e">
        <f t="shared" si="65"/>
        <v>#N/A</v>
      </c>
      <c r="J269" s="15" t="e">
        <f t="shared" si="65"/>
        <v>#N/A</v>
      </c>
      <c r="K269" s="15" t="e">
        <f t="shared" si="65"/>
        <v>#N/A</v>
      </c>
      <c r="L269" s="15" t="e">
        <f t="shared" si="65"/>
        <v>#N/A</v>
      </c>
      <c r="M269" s="15" t="e">
        <f t="shared" si="65"/>
        <v>#N/A</v>
      </c>
      <c r="N269" s="15" t="e">
        <f t="shared" si="65"/>
        <v>#N/A</v>
      </c>
      <c r="O269" s="15" t="e">
        <f t="shared" si="65"/>
        <v>#N/A</v>
      </c>
      <c r="P269" s="15" t="e">
        <f t="shared" si="65"/>
        <v>#N/A</v>
      </c>
      <c r="Q269" s="15" t="e">
        <f t="shared" si="65"/>
        <v>#N/A</v>
      </c>
      <c r="R269" s="15" t="e">
        <f t="shared" si="65"/>
        <v>#N/A</v>
      </c>
      <c r="S269" s="15" t="e">
        <f t="shared" si="65"/>
        <v>#N/A</v>
      </c>
      <c r="T269" s="15" t="e">
        <f t="shared" si="65"/>
        <v>#N/A</v>
      </c>
      <c r="U269" s="15" t="e">
        <f t="shared" si="65"/>
        <v>#N/A</v>
      </c>
      <c r="V269" s="15" t="e">
        <f t="shared" si="65"/>
        <v>#N/A</v>
      </c>
      <c r="W269" s="18" t="e">
        <f t="shared" si="58"/>
        <v>#N/A</v>
      </c>
      <c r="X269" s="18" t="e">
        <f t="shared" si="59"/>
        <v>#N/A</v>
      </c>
      <c r="Y269" s="18" t="e">
        <f t="shared" si="60"/>
        <v>#N/A</v>
      </c>
      <c r="Z269" s="18" t="e">
        <f t="shared" si="61"/>
        <v>#N/A</v>
      </c>
      <c r="AA269" s="15" t="e">
        <f t="shared" si="62"/>
        <v>#N/A</v>
      </c>
      <c r="AB269" s="15" t="e">
        <f t="shared" si="63"/>
        <v>#N/A</v>
      </c>
      <c r="AC269" s="15" t="e">
        <f t="shared" si="64"/>
        <v>#N/A</v>
      </c>
    </row>
    <row r="270" spans="1:29" hidden="1" x14ac:dyDescent="0.2">
      <c r="A270">
        <v>4375</v>
      </c>
      <c r="B270">
        <v>41055</v>
      </c>
      <c r="D270" t="s">
        <v>2735</v>
      </c>
      <c r="E270" t="s">
        <v>71</v>
      </c>
      <c r="F270" t="s">
        <v>6263</v>
      </c>
      <c r="G270" t="str">
        <f t="shared" si="57"/>
        <v>MSP19.SIB30 Switchboard etc UG</v>
      </c>
      <c r="H270" s="15">
        <f t="shared" si="65"/>
        <v>0</v>
      </c>
      <c r="I270" s="15">
        <f t="shared" si="65"/>
        <v>0</v>
      </c>
      <c r="J270" s="15">
        <f t="shared" si="65"/>
        <v>270674.59000000003</v>
      </c>
      <c r="K270" s="15">
        <f t="shared" si="65"/>
        <v>2568707.25</v>
      </c>
      <c r="L270" s="15">
        <f t="shared" si="65"/>
        <v>701275</v>
      </c>
      <c r="M270" s="15">
        <f t="shared" si="65"/>
        <v>0</v>
      </c>
      <c r="N270" s="15">
        <f t="shared" si="65"/>
        <v>2667000</v>
      </c>
      <c r="O270" s="15">
        <f t="shared" si="65"/>
        <v>337300.47503600002</v>
      </c>
      <c r="P270" s="15">
        <f t="shared" si="65"/>
        <v>316149.39359599998</v>
      </c>
      <c r="Q270" s="15">
        <f t="shared" si="65"/>
        <v>45474.803595999998</v>
      </c>
      <c r="R270" s="15">
        <f t="shared" si="65"/>
        <v>2886996.0279160002</v>
      </c>
      <c r="S270" s="15">
        <f t="shared" si="65"/>
        <v>2865844.9464759999</v>
      </c>
      <c r="T270" s="15">
        <f t="shared" si="65"/>
        <v>297137.69647600001</v>
      </c>
      <c r="U270" s="15">
        <f t="shared" si="65"/>
        <v>78674.59</v>
      </c>
      <c r="V270" s="15">
        <f t="shared" si="65"/>
        <v>0</v>
      </c>
      <c r="W270" s="18">
        <f t="shared" si="58"/>
        <v>2667000</v>
      </c>
      <c r="X270" s="18">
        <f t="shared" si="59"/>
        <v>2865844.9464759999</v>
      </c>
      <c r="Y270" s="18">
        <f t="shared" si="60"/>
        <v>-198844.9464759999</v>
      </c>
      <c r="Z270" s="18">
        <f t="shared" si="61"/>
        <v>0</v>
      </c>
      <c r="AA270" s="15">
        <f t="shared" si="62"/>
        <v>2298032.66</v>
      </c>
      <c r="AB270" s="15">
        <f t="shared" si="63"/>
        <v>316149.39359599998</v>
      </c>
      <c r="AC270" s="15">
        <f t="shared" si="64"/>
        <v>251662.89287999971</v>
      </c>
    </row>
    <row r="271" spans="1:29" hidden="1" x14ac:dyDescent="0.2">
      <c r="A271">
        <v>4378</v>
      </c>
      <c r="B271">
        <v>40882</v>
      </c>
      <c r="D271" t="s">
        <v>2738</v>
      </c>
      <c r="E271" t="s">
        <v>123</v>
      </c>
      <c r="F271" t="s">
        <v>124</v>
      </c>
      <c r="G271" t="e">
        <f t="shared" si="57"/>
        <v>#N/A</v>
      </c>
      <c r="H271" s="15" t="e">
        <f t="shared" si="65"/>
        <v>#N/A</v>
      </c>
      <c r="I271" s="15" t="e">
        <f t="shared" si="65"/>
        <v>#N/A</v>
      </c>
      <c r="J271" s="15" t="e">
        <f t="shared" si="65"/>
        <v>#N/A</v>
      </c>
      <c r="K271" s="15" t="e">
        <f t="shared" si="65"/>
        <v>#N/A</v>
      </c>
      <c r="L271" s="15" t="e">
        <f t="shared" si="65"/>
        <v>#N/A</v>
      </c>
      <c r="M271" s="15" t="e">
        <f t="shared" si="65"/>
        <v>#N/A</v>
      </c>
      <c r="N271" s="15" t="e">
        <f t="shared" si="65"/>
        <v>#N/A</v>
      </c>
      <c r="O271" s="15" t="e">
        <f t="shared" si="65"/>
        <v>#N/A</v>
      </c>
      <c r="P271" s="15" t="e">
        <f t="shared" si="65"/>
        <v>#N/A</v>
      </c>
      <c r="Q271" s="15" t="e">
        <f t="shared" si="65"/>
        <v>#N/A</v>
      </c>
      <c r="R271" s="15" t="e">
        <f t="shared" si="65"/>
        <v>#N/A</v>
      </c>
      <c r="S271" s="15" t="e">
        <f t="shared" si="65"/>
        <v>#N/A</v>
      </c>
      <c r="T271" s="15" t="e">
        <f t="shared" si="65"/>
        <v>#N/A</v>
      </c>
      <c r="U271" s="15" t="e">
        <f t="shared" si="65"/>
        <v>#N/A</v>
      </c>
      <c r="V271" s="15" t="e">
        <f t="shared" si="65"/>
        <v>#N/A</v>
      </c>
      <c r="W271" s="18" t="e">
        <f t="shared" si="58"/>
        <v>#N/A</v>
      </c>
      <c r="X271" s="18" t="e">
        <f t="shared" si="59"/>
        <v>#N/A</v>
      </c>
      <c r="Y271" s="18" t="e">
        <f t="shared" si="60"/>
        <v>#N/A</v>
      </c>
      <c r="Z271" s="18" t="e">
        <f t="shared" si="61"/>
        <v>#N/A</v>
      </c>
      <c r="AA271" s="15" t="e">
        <f t="shared" si="62"/>
        <v>#N/A</v>
      </c>
      <c r="AB271" s="15" t="e">
        <f t="shared" si="63"/>
        <v>#N/A</v>
      </c>
      <c r="AC271" s="15" t="e">
        <f t="shared" si="64"/>
        <v>#N/A</v>
      </c>
    </row>
    <row r="272" spans="1:29" hidden="1" x14ac:dyDescent="0.2">
      <c r="A272">
        <v>4379</v>
      </c>
      <c r="B272">
        <v>41115</v>
      </c>
      <c r="D272" t="s">
        <v>2739</v>
      </c>
      <c r="E272" t="s">
        <v>29</v>
      </c>
      <c r="F272" t="s">
        <v>538</v>
      </c>
      <c r="G272" t="e">
        <f t="shared" si="57"/>
        <v>#N/A</v>
      </c>
      <c r="H272" s="15" t="e">
        <f t="shared" si="65"/>
        <v>#N/A</v>
      </c>
      <c r="I272" s="15" t="e">
        <f t="shared" si="65"/>
        <v>#N/A</v>
      </c>
      <c r="J272" s="15" t="e">
        <f t="shared" si="65"/>
        <v>#N/A</v>
      </c>
      <c r="K272" s="15" t="e">
        <f t="shared" si="65"/>
        <v>#N/A</v>
      </c>
      <c r="L272" s="15" t="e">
        <f t="shared" si="65"/>
        <v>#N/A</v>
      </c>
      <c r="M272" s="15" t="e">
        <f t="shared" si="65"/>
        <v>#N/A</v>
      </c>
      <c r="N272" s="15" t="e">
        <f t="shared" si="65"/>
        <v>#N/A</v>
      </c>
      <c r="O272" s="15" t="e">
        <f t="shared" si="65"/>
        <v>#N/A</v>
      </c>
      <c r="P272" s="15" t="e">
        <f t="shared" si="65"/>
        <v>#N/A</v>
      </c>
      <c r="Q272" s="15" t="e">
        <f t="shared" si="65"/>
        <v>#N/A</v>
      </c>
      <c r="R272" s="15" t="e">
        <f t="shared" si="65"/>
        <v>#N/A</v>
      </c>
      <c r="S272" s="15" t="e">
        <f t="shared" si="65"/>
        <v>#N/A</v>
      </c>
      <c r="T272" s="15" t="e">
        <f t="shared" si="65"/>
        <v>#N/A</v>
      </c>
      <c r="U272" s="15" t="e">
        <f t="shared" si="65"/>
        <v>#N/A</v>
      </c>
      <c r="V272" s="15" t="e">
        <f t="shared" si="65"/>
        <v>#N/A</v>
      </c>
      <c r="W272" s="18" t="e">
        <f t="shared" si="58"/>
        <v>#N/A</v>
      </c>
      <c r="X272" s="18" t="e">
        <f t="shared" si="59"/>
        <v>#N/A</v>
      </c>
      <c r="Y272" s="18" t="e">
        <f t="shared" si="60"/>
        <v>#N/A</v>
      </c>
      <c r="Z272" s="18" t="e">
        <f t="shared" si="61"/>
        <v>#N/A</v>
      </c>
      <c r="AA272" s="15" t="e">
        <f t="shared" si="62"/>
        <v>#N/A</v>
      </c>
      <c r="AB272" s="15" t="e">
        <f t="shared" si="63"/>
        <v>#N/A</v>
      </c>
      <c r="AC272" s="15" t="e">
        <f t="shared" si="64"/>
        <v>#N/A</v>
      </c>
    </row>
    <row r="273" spans="1:29" hidden="1" x14ac:dyDescent="0.2">
      <c r="A273">
        <v>4384</v>
      </c>
      <c r="B273">
        <v>41085</v>
      </c>
      <c r="C273" t="s">
        <v>2744</v>
      </c>
      <c r="D273" t="s">
        <v>2745</v>
      </c>
      <c r="E273" t="s">
        <v>1158</v>
      </c>
      <c r="F273" t="s">
        <v>140</v>
      </c>
      <c r="G273" t="e">
        <f t="shared" si="57"/>
        <v>#N/A</v>
      </c>
      <c r="H273" s="15" t="e">
        <f t="shared" si="65"/>
        <v>#N/A</v>
      </c>
      <c r="I273" s="15" t="e">
        <f t="shared" si="65"/>
        <v>#N/A</v>
      </c>
      <c r="J273" s="15" t="e">
        <f t="shared" si="65"/>
        <v>#N/A</v>
      </c>
      <c r="K273" s="15" t="e">
        <f t="shared" si="65"/>
        <v>#N/A</v>
      </c>
      <c r="L273" s="15" t="e">
        <f t="shared" si="65"/>
        <v>#N/A</v>
      </c>
      <c r="M273" s="15" t="e">
        <f t="shared" si="65"/>
        <v>#N/A</v>
      </c>
      <c r="N273" s="15" t="e">
        <f t="shared" si="65"/>
        <v>#N/A</v>
      </c>
      <c r="O273" s="15" t="e">
        <f t="shared" si="65"/>
        <v>#N/A</v>
      </c>
      <c r="P273" s="15" t="e">
        <f t="shared" si="65"/>
        <v>#N/A</v>
      </c>
      <c r="Q273" s="15" t="e">
        <f t="shared" si="65"/>
        <v>#N/A</v>
      </c>
      <c r="R273" s="15" t="e">
        <f t="shared" si="65"/>
        <v>#N/A</v>
      </c>
      <c r="S273" s="15" t="e">
        <f t="shared" si="65"/>
        <v>#N/A</v>
      </c>
      <c r="T273" s="15" t="e">
        <f t="shared" si="65"/>
        <v>#N/A</v>
      </c>
      <c r="U273" s="15" t="e">
        <f t="shared" si="65"/>
        <v>#N/A</v>
      </c>
      <c r="V273" s="15" t="e">
        <f t="shared" si="65"/>
        <v>#N/A</v>
      </c>
      <c r="W273" s="18" t="e">
        <f t="shared" si="58"/>
        <v>#N/A</v>
      </c>
      <c r="X273" s="18" t="e">
        <f t="shared" si="59"/>
        <v>#N/A</v>
      </c>
      <c r="Y273" s="18" t="e">
        <f t="shared" si="60"/>
        <v>#N/A</v>
      </c>
      <c r="Z273" s="18" t="e">
        <f t="shared" si="61"/>
        <v>#N/A</v>
      </c>
      <c r="AA273" s="15" t="e">
        <f t="shared" si="62"/>
        <v>#N/A</v>
      </c>
      <c r="AB273" s="15" t="e">
        <f t="shared" si="63"/>
        <v>#N/A</v>
      </c>
      <c r="AC273" s="15" t="e">
        <f t="shared" si="64"/>
        <v>#N/A</v>
      </c>
    </row>
    <row r="274" spans="1:29" hidden="1" x14ac:dyDescent="0.2">
      <c r="A274">
        <v>4400</v>
      </c>
      <c r="B274">
        <v>41513</v>
      </c>
      <c r="C274" t="s">
        <v>2763</v>
      </c>
      <c r="D274" t="s">
        <v>2764</v>
      </c>
      <c r="E274" t="s">
        <v>91</v>
      </c>
      <c r="F274" t="s">
        <v>92</v>
      </c>
      <c r="G274" t="str">
        <f t="shared" si="57"/>
        <v>RBP DN250 Supply Security Project</v>
      </c>
      <c r="H274" s="15">
        <f t="shared" si="65"/>
        <v>0</v>
      </c>
      <c r="I274" s="15">
        <f t="shared" si="65"/>
        <v>0</v>
      </c>
      <c r="J274" s="15">
        <f t="shared" si="65"/>
        <v>60609.98</v>
      </c>
      <c r="K274" s="15">
        <f t="shared" si="65"/>
        <v>1720042.38</v>
      </c>
      <c r="L274" s="15">
        <f t="shared" si="65"/>
        <v>0</v>
      </c>
      <c r="M274" s="15">
        <f t="shared" si="65"/>
        <v>0</v>
      </c>
      <c r="N274" s="15">
        <f t="shared" si="65"/>
        <v>1558254.96</v>
      </c>
      <c r="O274" s="15">
        <f t="shared" si="65"/>
        <v>58048.89</v>
      </c>
      <c r="P274" s="15">
        <f t="shared" si="65"/>
        <v>60609.98</v>
      </c>
      <c r="Q274" s="15">
        <f t="shared" si="65"/>
        <v>0</v>
      </c>
      <c r="R274" s="15">
        <f t="shared" si="65"/>
        <v>1717481.29</v>
      </c>
      <c r="S274" s="15">
        <f t="shared" si="65"/>
        <v>1720042.38</v>
      </c>
      <c r="T274" s="15">
        <f t="shared" si="65"/>
        <v>0</v>
      </c>
      <c r="U274" s="15">
        <f t="shared" si="65"/>
        <v>0</v>
      </c>
      <c r="V274" s="15">
        <f t="shared" si="65"/>
        <v>0</v>
      </c>
      <c r="W274" s="18">
        <f t="shared" si="58"/>
        <v>1558254.96</v>
      </c>
      <c r="X274" s="18">
        <f t="shared" si="59"/>
        <v>1720042.38</v>
      </c>
      <c r="Y274" s="18">
        <f t="shared" si="60"/>
        <v>-161787.41999999993</v>
      </c>
      <c r="Z274" s="18">
        <f t="shared" si="61"/>
        <v>0</v>
      </c>
      <c r="AA274" s="15">
        <f t="shared" si="62"/>
        <v>1659432.4</v>
      </c>
      <c r="AB274" s="15">
        <f t="shared" si="63"/>
        <v>60609.98</v>
      </c>
      <c r="AC274" s="15">
        <f t="shared" si="64"/>
        <v>0</v>
      </c>
    </row>
    <row r="275" spans="1:29" hidden="1" x14ac:dyDescent="0.2">
      <c r="A275">
        <v>4401</v>
      </c>
      <c r="B275">
        <v>41978</v>
      </c>
      <c r="C275" t="s">
        <v>2765</v>
      </c>
      <c r="D275" t="s">
        <v>2766</v>
      </c>
      <c r="E275" t="s">
        <v>29</v>
      </c>
      <c r="F275" t="s">
        <v>273</v>
      </c>
      <c r="G275" t="str">
        <f t="shared" si="57"/>
        <v>Maximo Master Data Improvement</v>
      </c>
      <c r="H275" s="15">
        <f t="shared" si="65"/>
        <v>0</v>
      </c>
      <c r="I275" s="15">
        <f t="shared" si="65"/>
        <v>0</v>
      </c>
      <c r="J275" s="15">
        <f t="shared" si="65"/>
        <v>237213.85</v>
      </c>
      <c r="K275" s="15">
        <f t="shared" si="65"/>
        <v>1597542.93</v>
      </c>
      <c r="L275" s="15">
        <f t="shared" si="65"/>
        <v>578720</v>
      </c>
      <c r="M275" s="15">
        <f t="shared" si="65"/>
        <v>0</v>
      </c>
      <c r="N275" s="15">
        <f t="shared" si="65"/>
        <v>1282590</v>
      </c>
      <c r="O275" s="15">
        <f t="shared" si="65"/>
        <v>395013.85</v>
      </c>
      <c r="P275" s="15">
        <f t="shared" si="65"/>
        <v>342413.85</v>
      </c>
      <c r="Q275" s="15">
        <f t="shared" si="65"/>
        <v>105200</v>
      </c>
      <c r="R275" s="15">
        <f t="shared" si="65"/>
        <v>2330342.9300000002</v>
      </c>
      <c r="S275" s="15">
        <f t="shared" si="65"/>
        <v>2277742.9300000002</v>
      </c>
      <c r="T275" s="15">
        <f t="shared" si="65"/>
        <v>680200</v>
      </c>
      <c r="U275" s="15">
        <f t="shared" si="65"/>
        <v>0</v>
      </c>
      <c r="V275" s="15">
        <f t="shared" si="65"/>
        <v>0</v>
      </c>
      <c r="W275" s="18">
        <f t="shared" si="58"/>
        <v>1282590</v>
      </c>
      <c r="X275" s="18">
        <f t="shared" si="59"/>
        <v>2277742.9300000002</v>
      </c>
      <c r="Y275" s="18">
        <f t="shared" si="60"/>
        <v>-995152.93000000017</v>
      </c>
      <c r="Z275" s="18">
        <f t="shared" si="61"/>
        <v>0</v>
      </c>
      <c r="AA275" s="15">
        <f t="shared" si="62"/>
        <v>1360329.0799999998</v>
      </c>
      <c r="AB275" s="15">
        <f t="shared" si="63"/>
        <v>342413.85</v>
      </c>
      <c r="AC275" s="15">
        <f t="shared" si="64"/>
        <v>575000.00000000047</v>
      </c>
    </row>
    <row r="276" spans="1:29" hidden="1" x14ac:dyDescent="0.2">
      <c r="A276">
        <v>4402</v>
      </c>
      <c r="B276">
        <v>41181</v>
      </c>
      <c r="C276" t="s">
        <v>2769</v>
      </c>
      <c r="D276" t="s">
        <v>2770</v>
      </c>
      <c r="E276" t="s">
        <v>192</v>
      </c>
      <c r="F276" t="s">
        <v>6262</v>
      </c>
      <c r="G276" t="e">
        <f t="shared" si="57"/>
        <v>#N/A</v>
      </c>
      <c r="H276" s="15" t="e">
        <f t="shared" si="65"/>
        <v>#N/A</v>
      </c>
      <c r="I276" s="15" t="e">
        <f t="shared" si="65"/>
        <v>#N/A</v>
      </c>
      <c r="J276" s="15" t="e">
        <f t="shared" si="65"/>
        <v>#N/A</v>
      </c>
      <c r="K276" s="15" t="e">
        <f t="shared" si="65"/>
        <v>#N/A</v>
      </c>
      <c r="L276" s="15" t="e">
        <f t="shared" si="65"/>
        <v>#N/A</v>
      </c>
      <c r="M276" s="15" t="e">
        <f t="shared" si="65"/>
        <v>#N/A</v>
      </c>
      <c r="N276" s="15" t="e">
        <f t="shared" si="65"/>
        <v>#N/A</v>
      </c>
      <c r="O276" s="15" t="e">
        <f t="shared" si="65"/>
        <v>#N/A</v>
      </c>
      <c r="P276" s="15" t="e">
        <f t="shared" si="65"/>
        <v>#N/A</v>
      </c>
      <c r="Q276" s="15" t="e">
        <f t="shared" si="65"/>
        <v>#N/A</v>
      </c>
      <c r="R276" s="15" t="e">
        <f t="shared" si="65"/>
        <v>#N/A</v>
      </c>
      <c r="S276" s="15" t="e">
        <f t="shared" si="65"/>
        <v>#N/A</v>
      </c>
      <c r="T276" s="15" t="e">
        <f t="shared" si="65"/>
        <v>#N/A</v>
      </c>
      <c r="U276" s="15" t="e">
        <f t="shared" si="65"/>
        <v>#N/A</v>
      </c>
      <c r="V276" s="15" t="e">
        <f t="shared" si="65"/>
        <v>#N/A</v>
      </c>
      <c r="W276" s="18" t="e">
        <f t="shared" si="58"/>
        <v>#N/A</v>
      </c>
      <c r="X276" s="18" t="e">
        <f t="shared" si="59"/>
        <v>#N/A</v>
      </c>
      <c r="Y276" s="18" t="e">
        <f t="shared" si="60"/>
        <v>#N/A</v>
      </c>
      <c r="Z276" s="18" t="e">
        <f t="shared" si="61"/>
        <v>#N/A</v>
      </c>
      <c r="AA276" s="15" t="e">
        <f t="shared" si="62"/>
        <v>#N/A</v>
      </c>
      <c r="AB276" s="15" t="e">
        <f t="shared" si="63"/>
        <v>#N/A</v>
      </c>
      <c r="AC276" s="15" t="e">
        <f t="shared" si="64"/>
        <v>#N/A</v>
      </c>
    </row>
    <row r="277" spans="1:29" hidden="1" x14ac:dyDescent="0.2">
      <c r="A277">
        <v>4403</v>
      </c>
      <c r="B277">
        <v>41278</v>
      </c>
      <c r="D277" t="s">
        <v>2771</v>
      </c>
      <c r="E277" t="s">
        <v>57</v>
      </c>
      <c r="F277" t="s">
        <v>61</v>
      </c>
      <c r="G277" t="e">
        <f t="shared" si="57"/>
        <v>#N/A</v>
      </c>
      <c r="H277" s="15" t="e">
        <f t="shared" si="65"/>
        <v>#N/A</v>
      </c>
      <c r="I277" s="15" t="e">
        <f t="shared" si="65"/>
        <v>#N/A</v>
      </c>
      <c r="J277" s="15" t="e">
        <f t="shared" si="65"/>
        <v>#N/A</v>
      </c>
      <c r="K277" s="15" t="e">
        <f t="shared" si="65"/>
        <v>#N/A</v>
      </c>
      <c r="L277" s="15" t="e">
        <f t="shared" si="65"/>
        <v>#N/A</v>
      </c>
      <c r="M277" s="15" t="e">
        <f t="shared" si="65"/>
        <v>#N/A</v>
      </c>
      <c r="N277" s="15" t="e">
        <f t="shared" si="65"/>
        <v>#N/A</v>
      </c>
      <c r="O277" s="15" t="e">
        <f t="shared" si="65"/>
        <v>#N/A</v>
      </c>
      <c r="P277" s="15" t="e">
        <f t="shared" si="65"/>
        <v>#N/A</v>
      </c>
      <c r="Q277" s="15" t="e">
        <f t="shared" si="65"/>
        <v>#N/A</v>
      </c>
      <c r="R277" s="15" t="e">
        <f t="shared" si="65"/>
        <v>#N/A</v>
      </c>
      <c r="S277" s="15" t="e">
        <f t="shared" si="65"/>
        <v>#N/A</v>
      </c>
      <c r="T277" s="15" t="e">
        <f t="shared" si="65"/>
        <v>#N/A</v>
      </c>
      <c r="U277" s="15" t="e">
        <f t="shared" si="65"/>
        <v>#N/A</v>
      </c>
      <c r="V277" s="15" t="e">
        <f t="shared" si="65"/>
        <v>#N/A</v>
      </c>
      <c r="W277" s="18" t="e">
        <f t="shared" si="58"/>
        <v>#N/A</v>
      </c>
      <c r="X277" s="18" t="e">
        <f t="shared" si="59"/>
        <v>#N/A</v>
      </c>
      <c r="Y277" s="18" t="e">
        <f t="shared" si="60"/>
        <v>#N/A</v>
      </c>
      <c r="Z277" s="18" t="e">
        <f t="shared" si="61"/>
        <v>#N/A</v>
      </c>
      <c r="AA277" s="15" t="e">
        <f t="shared" si="62"/>
        <v>#N/A</v>
      </c>
      <c r="AB277" s="15" t="e">
        <f t="shared" si="63"/>
        <v>#N/A</v>
      </c>
      <c r="AC277" s="15" t="e">
        <f t="shared" si="64"/>
        <v>#N/A</v>
      </c>
    </row>
    <row r="278" spans="1:29" hidden="1" x14ac:dyDescent="0.2">
      <c r="A278">
        <v>4406</v>
      </c>
      <c r="B278">
        <v>41365</v>
      </c>
      <c r="D278" t="s">
        <v>2775</v>
      </c>
      <c r="E278" t="s">
        <v>6267</v>
      </c>
      <c r="F278" t="s">
        <v>120</v>
      </c>
      <c r="G278" t="e">
        <f t="shared" si="57"/>
        <v>#N/A</v>
      </c>
      <c r="H278" s="15" t="e">
        <f t="shared" si="65"/>
        <v>#N/A</v>
      </c>
      <c r="I278" s="15" t="e">
        <f t="shared" si="65"/>
        <v>#N/A</v>
      </c>
      <c r="J278" s="15" t="e">
        <f t="shared" si="65"/>
        <v>#N/A</v>
      </c>
      <c r="K278" s="15" t="e">
        <f t="shared" si="65"/>
        <v>#N/A</v>
      </c>
      <c r="L278" s="15" t="e">
        <f t="shared" si="65"/>
        <v>#N/A</v>
      </c>
      <c r="M278" s="15" t="e">
        <f t="shared" si="65"/>
        <v>#N/A</v>
      </c>
      <c r="N278" s="15" t="e">
        <f t="shared" si="65"/>
        <v>#N/A</v>
      </c>
      <c r="O278" s="15" t="e">
        <f t="shared" si="65"/>
        <v>#N/A</v>
      </c>
      <c r="P278" s="15" t="e">
        <f t="shared" si="65"/>
        <v>#N/A</v>
      </c>
      <c r="Q278" s="15" t="e">
        <f t="shared" si="65"/>
        <v>#N/A</v>
      </c>
      <c r="R278" s="15" t="e">
        <f t="shared" si="65"/>
        <v>#N/A</v>
      </c>
      <c r="S278" s="15" t="e">
        <f t="shared" si="65"/>
        <v>#N/A</v>
      </c>
      <c r="T278" s="15" t="e">
        <f t="shared" si="65"/>
        <v>#N/A</v>
      </c>
      <c r="U278" s="15" t="e">
        <f t="shared" si="65"/>
        <v>#N/A</v>
      </c>
      <c r="V278" s="15" t="e">
        <f t="shared" si="65"/>
        <v>#N/A</v>
      </c>
      <c r="W278" s="18" t="e">
        <f t="shared" si="58"/>
        <v>#N/A</v>
      </c>
      <c r="X278" s="18" t="e">
        <f t="shared" si="59"/>
        <v>#N/A</v>
      </c>
      <c r="Y278" s="18" t="e">
        <f t="shared" si="60"/>
        <v>#N/A</v>
      </c>
      <c r="Z278" s="18" t="e">
        <f t="shared" si="61"/>
        <v>#N/A</v>
      </c>
      <c r="AA278" s="15" t="e">
        <f t="shared" si="62"/>
        <v>#N/A</v>
      </c>
      <c r="AB278" s="15" t="e">
        <f t="shared" si="63"/>
        <v>#N/A</v>
      </c>
      <c r="AC278" s="15" t="e">
        <f t="shared" si="64"/>
        <v>#N/A</v>
      </c>
    </row>
    <row r="279" spans="1:29" hidden="1" x14ac:dyDescent="0.2">
      <c r="A279">
        <v>4407</v>
      </c>
      <c r="B279">
        <v>41562</v>
      </c>
      <c r="C279" t="s">
        <v>2776</v>
      </c>
      <c r="D279" t="s">
        <v>2777</v>
      </c>
      <c r="E279" t="s">
        <v>147</v>
      </c>
      <c r="F279" t="s">
        <v>6266</v>
      </c>
      <c r="G279" t="str">
        <f t="shared" si="57"/>
        <v>GEA Upgrade - Yarraloola</v>
      </c>
      <c r="H279" s="15">
        <f t="shared" si="65"/>
        <v>0</v>
      </c>
      <c r="I279" s="15">
        <f t="shared" si="65"/>
        <v>0</v>
      </c>
      <c r="J279" s="15">
        <f t="shared" si="65"/>
        <v>7934087.25</v>
      </c>
      <c r="K279" s="15">
        <f t="shared" si="65"/>
        <v>12998151.85</v>
      </c>
      <c r="L279" s="15">
        <f t="shared" si="65"/>
        <v>0</v>
      </c>
      <c r="M279" s="15">
        <f t="shared" si="65"/>
        <v>8748557.1899999995</v>
      </c>
      <c r="N279" s="15">
        <f t="shared" si="65"/>
        <v>13608599.82</v>
      </c>
      <c r="O279" s="15">
        <f t="shared" si="65"/>
        <v>7716867.1500000004</v>
      </c>
      <c r="P279" s="15">
        <f t="shared" si="65"/>
        <v>7934087.25</v>
      </c>
      <c r="Q279" s="15">
        <f t="shared" si="65"/>
        <v>0</v>
      </c>
      <c r="R279" s="15">
        <f t="shared" si="65"/>
        <v>12780931.75</v>
      </c>
      <c r="S279" s="15">
        <f t="shared" si="65"/>
        <v>12998151.85</v>
      </c>
      <c r="T279" s="15">
        <f t="shared" si="65"/>
        <v>0</v>
      </c>
      <c r="U279" s="15">
        <f t="shared" si="65"/>
        <v>5164615.5</v>
      </c>
      <c r="V279" s="15">
        <f t="shared" si="65"/>
        <v>0</v>
      </c>
      <c r="W279" s="18">
        <f t="shared" si="58"/>
        <v>13608599.82</v>
      </c>
      <c r="X279" s="18">
        <f t="shared" si="59"/>
        <v>12998151.85</v>
      </c>
      <c r="Y279" s="18">
        <f t="shared" si="60"/>
        <v>610447.97000000067</v>
      </c>
      <c r="Z279" s="18">
        <f t="shared" si="61"/>
        <v>8748557.1899999995</v>
      </c>
      <c r="AA279" s="15">
        <f t="shared" si="62"/>
        <v>5064064.5999999996</v>
      </c>
      <c r="AB279" s="15">
        <f t="shared" si="63"/>
        <v>7934087.25</v>
      </c>
      <c r="AC279" s="15">
        <f t="shared" si="64"/>
        <v>0</v>
      </c>
    </row>
    <row r="280" spans="1:29" hidden="1" x14ac:dyDescent="0.2">
      <c r="A280">
        <v>4409</v>
      </c>
      <c r="B280">
        <v>41609</v>
      </c>
      <c r="C280" t="s">
        <v>2780</v>
      </c>
      <c r="D280" t="s">
        <v>2781</v>
      </c>
      <c r="E280" t="s">
        <v>123</v>
      </c>
      <c r="F280" t="s">
        <v>124</v>
      </c>
      <c r="G280" t="e">
        <f t="shared" si="57"/>
        <v>#N/A</v>
      </c>
      <c r="H280" s="15" t="e">
        <f t="shared" ref="H280:V296" si="66">VLOOKUP($A280,SIBMonthly,H$1,FALSE)</f>
        <v>#N/A</v>
      </c>
      <c r="I280" s="15" t="e">
        <f t="shared" si="66"/>
        <v>#N/A</v>
      </c>
      <c r="J280" s="15" t="e">
        <f t="shared" si="66"/>
        <v>#N/A</v>
      </c>
      <c r="K280" s="15" t="e">
        <f t="shared" si="66"/>
        <v>#N/A</v>
      </c>
      <c r="L280" s="15" t="e">
        <f t="shared" si="66"/>
        <v>#N/A</v>
      </c>
      <c r="M280" s="15" t="e">
        <f t="shared" si="66"/>
        <v>#N/A</v>
      </c>
      <c r="N280" s="15" t="e">
        <f t="shared" si="66"/>
        <v>#N/A</v>
      </c>
      <c r="O280" s="15" t="e">
        <f t="shared" si="66"/>
        <v>#N/A</v>
      </c>
      <c r="P280" s="15" t="e">
        <f t="shared" si="66"/>
        <v>#N/A</v>
      </c>
      <c r="Q280" s="15" t="e">
        <f t="shared" si="66"/>
        <v>#N/A</v>
      </c>
      <c r="R280" s="15" t="e">
        <f t="shared" si="66"/>
        <v>#N/A</v>
      </c>
      <c r="S280" s="15" t="e">
        <f t="shared" si="66"/>
        <v>#N/A</v>
      </c>
      <c r="T280" s="15" t="e">
        <f t="shared" si="66"/>
        <v>#N/A</v>
      </c>
      <c r="U280" s="15" t="e">
        <f t="shared" si="66"/>
        <v>#N/A</v>
      </c>
      <c r="V280" s="15" t="e">
        <f t="shared" si="66"/>
        <v>#N/A</v>
      </c>
      <c r="W280" s="18" t="e">
        <f t="shared" si="58"/>
        <v>#N/A</v>
      </c>
      <c r="X280" s="18" t="e">
        <f t="shared" si="59"/>
        <v>#N/A</v>
      </c>
      <c r="Y280" s="18" t="e">
        <f t="shared" si="60"/>
        <v>#N/A</v>
      </c>
      <c r="Z280" s="18" t="e">
        <f t="shared" si="61"/>
        <v>#N/A</v>
      </c>
      <c r="AA280" s="15" t="e">
        <f t="shared" si="62"/>
        <v>#N/A</v>
      </c>
      <c r="AB280" s="15" t="e">
        <f t="shared" si="63"/>
        <v>#N/A</v>
      </c>
      <c r="AC280" s="15" t="e">
        <f t="shared" si="64"/>
        <v>#N/A</v>
      </c>
    </row>
    <row r="281" spans="1:29" hidden="1" x14ac:dyDescent="0.2">
      <c r="A281">
        <v>4415</v>
      </c>
      <c r="C281" t="s">
        <v>2792</v>
      </c>
      <c r="D281" t="s">
        <v>2793</v>
      </c>
      <c r="E281" t="s">
        <v>1158</v>
      </c>
      <c r="F281" t="s">
        <v>140</v>
      </c>
      <c r="G281" t="e">
        <f t="shared" si="57"/>
        <v>#N/A</v>
      </c>
      <c r="H281" s="15" t="e">
        <f t="shared" si="66"/>
        <v>#N/A</v>
      </c>
      <c r="I281" s="15" t="e">
        <f t="shared" si="66"/>
        <v>#N/A</v>
      </c>
      <c r="J281" s="15" t="e">
        <f t="shared" si="66"/>
        <v>#N/A</v>
      </c>
      <c r="K281" s="15" t="e">
        <f t="shared" si="66"/>
        <v>#N/A</v>
      </c>
      <c r="L281" s="15" t="e">
        <f t="shared" si="66"/>
        <v>#N/A</v>
      </c>
      <c r="M281" s="15" t="e">
        <f t="shared" si="66"/>
        <v>#N/A</v>
      </c>
      <c r="N281" s="15" t="e">
        <f t="shared" si="66"/>
        <v>#N/A</v>
      </c>
      <c r="O281" s="15" t="e">
        <f t="shared" si="66"/>
        <v>#N/A</v>
      </c>
      <c r="P281" s="15" t="e">
        <f t="shared" si="66"/>
        <v>#N/A</v>
      </c>
      <c r="Q281" s="15" t="e">
        <f t="shared" si="66"/>
        <v>#N/A</v>
      </c>
      <c r="R281" s="15" t="e">
        <f t="shared" si="66"/>
        <v>#N/A</v>
      </c>
      <c r="S281" s="15" t="e">
        <f t="shared" si="66"/>
        <v>#N/A</v>
      </c>
      <c r="T281" s="15" t="e">
        <f t="shared" si="66"/>
        <v>#N/A</v>
      </c>
      <c r="U281" s="15" t="e">
        <f t="shared" si="66"/>
        <v>#N/A</v>
      </c>
      <c r="V281" s="15" t="e">
        <f t="shared" si="66"/>
        <v>#N/A</v>
      </c>
      <c r="W281" s="18" t="e">
        <f t="shared" si="58"/>
        <v>#N/A</v>
      </c>
      <c r="X281" s="18" t="e">
        <f t="shared" si="59"/>
        <v>#N/A</v>
      </c>
      <c r="Y281" s="18" t="e">
        <f t="shared" si="60"/>
        <v>#N/A</v>
      </c>
      <c r="Z281" s="18" t="e">
        <f t="shared" si="61"/>
        <v>#N/A</v>
      </c>
      <c r="AA281" s="15" t="e">
        <f t="shared" si="62"/>
        <v>#N/A</v>
      </c>
      <c r="AB281" s="15" t="e">
        <f t="shared" si="63"/>
        <v>#N/A</v>
      </c>
      <c r="AC281" s="15" t="e">
        <f t="shared" si="64"/>
        <v>#N/A</v>
      </c>
    </row>
    <row r="282" spans="1:29" hidden="1" x14ac:dyDescent="0.2">
      <c r="A282">
        <v>4420</v>
      </c>
      <c r="B282">
        <v>41566</v>
      </c>
      <c r="D282" t="s">
        <v>2800</v>
      </c>
      <c r="E282" t="s">
        <v>123</v>
      </c>
      <c r="F282" t="s">
        <v>124</v>
      </c>
      <c r="G282" t="e">
        <f t="shared" si="57"/>
        <v>#N/A</v>
      </c>
      <c r="H282" s="15" t="e">
        <f t="shared" si="66"/>
        <v>#N/A</v>
      </c>
      <c r="I282" s="15" t="e">
        <f t="shared" si="66"/>
        <v>#N/A</v>
      </c>
      <c r="J282" s="15" t="e">
        <f t="shared" si="66"/>
        <v>#N/A</v>
      </c>
      <c r="K282" s="15" t="e">
        <f t="shared" si="66"/>
        <v>#N/A</v>
      </c>
      <c r="L282" s="15" t="e">
        <f t="shared" si="66"/>
        <v>#N/A</v>
      </c>
      <c r="M282" s="15" t="e">
        <f t="shared" si="66"/>
        <v>#N/A</v>
      </c>
      <c r="N282" s="15" t="e">
        <f t="shared" si="66"/>
        <v>#N/A</v>
      </c>
      <c r="O282" s="15" t="e">
        <f t="shared" si="66"/>
        <v>#N/A</v>
      </c>
      <c r="P282" s="15" t="e">
        <f t="shared" si="66"/>
        <v>#N/A</v>
      </c>
      <c r="Q282" s="15" t="e">
        <f t="shared" si="66"/>
        <v>#N/A</v>
      </c>
      <c r="R282" s="15" t="e">
        <f t="shared" si="66"/>
        <v>#N/A</v>
      </c>
      <c r="S282" s="15" t="e">
        <f t="shared" si="66"/>
        <v>#N/A</v>
      </c>
      <c r="T282" s="15" t="e">
        <f t="shared" si="66"/>
        <v>#N/A</v>
      </c>
      <c r="U282" s="15" t="e">
        <f t="shared" si="66"/>
        <v>#N/A</v>
      </c>
      <c r="V282" s="15" t="e">
        <f t="shared" si="66"/>
        <v>#N/A</v>
      </c>
      <c r="W282" s="18" t="e">
        <f t="shared" si="58"/>
        <v>#N/A</v>
      </c>
      <c r="X282" s="18" t="e">
        <f t="shared" si="59"/>
        <v>#N/A</v>
      </c>
      <c r="Y282" s="18" t="e">
        <f t="shared" si="60"/>
        <v>#N/A</v>
      </c>
      <c r="Z282" s="18" t="e">
        <f t="shared" si="61"/>
        <v>#N/A</v>
      </c>
      <c r="AA282" s="15" t="e">
        <f t="shared" si="62"/>
        <v>#N/A</v>
      </c>
      <c r="AB282" s="15" t="e">
        <f t="shared" si="63"/>
        <v>#N/A</v>
      </c>
      <c r="AC282" s="15" t="e">
        <f t="shared" si="64"/>
        <v>#N/A</v>
      </c>
    </row>
    <row r="283" spans="1:29" hidden="1" x14ac:dyDescent="0.2">
      <c r="A283">
        <v>4422</v>
      </c>
      <c r="B283">
        <v>41643</v>
      </c>
      <c r="D283" t="s">
        <v>2803</v>
      </c>
      <c r="E283" t="s">
        <v>66</v>
      </c>
      <c r="F283" t="s">
        <v>67</v>
      </c>
      <c r="G283" t="e">
        <f t="shared" si="57"/>
        <v>#N/A</v>
      </c>
      <c r="H283" s="15" t="e">
        <f t="shared" si="66"/>
        <v>#N/A</v>
      </c>
      <c r="I283" s="15" t="e">
        <f t="shared" si="66"/>
        <v>#N/A</v>
      </c>
      <c r="J283" s="15" t="e">
        <f t="shared" si="66"/>
        <v>#N/A</v>
      </c>
      <c r="K283" s="15" t="e">
        <f t="shared" si="66"/>
        <v>#N/A</v>
      </c>
      <c r="L283" s="15" t="e">
        <f t="shared" si="66"/>
        <v>#N/A</v>
      </c>
      <c r="M283" s="15" t="e">
        <f t="shared" si="66"/>
        <v>#N/A</v>
      </c>
      <c r="N283" s="15" t="e">
        <f t="shared" si="66"/>
        <v>#N/A</v>
      </c>
      <c r="O283" s="15" t="e">
        <f t="shared" si="66"/>
        <v>#N/A</v>
      </c>
      <c r="P283" s="15" t="e">
        <f t="shared" si="66"/>
        <v>#N/A</v>
      </c>
      <c r="Q283" s="15" t="e">
        <f t="shared" si="66"/>
        <v>#N/A</v>
      </c>
      <c r="R283" s="15" t="e">
        <f t="shared" si="66"/>
        <v>#N/A</v>
      </c>
      <c r="S283" s="15" t="e">
        <f t="shared" si="66"/>
        <v>#N/A</v>
      </c>
      <c r="T283" s="15" t="e">
        <f t="shared" si="66"/>
        <v>#N/A</v>
      </c>
      <c r="U283" s="15" t="e">
        <f t="shared" si="66"/>
        <v>#N/A</v>
      </c>
      <c r="V283" s="15" t="e">
        <f t="shared" si="66"/>
        <v>#N/A</v>
      </c>
      <c r="W283" s="18" t="e">
        <f t="shared" si="58"/>
        <v>#N/A</v>
      </c>
      <c r="X283" s="18" t="e">
        <f t="shared" si="59"/>
        <v>#N/A</v>
      </c>
      <c r="Y283" s="18" t="e">
        <f t="shared" si="60"/>
        <v>#N/A</v>
      </c>
      <c r="Z283" s="18" t="e">
        <f t="shared" si="61"/>
        <v>#N/A</v>
      </c>
      <c r="AA283" s="15" t="e">
        <f t="shared" si="62"/>
        <v>#N/A</v>
      </c>
      <c r="AB283" s="15" t="e">
        <f t="shared" si="63"/>
        <v>#N/A</v>
      </c>
      <c r="AC283" s="15" t="e">
        <f t="shared" si="64"/>
        <v>#N/A</v>
      </c>
    </row>
    <row r="284" spans="1:29" hidden="1" x14ac:dyDescent="0.2">
      <c r="A284">
        <v>4423</v>
      </c>
      <c r="B284">
        <v>41100</v>
      </c>
      <c r="D284" t="s">
        <v>2804</v>
      </c>
      <c r="E284" t="s">
        <v>29</v>
      </c>
      <c r="F284" t="s">
        <v>538</v>
      </c>
      <c r="G284" t="e">
        <f t="shared" si="57"/>
        <v>#N/A</v>
      </c>
      <c r="H284" s="15" t="e">
        <f t="shared" si="66"/>
        <v>#N/A</v>
      </c>
      <c r="I284" s="15" t="e">
        <f t="shared" si="66"/>
        <v>#N/A</v>
      </c>
      <c r="J284" s="15" t="e">
        <f t="shared" si="66"/>
        <v>#N/A</v>
      </c>
      <c r="K284" s="15" t="e">
        <f t="shared" si="66"/>
        <v>#N/A</v>
      </c>
      <c r="L284" s="15" t="e">
        <f t="shared" si="66"/>
        <v>#N/A</v>
      </c>
      <c r="M284" s="15" t="e">
        <f t="shared" si="66"/>
        <v>#N/A</v>
      </c>
      <c r="N284" s="15" t="e">
        <f t="shared" si="66"/>
        <v>#N/A</v>
      </c>
      <c r="O284" s="15" t="e">
        <f t="shared" si="66"/>
        <v>#N/A</v>
      </c>
      <c r="P284" s="15" t="e">
        <f t="shared" si="66"/>
        <v>#N/A</v>
      </c>
      <c r="Q284" s="15" t="e">
        <f t="shared" si="66"/>
        <v>#N/A</v>
      </c>
      <c r="R284" s="15" t="e">
        <f t="shared" si="66"/>
        <v>#N/A</v>
      </c>
      <c r="S284" s="15" t="e">
        <f t="shared" si="66"/>
        <v>#N/A</v>
      </c>
      <c r="T284" s="15" t="e">
        <f t="shared" si="66"/>
        <v>#N/A</v>
      </c>
      <c r="U284" s="15" t="e">
        <f t="shared" si="66"/>
        <v>#N/A</v>
      </c>
      <c r="V284" s="15" t="e">
        <f t="shared" si="66"/>
        <v>#N/A</v>
      </c>
      <c r="W284" s="18" t="e">
        <f t="shared" si="58"/>
        <v>#N/A</v>
      </c>
      <c r="X284" s="18" t="e">
        <f t="shared" si="59"/>
        <v>#N/A</v>
      </c>
      <c r="Y284" s="18" t="e">
        <f t="shared" si="60"/>
        <v>#N/A</v>
      </c>
      <c r="Z284" s="18" t="e">
        <f t="shared" si="61"/>
        <v>#N/A</v>
      </c>
      <c r="AA284" s="15" t="e">
        <f t="shared" si="62"/>
        <v>#N/A</v>
      </c>
      <c r="AB284" s="15" t="e">
        <f t="shared" si="63"/>
        <v>#N/A</v>
      </c>
      <c r="AC284" s="15" t="e">
        <f t="shared" si="64"/>
        <v>#N/A</v>
      </c>
    </row>
    <row r="285" spans="1:29" hidden="1" x14ac:dyDescent="0.2">
      <c r="A285">
        <v>4428</v>
      </c>
      <c r="B285">
        <v>41353</v>
      </c>
      <c r="D285" t="s">
        <v>2810</v>
      </c>
      <c r="E285" t="s">
        <v>6267</v>
      </c>
      <c r="F285" t="s">
        <v>120</v>
      </c>
      <c r="G285" t="e">
        <f t="shared" si="57"/>
        <v>#N/A</v>
      </c>
      <c r="H285" s="15" t="e">
        <f t="shared" si="66"/>
        <v>#N/A</v>
      </c>
      <c r="I285" s="15" t="e">
        <f t="shared" si="66"/>
        <v>#N/A</v>
      </c>
      <c r="J285" s="15" t="e">
        <f t="shared" si="66"/>
        <v>#N/A</v>
      </c>
      <c r="K285" s="15" t="e">
        <f t="shared" si="66"/>
        <v>#N/A</v>
      </c>
      <c r="L285" s="15" t="e">
        <f t="shared" si="66"/>
        <v>#N/A</v>
      </c>
      <c r="M285" s="15" t="e">
        <f t="shared" si="66"/>
        <v>#N/A</v>
      </c>
      <c r="N285" s="15" t="e">
        <f t="shared" si="66"/>
        <v>#N/A</v>
      </c>
      <c r="O285" s="15" t="e">
        <f t="shared" si="66"/>
        <v>#N/A</v>
      </c>
      <c r="P285" s="15" t="e">
        <f t="shared" si="66"/>
        <v>#N/A</v>
      </c>
      <c r="Q285" s="15" t="e">
        <f t="shared" si="66"/>
        <v>#N/A</v>
      </c>
      <c r="R285" s="15" t="e">
        <f t="shared" si="66"/>
        <v>#N/A</v>
      </c>
      <c r="S285" s="15" t="e">
        <f t="shared" si="66"/>
        <v>#N/A</v>
      </c>
      <c r="T285" s="15" t="e">
        <f t="shared" si="66"/>
        <v>#N/A</v>
      </c>
      <c r="U285" s="15" t="e">
        <f t="shared" si="66"/>
        <v>#N/A</v>
      </c>
      <c r="V285" s="15" t="e">
        <f t="shared" si="66"/>
        <v>#N/A</v>
      </c>
      <c r="W285" s="18" t="e">
        <f t="shared" si="58"/>
        <v>#N/A</v>
      </c>
      <c r="X285" s="18" t="e">
        <f t="shared" si="59"/>
        <v>#N/A</v>
      </c>
      <c r="Y285" s="18" t="e">
        <f t="shared" si="60"/>
        <v>#N/A</v>
      </c>
      <c r="Z285" s="18" t="e">
        <f t="shared" si="61"/>
        <v>#N/A</v>
      </c>
      <c r="AA285" s="15" t="e">
        <f t="shared" si="62"/>
        <v>#N/A</v>
      </c>
      <c r="AB285" s="15" t="e">
        <f t="shared" si="63"/>
        <v>#N/A</v>
      </c>
      <c r="AC285" s="15" t="e">
        <f t="shared" si="64"/>
        <v>#N/A</v>
      </c>
    </row>
    <row r="286" spans="1:29" hidden="1" x14ac:dyDescent="0.2">
      <c r="A286">
        <v>4430</v>
      </c>
      <c r="B286">
        <v>41714</v>
      </c>
      <c r="C286" t="s">
        <v>2813</v>
      </c>
      <c r="D286" t="s">
        <v>2814</v>
      </c>
      <c r="E286" t="s">
        <v>1158</v>
      </c>
      <c r="F286" t="s">
        <v>140</v>
      </c>
      <c r="G286" t="e">
        <f t="shared" si="57"/>
        <v>#N/A</v>
      </c>
      <c r="H286" s="15" t="e">
        <f t="shared" si="66"/>
        <v>#N/A</v>
      </c>
      <c r="I286" s="15" t="e">
        <f t="shared" si="66"/>
        <v>#N/A</v>
      </c>
      <c r="J286" s="15" t="e">
        <f t="shared" si="66"/>
        <v>#N/A</v>
      </c>
      <c r="K286" s="15" t="e">
        <f t="shared" si="66"/>
        <v>#N/A</v>
      </c>
      <c r="L286" s="15" t="e">
        <f t="shared" si="66"/>
        <v>#N/A</v>
      </c>
      <c r="M286" s="15" t="e">
        <f t="shared" si="66"/>
        <v>#N/A</v>
      </c>
      <c r="N286" s="15" t="e">
        <f t="shared" si="66"/>
        <v>#N/A</v>
      </c>
      <c r="O286" s="15" t="e">
        <f t="shared" si="66"/>
        <v>#N/A</v>
      </c>
      <c r="P286" s="15" t="e">
        <f t="shared" si="66"/>
        <v>#N/A</v>
      </c>
      <c r="Q286" s="15" t="e">
        <f t="shared" si="66"/>
        <v>#N/A</v>
      </c>
      <c r="R286" s="15" t="e">
        <f t="shared" si="66"/>
        <v>#N/A</v>
      </c>
      <c r="S286" s="15" t="e">
        <f t="shared" si="66"/>
        <v>#N/A</v>
      </c>
      <c r="T286" s="15" t="e">
        <f t="shared" si="66"/>
        <v>#N/A</v>
      </c>
      <c r="U286" s="15" t="e">
        <f t="shared" si="66"/>
        <v>#N/A</v>
      </c>
      <c r="V286" s="15" t="e">
        <f t="shared" si="66"/>
        <v>#N/A</v>
      </c>
      <c r="W286" s="18" t="e">
        <f t="shared" si="58"/>
        <v>#N/A</v>
      </c>
      <c r="X286" s="18" t="e">
        <f t="shared" si="59"/>
        <v>#N/A</v>
      </c>
      <c r="Y286" s="18" t="e">
        <f t="shared" si="60"/>
        <v>#N/A</v>
      </c>
      <c r="Z286" s="18" t="e">
        <f t="shared" si="61"/>
        <v>#N/A</v>
      </c>
      <c r="AA286" s="15" t="e">
        <f t="shared" si="62"/>
        <v>#N/A</v>
      </c>
      <c r="AB286" s="15" t="e">
        <f t="shared" si="63"/>
        <v>#N/A</v>
      </c>
      <c r="AC286" s="15" t="e">
        <f t="shared" si="64"/>
        <v>#N/A</v>
      </c>
    </row>
    <row r="287" spans="1:29" hidden="1" x14ac:dyDescent="0.2">
      <c r="A287">
        <v>4434</v>
      </c>
      <c r="B287">
        <v>41853</v>
      </c>
      <c r="D287" t="s">
        <v>2818</v>
      </c>
      <c r="E287" t="s">
        <v>91</v>
      </c>
      <c r="F287" t="s">
        <v>92</v>
      </c>
      <c r="G287" t="e">
        <f t="shared" si="57"/>
        <v>#N/A</v>
      </c>
      <c r="H287" s="15" t="e">
        <f t="shared" si="66"/>
        <v>#N/A</v>
      </c>
      <c r="I287" s="15" t="e">
        <f t="shared" si="66"/>
        <v>#N/A</v>
      </c>
      <c r="J287" s="15" t="e">
        <f t="shared" si="66"/>
        <v>#N/A</v>
      </c>
      <c r="K287" s="15" t="e">
        <f t="shared" si="66"/>
        <v>#N/A</v>
      </c>
      <c r="L287" s="15" t="e">
        <f t="shared" si="66"/>
        <v>#N/A</v>
      </c>
      <c r="M287" s="15" t="e">
        <f t="shared" si="66"/>
        <v>#N/A</v>
      </c>
      <c r="N287" s="15" t="e">
        <f t="shared" si="66"/>
        <v>#N/A</v>
      </c>
      <c r="O287" s="15" t="e">
        <f t="shared" si="66"/>
        <v>#N/A</v>
      </c>
      <c r="P287" s="15" t="e">
        <f t="shared" si="66"/>
        <v>#N/A</v>
      </c>
      <c r="Q287" s="15" t="e">
        <f t="shared" si="66"/>
        <v>#N/A</v>
      </c>
      <c r="R287" s="15" t="e">
        <f t="shared" si="66"/>
        <v>#N/A</v>
      </c>
      <c r="S287" s="15" t="e">
        <f t="shared" si="66"/>
        <v>#N/A</v>
      </c>
      <c r="T287" s="15" t="e">
        <f t="shared" si="66"/>
        <v>#N/A</v>
      </c>
      <c r="U287" s="15" t="e">
        <f t="shared" si="66"/>
        <v>#N/A</v>
      </c>
      <c r="V287" s="15" t="e">
        <f t="shared" si="66"/>
        <v>#N/A</v>
      </c>
      <c r="W287" s="18" t="e">
        <f t="shared" si="58"/>
        <v>#N/A</v>
      </c>
      <c r="X287" s="18" t="e">
        <f t="shared" si="59"/>
        <v>#N/A</v>
      </c>
      <c r="Y287" s="18" t="e">
        <f t="shared" si="60"/>
        <v>#N/A</v>
      </c>
      <c r="Z287" s="18" t="e">
        <f t="shared" si="61"/>
        <v>#N/A</v>
      </c>
      <c r="AA287" s="15" t="e">
        <f t="shared" si="62"/>
        <v>#N/A</v>
      </c>
      <c r="AB287" s="15" t="e">
        <f t="shared" si="63"/>
        <v>#N/A</v>
      </c>
      <c r="AC287" s="15" t="e">
        <f t="shared" si="64"/>
        <v>#N/A</v>
      </c>
    </row>
    <row r="288" spans="1:29" hidden="1" x14ac:dyDescent="0.2">
      <c r="A288">
        <v>4438</v>
      </c>
      <c r="B288">
        <v>41537</v>
      </c>
      <c r="C288" t="s">
        <v>2823</v>
      </c>
      <c r="D288" t="s">
        <v>2824</v>
      </c>
      <c r="E288" t="s">
        <v>1158</v>
      </c>
      <c r="F288" t="s">
        <v>1907</v>
      </c>
      <c r="G288" t="e">
        <f t="shared" si="57"/>
        <v>#N/A</v>
      </c>
      <c r="H288" s="15" t="e">
        <f t="shared" si="66"/>
        <v>#N/A</v>
      </c>
      <c r="I288" s="15" t="e">
        <f t="shared" si="66"/>
        <v>#N/A</v>
      </c>
      <c r="J288" s="15" t="e">
        <f t="shared" si="66"/>
        <v>#N/A</v>
      </c>
      <c r="K288" s="15" t="e">
        <f t="shared" si="66"/>
        <v>#N/A</v>
      </c>
      <c r="L288" s="15" t="e">
        <f t="shared" si="66"/>
        <v>#N/A</v>
      </c>
      <c r="M288" s="15" t="e">
        <f t="shared" si="66"/>
        <v>#N/A</v>
      </c>
      <c r="N288" s="15" t="e">
        <f t="shared" si="66"/>
        <v>#N/A</v>
      </c>
      <c r="O288" s="15" t="e">
        <f t="shared" si="66"/>
        <v>#N/A</v>
      </c>
      <c r="P288" s="15" t="e">
        <f t="shared" si="66"/>
        <v>#N/A</v>
      </c>
      <c r="Q288" s="15" t="e">
        <f t="shared" si="66"/>
        <v>#N/A</v>
      </c>
      <c r="R288" s="15" t="e">
        <f t="shared" si="66"/>
        <v>#N/A</v>
      </c>
      <c r="S288" s="15" t="e">
        <f t="shared" si="66"/>
        <v>#N/A</v>
      </c>
      <c r="T288" s="15" t="e">
        <f t="shared" si="66"/>
        <v>#N/A</v>
      </c>
      <c r="U288" s="15" t="e">
        <f t="shared" si="66"/>
        <v>#N/A</v>
      </c>
      <c r="V288" s="15" t="e">
        <f t="shared" si="66"/>
        <v>#N/A</v>
      </c>
      <c r="W288" s="18" t="e">
        <f t="shared" si="58"/>
        <v>#N/A</v>
      </c>
      <c r="X288" s="18" t="e">
        <f t="shared" si="59"/>
        <v>#N/A</v>
      </c>
      <c r="Y288" s="18" t="e">
        <f t="shared" si="60"/>
        <v>#N/A</v>
      </c>
      <c r="Z288" s="18" t="e">
        <f t="shared" si="61"/>
        <v>#N/A</v>
      </c>
      <c r="AA288" s="15" t="e">
        <f t="shared" si="62"/>
        <v>#N/A</v>
      </c>
      <c r="AB288" s="15" t="e">
        <f t="shared" si="63"/>
        <v>#N/A</v>
      </c>
      <c r="AC288" s="15" t="e">
        <f t="shared" si="64"/>
        <v>#N/A</v>
      </c>
    </row>
    <row r="289" spans="1:29" hidden="1" x14ac:dyDescent="0.2">
      <c r="A289">
        <v>4446</v>
      </c>
      <c r="B289">
        <v>41534</v>
      </c>
      <c r="C289" t="s">
        <v>2830</v>
      </c>
      <c r="D289" t="s">
        <v>2831</v>
      </c>
      <c r="E289" t="s">
        <v>1158</v>
      </c>
      <c r="F289" t="s">
        <v>1907</v>
      </c>
      <c r="G289" t="str">
        <f t="shared" si="57"/>
        <v>Telfer WBH Inspection</v>
      </c>
      <c r="H289" s="15">
        <f t="shared" si="66"/>
        <v>0</v>
      </c>
      <c r="I289" s="15">
        <f t="shared" si="66"/>
        <v>0</v>
      </c>
      <c r="J289" s="15">
        <f t="shared" si="66"/>
        <v>299841.90000000002</v>
      </c>
      <c r="K289" s="15">
        <f t="shared" si="66"/>
        <v>668118.4</v>
      </c>
      <c r="L289" s="15">
        <f t="shared" si="66"/>
        <v>0</v>
      </c>
      <c r="M289" s="15">
        <f t="shared" si="66"/>
        <v>0</v>
      </c>
      <c r="N289" s="15">
        <f t="shared" si="66"/>
        <v>0</v>
      </c>
      <c r="O289" s="15">
        <f t="shared" si="66"/>
        <v>299841.90000000002</v>
      </c>
      <c r="P289" s="15">
        <f t="shared" si="66"/>
        <v>299841.90000000002</v>
      </c>
      <c r="Q289" s="15">
        <f t="shared" si="66"/>
        <v>0</v>
      </c>
      <c r="R289" s="15">
        <f t="shared" si="66"/>
        <v>668118.4</v>
      </c>
      <c r="S289" s="15">
        <f t="shared" si="66"/>
        <v>668118.4</v>
      </c>
      <c r="T289" s="15">
        <f t="shared" si="66"/>
        <v>0</v>
      </c>
      <c r="U289" s="15">
        <f t="shared" si="66"/>
        <v>54194.54</v>
      </c>
      <c r="V289" s="15">
        <f t="shared" si="66"/>
        <v>0</v>
      </c>
      <c r="W289" s="18">
        <f t="shared" si="58"/>
        <v>0</v>
      </c>
      <c r="X289" s="18">
        <f t="shared" si="59"/>
        <v>668118.4</v>
      </c>
      <c r="Y289" s="18">
        <f t="shared" si="60"/>
        <v>-668118.4</v>
      </c>
      <c r="Z289" s="18">
        <f t="shared" si="61"/>
        <v>0</v>
      </c>
      <c r="AA289" s="15">
        <f t="shared" si="62"/>
        <v>368276.5</v>
      </c>
      <c r="AB289" s="15">
        <f t="shared" si="63"/>
        <v>299841.90000000002</v>
      </c>
      <c r="AC289" s="15">
        <f t="shared" si="64"/>
        <v>0</v>
      </c>
    </row>
    <row r="290" spans="1:29" hidden="1" x14ac:dyDescent="0.2">
      <c r="A290">
        <v>4451</v>
      </c>
      <c r="B290">
        <v>41536</v>
      </c>
      <c r="C290" t="s">
        <v>2838</v>
      </c>
      <c r="D290" t="s">
        <v>2839</v>
      </c>
      <c r="E290" t="s">
        <v>1158</v>
      </c>
      <c r="F290" t="s">
        <v>1907</v>
      </c>
      <c r="G290" t="str">
        <f t="shared" si="57"/>
        <v>Nifty WBH Inspection</v>
      </c>
      <c r="H290" s="15">
        <f t="shared" si="66"/>
        <v>0</v>
      </c>
      <c r="I290" s="15">
        <f t="shared" si="66"/>
        <v>0</v>
      </c>
      <c r="J290" s="15">
        <f t="shared" si="66"/>
        <v>128194.29</v>
      </c>
      <c r="K290" s="15">
        <f t="shared" si="66"/>
        <v>312043.11</v>
      </c>
      <c r="L290" s="15">
        <f t="shared" si="66"/>
        <v>0</v>
      </c>
      <c r="M290" s="15">
        <f t="shared" si="66"/>
        <v>0</v>
      </c>
      <c r="N290" s="15">
        <f t="shared" si="66"/>
        <v>0</v>
      </c>
      <c r="O290" s="15">
        <f t="shared" si="66"/>
        <v>128194.29</v>
      </c>
      <c r="P290" s="15">
        <f t="shared" si="66"/>
        <v>128194.29</v>
      </c>
      <c r="Q290" s="15">
        <f t="shared" si="66"/>
        <v>0</v>
      </c>
      <c r="R290" s="15">
        <f t="shared" si="66"/>
        <v>312043.11</v>
      </c>
      <c r="S290" s="15">
        <f t="shared" si="66"/>
        <v>312043.11</v>
      </c>
      <c r="T290" s="15">
        <f t="shared" si="66"/>
        <v>0</v>
      </c>
      <c r="U290" s="15">
        <f t="shared" si="66"/>
        <v>47281.66</v>
      </c>
      <c r="V290" s="15">
        <f t="shared" si="66"/>
        <v>0</v>
      </c>
      <c r="W290" s="18">
        <f t="shared" si="58"/>
        <v>0</v>
      </c>
      <c r="X290" s="18">
        <f t="shared" si="59"/>
        <v>312043.11</v>
      </c>
      <c r="Y290" s="18">
        <f t="shared" si="60"/>
        <v>-312043.11</v>
      </c>
      <c r="Z290" s="18">
        <f t="shared" si="61"/>
        <v>0</v>
      </c>
      <c r="AA290" s="15">
        <f t="shared" si="62"/>
        <v>183848.82</v>
      </c>
      <c r="AB290" s="15">
        <f t="shared" si="63"/>
        <v>128194.29</v>
      </c>
      <c r="AC290" s="15">
        <f t="shared" si="64"/>
        <v>0</v>
      </c>
    </row>
    <row r="291" spans="1:29" hidden="1" x14ac:dyDescent="0.2">
      <c r="A291">
        <v>4452</v>
      </c>
      <c r="B291">
        <v>41564</v>
      </c>
      <c r="C291" t="s">
        <v>2840</v>
      </c>
      <c r="D291" t="s">
        <v>2841</v>
      </c>
      <c r="E291" t="s">
        <v>1158</v>
      </c>
      <c r="F291" t="s">
        <v>1907</v>
      </c>
      <c r="G291" t="e">
        <f t="shared" si="57"/>
        <v>#N/A</v>
      </c>
      <c r="H291" s="15" t="e">
        <f t="shared" si="66"/>
        <v>#N/A</v>
      </c>
      <c r="I291" s="15" t="e">
        <f t="shared" si="66"/>
        <v>#N/A</v>
      </c>
      <c r="J291" s="15" t="e">
        <f t="shared" si="66"/>
        <v>#N/A</v>
      </c>
      <c r="K291" s="15" t="e">
        <f t="shared" si="66"/>
        <v>#N/A</v>
      </c>
      <c r="L291" s="15" t="e">
        <f t="shared" si="66"/>
        <v>#N/A</v>
      </c>
      <c r="M291" s="15" t="e">
        <f t="shared" si="66"/>
        <v>#N/A</v>
      </c>
      <c r="N291" s="15" t="e">
        <f t="shared" si="66"/>
        <v>#N/A</v>
      </c>
      <c r="O291" s="15" t="e">
        <f t="shared" si="66"/>
        <v>#N/A</v>
      </c>
      <c r="P291" s="15" t="e">
        <f t="shared" si="66"/>
        <v>#N/A</v>
      </c>
      <c r="Q291" s="15" t="e">
        <f t="shared" si="66"/>
        <v>#N/A</v>
      </c>
      <c r="R291" s="15" t="e">
        <f t="shared" si="66"/>
        <v>#N/A</v>
      </c>
      <c r="S291" s="15" t="e">
        <f t="shared" si="66"/>
        <v>#N/A</v>
      </c>
      <c r="T291" s="15" t="e">
        <f t="shared" si="66"/>
        <v>#N/A</v>
      </c>
      <c r="U291" s="15" t="e">
        <f t="shared" si="66"/>
        <v>#N/A</v>
      </c>
      <c r="V291" s="15" t="e">
        <f t="shared" si="66"/>
        <v>#N/A</v>
      </c>
      <c r="W291" s="18" t="e">
        <f t="shared" si="58"/>
        <v>#N/A</v>
      </c>
      <c r="X291" s="18" t="e">
        <f t="shared" si="59"/>
        <v>#N/A</v>
      </c>
      <c r="Y291" s="18" t="e">
        <f t="shared" si="60"/>
        <v>#N/A</v>
      </c>
      <c r="Z291" s="18" t="e">
        <f t="shared" si="61"/>
        <v>#N/A</v>
      </c>
      <c r="AA291" s="15" t="e">
        <f t="shared" si="62"/>
        <v>#N/A</v>
      </c>
      <c r="AB291" s="15" t="e">
        <f t="shared" si="63"/>
        <v>#N/A</v>
      </c>
      <c r="AC291" s="15" t="e">
        <f t="shared" si="64"/>
        <v>#N/A</v>
      </c>
    </row>
    <row r="292" spans="1:29" hidden="1" x14ac:dyDescent="0.2">
      <c r="A292">
        <v>4453</v>
      </c>
      <c r="B292">
        <v>42207</v>
      </c>
      <c r="C292" t="s">
        <v>2842</v>
      </c>
      <c r="D292" t="s">
        <v>2843</v>
      </c>
      <c r="E292" t="s">
        <v>78</v>
      </c>
      <c r="F292" t="s">
        <v>79</v>
      </c>
      <c r="G292" t="e">
        <f t="shared" si="57"/>
        <v>#N/A</v>
      </c>
      <c r="H292" s="15" t="e">
        <f t="shared" si="66"/>
        <v>#N/A</v>
      </c>
      <c r="I292" s="15" t="e">
        <f t="shared" si="66"/>
        <v>#N/A</v>
      </c>
      <c r="J292" s="15" t="e">
        <f t="shared" si="66"/>
        <v>#N/A</v>
      </c>
      <c r="K292" s="15" t="e">
        <f t="shared" si="66"/>
        <v>#N/A</v>
      </c>
      <c r="L292" s="15" t="e">
        <f t="shared" si="66"/>
        <v>#N/A</v>
      </c>
      <c r="M292" s="15" t="e">
        <f t="shared" si="66"/>
        <v>#N/A</v>
      </c>
      <c r="N292" s="15" t="e">
        <f t="shared" si="66"/>
        <v>#N/A</v>
      </c>
      <c r="O292" s="15" t="e">
        <f t="shared" si="66"/>
        <v>#N/A</v>
      </c>
      <c r="P292" s="15" t="e">
        <f t="shared" si="66"/>
        <v>#N/A</v>
      </c>
      <c r="Q292" s="15" t="e">
        <f t="shared" si="66"/>
        <v>#N/A</v>
      </c>
      <c r="R292" s="15" t="e">
        <f t="shared" si="66"/>
        <v>#N/A</v>
      </c>
      <c r="S292" s="15" t="e">
        <f t="shared" si="66"/>
        <v>#N/A</v>
      </c>
      <c r="T292" s="15" t="e">
        <f t="shared" si="66"/>
        <v>#N/A</v>
      </c>
      <c r="U292" s="15" t="e">
        <f t="shared" si="66"/>
        <v>#N/A</v>
      </c>
      <c r="V292" s="15" t="e">
        <f t="shared" si="66"/>
        <v>#N/A</v>
      </c>
      <c r="W292" s="18" t="e">
        <f t="shared" si="58"/>
        <v>#N/A</v>
      </c>
      <c r="X292" s="18" t="e">
        <f t="shared" si="59"/>
        <v>#N/A</v>
      </c>
      <c r="Y292" s="18" t="e">
        <f t="shared" si="60"/>
        <v>#N/A</v>
      </c>
      <c r="Z292" s="18" t="e">
        <f t="shared" si="61"/>
        <v>#N/A</v>
      </c>
      <c r="AA292" s="15" t="e">
        <f t="shared" si="62"/>
        <v>#N/A</v>
      </c>
      <c r="AB292" s="15" t="e">
        <f t="shared" si="63"/>
        <v>#N/A</v>
      </c>
      <c r="AC292" s="15" t="e">
        <f t="shared" si="64"/>
        <v>#N/A</v>
      </c>
    </row>
    <row r="293" spans="1:29" hidden="1" x14ac:dyDescent="0.2">
      <c r="A293">
        <v>4454</v>
      </c>
      <c r="B293">
        <v>42630</v>
      </c>
      <c r="C293" t="s">
        <v>2844</v>
      </c>
      <c r="D293" t="s">
        <v>2845</v>
      </c>
      <c r="E293" t="s">
        <v>66</v>
      </c>
      <c r="F293" t="s">
        <v>67</v>
      </c>
      <c r="G293" t="str">
        <f t="shared" si="57"/>
        <v>Block 10 HRSG Inspection 60,000 hrs</v>
      </c>
      <c r="H293" s="15">
        <f t="shared" si="66"/>
        <v>0</v>
      </c>
      <c r="I293" s="15">
        <f t="shared" si="66"/>
        <v>0</v>
      </c>
      <c r="J293" s="15">
        <f t="shared" si="66"/>
        <v>2644315.89</v>
      </c>
      <c r="K293" s="15">
        <f t="shared" si="66"/>
        <v>9502969.6899999995</v>
      </c>
      <c r="L293" s="15">
        <f t="shared" si="66"/>
        <v>2572326</v>
      </c>
      <c r="M293" s="15">
        <f t="shared" si="66"/>
        <v>1969739.36</v>
      </c>
      <c r="N293" s="15">
        <f t="shared" si="66"/>
        <v>8753625.1300000008</v>
      </c>
      <c r="O293" s="15">
        <f t="shared" si="66"/>
        <v>2644315.89</v>
      </c>
      <c r="P293" s="15">
        <f t="shared" si="66"/>
        <v>2644315.89</v>
      </c>
      <c r="Q293" s="15">
        <f t="shared" si="66"/>
        <v>0</v>
      </c>
      <c r="R293" s="15">
        <f t="shared" si="66"/>
        <v>9502969.6899999995</v>
      </c>
      <c r="S293" s="15">
        <f t="shared" si="66"/>
        <v>9502969.6899999995</v>
      </c>
      <c r="T293" s="15">
        <f t="shared" si="66"/>
        <v>0</v>
      </c>
      <c r="U293" s="15">
        <f t="shared" si="66"/>
        <v>170282.48</v>
      </c>
      <c r="V293" s="15">
        <f t="shared" si="66"/>
        <v>0</v>
      </c>
      <c r="W293" s="18">
        <f t="shared" si="58"/>
        <v>8753625.1300000008</v>
      </c>
      <c r="X293" s="18">
        <f t="shared" si="59"/>
        <v>9502969.6899999995</v>
      </c>
      <c r="Y293" s="18">
        <f t="shared" si="60"/>
        <v>-749344.55999999866</v>
      </c>
      <c r="Z293" s="18">
        <f t="shared" si="61"/>
        <v>1969739.36</v>
      </c>
      <c r="AA293" s="15">
        <f t="shared" si="62"/>
        <v>6858653.7999999989</v>
      </c>
      <c r="AB293" s="15">
        <f t="shared" si="63"/>
        <v>2644315.89</v>
      </c>
      <c r="AC293" s="15">
        <f t="shared" si="64"/>
        <v>0</v>
      </c>
    </row>
    <row r="294" spans="1:29" hidden="1" x14ac:dyDescent="0.2">
      <c r="A294">
        <v>4455</v>
      </c>
      <c r="B294">
        <v>42632</v>
      </c>
      <c r="C294" t="s">
        <v>2846</v>
      </c>
      <c r="D294" t="s">
        <v>2141</v>
      </c>
      <c r="E294" t="s">
        <v>66</v>
      </c>
      <c r="F294" t="s">
        <v>67</v>
      </c>
      <c r="G294" t="str">
        <f t="shared" si="57"/>
        <v>ST10 MiMo Inspection 60,000 hrs</v>
      </c>
      <c r="H294" s="15">
        <f t="shared" si="66"/>
        <v>0</v>
      </c>
      <c r="I294" s="15">
        <f t="shared" si="66"/>
        <v>0</v>
      </c>
      <c r="J294" s="15">
        <f t="shared" si="66"/>
        <v>1981721.82</v>
      </c>
      <c r="K294" s="15">
        <f t="shared" si="66"/>
        <v>9187396.7400000002</v>
      </c>
      <c r="L294" s="15">
        <f t="shared" si="66"/>
        <v>2317842</v>
      </c>
      <c r="M294" s="15">
        <f t="shared" si="66"/>
        <v>1046291.32</v>
      </c>
      <c r="N294" s="15">
        <f t="shared" si="66"/>
        <v>10324019.390000001</v>
      </c>
      <c r="O294" s="15">
        <f t="shared" si="66"/>
        <v>1981721.83</v>
      </c>
      <c r="P294" s="15">
        <f t="shared" si="66"/>
        <v>1981721.82</v>
      </c>
      <c r="Q294" s="15">
        <f t="shared" si="66"/>
        <v>0</v>
      </c>
      <c r="R294" s="15">
        <f t="shared" si="66"/>
        <v>9187396.75</v>
      </c>
      <c r="S294" s="15">
        <f t="shared" si="66"/>
        <v>9187396.7400000002</v>
      </c>
      <c r="T294" s="15">
        <f t="shared" si="66"/>
        <v>0</v>
      </c>
      <c r="U294" s="15">
        <f t="shared" si="66"/>
        <v>2943.27</v>
      </c>
      <c r="V294" s="15">
        <f t="shared" si="66"/>
        <v>0</v>
      </c>
      <c r="W294" s="18">
        <f t="shared" si="58"/>
        <v>10324019.390000001</v>
      </c>
      <c r="X294" s="18">
        <f t="shared" si="59"/>
        <v>9187396.7400000002</v>
      </c>
      <c r="Y294" s="18">
        <f t="shared" si="60"/>
        <v>1136622.6500000004</v>
      </c>
      <c r="Z294" s="18">
        <f t="shared" si="61"/>
        <v>1046291.32</v>
      </c>
      <c r="AA294" s="15">
        <f t="shared" si="62"/>
        <v>7205674.9199999999</v>
      </c>
      <c r="AB294" s="15">
        <f t="shared" si="63"/>
        <v>1981721.82</v>
      </c>
      <c r="AC294" s="15">
        <f t="shared" si="64"/>
        <v>0</v>
      </c>
    </row>
    <row r="295" spans="1:29" hidden="1" x14ac:dyDescent="0.2">
      <c r="A295">
        <v>4456</v>
      </c>
      <c r="B295">
        <v>42634</v>
      </c>
      <c r="C295" t="s">
        <v>2847</v>
      </c>
      <c r="D295" t="s">
        <v>2481</v>
      </c>
      <c r="E295" t="s">
        <v>66</v>
      </c>
      <c r="F295" t="s">
        <v>67</v>
      </c>
      <c r="G295" t="str">
        <f t="shared" si="57"/>
        <v>ST20 MiMo Inspection 60,000 hrs</v>
      </c>
      <c r="H295" s="15">
        <f t="shared" si="66"/>
        <v>0</v>
      </c>
      <c r="I295" s="15">
        <f t="shared" si="66"/>
        <v>0</v>
      </c>
      <c r="J295" s="15">
        <f t="shared" si="66"/>
        <v>-52995</v>
      </c>
      <c r="K295" s="15">
        <f t="shared" si="66"/>
        <v>8590366.6600000001</v>
      </c>
      <c r="L295" s="15">
        <f t="shared" si="66"/>
        <v>0</v>
      </c>
      <c r="M295" s="15">
        <f t="shared" si="66"/>
        <v>0</v>
      </c>
      <c r="N295" s="15">
        <f t="shared" si="66"/>
        <v>8820793.5500000007</v>
      </c>
      <c r="O295" s="15">
        <f t="shared" si="66"/>
        <v>-52995</v>
      </c>
      <c r="P295" s="15">
        <f t="shared" si="66"/>
        <v>-52995</v>
      </c>
      <c r="Q295" s="15">
        <f t="shared" si="66"/>
        <v>0</v>
      </c>
      <c r="R295" s="15">
        <f t="shared" si="66"/>
        <v>8590366.6600000001</v>
      </c>
      <c r="S295" s="15">
        <f t="shared" si="66"/>
        <v>8590366.6600000001</v>
      </c>
      <c r="T295" s="15">
        <f t="shared" si="66"/>
        <v>0</v>
      </c>
      <c r="U295" s="15">
        <f t="shared" si="66"/>
        <v>0</v>
      </c>
      <c r="V295" s="15">
        <f t="shared" si="66"/>
        <v>0</v>
      </c>
      <c r="W295" s="18">
        <f t="shared" si="58"/>
        <v>8820793.5500000007</v>
      </c>
      <c r="X295" s="18">
        <f t="shared" si="59"/>
        <v>8590366.6600000001</v>
      </c>
      <c r="Y295" s="18">
        <f t="shared" si="60"/>
        <v>230426.8900000006</v>
      </c>
      <c r="Z295" s="18">
        <f t="shared" si="61"/>
        <v>0</v>
      </c>
      <c r="AA295" s="15">
        <f t="shared" si="62"/>
        <v>8643361.6600000001</v>
      </c>
      <c r="AB295" s="15">
        <f t="shared" si="63"/>
        <v>-52995</v>
      </c>
      <c r="AC295" s="15">
        <f t="shared" si="64"/>
        <v>0</v>
      </c>
    </row>
    <row r="296" spans="1:29" hidden="1" x14ac:dyDescent="0.2">
      <c r="A296">
        <v>4457</v>
      </c>
      <c r="B296">
        <v>42108</v>
      </c>
      <c r="C296" t="s">
        <v>2848</v>
      </c>
      <c r="D296" t="s">
        <v>2849</v>
      </c>
      <c r="E296" t="s">
        <v>123</v>
      </c>
      <c r="F296" t="s">
        <v>124</v>
      </c>
      <c r="G296" t="str">
        <f t="shared" si="57"/>
        <v>VTS - HAZARDOUS AREA RECTIFICATION</v>
      </c>
      <c r="H296" s="15">
        <f t="shared" si="66"/>
        <v>0</v>
      </c>
      <c r="I296" s="15">
        <f t="shared" si="66"/>
        <v>0</v>
      </c>
      <c r="J296" s="15">
        <f t="shared" si="66"/>
        <v>6931.52</v>
      </c>
      <c r="K296" s="15">
        <f t="shared" si="66"/>
        <v>575814.26</v>
      </c>
      <c r="L296" s="15">
        <f t="shared" si="66"/>
        <v>319301</v>
      </c>
      <c r="M296" s="15">
        <f t="shared" si="66"/>
        <v>159999.9</v>
      </c>
      <c r="N296" s="15">
        <f t="shared" si="66"/>
        <v>960000</v>
      </c>
      <c r="O296" s="15">
        <f t="shared" si="66"/>
        <v>6931.52</v>
      </c>
      <c r="P296" s="15">
        <f t="shared" si="66"/>
        <v>6931.52</v>
      </c>
      <c r="Q296" s="15">
        <f t="shared" si="66"/>
        <v>0</v>
      </c>
      <c r="R296" s="15">
        <f t="shared" si="66"/>
        <v>575814.26</v>
      </c>
      <c r="S296" s="15">
        <f t="shared" si="66"/>
        <v>575814.26</v>
      </c>
      <c r="T296" s="15">
        <f t="shared" si="66"/>
        <v>0</v>
      </c>
      <c r="U296" s="15">
        <f t="shared" si="66"/>
        <v>0</v>
      </c>
      <c r="V296" s="15">
        <f t="shared" si="66"/>
        <v>0</v>
      </c>
      <c r="W296" s="18">
        <f t="shared" si="58"/>
        <v>960000</v>
      </c>
      <c r="X296" s="18">
        <f t="shared" si="59"/>
        <v>575814.26</v>
      </c>
      <c r="Y296" s="18">
        <f t="shared" si="60"/>
        <v>384185.74</v>
      </c>
      <c r="Z296" s="18">
        <f t="shared" si="61"/>
        <v>159999.9</v>
      </c>
      <c r="AA296" s="15">
        <f t="shared" si="62"/>
        <v>568882.74</v>
      </c>
      <c r="AB296" s="15">
        <f t="shared" si="63"/>
        <v>6931.52</v>
      </c>
      <c r="AC296" s="15">
        <f t="shared" si="64"/>
        <v>0</v>
      </c>
    </row>
    <row r="297" spans="1:29" hidden="1" x14ac:dyDescent="0.2">
      <c r="A297">
        <v>4459</v>
      </c>
      <c r="B297">
        <v>42077</v>
      </c>
      <c r="C297" t="s">
        <v>2851</v>
      </c>
      <c r="D297" t="s">
        <v>2852</v>
      </c>
      <c r="E297" t="s">
        <v>147</v>
      </c>
      <c r="F297" t="s">
        <v>6266</v>
      </c>
      <c r="G297" t="e">
        <f t="shared" si="57"/>
        <v>#N/A</v>
      </c>
      <c r="H297" s="15" t="e">
        <f t="shared" ref="H297:V313" si="67">VLOOKUP($A297,SIBMonthly,H$1,FALSE)</f>
        <v>#N/A</v>
      </c>
      <c r="I297" s="15" t="e">
        <f t="shared" si="67"/>
        <v>#N/A</v>
      </c>
      <c r="J297" s="15" t="e">
        <f t="shared" si="67"/>
        <v>#N/A</v>
      </c>
      <c r="K297" s="15" t="e">
        <f t="shared" si="67"/>
        <v>#N/A</v>
      </c>
      <c r="L297" s="15" t="e">
        <f t="shared" si="67"/>
        <v>#N/A</v>
      </c>
      <c r="M297" s="15" t="e">
        <f t="shared" si="67"/>
        <v>#N/A</v>
      </c>
      <c r="N297" s="15" t="e">
        <f t="shared" si="67"/>
        <v>#N/A</v>
      </c>
      <c r="O297" s="15" t="e">
        <f t="shared" si="67"/>
        <v>#N/A</v>
      </c>
      <c r="P297" s="15" t="e">
        <f t="shared" si="67"/>
        <v>#N/A</v>
      </c>
      <c r="Q297" s="15" t="e">
        <f t="shared" si="67"/>
        <v>#N/A</v>
      </c>
      <c r="R297" s="15" t="e">
        <f t="shared" si="67"/>
        <v>#N/A</v>
      </c>
      <c r="S297" s="15" t="e">
        <f t="shared" si="67"/>
        <v>#N/A</v>
      </c>
      <c r="T297" s="15" t="e">
        <f t="shared" si="67"/>
        <v>#N/A</v>
      </c>
      <c r="U297" s="15" t="e">
        <f t="shared" si="67"/>
        <v>#N/A</v>
      </c>
      <c r="V297" s="15" t="e">
        <f t="shared" si="67"/>
        <v>#N/A</v>
      </c>
      <c r="W297" s="18" t="e">
        <f t="shared" si="58"/>
        <v>#N/A</v>
      </c>
      <c r="X297" s="18" t="e">
        <f t="shared" si="59"/>
        <v>#N/A</v>
      </c>
      <c r="Y297" s="18" t="e">
        <f t="shared" si="60"/>
        <v>#N/A</v>
      </c>
      <c r="Z297" s="18" t="e">
        <f t="shared" si="61"/>
        <v>#N/A</v>
      </c>
      <c r="AA297" s="15" t="e">
        <f t="shared" si="62"/>
        <v>#N/A</v>
      </c>
      <c r="AB297" s="15" t="e">
        <f t="shared" si="63"/>
        <v>#N/A</v>
      </c>
      <c r="AC297" s="15" t="e">
        <f t="shared" si="64"/>
        <v>#N/A</v>
      </c>
    </row>
    <row r="298" spans="1:29" hidden="1" x14ac:dyDescent="0.2">
      <c r="A298">
        <v>4460</v>
      </c>
      <c r="C298" t="s">
        <v>2853</v>
      </c>
      <c r="D298" t="s">
        <v>2854</v>
      </c>
      <c r="E298" t="s">
        <v>91</v>
      </c>
      <c r="F298" t="s">
        <v>92</v>
      </c>
      <c r="G298" t="e">
        <f t="shared" si="57"/>
        <v>#N/A</v>
      </c>
      <c r="H298" s="15" t="e">
        <f t="shared" si="67"/>
        <v>#N/A</v>
      </c>
      <c r="I298" s="15" t="e">
        <f t="shared" si="67"/>
        <v>#N/A</v>
      </c>
      <c r="J298" s="15" t="e">
        <f t="shared" si="67"/>
        <v>#N/A</v>
      </c>
      <c r="K298" s="15" t="e">
        <f t="shared" si="67"/>
        <v>#N/A</v>
      </c>
      <c r="L298" s="15" t="e">
        <f t="shared" si="67"/>
        <v>#N/A</v>
      </c>
      <c r="M298" s="15" t="e">
        <f t="shared" si="67"/>
        <v>#N/A</v>
      </c>
      <c r="N298" s="15" t="e">
        <f t="shared" si="67"/>
        <v>#N/A</v>
      </c>
      <c r="O298" s="15" t="e">
        <f t="shared" si="67"/>
        <v>#N/A</v>
      </c>
      <c r="P298" s="15" t="e">
        <f t="shared" si="67"/>
        <v>#N/A</v>
      </c>
      <c r="Q298" s="15" t="e">
        <f t="shared" si="67"/>
        <v>#N/A</v>
      </c>
      <c r="R298" s="15" t="e">
        <f t="shared" si="67"/>
        <v>#N/A</v>
      </c>
      <c r="S298" s="15" t="e">
        <f t="shared" si="67"/>
        <v>#N/A</v>
      </c>
      <c r="T298" s="15" t="e">
        <f t="shared" si="67"/>
        <v>#N/A</v>
      </c>
      <c r="U298" s="15" t="e">
        <f t="shared" si="67"/>
        <v>#N/A</v>
      </c>
      <c r="V298" s="15" t="e">
        <f t="shared" si="67"/>
        <v>#N/A</v>
      </c>
      <c r="W298" s="18" t="e">
        <f t="shared" si="58"/>
        <v>#N/A</v>
      </c>
      <c r="X298" s="18" t="e">
        <f t="shared" si="59"/>
        <v>#N/A</v>
      </c>
      <c r="Y298" s="18" t="e">
        <f t="shared" si="60"/>
        <v>#N/A</v>
      </c>
      <c r="Z298" s="18" t="e">
        <f t="shared" si="61"/>
        <v>#N/A</v>
      </c>
      <c r="AA298" s="15" t="e">
        <f t="shared" si="62"/>
        <v>#N/A</v>
      </c>
      <c r="AB298" s="15" t="e">
        <f t="shared" si="63"/>
        <v>#N/A</v>
      </c>
      <c r="AC298" s="15" t="e">
        <f t="shared" si="64"/>
        <v>#N/A</v>
      </c>
    </row>
    <row r="299" spans="1:29" hidden="1" x14ac:dyDescent="0.2">
      <c r="A299">
        <v>4465</v>
      </c>
      <c r="C299" t="s">
        <v>2861</v>
      </c>
      <c r="D299" t="s">
        <v>2855</v>
      </c>
      <c r="E299" t="s">
        <v>1158</v>
      </c>
      <c r="F299" t="s">
        <v>140</v>
      </c>
      <c r="G299" t="e">
        <f t="shared" si="57"/>
        <v>#N/A</v>
      </c>
      <c r="H299" s="15" t="e">
        <f t="shared" si="67"/>
        <v>#N/A</v>
      </c>
      <c r="I299" s="15" t="e">
        <f t="shared" si="67"/>
        <v>#N/A</v>
      </c>
      <c r="J299" s="15" t="e">
        <f t="shared" si="67"/>
        <v>#N/A</v>
      </c>
      <c r="K299" s="15" t="e">
        <f t="shared" si="67"/>
        <v>#N/A</v>
      </c>
      <c r="L299" s="15" t="e">
        <f t="shared" si="67"/>
        <v>#N/A</v>
      </c>
      <c r="M299" s="15" t="e">
        <f t="shared" si="67"/>
        <v>#N/A</v>
      </c>
      <c r="N299" s="15" t="e">
        <f t="shared" si="67"/>
        <v>#N/A</v>
      </c>
      <c r="O299" s="15" t="e">
        <f t="shared" si="67"/>
        <v>#N/A</v>
      </c>
      <c r="P299" s="15" t="e">
        <f t="shared" si="67"/>
        <v>#N/A</v>
      </c>
      <c r="Q299" s="15" t="e">
        <f t="shared" si="67"/>
        <v>#N/A</v>
      </c>
      <c r="R299" s="15" t="e">
        <f t="shared" si="67"/>
        <v>#N/A</v>
      </c>
      <c r="S299" s="15" t="e">
        <f t="shared" si="67"/>
        <v>#N/A</v>
      </c>
      <c r="T299" s="15" t="e">
        <f t="shared" si="67"/>
        <v>#N/A</v>
      </c>
      <c r="U299" s="15" t="e">
        <f t="shared" si="67"/>
        <v>#N/A</v>
      </c>
      <c r="V299" s="15" t="e">
        <f t="shared" si="67"/>
        <v>#N/A</v>
      </c>
      <c r="W299" s="18" t="e">
        <f t="shared" si="58"/>
        <v>#N/A</v>
      </c>
      <c r="X299" s="18" t="e">
        <f t="shared" si="59"/>
        <v>#N/A</v>
      </c>
      <c r="Y299" s="18" t="e">
        <f t="shared" si="60"/>
        <v>#N/A</v>
      </c>
      <c r="Z299" s="18" t="e">
        <f t="shared" si="61"/>
        <v>#N/A</v>
      </c>
      <c r="AA299" s="15" t="e">
        <f t="shared" si="62"/>
        <v>#N/A</v>
      </c>
      <c r="AB299" s="15" t="e">
        <f t="shared" si="63"/>
        <v>#N/A</v>
      </c>
      <c r="AC299" s="15" t="e">
        <f t="shared" si="64"/>
        <v>#N/A</v>
      </c>
    </row>
    <row r="300" spans="1:29" hidden="1" x14ac:dyDescent="0.2">
      <c r="A300">
        <v>4469</v>
      </c>
      <c r="C300" t="s">
        <v>2866</v>
      </c>
      <c r="D300" t="s">
        <v>2867</v>
      </c>
      <c r="E300" t="s">
        <v>1158</v>
      </c>
      <c r="F300" t="s">
        <v>140</v>
      </c>
      <c r="G300" t="e">
        <f t="shared" si="57"/>
        <v>#N/A</v>
      </c>
      <c r="H300" s="15" t="e">
        <f t="shared" si="67"/>
        <v>#N/A</v>
      </c>
      <c r="I300" s="15" t="e">
        <f t="shared" si="67"/>
        <v>#N/A</v>
      </c>
      <c r="J300" s="15" t="e">
        <f t="shared" si="67"/>
        <v>#N/A</v>
      </c>
      <c r="K300" s="15" t="e">
        <f t="shared" si="67"/>
        <v>#N/A</v>
      </c>
      <c r="L300" s="15" t="e">
        <f t="shared" si="67"/>
        <v>#N/A</v>
      </c>
      <c r="M300" s="15" t="e">
        <f t="shared" si="67"/>
        <v>#N/A</v>
      </c>
      <c r="N300" s="15" t="e">
        <f t="shared" si="67"/>
        <v>#N/A</v>
      </c>
      <c r="O300" s="15" t="e">
        <f t="shared" si="67"/>
        <v>#N/A</v>
      </c>
      <c r="P300" s="15" t="e">
        <f t="shared" si="67"/>
        <v>#N/A</v>
      </c>
      <c r="Q300" s="15" t="e">
        <f t="shared" si="67"/>
        <v>#N/A</v>
      </c>
      <c r="R300" s="15" t="e">
        <f t="shared" si="67"/>
        <v>#N/A</v>
      </c>
      <c r="S300" s="15" t="e">
        <f t="shared" si="67"/>
        <v>#N/A</v>
      </c>
      <c r="T300" s="15" t="e">
        <f t="shared" si="67"/>
        <v>#N/A</v>
      </c>
      <c r="U300" s="15" t="e">
        <f t="shared" si="67"/>
        <v>#N/A</v>
      </c>
      <c r="V300" s="15" t="e">
        <f t="shared" si="67"/>
        <v>#N/A</v>
      </c>
      <c r="W300" s="18" t="e">
        <f t="shared" si="58"/>
        <v>#N/A</v>
      </c>
      <c r="X300" s="18" t="e">
        <f t="shared" si="59"/>
        <v>#N/A</v>
      </c>
      <c r="Y300" s="18" t="e">
        <f t="shared" si="60"/>
        <v>#N/A</v>
      </c>
      <c r="Z300" s="18" t="e">
        <f t="shared" si="61"/>
        <v>#N/A</v>
      </c>
      <c r="AA300" s="15" t="e">
        <f t="shared" si="62"/>
        <v>#N/A</v>
      </c>
      <c r="AB300" s="15" t="e">
        <f t="shared" si="63"/>
        <v>#N/A</v>
      </c>
      <c r="AC300" s="15" t="e">
        <f t="shared" si="64"/>
        <v>#N/A</v>
      </c>
    </row>
    <row r="301" spans="1:29" hidden="1" x14ac:dyDescent="0.2">
      <c r="A301">
        <v>4470</v>
      </c>
      <c r="C301" t="s">
        <v>2868</v>
      </c>
      <c r="D301" t="s">
        <v>2869</v>
      </c>
      <c r="E301" t="s">
        <v>111</v>
      </c>
      <c r="F301" t="s">
        <v>112</v>
      </c>
      <c r="G301" t="e">
        <f t="shared" si="57"/>
        <v>#N/A</v>
      </c>
      <c r="H301" s="15" t="e">
        <f t="shared" si="67"/>
        <v>#N/A</v>
      </c>
      <c r="I301" s="15" t="e">
        <f t="shared" si="67"/>
        <v>#N/A</v>
      </c>
      <c r="J301" s="15" t="e">
        <f t="shared" si="67"/>
        <v>#N/A</v>
      </c>
      <c r="K301" s="15" t="e">
        <f t="shared" si="67"/>
        <v>#N/A</v>
      </c>
      <c r="L301" s="15" t="e">
        <f t="shared" si="67"/>
        <v>#N/A</v>
      </c>
      <c r="M301" s="15" t="e">
        <f t="shared" si="67"/>
        <v>#N/A</v>
      </c>
      <c r="N301" s="15" t="e">
        <f t="shared" si="67"/>
        <v>#N/A</v>
      </c>
      <c r="O301" s="15" t="e">
        <f t="shared" si="67"/>
        <v>#N/A</v>
      </c>
      <c r="P301" s="15" t="e">
        <f t="shared" si="67"/>
        <v>#N/A</v>
      </c>
      <c r="Q301" s="15" t="e">
        <f t="shared" si="67"/>
        <v>#N/A</v>
      </c>
      <c r="R301" s="15" t="e">
        <f t="shared" si="67"/>
        <v>#N/A</v>
      </c>
      <c r="S301" s="15" t="e">
        <f t="shared" si="67"/>
        <v>#N/A</v>
      </c>
      <c r="T301" s="15" t="e">
        <f t="shared" si="67"/>
        <v>#N/A</v>
      </c>
      <c r="U301" s="15" t="e">
        <f t="shared" si="67"/>
        <v>#N/A</v>
      </c>
      <c r="V301" s="15" t="e">
        <f t="shared" si="67"/>
        <v>#N/A</v>
      </c>
      <c r="W301" s="18" t="e">
        <f t="shared" si="58"/>
        <v>#N/A</v>
      </c>
      <c r="X301" s="18" t="e">
        <f t="shared" si="59"/>
        <v>#N/A</v>
      </c>
      <c r="Y301" s="18" t="e">
        <f t="shared" si="60"/>
        <v>#N/A</v>
      </c>
      <c r="Z301" s="18" t="e">
        <f t="shared" si="61"/>
        <v>#N/A</v>
      </c>
      <c r="AA301" s="15" t="e">
        <f t="shared" si="62"/>
        <v>#N/A</v>
      </c>
      <c r="AB301" s="15" t="e">
        <f t="shared" si="63"/>
        <v>#N/A</v>
      </c>
      <c r="AC301" s="15" t="e">
        <f t="shared" si="64"/>
        <v>#N/A</v>
      </c>
    </row>
    <row r="302" spans="1:29" hidden="1" x14ac:dyDescent="0.2">
      <c r="A302">
        <v>4471</v>
      </c>
      <c r="C302" t="s">
        <v>2870</v>
      </c>
      <c r="D302" t="s">
        <v>2871</v>
      </c>
      <c r="E302" t="s">
        <v>111</v>
      </c>
      <c r="F302" t="s">
        <v>112</v>
      </c>
      <c r="G302" t="e">
        <f t="shared" si="57"/>
        <v>#N/A</v>
      </c>
      <c r="H302" s="15" t="e">
        <f t="shared" si="67"/>
        <v>#N/A</v>
      </c>
      <c r="I302" s="15" t="e">
        <f t="shared" si="67"/>
        <v>#N/A</v>
      </c>
      <c r="J302" s="15" t="e">
        <f t="shared" si="67"/>
        <v>#N/A</v>
      </c>
      <c r="K302" s="15" t="e">
        <f t="shared" si="67"/>
        <v>#N/A</v>
      </c>
      <c r="L302" s="15" t="e">
        <f t="shared" si="67"/>
        <v>#N/A</v>
      </c>
      <c r="M302" s="15" t="e">
        <f t="shared" si="67"/>
        <v>#N/A</v>
      </c>
      <c r="N302" s="15" t="e">
        <f t="shared" si="67"/>
        <v>#N/A</v>
      </c>
      <c r="O302" s="15" t="e">
        <f t="shared" si="67"/>
        <v>#N/A</v>
      </c>
      <c r="P302" s="15" t="e">
        <f t="shared" si="67"/>
        <v>#N/A</v>
      </c>
      <c r="Q302" s="15" t="e">
        <f t="shared" si="67"/>
        <v>#N/A</v>
      </c>
      <c r="R302" s="15" t="e">
        <f t="shared" si="67"/>
        <v>#N/A</v>
      </c>
      <c r="S302" s="15" t="e">
        <f t="shared" si="67"/>
        <v>#N/A</v>
      </c>
      <c r="T302" s="15" t="e">
        <f t="shared" si="67"/>
        <v>#N/A</v>
      </c>
      <c r="U302" s="15" t="e">
        <f t="shared" si="67"/>
        <v>#N/A</v>
      </c>
      <c r="V302" s="15" t="e">
        <f t="shared" si="67"/>
        <v>#N/A</v>
      </c>
      <c r="W302" s="18" t="e">
        <f t="shared" si="58"/>
        <v>#N/A</v>
      </c>
      <c r="X302" s="18" t="e">
        <f t="shared" si="59"/>
        <v>#N/A</v>
      </c>
      <c r="Y302" s="18" t="e">
        <f t="shared" si="60"/>
        <v>#N/A</v>
      </c>
      <c r="Z302" s="18" t="e">
        <f t="shared" si="61"/>
        <v>#N/A</v>
      </c>
      <c r="AA302" s="15" t="e">
        <f t="shared" si="62"/>
        <v>#N/A</v>
      </c>
      <c r="AB302" s="15" t="e">
        <f t="shared" si="63"/>
        <v>#N/A</v>
      </c>
      <c r="AC302" s="15" t="e">
        <f t="shared" si="64"/>
        <v>#N/A</v>
      </c>
    </row>
    <row r="303" spans="1:29" hidden="1" x14ac:dyDescent="0.2">
      <c r="A303">
        <v>4473</v>
      </c>
      <c r="C303" t="s">
        <v>2874</v>
      </c>
      <c r="D303" t="s">
        <v>2875</v>
      </c>
      <c r="E303" t="s">
        <v>111</v>
      </c>
      <c r="F303" t="s">
        <v>112</v>
      </c>
      <c r="G303" t="e">
        <f t="shared" si="57"/>
        <v>#N/A</v>
      </c>
      <c r="H303" s="15" t="e">
        <f t="shared" si="67"/>
        <v>#N/A</v>
      </c>
      <c r="I303" s="15" t="e">
        <f t="shared" si="67"/>
        <v>#N/A</v>
      </c>
      <c r="J303" s="15" t="e">
        <f t="shared" si="67"/>
        <v>#N/A</v>
      </c>
      <c r="K303" s="15" t="e">
        <f t="shared" si="67"/>
        <v>#N/A</v>
      </c>
      <c r="L303" s="15" t="e">
        <f t="shared" si="67"/>
        <v>#N/A</v>
      </c>
      <c r="M303" s="15" t="e">
        <f t="shared" si="67"/>
        <v>#N/A</v>
      </c>
      <c r="N303" s="15" t="e">
        <f t="shared" si="67"/>
        <v>#N/A</v>
      </c>
      <c r="O303" s="15" t="e">
        <f t="shared" si="67"/>
        <v>#N/A</v>
      </c>
      <c r="P303" s="15" t="e">
        <f t="shared" si="67"/>
        <v>#N/A</v>
      </c>
      <c r="Q303" s="15" t="e">
        <f t="shared" si="67"/>
        <v>#N/A</v>
      </c>
      <c r="R303" s="15" t="e">
        <f t="shared" si="67"/>
        <v>#N/A</v>
      </c>
      <c r="S303" s="15" t="e">
        <f t="shared" si="67"/>
        <v>#N/A</v>
      </c>
      <c r="T303" s="15" t="e">
        <f t="shared" si="67"/>
        <v>#N/A</v>
      </c>
      <c r="U303" s="15" t="e">
        <f t="shared" si="67"/>
        <v>#N/A</v>
      </c>
      <c r="V303" s="15" t="e">
        <f t="shared" si="67"/>
        <v>#N/A</v>
      </c>
      <c r="W303" s="18" t="e">
        <f t="shared" si="58"/>
        <v>#N/A</v>
      </c>
      <c r="X303" s="18" t="e">
        <f t="shared" si="59"/>
        <v>#N/A</v>
      </c>
      <c r="Y303" s="18" t="e">
        <f t="shared" si="60"/>
        <v>#N/A</v>
      </c>
      <c r="Z303" s="18" t="e">
        <f t="shared" si="61"/>
        <v>#N/A</v>
      </c>
      <c r="AA303" s="15" t="e">
        <f t="shared" si="62"/>
        <v>#N/A</v>
      </c>
      <c r="AB303" s="15" t="e">
        <f t="shared" si="63"/>
        <v>#N/A</v>
      </c>
      <c r="AC303" s="15" t="e">
        <f t="shared" si="64"/>
        <v>#N/A</v>
      </c>
    </row>
    <row r="304" spans="1:29" hidden="1" x14ac:dyDescent="0.2">
      <c r="A304">
        <v>4474</v>
      </c>
      <c r="B304">
        <v>41925</v>
      </c>
      <c r="C304" t="s">
        <v>2876</v>
      </c>
      <c r="D304" t="s">
        <v>2877</v>
      </c>
      <c r="E304" t="s">
        <v>91</v>
      </c>
      <c r="F304" t="s">
        <v>92</v>
      </c>
      <c r="G304" t="e">
        <f t="shared" si="57"/>
        <v>#N/A</v>
      </c>
      <c r="H304" s="15" t="e">
        <f t="shared" si="67"/>
        <v>#N/A</v>
      </c>
      <c r="I304" s="15" t="e">
        <f t="shared" si="67"/>
        <v>#N/A</v>
      </c>
      <c r="J304" s="15" t="e">
        <f t="shared" si="67"/>
        <v>#N/A</v>
      </c>
      <c r="K304" s="15" t="e">
        <f t="shared" si="67"/>
        <v>#N/A</v>
      </c>
      <c r="L304" s="15" t="e">
        <f t="shared" si="67"/>
        <v>#N/A</v>
      </c>
      <c r="M304" s="15" t="e">
        <f t="shared" si="67"/>
        <v>#N/A</v>
      </c>
      <c r="N304" s="15" t="e">
        <f t="shared" si="67"/>
        <v>#N/A</v>
      </c>
      <c r="O304" s="15" t="e">
        <f t="shared" si="67"/>
        <v>#N/A</v>
      </c>
      <c r="P304" s="15" t="e">
        <f t="shared" si="67"/>
        <v>#N/A</v>
      </c>
      <c r="Q304" s="15" t="e">
        <f t="shared" si="67"/>
        <v>#N/A</v>
      </c>
      <c r="R304" s="15" t="e">
        <f t="shared" si="67"/>
        <v>#N/A</v>
      </c>
      <c r="S304" s="15" t="e">
        <f t="shared" si="67"/>
        <v>#N/A</v>
      </c>
      <c r="T304" s="15" t="e">
        <f t="shared" si="67"/>
        <v>#N/A</v>
      </c>
      <c r="U304" s="15" t="e">
        <f t="shared" si="67"/>
        <v>#N/A</v>
      </c>
      <c r="V304" s="15" t="e">
        <f t="shared" si="67"/>
        <v>#N/A</v>
      </c>
      <c r="W304" s="18" t="e">
        <f t="shared" si="58"/>
        <v>#N/A</v>
      </c>
      <c r="X304" s="18" t="e">
        <f t="shared" si="59"/>
        <v>#N/A</v>
      </c>
      <c r="Y304" s="18" t="e">
        <f t="shared" si="60"/>
        <v>#N/A</v>
      </c>
      <c r="Z304" s="18" t="e">
        <f t="shared" si="61"/>
        <v>#N/A</v>
      </c>
      <c r="AA304" s="15" t="e">
        <f t="shared" si="62"/>
        <v>#N/A</v>
      </c>
      <c r="AB304" s="15" t="e">
        <f t="shared" si="63"/>
        <v>#N/A</v>
      </c>
      <c r="AC304" s="15" t="e">
        <f t="shared" si="64"/>
        <v>#N/A</v>
      </c>
    </row>
    <row r="305" spans="1:29" hidden="1" x14ac:dyDescent="0.2">
      <c r="A305">
        <v>4476</v>
      </c>
      <c r="C305" t="s">
        <v>2880</v>
      </c>
      <c r="D305" t="s">
        <v>2881</v>
      </c>
      <c r="E305" t="s">
        <v>867</v>
      </c>
      <c r="F305" t="s">
        <v>868</v>
      </c>
      <c r="G305" t="e">
        <f t="shared" si="57"/>
        <v>#N/A</v>
      </c>
      <c r="H305" s="15" t="e">
        <f t="shared" si="67"/>
        <v>#N/A</v>
      </c>
      <c r="I305" s="15" t="e">
        <f t="shared" si="67"/>
        <v>#N/A</v>
      </c>
      <c r="J305" s="15" t="e">
        <f t="shared" si="67"/>
        <v>#N/A</v>
      </c>
      <c r="K305" s="15" t="e">
        <f t="shared" si="67"/>
        <v>#N/A</v>
      </c>
      <c r="L305" s="15" t="e">
        <f t="shared" si="67"/>
        <v>#N/A</v>
      </c>
      <c r="M305" s="15" t="e">
        <f t="shared" si="67"/>
        <v>#N/A</v>
      </c>
      <c r="N305" s="15" t="e">
        <f t="shared" si="67"/>
        <v>#N/A</v>
      </c>
      <c r="O305" s="15" t="e">
        <f t="shared" si="67"/>
        <v>#N/A</v>
      </c>
      <c r="P305" s="15" t="e">
        <f t="shared" si="67"/>
        <v>#N/A</v>
      </c>
      <c r="Q305" s="15" t="e">
        <f t="shared" si="67"/>
        <v>#N/A</v>
      </c>
      <c r="R305" s="15" t="e">
        <f t="shared" si="67"/>
        <v>#N/A</v>
      </c>
      <c r="S305" s="15" t="e">
        <f t="shared" si="67"/>
        <v>#N/A</v>
      </c>
      <c r="T305" s="15" t="e">
        <f t="shared" si="67"/>
        <v>#N/A</v>
      </c>
      <c r="U305" s="15" t="e">
        <f t="shared" si="67"/>
        <v>#N/A</v>
      </c>
      <c r="V305" s="15" t="e">
        <f t="shared" si="67"/>
        <v>#N/A</v>
      </c>
      <c r="W305" s="18" t="e">
        <f t="shared" si="58"/>
        <v>#N/A</v>
      </c>
      <c r="X305" s="18" t="e">
        <f t="shared" si="59"/>
        <v>#N/A</v>
      </c>
      <c r="Y305" s="18" t="e">
        <f t="shared" si="60"/>
        <v>#N/A</v>
      </c>
      <c r="Z305" s="18" t="e">
        <f t="shared" si="61"/>
        <v>#N/A</v>
      </c>
      <c r="AA305" s="15" t="e">
        <f t="shared" si="62"/>
        <v>#N/A</v>
      </c>
      <c r="AB305" s="15" t="e">
        <f t="shared" si="63"/>
        <v>#N/A</v>
      </c>
      <c r="AC305" s="15" t="e">
        <f t="shared" si="64"/>
        <v>#N/A</v>
      </c>
    </row>
    <row r="306" spans="1:29" hidden="1" x14ac:dyDescent="0.2">
      <c r="A306">
        <v>4477</v>
      </c>
      <c r="C306" t="s">
        <v>2882</v>
      </c>
      <c r="D306" t="s">
        <v>2883</v>
      </c>
      <c r="E306" t="s">
        <v>867</v>
      </c>
      <c r="F306" t="s">
        <v>868</v>
      </c>
      <c r="G306" t="e">
        <f t="shared" si="57"/>
        <v>#N/A</v>
      </c>
      <c r="H306" s="15" t="e">
        <f t="shared" si="67"/>
        <v>#N/A</v>
      </c>
      <c r="I306" s="15" t="e">
        <f t="shared" si="67"/>
        <v>#N/A</v>
      </c>
      <c r="J306" s="15" t="e">
        <f t="shared" si="67"/>
        <v>#N/A</v>
      </c>
      <c r="K306" s="15" t="e">
        <f t="shared" si="67"/>
        <v>#N/A</v>
      </c>
      <c r="L306" s="15" t="e">
        <f t="shared" si="67"/>
        <v>#N/A</v>
      </c>
      <c r="M306" s="15" t="e">
        <f t="shared" si="67"/>
        <v>#N/A</v>
      </c>
      <c r="N306" s="15" t="e">
        <f t="shared" si="67"/>
        <v>#N/A</v>
      </c>
      <c r="O306" s="15" t="e">
        <f t="shared" si="67"/>
        <v>#N/A</v>
      </c>
      <c r="P306" s="15" t="e">
        <f t="shared" si="67"/>
        <v>#N/A</v>
      </c>
      <c r="Q306" s="15" t="e">
        <f t="shared" si="67"/>
        <v>#N/A</v>
      </c>
      <c r="R306" s="15" t="e">
        <f t="shared" si="67"/>
        <v>#N/A</v>
      </c>
      <c r="S306" s="15" t="e">
        <f t="shared" si="67"/>
        <v>#N/A</v>
      </c>
      <c r="T306" s="15" t="e">
        <f t="shared" si="67"/>
        <v>#N/A</v>
      </c>
      <c r="U306" s="15" t="e">
        <f t="shared" si="67"/>
        <v>#N/A</v>
      </c>
      <c r="V306" s="15" t="e">
        <f t="shared" si="67"/>
        <v>#N/A</v>
      </c>
      <c r="W306" s="18" t="e">
        <f t="shared" si="58"/>
        <v>#N/A</v>
      </c>
      <c r="X306" s="18" t="e">
        <f t="shared" si="59"/>
        <v>#N/A</v>
      </c>
      <c r="Y306" s="18" t="e">
        <f t="shared" si="60"/>
        <v>#N/A</v>
      </c>
      <c r="Z306" s="18" t="e">
        <f t="shared" si="61"/>
        <v>#N/A</v>
      </c>
      <c r="AA306" s="15" t="e">
        <f t="shared" si="62"/>
        <v>#N/A</v>
      </c>
      <c r="AB306" s="15" t="e">
        <f t="shared" si="63"/>
        <v>#N/A</v>
      </c>
      <c r="AC306" s="15" t="e">
        <f t="shared" si="64"/>
        <v>#N/A</v>
      </c>
    </row>
    <row r="307" spans="1:29" hidden="1" x14ac:dyDescent="0.2">
      <c r="A307">
        <v>4478</v>
      </c>
      <c r="C307" t="s">
        <v>2884</v>
      </c>
      <c r="D307" t="s">
        <v>2885</v>
      </c>
      <c r="E307" t="s">
        <v>867</v>
      </c>
      <c r="F307" t="s">
        <v>868</v>
      </c>
      <c r="G307" t="e">
        <f t="shared" si="57"/>
        <v>#N/A</v>
      </c>
      <c r="H307" s="15" t="e">
        <f t="shared" si="67"/>
        <v>#N/A</v>
      </c>
      <c r="I307" s="15" t="e">
        <f t="shared" si="67"/>
        <v>#N/A</v>
      </c>
      <c r="J307" s="15" t="e">
        <f t="shared" si="67"/>
        <v>#N/A</v>
      </c>
      <c r="K307" s="15" t="e">
        <f t="shared" si="67"/>
        <v>#N/A</v>
      </c>
      <c r="L307" s="15" t="e">
        <f t="shared" si="67"/>
        <v>#N/A</v>
      </c>
      <c r="M307" s="15" t="e">
        <f t="shared" si="67"/>
        <v>#N/A</v>
      </c>
      <c r="N307" s="15" t="e">
        <f t="shared" si="67"/>
        <v>#N/A</v>
      </c>
      <c r="O307" s="15" t="e">
        <f t="shared" si="67"/>
        <v>#N/A</v>
      </c>
      <c r="P307" s="15" t="e">
        <f t="shared" si="67"/>
        <v>#N/A</v>
      </c>
      <c r="Q307" s="15" t="e">
        <f t="shared" si="67"/>
        <v>#N/A</v>
      </c>
      <c r="R307" s="15" t="e">
        <f t="shared" si="67"/>
        <v>#N/A</v>
      </c>
      <c r="S307" s="15" t="e">
        <f t="shared" si="67"/>
        <v>#N/A</v>
      </c>
      <c r="T307" s="15" t="e">
        <f t="shared" si="67"/>
        <v>#N/A</v>
      </c>
      <c r="U307" s="15" t="e">
        <f t="shared" si="67"/>
        <v>#N/A</v>
      </c>
      <c r="V307" s="15" t="e">
        <f t="shared" si="67"/>
        <v>#N/A</v>
      </c>
      <c r="W307" s="18" t="e">
        <f t="shared" si="58"/>
        <v>#N/A</v>
      </c>
      <c r="X307" s="18" t="e">
        <f t="shared" si="59"/>
        <v>#N/A</v>
      </c>
      <c r="Y307" s="18" t="e">
        <f t="shared" si="60"/>
        <v>#N/A</v>
      </c>
      <c r="Z307" s="18" t="e">
        <f t="shared" si="61"/>
        <v>#N/A</v>
      </c>
      <c r="AA307" s="15" t="e">
        <f t="shared" si="62"/>
        <v>#N/A</v>
      </c>
      <c r="AB307" s="15" t="e">
        <f t="shared" si="63"/>
        <v>#N/A</v>
      </c>
      <c r="AC307" s="15" t="e">
        <f t="shared" si="64"/>
        <v>#N/A</v>
      </c>
    </row>
    <row r="308" spans="1:29" hidden="1" x14ac:dyDescent="0.2">
      <c r="A308">
        <v>4480</v>
      </c>
      <c r="C308" t="s">
        <v>2888</v>
      </c>
      <c r="D308" t="s">
        <v>2889</v>
      </c>
      <c r="E308" t="s">
        <v>71</v>
      </c>
      <c r="F308" t="s">
        <v>6263</v>
      </c>
      <c r="G308" t="e">
        <f t="shared" si="57"/>
        <v>#N/A</v>
      </c>
      <c r="H308" s="15" t="e">
        <f t="shared" si="67"/>
        <v>#N/A</v>
      </c>
      <c r="I308" s="15" t="e">
        <f t="shared" si="67"/>
        <v>#N/A</v>
      </c>
      <c r="J308" s="15" t="e">
        <f t="shared" si="67"/>
        <v>#N/A</v>
      </c>
      <c r="K308" s="15" t="e">
        <f t="shared" si="67"/>
        <v>#N/A</v>
      </c>
      <c r="L308" s="15" t="e">
        <f t="shared" si="67"/>
        <v>#N/A</v>
      </c>
      <c r="M308" s="15" t="e">
        <f t="shared" si="67"/>
        <v>#N/A</v>
      </c>
      <c r="N308" s="15" t="e">
        <f t="shared" si="67"/>
        <v>#N/A</v>
      </c>
      <c r="O308" s="15" t="e">
        <f t="shared" si="67"/>
        <v>#N/A</v>
      </c>
      <c r="P308" s="15" t="e">
        <f t="shared" si="67"/>
        <v>#N/A</v>
      </c>
      <c r="Q308" s="15" t="e">
        <f t="shared" si="67"/>
        <v>#N/A</v>
      </c>
      <c r="R308" s="15" t="e">
        <f t="shared" si="67"/>
        <v>#N/A</v>
      </c>
      <c r="S308" s="15" t="e">
        <f t="shared" si="67"/>
        <v>#N/A</v>
      </c>
      <c r="T308" s="15" t="e">
        <f t="shared" si="67"/>
        <v>#N/A</v>
      </c>
      <c r="U308" s="15" t="e">
        <f t="shared" si="67"/>
        <v>#N/A</v>
      </c>
      <c r="V308" s="15" t="e">
        <f t="shared" si="67"/>
        <v>#N/A</v>
      </c>
      <c r="W308" s="18" t="e">
        <f t="shared" si="58"/>
        <v>#N/A</v>
      </c>
      <c r="X308" s="18" t="e">
        <f t="shared" si="59"/>
        <v>#N/A</v>
      </c>
      <c r="Y308" s="18" t="e">
        <f t="shared" si="60"/>
        <v>#N/A</v>
      </c>
      <c r="Z308" s="18" t="e">
        <f t="shared" si="61"/>
        <v>#N/A</v>
      </c>
      <c r="AA308" s="15" t="e">
        <f t="shared" si="62"/>
        <v>#N/A</v>
      </c>
      <c r="AB308" s="15" t="e">
        <f t="shared" si="63"/>
        <v>#N/A</v>
      </c>
      <c r="AC308" s="15" t="e">
        <f t="shared" si="64"/>
        <v>#N/A</v>
      </c>
    </row>
    <row r="309" spans="1:29" hidden="1" x14ac:dyDescent="0.2">
      <c r="A309">
        <v>4481</v>
      </c>
      <c r="C309" t="s">
        <v>2890</v>
      </c>
      <c r="D309" t="s">
        <v>2891</v>
      </c>
      <c r="E309" t="s">
        <v>867</v>
      </c>
      <c r="F309" t="s">
        <v>868</v>
      </c>
      <c r="G309" t="e">
        <f t="shared" si="57"/>
        <v>#N/A</v>
      </c>
      <c r="H309" s="15" t="e">
        <f t="shared" si="67"/>
        <v>#N/A</v>
      </c>
      <c r="I309" s="15" t="e">
        <f t="shared" si="67"/>
        <v>#N/A</v>
      </c>
      <c r="J309" s="15" t="e">
        <f t="shared" si="67"/>
        <v>#N/A</v>
      </c>
      <c r="K309" s="15" t="e">
        <f t="shared" si="67"/>
        <v>#N/A</v>
      </c>
      <c r="L309" s="15" t="e">
        <f t="shared" si="67"/>
        <v>#N/A</v>
      </c>
      <c r="M309" s="15" t="e">
        <f t="shared" si="67"/>
        <v>#N/A</v>
      </c>
      <c r="N309" s="15" t="e">
        <f t="shared" si="67"/>
        <v>#N/A</v>
      </c>
      <c r="O309" s="15" t="e">
        <f t="shared" si="67"/>
        <v>#N/A</v>
      </c>
      <c r="P309" s="15" t="e">
        <f t="shared" si="67"/>
        <v>#N/A</v>
      </c>
      <c r="Q309" s="15" t="e">
        <f t="shared" si="67"/>
        <v>#N/A</v>
      </c>
      <c r="R309" s="15" t="e">
        <f t="shared" si="67"/>
        <v>#N/A</v>
      </c>
      <c r="S309" s="15" t="e">
        <f t="shared" si="67"/>
        <v>#N/A</v>
      </c>
      <c r="T309" s="15" t="e">
        <f t="shared" si="67"/>
        <v>#N/A</v>
      </c>
      <c r="U309" s="15" t="e">
        <f t="shared" si="67"/>
        <v>#N/A</v>
      </c>
      <c r="V309" s="15" t="e">
        <f t="shared" si="67"/>
        <v>#N/A</v>
      </c>
      <c r="W309" s="18" t="e">
        <f t="shared" si="58"/>
        <v>#N/A</v>
      </c>
      <c r="X309" s="18" t="e">
        <f t="shared" si="59"/>
        <v>#N/A</v>
      </c>
      <c r="Y309" s="18" t="e">
        <f t="shared" si="60"/>
        <v>#N/A</v>
      </c>
      <c r="Z309" s="18" t="e">
        <f t="shared" si="61"/>
        <v>#N/A</v>
      </c>
      <c r="AA309" s="15" t="e">
        <f t="shared" si="62"/>
        <v>#N/A</v>
      </c>
      <c r="AB309" s="15" t="e">
        <f t="shared" si="63"/>
        <v>#N/A</v>
      </c>
      <c r="AC309" s="15" t="e">
        <f t="shared" si="64"/>
        <v>#N/A</v>
      </c>
    </row>
    <row r="310" spans="1:29" hidden="1" x14ac:dyDescent="0.2">
      <c r="A310">
        <v>4482</v>
      </c>
      <c r="C310" t="s">
        <v>2892</v>
      </c>
      <c r="D310" t="s">
        <v>2893</v>
      </c>
      <c r="E310" t="s">
        <v>867</v>
      </c>
      <c r="F310" t="s">
        <v>868</v>
      </c>
      <c r="G310" t="e">
        <f t="shared" si="57"/>
        <v>#N/A</v>
      </c>
      <c r="H310" s="15" t="e">
        <f t="shared" si="67"/>
        <v>#N/A</v>
      </c>
      <c r="I310" s="15" t="e">
        <f t="shared" si="67"/>
        <v>#N/A</v>
      </c>
      <c r="J310" s="15" t="e">
        <f t="shared" si="67"/>
        <v>#N/A</v>
      </c>
      <c r="K310" s="15" t="e">
        <f t="shared" si="67"/>
        <v>#N/A</v>
      </c>
      <c r="L310" s="15" t="e">
        <f t="shared" si="67"/>
        <v>#N/A</v>
      </c>
      <c r="M310" s="15" t="e">
        <f t="shared" si="67"/>
        <v>#N/A</v>
      </c>
      <c r="N310" s="15" t="e">
        <f t="shared" si="67"/>
        <v>#N/A</v>
      </c>
      <c r="O310" s="15" t="e">
        <f t="shared" si="67"/>
        <v>#N/A</v>
      </c>
      <c r="P310" s="15" t="e">
        <f t="shared" si="67"/>
        <v>#N/A</v>
      </c>
      <c r="Q310" s="15" t="e">
        <f t="shared" si="67"/>
        <v>#N/A</v>
      </c>
      <c r="R310" s="15" t="e">
        <f t="shared" si="67"/>
        <v>#N/A</v>
      </c>
      <c r="S310" s="15" t="e">
        <f t="shared" si="67"/>
        <v>#N/A</v>
      </c>
      <c r="T310" s="15" t="e">
        <f t="shared" si="67"/>
        <v>#N/A</v>
      </c>
      <c r="U310" s="15" t="e">
        <f t="shared" si="67"/>
        <v>#N/A</v>
      </c>
      <c r="V310" s="15" t="e">
        <f t="shared" si="67"/>
        <v>#N/A</v>
      </c>
      <c r="W310" s="18" t="e">
        <f t="shared" si="58"/>
        <v>#N/A</v>
      </c>
      <c r="X310" s="18" t="e">
        <f t="shared" si="59"/>
        <v>#N/A</v>
      </c>
      <c r="Y310" s="18" t="e">
        <f t="shared" si="60"/>
        <v>#N/A</v>
      </c>
      <c r="Z310" s="18" t="e">
        <f t="shared" si="61"/>
        <v>#N/A</v>
      </c>
      <c r="AA310" s="15" t="e">
        <f t="shared" si="62"/>
        <v>#N/A</v>
      </c>
      <c r="AB310" s="15" t="e">
        <f t="shared" si="63"/>
        <v>#N/A</v>
      </c>
      <c r="AC310" s="15" t="e">
        <f t="shared" si="64"/>
        <v>#N/A</v>
      </c>
    </row>
    <row r="311" spans="1:29" hidden="1" x14ac:dyDescent="0.2">
      <c r="A311">
        <v>4484</v>
      </c>
      <c r="B311">
        <v>41731</v>
      </c>
      <c r="C311" t="s">
        <v>2896</v>
      </c>
      <c r="D311" t="s">
        <v>6279</v>
      </c>
      <c r="E311" t="s">
        <v>91</v>
      </c>
      <c r="F311" t="s">
        <v>92</v>
      </c>
      <c r="G311" t="str">
        <f t="shared" ref="G311:G374" si="68">VLOOKUP(A311,SIBMonthly,3,FALSE)</f>
        <v>RBP - Int - RBP CP Augmentation Program FY22</v>
      </c>
      <c r="H311" s="15">
        <f t="shared" si="67"/>
        <v>0</v>
      </c>
      <c r="I311" s="15">
        <f t="shared" si="67"/>
        <v>0</v>
      </c>
      <c r="J311" s="15">
        <f t="shared" si="67"/>
        <v>16156.85</v>
      </c>
      <c r="K311" s="15">
        <f t="shared" si="67"/>
        <v>5347820.46</v>
      </c>
      <c r="L311" s="15">
        <f t="shared" si="67"/>
        <v>0</v>
      </c>
      <c r="M311" s="15">
        <f t="shared" si="67"/>
        <v>0</v>
      </c>
      <c r="N311" s="15">
        <f t="shared" si="67"/>
        <v>6560519.9800000004</v>
      </c>
      <c r="O311" s="15">
        <f t="shared" si="67"/>
        <v>10374.41</v>
      </c>
      <c r="P311" s="15">
        <f t="shared" si="67"/>
        <v>16156.85</v>
      </c>
      <c r="Q311" s="15">
        <f t="shared" si="67"/>
        <v>0</v>
      </c>
      <c r="R311" s="15">
        <f t="shared" si="67"/>
        <v>5342038.0199999996</v>
      </c>
      <c r="S311" s="15">
        <f t="shared" si="67"/>
        <v>5347820.46</v>
      </c>
      <c r="T311" s="15">
        <f t="shared" si="67"/>
        <v>0</v>
      </c>
      <c r="U311" s="15">
        <f t="shared" si="67"/>
        <v>114655.03999999999</v>
      </c>
      <c r="V311" s="15">
        <f t="shared" si="67"/>
        <v>0</v>
      </c>
      <c r="W311" s="18">
        <f t="shared" ref="W311:W374" si="69">N311</f>
        <v>6560519.9800000004</v>
      </c>
      <c r="X311" s="18">
        <f t="shared" ref="X311:X374" si="70">S311</f>
        <v>5347820.46</v>
      </c>
      <c r="Y311" s="18">
        <f t="shared" ref="Y311:Y374" si="71">W311-X311</f>
        <v>1212699.5200000005</v>
      </c>
      <c r="Z311" s="18">
        <f t="shared" ref="Z311:Z374" si="72">M311</f>
        <v>0</v>
      </c>
      <c r="AA311" s="15">
        <f t="shared" ref="AA311:AA374" si="73">IF(K311=0,0,K311-J311)</f>
        <v>5331663.6100000003</v>
      </c>
      <c r="AB311" s="15">
        <f t="shared" ref="AB311:AB374" si="74">P311</f>
        <v>16156.85</v>
      </c>
      <c r="AC311" s="15">
        <f t="shared" ref="AC311:AC374" si="75">X311-(AB311+AA311)</f>
        <v>0</v>
      </c>
    </row>
    <row r="312" spans="1:29" hidden="1" x14ac:dyDescent="0.2">
      <c r="A312">
        <v>4485</v>
      </c>
      <c r="C312" t="s">
        <v>2898</v>
      </c>
      <c r="D312" t="s">
        <v>2899</v>
      </c>
      <c r="E312" t="s">
        <v>71</v>
      </c>
      <c r="F312" t="s">
        <v>6263</v>
      </c>
      <c r="G312" t="e">
        <f t="shared" si="68"/>
        <v>#N/A</v>
      </c>
      <c r="H312" s="15" t="e">
        <f t="shared" si="67"/>
        <v>#N/A</v>
      </c>
      <c r="I312" s="15" t="e">
        <f t="shared" si="67"/>
        <v>#N/A</v>
      </c>
      <c r="J312" s="15" t="e">
        <f t="shared" si="67"/>
        <v>#N/A</v>
      </c>
      <c r="K312" s="15" t="e">
        <f t="shared" si="67"/>
        <v>#N/A</v>
      </c>
      <c r="L312" s="15" t="e">
        <f t="shared" si="67"/>
        <v>#N/A</v>
      </c>
      <c r="M312" s="15" t="e">
        <f t="shared" si="67"/>
        <v>#N/A</v>
      </c>
      <c r="N312" s="15" t="e">
        <f t="shared" si="67"/>
        <v>#N/A</v>
      </c>
      <c r="O312" s="15" t="e">
        <f t="shared" si="67"/>
        <v>#N/A</v>
      </c>
      <c r="P312" s="15" t="e">
        <f t="shared" si="67"/>
        <v>#N/A</v>
      </c>
      <c r="Q312" s="15" t="e">
        <f t="shared" si="67"/>
        <v>#N/A</v>
      </c>
      <c r="R312" s="15" t="e">
        <f t="shared" si="67"/>
        <v>#N/A</v>
      </c>
      <c r="S312" s="15" t="e">
        <f t="shared" si="67"/>
        <v>#N/A</v>
      </c>
      <c r="T312" s="15" t="e">
        <f t="shared" si="67"/>
        <v>#N/A</v>
      </c>
      <c r="U312" s="15" t="e">
        <f t="shared" si="67"/>
        <v>#N/A</v>
      </c>
      <c r="V312" s="15" t="e">
        <f t="shared" si="67"/>
        <v>#N/A</v>
      </c>
      <c r="W312" s="18" t="e">
        <f t="shared" si="69"/>
        <v>#N/A</v>
      </c>
      <c r="X312" s="18" t="e">
        <f t="shared" si="70"/>
        <v>#N/A</v>
      </c>
      <c r="Y312" s="18" t="e">
        <f t="shared" si="71"/>
        <v>#N/A</v>
      </c>
      <c r="Z312" s="18" t="e">
        <f t="shared" si="72"/>
        <v>#N/A</v>
      </c>
      <c r="AA312" s="15" t="e">
        <f t="shared" si="73"/>
        <v>#N/A</v>
      </c>
      <c r="AB312" s="15" t="e">
        <f t="shared" si="74"/>
        <v>#N/A</v>
      </c>
      <c r="AC312" s="15" t="e">
        <f t="shared" si="75"/>
        <v>#N/A</v>
      </c>
    </row>
    <row r="313" spans="1:29" hidden="1" x14ac:dyDescent="0.2">
      <c r="A313">
        <v>4487</v>
      </c>
      <c r="B313">
        <v>41916</v>
      </c>
      <c r="C313" t="s">
        <v>6280</v>
      </c>
      <c r="D313" t="s">
        <v>2903</v>
      </c>
      <c r="E313" t="s">
        <v>71</v>
      </c>
      <c r="F313" t="s">
        <v>6263</v>
      </c>
      <c r="G313" t="str">
        <f t="shared" si="68"/>
        <v>YWE- OUTLET MOP INCREASE AND CONTROLS OPTIMISATION</v>
      </c>
      <c r="H313" s="15">
        <f t="shared" si="67"/>
        <v>0</v>
      </c>
      <c r="I313" s="15">
        <f t="shared" si="67"/>
        <v>0</v>
      </c>
      <c r="J313" s="15">
        <f t="shared" si="67"/>
        <v>0</v>
      </c>
      <c r="K313" s="15">
        <f t="shared" si="67"/>
        <v>77300.28</v>
      </c>
      <c r="L313" s="15">
        <f t="shared" si="67"/>
        <v>60000</v>
      </c>
      <c r="M313" s="15">
        <f t="shared" si="67"/>
        <v>0</v>
      </c>
      <c r="N313" s="15">
        <f t="shared" si="67"/>
        <v>50000</v>
      </c>
      <c r="O313" s="15">
        <f t="shared" si="67"/>
        <v>0</v>
      </c>
      <c r="P313" s="15">
        <f t="shared" si="67"/>
        <v>0</v>
      </c>
      <c r="Q313" s="15">
        <f t="shared" si="67"/>
        <v>0</v>
      </c>
      <c r="R313" s="15">
        <f t="shared" si="67"/>
        <v>77300.28</v>
      </c>
      <c r="S313" s="15">
        <f t="shared" si="67"/>
        <v>77300.28</v>
      </c>
      <c r="T313" s="15">
        <f t="shared" si="67"/>
        <v>0</v>
      </c>
      <c r="U313" s="15">
        <f t="shared" si="67"/>
        <v>0</v>
      </c>
      <c r="V313" s="15">
        <f t="shared" si="67"/>
        <v>0</v>
      </c>
      <c r="W313" s="18">
        <f t="shared" si="69"/>
        <v>50000</v>
      </c>
      <c r="X313" s="18">
        <f t="shared" si="70"/>
        <v>77300.28</v>
      </c>
      <c r="Y313" s="18">
        <f t="shared" si="71"/>
        <v>-27300.28</v>
      </c>
      <c r="Z313" s="18">
        <f t="shared" si="72"/>
        <v>0</v>
      </c>
      <c r="AA313" s="15">
        <f t="shared" si="73"/>
        <v>77300.28</v>
      </c>
      <c r="AB313" s="15">
        <f t="shared" si="74"/>
        <v>0</v>
      </c>
      <c r="AC313" s="15">
        <f t="shared" si="75"/>
        <v>0</v>
      </c>
    </row>
    <row r="314" spans="1:29" hidden="1" x14ac:dyDescent="0.2">
      <c r="A314">
        <v>4489</v>
      </c>
      <c r="C314" t="s">
        <v>2905</v>
      </c>
      <c r="D314" t="s">
        <v>2255</v>
      </c>
      <c r="E314" t="s">
        <v>71</v>
      </c>
      <c r="F314" t="s">
        <v>6263</v>
      </c>
      <c r="G314" t="e">
        <f t="shared" si="68"/>
        <v>#N/A</v>
      </c>
      <c r="H314" s="15" t="e">
        <f t="shared" ref="H314:V330" si="76">VLOOKUP($A314,SIBMonthly,H$1,FALSE)</f>
        <v>#N/A</v>
      </c>
      <c r="I314" s="15" t="e">
        <f t="shared" si="76"/>
        <v>#N/A</v>
      </c>
      <c r="J314" s="15" t="e">
        <f t="shared" si="76"/>
        <v>#N/A</v>
      </c>
      <c r="K314" s="15" t="e">
        <f t="shared" si="76"/>
        <v>#N/A</v>
      </c>
      <c r="L314" s="15" t="e">
        <f t="shared" si="76"/>
        <v>#N/A</v>
      </c>
      <c r="M314" s="15" t="e">
        <f t="shared" si="76"/>
        <v>#N/A</v>
      </c>
      <c r="N314" s="15" t="e">
        <f t="shared" si="76"/>
        <v>#N/A</v>
      </c>
      <c r="O314" s="15" t="e">
        <f t="shared" si="76"/>
        <v>#N/A</v>
      </c>
      <c r="P314" s="15" t="e">
        <f t="shared" si="76"/>
        <v>#N/A</v>
      </c>
      <c r="Q314" s="15" t="e">
        <f t="shared" si="76"/>
        <v>#N/A</v>
      </c>
      <c r="R314" s="15" t="e">
        <f t="shared" si="76"/>
        <v>#N/A</v>
      </c>
      <c r="S314" s="15" t="e">
        <f t="shared" si="76"/>
        <v>#N/A</v>
      </c>
      <c r="T314" s="15" t="e">
        <f t="shared" si="76"/>
        <v>#N/A</v>
      </c>
      <c r="U314" s="15" t="e">
        <f t="shared" si="76"/>
        <v>#N/A</v>
      </c>
      <c r="V314" s="15" t="e">
        <f t="shared" si="76"/>
        <v>#N/A</v>
      </c>
      <c r="W314" s="18" t="e">
        <f t="shared" si="69"/>
        <v>#N/A</v>
      </c>
      <c r="X314" s="18" t="e">
        <f t="shared" si="70"/>
        <v>#N/A</v>
      </c>
      <c r="Y314" s="18" t="e">
        <f t="shared" si="71"/>
        <v>#N/A</v>
      </c>
      <c r="Z314" s="18" t="e">
        <f t="shared" si="72"/>
        <v>#N/A</v>
      </c>
      <c r="AA314" s="15" t="e">
        <f t="shared" si="73"/>
        <v>#N/A</v>
      </c>
      <c r="AB314" s="15" t="e">
        <f t="shared" si="74"/>
        <v>#N/A</v>
      </c>
      <c r="AC314" s="15" t="e">
        <f t="shared" si="75"/>
        <v>#N/A</v>
      </c>
    </row>
    <row r="315" spans="1:29" hidden="1" x14ac:dyDescent="0.2">
      <c r="A315">
        <v>4490</v>
      </c>
      <c r="C315" t="s">
        <v>2907</v>
      </c>
      <c r="D315" t="s">
        <v>2908</v>
      </c>
      <c r="E315" t="s">
        <v>71</v>
      </c>
      <c r="F315" t="s">
        <v>6263</v>
      </c>
      <c r="G315" t="e">
        <f t="shared" si="68"/>
        <v>#N/A</v>
      </c>
      <c r="H315" s="15" t="e">
        <f t="shared" si="76"/>
        <v>#N/A</v>
      </c>
      <c r="I315" s="15" t="e">
        <f t="shared" si="76"/>
        <v>#N/A</v>
      </c>
      <c r="J315" s="15" t="e">
        <f t="shared" si="76"/>
        <v>#N/A</v>
      </c>
      <c r="K315" s="15" t="e">
        <f t="shared" si="76"/>
        <v>#N/A</v>
      </c>
      <c r="L315" s="15" t="e">
        <f t="shared" si="76"/>
        <v>#N/A</v>
      </c>
      <c r="M315" s="15" t="e">
        <f t="shared" si="76"/>
        <v>#N/A</v>
      </c>
      <c r="N315" s="15" t="e">
        <f t="shared" si="76"/>
        <v>#N/A</v>
      </c>
      <c r="O315" s="15" t="e">
        <f t="shared" si="76"/>
        <v>#N/A</v>
      </c>
      <c r="P315" s="15" t="e">
        <f t="shared" si="76"/>
        <v>#N/A</v>
      </c>
      <c r="Q315" s="15" t="e">
        <f t="shared" si="76"/>
        <v>#N/A</v>
      </c>
      <c r="R315" s="15" t="e">
        <f t="shared" si="76"/>
        <v>#N/A</v>
      </c>
      <c r="S315" s="15" t="e">
        <f t="shared" si="76"/>
        <v>#N/A</v>
      </c>
      <c r="T315" s="15" t="e">
        <f t="shared" si="76"/>
        <v>#N/A</v>
      </c>
      <c r="U315" s="15" t="e">
        <f t="shared" si="76"/>
        <v>#N/A</v>
      </c>
      <c r="V315" s="15" t="e">
        <f t="shared" si="76"/>
        <v>#N/A</v>
      </c>
      <c r="W315" s="18" t="e">
        <f t="shared" si="69"/>
        <v>#N/A</v>
      </c>
      <c r="X315" s="18" t="e">
        <f t="shared" si="70"/>
        <v>#N/A</v>
      </c>
      <c r="Y315" s="18" t="e">
        <f t="shared" si="71"/>
        <v>#N/A</v>
      </c>
      <c r="Z315" s="18" t="e">
        <f t="shared" si="72"/>
        <v>#N/A</v>
      </c>
      <c r="AA315" s="15" t="e">
        <f t="shared" si="73"/>
        <v>#N/A</v>
      </c>
      <c r="AB315" s="15" t="e">
        <f t="shared" si="74"/>
        <v>#N/A</v>
      </c>
      <c r="AC315" s="15" t="e">
        <f t="shared" si="75"/>
        <v>#N/A</v>
      </c>
    </row>
    <row r="316" spans="1:29" hidden="1" x14ac:dyDescent="0.2">
      <c r="A316">
        <v>4491</v>
      </c>
      <c r="C316" t="s">
        <v>2909</v>
      </c>
      <c r="D316" t="s">
        <v>2910</v>
      </c>
      <c r="E316" t="s">
        <v>71</v>
      </c>
      <c r="F316" t="s">
        <v>6263</v>
      </c>
      <c r="G316" t="e">
        <f t="shared" si="68"/>
        <v>#N/A</v>
      </c>
      <c r="H316" s="15" t="e">
        <f t="shared" si="76"/>
        <v>#N/A</v>
      </c>
      <c r="I316" s="15" t="e">
        <f t="shared" si="76"/>
        <v>#N/A</v>
      </c>
      <c r="J316" s="15" t="e">
        <f t="shared" si="76"/>
        <v>#N/A</v>
      </c>
      <c r="K316" s="15" t="e">
        <f t="shared" si="76"/>
        <v>#N/A</v>
      </c>
      <c r="L316" s="15" t="e">
        <f t="shared" si="76"/>
        <v>#N/A</v>
      </c>
      <c r="M316" s="15" t="e">
        <f t="shared" si="76"/>
        <v>#N/A</v>
      </c>
      <c r="N316" s="15" t="e">
        <f t="shared" si="76"/>
        <v>#N/A</v>
      </c>
      <c r="O316" s="15" t="e">
        <f t="shared" si="76"/>
        <v>#N/A</v>
      </c>
      <c r="P316" s="15" t="e">
        <f t="shared" si="76"/>
        <v>#N/A</v>
      </c>
      <c r="Q316" s="15" t="e">
        <f t="shared" si="76"/>
        <v>#N/A</v>
      </c>
      <c r="R316" s="15" t="e">
        <f t="shared" si="76"/>
        <v>#N/A</v>
      </c>
      <c r="S316" s="15" t="e">
        <f t="shared" si="76"/>
        <v>#N/A</v>
      </c>
      <c r="T316" s="15" t="e">
        <f t="shared" si="76"/>
        <v>#N/A</v>
      </c>
      <c r="U316" s="15" t="e">
        <f t="shared" si="76"/>
        <v>#N/A</v>
      </c>
      <c r="V316" s="15" t="e">
        <f t="shared" si="76"/>
        <v>#N/A</v>
      </c>
      <c r="W316" s="18" t="e">
        <f t="shared" si="69"/>
        <v>#N/A</v>
      </c>
      <c r="X316" s="18" t="e">
        <f t="shared" si="70"/>
        <v>#N/A</v>
      </c>
      <c r="Y316" s="18" t="e">
        <f t="shared" si="71"/>
        <v>#N/A</v>
      </c>
      <c r="Z316" s="18" t="e">
        <f t="shared" si="72"/>
        <v>#N/A</v>
      </c>
      <c r="AA316" s="15" t="e">
        <f t="shared" si="73"/>
        <v>#N/A</v>
      </c>
      <c r="AB316" s="15" t="e">
        <f t="shared" si="74"/>
        <v>#N/A</v>
      </c>
      <c r="AC316" s="15" t="e">
        <f t="shared" si="75"/>
        <v>#N/A</v>
      </c>
    </row>
    <row r="317" spans="1:29" hidden="1" x14ac:dyDescent="0.2">
      <c r="A317">
        <v>4492</v>
      </c>
      <c r="B317">
        <v>42502</v>
      </c>
      <c r="C317" t="s">
        <v>2911</v>
      </c>
      <c r="D317" t="s">
        <v>2912</v>
      </c>
      <c r="E317" t="s">
        <v>71</v>
      </c>
      <c r="F317" t="s">
        <v>375</v>
      </c>
      <c r="G317" t="e">
        <f t="shared" si="68"/>
        <v>#N/A</v>
      </c>
      <c r="H317" s="15" t="e">
        <f t="shared" si="76"/>
        <v>#N/A</v>
      </c>
      <c r="I317" s="15" t="e">
        <f t="shared" si="76"/>
        <v>#N/A</v>
      </c>
      <c r="J317" s="15" t="e">
        <f t="shared" si="76"/>
        <v>#N/A</v>
      </c>
      <c r="K317" s="15" t="e">
        <f t="shared" si="76"/>
        <v>#N/A</v>
      </c>
      <c r="L317" s="15" t="e">
        <f t="shared" si="76"/>
        <v>#N/A</v>
      </c>
      <c r="M317" s="15" t="e">
        <f t="shared" si="76"/>
        <v>#N/A</v>
      </c>
      <c r="N317" s="15" t="e">
        <f t="shared" si="76"/>
        <v>#N/A</v>
      </c>
      <c r="O317" s="15" t="e">
        <f t="shared" si="76"/>
        <v>#N/A</v>
      </c>
      <c r="P317" s="15" t="e">
        <f t="shared" si="76"/>
        <v>#N/A</v>
      </c>
      <c r="Q317" s="15" t="e">
        <f t="shared" si="76"/>
        <v>#N/A</v>
      </c>
      <c r="R317" s="15" t="e">
        <f t="shared" si="76"/>
        <v>#N/A</v>
      </c>
      <c r="S317" s="15" t="e">
        <f t="shared" si="76"/>
        <v>#N/A</v>
      </c>
      <c r="T317" s="15" t="e">
        <f t="shared" si="76"/>
        <v>#N/A</v>
      </c>
      <c r="U317" s="15" t="e">
        <f t="shared" si="76"/>
        <v>#N/A</v>
      </c>
      <c r="V317" s="15" t="e">
        <f t="shared" si="76"/>
        <v>#N/A</v>
      </c>
      <c r="W317" s="18" t="e">
        <f t="shared" si="69"/>
        <v>#N/A</v>
      </c>
      <c r="X317" s="18" t="e">
        <f t="shared" si="70"/>
        <v>#N/A</v>
      </c>
      <c r="Y317" s="18" t="e">
        <f t="shared" si="71"/>
        <v>#N/A</v>
      </c>
      <c r="Z317" s="18" t="e">
        <f t="shared" si="72"/>
        <v>#N/A</v>
      </c>
      <c r="AA317" s="15" t="e">
        <f t="shared" si="73"/>
        <v>#N/A</v>
      </c>
      <c r="AB317" s="15" t="e">
        <f t="shared" si="74"/>
        <v>#N/A</v>
      </c>
      <c r="AC317" s="15" t="e">
        <f t="shared" si="75"/>
        <v>#N/A</v>
      </c>
    </row>
    <row r="318" spans="1:29" hidden="1" x14ac:dyDescent="0.2">
      <c r="A318">
        <v>4493</v>
      </c>
      <c r="B318">
        <v>41846</v>
      </c>
      <c r="C318" t="s">
        <v>2913</v>
      </c>
      <c r="D318" t="s">
        <v>2914</v>
      </c>
      <c r="E318" t="s">
        <v>71</v>
      </c>
      <c r="F318" t="s">
        <v>6263</v>
      </c>
      <c r="G318" t="e">
        <f t="shared" si="68"/>
        <v>#N/A</v>
      </c>
      <c r="H318" s="15" t="e">
        <f t="shared" si="76"/>
        <v>#N/A</v>
      </c>
      <c r="I318" s="15" t="e">
        <f t="shared" si="76"/>
        <v>#N/A</v>
      </c>
      <c r="J318" s="15" t="e">
        <f t="shared" si="76"/>
        <v>#N/A</v>
      </c>
      <c r="K318" s="15" t="e">
        <f t="shared" si="76"/>
        <v>#N/A</v>
      </c>
      <c r="L318" s="15" t="e">
        <f t="shared" si="76"/>
        <v>#N/A</v>
      </c>
      <c r="M318" s="15" t="e">
        <f t="shared" si="76"/>
        <v>#N/A</v>
      </c>
      <c r="N318" s="15" t="e">
        <f t="shared" si="76"/>
        <v>#N/A</v>
      </c>
      <c r="O318" s="15" t="e">
        <f t="shared" si="76"/>
        <v>#N/A</v>
      </c>
      <c r="P318" s="15" t="e">
        <f t="shared" si="76"/>
        <v>#N/A</v>
      </c>
      <c r="Q318" s="15" t="e">
        <f t="shared" si="76"/>
        <v>#N/A</v>
      </c>
      <c r="R318" s="15" t="e">
        <f t="shared" si="76"/>
        <v>#N/A</v>
      </c>
      <c r="S318" s="15" t="e">
        <f t="shared" si="76"/>
        <v>#N/A</v>
      </c>
      <c r="T318" s="15" t="e">
        <f t="shared" si="76"/>
        <v>#N/A</v>
      </c>
      <c r="U318" s="15" t="e">
        <f t="shared" si="76"/>
        <v>#N/A</v>
      </c>
      <c r="V318" s="15" t="e">
        <f t="shared" si="76"/>
        <v>#N/A</v>
      </c>
      <c r="W318" s="18" t="e">
        <f t="shared" si="69"/>
        <v>#N/A</v>
      </c>
      <c r="X318" s="18" t="e">
        <f t="shared" si="70"/>
        <v>#N/A</v>
      </c>
      <c r="Y318" s="18" t="e">
        <f t="shared" si="71"/>
        <v>#N/A</v>
      </c>
      <c r="Z318" s="18" t="e">
        <f t="shared" si="72"/>
        <v>#N/A</v>
      </c>
      <c r="AA318" s="15" t="e">
        <f t="shared" si="73"/>
        <v>#N/A</v>
      </c>
      <c r="AB318" s="15" t="e">
        <f t="shared" si="74"/>
        <v>#N/A</v>
      </c>
      <c r="AC318" s="15" t="e">
        <f t="shared" si="75"/>
        <v>#N/A</v>
      </c>
    </row>
    <row r="319" spans="1:29" hidden="1" x14ac:dyDescent="0.2">
      <c r="A319">
        <v>4496</v>
      </c>
      <c r="C319" t="s">
        <v>2918</v>
      </c>
      <c r="D319" t="s">
        <v>2919</v>
      </c>
      <c r="E319" t="s">
        <v>71</v>
      </c>
      <c r="F319" t="s">
        <v>6263</v>
      </c>
      <c r="G319" t="e">
        <f t="shared" si="68"/>
        <v>#N/A</v>
      </c>
      <c r="H319" s="15" t="e">
        <f t="shared" si="76"/>
        <v>#N/A</v>
      </c>
      <c r="I319" s="15" t="e">
        <f t="shared" si="76"/>
        <v>#N/A</v>
      </c>
      <c r="J319" s="15" t="e">
        <f t="shared" si="76"/>
        <v>#N/A</v>
      </c>
      <c r="K319" s="15" t="e">
        <f t="shared" si="76"/>
        <v>#N/A</v>
      </c>
      <c r="L319" s="15" t="e">
        <f t="shared" si="76"/>
        <v>#N/A</v>
      </c>
      <c r="M319" s="15" t="e">
        <f t="shared" si="76"/>
        <v>#N/A</v>
      </c>
      <c r="N319" s="15" t="e">
        <f t="shared" si="76"/>
        <v>#N/A</v>
      </c>
      <c r="O319" s="15" t="e">
        <f t="shared" si="76"/>
        <v>#N/A</v>
      </c>
      <c r="P319" s="15" t="e">
        <f t="shared" si="76"/>
        <v>#N/A</v>
      </c>
      <c r="Q319" s="15" t="e">
        <f t="shared" si="76"/>
        <v>#N/A</v>
      </c>
      <c r="R319" s="15" t="e">
        <f t="shared" si="76"/>
        <v>#N/A</v>
      </c>
      <c r="S319" s="15" t="e">
        <f t="shared" si="76"/>
        <v>#N/A</v>
      </c>
      <c r="T319" s="15" t="e">
        <f t="shared" si="76"/>
        <v>#N/A</v>
      </c>
      <c r="U319" s="15" t="e">
        <f t="shared" si="76"/>
        <v>#N/A</v>
      </c>
      <c r="V319" s="15" t="e">
        <f t="shared" si="76"/>
        <v>#N/A</v>
      </c>
      <c r="W319" s="18" t="e">
        <f t="shared" si="69"/>
        <v>#N/A</v>
      </c>
      <c r="X319" s="18" t="e">
        <f t="shared" si="70"/>
        <v>#N/A</v>
      </c>
      <c r="Y319" s="18" t="e">
        <f t="shared" si="71"/>
        <v>#N/A</v>
      </c>
      <c r="Z319" s="18" t="e">
        <f t="shared" si="72"/>
        <v>#N/A</v>
      </c>
      <c r="AA319" s="15" t="e">
        <f t="shared" si="73"/>
        <v>#N/A</v>
      </c>
      <c r="AB319" s="15" t="e">
        <f t="shared" si="74"/>
        <v>#N/A</v>
      </c>
      <c r="AC319" s="15" t="e">
        <f t="shared" si="75"/>
        <v>#N/A</v>
      </c>
    </row>
    <row r="320" spans="1:29" hidden="1" x14ac:dyDescent="0.2">
      <c r="A320">
        <v>4498</v>
      </c>
      <c r="C320" t="s">
        <v>2922</v>
      </c>
      <c r="D320" t="s">
        <v>2923</v>
      </c>
      <c r="E320" t="s">
        <v>71</v>
      </c>
      <c r="F320" t="s">
        <v>6263</v>
      </c>
      <c r="G320" t="e">
        <f t="shared" si="68"/>
        <v>#N/A</v>
      </c>
      <c r="H320" s="15" t="e">
        <f t="shared" si="76"/>
        <v>#N/A</v>
      </c>
      <c r="I320" s="15" t="e">
        <f t="shared" si="76"/>
        <v>#N/A</v>
      </c>
      <c r="J320" s="15" t="e">
        <f t="shared" si="76"/>
        <v>#N/A</v>
      </c>
      <c r="K320" s="15" t="e">
        <f t="shared" si="76"/>
        <v>#N/A</v>
      </c>
      <c r="L320" s="15" t="e">
        <f t="shared" si="76"/>
        <v>#N/A</v>
      </c>
      <c r="M320" s="15" t="e">
        <f t="shared" si="76"/>
        <v>#N/A</v>
      </c>
      <c r="N320" s="15" t="e">
        <f t="shared" si="76"/>
        <v>#N/A</v>
      </c>
      <c r="O320" s="15" t="e">
        <f t="shared" si="76"/>
        <v>#N/A</v>
      </c>
      <c r="P320" s="15" t="e">
        <f t="shared" si="76"/>
        <v>#N/A</v>
      </c>
      <c r="Q320" s="15" t="e">
        <f t="shared" si="76"/>
        <v>#N/A</v>
      </c>
      <c r="R320" s="15" t="e">
        <f t="shared" si="76"/>
        <v>#N/A</v>
      </c>
      <c r="S320" s="15" t="e">
        <f t="shared" si="76"/>
        <v>#N/A</v>
      </c>
      <c r="T320" s="15" t="e">
        <f t="shared" si="76"/>
        <v>#N/A</v>
      </c>
      <c r="U320" s="15" t="e">
        <f t="shared" si="76"/>
        <v>#N/A</v>
      </c>
      <c r="V320" s="15" t="e">
        <f t="shared" si="76"/>
        <v>#N/A</v>
      </c>
      <c r="W320" s="18" t="e">
        <f t="shared" si="69"/>
        <v>#N/A</v>
      </c>
      <c r="X320" s="18" t="e">
        <f t="shared" si="70"/>
        <v>#N/A</v>
      </c>
      <c r="Y320" s="18" t="e">
        <f t="shared" si="71"/>
        <v>#N/A</v>
      </c>
      <c r="Z320" s="18" t="e">
        <f t="shared" si="72"/>
        <v>#N/A</v>
      </c>
      <c r="AA320" s="15" t="e">
        <f t="shared" si="73"/>
        <v>#N/A</v>
      </c>
      <c r="AB320" s="15" t="e">
        <f t="shared" si="74"/>
        <v>#N/A</v>
      </c>
      <c r="AC320" s="15" t="e">
        <f t="shared" si="75"/>
        <v>#N/A</v>
      </c>
    </row>
    <row r="321" spans="1:29" hidden="1" x14ac:dyDescent="0.2">
      <c r="A321">
        <v>4501</v>
      </c>
      <c r="B321">
        <v>41864</v>
      </c>
      <c r="C321" t="s">
        <v>2927</v>
      </c>
      <c r="D321" t="s">
        <v>2093</v>
      </c>
      <c r="E321" t="s">
        <v>240</v>
      </c>
      <c r="F321" t="s">
        <v>241</v>
      </c>
      <c r="G321" t="e">
        <f t="shared" si="68"/>
        <v>#N/A</v>
      </c>
      <c r="H321" s="15" t="e">
        <f t="shared" si="76"/>
        <v>#N/A</v>
      </c>
      <c r="I321" s="15" t="e">
        <f t="shared" si="76"/>
        <v>#N/A</v>
      </c>
      <c r="J321" s="15" t="e">
        <f t="shared" si="76"/>
        <v>#N/A</v>
      </c>
      <c r="K321" s="15" t="e">
        <f t="shared" si="76"/>
        <v>#N/A</v>
      </c>
      <c r="L321" s="15" t="e">
        <f t="shared" si="76"/>
        <v>#N/A</v>
      </c>
      <c r="M321" s="15" t="e">
        <f t="shared" si="76"/>
        <v>#N/A</v>
      </c>
      <c r="N321" s="15" t="e">
        <f t="shared" si="76"/>
        <v>#N/A</v>
      </c>
      <c r="O321" s="15" t="e">
        <f t="shared" si="76"/>
        <v>#N/A</v>
      </c>
      <c r="P321" s="15" t="e">
        <f t="shared" si="76"/>
        <v>#N/A</v>
      </c>
      <c r="Q321" s="15" t="e">
        <f t="shared" si="76"/>
        <v>#N/A</v>
      </c>
      <c r="R321" s="15" t="e">
        <f t="shared" si="76"/>
        <v>#N/A</v>
      </c>
      <c r="S321" s="15" t="e">
        <f t="shared" si="76"/>
        <v>#N/A</v>
      </c>
      <c r="T321" s="15" t="e">
        <f t="shared" si="76"/>
        <v>#N/A</v>
      </c>
      <c r="U321" s="15" t="e">
        <f t="shared" si="76"/>
        <v>#N/A</v>
      </c>
      <c r="V321" s="15" t="e">
        <f t="shared" si="76"/>
        <v>#N/A</v>
      </c>
      <c r="W321" s="18" t="e">
        <f t="shared" si="69"/>
        <v>#N/A</v>
      </c>
      <c r="X321" s="18" t="e">
        <f t="shared" si="70"/>
        <v>#N/A</v>
      </c>
      <c r="Y321" s="18" t="e">
        <f t="shared" si="71"/>
        <v>#N/A</v>
      </c>
      <c r="Z321" s="18" t="e">
        <f t="shared" si="72"/>
        <v>#N/A</v>
      </c>
      <c r="AA321" s="15" t="e">
        <f t="shared" si="73"/>
        <v>#N/A</v>
      </c>
      <c r="AB321" s="15" t="e">
        <f t="shared" si="74"/>
        <v>#N/A</v>
      </c>
      <c r="AC321" s="15" t="e">
        <f t="shared" si="75"/>
        <v>#N/A</v>
      </c>
    </row>
    <row r="322" spans="1:29" hidden="1" x14ac:dyDescent="0.2">
      <c r="A322">
        <v>4502</v>
      </c>
      <c r="B322">
        <v>41905</v>
      </c>
      <c r="C322" t="s">
        <v>2928</v>
      </c>
      <c r="D322" t="s">
        <v>2068</v>
      </c>
      <c r="E322" t="s">
        <v>240</v>
      </c>
      <c r="F322" t="s">
        <v>241</v>
      </c>
      <c r="G322" t="str">
        <f t="shared" si="68"/>
        <v>HA  Equipment Upgrades</v>
      </c>
      <c r="H322" s="15">
        <f t="shared" si="76"/>
        <v>0</v>
      </c>
      <c r="I322" s="15">
        <f t="shared" si="76"/>
        <v>0</v>
      </c>
      <c r="J322" s="15">
        <f t="shared" si="76"/>
        <v>8020.2</v>
      </c>
      <c r="K322" s="15">
        <f t="shared" si="76"/>
        <v>333931.26</v>
      </c>
      <c r="L322" s="15">
        <f t="shared" si="76"/>
        <v>0</v>
      </c>
      <c r="M322" s="15">
        <f t="shared" si="76"/>
        <v>0</v>
      </c>
      <c r="N322" s="15">
        <f t="shared" si="76"/>
        <v>330200</v>
      </c>
      <c r="O322" s="15">
        <f t="shared" si="76"/>
        <v>8020.2</v>
      </c>
      <c r="P322" s="15">
        <f t="shared" si="76"/>
        <v>8020.2</v>
      </c>
      <c r="Q322" s="15">
        <f t="shared" si="76"/>
        <v>0</v>
      </c>
      <c r="R322" s="15">
        <f t="shared" si="76"/>
        <v>333931.26</v>
      </c>
      <c r="S322" s="15">
        <f t="shared" si="76"/>
        <v>333931.26</v>
      </c>
      <c r="T322" s="15">
        <f t="shared" si="76"/>
        <v>0</v>
      </c>
      <c r="U322" s="15">
        <f t="shared" si="76"/>
        <v>62385</v>
      </c>
      <c r="V322" s="15">
        <f t="shared" si="76"/>
        <v>0</v>
      </c>
      <c r="W322" s="18">
        <f t="shared" si="69"/>
        <v>330200</v>
      </c>
      <c r="X322" s="18">
        <f t="shared" si="70"/>
        <v>333931.26</v>
      </c>
      <c r="Y322" s="18">
        <f t="shared" si="71"/>
        <v>-3731.2600000000093</v>
      </c>
      <c r="Z322" s="18">
        <f t="shared" si="72"/>
        <v>0</v>
      </c>
      <c r="AA322" s="15">
        <f t="shared" si="73"/>
        <v>325911.06</v>
      </c>
      <c r="AB322" s="15">
        <f t="shared" si="74"/>
        <v>8020.2</v>
      </c>
      <c r="AC322" s="15">
        <f t="shared" si="75"/>
        <v>0</v>
      </c>
    </row>
    <row r="323" spans="1:29" hidden="1" x14ac:dyDescent="0.2">
      <c r="A323">
        <v>4506</v>
      </c>
      <c r="C323" t="s">
        <v>2932</v>
      </c>
      <c r="D323" t="s">
        <v>2933</v>
      </c>
      <c r="E323" t="s">
        <v>66</v>
      </c>
      <c r="F323" t="s">
        <v>67</v>
      </c>
      <c r="G323" t="e">
        <f t="shared" si="68"/>
        <v>#N/A</v>
      </c>
      <c r="H323" s="15" t="e">
        <f t="shared" si="76"/>
        <v>#N/A</v>
      </c>
      <c r="I323" s="15" t="e">
        <f t="shared" si="76"/>
        <v>#N/A</v>
      </c>
      <c r="J323" s="15" t="e">
        <f t="shared" si="76"/>
        <v>#N/A</v>
      </c>
      <c r="K323" s="15" t="e">
        <f t="shared" si="76"/>
        <v>#N/A</v>
      </c>
      <c r="L323" s="15" t="e">
        <f t="shared" si="76"/>
        <v>#N/A</v>
      </c>
      <c r="M323" s="15" t="e">
        <f t="shared" si="76"/>
        <v>#N/A</v>
      </c>
      <c r="N323" s="15" t="e">
        <f t="shared" si="76"/>
        <v>#N/A</v>
      </c>
      <c r="O323" s="15" t="e">
        <f t="shared" si="76"/>
        <v>#N/A</v>
      </c>
      <c r="P323" s="15" t="e">
        <f t="shared" si="76"/>
        <v>#N/A</v>
      </c>
      <c r="Q323" s="15" t="e">
        <f t="shared" si="76"/>
        <v>#N/A</v>
      </c>
      <c r="R323" s="15" t="e">
        <f t="shared" si="76"/>
        <v>#N/A</v>
      </c>
      <c r="S323" s="15" t="e">
        <f t="shared" si="76"/>
        <v>#N/A</v>
      </c>
      <c r="T323" s="15" t="e">
        <f t="shared" si="76"/>
        <v>#N/A</v>
      </c>
      <c r="U323" s="15" t="e">
        <f t="shared" si="76"/>
        <v>#N/A</v>
      </c>
      <c r="V323" s="15" t="e">
        <f t="shared" si="76"/>
        <v>#N/A</v>
      </c>
      <c r="W323" s="18" t="e">
        <f t="shared" si="69"/>
        <v>#N/A</v>
      </c>
      <c r="X323" s="18" t="e">
        <f t="shared" si="70"/>
        <v>#N/A</v>
      </c>
      <c r="Y323" s="18" t="e">
        <f t="shared" si="71"/>
        <v>#N/A</v>
      </c>
      <c r="Z323" s="18" t="e">
        <f t="shared" si="72"/>
        <v>#N/A</v>
      </c>
      <c r="AA323" s="15" t="e">
        <f t="shared" si="73"/>
        <v>#N/A</v>
      </c>
      <c r="AB323" s="15" t="e">
        <f t="shared" si="74"/>
        <v>#N/A</v>
      </c>
      <c r="AC323" s="15" t="e">
        <f t="shared" si="75"/>
        <v>#N/A</v>
      </c>
    </row>
    <row r="324" spans="1:29" hidden="1" x14ac:dyDescent="0.2">
      <c r="A324">
        <v>4507</v>
      </c>
      <c r="C324" t="s">
        <v>2934</v>
      </c>
      <c r="D324" t="s">
        <v>2935</v>
      </c>
      <c r="E324" t="s">
        <v>91</v>
      </c>
      <c r="F324" t="s">
        <v>92</v>
      </c>
      <c r="G324" t="e">
        <f t="shared" si="68"/>
        <v>#N/A</v>
      </c>
      <c r="H324" s="15" t="e">
        <f t="shared" si="76"/>
        <v>#N/A</v>
      </c>
      <c r="I324" s="15" t="e">
        <f t="shared" si="76"/>
        <v>#N/A</v>
      </c>
      <c r="J324" s="15" t="e">
        <f t="shared" si="76"/>
        <v>#N/A</v>
      </c>
      <c r="K324" s="15" t="e">
        <f t="shared" si="76"/>
        <v>#N/A</v>
      </c>
      <c r="L324" s="15" t="e">
        <f t="shared" si="76"/>
        <v>#N/A</v>
      </c>
      <c r="M324" s="15" t="e">
        <f t="shared" si="76"/>
        <v>#N/A</v>
      </c>
      <c r="N324" s="15" t="e">
        <f t="shared" si="76"/>
        <v>#N/A</v>
      </c>
      <c r="O324" s="15" t="e">
        <f t="shared" si="76"/>
        <v>#N/A</v>
      </c>
      <c r="P324" s="15" t="e">
        <f t="shared" si="76"/>
        <v>#N/A</v>
      </c>
      <c r="Q324" s="15" t="e">
        <f t="shared" si="76"/>
        <v>#N/A</v>
      </c>
      <c r="R324" s="15" t="e">
        <f t="shared" si="76"/>
        <v>#N/A</v>
      </c>
      <c r="S324" s="15" t="e">
        <f t="shared" si="76"/>
        <v>#N/A</v>
      </c>
      <c r="T324" s="15" t="e">
        <f t="shared" si="76"/>
        <v>#N/A</v>
      </c>
      <c r="U324" s="15" t="e">
        <f t="shared" si="76"/>
        <v>#N/A</v>
      </c>
      <c r="V324" s="15" t="e">
        <f t="shared" si="76"/>
        <v>#N/A</v>
      </c>
      <c r="W324" s="18" t="e">
        <f t="shared" si="69"/>
        <v>#N/A</v>
      </c>
      <c r="X324" s="18" t="e">
        <f t="shared" si="70"/>
        <v>#N/A</v>
      </c>
      <c r="Y324" s="18" t="e">
        <f t="shared" si="71"/>
        <v>#N/A</v>
      </c>
      <c r="Z324" s="18" t="e">
        <f t="shared" si="72"/>
        <v>#N/A</v>
      </c>
      <c r="AA324" s="15" t="e">
        <f t="shared" si="73"/>
        <v>#N/A</v>
      </c>
      <c r="AB324" s="15" t="e">
        <f t="shared" si="74"/>
        <v>#N/A</v>
      </c>
      <c r="AC324" s="15" t="e">
        <f t="shared" si="75"/>
        <v>#N/A</v>
      </c>
    </row>
    <row r="325" spans="1:29" hidden="1" x14ac:dyDescent="0.2">
      <c r="A325">
        <v>4508</v>
      </c>
      <c r="C325" t="s">
        <v>2936</v>
      </c>
      <c r="D325" t="s">
        <v>2937</v>
      </c>
      <c r="E325" t="s">
        <v>78</v>
      </c>
      <c r="F325" t="s">
        <v>79</v>
      </c>
      <c r="G325" t="e">
        <f t="shared" si="68"/>
        <v>#N/A</v>
      </c>
      <c r="H325" s="15" t="e">
        <f t="shared" si="76"/>
        <v>#N/A</v>
      </c>
      <c r="I325" s="15" t="e">
        <f t="shared" si="76"/>
        <v>#N/A</v>
      </c>
      <c r="J325" s="15" t="e">
        <f t="shared" si="76"/>
        <v>#N/A</v>
      </c>
      <c r="K325" s="15" t="e">
        <f t="shared" si="76"/>
        <v>#N/A</v>
      </c>
      <c r="L325" s="15" t="e">
        <f t="shared" si="76"/>
        <v>#N/A</v>
      </c>
      <c r="M325" s="15" t="e">
        <f t="shared" si="76"/>
        <v>#N/A</v>
      </c>
      <c r="N325" s="15" t="e">
        <f t="shared" si="76"/>
        <v>#N/A</v>
      </c>
      <c r="O325" s="15" t="e">
        <f t="shared" si="76"/>
        <v>#N/A</v>
      </c>
      <c r="P325" s="15" t="e">
        <f t="shared" si="76"/>
        <v>#N/A</v>
      </c>
      <c r="Q325" s="15" t="e">
        <f t="shared" si="76"/>
        <v>#N/A</v>
      </c>
      <c r="R325" s="15" t="e">
        <f t="shared" si="76"/>
        <v>#N/A</v>
      </c>
      <c r="S325" s="15" t="e">
        <f t="shared" si="76"/>
        <v>#N/A</v>
      </c>
      <c r="T325" s="15" t="e">
        <f t="shared" si="76"/>
        <v>#N/A</v>
      </c>
      <c r="U325" s="15" t="e">
        <f t="shared" si="76"/>
        <v>#N/A</v>
      </c>
      <c r="V325" s="15" t="e">
        <f t="shared" si="76"/>
        <v>#N/A</v>
      </c>
      <c r="W325" s="18" t="e">
        <f t="shared" si="69"/>
        <v>#N/A</v>
      </c>
      <c r="X325" s="18" t="e">
        <f t="shared" si="70"/>
        <v>#N/A</v>
      </c>
      <c r="Y325" s="18" t="e">
        <f t="shared" si="71"/>
        <v>#N/A</v>
      </c>
      <c r="Z325" s="18" t="e">
        <f t="shared" si="72"/>
        <v>#N/A</v>
      </c>
      <c r="AA325" s="15" t="e">
        <f t="shared" si="73"/>
        <v>#N/A</v>
      </c>
      <c r="AB325" s="15" t="e">
        <f t="shared" si="74"/>
        <v>#N/A</v>
      </c>
      <c r="AC325" s="15" t="e">
        <f t="shared" si="75"/>
        <v>#N/A</v>
      </c>
    </row>
    <row r="326" spans="1:29" hidden="1" x14ac:dyDescent="0.2">
      <c r="A326">
        <v>4510</v>
      </c>
      <c r="B326">
        <v>42645</v>
      </c>
      <c r="C326" t="s">
        <v>2940</v>
      </c>
      <c r="D326" t="s">
        <v>2941</v>
      </c>
      <c r="E326" t="s">
        <v>91</v>
      </c>
      <c r="F326" t="s">
        <v>92</v>
      </c>
      <c r="G326" t="e">
        <f t="shared" si="68"/>
        <v>#N/A</v>
      </c>
      <c r="H326" s="15" t="e">
        <f t="shared" si="76"/>
        <v>#N/A</v>
      </c>
      <c r="I326" s="15" t="e">
        <f t="shared" si="76"/>
        <v>#N/A</v>
      </c>
      <c r="J326" s="15" t="e">
        <f t="shared" si="76"/>
        <v>#N/A</v>
      </c>
      <c r="K326" s="15" t="e">
        <f t="shared" si="76"/>
        <v>#N/A</v>
      </c>
      <c r="L326" s="15" t="e">
        <f t="shared" si="76"/>
        <v>#N/A</v>
      </c>
      <c r="M326" s="15" t="e">
        <f t="shared" si="76"/>
        <v>#N/A</v>
      </c>
      <c r="N326" s="15" t="e">
        <f t="shared" si="76"/>
        <v>#N/A</v>
      </c>
      <c r="O326" s="15" t="e">
        <f t="shared" si="76"/>
        <v>#N/A</v>
      </c>
      <c r="P326" s="15" t="e">
        <f t="shared" si="76"/>
        <v>#N/A</v>
      </c>
      <c r="Q326" s="15" t="e">
        <f t="shared" si="76"/>
        <v>#N/A</v>
      </c>
      <c r="R326" s="15" t="e">
        <f t="shared" si="76"/>
        <v>#N/A</v>
      </c>
      <c r="S326" s="15" t="e">
        <f t="shared" si="76"/>
        <v>#N/A</v>
      </c>
      <c r="T326" s="15" t="e">
        <f t="shared" si="76"/>
        <v>#N/A</v>
      </c>
      <c r="U326" s="15" t="e">
        <f t="shared" si="76"/>
        <v>#N/A</v>
      </c>
      <c r="V326" s="15" t="e">
        <f t="shared" si="76"/>
        <v>#N/A</v>
      </c>
      <c r="W326" s="18" t="e">
        <f t="shared" si="69"/>
        <v>#N/A</v>
      </c>
      <c r="X326" s="18" t="e">
        <f t="shared" si="70"/>
        <v>#N/A</v>
      </c>
      <c r="Y326" s="18" t="e">
        <f t="shared" si="71"/>
        <v>#N/A</v>
      </c>
      <c r="Z326" s="18" t="e">
        <f t="shared" si="72"/>
        <v>#N/A</v>
      </c>
      <c r="AA326" s="15" t="e">
        <f t="shared" si="73"/>
        <v>#N/A</v>
      </c>
      <c r="AB326" s="15" t="e">
        <f t="shared" si="74"/>
        <v>#N/A</v>
      </c>
      <c r="AC326" s="15" t="e">
        <f t="shared" si="75"/>
        <v>#N/A</v>
      </c>
    </row>
    <row r="327" spans="1:29" hidden="1" x14ac:dyDescent="0.2">
      <c r="A327">
        <v>4511</v>
      </c>
      <c r="B327">
        <v>41882</v>
      </c>
      <c r="C327" t="s">
        <v>2942</v>
      </c>
      <c r="D327" t="s">
        <v>2113</v>
      </c>
      <c r="E327" t="s">
        <v>78</v>
      </c>
      <c r="F327" t="s">
        <v>79</v>
      </c>
      <c r="G327" t="str">
        <f t="shared" si="68"/>
        <v>Furniture/Fittings</v>
      </c>
      <c r="H327" s="15">
        <f t="shared" si="76"/>
        <v>0</v>
      </c>
      <c r="I327" s="15">
        <f t="shared" si="76"/>
        <v>0</v>
      </c>
      <c r="J327" s="15">
        <f t="shared" si="76"/>
        <v>-831.05</v>
      </c>
      <c r="K327" s="15">
        <f t="shared" si="76"/>
        <v>28028.3</v>
      </c>
      <c r="L327" s="15">
        <f t="shared" si="76"/>
        <v>0</v>
      </c>
      <c r="M327" s="15">
        <f t="shared" si="76"/>
        <v>0</v>
      </c>
      <c r="N327" s="15">
        <f t="shared" si="76"/>
        <v>18000</v>
      </c>
      <c r="O327" s="15">
        <f t="shared" si="76"/>
        <v>-242.05</v>
      </c>
      <c r="P327" s="15">
        <f t="shared" si="76"/>
        <v>-831.05</v>
      </c>
      <c r="Q327" s="15">
        <f t="shared" si="76"/>
        <v>0</v>
      </c>
      <c r="R327" s="15">
        <f t="shared" si="76"/>
        <v>28617.3</v>
      </c>
      <c r="S327" s="15">
        <f t="shared" si="76"/>
        <v>28028.3</v>
      </c>
      <c r="T327" s="15">
        <f t="shared" si="76"/>
        <v>0</v>
      </c>
      <c r="U327" s="15">
        <f t="shared" si="76"/>
        <v>0</v>
      </c>
      <c r="V327" s="15">
        <f t="shared" si="76"/>
        <v>0</v>
      </c>
      <c r="W327" s="18">
        <f t="shared" si="69"/>
        <v>18000</v>
      </c>
      <c r="X327" s="18">
        <f t="shared" si="70"/>
        <v>28028.3</v>
      </c>
      <c r="Y327" s="18">
        <f t="shared" si="71"/>
        <v>-10028.299999999999</v>
      </c>
      <c r="Z327" s="18">
        <f t="shared" si="72"/>
        <v>0</v>
      </c>
      <c r="AA327" s="15">
        <f t="shared" si="73"/>
        <v>28859.35</v>
      </c>
      <c r="AB327" s="15">
        <f t="shared" si="74"/>
        <v>-831.05</v>
      </c>
      <c r="AC327" s="15">
        <f t="shared" si="75"/>
        <v>0</v>
      </c>
    </row>
    <row r="328" spans="1:29" hidden="1" x14ac:dyDescent="0.2">
      <c r="A328">
        <v>4512</v>
      </c>
      <c r="B328">
        <v>41888</v>
      </c>
      <c r="C328" t="s">
        <v>2944</v>
      </c>
      <c r="D328" t="s">
        <v>2109</v>
      </c>
      <c r="E328" t="s">
        <v>78</v>
      </c>
      <c r="F328" t="s">
        <v>79</v>
      </c>
      <c r="G328" t="e">
        <f t="shared" si="68"/>
        <v>#N/A</v>
      </c>
      <c r="H328" s="15" t="e">
        <f t="shared" si="76"/>
        <v>#N/A</v>
      </c>
      <c r="I328" s="15" t="e">
        <f t="shared" si="76"/>
        <v>#N/A</v>
      </c>
      <c r="J328" s="15" t="e">
        <f t="shared" si="76"/>
        <v>#N/A</v>
      </c>
      <c r="K328" s="15" t="e">
        <f t="shared" si="76"/>
        <v>#N/A</v>
      </c>
      <c r="L328" s="15" t="e">
        <f t="shared" si="76"/>
        <v>#N/A</v>
      </c>
      <c r="M328" s="15" t="e">
        <f t="shared" si="76"/>
        <v>#N/A</v>
      </c>
      <c r="N328" s="15" t="e">
        <f t="shared" si="76"/>
        <v>#N/A</v>
      </c>
      <c r="O328" s="15" t="e">
        <f t="shared" si="76"/>
        <v>#N/A</v>
      </c>
      <c r="P328" s="15" t="e">
        <f t="shared" si="76"/>
        <v>#N/A</v>
      </c>
      <c r="Q328" s="15" t="e">
        <f t="shared" si="76"/>
        <v>#N/A</v>
      </c>
      <c r="R328" s="15" t="e">
        <f t="shared" si="76"/>
        <v>#N/A</v>
      </c>
      <c r="S328" s="15" t="e">
        <f t="shared" si="76"/>
        <v>#N/A</v>
      </c>
      <c r="T328" s="15" t="e">
        <f t="shared" si="76"/>
        <v>#N/A</v>
      </c>
      <c r="U328" s="15" t="e">
        <f t="shared" si="76"/>
        <v>#N/A</v>
      </c>
      <c r="V328" s="15" t="e">
        <f t="shared" si="76"/>
        <v>#N/A</v>
      </c>
      <c r="W328" s="18" t="e">
        <f t="shared" si="69"/>
        <v>#N/A</v>
      </c>
      <c r="X328" s="18" t="e">
        <f t="shared" si="70"/>
        <v>#N/A</v>
      </c>
      <c r="Y328" s="18" t="e">
        <f t="shared" si="71"/>
        <v>#N/A</v>
      </c>
      <c r="Z328" s="18" t="e">
        <f t="shared" si="72"/>
        <v>#N/A</v>
      </c>
      <c r="AA328" s="15" t="e">
        <f t="shared" si="73"/>
        <v>#N/A</v>
      </c>
      <c r="AB328" s="15" t="e">
        <f t="shared" si="74"/>
        <v>#N/A</v>
      </c>
      <c r="AC328" s="15" t="e">
        <f t="shared" si="75"/>
        <v>#N/A</v>
      </c>
    </row>
    <row r="329" spans="1:29" hidden="1" x14ac:dyDescent="0.2">
      <c r="A329">
        <v>4517</v>
      </c>
      <c r="B329">
        <v>42194</v>
      </c>
      <c r="C329" t="s">
        <v>2953</v>
      </c>
      <c r="D329" t="s">
        <v>2126</v>
      </c>
      <c r="E329" t="s">
        <v>78</v>
      </c>
      <c r="F329" t="s">
        <v>79</v>
      </c>
      <c r="G329" t="e">
        <f t="shared" si="68"/>
        <v>#N/A</v>
      </c>
      <c r="H329" s="15" t="e">
        <f t="shared" si="76"/>
        <v>#N/A</v>
      </c>
      <c r="I329" s="15" t="e">
        <f t="shared" si="76"/>
        <v>#N/A</v>
      </c>
      <c r="J329" s="15" t="e">
        <f t="shared" si="76"/>
        <v>#N/A</v>
      </c>
      <c r="K329" s="15" t="e">
        <f t="shared" si="76"/>
        <v>#N/A</v>
      </c>
      <c r="L329" s="15" t="e">
        <f t="shared" si="76"/>
        <v>#N/A</v>
      </c>
      <c r="M329" s="15" t="e">
        <f t="shared" si="76"/>
        <v>#N/A</v>
      </c>
      <c r="N329" s="15" t="e">
        <f t="shared" si="76"/>
        <v>#N/A</v>
      </c>
      <c r="O329" s="15" t="e">
        <f t="shared" si="76"/>
        <v>#N/A</v>
      </c>
      <c r="P329" s="15" t="e">
        <f t="shared" si="76"/>
        <v>#N/A</v>
      </c>
      <c r="Q329" s="15" t="e">
        <f t="shared" si="76"/>
        <v>#N/A</v>
      </c>
      <c r="R329" s="15" t="e">
        <f t="shared" si="76"/>
        <v>#N/A</v>
      </c>
      <c r="S329" s="15" t="e">
        <f t="shared" si="76"/>
        <v>#N/A</v>
      </c>
      <c r="T329" s="15" t="e">
        <f t="shared" si="76"/>
        <v>#N/A</v>
      </c>
      <c r="U329" s="15" t="e">
        <f t="shared" si="76"/>
        <v>#N/A</v>
      </c>
      <c r="V329" s="15" t="e">
        <f t="shared" si="76"/>
        <v>#N/A</v>
      </c>
      <c r="W329" s="18" t="e">
        <f t="shared" si="69"/>
        <v>#N/A</v>
      </c>
      <c r="X329" s="18" t="e">
        <f t="shared" si="70"/>
        <v>#N/A</v>
      </c>
      <c r="Y329" s="18" t="e">
        <f t="shared" si="71"/>
        <v>#N/A</v>
      </c>
      <c r="Z329" s="18" t="e">
        <f t="shared" si="72"/>
        <v>#N/A</v>
      </c>
      <c r="AA329" s="15" t="e">
        <f t="shared" si="73"/>
        <v>#N/A</v>
      </c>
      <c r="AB329" s="15" t="e">
        <f t="shared" si="74"/>
        <v>#N/A</v>
      </c>
      <c r="AC329" s="15" t="e">
        <f t="shared" si="75"/>
        <v>#N/A</v>
      </c>
    </row>
    <row r="330" spans="1:29" hidden="1" x14ac:dyDescent="0.2">
      <c r="A330">
        <v>4518</v>
      </c>
      <c r="C330" t="s">
        <v>2954</v>
      </c>
      <c r="D330" t="s">
        <v>2955</v>
      </c>
      <c r="E330" t="s">
        <v>78</v>
      </c>
      <c r="F330" t="s">
        <v>79</v>
      </c>
      <c r="G330" t="e">
        <f t="shared" si="68"/>
        <v>#N/A</v>
      </c>
      <c r="H330" s="15" t="e">
        <f t="shared" si="76"/>
        <v>#N/A</v>
      </c>
      <c r="I330" s="15" t="e">
        <f t="shared" si="76"/>
        <v>#N/A</v>
      </c>
      <c r="J330" s="15" t="e">
        <f t="shared" si="76"/>
        <v>#N/A</v>
      </c>
      <c r="K330" s="15" t="e">
        <f t="shared" si="76"/>
        <v>#N/A</v>
      </c>
      <c r="L330" s="15" t="e">
        <f t="shared" si="76"/>
        <v>#N/A</v>
      </c>
      <c r="M330" s="15" t="e">
        <f t="shared" si="76"/>
        <v>#N/A</v>
      </c>
      <c r="N330" s="15" t="e">
        <f t="shared" si="76"/>
        <v>#N/A</v>
      </c>
      <c r="O330" s="15" t="e">
        <f t="shared" si="76"/>
        <v>#N/A</v>
      </c>
      <c r="P330" s="15" t="e">
        <f t="shared" si="76"/>
        <v>#N/A</v>
      </c>
      <c r="Q330" s="15" t="e">
        <f t="shared" si="76"/>
        <v>#N/A</v>
      </c>
      <c r="R330" s="15" t="e">
        <f t="shared" si="76"/>
        <v>#N/A</v>
      </c>
      <c r="S330" s="15" t="e">
        <f t="shared" si="76"/>
        <v>#N/A</v>
      </c>
      <c r="T330" s="15" t="e">
        <f t="shared" si="76"/>
        <v>#N/A</v>
      </c>
      <c r="U330" s="15" t="e">
        <f t="shared" si="76"/>
        <v>#N/A</v>
      </c>
      <c r="V330" s="15" t="e">
        <f t="shared" si="76"/>
        <v>#N/A</v>
      </c>
      <c r="W330" s="18" t="e">
        <f t="shared" si="69"/>
        <v>#N/A</v>
      </c>
      <c r="X330" s="18" t="e">
        <f t="shared" si="70"/>
        <v>#N/A</v>
      </c>
      <c r="Y330" s="18" t="e">
        <f t="shared" si="71"/>
        <v>#N/A</v>
      </c>
      <c r="Z330" s="18" t="e">
        <f t="shared" si="72"/>
        <v>#N/A</v>
      </c>
      <c r="AA330" s="15" t="e">
        <f t="shared" si="73"/>
        <v>#N/A</v>
      </c>
      <c r="AB330" s="15" t="e">
        <f t="shared" si="74"/>
        <v>#N/A</v>
      </c>
      <c r="AC330" s="15" t="e">
        <f t="shared" si="75"/>
        <v>#N/A</v>
      </c>
    </row>
    <row r="331" spans="1:29" hidden="1" x14ac:dyDescent="0.2">
      <c r="A331">
        <v>4521</v>
      </c>
      <c r="B331">
        <v>42368</v>
      </c>
      <c r="C331" t="s">
        <v>2960</v>
      </c>
      <c r="D331" t="s">
        <v>2759</v>
      </c>
      <c r="E331" t="s">
        <v>78</v>
      </c>
      <c r="F331" t="s">
        <v>79</v>
      </c>
      <c r="G331" t="e">
        <f t="shared" si="68"/>
        <v>#N/A</v>
      </c>
      <c r="H331" s="15" t="e">
        <f t="shared" ref="H331:V347" si="77">VLOOKUP($A331,SIBMonthly,H$1,FALSE)</f>
        <v>#N/A</v>
      </c>
      <c r="I331" s="15" t="e">
        <f t="shared" si="77"/>
        <v>#N/A</v>
      </c>
      <c r="J331" s="15" t="e">
        <f t="shared" si="77"/>
        <v>#N/A</v>
      </c>
      <c r="K331" s="15" t="e">
        <f t="shared" si="77"/>
        <v>#N/A</v>
      </c>
      <c r="L331" s="15" t="e">
        <f t="shared" si="77"/>
        <v>#N/A</v>
      </c>
      <c r="M331" s="15" t="e">
        <f t="shared" si="77"/>
        <v>#N/A</v>
      </c>
      <c r="N331" s="15" t="e">
        <f t="shared" si="77"/>
        <v>#N/A</v>
      </c>
      <c r="O331" s="15" t="e">
        <f t="shared" si="77"/>
        <v>#N/A</v>
      </c>
      <c r="P331" s="15" t="e">
        <f t="shared" si="77"/>
        <v>#N/A</v>
      </c>
      <c r="Q331" s="15" t="e">
        <f t="shared" si="77"/>
        <v>#N/A</v>
      </c>
      <c r="R331" s="15" t="e">
        <f t="shared" si="77"/>
        <v>#N/A</v>
      </c>
      <c r="S331" s="15" t="e">
        <f t="shared" si="77"/>
        <v>#N/A</v>
      </c>
      <c r="T331" s="15" t="e">
        <f t="shared" si="77"/>
        <v>#N/A</v>
      </c>
      <c r="U331" s="15" t="e">
        <f t="shared" si="77"/>
        <v>#N/A</v>
      </c>
      <c r="V331" s="15" t="e">
        <f t="shared" si="77"/>
        <v>#N/A</v>
      </c>
      <c r="W331" s="18" t="e">
        <f t="shared" si="69"/>
        <v>#N/A</v>
      </c>
      <c r="X331" s="18" t="e">
        <f t="shared" si="70"/>
        <v>#N/A</v>
      </c>
      <c r="Y331" s="18" t="e">
        <f t="shared" si="71"/>
        <v>#N/A</v>
      </c>
      <c r="Z331" s="18" t="e">
        <f t="shared" si="72"/>
        <v>#N/A</v>
      </c>
      <c r="AA331" s="15" t="e">
        <f t="shared" si="73"/>
        <v>#N/A</v>
      </c>
      <c r="AB331" s="15" t="e">
        <f t="shared" si="74"/>
        <v>#N/A</v>
      </c>
      <c r="AC331" s="15" t="e">
        <f t="shared" si="75"/>
        <v>#N/A</v>
      </c>
    </row>
    <row r="332" spans="1:29" hidden="1" x14ac:dyDescent="0.2">
      <c r="A332">
        <v>4522</v>
      </c>
      <c r="B332">
        <v>41886</v>
      </c>
      <c r="C332" t="s">
        <v>2961</v>
      </c>
      <c r="D332" t="s">
        <v>2111</v>
      </c>
      <c r="E332" t="s">
        <v>78</v>
      </c>
      <c r="F332" t="s">
        <v>79</v>
      </c>
      <c r="G332" t="str">
        <f t="shared" si="68"/>
        <v>Tools and Equip - Misc. items</v>
      </c>
      <c r="H332" s="15">
        <f t="shared" si="77"/>
        <v>0</v>
      </c>
      <c r="I332" s="15">
        <f t="shared" si="77"/>
        <v>0</v>
      </c>
      <c r="J332" s="15">
        <f t="shared" si="77"/>
        <v>23020.44</v>
      </c>
      <c r="K332" s="15">
        <f t="shared" si="77"/>
        <v>302864.64000000001</v>
      </c>
      <c r="L332" s="15">
        <f t="shared" si="77"/>
        <v>0</v>
      </c>
      <c r="M332" s="15">
        <f t="shared" si="77"/>
        <v>0</v>
      </c>
      <c r="N332" s="15">
        <f t="shared" si="77"/>
        <v>160000</v>
      </c>
      <c r="O332" s="15">
        <f t="shared" si="77"/>
        <v>0</v>
      </c>
      <c r="P332" s="15">
        <f t="shared" si="77"/>
        <v>23020.44</v>
      </c>
      <c r="Q332" s="15">
        <f t="shared" si="77"/>
        <v>0</v>
      </c>
      <c r="R332" s="15">
        <f t="shared" si="77"/>
        <v>279844.2</v>
      </c>
      <c r="S332" s="15">
        <f t="shared" si="77"/>
        <v>302864.64000000001</v>
      </c>
      <c r="T332" s="15">
        <f t="shared" si="77"/>
        <v>0</v>
      </c>
      <c r="U332" s="15">
        <f t="shared" si="77"/>
        <v>0</v>
      </c>
      <c r="V332" s="15">
        <f t="shared" si="77"/>
        <v>0</v>
      </c>
      <c r="W332" s="18">
        <f t="shared" si="69"/>
        <v>160000</v>
      </c>
      <c r="X332" s="18">
        <f t="shared" si="70"/>
        <v>302864.64000000001</v>
      </c>
      <c r="Y332" s="18">
        <f t="shared" si="71"/>
        <v>-142864.64000000001</v>
      </c>
      <c r="Z332" s="18">
        <f t="shared" si="72"/>
        <v>0</v>
      </c>
      <c r="AA332" s="15">
        <f t="shared" si="73"/>
        <v>279844.2</v>
      </c>
      <c r="AB332" s="15">
        <f t="shared" si="74"/>
        <v>23020.44</v>
      </c>
      <c r="AC332" s="15">
        <f t="shared" si="75"/>
        <v>0</v>
      </c>
    </row>
    <row r="333" spans="1:29" hidden="1" x14ac:dyDescent="0.2">
      <c r="A333">
        <v>4523</v>
      </c>
      <c r="B333">
        <v>41885</v>
      </c>
      <c r="C333" t="s">
        <v>2962</v>
      </c>
      <c r="D333" t="s">
        <v>1096</v>
      </c>
      <c r="E333" t="s">
        <v>78</v>
      </c>
      <c r="F333" t="s">
        <v>79</v>
      </c>
      <c r="G333" t="e">
        <f t="shared" si="68"/>
        <v>#N/A</v>
      </c>
      <c r="H333" s="15" t="e">
        <f t="shared" si="77"/>
        <v>#N/A</v>
      </c>
      <c r="I333" s="15" t="e">
        <f t="shared" si="77"/>
        <v>#N/A</v>
      </c>
      <c r="J333" s="15" t="e">
        <f t="shared" si="77"/>
        <v>#N/A</v>
      </c>
      <c r="K333" s="15" t="e">
        <f t="shared" si="77"/>
        <v>#N/A</v>
      </c>
      <c r="L333" s="15" t="e">
        <f t="shared" si="77"/>
        <v>#N/A</v>
      </c>
      <c r="M333" s="15" t="e">
        <f t="shared" si="77"/>
        <v>#N/A</v>
      </c>
      <c r="N333" s="15" t="e">
        <f t="shared" si="77"/>
        <v>#N/A</v>
      </c>
      <c r="O333" s="15" t="e">
        <f t="shared" si="77"/>
        <v>#N/A</v>
      </c>
      <c r="P333" s="15" t="e">
        <f t="shared" si="77"/>
        <v>#N/A</v>
      </c>
      <c r="Q333" s="15" t="e">
        <f t="shared" si="77"/>
        <v>#N/A</v>
      </c>
      <c r="R333" s="15" t="e">
        <f t="shared" si="77"/>
        <v>#N/A</v>
      </c>
      <c r="S333" s="15" t="e">
        <f t="shared" si="77"/>
        <v>#N/A</v>
      </c>
      <c r="T333" s="15" t="e">
        <f t="shared" si="77"/>
        <v>#N/A</v>
      </c>
      <c r="U333" s="15" t="e">
        <f t="shared" si="77"/>
        <v>#N/A</v>
      </c>
      <c r="V333" s="15" t="e">
        <f t="shared" si="77"/>
        <v>#N/A</v>
      </c>
      <c r="W333" s="18" t="e">
        <f t="shared" si="69"/>
        <v>#N/A</v>
      </c>
      <c r="X333" s="18" t="e">
        <f t="shared" si="70"/>
        <v>#N/A</v>
      </c>
      <c r="Y333" s="18" t="e">
        <f t="shared" si="71"/>
        <v>#N/A</v>
      </c>
      <c r="Z333" s="18" t="e">
        <f t="shared" si="72"/>
        <v>#N/A</v>
      </c>
      <c r="AA333" s="15" t="e">
        <f t="shared" si="73"/>
        <v>#N/A</v>
      </c>
      <c r="AB333" s="15" t="e">
        <f t="shared" si="74"/>
        <v>#N/A</v>
      </c>
      <c r="AC333" s="15" t="e">
        <f t="shared" si="75"/>
        <v>#N/A</v>
      </c>
    </row>
    <row r="334" spans="1:29" hidden="1" x14ac:dyDescent="0.2">
      <c r="A334">
        <v>4525</v>
      </c>
      <c r="C334" t="s">
        <v>2964</v>
      </c>
      <c r="D334" t="s">
        <v>2965</v>
      </c>
      <c r="E334" t="s">
        <v>867</v>
      </c>
      <c r="F334" t="s">
        <v>868</v>
      </c>
      <c r="G334" t="e">
        <f t="shared" si="68"/>
        <v>#N/A</v>
      </c>
      <c r="H334" s="15" t="e">
        <f t="shared" si="77"/>
        <v>#N/A</v>
      </c>
      <c r="I334" s="15" t="e">
        <f t="shared" si="77"/>
        <v>#N/A</v>
      </c>
      <c r="J334" s="15" t="e">
        <f t="shared" si="77"/>
        <v>#N/A</v>
      </c>
      <c r="K334" s="15" t="e">
        <f t="shared" si="77"/>
        <v>#N/A</v>
      </c>
      <c r="L334" s="15" t="e">
        <f t="shared" si="77"/>
        <v>#N/A</v>
      </c>
      <c r="M334" s="15" t="e">
        <f t="shared" si="77"/>
        <v>#N/A</v>
      </c>
      <c r="N334" s="15" t="e">
        <f t="shared" si="77"/>
        <v>#N/A</v>
      </c>
      <c r="O334" s="15" t="e">
        <f t="shared" si="77"/>
        <v>#N/A</v>
      </c>
      <c r="P334" s="15" t="e">
        <f t="shared" si="77"/>
        <v>#N/A</v>
      </c>
      <c r="Q334" s="15" t="e">
        <f t="shared" si="77"/>
        <v>#N/A</v>
      </c>
      <c r="R334" s="15" t="e">
        <f t="shared" si="77"/>
        <v>#N/A</v>
      </c>
      <c r="S334" s="15" t="e">
        <f t="shared" si="77"/>
        <v>#N/A</v>
      </c>
      <c r="T334" s="15" t="e">
        <f t="shared" si="77"/>
        <v>#N/A</v>
      </c>
      <c r="U334" s="15" t="e">
        <f t="shared" si="77"/>
        <v>#N/A</v>
      </c>
      <c r="V334" s="15" t="e">
        <f t="shared" si="77"/>
        <v>#N/A</v>
      </c>
      <c r="W334" s="18" t="e">
        <f t="shared" si="69"/>
        <v>#N/A</v>
      </c>
      <c r="X334" s="18" t="e">
        <f t="shared" si="70"/>
        <v>#N/A</v>
      </c>
      <c r="Y334" s="18" t="e">
        <f t="shared" si="71"/>
        <v>#N/A</v>
      </c>
      <c r="Z334" s="18" t="e">
        <f t="shared" si="72"/>
        <v>#N/A</v>
      </c>
      <c r="AA334" s="15" t="e">
        <f t="shared" si="73"/>
        <v>#N/A</v>
      </c>
      <c r="AB334" s="15" t="e">
        <f t="shared" si="74"/>
        <v>#N/A</v>
      </c>
      <c r="AC334" s="15" t="e">
        <f t="shared" si="75"/>
        <v>#N/A</v>
      </c>
    </row>
    <row r="335" spans="1:29" hidden="1" x14ac:dyDescent="0.2">
      <c r="A335">
        <v>4526</v>
      </c>
      <c r="C335" t="s">
        <v>2966</v>
      </c>
      <c r="D335" t="s">
        <v>2967</v>
      </c>
      <c r="E335" t="s">
        <v>867</v>
      </c>
      <c r="F335" t="s">
        <v>868</v>
      </c>
      <c r="G335" t="e">
        <f t="shared" si="68"/>
        <v>#N/A</v>
      </c>
      <c r="H335" s="15" t="e">
        <f t="shared" si="77"/>
        <v>#N/A</v>
      </c>
      <c r="I335" s="15" t="e">
        <f t="shared" si="77"/>
        <v>#N/A</v>
      </c>
      <c r="J335" s="15" t="e">
        <f t="shared" si="77"/>
        <v>#N/A</v>
      </c>
      <c r="K335" s="15" t="e">
        <f t="shared" si="77"/>
        <v>#N/A</v>
      </c>
      <c r="L335" s="15" t="e">
        <f t="shared" si="77"/>
        <v>#N/A</v>
      </c>
      <c r="M335" s="15" t="e">
        <f t="shared" si="77"/>
        <v>#N/A</v>
      </c>
      <c r="N335" s="15" t="e">
        <f t="shared" si="77"/>
        <v>#N/A</v>
      </c>
      <c r="O335" s="15" t="e">
        <f t="shared" si="77"/>
        <v>#N/A</v>
      </c>
      <c r="P335" s="15" t="e">
        <f t="shared" si="77"/>
        <v>#N/A</v>
      </c>
      <c r="Q335" s="15" t="e">
        <f t="shared" si="77"/>
        <v>#N/A</v>
      </c>
      <c r="R335" s="15" t="e">
        <f t="shared" si="77"/>
        <v>#N/A</v>
      </c>
      <c r="S335" s="15" t="e">
        <f t="shared" si="77"/>
        <v>#N/A</v>
      </c>
      <c r="T335" s="15" t="e">
        <f t="shared" si="77"/>
        <v>#N/A</v>
      </c>
      <c r="U335" s="15" t="e">
        <f t="shared" si="77"/>
        <v>#N/A</v>
      </c>
      <c r="V335" s="15" t="e">
        <f t="shared" si="77"/>
        <v>#N/A</v>
      </c>
      <c r="W335" s="18" t="e">
        <f t="shared" si="69"/>
        <v>#N/A</v>
      </c>
      <c r="X335" s="18" t="e">
        <f t="shared" si="70"/>
        <v>#N/A</v>
      </c>
      <c r="Y335" s="18" t="e">
        <f t="shared" si="71"/>
        <v>#N/A</v>
      </c>
      <c r="Z335" s="18" t="e">
        <f t="shared" si="72"/>
        <v>#N/A</v>
      </c>
      <c r="AA335" s="15" t="e">
        <f t="shared" si="73"/>
        <v>#N/A</v>
      </c>
      <c r="AB335" s="15" t="e">
        <f t="shared" si="74"/>
        <v>#N/A</v>
      </c>
      <c r="AC335" s="15" t="e">
        <f t="shared" si="75"/>
        <v>#N/A</v>
      </c>
    </row>
    <row r="336" spans="1:29" hidden="1" x14ac:dyDescent="0.2">
      <c r="A336">
        <v>4528</v>
      </c>
      <c r="C336" t="s">
        <v>2970</v>
      </c>
      <c r="D336" t="s">
        <v>2971</v>
      </c>
      <c r="E336" t="s">
        <v>867</v>
      </c>
      <c r="F336" t="s">
        <v>868</v>
      </c>
      <c r="G336" t="e">
        <f t="shared" si="68"/>
        <v>#N/A</v>
      </c>
      <c r="H336" s="15" t="e">
        <f t="shared" si="77"/>
        <v>#N/A</v>
      </c>
      <c r="I336" s="15" t="e">
        <f t="shared" si="77"/>
        <v>#N/A</v>
      </c>
      <c r="J336" s="15" t="e">
        <f t="shared" si="77"/>
        <v>#N/A</v>
      </c>
      <c r="K336" s="15" t="e">
        <f t="shared" si="77"/>
        <v>#N/A</v>
      </c>
      <c r="L336" s="15" t="e">
        <f t="shared" si="77"/>
        <v>#N/A</v>
      </c>
      <c r="M336" s="15" t="e">
        <f t="shared" si="77"/>
        <v>#N/A</v>
      </c>
      <c r="N336" s="15" t="e">
        <f t="shared" si="77"/>
        <v>#N/A</v>
      </c>
      <c r="O336" s="15" t="e">
        <f t="shared" si="77"/>
        <v>#N/A</v>
      </c>
      <c r="P336" s="15" t="e">
        <f t="shared" si="77"/>
        <v>#N/A</v>
      </c>
      <c r="Q336" s="15" t="e">
        <f t="shared" si="77"/>
        <v>#N/A</v>
      </c>
      <c r="R336" s="15" t="e">
        <f t="shared" si="77"/>
        <v>#N/A</v>
      </c>
      <c r="S336" s="15" t="e">
        <f t="shared" si="77"/>
        <v>#N/A</v>
      </c>
      <c r="T336" s="15" t="e">
        <f t="shared" si="77"/>
        <v>#N/A</v>
      </c>
      <c r="U336" s="15" t="e">
        <f t="shared" si="77"/>
        <v>#N/A</v>
      </c>
      <c r="V336" s="15" t="e">
        <f t="shared" si="77"/>
        <v>#N/A</v>
      </c>
      <c r="W336" s="18" t="e">
        <f t="shared" si="69"/>
        <v>#N/A</v>
      </c>
      <c r="X336" s="18" t="e">
        <f t="shared" si="70"/>
        <v>#N/A</v>
      </c>
      <c r="Y336" s="18" t="e">
        <f t="shared" si="71"/>
        <v>#N/A</v>
      </c>
      <c r="Z336" s="18" t="e">
        <f t="shared" si="72"/>
        <v>#N/A</v>
      </c>
      <c r="AA336" s="15" t="e">
        <f t="shared" si="73"/>
        <v>#N/A</v>
      </c>
      <c r="AB336" s="15" t="e">
        <f t="shared" si="74"/>
        <v>#N/A</v>
      </c>
      <c r="AC336" s="15" t="e">
        <f t="shared" si="75"/>
        <v>#N/A</v>
      </c>
    </row>
    <row r="337" spans="1:29" hidden="1" x14ac:dyDescent="0.2">
      <c r="A337">
        <v>4529</v>
      </c>
      <c r="C337" t="s">
        <v>2972</v>
      </c>
      <c r="D337" t="s">
        <v>2973</v>
      </c>
      <c r="E337" t="s">
        <v>71</v>
      </c>
      <c r="F337" t="s">
        <v>6263</v>
      </c>
      <c r="G337" t="e">
        <f t="shared" si="68"/>
        <v>#N/A</v>
      </c>
      <c r="H337" s="15" t="e">
        <f t="shared" si="77"/>
        <v>#N/A</v>
      </c>
      <c r="I337" s="15" t="e">
        <f t="shared" si="77"/>
        <v>#N/A</v>
      </c>
      <c r="J337" s="15" t="e">
        <f t="shared" si="77"/>
        <v>#N/A</v>
      </c>
      <c r="K337" s="15" t="e">
        <f t="shared" si="77"/>
        <v>#N/A</v>
      </c>
      <c r="L337" s="15" t="e">
        <f t="shared" si="77"/>
        <v>#N/A</v>
      </c>
      <c r="M337" s="15" t="e">
        <f t="shared" si="77"/>
        <v>#N/A</v>
      </c>
      <c r="N337" s="15" t="e">
        <f t="shared" si="77"/>
        <v>#N/A</v>
      </c>
      <c r="O337" s="15" t="e">
        <f t="shared" si="77"/>
        <v>#N/A</v>
      </c>
      <c r="P337" s="15" t="e">
        <f t="shared" si="77"/>
        <v>#N/A</v>
      </c>
      <c r="Q337" s="15" t="e">
        <f t="shared" si="77"/>
        <v>#N/A</v>
      </c>
      <c r="R337" s="15" t="e">
        <f t="shared" si="77"/>
        <v>#N/A</v>
      </c>
      <c r="S337" s="15" t="e">
        <f t="shared" si="77"/>
        <v>#N/A</v>
      </c>
      <c r="T337" s="15" t="e">
        <f t="shared" si="77"/>
        <v>#N/A</v>
      </c>
      <c r="U337" s="15" t="e">
        <f t="shared" si="77"/>
        <v>#N/A</v>
      </c>
      <c r="V337" s="15" t="e">
        <f t="shared" si="77"/>
        <v>#N/A</v>
      </c>
      <c r="W337" s="18" t="e">
        <f t="shared" si="69"/>
        <v>#N/A</v>
      </c>
      <c r="X337" s="18" t="e">
        <f t="shared" si="70"/>
        <v>#N/A</v>
      </c>
      <c r="Y337" s="18" t="e">
        <f t="shared" si="71"/>
        <v>#N/A</v>
      </c>
      <c r="Z337" s="18" t="e">
        <f t="shared" si="72"/>
        <v>#N/A</v>
      </c>
      <c r="AA337" s="15" t="e">
        <f t="shared" si="73"/>
        <v>#N/A</v>
      </c>
      <c r="AB337" s="15" t="e">
        <f t="shared" si="74"/>
        <v>#N/A</v>
      </c>
      <c r="AC337" s="15" t="e">
        <f t="shared" si="75"/>
        <v>#N/A</v>
      </c>
    </row>
    <row r="338" spans="1:29" hidden="1" x14ac:dyDescent="0.2">
      <c r="A338">
        <v>4530</v>
      </c>
      <c r="C338" t="s">
        <v>2974</v>
      </c>
      <c r="D338" t="s">
        <v>2689</v>
      </c>
      <c r="E338" t="s">
        <v>71</v>
      </c>
      <c r="F338" t="s">
        <v>6263</v>
      </c>
      <c r="G338" t="e">
        <f t="shared" si="68"/>
        <v>#N/A</v>
      </c>
      <c r="H338" s="15" t="e">
        <f t="shared" si="77"/>
        <v>#N/A</v>
      </c>
      <c r="I338" s="15" t="e">
        <f t="shared" si="77"/>
        <v>#N/A</v>
      </c>
      <c r="J338" s="15" t="e">
        <f t="shared" si="77"/>
        <v>#N/A</v>
      </c>
      <c r="K338" s="15" t="e">
        <f t="shared" si="77"/>
        <v>#N/A</v>
      </c>
      <c r="L338" s="15" t="e">
        <f t="shared" si="77"/>
        <v>#N/A</v>
      </c>
      <c r="M338" s="15" t="e">
        <f t="shared" si="77"/>
        <v>#N/A</v>
      </c>
      <c r="N338" s="15" t="e">
        <f t="shared" si="77"/>
        <v>#N/A</v>
      </c>
      <c r="O338" s="15" t="e">
        <f t="shared" si="77"/>
        <v>#N/A</v>
      </c>
      <c r="P338" s="15" t="e">
        <f t="shared" si="77"/>
        <v>#N/A</v>
      </c>
      <c r="Q338" s="15" t="e">
        <f t="shared" si="77"/>
        <v>#N/A</v>
      </c>
      <c r="R338" s="15" t="e">
        <f t="shared" si="77"/>
        <v>#N/A</v>
      </c>
      <c r="S338" s="15" t="e">
        <f t="shared" si="77"/>
        <v>#N/A</v>
      </c>
      <c r="T338" s="15" t="e">
        <f t="shared" si="77"/>
        <v>#N/A</v>
      </c>
      <c r="U338" s="15" t="e">
        <f t="shared" si="77"/>
        <v>#N/A</v>
      </c>
      <c r="V338" s="15" t="e">
        <f t="shared" si="77"/>
        <v>#N/A</v>
      </c>
      <c r="W338" s="18" t="e">
        <f t="shared" si="69"/>
        <v>#N/A</v>
      </c>
      <c r="X338" s="18" t="e">
        <f t="shared" si="70"/>
        <v>#N/A</v>
      </c>
      <c r="Y338" s="18" t="e">
        <f t="shared" si="71"/>
        <v>#N/A</v>
      </c>
      <c r="Z338" s="18" t="e">
        <f t="shared" si="72"/>
        <v>#N/A</v>
      </c>
      <c r="AA338" s="15" t="e">
        <f t="shared" si="73"/>
        <v>#N/A</v>
      </c>
      <c r="AB338" s="15" t="e">
        <f t="shared" si="74"/>
        <v>#N/A</v>
      </c>
      <c r="AC338" s="15" t="e">
        <f t="shared" si="75"/>
        <v>#N/A</v>
      </c>
    </row>
    <row r="339" spans="1:29" hidden="1" x14ac:dyDescent="0.2">
      <c r="A339">
        <v>4532</v>
      </c>
      <c r="B339">
        <v>42206</v>
      </c>
      <c r="C339" t="s">
        <v>2977</v>
      </c>
      <c r="D339" t="s">
        <v>2978</v>
      </c>
      <c r="E339" t="s">
        <v>91</v>
      </c>
      <c r="F339" t="s">
        <v>92</v>
      </c>
      <c r="G339" t="e">
        <f t="shared" si="68"/>
        <v>#N/A</v>
      </c>
      <c r="H339" s="15" t="e">
        <f t="shared" si="77"/>
        <v>#N/A</v>
      </c>
      <c r="I339" s="15" t="e">
        <f t="shared" si="77"/>
        <v>#N/A</v>
      </c>
      <c r="J339" s="15" t="e">
        <f t="shared" si="77"/>
        <v>#N/A</v>
      </c>
      <c r="K339" s="15" t="e">
        <f t="shared" si="77"/>
        <v>#N/A</v>
      </c>
      <c r="L339" s="15" t="e">
        <f t="shared" si="77"/>
        <v>#N/A</v>
      </c>
      <c r="M339" s="15" t="e">
        <f t="shared" si="77"/>
        <v>#N/A</v>
      </c>
      <c r="N339" s="15" t="e">
        <f t="shared" si="77"/>
        <v>#N/A</v>
      </c>
      <c r="O339" s="15" t="e">
        <f t="shared" si="77"/>
        <v>#N/A</v>
      </c>
      <c r="P339" s="15" t="e">
        <f t="shared" si="77"/>
        <v>#N/A</v>
      </c>
      <c r="Q339" s="15" t="e">
        <f t="shared" si="77"/>
        <v>#N/A</v>
      </c>
      <c r="R339" s="15" t="e">
        <f t="shared" si="77"/>
        <v>#N/A</v>
      </c>
      <c r="S339" s="15" t="e">
        <f t="shared" si="77"/>
        <v>#N/A</v>
      </c>
      <c r="T339" s="15" t="e">
        <f t="shared" si="77"/>
        <v>#N/A</v>
      </c>
      <c r="U339" s="15" t="e">
        <f t="shared" si="77"/>
        <v>#N/A</v>
      </c>
      <c r="V339" s="15" t="e">
        <f t="shared" si="77"/>
        <v>#N/A</v>
      </c>
      <c r="W339" s="18" t="e">
        <f t="shared" si="69"/>
        <v>#N/A</v>
      </c>
      <c r="X339" s="18" t="e">
        <f t="shared" si="70"/>
        <v>#N/A</v>
      </c>
      <c r="Y339" s="18" t="e">
        <f t="shared" si="71"/>
        <v>#N/A</v>
      </c>
      <c r="Z339" s="18" t="e">
        <f t="shared" si="72"/>
        <v>#N/A</v>
      </c>
      <c r="AA339" s="15" t="e">
        <f t="shared" si="73"/>
        <v>#N/A</v>
      </c>
      <c r="AB339" s="15" t="e">
        <f t="shared" si="74"/>
        <v>#N/A</v>
      </c>
      <c r="AC339" s="15" t="e">
        <f t="shared" si="75"/>
        <v>#N/A</v>
      </c>
    </row>
    <row r="340" spans="1:29" hidden="1" x14ac:dyDescent="0.2">
      <c r="A340">
        <v>4534</v>
      </c>
      <c r="C340" t="s">
        <v>2981</v>
      </c>
      <c r="D340" t="s">
        <v>2748</v>
      </c>
      <c r="E340" t="s">
        <v>78</v>
      </c>
      <c r="F340" t="s">
        <v>79</v>
      </c>
      <c r="G340" t="e">
        <f t="shared" si="68"/>
        <v>#N/A</v>
      </c>
      <c r="H340" s="15" t="e">
        <f t="shared" si="77"/>
        <v>#N/A</v>
      </c>
      <c r="I340" s="15" t="e">
        <f t="shared" si="77"/>
        <v>#N/A</v>
      </c>
      <c r="J340" s="15" t="e">
        <f t="shared" si="77"/>
        <v>#N/A</v>
      </c>
      <c r="K340" s="15" t="e">
        <f t="shared" si="77"/>
        <v>#N/A</v>
      </c>
      <c r="L340" s="15" t="e">
        <f t="shared" si="77"/>
        <v>#N/A</v>
      </c>
      <c r="M340" s="15" t="e">
        <f t="shared" si="77"/>
        <v>#N/A</v>
      </c>
      <c r="N340" s="15" t="e">
        <f t="shared" si="77"/>
        <v>#N/A</v>
      </c>
      <c r="O340" s="15" t="e">
        <f t="shared" si="77"/>
        <v>#N/A</v>
      </c>
      <c r="P340" s="15" t="e">
        <f t="shared" si="77"/>
        <v>#N/A</v>
      </c>
      <c r="Q340" s="15" t="e">
        <f t="shared" si="77"/>
        <v>#N/A</v>
      </c>
      <c r="R340" s="15" t="e">
        <f t="shared" si="77"/>
        <v>#N/A</v>
      </c>
      <c r="S340" s="15" t="e">
        <f t="shared" si="77"/>
        <v>#N/A</v>
      </c>
      <c r="T340" s="15" t="e">
        <f t="shared" si="77"/>
        <v>#N/A</v>
      </c>
      <c r="U340" s="15" t="e">
        <f t="shared" si="77"/>
        <v>#N/A</v>
      </c>
      <c r="V340" s="15" t="e">
        <f t="shared" si="77"/>
        <v>#N/A</v>
      </c>
      <c r="W340" s="18" t="e">
        <f t="shared" si="69"/>
        <v>#N/A</v>
      </c>
      <c r="X340" s="18" t="e">
        <f t="shared" si="70"/>
        <v>#N/A</v>
      </c>
      <c r="Y340" s="18" t="e">
        <f t="shared" si="71"/>
        <v>#N/A</v>
      </c>
      <c r="Z340" s="18" t="e">
        <f t="shared" si="72"/>
        <v>#N/A</v>
      </c>
      <c r="AA340" s="15" t="e">
        <f t="shared" si="73"/>
        <v>#N/A</v>
      </c>
      <c r="AB340" s="15" t="e">
        <f t="shared" si="74"/>
        <v>#N/A</v>
      </c>
      <c r="AC340" s="15" t="e">
        <f t="shared" si="75"/>
        <v>#N/A</v>
      </c>
    </row>
    <row r="341" spans="1:29" hidden="1" x14ac:dyDescent="0.2">
      <c r="A341">
        <v>4540</v>
      </c>
      <c r="C341" t="s">
        <v>2991</v>
      </c>
      <c r="D341" t="s">
        <v>2146</v>
      </c>
      <c r="E341" t="s">
        <v>78</v>
      </c>
      <c r="F341" t="s">
        <v>79</v>
      </c>
      <c r="G341" t="e">
        <f t="shared" si="68"/>
        <v>#N/A</v>
      </c>
      <c r="H341" s="15" t="e">
        <f t="shared" si="77"/>
        <v>#N/A</v>
      </c>
      <c r="I341" s="15" t="e">
        <f t="shared" si="77"/>
        <v>#N/A</v>
      </c>
      <c r="J341" s="15" t="e">
        <f t="shared" si="77"/>
        <v>#N/A</v>
      </c>
      <c r="K341" s="15" t="e">
        <f t="shared" si="77"/>
        <v>#N/A</v>
      </c>
      <c r="L341" s="15" t="e">
        <f t="shared" si="77"/>
        <v>#N/A</v>
      </c>
      <c r="M341" s="15" t="e">
        <f t="shared" si="77"/>
        <v>#N/A</v>
      </c>
      <c r="N341" s="15" t="e">
        <f t="shared" si="77"/>
        <v>#N/A</v>
      </c>
      <c r="O341" s="15" t="e">
        <f t="shared" si="77"/>
        <v>#N/A</v>
      </c>
      <c r="P341" s="15" t="e">
        <f t="shared" si="77"/>
        <v>#N/A</v>
      </c>
      <c r="Q341" s="15" t="e">
        <f t="shared" si="77"/>
        <v>#N/A</v>
      </c>
      <c r="R341" s="15" t="e">
        <f t="shared" si="77"/>
        <v>#N/A</v>
      </c>
      <c r="S341" s="15" t="e">
        <f t="shared" si="77"/>
        <v>#N/A</v>
      </c>
      <c r="T341" s="15" t="e">
        <f t="shared" si="77"/>
        <v>#N/A</v>
      </c>
      <c r="U341" s="15" t="e">
        <f t="shared" si="77"/>
        <v>#N/A</v>
      </c>
      <c r="V341" s="15" t="e">
        <f t="shared" si="77"/>
        <v>#N/A</v>
      </c>
      <c r="W341" s="18" t="e">
        <f t="shared" si="69"/>
        <v>#N/A</v>
      </c>
      <c r="X341" s="18" t="e">
        <f t="shared" si="70"/>
        <v>#N/A</v>
      </c>
      <c r="Y341" s="18" t="e">
        <f t="shared" si="71"/>
        <v>#N/A</v>
      </c>
      <c r="Z341" s="18" t="e">
        <f t="shared" si="72"/>
        <v>#N/A</v>
      </c>
      <c r="AA341" s="15" t="e">
        <f t="shared" si="73"/>
        <v>#N/A</v>
      </c>
      <c r="AB341" s="15" t="e">
        <f t="shared" si="74"/>
        <v>#N/A</v>
      </c>
      <c r="AC341" s="15" t="e">
        <f t="shared" si="75"/>
        <v>#N/A</v>
      </c>
    </row>
    <row r="342" spans="1:29" hidden="1" x14ac:dyDescent="0.2">
      <c r="A342">
        <v>4542</v>
      </c>
      <c r="B342">
        <v>41708</v>
      </c>
      <c r="C342" t="s">
        <v>2994</v>
      </c>
      <c r="D342" t="s">
        <v>6281</v>
      </c>
      <c r="E342" t="s">
        <v>91</v>
      </c>
      <c r="F342" t="s">
        <v>92</v>
      </c>
      <c r="G342" t="str">
        <f t="shared" si="68"/>
        <v>DDSF - EI - DDSF SCADA and Control Systems Upgrade</v>
      </c>
      <c r="H342" s="15">
        <f t="shared" si="77"/>
        <v>0</v>
      </c>
      <c r="I342" s="15">
        <f t="shared" si="77"/>
        <v>0</v>
      </c>
      <c r="J342" s="15">
        <f t="shared" si="77"/>
        <v>218986.72</v>
      </c>
      <c r="K342" s="15">
        <f t="shared" si="77"/>
        <v>1111386.82</v>
      </c>
      <c r="L342" s="15">
        <f t="shared" si="77"/>
        <v>226105</v>
      </c>
      <c r="M342" s="15">
        <f t="shared" si="77"/>
        <v>0</v>
      </c>
      <c r="N342" s="15">
        <f t="shared" si="77"/>
        <v>1283384</v>
      </c>
      <c r="O342" s="15">
        <f t="shared" si="77"/>
        <v>254029.06601899999</v>
      </c>
      <c r="P342" s="15">
        <f t="shared" si="77"/>
        <v>232343.743048</v>
      </c>
      <c r="Q342" s="15">
        <f t="shared" si="77"/>
        <v>13357.023047999999</v>
      </c>
      <c r="R342" s="15">
        <f t="shared" si="77"/>
        <v>1146429.1660190001</v>
      </c>
      <c r="S342" s="15">
        <f t="shared" si="77"/>
        <v>1124743.843048</v>
      </c>
      <c r="T342" s="15">
        <f t="shared" si="77"/>
        <v>13357.023047999999</v>
      </c>
      <c r="U342" s="15">
        <f t="shared" si="77"/>
        <v>231.71</v>
      </c>
      <c r="V342" s="15">
        <f t="shared" si="77"/>
        <v>0</v>
      </c>
      <c r="W342" s="18">
        <f t="shared" si="69"/>
        <v>1283384</v>
      </c>
      <c r="X342" s="18">
        <f t="shared" si="70"/>
        <v>1124743.843048</v>
      </c>
      <c r="Y342" s="18">
        <f t="shared" si="71"/>
        <v>158640.15695199999</v>
      </c>
      <c r="Z342" s="18">
        <f t="shared" si="72"/>
        <v>0</v>
      </c>
      <c r="AA342" s="15">
        <f t="shared" si="73"/>
        <v>892400.10000000009</v>
      </c>
      <c r="AB342" s="15">
        <f t="shared" si="74"/>
        <v>232343.743048</v>
      </c>
      <c r="AC342" s="15">
        <f t="shared" si="75"/>
        <v>0</v>
      </c>
    </row>
    <row r="343" spans="1:29" hidden="1" x14ac:dyDescent="0.2">
      <c r="A343">
        <v>4543</v>
      </c>
      <c r="B343">
        <v>40477</v>
      </c>
      <c r="C343" t="s">
        <v>2996</v>
      </c>
      <c r="D343" t="s">
        <v>2997</v>
      </c>
      <c r="E343" t="s">
        <v>78</v>
      </c>
      <c r="F343" t="s">
        <v>868</v>
      </c>
      <c r="G343" t="e">
        <f t="shared" si="68"/>
        <v>#N/A</v>
      </c>
      <c r="H343" s="15" t="e">
        <f t="shared" si="77"/>
        <v>#N/A</v>
      </c>
      <c r="I343" s="15" t="e">
        <f t="shared" si="77"/>
        <v>#N/A</v>
      </c>
      <c r="J343" s="15" t="e">
        <f t="shared" si="77"/>
        <v>#N/A</v>
      </c>
      <c r="K343" s="15" t="e">
        <f t="shared" si="77"/>
        <v>#N/A</v>
      </c>
      <c r="L343" s="15" t="e">
        <f t="shared" si="77"/>
        <v>#N/A</v>
      </c>
      <c r="M343" s="15" t="e">
        <f t="shared" si="77"/>
        <v>#N/A</v>
      </c>
      <c r="N343" s="15" t="e">
        <f t="shared" si="77"/>
        <v>#N/A</v>
      </c>
      <c r="O343" s="15" t="e">
        <f t="shared" si="77"/>
        <v>#N/A</v>
      </c>
      <c r="P343" s="15" t="e">
        <f t="shared" si="77"/>
        <v>#N/A</v>
      </c>
      <c r="Q343" s="15" t="e">
        <f t="shared" si="77"/>
        <v>#N/A</v>
      </c>
      <c r="R343" s="15" t="e">
        <f t="shared" si="77"/>
        <v>#N/A</v>
      </c>
      <c r="S343" s="15" t="e">
        <f t="shared" si="77"/>
        <v>#N/A</v>
      </c>
      <c r="T343" s="15" t="e">
        <f t="shared" si="77"/>
        <v>#N/A</v>
      </c>
      <c r="U343" s="15" t="e">
        <f t="shared" si="77"/>
        <v>#N/A</v>
      </c>
      <c r="V343" s="15" t="e">
        <f t="shared" si="77"/>
        <v>#N/A</v>
      </c>
      <c r="W343" s="18" t="e">
        <f t="shared" si="69"/>
        <v>#N/A</v>
      </c>
      <c r="X343" s="18" t="e">
        <f t="shared" si="70"/>
        <v>#N/A</v>
      </c>
      <c r="Y343" s="18" t="e">
        <f t="shared" si="71"/>
        <v>#N/A</v>
      </c>
      <c r="Z343" s="18" t="e">
        <f t="shared" si="72"/>
        <v>#N/A</v>
      </c>
      <c r="AA343" s="15" t="e">
        <f t="shared" si="73"/>
        <v>#N/A</v>
      </c>
      <c r="AB343" s="15" t="e">
        <f t="shared" si="74"/>
        <v>#N/A</v>
      </c>
      <c r="AC343" s="15" t="e">
        <f t="shared" si="75"/>
        <v>#N/A</v>
      </c>
    </row>
    <row r="344" spans="1:29" hidden="1" x14ac:dyDescent="0.2">
      <c r="A344">
        <v>4544</v>
      </c>
      <c r="C344" t="s">
        <v>2998</v>
      </c>
      <c r="D344" t="s">
        <v>2999</v>
      </c>
      <c r="E344" t="s">
        <v>78</v>
      </c>
      <c r="F344" t="s">
        <v>868</v>
      </c>
      <c r="G344" t="e">
        <f t="shared" si="68"/>
        <v>#N/A</v>
      </c>
      <c r="H344" s="15" t="e">
        <f t="shared" si="77"/>
        <v>#N/A</v>
      </c>
      <c r="I344" s="15" t="e">
        <f t="shared" si="77"/>
        <v>#N/A</v>
      </c>
      <c r="J344" s="15" t="e">
        <f t="shared" si="77"/>
        <v>#N/A</v>
      </c>
      <c r="K344" s="15" t="e">
        <f t="shared" si="77"/>
        <v>#N/A</v>
      </c>
      <c r="L344" s="15" t="e">
        <f t="shared" si="77"/>
        <v>#N/A</v>
      </c>
      <c r="M344" s="15" t="e">
        <f t="shared" si="77"/>
        <v>#N/A</v>
      </c>
      <c r="N344" s="15" t="e">
        <f t="shared" si="77"/>
        <v>#N/A</v>
      </c>
      <c r="O344" s="15" t="e">
        <f t="shared" si="77"/>
        <v>#N/A</v>
      </c>
      <c r="P344" s="15" t="e">
        <f t="shared" si="77"/>
        <v>#N/A</v>
      </c>
      <c r="Q344" s="15" t="e">
        <f t="shared" si="77"/>
        <v>#N/A</v>
      </c>
      <c r="R344" s="15" t="e">
        <f t="shared" si="77"/>
        <v>#N/A</v>
      </c>
      <c r="S344" s="15" t="e">
        <f t="shared" si="77"/>
        <v>#N/A</v>
      </c>
      <c r="T344" s="15" t="e">
        <f t="shared" si="77"/>
        <v>#N/A</v>
      </c>
      <c r="U344" s="15" t="e">
        <f t="shared" si="77"/>
        <v>#N/A</v>
      </c>
      <c r="V344" s="15" t="e">
        <f t="shared" si="77"/>
        <v>#N/A</v>
      </c>
      <c r="W344" s="18" t="e">
        <f t="shared" si="69"/>
        <v>#N/A</v>
      </c>
      <c r="X344" s="18" t="e">
        <f t="shared" si="70"/>
        <v>#N/A</v>
      </c>
      <c r="Y344" s="18" t="e">
        <f t="shared" si="71"/>
        <v>#N/A</v>
      </c>
      <c r="Z344" s="18" t="e">
        <f t="shared" si="72"/>
        <v>#N/A</v>
      </c>
      <c r="AA344" s="15" t="e">
        <f t="shared" si="73"/>
        <v>#N/A</v>
      </c>
      <c r="AB344" s="15" t="e">
        <f t="shared" si="74"/>
        <v>#N/A</v>
      </c>
      <c r="AC344" s="15" t="e">
        <f t="shared" si="75"/>
        <v>#N/A</v>
      </c>
    </row>
    <row r="345" spans="1:29" hidden="1" x14ac:dyDescent="0.2">
      <c r="A345">
        <v>4545</v>
      </c>
      <c r="C345" t="s">
        <v>3000</v>
      </c>
      <c r="D345" t="s">
        <v>3001</v>
      </c>
      <c r="E345" t="s">
        <v>123</v>
      </c>
      <c r="F345" t="s">
        <v>124</v>
      </c>
      <c r="G345" t="e">
        <f t="shared" si="68"/>
        <v>#N/A</v>
      </c>
      <c r="H345" s="15" t="e">
        <f t="shared" si="77"/>
        <v>#N/A</v>
      </c>
      <c r="I345" s="15" t="e">
        <f t="shared" si="77"/>
        <v>#N/A</v>
      </c>
      <c r="J345" s="15" t="e">
        <f t="shared" si="77"/>
        <v>#N/A</v>
      </c>
      <c r="K345" s="15" t="e">
        <f t="shared" si="77"/>
        <v>#N/A</v>
      </c>
      <c r="L345" s="15" t="e">
        <f t="shared" si="77"/>
        <v>#N/A</v>
      </c>
      <c r="M345" s="15" t="e">
        <f t="shared" si="77"/>
        <v>#N/A</v>
      </c>
      <c r="N345" s="15" t="e">
        <f t="shared" si="77"/>
        <v>#N/A</v>
      </c>
      <c r="O345" s="15" t="e">
        <f t="shared" si="77"/>
        <v>#N/A</v>
      </c>
      <c r="P345" s="15" t="e">
        <f t="shared" si="77"/>
        <v>#N/A</v>
      </c>
      <c r="Q345" s="15" t="e">
        <f t="shared" si="77"/>
        <v>#N/A</v>
      </c>
      <c r="R345" s="15" t="e">
        <f t="shared" si="77"/>
        <v>#N/A</v>
      </c>
      <c r="S345" s="15" t="e">
        <f t="shared" si="77"/>
        <v>#N/A</v>
      </c>
      <c r="T345" s="15" t="e">
        <f t="shared" si="77"/>
        <v>#N/A</v>
      </c>
      <c r="U345" s="15" t="e">
        <f t="shared" si="77"/>
        <v>#N/A</v>
      </c>
      <c r="V345" s="15" t="e">
        <f t="shared" si="77"/>
        <v>#N/A</v>
      </c>
      <c r="W345" s="18" t="e">
        <f t="shared" si="69"/>
        <v>#N/A</v>
      </c>
      <c r="X345" s="18" t="e">
        <f t="shared" si="70"/>
        <v>#N/A</v>
      </c>
      <c r="Y345" s="18" t="e">
        <f t="shared" si="71"/>
        <v>#N/A</v>
      </c>
      <c r="Z345" s="18" t="e">
        <f t="shared" si="72"/>
        <v>#N/A</v>
      </c>
      <c r="AA345" s="15" t="e">
        <f t="shared" si="73"/>
        <v>#N/A</v>
      </c>
      <c r="AB345" s="15" t="e">
        <f t="shared" si="74"/>
        <v>#N/A</v>
      </c>
      <c r="AC345" s="15" t="e">
        <f t="shared" si="75"/>
        <v>#N/A</v>
      </c>
    </row>
    <row r="346" spans="1:29" hidden="1" x14ac:dyDescent="0.2">
      <c r="A346">
        <v>4546</v>
      </c>
      <c r="B346">
        <v>42107</v>
      </c>
      <c r="C346" t="s">
        <v>3002</v>
      </c>
      <c r="D346" t="s">
        <v>3003</v>
      </c>
      <c r="E346" t="s">
        <v>123</v>
      </c>
      <c r="F346" t="s">
        <v>124</v>
      </c>
      <c r="G346" t="str">
        <f t="shared" si="68"/>
        <v>DNLG - ACTUATOR REPLACEMENT (E&amp;I)</v>
      </c>
      <c r="H346" s="15">
        <f t="shared" si="77"/>
        <v>0</v>
      </c>
      <c r="I346" s="15">
        <f t="shared" si="77"/>
        <v>0</v>
      </c>
      <c r="J346" s="15">
        <f t="shared" si="77"/>
        <v>266</v>
      </c>
      <c r="K346" s="15">
        <f t="shared" si="77"/>
        <v>3293.2</v>
      </c>
      <c r="L346" s="15">
        <f t="shared" si="77"/>
        <v>0</v>
      </c>
      <c r="M346" s="15">
        <f t="shared" si="77"/>
        <v>0</v>
      </c>
      <c r="N346" s="15">
        <f t="shared" si="77"/>
        <v>20000</v>
      </c>
      <c r="O346" s="15">
        <f t="shared" si="77"/>
        <v>266</v>
      </c>
      <c r="P346" s="15">
        <f t="shared" si="77"/>
        <v>266</v>
      </c>
      <c r="Q346" s="15">
        <f t="shared" si="77"/>
        <v>0</v>
      </c>
      <c r="R346" s="15">
        <f t="shared" si="77"/>
        <v>1003293.2</v>
      </c>
      <c r="S346" s="15">
        <f t="shared" si="77"/>
        <v>1003293.2</v>
      </c>
      <c r="T346" s="15">
        <f t="shared" si="77"/>
        <v>1000000</v>
      </c>
      <c r="U346" s="15">
        <f t="shared" si="77"/>
        <v>0</v>
      </c>
      <c r="V346" s="15">
        <f t="shared" si="77"/>
        <v>0</v>
      </c>
      <c r="W346" s="18">
        <f t="shared" si="69"/>
        <v>20000</v>
      </c>
      <c r="X346" s="18">
        <f t="shared" si="70"/>
        <v>1003293.2</v>
      </c>
      <c r="Y346" s="18">
        <f t="shared" si="71"/>
        <v>-983293.2</v>
      </c>
      <c r="Z346" s="18">
        <f t="shared" si="72"/>
        <v>0</v>
      </c>
      <c r="AA346" s="15">
        <f t="shared" si="73"/>
        <v>3027.2</v>
      </c>
      <c r="AB346" s="15">
        <f t="shared" si="74"/>
        <v>266</v>
      </c>
      <c r="AC346" s="15">
        <f t="shared" si="75"/>
        <v>1000000</v>
      </c>
    </row>
    <row r="347" spans="1:29" hidden="1" x14ac:dyDescent="0.2">
      <c r="A347">
        <v>4547</v>
      </c>
      <c r="B347">
        <v>41929</v>
      </c>
      <c r="C347" t="s">
        <v>3004</v>
      </c>
      <c r="D347" t="s">
        <v>3005</v>
      </c>
      <c r="E347" t="s">
        <v>123</v>
      </c>
      <c r="F347" t="s">
        <v>124</v>
      </c>
      <c r="G347" t="e">
        <f t="shared" si="68"/>
        <v>#N/A</v>
      </c>
      <c r="H347" s="15" t="e">
        <f t="shared" si="77"/>
        <v>#N/A</v>
      </c>
      <c r="I347" s="15" t="e">
        <f t="shared" si="77"/>
        <v>#N/A</v>
      </c>
      <c r="J347" s="15" t="e">
        <f t="shared" si="77"/>
        <v>#N/A</v>
      </c>
      <c r="K347" s="15" t="e">
        <f t="shared" si="77"/>
        <v>#N/A</v>
      </c>
      <c r="L347" s="15" t="e">
        <f t="shared" si="77"/>
        <v>#N/A</v>
      </c>
      <c r="M347" s="15" t="e">
        <f t="shared" si="77"/>
        <v>#N/A</v>
      </c>
      <c r="N347" s="15" t="e">
        <f t="shared" si="77"/>
        <v>#N/A</v>
      </c>
      <c r="O347" s="15" t="e">
        <f t="shared" si="77"/>
        <v>#N/A</v>
      </c>
      <c r="P347" s="15" t="e">
        <f t="shared" si="77"/>
        <v>#N/A</v>
      </c>
      <c r="Q347" s="15" t="e">
        <f t="shared" si="77"/>
        <v>#N/A</v>
      </c>
      <c r="R347" s="15" t="e">
        <f t="shared" si="77"/>
        <v>#N/A</v>
      </c>
      <c r="S347" s="15" t="e">
        <f t="shared" si="77"/>
        <v>#N/A</v>
      </c>
      <c r="T347" s="15" t="e">
        <f t="shared" si="77"/>
        <v>#N/A</v>
      </c>
      <c r="U347" s="15" t="e">
        <f t="shared" si="77"/>
        <v>#N/A</v>
      </c>
      <c r="V347" s="15" t="e">
        <f t="shared" si="77"/>
        <v>#N/A</v>
      </c>
      <c r="W347" s="18" t="e">
        <f t="shared" si="69"/>
        <v>#N/A</v>
      </c>
      <c r="X347" s="18" t="e">
        <f t="shared" si="70"/>
        <v>#N/A</v>
      </c>
      <c r="Y347" s="18" t="e">
        <f t="shared" si="71"/>
        <v>#N/A</v>
      </c>
      <c r="Z347" s="18" t="e">
        <f t="shared" si="72"/>
        <v>#N/A</v>
      </c>
      <c r="AA347" s="15" t="e">
        <f t="shared" si="73"/>
        <v>#N/A</v>
      </c>
      <c r="AB347" s="15" t="e">
        <f t="shared" si="74"/>
        <v>#N/A</v>
      </c>
      <c r="AC347" s="15" t="e">
        <f t="shared" si="75"/>
        <v>#N/A</v>
      </c>
    </row>
    <row r="348" spans="1:29" hidden="1" x14ac:dyDescent="0.2">
      <c r="A348">
        <v>4550</v>
      </c>
      <c r="C348" t="s">
        <v>3008</v>
      </c>
      <c r="D348" t="s">
        <v>3009</v>
      </c>
      <c r="E348" t="s">
        <v>123</v>
      </c>
      <c r="F348" t="s">
        <v>124</v>
      </c>
      <c r="G348" t="e">
        <f t="shared" si="68"/>
        <v>#N/A</v>
      </c>
      <c r="H348" s="15" t="e">
        <f t="shared" ref="H348:V364" si="78">VLOOKUP($A348,SIBMonthly,H$1,FALSE)</f>
        <v>#N/A</v>
      </c>
      <c r="I348" s="15" t="e">
        <f t="shared" si="78"/>
        <v>#N/A</v>
      </c>
      <c r="J348" s="15" t="e">
        <f t="shared" si="78"/>
        <v>#N/A</v>
      </c>
      <c r="K348" s="15" t="e">
        <f t="shared" si="78"/>
        <v>#N/A</v>
      </c>
      <c r="L348" s="15" t="e">
        <f t="shared" si="78"/>
        <v>#N/A</v>
      </c>
      <c r="M348" s="15" t="e">
        <f t="shared" si="78"/>
        <v>#N/A</v>
      </c>
      <c r="N348" s="15" t="e">
        <f t="shared" si="78"/>
        <v>#N/A</v>
      </c>
      <c r="O348" s="15" t="e">
        <f t="shared" si="78"/>
        <v>#N/A</v>
      </c>
      <c r="P348" s="15" t="e">
        <f t="shared" si="78"/>
        <v>#N/A</v>
      </c>
      <c r="Q348" s="15" t="e">
        <f t="shared" si="78"/>
        <v>#N/A</v>
      </c>
      <c r="R348" s="15" t="e">
        <f t="shared" si="78"/>
        <v>#N/A</v>
      </c>
      <c r="S348" s="15" t="e">
        <f t="shared" si="78"/>
        <v>#N/A</v>
      </c>
      <c r="T348" s="15" t="e">
        <f t="shared" si="78"/>
        <v>#N/A</v>
      </c>
      <c r="U348" s="15" t="e">
        <f t="shared" si="78"/>
        <v>#N/A</v>
      </c>
      <c r="V348" s="15" t="e">
        <f t="shared" si="78"/>
        <v>#N/A</v>
      </c>
      <c r="W348" s="18" t="e">
        <f t="shared" si="69"/>
        <v>#N/A</v>
      </c>
      <c r="X348" s="18" t="e">
        <f t="shared" si="70"/>
        <v>#N/A</v>
      </c>
      <c r="Y348" s="18" t="e">
        <f t="shared" si="71"/>
        <v>#N/A</v>
      </c>
      <c r="Z348" s="18" t="e">
        <f t="shared" si="72"/>
        <v>#N/A</v>
      </c>
      <c r="AA348" s="15" t="e">
        <f t="shared" si="73"/>
        <v>#N/A</v>
      </c>
      <c r="AB348" s="15" t="e">
        <f t="shared" si="74"/>
        <v>#N/A</v>
      </c>
      <c r="AC348" s="15" t="e">
        <f t="shared" si="75"/>
        <v>#N/A</v>
      </c>
    </row>
    <row r="349" spans="1:29" hidden="1" x14ac:dyDescent="0.2">
      <c r="A349">
        <v>4551</v>
      </c>
      <c r="C349" t="s">
        <v>3010</v>
      </c>
      <c r="D349" t="s">
        <v>3011</v>
      </c>
      <c r="E349" t="s">
        <v>123</v>
      </c>
      <c r="F349" t="s">
        <v>124</v>
      </c>
      <c r="G349" t="e">
        <f t="shared" si="68"/>
        <v>#N/A</v>
      </c>
      <c r="H349" s="15" t="e">
        <f t="shared" si="78"/>
        <v>#N/A</v>
      </c>
      <c r="I349" s="15" t="e">
        <f t="shared" si="78"/>
        <v>#N/A</v>
      </c>
      <c r="J349" s="15" t="e">
        <f t="shared" si="78"/>
        <v>#N/A</v>
      </c>
      <c r="K349" s="15" t="e">
        <f t="shared" si="78"/>
        <v>#N/A</v>
      </c>
      <c r="L349" s="15" t="e">
        <f t="shared" si="78"/>
        <v>#N/A</v>
      </c>
      <c r="M349" s="15" t="e">
        <f t="shared" si="78"/>
        <v>#N/A</v>
      </c>
      <c r="N349" s="15" t="e">
        <f t="shared" si="78"/>
        <v>#N/A</v>
      </c>
      <c r="O349" s="15" t="e">
        <f t="shared" si="78"/>
        <v>#N/A</v>
      </c>
      <c r="P349" s="15" t="e">
        <f t="shared" si="78"/>
        <v>#N/A</v>
      </c>
      <c r="Q349" s="15" t="e">
        <f t="shared" si="78"/>
        <v>#N/A</v>
      </c>
      <c r="R349" s="15" t="e">
        <f t="shared" si="78"/>
        <v>#N/A</v>
      </c>
      <c r="S349" s="15" t="e">
        <f t="shared" si="78"/>
        <v>#N/A</v>
      </c>
      <c r="T349" s="15" t="e">
        <f t="shared" si="78"/>
        <v>#N/A</v>
      </c>
      <c r="U349" s="15" t="e">
        <f t="shared" si="78"/>
        <v>#N/A</v>
      </c>
      <c r="V349" s="15" t="e">
        <f t="shared" si="78"/>
        <v>#N/A</v>
      </c>
      <c r="W349" s="18" t="e">
        <f t="shared" si="69"/>
        <v>#N/A</v>
      </c>
      <c r="X349" s="18" t="e">
        <f t="shared" si="70"/>
        <v>#N/A</v>
      </c>
      <c r="Y349" s="18" t="e">
        <f t="shared" si="71"/>
        <v>#N/A</v>
      </c>
      <c r="Z349" s="18" t="e">
        <f t="shared" si="72"/>
        <v>#N/A</v>
      </c>
      <c r="AA349" s="15" t="e">
        <f t="shared" si="73"/>
        <v>#N/A</v>
      </c>
      <c r="AB349" s="15" t="e">
        <f t="shared" si="74"/>
        <v>#N/A</v>
      </c>
      <c r="AC349" s="15" t="e">
        <f t="shared" si="75"/>
        <v>#N/A</v>
      </c>
    </row>
    <row r="350" spans="1:29" hidden="1" x14ac:dyDescent="0.2">
      <c r="A350">
        <v>4553</v>
      </c>
      <c r="B350">
        <v>41982</v>
      </c>
      <c r="C350" t="s">
        <v>3013</v>
      </c>
      <c r="D350" t="s">
        <v>3014</v>
      </c>
      <c r="E350" t="s">
        <v>123</v>
      </c>
      <c r="F350" t="s">
        <v>124</v>
      </c>
      <c r="G350" t="str">
        <f t="shared" si="68"/>
        <v>SESA - LADBROKE GROVE &amp; POOLAIJELO BATTERY CHARGER REPLACEMENT</v>
      </c>
      <c r="H350" s="15">
        <f t="shared" si="78"/>
        <v>0</v>
      </c>
      <c r="I350" s="15">
        <f t="shared" si="78"/>
        <v>0</v>
      </c>
      <c r="J350" s="15">
        <f t="shared" si="78"/>
        <v>8738.49</v>
      </c>
      <c r="K350" s="15">
        <f t="shared" si="78"/>
        <v>73240.39</v>
      </c>
      <c r="L350" s="15">
        <f t="shared" si="78"/>
        <v>0</v>
      </c>
      <c r="M350" s="15">
        <f t="shared" si="78"/>
        <v>0</v>
      </c>
      <c r="N350" s="15">
        <f t="shared" si="78"/>
        <v>0</v>
      </c>
      <c r="O350" s="15">
        <f t="shared" si="78"/>
        <v>23738.49</v>
      </c>
      <c r="P350" s="15">
        <f t="shared" si="78"/>
        <v>18738.490000000002</v>
      </c>
      <c r="Q350" s="15">
        <f t="shared" si="78"/>
        <v>10000</v>
      </c>
      <c r="R350" s="15">
        <f t="shared" si="78"/>
        <v>88240.39</v>
      </c>
      <c r="S350" s="15">
        <f t="shared" si="78"/>
        <v>83240.39</v>
      </c>
      <c r="T350" s="15">
        <f t="shared" si="78"/>
        <v>10000</v>
      </c>
      <c r="U350" s="15">
        <f t="shared" si="78"/>
        <v>0</v>
      </c>
      <c r="V350" s="15">
        <f t="shared" si="78"/>
        <v>0</v>
      </c>
      <c r="W350" s="18">
        <f t="shared" si="69"/>
        <v>0</v>
      </c>
      <c r="X350" s="18">
        <f t="shared" si="70"/>
        <v>83240.39</v>
      </c>
      <c r="Y350" s="18">
        <f t="shared" si="71"/>
        <v>-83240.39</v>
      </c>
      <c r="Z350" s="18">
        <f t="shared" si="72"/>
        <v>0</v>
      </c>
      <c r="AA350" s="15">
        <f t="shared" si="73"/>
        <v>64501.9</v>
      </c>
      <c r="AB350" s="15">
        <f t="shared" si="74"/>
        <v>18738.490000000002</v>
      </c>
      <c r="AC350" s="15">
        <f t="shared" si="75"/>
        <v>0</v>
      </c>
    </row>
    <row r="351" spans="1:29" hidden="1" x14ac:dyDescent="0.2">
      <c r="A351">
        <v>4555</v>
      </c>
      <c r="B351">
        <v>41724</v>
      </c>
      <c r="C351" t="s">
        <v>3017</v>
      </c>
      <c r="D351" t="s">
        <v>3018</v>
      </c>
      <c r="E351" t="s">
        <v>123</v>
      </c>
      <c r="F351" t="s">
        <v>124</v>
      </c>
      <c r="G351" t="e">
        <f t="shared" si="68"/>
        <v>#N/A</v>
      </c>
      <c r="H351" s="15" t="e">
        <f t="shared" si="78"/>
        <v>#N/A</v>
      </c>
      <c r="I351" s="15" t="e">
        <f t="shared" si="78"/>
        <v>#N/A</v>
      </c>
      <c r="J351" s="15" t="e">
        <f t="shared" si="78"/>
        <v>#N/A</v>
      </c>
      <c r="K351" s="15" t="e">
        <f t="shared" si="78"/>
        <v>#N/A</v>
      </c>
      <c r="L351" s="15" t="e">
        <f t="shared" si="78"/>
        <v>#N/A</v>
      </c>
      <c r="M351" s="15" t="e">
        <f t="shared" si="78"/>
        <v>#N/A</v>
      </c>
      <c r="N351" s="15" t="e">
        <f t="shared" si="78"/>
        <v>#N/A</v>
      </c>
      <c r="O351" s="15" t="e">
        <f t="shared" si="78"/>
        <v>#N/A</v>
      </c>
      <c r="P351" s="15" t="e">
        <f t="shared" si="78"/>
        <v>#N/A</v>
      </c>
      <c r="Q351" s="15" t="e">
        <f t="shared" si="78"/>
        <v>#N/A</v>
      </c>
      <c r="R351" s="15" t="e">
        <f t="shared" si="78"/>
        <v>#N/A</v>
      </c>
      <c r="S351" s="15" t="e">
        <f t="shared" si="78"/>
        <v>#N/A</v>
      </c>
      <c r="T351" s="15" t="e">
        <f t="shared" si="78"/>
        <v>#N/A</v>
      </c>
      <c r="U351" s="15" t="e">
        <f t="shared" si="78"/>
        <v>#N/A</v>
      </c>
      <c r="V351" s="15" t="e">
        <f t="shared" si="78"/>
        <v>#N/A</v>
      </c>
      <c r="W351" s="18" t="e">
        <f t="shared" si="69"/>
        <v>#N/A</v>
      </c>
      <c r="X351" s="18" t="e">
        <f t="shared" si="70"/>
        <v>#N/A</v>
      </c>
      <c r="Y351" s="18" t="e">
        <f t="shared" si="71"/>
        <v>#N/A</v>
      </c>
      <c r="Z351" s="18" t="e">
        <f t="shared" si="72"/>
        <v>#N/A</v>
      </c>
      <c r="AA351" s="15" t="e">
        <f t="shared" si="73"/>
        <v>#N/A</v>
      </c>
      <c r="AB351" s="15" t="e">
        <f t="shared" si="74"/>
        <v>#N/A</v>
      </c>
      <c r="AC351" s="15" t="e">
        <f t="shared" si="75"/>
        <v>#N/A</v>
      </c>
    </row>
    <row r="352" spans="1:29" hidden="1" x14ac:dyDescent="0.2">
      <c r="A352">
        <v>4556</v>
      </c>
      <c r="B352">
        <v>42494</v>
      </c>
      <c r="C352" t="s">
        <v>3019</v>
      </c>
      <c r="D352" t="s">
        <v>3020</v>
      </c>
      <c r="E352" t="s">
        <v>123</v>
      </c>
      <c r="F352" t="s">
        <v>124</v>
      </c>
      <c r="G352" t="e">
        <f t="shared" si="68"/>
        <v>#N/A</v>
      </c>
      <c r="H352" s="15" t="e">
        <f t="shared" si="78"/>
        <v>#N/A</v>
      </c>
      <c r="I352" s="15" t="e">
        <f t="shared" si="78"/>
        <v>#N/A</v>
      </c>
      <c r="J352" s="15" t="e">
        <f t="shared" si="78"/>
        <v>#N/A</v>
      </c>
      <c r="K352" s="15" t="e">
        <f t="shared" si="78"/>
        <v>#N/A</v>
      </c>
      <c r="L352" s="15" t="e">
        <f t="shared" si="78"/>
        <v>#N/A</v>
      </c>
      <c r="M352" s="15" t="e">
        <f t="shared" si="78"/>
        <v>#N/A</v>
      </c>
      <c r="N352" s="15" t="e">
        <f t="shared" si="78"/>
        <v>#N/A</v>
      </c>
      <c r="O352" s="15" t="e">
        <f t="shared" si="78"/>
        <v>#N/A</v>
      </c>
      <c r="P352" s="15" t="e">
        <f t="shared" si="78"/>
        <v>#N/A</v>
      </c>
      <c r="Q352" s="15" t="e">
        <f t="shared" si="78"/>
        <v>#N/A</v>
      </c>
      <c r="R352" s="15" t="e">
        <f t="shared" si="78"/>
        <v>#N/A</v>
      </c>
      <c r="S352" s="15" t="e">
        <f t="shared" si="78"/>
        <v>#N/A</v>
      </c>
      <c r="T352" s="15" t="e">
        <f t="shared" si="78"/>
        <v>#N/A</v>
      </c>
      <c r="U352" s="15" t="e">
        <f t="shared" si="78"/>
        <v>#N/A</v>
      </c>
      <c r="V352" s="15" t="e">
        <f t="shared" si="78"/>
        <v>#N/A</v>
      </c>
      <c r="W352" s="18" t="e">
        <f t="shared" si="69"/>
        <v>#N/A</v>
      </c>
      <c r="X352" s="18" t="e">
        <f t="shared" si="70"/>
        <v>#N/A</v>
      </c>
      <c r="Y352" s="18" t="e">
        <f t="shared" si="71"/>
        <v>#N/A</v>
      </c>
      <c r="Z352" s="18" t="e">
        <f t="shared" si="72"/>
        <v>#N/A</v>
      </c>
      <c r="AA352" s="15" t="e">
        <f t="shared" si="73"/>
        <v>#N/A</v>
      </c>
      <c r="AB352" s="15" t="e">
        <f t="shared" si="74"/>
        <v>#N/A</v>
      </c>
      <c r="AC352" s="15" t="e">
        <f t="shared" si="75"/>
        <v>#N/A</v>
      </c>
    </row>
    <row r="353" spans="1:29" hidden="1" x14ac:dyDescent="0.2">
      <c r="A353">
        <v>4557</v>
      </c>
      <c r="B353">
        <v>41721</v>
      </c>
      <c r="C353" t="s">
        <v>3021</v>
      </c>
      <c r="D353" t="s">
        <v>3022</v>
      </c>
      <c r="E353" t="s">
        <v>123</v>
      </c>
      <c r="F353" t="s">
        <v>124</v>
      </c>
      <c r="G353" t="e">
        <f t="shared" si="68"/>
        <v>#N/A</v>
      </c>
      <c r="H353" s="15" t="e">
        <f t="shared" si="78"/>
        <v>#N/A</v>
      </c>
      <c r="I353" s="15" t="e">
        <f t="shared" si="78"/>
        <v>#N/A</v>
      </c>
      <c r="J353" s="15" t="e">
        <f t="shared" si="78"/>
        <v>#N/A</v>
      </c>
      <c r="K353" s="15" t="e">
        <f t="shared" si="78"/>
        <v>#N/A</v>
      </c>
      <c r="L353" s="15" t="e">
        <f t="shared" si="78"/>
        <v>#N/A</v>
      </c>
      <c r="M353" s="15" t="e">
        <f t="shared" si="78"/>
        <v>#N/A</v>
      </c>
      <c r="N353" s="15" t="e">
        <f t="shared" si="78"/>
        <v>#N/A</v>
      </c>
      <c r="O353" s="15" t="e">
        <f t="shared" si="78"/>
        <v>#N/A</v>
      </c>
      <c r="P353" s="15" t="e">
        <f t="shared" si="78"/>
        <v>#N/A</v>
      </c>
      <c r="Q353" s="15" t="e">
        <f t="shared" si="78"/>
        <v>#N/A</v>
      </c>
      <c r="R353" s="15" t="e">
        <f t="shared" si="78"/>
        <v>#N/A</v>
      </c>
      <c r="S353" s="15" t="e">
        <f t="shared" si="78"/>
        <v>#N/A</v>
      </c>
      <c r="T353" s="15" t="e">
        <f t="shared" si="78"/>
        <v>#N/A</v>
      </c>
      <c r="U353" s="15" t="e">
        <f t="shared" si="78"/>
        <v>#N/A</v>
      </c>
      <c r="V353" s="15" t="e">
        <f t="shared" si="78"/>
        <v>#N/A</v>
      </c>
      <c r="W353" s="18" t="e">
        <f t="shared" si="69"/>
        <v>#N/A</v>
      </c>
      <c r="X353" s="18" t="e">
        <f t="shared" si="70"/>
        <v>#N/A</v>
      </c>
      <c r="Y353" s="18" t="e">
        <f t="shared" si="71"/>
        <v>#N/A</v>
      </c>
      <c r="Z353" s="18" t="e">
        <f t="shared" si="72"/>
        <v>#N/A</v>
      </c>
      <c r="AA353" s="15" t="e">
        <f t="shared" si="73"/>
        <v>#N/A</v>
      </c>
      <c r="AB353" s="15" t="e">
        <f t="shared" si="74"/>
        <v>#N/A</v>
      </c>
      <c r="AC353" s="15" t="e">
        <f t="shared" si="75"/>
        <v>#N/A</v>
      </c>
    </row>
    <row r="354" spans="1:29" hidden="1" x14ac:dyDescent="0.2">
      <c r="A354">
        <v>4558</v>
      </c>
      <c r="B354">
        <v>41958</v>
      </c>
      <c r="C354" t="s">
        <v>3023</v>
      </c>
      <c r="D354" t="s">
        <v>3024</v>
      </c>
      <c r="E354" t="s">
        <v>123</v>
      </c>
      <c r="F354" t="s">
        <v>124</v>
      </c>
      <c r="G354" t="e">
        <f t="shared" si="68"/>
        <v>#N/A</v>
      </c>
      <c r="H354" s="15" t="e">
        <f t="shared" si="78"/>
        <v>#N/A</v>
      </c>
      <c r="I354" s="15" t="e">
        <f t="shared" si="78"/>
        <v>#N/A</v>
      </c>
      <c r="J354" s="15" t="e">
        <f t="shared" si="78"/>
        <v>#N/A</v>
      </c>
      <c r="K354" s="15" t="e">
        <f t="shared" si="78"/>
        <v>#N/A</v>
      </c>
      <c r="L354" s="15" t="e">
        <f t="shared" si="78"/>
        <v>#N/A</v>
      </c>
      <c r="M354" s="15" t="e">
        <f t="shared" si="78"/>
        <v>#N/A</v>
      </c>
      <c r="N354" s="15" t="e">
        <f t="shared" si="78"/>
        <v>#N/A</v>
      </c>
      <c r="O354" s="15" t="e">
        <f t="shared" si="78"/>
        <v>#N/A</v>
      </c>
      <c r="P354" s="15" t="e">
        <f t="shared" si="78"/>
        <v>#N/A</v>
      </c>
      <c r="Q354" s="15" t="e">
        <f t="shared" si="78"/>
        <v>#N/A</v>
      </c>
      <c r="R354" s="15" t="e">
        <f t="shared" si="78"/>
        <v>#N/A</v>
      </c>
      <c r="S354" s="15" t="e">
        <f t="shared" si="78"/>
        <v>#N/A</v>
      </c>
      <c r="T354" s="15" t="e">
        <f t="shared" si="78"/>
        <v>#N/A</v>
      </c>
      <c r="U354" s="15" t="e">
        <f t="shared" si="78"/>
        <v>#N/A</v>
      </c>
      <c r="V354" s="15" t="e">
        <f t="shared" si="78"/>
        <v>#N/A</v>
      </c>
      <c r="W354" s="18" t="e">
        <f t="shared" si="69"/>
        <v>#N/A</v>
      </c>
      <c r="X354" s="18" t="e">
        <f t="shared" si="70"/>
        <v>#N/A</v>
      </c>
      <c r="Y354" s="18" t="e">
        <f t="shared" si="71"/>
        <v>#N/A</v>
      </c>
      <c r="Z354" s="18" t="e">
        <f t="shared" si="72"/>
        <v>#N/A</v>
      </c>
      <c r="AA354" s="15" t="e">
        <f t="shared" si="73"/>
        <v>#N/A</v>
      </c>
      <c r="AB354" s="15" t="e">
        <f t="shared" si="74"/>
        <v>#N/A</v>
      </c>
      <c r="AC354" s="15" t="e">
        <f t="shared" si="75"/>
        <v>#N/A</v>
      </c>
    </row>
    <row r="355" spans="1:29" hidden="1" x14ac:dyDescent="0.2">
      <c r="A355">
        <v>4559</v>
      </c>
      <c r="C355" t="s">
        <v>3025</v>
      </c>
      <c r="D355" t="s">
        <v>3026</v>
      </c>
      <c r="E355" t="s">
        <v>123</v>
      </c>
      <c r="F355" t="s">
        <v>124</v>
      </c>
      <c r="G355" t="e">
        <f t="shared" si="68"/>
        <v>#N/A</v>
      </c>
      <c r="H355" s="15" t="e">
        <f t="shared" si="78"/>
        <v>#N/A</v>
      </c>
      <c r="I355" s="15" t="e">
        <f t="shared" si="78"/>
        <v>#N/A</v>
      </c>
      <c r="J355" s="15" t="e">
        <f t="shared" si="78"/>
        <v>#N/A</v>
      </c>
      <c r="K355" s="15" t="e">
        <f t="shared" si="78"/>
        <v>#N/A</v>
      </c>
      <c r="L355" s="15" t="e">
        <f t="shared" si="78"/>
        <v>#N/A</v>
      </c>
      <c r="M355" s="15" t="e">
        <f t="shared" si="78"/>
        <v>#N/A</v>
      </c>
      <c r="N355" s="15" t="e">
        <f t="shared" si="78"/>
        <v>#N/A</v>
      </c>
      <c r="O355" s="15" t="e">
        <f t="shared" si="78"/>
        <v>#N/A</v>
      </c>
      <c r="P355" s="15" t="e">
        <f t="shared" si="78"/>
        <v>#N/A</v>
      </c>
      <c r="Q355" s="15" t="e">
        <f t="shared" si="78"/>
        <v>#N/A</v>
      </c>
      <c r="R355" s="15" t="e">
        <f t="shared" si="78"/>
        <v>#N/A</v>
      </c>
      <c r="S355" s="15" t="e">
        <f t="shared" si="78"/>
        <v>#N/A</v>
      </c>
      <c r="T355" s="15" t="e">
        <f t="shared" si="78"/>
        <v>#N/A</v>
      </c>
      <c r="U355" s="15" t="e">
        <f t="shared" si="78"/>
        <v>#N/A</v>
      </c>
      <c r="V355" s="15" t="e">
        <f t="shared" si="78"/>
        <v>#N/A</v>
      </c>
      <c r="W355" s="18" t="e">
        <f t="shared" si="69"/>
        <v>#N/A</v>
      </c>
      <c r="X355" s="18" t="e">
        <f t="shared" si="70"/>
        <v>#N/A</v>
      </c>
      <c r="Y355" s="18" t="e">
        <f t="shared" si="71"/>
        <v>#N/A</v>
      </c>
      <c r="Z355" s="18" t="e">
        <f t="shared" si="72"/>
        <v>#N/A</v>
      </c>
      <c r="AA355" s="15" t="e">
        <f t="shared" si="73"/>
        <v>#N/A</v>
      </c>
      <c r="AB355" s="15" t="e">
        <f t="shared" si="74"/>
        <v>#N/A</v>
      </c>
      <c r="AC355" s="15" t="e">
        <f t="shared" si="75"/>
        <v>#N/A</v>
      </c>
    </row>
    <row r="356" spans="1:29" hidden="1" x14ac:dyDescent="0.2">
      <c r="A356">
        <v>4560</v>
      </c>
      <c r="C356" t="s">
        <v>3027</v>
      </c>
      <c r="D356" t="s">
        <v>3028</v>
      </c>
      <c r="E356" t="s">
        <v>123</v>
      </c>
      <c r="F356" t="s">
        <v>124</v>
      </c>
      <c r="G356" t="e">
        <f t="shared" si="68"/>
        <v>#N/A</v>
      </c>
      <c r="H356" s="15" t="e">
        <f t="shared" si="78"/>
        <v>#N/A</v>
      </c>
      <c r="I356" s="15" t="e">
        <f t="shared" si="78"/>
        <v>#N/A</v>
      </c>
      <c r="J356" s="15" t="e">
        <f t="shared" si="78"/>
        <v>#N/A</v>
      </c>
      <c r="K356" s="15" t="e">
        <f t="shared" si="78"/>
        <v>#N/A</v>
      </c>
      <c r="L356" s="15" t="e">
        <f t="shared" si="78"/>
        <v>#N/A</v>
      </c>
      <c r="M356" s="15" t="e">
        <f t="shared" si="78"/>
        <v>#N/A</v>
      </c>
      <c r="N356" s="15" t="e">
        <f t="shared" si="78"/>
        <v>#N/A</v>
      </c>
      <c r="O356" s="15" t="e">
        <f t="shared" si="78"/>
        <v>#N/A</v>
      </c>
      <c r="P356" s="15" t="e">
        <f t="shared" si="78"/>
        <v>#N/A</v>
      </c>
      <c r="Q356" s="15" t="e">
        <f t="shared" si="78"/>
        <v>#N/A</v>
      </c>
      <c r="R356" s="15" t="e">
        <f t="shared" si="78"/>
        <v>#N/A</v>
      </c>
      <c r="S356" s="15" t="e">
        <f t="shared" si="78"/>
        <v>#N/A</v>
      </c>
      <c r="T356" s="15" t="e">
        <f t="shared" si="78"/>
        <v>#N/A</v>
      </c>
      <c r="U356" s="15" t="e">
        <f t="shared" si="78"/>
        <v>#N/A</v>
      </c>
      <c r="V356" s="15" t="e">
        <f t="shared" si="78"/>
        <v>#N/A</v>
      </c>
      <c r="W356" s="18" t="e">
        <f t="shared" si="69"/>
        <v>#N/A</v>
      </c>
      <c r="X356" s="18" t="e">
        <f t="shared" si="70"/>
        <v>#N/A</v>
      </c>
      <c r="Y356" s="18" t="e">
        <f t="shared" si="71"/>
        <v>#N/A</v>
      </c>
      <c r="Z356" s="18" t="e">
        <f t="shared" si="72"/>
        <v>#N/A</v>
      </c>
      <c r="AA356" s="15" t="e">
        <f t="shared" si="73"/>
        <v>#N/A</v>
      </c>
      <c r="AB356" s="15" t="e">
        <f t="shared" si="74"/>
        <v>#N/A</v>
      </c>
      <c r="AC356" s="15" t="e">
        <f t="shared" si="75"/>
        <v>#N/A</v>
      </c>
    </row>
    <row r="357" spans="1:29" hidden="1" x14ac:dyDescent="0.2">
      <c r="A357">
        <v>4564</v>
      </c>
      <c r="B357">
        <v>41926</v>
      </c>
      <c r="C357" t="s">
        <v>3034</v>
      </c>
      <c r="D357" t="s">
        <v>3035</v>
      </c>
      <c r="E357" t="s">
        <v>123</v>
      </c>
      <c r="F357" t="s">
        <v>124</v>
      </c>
      <c r="G357" t="str">
        <f t="shared" si="68"/>
        <v>VTS - IONA BATTERY CHARGER REPLACEMENT</v>
      </c>
      <c r="H357" s="15">
        <f t="shared" si="78"/>
        <v>0</v>
      </c>
      <c r="I357" s="15">
        <f t="shared" si="78"/>
        <v>0</v>
      </c>
      <c r="J357" s="15">
        <f t="shared" si="78"/>
        <v>497</v>
      </c>
      <c r="K357" s="15">
        <f t="shared" si="78"/>
        <v>497</v>
      </c>
      <c r="L357" s="15">
        <f t="shared" si="78"/>
        <v>17000</v>
      </c>
      <c r="M357" s="15">
        <f t="shared" si="78"/>
        <v>0</v>
      </c>
      <c r="N357" s="15">
        <f t="shared" si="78"/>
        <v>80000</v>
      </c>
      <c r="O357" s="15">
        <f t="shared" si="78"/>
        <v>59497</v>
      </c>
      <c r="P357" s="15">
        <f t="shared" si="78"/>
        <v>42497</v>
      </c>
      <c r="Q357" s="15">
        <f t="shared" si="78"/>
        <v>42000</v>
      </c>
      <c r="R357" s="15">
        <f t="shared" si="78"/>
        <v>134497</v>
      </c>
      <c r="S357" s="15">
        <f t="shared" si="78"/>
        <v>117497</v>
      </c>
      <c r="T357" s="15">
        <f t="shared" si="78"/>
        <v>117000</v>
      </c>
      <c r="U357" s="15">
        <f t="shared" si="78"/>
        <v>0</v>
      </c>
      <c r="V357" s="15">
        <f t="shared" si="78"/>
        <v>0</v>
      </c>
      <c r="W357" s="18">
        <f t="shared" si="69"/>
        <v>80000</v>
      </c>
      <c r="X357" s="18">
        <f t="shared" si="70"/>
        <v>117497</v>
      </c>
      <c r="Y357" s="18">
        <f t="shared" si="71"/>
        <v>-37497</v>
      </c>
      <c r="Z357" s="18">
        <f t="shared" si="72"/>
        <v>0</v>
      </c>
      <c r="AA357" s="15">
        <f t="shared" si="73"/>
        <v>0</v>
      </c>
      <c r="AB357" s="15">
        <f t="shared" si="74"/>
        <v>42497</v>
      </c>
      <c r="AC357" s="15">
        <f t="shared" si="75"/>
        <v>75000</v>
      </c>
    </row>
    <row r="358" spans="1:29" hidden="1" x14ac:dyDescent="0.2">
      <c r="A358">
        <v>4567</v>
      </c>
      <c r="B358">
        <v>41928</v>
      </c>
      <c r="C358" t="s">
        <v>3040</v>
      </c>
      <c r="D358" t="s">
        <v>3041</v>
      </c>
      <c r="E358" t="s">
        <v>123</v>
      </c>
      <c r="F358" t="s">
        <v>124</v>
      </c>
      <c r="G358" t="e">
        <f t="shared" si="68"/>
        <v>#N/A</v>
      </c>
      <c r="H358" s="15" t="e">
        <f t="shared" si="78"/>
        <v>#N/A</v>
      </c>
      <c r="I358" s="15" t="e">
        <f t="shared" si="78"/>
        <v>#N/A</v>
      </c>
      <c r="J358" s="15" t="e">
        <f t="shared" si="78"/>
        <v>#N/A</v>
      </c>
      <c r="K358" s="15" t="e">
        <f t="shared" si="78"/>
        <v>#N/A</v>
      </c>
      <c r="L358" s="15" t="e">
        <f t="shared" si="78"/>
        <v>#N/A</v>
      </c>
      <c r="M358" s="15" t="e">
        <f t="shared" si="78"/>
        <v>#N/A</v>
      </c>
      <c r="N358" s="15" t="e">
        <f t="shared" si="78"/>
        <v>#N/A</v>
      </c>
      <c r="O358" s="15" t="e">
        <f t="shared" si="78"/>
        <v>#N/A</v>
      </c>
      <c r="P358" s="15" t="e">
        <f t="shared" si="78"/>
        <v>#N/A</v>
      </c>
      <c r="Q358" s="15" t="e">
        <f t="shared" si="78"/>
        <v>#N/A</v>
      </c>
      <c r="R358" s="15" t="e">
        <f t="shared" si="78"/>
        <v>#N/A</v>
      </c>
      <c r="S358" s="15" t="e">
        <f t="shared" si="78"/>
        <v>#N/A</v>
      </c>
      <c r="T358" s="15" t="e">
        <f t="shared" si="78"/>
        <v>#N/A</v>
      </c>
      <c r="U358" s="15" t="e">
        <f t="shared" si="78"/>
        <v>#N/A</v>
      </c>
      <c r="V358" s="15" t="e">
        <f t="shared" si="78"/>
        <v>#N/A</v>
      </c>
      <c r="W358" s="18" t="e">
        <f t="shared" si="69"/>
        <v>#N/A</v>
      </c>
      <c r="X358" s="18" t="e">
        <f t="shared" si="70"/>
        <v>#N/A</v>
      </c>
      <c r="Y358" s="18" t="e">
        <f t="shared" si="71"/>
        <v>#N/A</v>
      </c>
      <c r="Z358" s="18" t="e">
        <f t="shared" si="72"/>
        <v>#N/A</v>
      </c>
      <c r="AA358" s="15" t="e">
        <f t="shared" si="73"/>
        <v>#N/A</v>
      </c>
      <c r="AB358" s="15" t="e">
        <f t="shared" si="74"/>
        <v>#N/A</v>
      </c>
      <c r="AC358" s="15" t="e">
        <f t="shared" si="75"/>
        <v>#N/A</v>
      </c>
    </row>
    <row r="359" spans="1:29" hidden="1" x14ac:dyDescent="0.2">
      <c r="A359">
        <v>4568</v>
      </c>
      <c r="C359" t="s">
        <v>3042</v>
      </c>
      <c r="D359" t="s">
        <v>3043</v>
      </c>
      <c r="E359" t="s">
        <v>123</v>
      </c>
      <c r="F359" t="s">
        <v>124</v>
      </c>
      <c r="G359" t="e">
        <f t="shared" si="68"/>
        <v>#N/A</v>
      </c>
      <c r="H359" s="15" t="e">
        <f t="shared" si="78"/>
        <v>#N/A</v>
      </c>
      <c r="I359" s="15" t="e">
        <f t="shared" si="78"/>
        <v>#N/A</v>
      </c>
      <c r="J359" s="15" t="e">
        <f t="shared" si="78"/>
        <v>#N/A</v>
      </c>
      <c r="K359" s="15" t="e">
        <f t="shared" si="78"/>
        <v>#N/A</v>
      </c>
      <c r="L359" s="15" t="e">
        <f t="shared" si="78"/>
        <v>#N/A</v>
      </c>
      <c r="M359" s="15" t="e">
        <f t="shared" si="78"/>
        <v>#N/A</v>
      </c>
      <c r="N359" s="15" t="e">
        <f t="shared" si="78"/>
        <v>#N/A</v>
      </c>
      <c r="O359" s="15" t="e">
        <f t="shared" si="78"/>
        <v>#N/A</v>
      </c>
      <c r="P359" s="15" t="e">
        <f t="shared" si="78"/>
        <v>#N/A</v>
      </c>
      <c r="Q359" s="15" t="e">
        <f t="shared" si="78"/>
        <v>#N/A</v>
      </c>
      <c r="R359" s="15" t="e">
        <f t="shared" si="78"/>
        <v>#N/A</v>
      </c>
      <c r="S359" s="15" t="e">
        <f t="shared" si="78"/>
        <v>#N/A</v>
      </c>
      <c r="T359" s="15" t="e">
        <f t="shared" si="78"/>
        <v>#N/A</v>
      </c>
      <c r="U359" s="15" t="e">
        <f t="shared" si="78"/>
        <v>#N/A</v>
      </c>
      <c r="V359" s="15" t="e">
        <f t="shared" si="78"/>
        <v>#N/A</v>
      </c>
      <c r="W359" s="18" t="e">
        <f t="shared" si="69"/>
        <v>#N/A</v>
      </c>
      <c r="X359" s="18" t="e">
        <f t="shared" si="70"/>
        <v>#N/A</v>
      </c>
      <c r="Y359" s="18" t="e">
        <f t="shared" si="71"/>
        <v>#N/A</v>
      </c>
      <c r="Z359" s="18" t="e">
        <f t="shared" si="72"/>
        <v>#N/A</v>
      </c>
      <c r="AA359" s="15" t="e">
        <f t="shared" si="73"/>
        <v>#N/A</v>
      </c>
      <c r="AB359" s="15" t="e">
        <f t="shared" si="74"/>
        <v>#N/A</v>
      </c>
      <c r="AC359" s="15" t="e">
        <f t="shared" si="75"/>
        <v>#N/A</v>
      </c>
    </row>
    <row r="360" spans="1:29" hidden="1" x14ac:dyDescent="0.2">
      <c r="A360">
        <v>4570</v>
      </c>
      <c r="B360">
        <v>41603</v>
      </c>
      <c r="C360" t="s">
        <v>3046</v>
      </c>
      <c r="D360" t="s">
        <v>3047</v>
      </c>
      <c r="E360" t="s">
        <v>91</v>
      </c>
      <c r="F360" t="s">
        <v>92</v>
      </c>
      <c r="G360" t="str">
        <f t="shared" si="68"/>
        <v>Supplementary firing Improvements - Logic mods for modulation - FY21 Increased based on AFE</v>
      </c>
      <c r="H360" s="15">
        <f t="shared" si="78"/>
        <v>0</v>
      </c>
      <c r="I360" s="15">
        <f t="shared" si="78"/>
        <v>0</v>
      </c>
      <c r="J360" s="15">
        <f t="shared" si="78"/>
        <v>80722.820000000007</v>
      </c>
      <c r="K360" s="15">
        <f t="shared" si="78"/>
        <v>2730775.7</v>
      </c>
      <c r="L360" s="15">
        <f t="shared" si="78"/>
        <v>0</v>
      </c>
      <c r="M360" s="15">
        <f t="shared" si="78"/>
        <v>0</v>
      </c>
      <c r="N360" s="15">
        <f t="shared" si="78"/>
        <v>2873598</v>
      </c>
      <c r="O360" s="15">
        <f t="shared" si="78"/>
        <v>80722.820000000007</v>
      </c>
      <c r="P360" s="15">
        <f t="shared" si="78"/>
        <v>80722.820000000007</v>
      </c>
      <c r="Q360" s="15">
        <f t="shared" si="78"/>
        <v>0</v>
      </c>
      <c r="R360" s="15">
        <f t="shared" si="78"/>
        <v>2730775.7</v>
      </c>
      <c r="S360" s="15">
        <f t="shared" si="78"/>
        <v>2730775.7</v>
      </c>
      <c r="T360" s="15">
        <f t="shared" si="78"/>
        <v>0</v>
      </c>
      <c r="U360" s="15">
        <f t="shared" si="78"/>
        <v>0</v>
      </c>
      <c r="V360" s="15">
        <f t="shared" si="78"/>
        <v>0</v>
      </c>
      <c r="W360" s="18">
        <f t="shared" si="69"/>
        <v>2873598</v>
      </c>
      <c r="X360" s="18">
        <f t="shared" si="70"/>
        <v>2730775.7</v>
      </c>
      <c r="Y360" s="18">
        <f t="shared" si="71"/>
        <v>142822.29999999981</v>
      </c>
      <c r="Z360" s="18">
        <f t="shared" si="72"/>
        <v>0</v>
      </c>
      <c r="AA360" s="15">
        <f t="shared" si="73"/>
        <v>2650052.8800000004</v>
      </c>
      <c r="AB360" s="15">
        <f t="shared" si="74"/>
        <v>80722.820000000007</v>
      </c>
      <c r="AC360" s="15">
        <f t="shared" si="75"/>
        <v>0</v>
      </c>
    </row>
    <row r="361" spans="1:29" hidden="1" x14ac:dyDescent="0.2">
      <c r="A361">
        <v>4572</v>
      </c>
      <c r="B361">
        <v>41837</v>
      </c>
      <c r="C361" t="s">
        <v>3050</v>
      </c>
      <c r="D361" t="s">
        <v>3051</v>
      </c>
      <c r="E361" t="s">
        <v>91</v>
      </c>
      <c r="F361" t="s">
        <v>92</v>
      </c>
      <c r="G361" t="e">
        <f t="shared" si="68"/>
        <v>#N/A</v>
      </c>
      <c r="H361" s="15" t="e">
        <f t="shared" si="78"/>
        <v>#N/A</v>
      </c>
      <c r="I361" s="15" t="e">
        <f t="shared" si="78"/>
        <v>#N/A</v>
      </c>
      <c r="J361" s="15" t="e">
        <f t="shared" si="78"/>
        <v>#N/A</v>
      </c>
      <c r="K361" s="15" t="e">
        <f t="shared" si="78"/>
        <v>#N/A</v>
      </c>
      <c r="L361" s="15" t="e">
        <f t="shared" si="78"/>
        <v>#N/A</v>
      </c>
      <c r="M361" s="15" t="e">
        <f t="shared" si="78"/>
        <v>#N/A</v>
      </c>
      <c r="N361" s="15" t="e">
        <f t="shared" si="78"/>
        <v>#N/A</v>
      </c>
      <c r="O361" s="15" t="e">
        <f t="shared" si="78"/>
        <v>#N/A</v>
      </c>
      <c r="P361" s="15" t="e">
        <f t="shared" si="78"/>
        <v>#N/A</v>
      </c>
      <c r="Q361" s="15" t="e">
        <f t="shared" si="78"/>
        <v>#N/A</v>
      </c>
      <c r="R361" s="15" t="e">
        <f t="shared" si="78"/>
        <v>#N/A</v>
      </c>
      <c r="S361" s="15" t="e">
        <f t="shared" si="78"/>
        <v>#N/A</v>
      </c>
      <c r="T361" s="15" t="e">
        <f t="shared" si="78"/>
        <v>#N/A</v>
      </c>
      <c r="U361" s="15" t="e">
        <f t="shared" si="78"/>
        <v>#N/A</v>
      </c>
      <c r="V361" s="15" t="e">
        <f t="shared" si="78"/>
        <v>#N/A</v>
      </c>
      <c r="W361" s="18" t="e">
        <f t="shared" si="69"/>
        <v>#N/A</v>
      </c>
      <c r="X361" s="18" t="e">
        <f t="shared" si="70"/>
        <v>#N/A</v>
      </c>
      <c r="Y361" s="18" t="e">
        <f t="shared" si="71"/>
        <v>#N/A</v>
      </c>
      <c r="Z361" s="18" t="e">
        <f t="shared" si="72"/>
        <v>#N/A</v>
      </c>
      <c r="AA361" s="15" t="e">
        <f t="shared" si="73"/>
        <v>#N/A</v>
      </c>
      <c r="AB361" s="15" t="e">
        <f t="shared" si="74"/>
        <v>#N/A</v>
      </c>
      <c r="AC361" s="15" t="e">
        <f t="shared" si="75"/>
        <v>#N/A</v>
      </c>
    </row>
    <row r="362" spans="1:29" hidden="1" x14ac:dyDescent="0.2">
      <c r="A362">
        <v>4574</v>
      </c>
      <c r="C362" t="s">
        <v>3054</v>
      </c>
      <c r="D362" t="s">
        <v>3055</v>
      </c>
      <c r="E362" t="s">
        <v>91</v>
      </c>
      <c r="F362" t="s">
        <v>92</v>
      </c>
      <c r="G362" t="e">
        <f t="shared" si="68"/>
        <v>#N/A</v>
      </c>
      <c r="H362" s="15" t="e">
        <f t="shared" si="78"/>
        <v>#N/A</v>
      </c>
      <c r="I362" s="15" t="e">
        <f t="shared" si="78"/>
        <v>#N/A</v>
      </c>
      <c r="J362" s="15" t="e">
        <f t="shared" si="78"/>
        <v>#N/A</v>
      </c>
      <c r="K362" s="15" t="e">
        <f t="shared" si="78"/>
        <v>#N/A</v>
      </c>
      <c r="L362" s="15" t="e">
        <f t="shared" si="78"/>
        <v>#N/A</v>
      </c>
      <c r="M362" s="15" t="e">
        <f t="shared" si="78"/>
        <v>#N/A</v>
      </c>
      <c r="N362" s="15" t="e">
        <f t="shared" si="78"/>
        <v>#N/A</v>
      </c>
      <c r="O362" s="15" t="e">
        <f t="shared" si="78"/>
        <v>#N/A</v>
      </c>
      <c r="P362" s="15" t="e">
        <f t="shared" si="78"/>
        <v>#N/A</v>
      </c>
      <c r="Q362" s="15" t="e">
        <f t="shared" si="78"/>
        <v>#N/A</v>
      </c>
      <c r="R362" s="15" t="e">
        <f t="shared" si="78"/>
        <v>#N/A</v>
      </c>
      <c r="S362" s="15" t="e">
        <f t="shared" si="78"/>
        <v>#N/A</v>
      </c>
      <c r="T362" s="15" t="e">
        <f t="shared" si="78"/>
        <v>#N/A</v>
      </c>
      <c r="U362" s="15" t="e">
        <f t="shared" si="78"/>
        <v>#N/A</v>
      </c>
      <c r="V362" s="15" t="e">
        <f t="shared" si="78"/>
        <v>#N/A</v>
      </c>
      <c r="W362" s="18" t="e">
        <f t="shared" si="69"/>
        <v>#N/A</v>
      </c>
      <c r="X362" s="18" t="e">
        <f t="shared" si="70"/>
        <v>#N/A</v>
      </c>
      <c r="Y362" s="18" t="e">
        <f t="shared" si="71"/>
        <v>#N/A</v>
      </c>
      <c r="Z362" s="18" t="e">
        <f t="shared" si="72"/>
        <v>#N/A</v>
      </c>
      <c r="AA362" s="15" t="e">
        <f t="shared" si="73"/>
        <v>#N/A</v>
      </c>
      <c r="AB362" s="15" t="e">
        <f t="shared" si="74"/>
        <v>#N/A</v>
      </c>
      <c r="AC362" s="15" t="e">
        <f t="shared" si="75"/>
        <v>#N/A</v>
      </c>
    </row>
    <row r="363" spans="1:29" hidden="1" x14ac:dyDescent="0.2">
      <c r="A363">
        <v>4576</v>
      </c>
      <c r="C363" t="s">
        <v>3058</v>
      </c>
      <c r="D363" t="s">
        <v>3059</v>
      </c>
      <c r="E363" t="s">
        <v>91</v>
      </c>
      <c r="F363" t="s">
        <v>92</v>
      </c>
      <c r="G363" t="e">
        <f t="shared" si="68"/>
        <v>#N/A</v>
      </c>
      <c r="H363" s="15" t="e">
        <f t="shared" si="78"/>
        <v>#N/A</v>
      </c>
      <c r="I363" s="15" t="e">
        <f t="shared" si="78"/>
        <v>#N/A</v>
      </c>
      <c r="J363" s="15" t="e">
        <f t="shared" si="78"/>
        <v>#N/A</v>
      </c>
      <c r="K363" s="15" t="e">
        <f t="shared" si="78"/>
        <v>#N/A</v>
      </c>
      <c r="L363" s="15" t="e">
        <f t="shared" si="78"/>
        <v>#N/A</v>
      </c>
      <c r="M363" s="15" t="e">
        <f t="shared" si="78"/>
        <v>#N/A</v>
      </c>
      <c r="N363" s="15" t="e">
        <f t="shared" si="78"/>
        <v>#N/A</v>
      </c>
      <c r="O363" s="15" t="e">
        <f t="shared" si="78"/>
        <v>#N/A</v>
      </c>
      <c r="P363" s="15" t="e">
        <f t="shared" si="78"/>
        <v>#N/A</v>
      </c>
      <c r="Q363" s="15" t="e">
        <f t="shared" si="78"/>
        <v>#N/A</v>
      </c>
      <c r="R363" s="15" t="e">
        <f t="shared" si="78"/>
        <v>#N/A</v>
      </c>
      <c r="S363" s="15" t="e">
        <f t="shared" si="78"/>
        <v>#N/A</v>
      </c>
      <c r="T363" s="15" t="e">
        <f t="shared" si="78"/>
        <v>#N/A</v>
      </c>
      <c r="U363" s="15" t="e">
        <f t="shared" si="78"/>
        <v>#N/A</v>
      </c>
      <c r="V363" s="15" t="e">
        <f t="shared" si="78"/>
        <v>#N/A</v>
      </c>
      <c r="W363" s="18" t="e">
        <f t="shared" si="69"/>
        <v>#N/A</v>
      </c>
      <c r="X363" s="18" t="e">
        <f t="shared" si="70"/>
        <v>#N/A</v>
      </c>
      <c r="Y363" s="18" t="e">
        <f t="shared" si="71"/>
        <v>#N/A</v>
      </c>
      <c r="Z363" s="18" t="e">
        <f t="shared" si="72"/>
        <v>#N/A</v>
      </c>
      <c r="AA363" s="15" t="e">
        <f t="shared" si="73"/>
        <v>#N/A</v>
      </c>
      <c r="AB363" s="15" t="e">
        <f t="shared" si="74"/>
        <v>#N/A</v>
      </c>
      <c r="AC363" s="15" t="e">
        <f t="shared" si="75"/>
        <v>#N/A</v>
      </c>
    </row>
    <row r="364" spans="1:29" hidden="1" x14ac:dyDescent="0.2">
      <c r="A364">
        <v>4578</v>
      </c>
      <c r="C364" t="s">
        <v>3060</v>
      </c>
      <c r="D364" t="s">
        <v>3061</v>
      </c>
      <c r="E364" t="s">
        <v>123</v>
      </c>
      <c r="F364" t="s">
        <v>124</v>
      </c>
      <c r="G364" t="e">
        <f t="shared" si="68"/>
        <v>#N/A</v>
      </c>
      <c r="H364" s="15" t="e">
        <f t="shared" si="78"/>
        <v>#N/A</v>
      </c>
      <c r="I364" s="15" t="e">
        <f t="shared" si="78"/>
        <v>#N/A</v>
      </c>
      <c r="J364" s="15" t="e">
        <f t="shared" si="78"/>
        <v>#N/A</v>
      </c>
      <c r="K364" s="15" t="e">
        <f t="shared" si="78"/>
        <v>#N/A</v>
      </c>
      <c r="L364" s="15" t="e">
        <f t="shared" si="78"/>
        <v>#N/A</v>
      </c>
      <c r="M364" s="15" t="e">
        <f t="shared" si="78"/>
        <v>#N/A</v>
      </c>
      <c r="N364" s="15" t="e">
        <f t="shared" si="78"/>
        <v>#N/A</v>
      </c>
      <c r="O364" s="15" t="e">
        <f t="shared" si="78"/>
        <v>#N/A</v>
      </c>
      <c r="P364" s="15" t="e">
        <f t="shared" si="78"/>
        <v>#N/A</v>
      </c>
      <c r="Q364" s="15" t="e">
        <f t="shared" si="78"/>
        <v>#N/A</v>
      </c>
      <c r="R364" s="15" t="e">
        <f t="shared" si="78"/>
        <v>#N/A</v>
      </c>
      <c r="S364" s="15" t="e">
        <f t="shared" si="78"/>
        <v>#N/A</v>
      </c>
      <c r="T364" s="15" t="e">
        <f t="shared" si="78"/>
        <v>#N/A</v>
      </c>
      <c r="U364" s="15" t="e">
        <f t="shared" si="78"/>
        <v>#N/A</v>
      </c>
      <c r="V364" s="15" t="e">
        <f t="shared" si="78"/>
        <v>#N/A</v>
      </c>
      <c r="W364" s="18" t="e">
        <f t="shared" si="69"/>
        <v>#N/A</v>
      </c>
      <c r="X364" s="18" t="e">
        <f t="shared" si="70"/>
        <v>#N/A</v>
      </c>
      <c r="Y364" s="18" t="e">
        <f t="shared" si="71"/>
        <v>#N/A</v>
      </c>
      <c r="Z364" s="18" t="e">
        <f t="shared" si="72"/>
        <v>#N/A</v>
      </c>
      <c r="AA364" s="15" t="e">
        <f t="shared" si="73"/>
        <v>#N/A</v>
      </c>
      <c r="AB364" s="15" t="e">
        <f t="shared" si="74"/>
        <v>#N/A</v>
      </c>
      <c r="AC364" s="15" t="e">
        <f t="shared" si="75"/>
        <v>#N/A</v>
      </c>
    </row>
    <row r="365" spans="1:29" hidden="1" x14ac:dyDescent="0.2">
      <c r="A365">
        <v>4580</v>
      </c>
      <c r="B365">
        <v>41915</v>
      </c>
      <c r="C365" t="s">
        <v>3064</v>
      </c>
      <c r="D365" t="s">
        <v>3065</v>
      </c>
      <c r="E365" t="s">
        <v>91</v>
      </c>
      <c r="F365" t="s">
        <v>92</v>
      </c>
      <c r="G365" t="e">
        <f t="shared" si="68"/>
        <v>#N/A</v>
      </c>
      <c r="H365" s="15" t="e">
        <f t="shared" ref="H365:V381" si="79">VLOOKUP($A365,SIBMonthly,H$1,FALSE)</f>
        <v>#N/A</v>
      </c>
      <c r="I365" s="15" t="e">
        <f t="shared" si="79"/>
        <v>#N/A</v>
      </c>
      <c r="J365" s="15" t="e">
        <f t="shared" si="79"/>
        <v>#N/A</v>
      </c>
      <c r="K365" s="15" t="e">
        <f t="shared" si="79"/>
        <v>#N/A</v>
      </c>
      <c r="L365" s="15" t="e">
        <f t="shared" si="79"/>
        <v>#N/A</v>
      </c>
      <c r="M365" s="15" t="e">
        <f t="shared" si="79"/>
        <v>#N/A</v>
      </c>
      <c r="N365" s="15" t="e">
        <f t="shared" si="79"/>
        <v>#N/A</v>
      </c>
      <c r="O365" s="15" t="e">
        <f t="shared" si="79"/>
        <v>#N/A</v>
      </c>
      <c r="P365" s="15" t="e">
        <f t="shared" si="79"/>
        <v>#N/A</v>
      </c>
      <c r="Q365" s="15" t="e">
        <f t="shared" si="79"/>
        <v>#N/A</v>
      </c>
      <c r="R365" s="15" t="e">
        <f t="shared" si="79"/>
        <v>#N/A</v>
      </c>
      <c r="S365" s="15" t="e">
        <f t="shared" si="79"/>
        <v>#N/A</v>
      </c>
      <c r="T365" s="15" t="e">
        <f t="shared" si="79"/>
        <v>#N/A</v>
      </c>
      <c r="U365" s="15" t="e">
        <f t="shared" si="79"/>
        <v>#N/A</v>
      </c>
      <c r="V365" s="15" t="e">
        <f t="shared" si="79"/>
        <v>#N/A</v>
      </c>
      <c r="W365" s="18" t="e">
        <f t="shared" si="69"/>
        <v>#N/A</v>
      </c>
      <c r="X365" s="18" t="e">
        <f t="shared" si="70"/>
        <v>#N/A</v>
      </c>
      <c r="Y365" s="18" t="e">
        <f t="shared" si="71"/>
        <v>#N/A</v>
      </c>
      <c r="Z365" s="18" t="e">
        <f t="shared" si="72"/>
        <v>#N/A</v>
      </c>
      <c r="AA365" s="15" t="e">
        <f t="shared" si="73"/>
        <v>#N/A</v>
      </c>
      <c r="AB365" s="15" t="e">
        <f t="shared" si="74"/>
        <v>#N/A</v>
      </c>
      <c r="AC365" s="15" t="e">
        <f t="shared" si="75"/>
        <v>#N/A</v>
      </c>
    </row>
    <row r="366" spans="1:29" hidden="1" x14ac:dyDescent="0.2">
      <c r="A366">
        <v>4581</v>
      </c>
      <c r="B366">
        <v>42552</v>
      </c>
      <c r="C366" t="s">
        <v>6282</v>
      </c>
      <c r="D366" t="s">
        <v>3067</v>
      </c>
      <c r="E366" t="s">
        <v>91</v>
      </c>
      <c r="F366" t="s">
        <v>92</v>
      </c>
      <c r="G366" t="e">
        <f t="shared" si="68"/>
        <v>#N/A</v>
      </c>
      <c r="H366" s="15" t="e">
        <f t="shared" si="79"/>
        <v>#N/A</v>
      </c>
      <c r="I366" s="15" t="e">
        <f t="shared" si="79"/>
        <v>#N/A</v>
      </c>
      <c r="J366" s="15" t="e">
        <f t="shared" si="79"/>
        <v>#N/A</v>
      </c>
      <c r="K366" s="15" t="e">
        <f t="shared" si="79"/>
        <v>#N/A</v>
      </c>
      <c r="L366" s="15" t="e">
        <f t="shared" si="79"/>
        <v>#N/A</v>
      </c>
      <c r="M366" s="15" t="e">
        <f t="shared" si="79"/>
        <v>#N/A</v>
      </c>
      <c r="N366" s="15" t="e">
        <f t="shared" si="79"/>
        <v>#N/A</v>
      </c>
      <c r="O366" s="15" t="e">
        <f t="shared" si="79"/>
        <v>#N/A</v>
      </c>
      <c r="P366" s="15" t="e">
        <f t="shared" si="79"/>
        <v>#N/A</v>
      </c>
      <c r="Q366" s="15" t="e">
        <f t="shared" si="79"/>
        <v>#N/A</v>
      </c>
      <c r="R366" s="15" t="e">
        <f t="shared" si="79"/>
        <v>#N/A</v>
      </c>
      <c r="S366" s="15" t="e">
        <f t="shared" si="79"/>
        <v>#N/A</v>
      </c>
      <c r="T366" s="15" t="e">
        <f t="shared" si="79"/>
        <v>#N/A</v>
      </c>
      <c r="U366" s="15" t="e">
        <f t="shared" si="79"/>
        <v>#N/A</v>
      </c>
      <c r="V366" s="15" t="e">
        <f t="shared" si="79"/>
        <v>#N/A</v>
      </c>
      <c r="W366" s="18" t="e">
        <f t="shared" si="69"/>
        <v>#N/A</v>
      </c>
      <c r="X366" s="18" t="e">
        <f t="shared" si="70"/>
        <v>#N/A</v>
      </c>
      <c r="Y366" s="18" t="e">
        <f t="shared" si="71"/>
        <v>#N/A</v>
      </c>
      <c r="Z366" s="18" t="e">
        <f t="shared" si="72"/>
        <v>#N/A</v>
      </c>
      <c r="AA366" s="15" t="e">
        <f t="shared" si="73"/>
        <v>#N/A</v>
      </c>
      <c r="AB366" s="15" t="e">
        <f t="shared" si="74"/>
        <v>#N/A</v>
      </c>
      <c r="AC366" s="15" t="e">
        <f t="shared" si="75"/>
        <v>#N/A</v>
      </c>
    </row>
    <row r="367" spans="1:29" hidden="1" x14ac:dyDescent="0.2">
      <c r="A367">
        <v>4587</v>
      </c>
      <c r="C367" t="s">
        <v>3077</v>
      </c>
      <c r="D367" t="s">
        <v>3078</v>
      </c>
      <c r="E367" t="s">
        <v>91</v>
      </c>
      <c r="F367" t="s">
        <v>92</v>
      </c>
      <c r="G367" t="e">
        <f t="shared" si="68"/>
        <v>#N/A</v>
      </c>
      <c r="H367" s="15" t="e">
        <f t="shared" si="79"/>
        <v>#N/A</v>
      </c>
      <c r="I367" s="15" t="e">
        <f t="shared" si="79"/>
        <v>#N/A</v>
      </c>
      <c r="J367" s="15" t="e">
        <f t="shared" si="79"/>
        <v>#N/A</v>
      </c>
      <c r="K367" s="15" t="e">
        <f t="shared" si="79"/>
        <v>#N/A</v>
      </c>
      <c r="L367" s="15" t="e">
        <f t="shared" si="79"/>
        <v>#N/A</v>
      </c>
      <c r="M367" s="15" t="e">
        <f t="shared" si="79"/>
        <v>#N/A</v>
      </c>
      <c r="N367" s="15" t="e">
        <f t="shared" si="79"/>
        <v>#N/A</v>
      </c>
      <c r="O367" s="15" t="e">
        <f t="shared" si="79"/>
        <v>#N/A</v>
      </c>
      <c r="P367" s="15" t="e">
        <f t="shared" si="79"/>
        <v>#N/A</v>
      </c>
      <c r="Q367" s="15" t="e">
        <f t="shared" si="79"/>
        <v>#N/A</v>
      </c>
      <c r="R367" s="15" t="e">
        <f t="shared" si="79"/>
        <v>#N/A</v>
      </c>
      <c r="S367" s="15" t="e">
        <f t="shared" si="79"/>
        <v>#N/A</v>
      </c>
      <c r="T367" s="15" t="e">
        <f t="shared" si="79"/>
        <v>#N/A</v>
      </c>
      <c r="U367" s="15" t="e">
        <f t="shared" si="79"/>
        <v>#N/A</v>
      </c>
      <c r="V367" s="15" t="e">
        <f t="shared" si="79"/>
        <v>#N/A</v>
      </c>
      <c r="W367" s="18" t="e">
        <f t="shared" si="69"/>
        <v>#N/A</v>
      </c>
      <c r="X367" s="18" t="e">
        <f t="shared" si="70"/>
        <v>#N/A</v>
      </c>
      <c r="Y367" s="18" t="e">
        <f t="shared" si="71"/>
        <v>#N/A</v>
      </c>
      <c r="Z367" s="18" t="e">
        <f t="shared" si="72"/>
        <v>#N/A</v>
      </c>
      <c r="AA367" s="15" t="e">
        <f t="shared" si="73"/>
        <v>#N/A</v>
      </c>
      <c r="AB367" s="15" t="e">
        <f t="shared" si="74"/>
        <v>#N/A</v>
      </c>
      <c r="AC367" s="15" t="e">
        <f t="shared" si="75"/>
        <v>#N/A</v>
      </c>
    </row>
    <row r="368" spans="1:29" hidden="1" x14ac:dyDescent="0.2">
      <c r="A368">
        <v>4588</v>
      </c>
      <c r="C368" t="s">
        <v>3079</v>
      </c>
      <c r="D368" t="s">
        <v>1067</v>
      </c>
      <c r="E368" t="s">
        <v>174</v>
      </c>
      <c r="F368" t="s">
        <v>881</v>
      </c>
      <c r="G368" t="e">
        <f t="shared" si="68"/>
        <v>#N/A</v>
      </c>
      <c r="H368" s="15" t="e">
        <f t="shared" si="79"/>
        <v>#N/A</v>
      </c>
      <c r="I368" s="15" t="e">
        <f t="shared" si="79"/>
        <v>#N/A</v>
      </c>
      <c r="J368" s="15" t="e">
        <f t="shared" si="79"/>
        <v>#N/A</v>
      </c>
      <c r="K368" s="15" t="e">
        <f t="shared" si="79"/>
        <v>#N/A</v>
      </c>
      <c r="L368" s="15" t="e">
        <f t="shared" si="79"/>
        <v>#N/A</v>
      </c>
      <c r="M368" s="15" t="e">
        <f t="shared" si="79"/>
        <v>#N/A</v>
      </c>
      <c r="N368" s="15" t="e">
        <f t="shared" si="79"/>
        <v>#N/A</v>
      </c>
      <c r="O368" s="15" t="e">
        <f t="shared" si="79"/>
        <v>#N/A</v>
      </c>
      <c r="P368" s="15" t="e">
        <f t="shared" si="79"/>
        <v>#N/A</v>
      </c>
      <c r="Q368" s="15" t="e">
        <f t="shared" si="79"/>
        <v>#N/A</v>
      </c>
      <c r="R368" s="15" t="e">
        <f t="shared" si="79"/>
        <v>#N/A</v>
      </c>
      <c r="S368" s="15" t="e">
        <f t="shared" si="79"/>
        <v>#N/A</v>
      </c>
      <c r="T368" s="15" t="e">
        <f t="shared" si="79"/>
        <v>#N/A</v>
      </c>
      <c r="U368" s="15" t="e">
        <f t="shared" si="79"/>
        <v>#N/A</v>
      </c>
      <c r="V368" s="15" t="e">
        <f t="shared" si="79"/>
        <v>#N/A</v>
      </c>
      <c r="W368" s="18" t="e">
        <f t="shared" si="69"/>
        <v>#N/A</v>
      </c>
      <c r="X368" s="18" t="e">
        <f t="shared" si="70"/>
        <v>#N/A</v>
      </c>
      <c r="Y368" s="18" t="e">
        <f t="shared" si="71"/>
        <v>#N/A</v>
      </c>
      <c r="Z368" s="18" t="e">
        <f t="shared" si="72"/>
        <v>#N/A</v>
      </c>
      <c r="AA368" s="15" t="e">
        <f t="shared" si="73"/>
        <v>#N/A</v>
      </c>
      <c r="AB368" s="15" t="e">
        <f t="shared" si="74"/>
        <v>#N/A</v>
      </c>
      <c r="AC368" s="15" t="e">
        <f t="shared" si="75"/>
        <v>#N/A</v>
      </c>
    </row>
    <row r="369" spans="1:29" hidden="1" x14ac:dyDescent="0.2">
      <c r="A369">
        <v>4590</v>
      </c>
      <c r="C369" t="s">
        <v>3081</v>
      </c>
      <c r="D369" t="s">
        <v>3082</v>
      </c>
      <c r="E369" t="s">
        <v>91</v>
      </c>
      <c r="F369" t="s">
        <v>92</v>
      </c>
      <c r="G369" t="e">
        <f t="shared" si="68"/>
        <v>#N/A</v>
      </c>
      <c r="H369" s="15" t="e">
        <f t="shared" si="79"/>
        <v>#N/A</v>
      </c>
      <c r="I369" s="15" t="e">
        <f t="shared" si="79"/>
        <v>#N/A</v>
      </c>
      <c r="J369" s="15" t="e">
        <f t="shared" si="79"/>
        <v>#N/A</v>
      </c>
      <c r="K369" s="15" t="e">
        <f t="shared" si="79"/>
        <v>#N/A</v>
      </c>
      <c r="L369" s="15" t="e">
        <f t="shared" si="79"/>
        <v>#N/A</v>
      </c>
      <c r="M369" s="15" t="e">
        <f t="shared" si="79"/>
        <v>#N/A</v>
      </c>
      <c r="N369" s="15" t="e">
        <f t="shared" si="79"/>
        <v>#N/A</v>
      </c>
      <c r="O369" s="15" t="e">
        <f t="shared" si="79"/>
        <v>#N/A</v>
      </c>
      <c r="P369" s="15" t="e">
        <f t="shared" si="79"/>
        <v>#N/A</v>
      </c>
      <c r="Q369" s="15" t="e">
        <f t="shared" si="79"/>
        <v>#N/A</v>
      </c>
      <c r="R369" s="15" t="e">
        <f t="shared" si="79"/>
        <v>#N/A</v>
      </c>
      <c r="S369" s="15" t="e">
        <f t="shared" si="79"/>
        <v>#N/A</v>
      </c>
      <c r="T369" s="15" t="e">
        <f t="shared" si="79"/>
        <v>#N/A</v>
      </c>
      <c r="U369" s="15" t="e">
        <f t="shared" si="79"/>
        <v>#N/A</v>
      </c>
      <c r="V369" s="15" t="e">
        <f t="shared" si="79"/>
        <v>#N/A</v>
      </c>
      <c r="W369" s="18" t="e">
        <f t="shared" si="69"/>
        <v>#N/A</v>
      </c>
      <c r="X369" s="18" t="e">
        <f t="shared" si="70"/>
        <v>#N/A</v>
      </c>
      <c r="Y369" s="18" t="e">
        <f t="shared" si="71"/>
        <v>#N/A</v>
      </c>
      <c r="Z369" s="18" t="e">
        <f t="shared" si="72"/>
        <v>#N/A</v>
      </c>
      <c r="AA369" s="15" t="e">
        <f t="shared" si="73"/>
        <v>#N/A</v>
      </c>
      <c r="AB369" s="15" t="e">
        <f t="shared" si="74"/>
        <v>#N/A</v>
      </c>
      <c r="AC369" s="15" t="e">
        <f t="shared" si="75"/>
        <v>#N/A</v>
      </c>
    </row>
    <row r="370" spans="1:29" hidden="1" x14ac:dyDescent="0.2">
      <c r="A370">
        <v>4591</v>
      </c>
      <c r="C370" t="s">
        <v>3083</v>
      </c>
      <c r="D370" t="s">
        <v>3084</v>
      </c>
      <c r="E370" t="s">
        <v>91</v>
      </c>
      <c r="F370" t="s">
        <v>92</v>
      </c>
      <c r="G370" t="e">
        <f t="shared" si="68"/>
        <v>#N/A</v>
      </c>
      <c r="H370" s="15" t="e">
        <f t="shared" si="79"/>
        <v>#N/A</v>
      </c>
      <c r="I370" s="15" t="e">
        <f t="shared" si="79"/>
        <v>#N/A</v>
      </c>
      <c r="J370" s="15" t="e">
        <f t="shared" si="79"/>
        <v>#N/A</v>
      </c>
      <c r="K370" s="15" t="e">
        <f t="shared" si="79"/>
        <v>#N/A</v>
      </c>
      <c r="L370" s="15" t="e">
        <f t="shared" si="79"/>
        <v>#N/A</v>
      </c>
      <c r="M370" s="15" t="e">
        <f t="shared" si="79"/>
        <v>#N/A</v>
      </c>
      <c r="N370" s="15" t="e">
        <f t="shared" si="79"/>
        <v>#N/A</v>
      </c>
      <c r="O370" s="15" t="e">
        <f t="shared" si="79"/>
        <v>#N/A</v>
      </c>
      <c r="P370" s="15" t="e">
        <f t="shared" si="79"/>
        <v>#N/A</v>
      </c>
      <c r="Q370" s="15" t="e">
        <f t="shared" si="79"/>
        <v>#N/A</v>
      </c>
      <c r="R370" s="15" t="e">
        <f t="shared" si="79"/>
        <v>#N/A</v>
      </c>
      <c r="S370" s="15" t="e">
        <f t="shared" si="79"/>
        <v>#N/A</v>
      </c>
      <c r="T370" s="15" t="e">
        <f t="shared" si="79"/>
        <v>#N/A</v>
      </c>
      <c r="U370" s="15" t="e">
        <f t="shared" si="79"/>
        <v>#N/A</v>
      </c>
      <c r="V370" s="15" t="e">
        <f t="shared" si="79"/>
        <v>#N/A</v>
      </c>
      <c r="W370" s="18" t="e">
        <f t="shared" si="69"/>
        <v>#N/A</v>
      </c>
      <c r="X370" s="18" t="e">
        <f t="shared" si="70"/>
        <v>#N/A</v>
      </c>
      <c r="Y370" s="18" t="e">
        <f t="shared" si="71"/>
        <v>#N/A</v>
      </c>
      <c r="Z370" s="18" t="e">
        <f t="shared" si="72"/>
        <v>#N/A</v>
      </c>
      <c r="AA370" s="15" t="e">
        <f t="shared" si="73"/>
        <v>#N/A</v>
      </c>
      <c r="AB370" s="15" t="e">
        <f t="shared" si="74"/>
        <v>#N/A</v>
      </c>
      <c r="AC370" s="15" t="e">
        <f t="shared" si="75"/>
        <v>#N/A</v>
      </c>
    </row>
    <row r="371" spans="1:29" hidden="1" x14ac:dyDescent="0.2">
      <c r="A371">
        <v>4592</v>
      </c>
      <c r="C371" t="s">
        <v>3085</v>
      </c>
      <c r="D371" t="s">
        <v>3086</v>
      </c>
      <c r="E371" t="s">
        <v>91</v>
      </c>
      <c r="F371" t="s">
        <v>92</v>
      </c>
      <c r="G371" t="e">
        <f t="shared" si="68"/>
        <v>#N/A</v>
      </c>
      <c r="H371" s="15" t="e">
        <f t="shared" si="79"/>
        <v>#N/A</v>
      </c>
      <c r="I371" s="15" t="e">
        <f t="shared" si="79"/>
        <v>#N/A</v>
      </c>
      <c r="J371" s="15" t="e">
        <f t="shared" si="79"/>
        <v>#N/A</v>
      </c>
      <c r="K371" s="15" t="e">
        <f t="shared" si="79"/>
        <v>#N/A</v>
      </c>
      <c r="L371" s="15" t="e">
        <f t="shared" si="79"/>
        <v>#N/A</v>
      </c>
      <c r="M371" s="15" t="e">
        <f t="shared" si="79"/>
        <v>#N/A</v>
      </c>
      <c r="N371" s="15" t="e">
        <f t="shared" si="79"/>
        <v>#N/A</v>
      </c>
      <c r="O371" s="15" t="e">
        <f t="shared" si="79"/>
        <v>#N/A</v>
      </c>
      <c r="P371" s="15" t="e">
        <f t="shared" si="79"/>
        <v>#N/A</v>
      </c>
      <c r="Q371" s="15" t="e">
        <f t="shared" si="79"/>
        <v>#N/A</v>
      </c>
      <c r="R371" s="15" t="e">
        <f t="shared" si="79"/>
        <v>#N/A</v>
      </c>
      <c r="S371" s="15" t="e">
        <f t="shared" si="79"/>
        <v>#N/A</v>
      </c>
      <c r="T371" s="15" t="e">
        <f t="shared" si="79"/>
        <v>#N/A</v>
      </c>
      <c r="U371" s="15" t="e">
        <f t="shared" si="79"/>
        <v>#N/A</v>
      </c>
      <c r="V371" s="15" t="e">
        <f t="shared" si="79"/>
        <v>#N/A</v>
      </c>
      <c r="W371" s="18" t="e">
        <f t="shared" si="69"/>
        <v>#N/A</v>
      </c>
      <c r="X371" s="18" t="e">
        <f t="shared" si="70"/>
        <v>#N/A</v>
      </c>
      <c r="Y371" s="18" t="e">
        <f t="shared" si="71"/>
        <v>#N/A</v>
      </c>
      <c r="Z371" s="18" t="e">
        <f t="shared" si="72"/>
        <v>#N/A</v>
      </c>
      <c r="AA371" s="15" t="e">
        <f t="shared" si="73"/>
        <v>#N/A</v>
      </c>
      <c r="AB371" s="15" t="e">
        <f t="shared" si="74"/>
        <v>#N/A</v>
      </c>
      <c r="AC371" s="15" t="e">
        <f t="shared" si="75"/>
        <v>#N/A</v>
      </c>
    </row>
    <row r="372" spans="1:29" hidden="1" x14ac:dyDescent="0.2">
      <c r="A372">
        <v>4595</v>
      </c>
      <c r="C372" t="s">
        <v>3090</v>
      </c>
      <c r="D372" t="s">
        <v>3091</v>
      </c>
      <c r="E372" t="s">
        <v>91</v>
      </c>
      <c r="F372" t="s">
        <v>92</v>
      </c>
      <c r="G372" t="e">
        <f t="shared" si="68"/>
        <v>#N/A</v>
      </c>
      <c r="H372" s="15" t="e">
        <f t="shared" si="79"/>
        <v>#N/A</v>
      </c>
      <c r="I372" s="15" t="e">
        <f t="shared" si="79"/>
        <v>#N/A</v>
      </c>
      <c r="J372" s="15" t="e">
        <f t="shared" si="79"/>
        <v>#N/A</v>
      </c>
      <c r="K372" s="15" t="e">
        <f t="shared" si="79"/>
        <v>#N/A</v>
      </c>
      <c r="L372" s="15" t="e">
        <f t="shared" si="79"/>
        <v>#N/A</v>
      </c>
      <c r="M372" s="15" t="e">
        <f t="shared" si="79"/>
        <v>#N/A</v>
      </c>
      <c r="N372" s="15" t="e">
        <f t="shared" si="79"/>
        <v>#N/A</v>
      </c>
      <c r="O372" s="15" t="e">
        <f t="shared" si="79"/>
        <v>#N/A</v>
      </c>
      <c r="P372" s="15" t="e">
        <f t="shared" si="79"/>
        <v>#N/A</v>
      </c>
      <c r="Q372" s="15" t="e">
        <f t="shared" si="79"/>
        <v>#N/A</v>
      </c>
      <c r="R372" s="15" t="e">
        <f t="shared" si="79"/>
        <v>#N/A</v>
      </c>
      <c r="S372" s="15" t="e">
        <f t="shared" si="79"/>
        <v>#N/A</v>
      </c>
      <c r="T372" s="15" t="e">
        <f t="shared" si="79"/>
        <v>#N/A</v>
      </c>
      <c r="U372" s="15" t="e">
        <f t="shared" si="79"/>
        <v>#N/A</v>
      </c>
      <c r="V372" s="15" t="e">
        <f t="shared" si="79"/>
        <v>#N/A</v>
      </c>
      <c r="W372" s="18" t="e">
        <f t="shared" si="69"/>
        <v>#N/A</v>
      </c>
      <c r="X372" s="18" t="e">
        <f t="shared" si="70"/>
        <v>#N/A</v>
      </c>
      <c r="Y372" s="18" t="e">
        <f t="shared" si="71"/>
        <v>#N/A</v>
      </c>
      <c r="Z372" s="18" t="e">
        <f t="shared" si="72"/>
        <v>#N/A</v>
      </c>
      <c r="AA372" s="15" t="e">
        <f t="shared" si="73"/>
        <v>#N/A</v>
      </c>
      <c r="AB372" s="15" t="e">
        <f t="shared" si="74"/>
        <v>#N/A</v>
      </c>
      <c r="AC372" s="15" t="e">
        <f t="shared" si="75"/>
        <v>#N/A</v>
      </c>
    </row>
    <row r="373" spans="1:29" hidden="1" x14ac:dyDescent="0.2">
      <c r="A373">
        <v>4597</v>
      </c>
      <c r="B373">
        <v>41851</v>
      </c>
      <c r="C373" t="s">
        <v>3094</v>
      </c>
      <c r="D373" t="s">
        <v>6283</v>
      </c>
      <c r="E373" t="s">
        <v>91</v>
      </c>
      <c r="F373" t="s">
        <v>92</v>
      </c>
      <c r="G373" t="str">
        <f t="shared" si="68"/>
        <v>SWQP - Mech - Moomba Upgrade Program</v>
      </c>
      <c r="H373" s="15">
        <f t="shared" si="79"/>
        <v>0</v>
      </c>
      <c r="I373" s="15">
        <f t="shared" si="79"/>
        <v>0</v>
      </c>
      <c r="J373" s="15">
        <f t="shared" si="79"/>
        <v>486013.27</v>
      </c>
      <c r="K373" s="15">
        <f t="shared" si="79"/>
        <v>4158071.89</v>
      </c>
      <c r="L373" s="15">
        <f t="shared" si="79"/>
        <v>691137</v>
      </c>
      <c r="M373" s="15">
        <f t="shared" si="79"/>
        <v>591177</v>
      </c>
      <c r="N373" s="15">
        <f t="shared" si="79"/>
        <v>5281133</v>
      </c>
      <c r="O373" s="15">
        <f t="shared" si="79"/>
        <v>601870.09002500004</v>
      </c>
      <c r="P373" s="15">
        <f t="shared" si="79"/>
        <v>608170.07002500002</v>
      </c>
      <c r="Q373" s="15">
        <f t="shared" si="79"/>
        <v>122156.800025</v>
      </c>
      <c r="R373" s="15">
        <f t="shared" si="79"/>
        <v>5321075.4488779996</v>
      </c>
      <c r="S373" s="15">
        <f t="shared" si="79"/>
        <v>5378427.6100270003</v>
      </c>
      <c r="T373" s="15">
        <f t="shared" si="79"/>
        <v>1220355.7200269999</v>
      </c>
      <c r="U373" s="15">
        <f t="shared" si="79"/>
        <v>320503.21999999997</v>
      </c>
      <c r="V373" s="15">
        <f t="shared" si="79"/>
        <v>0</v>
      </c>
      <c r="W373" s="18">
        <f t="shared" si="69"/>
        <v>5281133</v>
      </c>
      <c r="X373" s="18">
        <f t="shared" si="70"/>
        <v>5378427.6100270003</v>
      </c>
      <c r="Y373" s="18">
        <f t="shared" si="71"/>
        <v>-97294.610027000308</v>
      </c>
      <c r="Z373" s="18">
        <f t="shared" si="72"/>
        <v>591177</v>
      </c>
      <c r="AA373" s="15">
        <f t="shared" si="73"/>
        <v>3672058.62</v>
      </c>
      <c r="AB373" s="15">
        <f t="shared" si="74"/>
        <v>608170.07002500002</v>
      </c>
      <c r="AC373" s="15">
        <f t="shared" si="75"/>
        <v>1098198.9200020004</v>
      </c>
    </row>
    <row r="374" spans="1:29" hidden="1" x14ac:dyDescent="0.2">
      <c r="A374">
        <v>4601</v>
      </c>
      <c r="C374" t="s">
        <v>3102</v>
      </c>
      <c r="D374" t="s">
        <v>3103</v>
      </c>
      <c r="E374" t="s">
        <v>91</v>
      </c>
      <c r="F374" t="s">
        <v>92</v>
      </c>
      <c r="G374" t="e">
        <f t="shared" si="68"/>
        <v>#N/A</v>
      </c>
      <c r="H374" s="15" t="e">
        <f t="shared" si="79"/>
        <v>#N/A</v>
      </c>
      <c r="I374" s="15" t="e">
        <f t="shared" si="79"/>
        <v>#N/A</v>
      </c>
      <c r="J374" s="15" t="e">
        <f t="shared" si="79"/>
        <v>#N/A</v>
      </c>
      <c r="K374" s="15" t="e">
        <f t="shared" si="79"/>
        <v>#N/A</v>
      </c>
      <c r="L374" s="15" t="e">
        <f t="shared" si="79"/>
        <v>#N/A</v>
      </c>
      <c r="M374" s="15" t="e">
        <f t="shared" si="79"/>
        <v>#N/A</v>
      </c>
      <c r="N374" s="15" t="e">
        <f t="shared" si="79"/>
        <v>#N/A</v>
      </c>
      <c r="O374" s="15" t="e">
        <f t="shared" si="79"/>
        <v>#N/A</v>
      </c>
      <c r="P374" s="15" t="e">
        <f t="shared" si="79"/>
        <v>#N/A</v>
      </c>
      <c r="Q374" s="15" t="e">
        <f t="shared" si="79"/>
        <v>#N/A</v>
      </c>
      <c r="R374" s="15" t="e">
        <f t="shared" si="79"/>
        <v>#N/A</v>
      </c>
      <c r="S374" s="15" t="e">
        <f t="shared" si="79"/>
        <v>#N/A</v>
      </c>
      <c r="T374" s="15" t="e">
        <f t="shared" si="79"/>
        <v>#N/A</v>
      </c>
      <c r="U374" s="15" t="e">
        <f t="shared" si="79"/>
        <v>#N/A</v>
      </c>
      <c r="V374" s="15" t="e">
        <f t="shared" si="79"/>
        <v>#N/A</v>
      </c>
      <c r="W374" s="18" t="e">
        <f t="shared" si="69"/>
        <v>#N/A</v>
      </c>
      <c r="X374" s="18" t="e">
        <f t="shared" si="70"/>
        <v>#N/A</v>
      </c>
      <c r="Y374" s="18" t="e">
        <f t="shared" si="71"/>
        <v>#N/A</v>
      </c>
      <c r="Z374" s="18" t="e">
        <f t="shared" si="72"/>
        <v>#N/A</v>
      </c>
      <c r="AA374" s="15" t="e">
        <f t="shared" si="73"/>
        <v>#N/A</v>
      </c>
      <c r="AB374" s="15" t="e">
        <f t="shared" si="74"/>
        <v>#N/A</v>
      </c>
      <c r="AC374" s="15" t="e">
        <f t="shared" si="75"/>
        <v>#N/A</v>
      </c>
    </row>
    <row r="375" spans="1:29" hidden="1" x14ac:dyDescent="0.2">
      <c r="A375">
        <v>4602</v>
      </c>
      <c r="C375" t="s">
        <v>3104</v>
      </c>
      <c r="D375" t="s">
        <v>2753</v>
      </c>
      <c r="E375" t="s">
        <v>91</v>
      </c>
      <c r="F375" t="s">
        <v>92</v>
      </c>
      <c r="G375" t="e">
        <f t="shared" ref="G375:G438" si="80">VLOOKUP(A375,SIBMonthly,3,FALSE)</f>
        <v>#N/A</v>
      </c>
      <c r="H375" s="15" t="e">
        <f t="shared" si="79"/>
        <v>#N/A</v>
      </c>
      <c r="I375" s="15" t="e">
        <f t="shared" si="79"/>
        <v>#N/A</v>
      </c>
      <c r="J375" s="15" t="e">
        <f t="shared" si="79"/>
        <v>#N/A</v>
      </c>
      <c r="K375" s="15" t="e">
        <f t="shared" si="79"/>
        <v>#N/A</v>
      </c>
      <c r="L375" s="15" t="e">
        <f t="shared" si="79"/>
        <v>#N/A</v>
      </c>
      <c r="M375" s="15" t="e">
        <f t="shared" si="79"/>
        <v>#N/A</v>
      </c>
      <c r="N375" s="15" t="e">
        <f t="shared" si="79"/>
        <v>#N/A</v>
      </c>
      <c r="O375" s="15" t="e">
        <f t="shared" si="79"/>
        <v>#N/A</v>
      </c>
      <c r="P375" s="15" t="e">
        <f t="shared" si="79"/>
        <v>#N/A</v>
      </c>
      <c r="Q375" s="15" t="e">
        <f t="shared" si="79"/>
        <v>#N/A</v>
      </c>
      <c r="R375" s="15" t="e">
        <f t="shared" si="79"/>
        <v>#N/A</v>
      </c>
      <c r="S375" s="15" t="e">
        <f t="shared" si="79"/>
        <v>#N/A</v>
      </c>
      <c r="T375" s="15" t="e">
        <f t="shared" si="79"/>
        <v>#N/A</v>
      </c>
      <c r="U375" s="15" t="e">
        <f t="shared" si="79"/>
        <v>#N/A</v>
      </c>
      <c r="V375" s="15" t="e">
        <f t="shared" si="79"/>
        <v>#N/A</v>
      </c>
      <c r="W375" s="18" t="e">
        <f t="shared" ref="W375:W438" si="81">N375</f>
        <v>#N/A</v>
      </c>
      <c r="X375" s="18" t="e">
        <f t="shared" ref="X375:X438" si="82">S375</f>
        <v>#N/A</v>
      </c>
      <c r="Y375" s="18" t="e">
        <f t="shared" ref="Y375:Y438" si="83">W375-X375</f>
        <v>#N/A</v>
      </c>
      <c r="Z375" s="18" t="e">
        <f t="shared" ref="Z375:Z438" si="84">M375</f>
        <v>#N/A</v>
      </c>
      <c r="AA375" s="15" t="e">
        <f t="shared" ref="AA375:AA438" si="85">IF(K375=0,0,K375-J375)</f>
        <v>#N/A</v>
      </c>
      <c r="AB375" s="15" t="e">
        <f t="shared" ref="AB375:AB438" si="86">P375</f>
        <v>#N/A</v>
      </c>
      <c r="AC375" s="15" t="e">
        <f t="shared" ref="AC375:AC438" si="87">X375-(AB375+AA375)</f>
        <v>#N/A</v>
      </c>
    </row>
    <row r="376" spans="1:29" hidden="1" x14ac:dyDescent="0.2">
      <c r="A376">
        <v>4603</v>
      </c>
      <c r="C376" t="s">
        <v>3105</v>
      </c>
      <c r="D376" t="s">
        <v>3106</v>
      </c>
      <c r="E376" t="s">
        <v>91</v>
      </c>
      <c r="F376" t="s">
        <v>92</v>
      </c>
      <c r="G376" t="e">
        <f t="shared" si="80"/>
        <v>#N/A</v>
      </c>
      <c r="H376" s="15" t="e">
        <f t="shared" si="79"/>
        <v>#N/A</v>
      </c>
      <c r="I376" s="15" t="e">
        <f t="shared" si="79"/>
        <v>#N/A</v>
      </c>
      <c r="J376" s="15" t="e">
        <f t="shared" si="79"/>
        <v>#N/A</v>
      </c>
      <c r="K376" s="15" t="e">
        <f t="shared" si="79"/>
        <v>#N/A</v>
      </c>
      <c r="L376" s="15" t="e">
        <f t="shared" si="79"/>
        <v>#N/A</v>
      </c>
      <c r="M376" s="15" t="e">
        <f t="shared" si="79"/>
        <v>#N/A</v>
      </c>
      <c r="N376" s="15" t="e">
        <f t="shared" si="79"/>
        <v>#N/A</v>
      </c>
      <c r="O376" s="15" t="e">
        <f t="shared" si="79"/>
        <v>#N/A</v>
      </c>
      <c r="P376" s="15" t="e">
        <f t="shared" si="79"/>
        <v>#N/A</v>
      </c>
      <c r="Q376" s="15" t="e">
        <f t="shared" si="79"/>
        <v>#N/A</v>
      </c>
      <c r="R376" s="15" t="e">
        <f t="shared" si="79"/>
        <v>#N/A</v>
      </c>
      <c r="S376" s="15" t="e">
        <f t="shared" si="79"/>
        <v>#N/A</v>
      </c>
      <c r="T376" s="15" t="e">
        <f t="shared" si="79"/>
        <v>#N/A</v>
      </c>
      <c r="U376" s="15" t="e">
        <f t="shared" si="79"/>
        <v>#N/A</v>
      </c>
      <c r="V376" s="15" t="e">
        <f t="shared" si="79"/>
        <v>#N/A</v>
      </c>
      <c r="W376" s="18" t="e">
        <f t="shared" si="81"/>
        <v>#N/A</v>
      </c>
      <c r="X376" s="18" t="e">
        <f t="shared" si="82"/>
        <v>#N/A</v>
      </c>
      <c r="Y376" s="18" t="e">
        <f t="shared" si="83"/>
        <v>#N/A</v>
      </c>
      <c r="Z376" s="18" t="e">
        <f t="shared" si="84"/>
        <v>#N/A</v>
      </c>
      <c r="AA376" s="15" t="e">
        <f t="shared" si="85"/>
        <v>#N/A</v>
      </c>
      <c r="AB376" s="15" t="e">
        <f t="shared" si="86"/>
        <v>#N/A</v>
      </c>
      <c r="AC376" s="15" t="e">
        <f t="shared" si="87"/>
        <v>#N/A</v>
      </c>
    </row>
    <row r="377" spans="1:29" hidden="1" x14ac:dyDescent="0.2">
      <c r="A377">
        <v>4605</v>
      </c>
      <c r="C377" t="s">
        <v>3108</v>
      </c>
      <c r="D377" t="s">
        <v>3109</v>
      </c>
      <c r="E377" t="s">
        <v>174</v>
      </c>
      <c r="F377" t="s">
        <v>881</v>
      </c>
      <c r="G377" t="e">
        <f t="shared" si="80"/>
        <v>#N/A</v>
      </c>
      <c r="H377" s="15" t="e">
        <f t="shared" si="79"/>
        <v>#N/A</v>
      </c>
      <c r="I377" s="15" t="e">
        <f t="shared" si="79"/>
        <v>#N/A</v>
      </c>
      <c r="J377" s="15" t="e">
        <f t="shared" si="79"/>
        <v>#N/A</v>
      </c>
      <c r="K377" s="15" t="e">
        <f t="shared" si="79"/>
        <v>#N/A</v>
      </c>
      <c r="L377" s="15" t="e">
        <f t="shared" si="79"/>
        <v>#N/A</v>
      </c>
      <c r="M377" s="15" t="e">
        <f t="shared" si="79"/>
        <v>#N/A</v>
      </c>
      <c r="N377" s="15" t="e">
        <f t="shared" si="79"/>
        <v>#N/A</v>
      </c>
      <c r="O377" s="15" t="e">
        <f t="shared" si="79"/>
        <v>#N/A</v>
      </c>
      <c r="P377" s="15" t="e">
        <f t="shared" si="79"/>
        <v>#N/A</v>
      </c>
      <c r="Q377" s="15" t="e">
        <f t="shared" si="79"/>
        <v>#N/A</v>
      </c>
      <c r="R377" s="15" t="e">
        <f t="shared" si="79"/>
        <v>#N/A</v>
      </c>
      <c r="S377" s="15" t="e">
        <f t="shared" si="79"/>
        <v>#N/A</v>
      </c>
      <c r="T377" s="15" t="e">
        <f t="shared" si="79"/>
        <v>#N/A</v>
      </c>
      <c r="U377" s="15" t="e">
        <f t="shared" si="79"/>
        <v>#N/A</v>
      </c>
      <c r="V377" s="15" t="e">
        <f t="shared" si="79"/>
        <v>#N/A</v>
      </c>
      <c r="W377" s="18" t="e">
        <f t="shared" si="81"/>
        <v>#N/A</v>
      </c>
      <c r="X377" s="18" t="e">
        <f t="shared" si="82"/>
        <v>#N/A</v>
      </c>
      <c r="Y377" s="18" t="e">
        <f t="shared" si="83"/>
        <v>#N/A</v>
      </c>
      <c r="Z377" s="18" t="e">
        <f t="shared" si="84"/>
        <v>#N/A</v>
      </c>
      <c r="AA377" s="15" t="e">
        <f t="shared" si="85"/>
        <v>#N/A</v>
      </c>
      <c r="AB377" s="15" t="e">
        <f t="shared" si="86"/>
        <v>#N/A</v>
      </c>
      <c r="AC377" s="15" t="e">
        <f t="shared" si="87"/>
        <v>#N/A</v>
      </c>
    </row>
    <row r="378" spans="1:29" hidden="1" x14ac:dyDescent="0.2">
      <c r="A378">
        <v>4606</v>
      </c>
      <c r="B378">
        <v>42562</v>
      </c>
      <c r="C378" t="s">
        <v>3110</v>
      </c>
      <c r="D378" t="s">
        <v>2750</v>
      </c>
      <c r="E378" t="s">
        <v>91</v>
      </c>
      <c r="F378" t="s">
        <v>92</v>
      </c>
      <c r="G378" t="e">
        <f t="shared" si="80"/>
        <v>#N/A</v>
      </c>
      <c r="H378" s="15" t="e">
        <f t="shared" si="79"/>
        <v>#N/A</v>
      </c>
      <c r="I378" s="15" t="e">
        <f t="shared" si="79"/>
        <v>#N/A</v>
      </c>
      <c r="J378" s="15" t="e">
        <f t="shared" si="79"/>
        <v>#N/A</v>
      </c>
      <c r="K378" s="15" t="e">
        <f t="shared" si="79"/>
        <v>#N/A</v>
      </c>
      <c r="L378" s="15" t="e">
        <f t="shared" si="79"/>
        <v>#N/A</v>
      </c>
      <c r="M378" s="15" t="e">
        <f t="shared" si="79"/>
        <v>#N/A</v>
      </c>
      <c r="N378" s="15" t="e">
        <f t="shared" si="79"/>
        <v>#N/A</v>
      </c>
      <c r="O378" s="15" t="e">
        <f t="shared" si="79"/>
        <v>#N/A</v>
      </c>
      <c r="P378" s="15" t="e">
        <f t="shared" si="79"/>
        <v>#N/A</v>
      </c>
      <c r="Q378" s="15" t="e">
        <f t="shared" si="79"/>
        <v>#N/A</v>
      </c>
      <c r="R378" s="15" t="e">
        <f t="shared" si="79"/>
        <v>#N/A</v>
      </c>
      <c r="S378" s="15" t="e">
        <f t="shared" si="79"/>
        <v>#N/A</v>
      </c>
      <c r="T378" s="15" t="e">
        <f t="shared" si="79"/>
        <v>#N/A</v>
      </c>
      <c r="U378" s="15" t="e">
        <f t="shared" si="79"/>
        <v>#N/A</v>
      </c>
      <c r="V378" s="15" t="e">
        <f t="shared" si="79"/>
        <v>#N/A</v>
      </c>
      <c r="W378" s="18" t="e">
        <f t="shared" si="81"/>
        <v>#N/A</v>
      </c>
      <c r="X378" s="18" t="e">
        <f t="shared" si="82"/>
        <v>#N/A</v>
      </c>
      <c r="Y378" s="18" t="e">
        <f t="shared" si="83"/>
        <v>#N/A</v>
      </c>
      <c r="Z378" s="18" t="e">
        <f t="shared" si="84"/>
        <v>#N/A</v>
      </c>
      <c r="AA378" s="15" t="e">
        <f t="shared" si="85"/>
        <v>#N/A</v>
      </c>
      <c r="AB378" s="15" t="e">
        <f t="shared" si="86"/>
        <v>#N/A</v>
      </c>
      <c r="AC378" s="15" t="e">
        <f t="shared" si="87"/>
        <v>#N/A</v>
      </c>
    </row>
    <row r="379" spans="1:29" hidden="1" x14ac:dyDescent="0.2">
      <c r="A379">
        <v>4607</v>
      </c>
      <c r="C379" t="s">
        <v>3111</v>
      </c>
      <c r="D379" t="s">
        <v>1067</v>
      </c>
      <c r="E379" t="s">
        <v>174</v>
      </c>
      <c r="F379" t="s">
        <v>881</v>
      </c>
      <c r="G379" t="e">
        <f t="shared" si="80"/>
        <v>#N/A</v>
      </c>
      <c r="H379" s="15" t="e">
        <f t="shared" si="79"/>
        <v>#N/A</v>
      </c>
      <c r="I379" s="15" t="e">
        <f t="shared" si="79"/>
        <v>#N/A</v>
      </c>
      <c r="J379" s="15" t="e">
        <f t="shared" si="79"/>
        <v>#N/A</v>
      </c>
      <c r="K379" s="15" t="e">
        <f t="shared" si="79"/>
        <v>#N/A</v>
      </c>
      <c r="L379" s="15" t="e">
        <f t="shared" si="79"/>
        <v>#N/A</v>
      </c>
      <c r="M379" s="15" t="e">
        <f t="shared" si="79"/>
        <v>#N/A</v>
      </c>
      <c r="N379" s="15" t="e">
        <f t="shared" si="79"/>
        <v>#N/A</v>
      </c>
      <c r="O379" s="15" t="e">
        <f t="shared" si="79"/>
        <v>#N/A</v>
      </c>
      <c r="P379" s="15" t="e">
        <f t="shared" si="79"/>
        <v>#N/A</v>
      </c>
      <c r="Q379" s="15" t="e">
        <f t="shared" si="79"/>
        <v>#N/A</v>
      </c>
      <c r="R379" s="15" t="e">
        <f t="shared" si="79"/>
        <v>#N/A</v>
      </c>
      <c r="S379" s="15" t="e">
        <f t="shared" si="79"/>
        <v>#N/A</v>
      </c>
      <c r="T379" s="15" t="e">
        <f t="shared" si="79"/>
        <v>#N/A</v>
      </c>
      <c r="U379" s="15" t="e">
        <f t="shared" si="79"/>
        <v>#N/A</v>
      </c>
      <c r="V379" s="15" t="e">
        <f t="shared" si="79"/>
        <v>#N/A</v>
      </c>
      <c r="W379" s="18" t="e">
        <f t="shared" si="81"/>
        <v>#N/A</v>
      </c>
      <c r="X379" s="18" t="e">
        <f t="shared" si="82"/>
        <v>#N/A</v>
      </c>
      <c r="Y379" s="18" t="e">
        <f t="shared" si="83"/>
        <v>#N/A</v>
      </c>
      <c r="Z379" s="18" t="e">
        <f t="shared" si="84"/>
        <v>#N/A</v>
      </c>
      <c r="AA379" s="15" t="e">
        <f t="shared" si="85"/>
        <v>#N/A</v>
      </c>
      <c r="AB379" s="15" t="e">
        <f t="shared" si="86"/>
        <v>#N/A</v>
      </c>
      <c r="AC379" s="15" t="e">
        <f t="shared" si="87"/>
        <v>#N/A</v>
      </c>
    </row>
    <row r="380" spans="1:29" hidden="1" x14ac:dyDescent="0.2">
      <c r="A380">
        <v>4608</v>
      </c>
      <c r="C380" t="s">
        <v>3112</v>
      </c>
      <c r="D380" t="s">
        <v>3113</v>
      </c>
      <c r="E380" t="s">
        <v>174</v>
      </c>
      <c r="F380" t="s">
        <v>881</v>
      </c>
      <c r="G380" t="e">
        <f t="shared" si="80"/>
        <v>#N/A</v>
      </c>
      <c r="H380" s="15" t="e">
        <f t="shared" si="79"/>
        <v>#N/A</v>
      </c>
      <c r="I380" s="15" t="e">
        <f t="shared" si="79"/>
        <v>#N/A</v>
      </c>
      <c r="J380" s="15" t="e">
        <f t="shared" si="79"/>
        <v>#N/A</v>
      </c>
      <c r="K380" s="15" t="e">
        <f t="shared" si="79"/>
        <v>#N/A</v>
      </c>
      <c r="L380" s="15" t="e">
        <f t="shared" si="79"/>
        <v>#N/A</v>
      </c>
      <c r="M380" s="15" t="e">
        <f t="shared" si="79"/>
        <v>#N/A</v>
      </c>
      <c r="N380" s="15" t="e">
        <f t="shared" si="79"/>
        <v>#N/A</v>
      </c>
      <c r="O380" s="15" t="e">
        <f t="shared" si="79"/>
        <v>#N/A</v>
      </c>
      <c r="P380" s="15" t="e">
        <f t="shared" si="79"/>
        <v>#N/A</v>
      </c>
      <c r="Q380" s="15" t="e">
        <f t="shared" si="79"/>
        <v>#N/A</v>
      </c>
      <c r="R380" s="15" t="e">
        <f t="shared" si="79"/>
        <v>#N/A</v>
      </c>
      <c r="S380" s="15" t="e">
        <f t="shared" si="79"/>
        <v>#N/A</v>
      </c>
      <c r="T380" s="15" t="e">
        <f t="shared" si="79"/>
        <v>#N/A</v>
      </c>
      <c r="U380" s="15" t="e">
        <f t="shared" si="79"/>
        <v>#N/A</v>
      </c>
      <c r="V380" s="15" t="e">
        <f t="shared" si="79"/>
        <v>#N/A</v>
      </c>
      <c r="W380" s="18" t="e">
        <f t="shared" si="81"/>
        <v>#N/A</v>
      </c>
      <c r="X380" s="18" t="e">
        <f t="shared" si="82"/>
        <v>#N/A</v>
      </c>
      <c r="Y380" s="18" t="e">
        <f t="shared" si="83"/>
        <v>#N/A</v>
      </c>
      <c r="Z380" s="18" t="e">
        <f t="shared" si="84"/>
        <v>#N/A</v>
      </c>
      <c r="AA380" s="15" t="e">
        <f t="shared" si="85"/>
        <v>#N/A</v>
      </c>
      <c r="AB380" s="15" t="e">
        <f t="shared" si="86"/>
        <v>#N/A</v>
      </c>
      <c r="AC380" s="15" t="e">
        <f t="shared" si="87"/>
        <v>#N/A</v>
      </c>
    </row>
    <row r="381" spans="1:29" hidden="1" x14ac:dyDescent="0.2">
      <c r="A381">
        <v>4609</v>
      </c>
      <c r="C381" t="s">
        <v>3114</v>
      </c>
      <c r="D381" t="s">
        <v>3115</v>
      </c>
      <c r="E381" t="s">
        <v>174</v>
      </c>
      <c r="F381" t="s">
        <v>881</v>
      </c>
      <c r="G381" t="e">
        <f t="shared" si="80"/>
        <v>#N/A</v>
      </c>
      <c r="H381" s="15" t="e">
        <f t="shared" si="79"/>
        <v>#N/A</v>
      </c>
      <c r="I381" s="15" t="e">
        <f t="shared" si="79"/>
        <v>#N/A</v>
      </c>
      <c r="J381" s="15" t="e">
        <f t="shared" si="79"/>
        <v>#N/A</v>
      </c>
      <c r="K381" s="15" t="e">
        <f t="shared" si="79"/>
        <v>#N/A</v>
      </c>
      <c r="L381" s="15" t="e">
        <f t="shared" si="79"/>
        <v>#N/A</v>
      </c>
      <c r="M381" s="15" t="e">
        <f t="shared" si="79"/>
        <v>#N/A</v>
      </c>
      <c r="N381" s="15" t="e">
        <f t="shared" si="79"/>
        <v>#N/A</v>
      </c>
      <c r="O381" s="15" t="e">
        <f t="shared" si="79"/>
        <v>#N/A</v>
      </c>
      <c r="P381" s="15" t="e">
        <f t="shared" si="79"/>
        <v>#N/A</v>
      </c>
      <c r="Q381" s="15" t="e">
        <f t="shared" si="79"/>
        <v>#N/A</v>
      </c>
      <c r="R381" s="15" t="e">
        <f t="shared" si="79"/>
        <v>#N/A</v>
      </c>
      <c r="S381" s="15" t="e">
        <f t="shared" si="79"/>
        <v>#N/A</v>
      </c>
      <c r="T381" s="15" t="e">
        <f t="shared" si="79"/>
        <v>#N/A</v>
      </c>
      <c r="U381" s="15" t="e">
        <f t="shared" si="79"/>
        <v>#N/A</v>
      </c>
      <c r="V381" s="15" t="e">
        <f t="shared" si="79"/>
        <v>#N/A</v>
      </c>
      <c r="W381" s="18" t="e">
        <f t="shared" si="81"/>
        <v>#N/A</v>
      </c>
      <c r="X381" s="18" t="e">
        <f t="shared" si="82"/>
        <v>#N/A</v>
      </c>
      <c r="Y381" s="18" t="e">
        <f t="shared" si="83"/>
        <v>#N/A</v>
      </c>
      <c r="Z381" s="18" t="e">
        <f t="shared" si="84"/>
        <v>#N/A</v>
      </c>
      <c r="AA381" s="15" t="e">
        <f t="shared" si="85"/>
        <v>#N/A</v>
      </c>
      <c r="AB381" s="15" t="e">
        <f t="shared" si="86"/>
        <v>#N/A</v>
      </c>
      <c r="AC381" s="15" t="e">
        <f t="shared" si="87"/>
        <v>#N/A</v>
      </c>
    </row>
    <row r="382" spans="1:29" hidden="1" x14ac:dyDescent="0.2">
      <c r="A382">
        <v>4610</v>
      </c>
      <c r="C382" t="s">
        <v>3116</v>
      </c>
      <c r="D382" t="s">
        <v>3117</v>
      </c>
      <c r="E382" t="s">
        <v>174</v>
      </c>
      <c r="F382" t="s">
        <v>881</v>
      </c>
      <c r="G382" t="e">
        <f t="shared" si="80"/>
        <v>#N/A</v>
      </c>
      <c r="H382" s="15" t="e">
        <f t="shared" ref="H382:V398" si="88">VLOOKUP($A382,SIBMonthly,H$1,FALSE)</f>
        <v>#N/A</v>
      </c>
      <c r="I382" s="15" t="e">
        <f t="shared" si="88"/>
        <v>#N/A</v>
      </c>
      <c r="J382" s="15" t="e">
        <f t="shared" si="88"/>
        <v>#N/A</v>
      </c>
      <c r="K382" s="15" t="e">
        <f t="shared" si="88"/>
        <v>#N/A</v>
      </c>
      <c r="L382" s="15" t="e">
        <f t="shared" si="88"/>
        <v>#N/A</v>
      </c>
      <c r="M382" s="15" t="e">
        <f t="shared" si="88"/>
        <v>#N/A</v>
      </c>
      <c r="N382" s="15" t="e">
        <f t="shared" si="88"/>
        <v>#N/A</v>
      </c>
      <c r="O382" s="15" t="e">
        <f t="shared" si="88"/>
        <v>#N/A</v>
      </c>
      <c r="P382" s="15" t="e">
        <f t="shared" si="88"/>
        <v>#N/A</v>
      </c>
      <c r="Q382" s="15" t="e">
        <f t="shared" si="88"/>
        <v>#N/A</v>
      </c>
      <c r="R382" s="15" t="e">
        <f t="shared" si="88"/>
        <v>#N/A</v>
      </c>
      <c r="S382" s="15" t="e">
        <f t="shared" si="88"/>
        <v>#N/A</v>
      </c>
      <c r="T382" s="15" t="e">
        <f t="shared" si="88"/>
        <v>#N/A</v>
      </c>
      <c r="U382" s="15" t="e">
        <f t="shared" si="88"/>
        <v>#N/A</v>
      </c>
      <c r="V382" s="15" t="e">
        <f t="shared" si="88"/>
        <v>#N/A</v>
      </c>
      <c r="W382" s="18" t="e">
        <f t="shared" si="81"/>
        <v>#N/A</v>
      </c>
      <c r="X382" s="18" t="e">
        <f t="shared" si="82"/>
        <v>#N/A</v>
      </c>
      <c r="Y382" s="18" t="e">
        <f t="shared" si="83"/>
        <v>#N/A</v>
      </c>
      <c r="Z382" s="18" t="e">
        <f t="shared" si="84"/>
        <v>#N/A</v>
      </c>
      <c r="AA382" s="15" t="e">
        <f t="shared" si="85"/>
        <v>#N/A</v>
      </c>
      <c r="AB382" s="15" t="e">
        <f t="shared" si="86"/>
        <v>#N/A</v>
      </c>
      <c r="AC382" s="15" t="e">
        <f t="shared" si="87"/>
        <v>#N/A</v>
      </c>
    </row>
    <row r="383" spans="1:29" hidden="1" x14ac:dyDescent="0.2">
      <c r="A383">
        <v>4611</v>
      </c>
      <c r="C383" t="s">
        <v>3118</v>
      </c>
      <c r="D383" t="s">
        <v>3119</v>
      </c>
      <c r="E383" t="s">
        <v>174</v>
      </c>
      <c r="F383" t="s">
        <v>881</v>
      </c>
      <c r="G383" t="e">
        <f t="shared" si="80"/>
        <v>#N/A</v>
      </c>
      <c r="H383" s="15" t="e">
        <f t="shared" si="88"/>
        <v>#N/A</v>
      </c>
      <c r="I383" s="15" t="e">
        <f t="shared" si="88"/>
        <v>#N/A</v>
      </c>
      <c r="J383" s="15" t="e">
        <f t="shared" si="88"/>
        <v>#N/A</v>
      </c>
      <c r="K383" s="15" t="e">
        <f t="shared" si="88"/>
        <v>#N/A</v>
      </c>
      <c r="L383" s="15" t="e">
        <f t="shared" si="88"/>
        <v>#N/A</v>
      </c>
      <c r="M383" s="15" t="e">
        <f t="shared" si="88"/>
        <v>#N/A</v>
      </c>
      <c r="N383" s="15" t="e">
        <f t="shared" si="88"/>
        <v>#N/A</v>
      </c>
      <c r="O383" s="15" t="e">
        <f t="shared" si="88"/>
        <v>#N/A</v>
      </c>
      <c r="P383" s="15" t="e">
        <f t="shared" si="88"/>
        <v>#N/A</v>
      </c>
      <c r="Q383" s="15" t="e">
        <f t="shared" si="88"/>
        <v>#N/A</v>
      </c>
      <c r="R383" s="15" t="e">
        <f t="shared" si="88"/>
        <v>#N/A</v>
      </c>
      <c r="S383" s="15" t="e">
        <f t="shared" si="88"/>
        <v>#N/A</v>
      </c>
      <c r="T383" s="15" t="e">
        <f t="shared" si="88"/>
        <v>#N/A</v>
      </c>
      <c r="U383" s="15" t="e">
        <f t="shared" si="88"/>
        <v>#N/A</v>
      </c>
      <c r="V383" s="15" t="e">
        <f t="shared" si="88"/>
        <v>#N/A</v>
      </c>
      <c r="W383" s="18" t="e">
        <f t="shared" si="81"/>
        <v>#N/A</v>
      </c>
      <c r="X383" s="18" t="e">
        <f t="shared" si="82"/>
        <v>#N/A</v>
      </c>
      <c r="Y383" s="18" t="e">
        <f t="shared" si="83"/>
        <v>#N/A</v>
      </c>
      <c r="Z383" s="18" t="e">
        <f t="shared" si="84"/>
        <v>#N/A</v>
      </c>
      <c r="AA383" s="15" t="e">
        <f t="shared" si="85"/>
        <v>#N/A</v>
      </c>
      <c r="AB383" s="15" t="e">
        <f t="shared" si="86"/>
        <v>#N/A</v>
      </c>
      <c r="AC383" s="15" t="e">
        <f t="shared" si="87"/>
        <v>#N/A</v>
      </c>
    </row>
    <row r="384" spans="1:29" hidden="1" x14ac:dyDescent="0.2">
      <c r="A384">
        <v>4612</v>
      </c>
      <c r="C384" t="s">
        <v>3120</v>
      </c>
      <c r="D384" t="s">
        <v>3121</v>
      </c>
      <c r="E384" t="s">
        <v>174</v>
      </c>
      <c r="F384" t="s">
        <v>881</v>
      </c>
      <c r="G384" t="e">
        <f t="shared" si="80"/>
        <v>#N/A</v>
      </c>
      <c r="H384" s="15" t="e">
        <f t="shared" si="88"/>
        <v>#N/A</v>
      </c>
      <c r="I384" s="15" t="e">
        <f t="shared" si="88"/>
        <v>#N/A</v>
      </c>
      <c r="J384" s="15" t="e">
        <f t="shared" si="88"/>
        <v>#N/A</v>
      </c>
      <c r="K384" s="15" t="e">
        <f t="shared" si="88"/>
        <v>#N/A</v>
      </c>
      <c r="L384" s="15" t="e">
        <f t="shared" si="88"/>
        <v>#N/A</v>
      </c>
      <c r="M384" s="15" t="e">
        <f t="shared" si="88"/>
        <v>#N/A</v>
      </c>
      <c r="N384" s="15" t="e">
        <f t="shared" si="88"/>
        <v>#N/A</v>
      </c>
      <c r="O384" s="15" t="e">
        <f t="shared" si="88"/>
        <v>#N/A</v>
      </c>
      <c r="P384" s="15" t="e">
        <f t="shared" si="88"/>
        <v>#N/A</v>
      </c>
      <c r="Q384" s="15" t="e">
        <f t="shared" si="88"/>
        <v>#N/A</v>
      </c>
      <c r="R384" s="15" t="e">
        <f t="shared" si="88"/>
        <v>#N/A</v>
      </c>
      <c r="S384" s="15" t="e">
        <f t="shared" si="88"/>
        <v>#N/A</v>
      </c>
      <c r="T384" s="15" t="e">
        <f t="shared" si="88"/>
        <v>#N/A</v>
      </c>
      <c r="U384" s="15" t="e">
        <f t="shared" si="88"/>
        <v>#N/A</v>
      </c>
      <c r="V384" s="15" t="e">
        <f t="shared" si="88"/>
        <v>#N/A</v>
      </c>
      <c r="W384" s="18" t="e">
        <f t="shared" si="81"/>
        <v>#N/A</v>
      </c>
      <c r="X384" s="18" t="e">
        <f t="shared" si="82"/>
        <v>#N/A</v>
      </c>
      <c r="Y384" s="18" t="e">
        <f t="shared" si="83"/>
        <v>#N/A</v>
      </c>
      <c r="Z384" s="18" t="e">
        <f t="shared" si="84"/>
        <v>#N/A</v>
      </c>
      <c r="AA384" s="15" t="e">
        <f t="shared" si="85"/>
        <v>#N/A</v>
      </c>
      <c r="AB384" s="15" t="e">
        <f t="shared" si="86"/>
        <v>#N/A</v>
      </c>
      <c r="AC384" s="15" t="e">
        <f t="shared" si="87"/>
        <v>#N/A</v>
      </c>
    </row>
    <row r="385" spans="1:29" hidden="1" x14ac:dyDescent="0.2">
      <c r="A385">
        <v>4613</v>
      </c>
      <c r="C385" t="s">
        <v>3122</v>
      </c>
      <c r="D385" t="s">
        <v>3123</v>
      </c>
      <c r="E385" t="s">
        <v>147</v>
      </c>
      <c r="F385" t="s">
        <v>6266</v>
      </c>
      <c r="G385" t="e">
        <f t="shared" si="80"/>
        <v>#N/A</v>
      </c>
      <c r="H385" s="15" t="e">
        <f t="shared" si="88"/>
        <v>#N/A</v>
      </c>
      <c r="I385" s="15" t="e">
        <f t="shared" si="88"/>
        <v>#N/A</v>
      </c>
      <c r="J385" s="15" t="e">
        <f t="shared" si="88"/>
        <v>#N/A</v>
      </c>
      <c r="K385" s="15" t="e">
        <f t="shared" si="88"/>
        <v>#N/A</v>
      </c>
      <c r="L385" s="15" t="e">
        <f t="shared" si="88"/>
        <v>#N/A</v>
      </c>
      <c r="M385" s="15" t="e">
        <f t="shared" si="88"/>
        <v>#N/A</v>
      </c>
      <c r="N385" s="15" t="e">
        <f t="shared" si="88"/>
        <v>#N/A</v>
      </c>
      <c r="O385" s="15" t="e">
        <f t="shared" si="88"/>
        <v>#N/A</v>
      </c>
      <c r="P385" s="15" t="e">
        <f t="shared" si="88"/>
        <v>#N/A</v>
      </c>
      <c r="Q385" s="15" t="e">
        <f t="shared" si="88"/>
        <v>#N/A</v>
      </c>
      <c r="R385" s="15" t="e">
        <f t="shared" si="88"/>
        <v>#N/A</v>
      </c>
      <c r="S385" s="15" t="e">
        <f t="shared" si="88"/>
        <v>#N/A</v>
      </c>
      <c r="T385" s="15" t="e">
        <f t="shared" si="88"/>
        <v>#N/A</v>
      </c>
      <c r="U385" s="15" t="e">
        <f t="shared" si="88"/>
        <v>#N/A</v>
      </c>
      <c r="V385" s="15" t="e">
        <f t="shared" si="88"/>
        <v>#N/A</v>
      </c>
      <c r="W385" s="18" t="e">
        <f t="shared" si="81"/>
        <v>#N/A</v>
      </c>
      <c r="X385" s="18" t="e">
        <f t="shared" si="82"/>
        <v>#N/A</v>
      </c>
      <c r="Y385" s="18" t="e">
        <f t="shared" si="83"/>
        <v>#N/A</v>
      </c>
      <c r="Z385" s="18" t="e">
        <f t="shared" si="84"/>
        <v>#N/A</v>
      </c>
      <c r="AA385" s="15" t="e">
        <f t="shared" si="85"/>
        <v>#N/A</v>
      </c>
      <c r="AB385" s="15" t="e">
        <f t="shared" si="86"/>
        <v>#N/A</v>
      </c>
      <c r="AC385" s="15" t="e">
        <f t="shared" si="87"/>
        <v>#N/A</v>
      </c>
    </row>
    <row r="386" spans="1:29" hidden="1" x14ac:dyDescent="0.2">
      <c r="A386">
        <v>4614</v>
      </c>
      <c r="C386" t="s">
        <v>3124</v>
      </c>
      <c r="D386" t="s">
        <v>3125</v>
      </c>
      <c r="E386" t="s">
        <v>147</v>
      </c>
      <c r="F386" t="s">
        <v>6266</v>
      </c>
      <c r="G386" t="e">
        <f t="shared" si="80"/>
        <v>#N/A</v>
      </c>
      <c r="H386" s="15" t="e">
        <f t="shared" si="88"/>
        <v>#N/A</v>
      </c>
      <c r="I386" s="15" t="e">
        <f t="shared" si="88"/>
        <v>#N/A</v>
      </c>
      <c r="J386" s="15" t="e">
        <f t="shared" si="88"/>
        <v>#N/A</v>
      </c>
      <c r="K386" s="15" t="e">
        <f t="shared" si="88"/>
        <v>#N/A</v>
      </c>
      <c r="L386" s="15" t="e">
        <f t="shared" si="88"/>
        <v>#N/A</v>
      </c>
      <c r="M386" s="15" t="e">
        <f t="shared" si="88"/>
        <v>#N/A</v>
      </c>
      <c r="N386" s="15" t="e">
        <f t="shared" si="88"/>
        <v>#N/A</v>
      </c>
      <c r="O386" s="15" t="e">
        <f t="shared" si="88"/>
        <v>#N/A</v>
      </c>
      <c r="P386" s="15" t="e">
        <f t="shared" si="88"/>
        <v>#N/A</v>
      </c>
      <c r="Q386" s="15" t="e">
        <f t="shared" si="88"/>
        <v>#N/A</v>
      </c>
      <c r="R386" s="15" t="e">
        <f t="shared" si="88"/>
        <v>#N/A</v>
      </c>
      <c r="S386" s="15" t="e">
        <f t="shared" si="88"/>
        <v>#N/A</v>
      </c>
      <c r="T386" s="15" t="e">
        <f t="shared" si="88"/>
        <v>#N/A</v>
      </c>
      <c r="U386" s="15" t="e">
        <f t="shared" si="88"/>
        <v>#N/A</v>
      </c>
      <c r="V386" s="15" t="e">
        <f t="shared" si="88"/>
        <v>#N/A</v>
      </c>
      <c r="W386" s="18" t="e">
        <f t="shared" si="81"/>
        <v>#N/A</v>
      </c>
      <c r="X386" s="18" t="e">
        <f t="shared" si="82"/>
        <v>#N/A</v>
      </c>
      <c r="Y386" s="18" t="e">
        <f t="shared" si="83"/>
        <v>#N/A</v>
      </c>
      <c r="Z386" s="18" t="e">
        <f t="shared" si="84"/>
        <v>#N/A</v>
      </c>
      <c r="AA386" s="15" t="e">
        <f t="shared" si="85"/>
        <v>#N/A</v>
      </c>
      <c r="AB386" s="15" t="e">
        <f t="shared" si="86"/>
        <v>#N/A</v>
      </c>
      <c r="AC386" s="15" t="e">
        <f t="shared" si="87"/>
        <v>#N/A</v>
      </c>
    </row>
    <row r="387" spans="1:29" hidden="1" x14ac:dyDescent="0.2">
      <c r="A387">
        <v>4615</v>
      </c>
      <c r="C387" t="s">
        <v>3126</v>
      </c>
      <c r="D387" t="s">
        <v>2158</v>
      </c>
      <c r="E387" t="s">
        <v>147</v>
      </c>
      <c r="F387" t="s">
        <v>6266</v>
      </c>
      <c r="G387" t="e">
        <f t="shared" si="80"/>
        <v>#N/A</v>
      </c>
      <c r="H387" s="15" t="e">
        <f t="shared" si="88"/>
        <v>#N/A</v>
      </c>
      <c r="I387" s="15" t="e">
        <f t="shared" si="88"/>
        <v>#N/A</v>
      </c>
      <c r="J387" s="15" t="e">
        <f t="shared" si="88"/>
        <v>#N/A</v>
      </c>
      <c r="K387" s="15" t="e">
        <f t="shared" si="88"/>
        <v>#N/A</v>
      </c>
      <c r="L387" s="15" t="e">
        <f t="shared" si="88"/>
        <v>#N/A</v>
      </c>
      <c r="M387" s="15" t="e">
        <f t="shared" si="88"/>
        <v>#N/A</v>
      </c>
      <c r="N387" s="15" t="e">
        <f t="shared" si="88"/>
        <v>#N/A</v>
      </c>
      <c r="O387" s="15" t="e">
        <f t="shared" si="88"/>
        <v>#N/A</v>
      </c>
      <c r="P387" s="15" t="e">
        <f t="shared" si="88"/>
        <v>#N/A</v>
      </c>
      <c r="Q387" s="15" t="e">
        <f t="shared" si="88"/>
        <v>#N/A</v>
      </c>
      <c r="R387" s="15" t="e">
        <f t="shared" si="88"/>
        <v>#N/A</v>
      </c>
      <c r="S387" s="15" t="e">
        <f t="shared" si="88"/>
        <v>#N/A</v>
      </c>
      <c r="T387" s="15" t="e">
        <f t="shared" si="88"/>
        <v>#N/A</v>
      </c>
      <c r="U387" s="15" t="e">
        <f t="shared" si="88"/>
        <v>#N/A</v>
      </c>
      <c r="V387" s="15" t="e">
        <f t="shared" si="88"/>
        <v>#N/A</v>
      </c>
      <c r="W387" s="18" t="e">
        <f t="shared" si="81"/>
        <v>#N/A</v>
      </c>
      <c r="X387" s="18" t="e">
        <f t="shared" si="82"/>
        <v>#N/A</v>
      </c>
      <c r="Y387" s="18" t="e">
        <f t="shared" si="83"/>
        <v>#N/A</v>
      </c>
      <c r="Z387" s="18" t="e">
        <f t="shared" si="84"/>
        <v>#N/A</v>
      </c>
      <c r="AA387" s="15" t="e">
        <f t="shared" si="85"/>
        <v>#N/A</v>
      </c>
      <c r="AB387" s="15" t="e">
        <f t="shared" si="86"/>
        <v>#N/A</v>
      </c>
      <c r="AC387" s="15" t="e">
        <f t="shared" si="87"/>
        <v>#N/A</v>
      </c>
    </row>
    <row r="388" spans="1:29" hidden="1" x14ac:dyDescent="0.2">
      <c r="A388">
        <v>4616</v>
      </c>
      <c r="C388" t="s">
        <v>3127</v>
      </c>
      <c r="D388" t="s">
        <v>3128</v>
      </c>
      <c r="E388" t="s">
        <v>147</v>
      </c>
      <c r="F388" t="s">
        <v>6266</v>
      </c>
      <c r="G388" t="e">
        <f t="shared" si="80"/>
        <v>#N/A</v>
      </c>
      <c r="H388" s="15" t="e">
        <f t="shared" si="88"/>
        <v>#N/A</v>
      </c>
      <c r="I388" s="15" t="e">
        <f t="shared" si="88"/>
        <v>#N/A</v>
      </c>
      <c r="J388" s="15" t="e">
        <f t="shared" si="88"/>
        <v>#N/A</v>
      </c>
      <c r="K388" s="15" t="e">
        <f t="shared" si="88"/>
        <v>#N/A</v>
      </c>
      <c r="L388" s="15" t="e">
        <f t="shared" si="88"/>
        <v>#N/A</v>
      </c>
      <c r="M388" s="15" t="e">
        <f t="shared" si="88"/>
        <v>#N/A</v>
      </c>
      <c r="N388" s="15" t="e">
        <f t="shared" si="88"/>
        <v>#N/A</v>
      </c>
      <c r="O388" s="15" t="e">
        <f t="shared" si="88"/>
        <v>#N/A</v>
      </c>
      <c r="P388" s="15" t="e">
        <f t="shared" si="88"/>
        <v>#N/A</v>
      </c>
      <c r="Q388" s="15" t="e">
        <f t="shared" si="88"/>
        <v>#N/A</v>
      </c>
      <c r="R388" s="15" t="e">
        <f t="shared" si="88"/>
        <v>#N/A</v>
      </c>
      <c r="S388" s="15" t="e">
        <f t="shared" si="88"/>
        <v>#N/A</v>
      </c>
      <c r="T388" s="15" t="e">
        <f t="shared" si="88"/>
        <v>#N/A</v>
      </c>
      <c r="U388" s="15" t="e">
        <f t="shared" si="88"/>
        <v>#N/A</v>
      </c>
      <c r="V388" s="15" t="e">
        <f t="shared" si="88"/>
        <v>#N/A</v>
      </c>
      <c r="W388" s="18" t="e">
        <f t="shared" si="81"/>
        <v>#N/A</v>
      </c>
      <c r="X388" s="18" t="e">
        <f t="shared" si="82"/>
        <v>#N/A</v>
      </c>
      <c r="Y388" s="18" t="e">
        <f t="shared" si="83"/>
        <v>#N/A</v>
      </c>
      <c r="Z388" s="18" t="e">
        <f t="shared" si="84"/>
        <v>#N/A</v>
      </c>
      <c r="AA388" s="15" t="e">
        <f t="shared" si="85"/>
        <v>#N/A</v>
      </c>
      <c r="AB388" s="15" t="e">
        <f t="shared" si="86"/>
        <v>#N/A</v>
      </c>
      <c r="AC388" s="15" t="e">
        <f t="shared" si="87"/>
        <v>#N/A</v>
      </c>
    </row>
    <row r="389" spans="1:29" hidden="1" x14ac:dyDescent="0.2">
      <c r="A389">
        <v>4617</v>
      </c>
      <c r="C389" t="s">
        <v>3129</v>
      </c>
      <c r="D389" t="s">
        <v>3130</v>
      </c>
      <c r="E389" t="s">
        <v>147</v>
      </c>
      <c r="F389" t="s">
        <v>6266</v>
      </c>
      <c r="G389" t="e">
        <f t="shared" si="80"/>
        <v>#N/A</v>
      </c>
      <c r="H389" s="15" t="e">
        <f t="shared" si="88"/>
        <v>#N/A</v>
      </c>
      <c r="I389" s="15" t="e">
        <f t="shared" si="88"/>
        <v>#N/A</v>
      </c>
      <c r="J389" s="15" t="e">
        <f t="shared" si="88"/>
        <v>#N/A</v>
      </c>
      <c r="K389" s="15" t="e">
        <f t="shared" si="88"/>
        <v>#N/A</v>
      </c>
      <c r="L389" s="15" t="e">
        <f t="shared" si="88"/>
        <v>#N/A</v>
      </c>
      <c r="M389" s="15" t="e">
        <f t="shared" si="88"/>
        <v>#N/A</v>
      </c>
      <c r="N389" s="15" t="e">
        <f t="shared" si="88"/>
        <v>#N/A</v>
      </c>
      <c r="O389" s="15" t="e">
        <f t="shared" si="88"/>
        <v>#N/A</v>
      </c>
      <c r="P389" s="15" t="e">
        <f t="shared" si="88"/>
        <v>#N/A</v>
      </c>
      <c r="Q389" s="15" t="e">
        <f t="shared" si="88"/>
        <v>#N/A</v>
      </c>
      <c r="R389" s="15" t="e">
        <f t="shared" si="88"/>
        <v>#N/A</v>
      </c>
      <c r="S389" s="15" t="e">
        <f t="shared" si="88"/>
        <v>#N/A</v>
      </c>
      <c r="T389" s="15" t="e">
        <f t="shared" si="88"/>
        <v>#N/A</v>
      </c>
      <c r="U389" s="15" t="e">
        <f t="shared" si="88"/>
        <v>#N/A</v>
      </c>
      <c r="V389" s="15" t="e">
        <f t="shared" si="88"/>
        <v>#N/A</v>
      </c>
      <c r="W389" s="18" t="e">
        <f t="shared" si="81"/>
        <v>#N/A</v>
      </c>
      <c r="X389" s="18" t="e">
        <f t="shared" si="82"/>
        <v>#N/A</v>
      </c>
      <c r="Y389" s="18" t="e">
        <f t="shared" si="83"/>
        <v>#N/A</v>
      </c>
      <c r="Z389" s="18" t="e">
        <f t="shared" si="84"/>
        <v>#N/A</v>
      </c>
      <c r="AA389" s="15" t="e">
        <f t="shared" si="85"/>
        <v>#N/A</v>
      </c>
      <c r="AB389" s="15" t="e">
        <f t="shared" si="86"/>
        <v>#N/A</v>
      </c>
      <c r="AC389" s="15" t="e">
        <f t="shared" si="87"/>
        <v>#N/A</v>
      </c>
    </row>
    <row r="390" spans="1:29" hidden="1" x14ac:dyDescent="0.2">
      <c r="A390">
        <v>4618</v>
      </c>
      <c r="C390" t="s">
        <v>3131</v>
      </c>
      <c r="D390" t="s">
        <v>2164</v>
      </c>
      <c r="E390" t="s">
        <v>147</v>
      </c>
      <c r="F390" t="s">
        <v>6266</v>
      </c>
      <c r="G390" t="e">
        <f t="shared" si="80"/>
        <v>#N/A</v>
      </c>
      <c r="H390" s="15" t="e">
        <f t="shared" si="88"/>
        <v>#N/A</v>
      </c>
      <c r="I390" s="15" t="e">
        <f t="shared" si="88"/>
        <v>#N/A</v>
      </c>
      <c r="J390" s="15" t="e">
        <f t="shared" si="88"/>
        <v>#N/A</v>
      </c>
      <c r="K390" s="15" t="e">
        <f t="shared" si="88"/>
        <v>#N/A</v>
      </c>
      <c r="L390" s="15" t="e">
        <f t="shared" si="88"/>
        <v>#N/A</v>
      </c>
      <c r="M390" s="15" t="e">
        <f t="shared" si="88"/>
        <v>#N/A</v>
      </c>
      <c r="N390" s="15" t="e">
        <f t="shared" si="88"/>
        <v>#N/A</v>
      </c>
      <c r="O390" s="15" t="e">
        <f t="shared" si="88"/>
        <v>#N/A</v>
      </c>
      <c r="P390" s="15" t="e">
        <f t="shared" si="88"/>
        <v>#N/A</v>
      </c>
      <c r="Q390" s="15" t="e">
        <f t="shared" si="88"/>
        <v>#N/A</v>
      </c>
      <c r="R390" s="15" t="e">
        <f t="shared" si="88"/>
        <v>#N/A</v>
      </c>
      <c r="S390" s="15" t="e">
        <f t="shared" si="88"/>
        <v>#N/A</v>
      </c>
      <c r="T390" s="15" t="e">
        <f t="shared" si="88"/>
        <v>#N/A</v>
      </c>
      <c r="U390" s="15" t="e">
        <f t="shared" si="88"/>
        <v>#N/A</v>
      </c>
      <c r="V390" s="15" t="e">
        <f t="shared" si="88"/>
        <v>#N/A</v>
      </c>
      <c r="W390" s="18" t="e">
        <f t="shared" si="81"/>
        <v>#N/A</v>
      </c>
      <c r="X390" s="18" t="e">
        <f t="shared" si="82"/>
        <v>#N/A</v>
      </c>
      <c r="Y390" s="18" t="e">
        <f t="shared" si="83"/>
        <v>#N/A</v>
      </c>
      <c r="Z390" s="18" t="e">
        <f t="shared" si="84"/>
        <v>#N/A</v>
      </c>
      <c r="AA390" s="15" t="e">
        <f t="shared" si="85"/>
        <v>#N/A</v>
      </c>
      <c r="AB390" s="15" t="e">
        <f t="shared" si="86"/>
        <v>#N/A</v>
      </c>
      <c r="AC390" s="15" t="e">
        <f t="shared" si="87"/>
        <v>#N/A</v>
      </c>
    </row>
    <row r="391" spans="1:29" hidden="1" x14ac:dyDescent="0.2">
      <c r="A391">
        <v>4619</v>
      </c>
      <c r="C391" t="s">
        <v>3132</v>
      </c>
      <c r="D391" t="s">
        <v>2160</v>
      </c>
      <c r="E391" t="s">
        <v>147</v>
      </c>
      <c r="F391" t="s">
        <v>6266</v>
      </c>
      <c r="G391" t="e">
        <f t="shared" si="80"/>
        <v>#N/A</v>
      </c>
      <c r="H391" s="15" t="e">
        <f t="shared" si="88"/>
        <v>#N/A</v>
      </c>
      <c r="I391" s="15" t="e">
        <f t="shared" si="88"/>
        <v>#N/A</v>
      </c>
      <c r="J391" s="15" t="e">
        <f t="shared" si="88"/>
        <v>#N/A</v>
      </c>
      <c r="K391" s="15" t="e">
        <f t="shared" si="88"/>
        <v>#N/A</v>
      </c>
      <c r="L391" s="15" t="e">
        <f t="shared" si="88"/>
        <v>#N/A</v>
      </c>
      <c r="M391" s="15" t="e">
        <f t="shared" si="88"/>
        <v>#N/A</v>
      </c>
      <c r="N391" s="15" t="e">
        <f t="shared" si="88"/>
        <v>#N/A</v>
      </c>
      <c r="O391" s="15" t="e">
        <f t="shared" si="88"/>
        <v>#N/A</v>
      </c>
      <c r="P391" s="15" t="e">
        <f t="shared" si="88"/>
        <v>#N/A</v>
      </c>
      <c r="Q391" s="15" t="e">
        <f t="shared" si="88"/>
        <v>#N/A</v>
      </c>
      <c r="R391" s="15" t="e">
        <f t="shared" si="88"/>
        <v>#N/A</v>
      </c>
      <c r="S391" s="15" t="e">
        <f t="shared" si="88"/>
        <v>#N/A</v>
      </c>
      <c r="T391" s="15" t="e">
        <f t="shared" si="88"/>
        <v>#N/A</v>
      </c>
      <c r="U391" s="15" t="e">
        <f t="shared" si="88"/>
        <v>#N/A</v>
      </c>
      <c r="V391" s="15" t="e">
        <f t="shared" si="88"/>
        <v>#N/A</v>
      </c>
      <c r="W391" s="18" t="e">
        <f t="shared" si="81"/>
        <v>#N/A</v>
      </c>
      <c r="X391" s="18" t="e">
        <f t="shared" si="82"/>
        <v>#N/A</v>
      </c>
      <c r="Y391" s="18" t="e">
        <f t="shared" si="83"/>
        <v>#N/A</v>
      </c>
      <c r="Z391" s="18" t="e">
        <f t="shared" si="84"/>
        <v>#N/A</v>
      </c>
      <c r="AA391" s="15" t="e">
        <f t="shared" si="85"/>
        <v>#N/A</v>
      </c>
      <c r="AB391" s="15" t="e">
        <f t="shared" si="86"/>
        <v>#N/A</v>
      </c>
      <c r="AC391" s="15" t="e">
        <f t="shared" si="87"/>
        <v>#N/A</v>
      </c>
    </row>
    <row r="392" spans="1:29" hidden="1" x14ac:dyDescent="0.2">
      <c r="A392">
        <v>4620</v>
      </c>
      <c r="C392" t="s">
        <v>3133</v>
      </c>
      <c r="D392" t="s">
        <v>3134</v>
      </c>
      <c r="E392" t="s">
        <v>147</v>
      </c>
      <c r="F392" t="s">
        <v>6266</v>
      </c>
      <c r="G392" t="e">
        <f t="shared" si="80"/>
        <v>#N/A</v>
      </c>
      <c r="H392" s="15" t="e">
        <f t="shared" si="88"/>
        <v>#N/A</v>
      </c>
      <c r="I392" s="15" t="e">
        <f t="shared" si="88"/>
        <v>#N/A</v>
      </c>
      <c r="J392" s="15" t="e">
        <f t="shared" si="88"/>
        <v>#N/A</v>
      </c>
      <c r="K392" s="15" t="e">
        <f t="shared" si="88"/>
        <v>#N/A</v>
      </c>
      <c r="L392" s="15" t="e">
        <f t="shared" si="88"/>
        <v>#N/A</v>
      </c>
      <c r="M392" s="15" t="e">
        <f t="shared" si="88"/>
        <v>#N/A</v>
      </c>
      <c r="N392" s="15" t="e">
        <f t="shared" si="88"/>
        <v>#N/A</v>
      </c>
      <c r="O392" s="15" t="e">
        <f t="shared" si="88"/>
        <v>#N/A</v>
      </c>
      <c r="P392" s="15" t="e">
        <f t="shared" si="88"/>
        <v>#N/A</v>
      </c>
      <c r="Q392" s="15" t="e">
        <f t="shared" si="88"/>
        <v>#N/A</v>
      </c>
      <c r="R392" s="15" t="e">
        <f t="shared" si="88"/>
        <v>#N/A</v>
      </c>
      <c r="S392" s="15" t="e">
        <f t="shared" si="88"/>
        <v>#N/A</v>
      </c>
      <c r="T392" s="15" t="e">
        <f t="shared" si="88"/>
        <v>#N/A</v>
      </c>
      <c r="U392" s="15" t="e">
        <f t="shared" si="88"/>
        <v>#N/A</v>
      </c>
      <c r="V392" s="15" t="e">
        <f t="shared" si="88"/>
        <v>#N/A</v>
      </c>
      <c r="W392" s="18" t="e">
        <f t="shared" si="81"/>
        <v>#N/A</v>
      </c>
      <c r="X392" s="18" t="e">
        <f t="shared" si="82"/>
        <v>#N/A</v>
      </c>
      <c r="Y392" s="18" t="e">
        <f t="shared" si="83"/>
        <v>#N/A</v>
      </c>
      <c r="Z392" s="18" t="e">
        <f t="shared" si="84"/>
        <v>#N/A</v>
      </c>
      <c r="AA392" s="15" t="e">
        <f t="shared" si="85"/>
        <v>#N/A</v>
      </c>
      <c r="AB392" s="15" t="e">
        <f t="shared" si="86"/>
        <v>#N/A</v>
      </c>
      <c r="AC392" s="15" t="e">
        <f t="shared" si="87"/>
        <v>#N/A</v>
      </c>
    </row>
    <row r="393" spans="1:29" hidden="1" x14ac:dyDescent="0.2">
      <c r="A393">
        <v>4621</v>
      </c>
      <c r="C393" t="s">
        <v>3135</v>
      </c>
      <c r="D393" t="s">
        <v>2305</v>
      </c>
      <c r="E393" t="s">
        <v>174</v>
      </c>
      <c r="F393" t="s">
        <v>881</v>
      </c>
      <c r="G393" t="e">
        <f t="shared" si="80"/>
        <v>#N/A</v>
      </c>
      <c r="H393" s="15" t="e">
        <f t="shared" si="88"/>
        <v>#N/A</v>
      </c>
      <c r="I393" s="15" t="e">
        <f t="shared" si="88"/>
        <v>#N/A</v>
      </c>
      <c r="J393" s="15" t="e">
        <f t="shared" si="88"/>
        <v>#N/A</v>
      </c>
      <c r="K393" s="15" t="e">
        <f t="shared" si="88"/>
        <v>#N/A</v>
      </c>
      <c r="L393" s="15" t="e">
        <f t="shared" si="88"/>
        <v>#N/A</v>
      </c>
      <c r="M393" s="15" t="e">
        <f t="shared" si="88"/>
        <v>#N/A</v>
      </c>
      <c r="N393" s="15" t="e">
        <f t="shared" si="88"/>
        <v>#N/A</v>
      </c>
      <c r="O393" s="15" t="e">
        <f t="shared" si="88"/>
        <v>#N/A</v>
      </c>
      <c r="P393" s="15" t="e">
        <f t="shared" si="88"/>
        <v>#N/A</v>
      </c>
      <c r="Q393" s="15" t="e">
        <f t="shared" si="88"/>
        <v>#N/A</v>
      </c>
      <c r="R393" s="15" t="e">
        <f t="shared" si="88"/>
        <v>#N/A</v>
      </c>
      <c r="S393" s="15" t="e">
        <f t="shared" si="88"/>
        <v>#N/A</v>
      </c>
      <c r="T393" s="15" t="e">
        <f t="shared" si="88"/>
        <v>#N/A</v>
      </c>
      <c r="U393" s="15" t="e">
        <f t="shared" si="88"/>
        <v>#N/A</v>
      </c>
      <c r="V393" s="15" t="e">
        <f t="shared" si="88"/>
        <v>#N/A</v>
      </c>
      <c r="W393" s="18" t="e">
        <f t="shared" si="81"/>
        <v>#N/A</v>
      </c>
      <c r="X393" s="18" t="e">
        <f t="shared" si="82"/>
        <v>#N/A</v>
      </c>
      <c r="Y393" s="18" t="e">
        <f t="shared" si="83"/>
        <v>#N/A</v>
      </c>
      <c r="Z393" s="18" t="e">
        <f t="shared" si="84"/>
        <v>#N/A</v>
      </c>
      <c r="AA393" s="15" t="e">
        <f t="shared" si="85"/>
        <v>#N/A</v>
      </c>
      <c r="AB393" s="15" t="e">
        <f t="shared" si="86"/>
        <v>#N/A</v>
      </c>
      <c r="AC393" s="15" t="e">
        <f t="shared" si="87"/>
        <v>#N/A</v>
      </c>
    </row>
    <row r="394" spans="1:29" hidden="1" x14ac:dyDescent="0.2">
      <c r="A394">
        <v>4622</v>
      </c>
      <c r="C394" t="s">
        <v>3136</v>
      </c>
      <c r="D394" t="s">
        <v>2408</v>
      </c>
      <c r="E394" t="s">
        <v>174</v>
      </c>
      <c r="F394" t="s">
        <v>881</v>
      </c>
      <c r="G394" t="e">
        <f t="shared" si="80"/>
        <v>#N/A</v>
      </c>
      <c r="H394" s="15" t="e">
        <f t="shared" si="88"/>
        <v>#N/A</v>
      </c>
      <c r="I394" s="15" t="e">
        <f t="shared" si="88"/>
        <v>#N/A</v>
      </c>
      <c r="J394" s="15" t="e">
        <f t="shared" si="88"/>
        <v>#N/A</v>
      </c>
      <c r="K394" s="15" t="e">
        <f t="shared" si="88"/>
        <v>#N/A</v>
      </c>
      <c r="L394" s="15" t="e">
        <f t="shared" si="88"/>
        <v>#N/A</v>
      </c>
      <c r="M394" s="15" t="e">
        <f t="shared" si="88"/>
        <v>#N/A</v>
      </c>
      <c r="N394" s="15" t="e">
        <f t="shared" si="88"/>
        <v>#N/A</v>
      </c>
      <c r="O394" s="15" t="e">
        <f t="shared" si="88"/>
        <v>#N/A</v>
      </c>
      <c r="P394" s="15" t="e">
        <f t="shared" si="88"/>
        <v>#N/A</v>
      </c>
      <c r="Q394" s="15" t="e">
        <f t="shared" si="88"/>
        <v>#N/A</v>
      </c>
      <c r="R394" s="15" t="e">
        <f t="shared" si="88"/>
        <v>#N/A</v>
      </c>
      <c r="S394" s="15" t="e">
        <f t="shared" si="88"/>
        <v>#N/A</v>
      </c>
      <c r="T394" s="15" t="e">
        <f t="shared" si="88"/>
        <v>#N/A</v>
      </c>
      <c r="U394" s="15" t="e">
        <f t="shared" si="88"/>
        <v>#N/A</v>
      </c>
      <c r="V394" s="15" t="e">
        <f t="shared" si="88"/>
        <v>#N/A</v>
      </c>
      <c r="W394" s="18" t="e">
        <f t="shared" si="81"/>
        <v>#N/A</v>
      </c>
      <c r="X394" s="18" t="e">
        <f t="shared" si="82"/>
        <v>#N/A</v>
      </c>
      <c r="Y394" s="18" t="e">
        <f t="shared" si="83"/>
        <v>#N/A</v>
      </c>
      <c r="Z394" s="18" t="e">
        <f t="shared" si="84"/>
        <v>#N/A</v>
      </c>
      <c r="AA394" s="15" t="e">
        <f t="shared" si="85"/>
        <v>#N/A</v>
      </c>
      <c r="AB394" s="15" t="e">
        <f t="shared" si="86"/>
        <v>#N/A</v>
      </c>
      <c r="AC394" s="15" t="e">
        <f t="shared" si="87"/>
        <v>#N/A</v>
      </c>
    </row>
    <row r="395" spans="1:29" hidden="1" x14ac:dyDescent="0.2">
      <c r="A395">
        <v>4623</v>
      </c>
      <c r="C395" t="s">
        <v>3137</v>
      </c>
      <c r="D395" t="s">
        <v>3138</v>
      </c>
      <c r="E395" t="s">
        <v>174</v>
      </c>
      <c r="F395" t="s">
        <v>881</v>
      </c>
      <c r="G395" t="e">
        <f t="shared" si="80"/>
        <v>#N/A</v>
      </c>
      <c r="H395" s="15" t="e">
        <f t="shared" si="88"/>
        <v>#N/A</v>
      </c>
      <c r="I395" s="15" t="e">
        <f t="shared" si="88"/>
        <v>#N/A</v>
      </c>
      <c r="J395" s="15" t="e">
        <f t="shared" si="88"/>
        <v>#N/A</v>
      </c>
      <c r="K395" s="15" t="e">
        <f t="shared" si="88"/>
        <v>#N/A</v>
      </c>
      <c r="L395" s="15" t="e">
        <f t="shared" si="88"/>
        <v>#N/A</v>
      </c>
      <c r="M395" s="15" t="e">
        <f t="shared" si="88"/>
        <v>#N/A</v>
      </c>
      <c r="N395" s="15" t="e">
        <f t="shared" si="88"/>
        <v>#N/A</v>
      </c>
      <c r="O395" s="15" t="e">
        <f t="shared" si="88"/>
        <v>#N/A</v>
      </c>
      <c r="P395" s="15" t="e">
        <f t="shared" si="88"/>
        <v>#N/A</v>
      </c>
      <c r="Q395" s="15" t="e">
        <f t="shared" si="88"/>
        <v>#N/A</v>
      </c>
      <c r="R395" s="15" t="e">
        <f t="shared" si="88"/>
        <v>#N/A</v>
      </c>
      <c r="S395" s="15" t="e">
        <f t="shared" si="88"/>
        <v>#N/A</v>
      </c>
      <c r="T395" s="15" t="e">
        <f t="shared" si="88"/>
        <v>#N/A</v>
      </c>
      <c r="U395" s="15" t="e">
        <f t="shared" si="88"/>
        <v>#N/A</v>
      </c>
      <c r="V395" s="15" t="e">
        <f t="shared" si="88"/>
        <v>#N/A</v>
      </c>
      <c r="W395" s="18" t="e">
        <f t="shared" si="81"/>
        <v>#N/A</v>
      </c>
      <c r="X395" s="18" t="e">
        <f t="shared" si="82"/>
        <v>#N/A</v>
      </c>
      <c r="Y395" s="18" t="e">
        <f t="shared" si="83"/>
        <v>#N/A</v>
      </c>
      <c r="Z395" s="18" t="e">
        <f t="shared" si="84"/>
        <v>#N/A</v>
      </c>
      <c r="AA395" s="15" t="e">
        <f t="shared" si="85"/>
        <v>#N/A</v>
      </c>
      <c r="AB395" s="15" t="e">
        <f t="shared" si="86"/>
        <v>#N/A</v>
      </c>
      <c r="AC395" s="15" t="e">
        <f t="shared" si="87"/>
        <v>#N/A</v>
      </c>
    </row>
    <row r="396" spans="1:29" hidden="1" x14ac:dyDescent="0.2">
      <c r="A396">
        <v>4624</v>
      </c>
      <c r="B396">
        <v>41856</v>
      </c>
      <c r="C396" t="s">
        <v>3139</v>
      </c>
      <c r="D396" t="s">
        <v>3140</v>
      </c>
      <c r="E396" t="s">
        <v>66</v>
      </c>
      <c r="F396" t="s">
        <v>67</v>
      </c>
      <c r="G396" t="str">
        <f t="shared" si="80"/>
        <v>MWP - SCC REMEDIATION PROGRAM - (5,700KPa MOP)</v>
      </c>
      <c r="H396" s="15">
        <f t="shared" si="88"/>
        <v>0</v>
      </c>
      <c r="I396" s="15">
        <f t="shared" si="88"/>
        <v>0</v>
      </c>
      <c r="J396" s="15">
        <f t="shared" si="88"/>
        <v>-8666.0400000000009</v>
      </c>
      <c r="K396" s="15">
        <f t="shared" si="88"/>
        <v>11990410.699999999</v>
      </c>
      <c r="L396" s="15">
        <f t="shared" si="88"/>
        <v>0</v>
      </c>
      <c r="M396" s="15">
        <f t="shared" si="88"/>
        <v>0</v>
      </c>
      <c r="N396" s="15">
        <f t="shared" si="88"/>
        <v>14325000</v>
      </c>
      <c r="O396" s="15">
        <f t="shared" si="88"/>
        <v>-8666.0400000000009</v>
      </c>
      <c r="P396" s="15">
        <f t="shared" si="88"/>
        <v>-8666.0400000000009</v>
      </c>
      <c r="Q396" s="15">
        <f t="shared" si="88"/>
        <v>0</v>
      </c>
      <c r="R396" s="15">
        <f t="shared" si="88"/>
        <v>11990410.699999999</v>
      </c>
      <c r="S396" s="15">
        <f t="shared" si="88"/>
        <v>11990410.699999999</v>
      </c>
      <c r="T396" s="15">
        <f t="shared" si="88"/>
        <v>0</v>
      </c>
      <c r="U396" s="15">
        <f t="shared" si="88"/>
        <v>0</v>
      </c>
      <c r="V396" s="15">
        <f t="shared" si="88"/>
        <v>0</v>
      </c>
      <c r="W396" s="18">
        <f t="shared" si="81"/>
        <v>14325000</v>
      </c>
      <c r="X396" s="18">
        <f t="shared" si="82"/>
        <v>11990410.699999999</v>
      </c>
      <c r="Y396" s="18">
        <f t="shared" si="83"/>
        <v>2334589.3000000007</v>
      </c>
      <c r="Z396" s="18">
        <f t="shared" si="84"/>
        <v>0</v>
      </c>
      <c r="AA396" s="15">
        <f t="shared" si="85"/>
        <v>11999076.739999998</v>
      </c>
      <c r="AB396" s="15">
        <f t="shared" si="86"/>
        <v>-8666.0400000000009</v>
      </c>
      <c r="AC396" s="15">
        <f t="shared" si="87"/>
        <v>0</v>
      </c>
    </row>
    <row r="397" spans="1:29" hidden="1" x14ac:dyDescent="0.2">
      <c r="A397">
        <v>4625</v>
      </c>
      <c r="C397" t="s">
        <v>3141</v>
      </c>
      <c r="D397" t="s">
        <v>3142</v>
      </c>
      <c r="E397" t="s">
        <v>66</v>
      </c>
      <c r="F397" t="s">
        <v>67</v>
      </c>
      <c r="G397" t="e">
        <f t="shared" si="80"/>
        <v>#N/A</v>
      </c>
      <c r="H397" s="15" t="e">
        <f t="shared" si="88"/>
        <v>#N/A</v>
      </c>
      <c r="I397" s="15" t="e">
        <f t="shared" si="88"/>
        <v>#N/A</v>
      </c>
      <c r="J397" s="15" t="e">
        <f t="shared" si="88"/>
        <v>#N/A</v>
      </c>
      <c r="K397" s="15" t="e">
        <f t="shared" si="88"/>
        <v>#N/A</v>
      </c>
      <c r="L397" s="15" t="e">
        <f t="shared" si="88"/>
        <v>#N/A</v>
      </c>
      <c r="M397" s="15" t="e">
        <f t="shared" si="88"/>
        <v>#N/A</v>
      </c>
      <c r="N397" s="15" t="e">
        <f t="shared" si="88"/>
        <v>#N/A</v>
      </c>
      <c r="O397" s="15" t="e">
        <f t="shared" si="88"/>
        <v>#N/A</v>
      </c>
      <c r="P397" s="15" t="e">
        <f t="shared" si="88"/>
        <v>#N/A</v>
      </c>
      <c r="Q397" s="15" t="e">
        <f t="shared" si="88"/>
        <v>#N/A</v>
      </c>
      <c r="R397" s="15" t="e">
        <f t="shared" si="88"/>
        <v>#N/A</v>
      </c>
      <c r="S397" s="15" t="e">
        <f t="shared" si="88"/>
        <v>#N/A</v>
      </c>
      <c r="T397" s="15" t="e">
        <f t="shared" si="88"/>
        <v>#N/A</v>
      </c>
      <c r="U397" s="15" t="e">
        <f t="shared" si="88"/>
        <v>#N/A</v>
      </c>
      <c r="V397" s="15" t="e">
        <f t="shared" si="88"/>
        <v>#N/A</v>
      </c>
      <c r="W397" s="18" t="e">
        <f t="shared" si="81"/>
        <v>#N/A</v>
      </c>
      <c r="X397" s="18" t="e">
        <f t="shared" si="82"/>
        <v>#N/A</v>
      </c>
      <c r="Y397" s="18" t="e">
        <f t="shared" si="83"/>
        <v>#N/A</v>
      </c>
      <c r="Z397" s="18" t="e">
        <f t="shared" si="84"/>
        <v>#N/A</v>
      </c>
      <c r="AA397" s="15" t="e">
        <f t="shared" si="85"/>
        <v>#N/A</v>
      </c>
      <c r="AB397" s="15" t="e">
        <f t="shared" si="86"/>
        <v>#N/A</v>
      </c>
      <c r="AC397" s="15" t="e">
        <f t="shared" si="87"/>
        <v>#N/A</v>
      </c>
    </row>
    <row r="398" spans="1:29" hidden="1" x14ac:dyDescent="0.2">
      <c r="A398">
        <v>4626</v>
      </c>
      <c r="C398" t="s">
        <v>3143</v>
      </c>
      <c r="D398" t="s">
        <v>3144</v>
      </c>
      <c r="E398" t="s">
        <v>66</v>
      </c>
      <c r="F398" t="s">
        <v>67</v>
      </c>
      <c r="G398" t="e">
        <f t="shared" si="80"/>
        <v>#N/A</v>
      </c>
      <c r="H398" s="15" t="e">
        <f t="shared" si="88"/>
        <v>#N/A</v>
      </c>
      <c r="I398" s="15" t="e">
        <f t="shared" si="88"/>
        <v>#N/A</v>
      </c>
      <c r="J398" s="15" t="e">
        <f t="shared" si="88"/>
        <v>#N/A</v>
      </c>
      <c r="K398" s="15" t="e">
        <f t="shared" si="88"/>
        <v>#N/A</v>
      </c>
      <c r="L398" s="15" t="e">
        <f t="shared" si="88"/>
        <v>#N/A</v>
      </c>
      <c r="M398" s="15" t="e">
        <f t="shared" si="88"/>
        <v>#N/A</v>
      </c>
      <c r="N398" s="15" t="e">
        <f t="shared" si="88"/>
        <v>#N/A</v>
      </c>
      <c r="O398" s="15" t="e">
        <f t="shared" si="88"/>
        <v>#N/A</v>
      </c>
      <c r="P398" s="15" t="e">
        <f t="shared" si="88"/>
        <v>#N/A</v>
      </c>
      <c r="Q398" s="15" t="e">
        <f t="shared" si="88"/>
        <v>#N/A</v>
      </c>
      <c r="R398" s="15" t="e">
        <f t="shared" si="88"/>
        <v>#N/A</v>
      </c>
      <c r="S398" s="15" t="e">
        <f t="shared" si="88"/>
        <v>#N/A</v>
      </c>
      <c r="T398" s="15" t="e">
        <f t="shared" si="88"/>
        <v>#N/A</v>
      </c>
      <c r="U398" s="15" t="e">
        <f t="shared" si="88"/>
        <v>#N/A</v>
      </c>
      <c r="V398" s="15" t="e">
        <f t="shared" si="88"/>
        <v>#N/A</v>
      </c>
      <c r="W398" s="18" t="e">
        <f t="shared" si="81"/>
        <v>#N/A</v>
      </c>
      <c r="X398" s="18" t="e">
        <f t="shared" si="82"/>
        <v>#N/A</v>
      </c>
      <c r="Y398" s="18" t="e">
        <f t="shared" si="83"/>
        <v>#N/A</v>
      </c>
      <c r="Z398" s="18" t="e">
        <f t="shared" si="84"/>
        <v>#N/A</v>
      </c>
      <c r="AA398" s="15" t="e">
        <f t="shared" si="85"/>
        <v>#N/A</v>
      </c>
      <c r="AB398" s="15" t="e">
        <f t="shared" si="86"/>
        <v>#N/A</v>
      </c>
      <c r="AC398" s="15" t="e">
        <f t="shared" si="87"/>
        <v>#N/A</v>
      </c>
    </row>
    <row r="399" spans="1:29" hidden="1" x14ac:dyDescent="0.2">
      <c r="A399">
        <v>4627</v>
      </c>
      <c r="C399" t="s">
        <v>3145</v>
      </c>
      <c r="D399" t="s">
        <v>3146</v>
      </c>
      <c r="E399" t="s">
        <v>66</v>
      </c>
      <c r="F399" t="s">
        <v>67</v>
      </c>
      <c r="G399" t="e">
        <f t="shared" si="80"/>
        <v>#N/A</v>
      </c>
      <c r="H399" s="15" t="e">
        <f t="shared" ref="H399:V415" si="89">VLOOKUP($A399,SIBMonthly,H$1,FALSE)</f>
        <v>#N/A</v>
      </c>
      <c r="I399" s="15" t="e">
        <f t="shared" si="89"/>
        <v>#N/A</v>
      </c>
      <c r="J399" s="15" t="e">
        <f t="shared" si="89"/>
        <v>#N/A</v>
      </c>
      <c r="K399" s="15" t="e">
        <f t="shared" si="89"/>
        <v>#N/A</v>
      </c>
      <c r="L399" s="15" t="e">
        <f t="shared" si="89"/>
        <v>#N/A</v>
      </c>
      <c r="M399" s="15" t="e">
        <f t="shared" si="89"/>
        <v>#N/A</v>
      </c>
      <c r="N399" s="15" t="e">
        <f t="shared" si="89"/>
        <v>#N/A</v>
      </c>
      <c r="O399" s="15" t="e">
        <f t="shared" si="89"/>
        <v>#N/A</v>
      </c>
      <c r="P399" s="15" t="e">
        <f t="shared" si="89"/>
        <v>#N/A</v>
      </c>
      <c r="Q399" s="15" t="e">
        <f t="shared" si="89"/>
        <v>#N/A</v>
      </c>
      <c r="R399" s="15" t="e">
        <f t="shared" si="89"/>
        <v>#N/A</v>
      </c>
      <c r="S399" s="15" t="e">
        <f t="shared" si="89"/>
        <v>#N/A</v>
      </c>
      <c r="T399" s="15" t="e">
        <f t="shared" si="89"/>
        <v>#N/A</v>
      </c>
      <c r="U399" s="15" t="e">
        <f t="shared" si="89"/>
        <v>#N/A</v>
      </c>
      <c r="V399" s="15" t="e">
        <f t="shared" si="89"/>
        <v>#N/A</v>
      </c>
      <c r="W399" s="18" t="e">
        <f t="shared" si="81"/>
        <v>#N/A</v>
      </c>
      <c r="X399" s="18" t="e">
        <f t="shared" si="82"/>
        <v>#N/A</v>
      </c>
      <c r="Y399" s="18" t="e">
        <f t="shared" si="83"/>
        <v>#N/A</v>
      </c>
      <c r="Z399" s="18" t="e">
        <f t="shared" si="84"/>
        <v>#N/A</v>
      </c>
      <c r="AA399" s="15" t="e">
        <f t="shared" si="85"/>
        <v>#N/A</v>
      </c>
      <c r="AB399" s="15" t="e">
        <f t="shared" si="86"/>
        <v>#N/A</v>
      </c>
      <c r="AC399" s="15" t="e">
        <f t="shared" si="87"/>
        <v>#N/A</v>
      </c>
    </row>
    <row r="400" spans="1:29" hidden="1" x14ac:dyDescent="0.2">
      <c r="A400">
        <v>4628</v>
      </c>
      <c r="C400" t="s">
        <v>3147</v>
      </c>
      <c r="D400" t="s">
        <v>3148</v>
      </c>
      <c r="E400" t="s">
        <v>66</v>
      </c>
      <c r="F400" t="s">
        <v>67</v>
      </c>
      <c r="G400" t="e">
        <f t="shared" si="80"/>
        <v>#N/A</v>
      </c>
      <c r="H400" s="15" t="e">
        <f t="shared" si="89"/>
        <v>#N/A</v>
      </c>
      <c r="I400" s="15" t="e">
        <f t="shared" si="89"/>
        <v>#N/A</v>
      </c>
      <c r="J400" s="15" t="e">
        <f t="shared" si="89"/>
        <v>#N/A</v>
      </c>
      <c r="K400" s="15" t="e">
        <f t="shared" si="89"/>
        <v>#N/A</v>
      </c>
      <c r="L400" s="15" t="e">
        <f t="shared" si="89"/>
        <v>#N/A</v>
      </c>
      <c r="M400" s="15" t="e">
        <f t="shared" si="89"/>
        <v>#N/A</v>
      </c>
      <c r="N400" s="15" t="e">
        <f t="shared" si="89"/>
        <v>#N/A</v>
      </c>
      <c r="O400" s="15" t="e">
        <f t="shared" si="89"/>
        <v>#N/A</v>
      </c>
      <c r="P400" s="15" t="e">
        <f t="shared" si="89"/>
        <v>#N/A</v>
      </c>
      <c r="Q400" s="15" t="e">
        <f t="shared" si="89"/>
        <v>#N/A</v>
      </c>
      <c r="R400" s="15" t="e">
        <f t="shared" si="89"/>
        <v>#N/A</v>
      </c>
      <c r="S400" s="15" t="e">
        <f t="shared" si="89"/>
        <v>#N/A</v>
      </c>
      <c r="T400" s="15" t="e">
        <f t="shared" si="89"/>
        <v>#N/A</v>
      </c>
      <c r="U400" s="15" t="e">
        <f t="shared" si="89"/>
        <v>#N/A</v>
      </c>
      <c r="V400" s="15" t="e">
        <f t="shared" si="89"/>
        <v>#N/A</v>
      </c>
      <c r="W400" s="18" t="e">
        <f t="shared" si="81"/>
        <v>#N/A</v>
      </c>
      <c r="X400" s="18" t="e">
        <f t="shared" si="82"/>
        <v>#N/A</v>
      </c>
      <c r="Y400" s="18" t="e">
        <f t="shared" si="83"/>
        <v>#N/A</v>
      </c>
      <c r="Z400" s="18" t="e">
        <f t="shared" si="84"/>
        <v>#N/A</v>
      </c>
      <c r="AA400" s="15" t="e">
        <f t="shared" si="85"/>
        <v>#N/A</v>
      </c>
      <c r="AB400" s="15" t="e">
        <f t="shared" si="86"/>
        <v>#N/A</v>
      </c>
      <c r="AC400" s="15" t="e">
        <f t="shared" si="87"/>
        <v>#N/A</v>
      </c>
    </row>
    <row r="401" spans="1:29" hidden="1" x14ac:dyDescent="0.2">
      <c r="A401">
        <v>4629</v>
      </c>
      <c r="C401" t="s">
        <v>3149</v>
      </c>
      <c r="D401" t="s">
        <v>3150</v>
      </c>
      <c r="E401" t="s">
        <v>123</v>
      </c>
      <c r="F401" t="s">
        <v>2345</v>
      </c>
      <c r="G401" t="e">
        <f t="shared" si="80"/>
        <v>#N/A</v>
      </c>
      <c r="H401" s="15" t="e">
        <f t="shared" si="89"/>
        <v>#N/A</v>
      </c>
      <c r="I401" s="15" t="e">
        <f t="shared" si="89"/>
        <v>#N/A</v>
      </c>
      <c r="J401" s="15" t="e">
        <f t="shared" si="89"/>
        <v>#N/A</v>
      </c>
      <c r="K401" s="15" t="e">
        <f t="shared" si="89"/>
        <v>#N/A</v>
      </c>
      <c r="L401" s="15" t="e">
        <f t="shared" si="89"/>
        <v>#N/A</v>
      </c>
      <c r="M401" s="15" t="e">
        <f t="shared" si="89"/>
        <v>#N/A</v>
      </c>
      <c r="N401" s="15" t="e">
        <f t="shared" si="89"/>
        <v>#N/A</v>
      </c>
      <c r="O401" s="15" t="e">
        <f t="shared" si="89"/>
        <v>#N/A</v>
      </c>
      <c r="P401" s="15" t="e">
        <f t="shared" si="89"/>
        <v>#N/A</v>
      </c>
      <c r="Q401" s="15" t="e">
        <f t="shared" si="89"/>
        <v>#N/A</v>
      </c>
      <c r="R401" s="15" t="e">
        <f t="shared" si="89"/>
        <v>#N/A</v>
      </c>
      <c r="S401" s="15" t="e">
        <f t="shared" si="89"/>
        <v>#N/A</v>
      </c>
      <c r="T401" s="15" t="e">
        <f t="shared" si="89"/>
        <v>#N/A</v>
      </c>
      <c r="U401" s="15" t="e">
        <f t="shared" si="89"/>
        <v>#N/A</v>
      </c>
      <c r="V401" s="15" t="e">
        <f t="shared" si="89"/>
        <v>#N/A</v>
      </c>
      <c r="W401" s="18" t="e">
        <f t="shared" si="81"/>
        <v>#N/A</v>
      </c>
      <c r="X401" s="18" t="e">
        <f t="shared" si="82"/>
        <v>#N/A</v>
      </c>
      <c r="Y401" s="18" t="e">
        <f t="shared" si="83"/>
        <v>#N/A</v>
      </c>
      <c r="Z401" s="18" t="e">
        <f t="shared" si="84"/>
        <v>#N/A</v>
      </c>
      <c r="AA401" s="15" t="e">
        <f t="shared" si="85"/>
        <v>#N/A</v>
      </c>
      <c r="AB401" s="15" t="e">
        <f t="shared" si="86"/>
        <v>#N/A</v>
      </c>
      <c r="AC401" s="15" t="e">
        <f t="shared" si="87"/>
        <v>#N/A</v>
      </c>
    </row>
    <row r="402" spans="1:29" hidden="1" x14ac:dyDescent="0.2">
      <c r="A402">
        <v>4630</v>
      </c>
      <c r="B402">
        <v>41906</v>
      </c>
      <c r="C402" t="s">
        <v>3151</v>
      </c>
      <c r="D402" t="s">
        <v>3152</v>
      </c>
      <c r="E402" t="s">
        <v>78</v>
      </c>
      <c r="F402" t="s">
        <v>79</v>
      </c>
      <c r="G402" t="e">
        <f t="shared" si="80"/>
        <v>#N/A</v>
      </c>
      <c r="H402" s="15" t="e">
        <f t="shared" si="89"/>
        <v>#N/A</v>
      </c>
      <c r="I402" s="15" t="e">
        <f t="shared" si="89"/>
        <v>#N/A</v>
      </c>
      <c r="J402" s="15" t="e">
        <f t="shared" si="89"/>
        <v>#N/A</v>
      </c>
      <c r="K402" s="15" t="e">
        <f t="shared" si="89"/>
        <v>#N/A</v>
      </c>
      <c r="L402" s="15" t="e">
        <f t="shared" si="89"/>
        <v>#N/A</v>
      </c>
      <c r="M402" s="15" t="e">
        <f t="shared" si="89"/>
        <v>#N/A</v>
      </c>
      <c r="N402" s="15" t="e">
        <f t="shared" si="89"/>
        <v>#N/A</v>
      </c>
      <c r="O402" s="15" t="e">
        <f t="shared" si="89"/>
        <v>#N/A</v>
      </c>
      <c r="P402" s="15" t="e">
        <f t="shared" si="89"/>
        <v>#N/A</v>
      </c>
      <c r="Q402" s="15" t="e">
        <f t="shared" si="89"/>
        <v>#N/A</v>
      </c>
      <c r="R402" s="15" t="e">
        <f t="shared" si="89"/>
        <v>#N/A</v>
      </c>
      <c r="S402" s="15" t="e">
        <f t="shared" si="89"/>
        <v>#N/A</v>
      </c>
      <c r="T402" s="15" t="e">
        <f t="shared" si="89"/>
        <v>#N/A</v>
      </c>
      <c r="U402" s="15" t="e">
        <f t="shared" si="89"/>
        <v>#N/A</v>
      </c>
      <c r="V402" s="15" t="e">
        <f t="shared" si="89"/>
        <v>#N/A</v>
      </c>
      <c r="W402" s="18" t="e">
        <f t="shared" si="81"/>
        <v>#N/A</v>
      </c>
      <c r="X402" s="18" t="e">
        <f t="shared" si="82"/>
        <v>#N/A</v>
      </c>
      <c r="Y402" s="18" t="e">
        <f t="shared" si="83"/>
        <v>#N/A</v>
      </c>
      <c r="Z402" s="18" t="e">
        <f t="shared" si="84"/>
        <v>#N/A</v>
      </c>
      <c r="AA402" s="15" t="e">
        <f t="shared" si="85"/>
        <v>#N/A</v>
      </c>
      <c r="AB402" s="15" t="e">
        <f t="shared" si="86"/>
        <v>#N/A</v>
      </c>
      <c r="AC402" s="15" t="e">
        <f t="shared" si="87"/>
        <v>#N/A</v>
      </c>
    </row>
    <row r="403" spans="1:29" hidden="1" x14ac:dyDescent="0.2">
      <c r="A403">
        <v>4631</v>
      </c>
      <c r="C403" t="s">
        <v>4507</v>
      </c>
      <c r="D403" t="s">
        <v>2148</v>
      </c>
      <c r="E403" t="s">
        <v>78</v>
      </c>
      <c r="F403" t="s">
        <v>79</v>
      </c>
      <c r="G403" t="e">
        <f t="shared" si="80"/>
        <v>#N/A</v>
      </c>
      <c r="H403" s="15" t="e">
        <f t="shared" si="89"/>
        <v>#N/A</v>
      </c>
      <c r="I403" s="15" t="e">
        <f t="shared" si="89"/>
        <v>#N/A</v>
      </c>
      <c r="J403" s="15" t="e">
        <f t="shared" si="89"/>
        <v>#N/A</v>
      </c>
      <c r="K403" s="15" t="e">
        <f t="shared" si="89"/>
        <v>#N/A</v>
      </c>
      <c r="L403" s="15" t="e">
        <f t="shared" si="89"/>
        <v>#N/A</v>
      </c>
      <c r="M403" s="15" t="e">
        <f t="shared" si="89"/>
        <v>#N/A</v>
      </c>
      <c r="N403" s="15" t="e">
        <f t="shared" si="89"/>
        <v>#N/A</v>
      </c>
      <c r="O403" s="15" t="e">
        <f t="shared" si="89"/>
        <v>#N/A</v>
      </c>
      <c r="P403" s="15" t="e">
        <f t="shared" si="89"/>
        <v>#N/A</v>
      </c>
      <c r="Q403" s="15" t="e">
        <f t="shared" si="89"/>
        <v>#N/A</v>
      </c>
      <c r="R403" s="15" t="e">
        <f t="shared" si="89"/>
        <v>#N/A</v>
      </c>
      <c r="S403" s="15" t="e">
        <f t="shared" si="89"/>
        <v>#N/A</v>
      </c>
      <c r="T403" s="15" t="e">
        <f t="shared" si="89"/>
        <v>#N/A</v>
      </c>
      <c r="U403" s="15" t="e">
        <f t="shared" si="89"/>
        <v>#N/A</v>
      </c>
      <c r="V403" s="15" t="e">
        <f t="shared" si="89"/>
        <v>#N/A</v>
      </c>
      <c r="W403" s="18" t="e">
        <f t="shared" si="81"/>
        <v>#N/A</v>
      </c>
      <c r="X403" s="18" t="e">
        <f t="shared" si="82"/>
        <v>#N/A</v>
      </c>
      <c r="Y403" s="18" t="e">
        <f t="shared" si="83"/>
        <v>#N/A</v>
      </c>
      <c r="Z403" s="18" t="e">
        <f t="shared" si="84"/>
        <v>#N/A</v>
      </c>
      <c r="AA403" s="15" t="e">
        <f t="shared" si="85"/>
        <v>#N/A</v>
      </c>
      <c r="AB403" s="15" t="e">
        <f t="shared" si="86"/>
        <v>#N/A</v>
      </c>
      <c r="AC403" s="15" t="e">
        <f t="shared" si="87"/>
        <v>#N/A</v>
      </c>
    </row>
    <row r="404" spans="1:29" hidden="1" x14ac:dyDescent="0.2">
      <c r="A404">
        <v>4633</v>
      </c>
      <c r="B404">
        <v>41835</v>
      </c>
      <c r="C404" t="s">
        <v>3154</v>
      </c>
      <c r="D404" t="s">
        <v>3155</v>
      </c>
      <c r="E404" t="s">
        <v>346</v>
      </c>
      <c r="F404" t="s">
        <v>347</v>
      </c>
      <c r="G404" t="str">
        <f t="shared" si="80"/>
        <v>ER Pipe</v>
      </c>
      <c r="H404" s="15">
        <f t="shared" si="89"/>
        <v>0</v>
      </c>
      <c r="I404" s="15">
        <f t="shared" si="89"/>
        <v>0</v>
      </c>
      <c r="J404" s="15">
        <f t="shared" si="89"/>
        <v>468763.58</v>
      </c>
      <c r="K404" s="15">
        <f t="shared" si="89"/>
        <v>4156321.96</v>
      </c>
      <c r="L404" s="15">
        <f t="shared" si="89"/>
        <v>630000</v>
      </c>
      <c r="M404" s="15">
        <f t="shared" si="89"/>
        <v>0</v>
      </c>
      <c r="N404" s="15">
        <f t="shared" si="89"/>
        <v>3501400</v>
      </c>
      <c r="O404" s="15">
        <f t="shared" si="89"/>
        <v>658516.18000000005</v>
      </c>
      <c r="P404" s="15">
        <f t="shared" si="89"/>
        <v>704072.58</v>
      </c>
      <c r="Q404" s="15">
        <f t="shared" si="89"/>
        <v>235309</v>
      </c>
      <c r="R404" s="15">
        <f t="shared" si="89"/>
        <v>4346074.5599999996</v>
      </c>
      <c r="S404" s="15">
        <f t="shared" si="89"/>
        <v>4391630.96</v>
      </c>
      <c r="T404" s="15">
        <f t="shared" si="89"/>
        <v>235309</v>
      </c>
      <c r="U404" s="15">
        <f t="shared" si="89"/>
        <v>170241.75</v>
      </c>
      <c r="V404" s="15">
        <f t="shared" si="89"/>
        <v>0</v>
      </c>
      <c r="W404" s="18">
        <f t="shared" si="81"/>
        <v>3501400</v>
      </c>
      <c r="X404" s="18">
        <f t="shared" si="82"/>
        <v>4391630.96</v>
      </c>
      <c r="Y404" s="18">
        <f t="shared" si="83"/>
        <v>-890230.96</v>
      </c>
      <c r="Z404" s="18">
        <f t="shared" si="84"/>
        <v>0</v>
      </c>
      <c r="AA404" s="15">
        <f t="shared" si="85"/>
        <v>3687558.38</v>
      </c>
      <c r="AB404" s="15">
        <f t="shared" si="86"/>
        <v>704072.58</v>
      </c>
      <c r="AC404" s="15">
        <f t="shared" si="87"/>
        <v>0</v>
      </c>
    </row>
    <row r="405" spans="1:29" hidden="1" x14ac:dyDescent="0.2">
      <c r="A405">
        <v>4634</v>
      </c>
      <c r="B405">
        <v>41766</v>
      </c>
      <c r="D405" t="s">
        <v>3157</v>
      </c>
      <c r="E405" t="s">
        <v>346</v>
      </c>
      <c r="F405" t="s">
        <v>1325</v>
      </c>
      <c r="G405" t="e">
        <f t="shared" si="80"/>
        <v>#N/A</v>
      </c>
      <c r="H405" s="15" t="e">
        <f t="shared" si="89"/>
        <v>#N/A</v>
      </c>
      <c r="I405" s="15" t="e">
        <f t="shared" si="89"/>
        <v>#N/A</v>
      </c>
      <c r="J405" s="15" t="e">
        <f t="shared" si="89"/>
        <v>#N/A</v>
      </c>
      <c r="K405" s="15" t="e">
        <f t="shared" si="89"/>
        <v>#N/A</v>
      </c>
      <c r="L405" s="15" t="e">
        <f t="shared" si="89"/>
        <v>#N/A</v>
      </c>
      <c r="M405" s="15" t="e">
        <f t="shared" si="89"/>
        <v>#N/A</v>
      </c>
      <c r="N405" s="15" t="e">
        <f t="shared" si="89"/>
        <v>#N/A</v>
      </c>
      <c r="O405" s="15" t="e">
        <f t="shared" si="89"/>
        <v>#N/A</v>
      </c>
      <c r="P405" s="15" t="e">
        <f t="shared" si="89"/>
        <v>#N/A</v>
      </c>
      <c r="Q405" s="15" t="e">
        <f t="shared" si="89"/>
        <v>#N/A</v>
      </c>
      <c r="R405" s="15" t="e">
        <f t="shared" si="89"/>
        <v>#N/A</v>
      </c>
      <c r="S405" s="15" t="e">
        <f t="shared" si="89"/>
        <v>#N/A</v>
      </c>
      <c r="T405" s="15" t="e">
        <f t="shared" si="89"/>
        <v>#N/A</v>
      </c>
      <c r="U405" s="15" t="e">
        <f t="shared" si="89"/>
        <v>#N/A</v>
      </c>
      <c r="V405" s="15" t="e">
        <f t="shared" si="89"/>
        <v>#N/A</v>
      </c>
      <c r="W405" s="18" t="e">
        <f t="shared" si="81"/>
        <v>#N/A</v>
      </c>
      <c r="X405" s="18" t="e">
        <f t="shared" si="82"/>
        <v>#N/A</v>
      </c>
      <c r="Y405" s="18" t="e">
        <f t="shared" si="83"/>
        <v>#N/A</v>
      </c>
      <c r="Z405" s="18" t="e">
        <f t="shared" si="84"/>
        <v>#N/A</v>
      </c>
      <c r="AA405" s="15" t="e">
        <f t="shared" si="85"/>
        <v>#N/A</v>
      </c>
      <c r="AB405" s="15" t="e">
        <f t="shared" si="86"/>
        <v>#N/A</v>
      </c>
      <c r="AC405" s="15" t="e">
        <f t="shared" si="87"/>
        <v>#N/A</v>
      </c>
    </row>
    <row r="406" spans="1:29" hidden="1" x14ac:dyDescent="0.2">
      <c r="A406">
        <v>4636</v>
      </c>
      <c r="C406" t="s">
        <v>3338</v>
      </c>
      <c r="D406" t="s">
        <v>3160</v>
      </c>
      <c r="E406" t="s">
        <v>29</v>
      </c>
      <c r="F406" t="s">
        <v>538</v>
      </c>
      <c r="G406" t="e">
        <f t="shared" si="80"/>
        <v>#N/A</v>
      </c>
      <c r="H406" s="15" t="e">
        <f t="shared" si="89"/>
        <v>#N/A</v>
      </c>
      <c r="I406" s="15" t="e">
        <f t="shared" si="89"/>
        <v>#N/A</v>
      </c>
      <c r="J406" s="15" t="e">
        <f t="shared" si="89"/>
        <v>#N/A</v>
      </c>
      <c r="K406" s="15" t="e">
        <f t="shared" si="89"/>
        <v>#N/A</v>
      </c>
      <c r="L406" s="15" t="e">
        <f t="shared" si="89"/>
        <v>#N/A</v>
      </c>
      <c r="M406" s="15" t="e">
        <f t="shared" si="89"/>
        <v>#N/A</v>
      </c>
      <c r="N406" s="15" t="e">
        <f t="shared" si="89"/>
        <v>#N/A</v>
      </c>
      <c r="O406" s="15" t="e">
        <f t="shared" si="89"/>
        <v>#N/A</v>
      </c>
      <c r="P406" s="15" t="e">
        <f t="shared" si="89"/>
        <v>#N/A</v>
      </c>
      <c r="Q406" s="15" t="e">
        <f t="shared" si="89"/>
        <v>#N/A</v>
      </c>
      <c r="R406" s="15" t="e">
        <f t="shared" si="89"/>
        <v>#N/A</v>
      </c>
      <c r="S406" s="15" t="e">
        <f t="shared" si="89"/>
        <v>#N/A</v>
      </c>
      <c r="T406" s="15" t="e">
        <f t="shared" si="89"/>
        <v>#N/A</v>
      </c>
      <c r="U406" s="15" t="e">
        <f t="shared" si="89"/>
        <v>#N/A</v>
      </c>
      <c r="V406" s="15" t="e">
        <f t="shared" si="89"/>
        <v>#N/A</v>
      </c>
      <c r="W406" s="18" t="e">
        <f t="shared" si="81"/>
        <v>#N/A</v>
      </c>
      <c r="X406" s="18" t="e">
        <f t="shared" si="82"/>
        <v>#N/A</v>
      </c>
      <c r="Y406" s="18" t="e">
        <f t="shared" si="83"/>
        <v>#N/A</v>
      </c>
      <c r="Z406" s="18" t="e">
        <f t="shared" si="84"/>
        <v>#N/A</v>
      </c>
      <c r="AA406" s="15" t="e">
        <f t="shared" si="85"/>
        <v>#N/A</v>
      </c>
      <c r="AB406" s="15" t="e">
        <f t="shared" si="86"/>
        <v>#N/A</v>
      </c>
      <c r="AC406" s="15" t="e">
        <f t="shared" si="87"/>
        <v>#N/A</v>
      </c>
    </row>
    <row r="407" spans="1:29" hidden="1" x14ac:dyDescent="0.2">
      <c r="A407">
        <v>4644</v>
      </c>
      <c r="B407">
        <v>42692</v>
      </c>
      <c r="C407" t="s">
        <v>3173</v>
      </c>
      <c r="D407" t="s">
        <v>6284</v>
      </c>
      <c r="E407" t="s">
        <v>6273</v>
      </c>
      <c r="F407" t="s">
        <v>1775</v>
      </c>
      <c r="G407" t="e">
        <f t="shared" si="80"/>
        <v>#N/A</v>
      </c>
      <c r="H407" s="15" t="e">
        <f t="shared" si="89"/>
        <v>#N/A</v>
      </c>
      <c r="I407" s="15" t="e">
        <f t="shared" si="89"/>
        <v>#N/A</v>
      </c>
      <c r="J407" s="15" t="e">
        <f t="shared" si="89"/>
        <v>#N/A</v>
      </c>
      <c r="K407" s="15" t="e">
        <f t="shared" si="89"/>
        <v>#N/A</v>
      </c>
      <c r="L407" s="15" t="e">
        <f t="shared" si="89"/>
        <v>#N/A</v>
      </c>
      <c r="M407" s="15" t="e">
        <f t="shared" si="89"/>
        <v>#N/A</v>
      </c>
      <c r="N407" s="15" t="e">
        <f t="shared" si="89"/>
        <v>#N/A</v>
      </c>
      <c r="O407" s="15" t="e">
        <f t="shared" si="89"/>
        <v>#N/A</v>
      </c>
      <c r="P407" s="15" t="e">
        <f t="shared" si="89"/>
        <v>#N/A</v>
      </c>
      <c r="Q407" s="15" t="e">
        <f t="shared" si="89"/>
        <v>#N/A</v>
      </c>
      <c r="R407" s="15" t="e">
        <f t="shared" si="89"/>
        <v>#N/A</v>
      </c>
      <c r="S407" s="15" t="e">
        <f t="shared" si="89"/>
        <v>#N/A</v>
      </c>
      <c r="T407" s="15" t="e">
        <f t="shared" si="89"/>
        <v>#N/A</v>
      </c>
      <c r="U407" s="15" t="e">
        <f t="shared" si="89"/>
        <v>#N/A</v>
      </c>
      <c r="V407" s="15" t="e">
        <f t="shared" si="89"/>
        <v>#N/A</v>
      </c>
      <c r="W407" s="18" t="e">
        <f t="shared" si="81"/>
        <v>#N/A</v>
      </c>
      <c r="X407" s="18" t="e">
        <f t="shared" si="82"/>
        <v>#N/A</v>
      </c>
      <c r="Y407" s="18" t="e">
        <f t="shared" si="83"/>
        <v>#N/A</v>
      </c>
      <c r="Z407" s="18" t="e">
        <f t="shared" si="84"/>
        <v>#N/A</v>
      </c>
      <c r="AA407" s="15" t="e">
        <f t="shared" si="85"/>
        <v>#N/A</v>
      </c>
      <c r="AB407" s="15" t="e">
        <f t="shared" si="86"/>
        <v>#N/A</v>
      </c>
      <c r="AC407" s="15" t="e">
        <f t="shared" si="87"/>
        <v>#N/A</v>
      </c>
    </row>
    <row r="408" spans="1:29" hidden="1" x14ac:dyDescent="0.2">
      <c r="A408">
        <v>4645</v>
      </c>
      <c r="B408">
        <v>42780</v>
      </c>
      <c r="C408" t="s">
        <v>3175</v>
      </c>
      <c r="D408" t="s">
        <v>6285</v>
      </c>
      <c r="E408" t="s">
        <v>6273</v>
      </c>
      <c r="F408" t="s">
        <v>1775</v>
      </c>
      <c r="G408" t="e">
        <f t="shared" si="80"/>
        <v>#N/A</v>
      </c>
      <c r="H408" s="15" t="e">
        <f t="shared" si="89"/>
        <v>#N/A</v>
      </c>
      <c r="I408" s="15" t="e">
        <f t="shared" si="89"/>
        <v>#N/A</v>
      </c>
      <c r="J408" s="15" t="e">
        <f t="shared" si="89"/>
        <v>#N/A</v>
      </c>
      <c r="K408" s="15" t="e">
        <f t="shared" si="89"/>
        <v>#N/A</v>
      </c>
      <c r="L408" s="15" t="e">
        <f t="shared" si="89"/>
        <v>#N/A</v>
      </c>
      <c r="M408" s="15" t="e">
        <f t="shared" si="89"/>
        <v>#N/A</v>
      </c>
      <c r="N408" s="15" t="e">
        <f t="shared" si="89"/>
        <v>#N/A</v>
      </c>
      <c r="O408" s="15" t="e">
        <f t="shared" si="89"/>
        <v>#N/A</v>
      </c>
      <c r="P408" s="15" t="e">
        <f t="shared" si="89"/>
        <v>#N/A</v>
      </c>
      <c r="Q408" s="15" t="e">
        <f t="shared" si="89"/>
        <v>#N/A</v>
      </c>
      <c r="R408" s="15" t="e">
        <f t="shared" si="89"/>
        <v>#N/A</v>
      </c>
      <c r="S408" s="15" t="e">
        <f t="shared" si="89"/>
        <v>#N/A</v>
      </c>
      <c r="T408" s="15" t="e">
        <f t="shared" si="89"/>
        <v>#N/A</v>
      </c>
      <c r="U408" s="15" t="e">
        <f t="shared" si="89"/>
        <v>#N/A</v>
      </c>
      <c r="V408" s="15" t="e">
        <f t="shared" si="89"/>
        <v>#N/A</v>
      </c>
      <c r="W408" s="18" t="e">
        <f t="shared" si="81"/>
        <v>#N/A</v>
      </c>
      <c r="X408" s="18" t="e">
        <f t="shared" si="82"/>
        <v>#N/A</v>
      </c>
      <c r="Y408" s="18" t="e">
        <f t="shared" si="83"/>
        <v>#N/A</v>
      </c>
      <c r="Z408" s="18" t="e">
        <f t="shared" si="84"/>
        <v>#N/A</v>
      </c>
      <c r="AA408" s="15" t="e">
        <f t="shared" si="85"/>
        <v>#N/A</v>
      </c>
      <c r="AB408" s="15" t="e">
        <f t="shared" si="86"/>
        <v>#N/A</v>
      </c>
      <c r="AC408" s="15" t="e">
        <f t="shared" si="87"/>
        <v>#N/A</v>
      </c>
    </row>
    <row r="409" spans="1:29" hidden="1" x14ac:dyDescent="0.2">
      <c r="A409">
        <v>4646</v>
      </c>
      <c r="B409">
        <v>42962</v>
      </c>
      <c r="C409" t="s">
        <v>3177</v>
      </c>
      <c r="D409" t="s">
        <v>3178</v>
      </c>
      <c r="E409" t="s">
        <v>6273</v>
      </c>
      <c r="F409" t="s">
        <v>1775</v>
      </c>
      <c r="G409" t="e">
        <f t="shared" si="80"/>
        <v>#N/A</v>
      </c>
      <c r="H409" s="15" t="e">
        <f t="shared" si="89"/>
        <v>#N/A</v>
      </c>
      <c r="I409" s="15" t="e">
        <f t="shared" si="89"/>
        <v>#N/A</v>
      </c>
      <c r="J409" s="15" t="e">
        <f t="shared" si="89"/>
        <v>#N/A</v>
      </c>
      <c r="K409" s="15" t="e">
        <f t="shared" si="89"/>
        <v>#N/A</v>
      </c>
      <c r="L409" s="15" t="e">
        <f t="shared" si="89"/>
        <v>#N/A</v>
      </c>
      <c r="M409" s="15" t="e">
        <f t="shared" si="89"/>
        <v>#N/A</v>
      </c>
      <c r="N409" s="15" t="e">
        <f t="shared" si="89"/>
        <v>#N/A</v>
      </c>
      <c r="O409" s="15" t="e">
        <f t="shared" si="89"/>
        <v>#N/A</v>
      </c>
      <c r="P409" s="15" t="e">
        <f t="shared" si="89"/>
        <v>#N/A</v>
      </c>
      <c r="Q409" s="15" t="e">
        <f t="shared" si="89"/>
        <v>#N/A</v>
      </c>
      <c r="R409" s="15" t="e">
        <f t="shared" si="89"/>
        <v>#N/A</v>
      </c>
      <c r="S409" s="15" t="e">
        <f t="shared" si="89"/>
        <v>#N/A</v>
      </c>
      <c r="T409" s="15" t="e">
        <f t="shared" si="89"/>
        <v>#N/A</v>
      </c>
      <c r="U409" s="15" t="e">
        <f t="shared" si="89"/>
        <v>#N/A</v>
      </c>
      <c r="V409" s="15" t="e">
        <f t="shared" si="89"/>
        <v>#N/A</v>
      </c>
      <c r="W409" s="18" t="e">
        <f t="shared" si="81"/>
        <v>#N/A</v>
      </c>
      <c r="X409" s="18" t="e">
        <f t="shared" si="82"/>
        <v>#N/A</v>
      </c>
      <c r="Y409" s="18" t="e">
        <f t="shared" si="83"/>
        <v>#N/A</v>
      </c>
      <c r="Z409" s="18" t="e">
        <f t="shared" si="84"/>
        <v>#N/A</v>
      </c>
      <c r="AA409" s="15" t="e">
        <f t="shared" si="85"/>
        <v>#N/A</v>
      </c>
      <c r="AB409" s="15" t="e">
        <f t="shared" si="86"/>
        <v>#N/A</v>
      </c>
      <c r="AC409" s="15" t="e">
        <f t="shared" si="87"/>
        <v>#N/A</v>
      </c>
    </row>
    <row r="410" spans="1:29" hidden="1" x14ac:dyDescent="0.2">
      <c r="A410">
        <v>4649</v>
      </c>
      <c r="B410">
        <v>42212</v>
      </c>
      <c r="C410" t="s">
        <v>3182</v>
      </c>
      <c r="D410" t="s">
        <v>3183</v>
      </c>
      <c r="E410" t="s">
        <v>6273</v>
      </c>
      <c r="F410" t="s">
        <v>1775</v>
      </c>
      <c r="G410" t="e">
        <f t="shared" si="80"/>
        <v>#N/A</v>
      </c>
      <c r="H410" s="15" t="e">
        <f t="shared" si="89"/>
        <v>#N/A</v>
      </c>
      <c r="I410" s="15" t="e">
        <f t="shared" si="89"/>
        <v>#N/A</v>
      </c>
      <c r="J410" s="15" t="e">
        <f t="shared" si="89"/>
        <v>#N/A</v>
      </c>
      <c r="K410" s="15" t="e">
        <f t="shared" si="89"/>
        <v>#N/A</v>
      </c>
      <c r="L410" s="15" t="e">
        <f t="shared" si="89"/>
        <v>#N/A</v>
      </c>
      <c r="M410" s="15" t="e">
        <f t="shared" si="89"/>
        <v>#N/A</v>
      </c>
      <c r="N410" s="15" t="e">
        <f t="shared" si="89"/>
        <v>#N/A</v>
      </c>
      <c r="O410" s="15" t="e">
        <f t="shared" si="89"/>
        <v>#N/A</v>
      </c>
      <c r="P410" s="15" t="e">
        <f t="shared" si="89"/>
        <v>#N/A</v>
      </c>
      <c r="Q410" s="15" t="e">
        <f t="shared" si="89"/>
        <v>#N/A</v>
      </c>
      <c r="R410" s="15" t="e">
        <f t="shared" si="89"/>
        <v>#N/A</v>
      </c>
      <c r="S410" s="15" t="e">
        <f t="shared" si="89"/>
        <v>#N/A</v>
      </c>
      <c r="T410" s="15" t="e">
        <f t="shared" si="89"/>
        <v>#N/A</v>
      </c>
      <c r="U410" s="15" t="e">
        <f t="shared" si="89"/>
        <v>#N/A</v>
      </c>
      <c r="V410" s="15" t="e">
        <f t="shared" si="89"/>
        <v>#N/A</v>
      </c>
      <c r="W410" s="18" t="e">
        <f t="shared" si="81"/>
        <v>#N/A</v>
      </c>
      <c r="X410" s="18" t="e">
        <f t="shared" si="82"/>
        <v>#N/A</v>
      </c>
      <c r="Y410" s="18" t="e">
        <f t="shared" si="83"/>
        <v>#N/A</v>
      </c>
      <c r="Z410" s="18" t="e">
        <f t="shared" si="84"/>
        <v>#N/A</v>
      </c>
      <c r="AA410" s="15" t="e">
        <f t="shared" si="85"/>
        <v>#N/A</v>
      </c>
      <c r="AB410" s="15" t="e">
        <f t="shared" si="86"/>
        <v>#N/A</v>
      </c>
      <c r="AC410" s="15" t="e">
        <f t="shared" si="87"/>
        <v>#N/A</v>
      </c>
    </row>
    <row r="411" spans="1:29" hidden="1" x14ac:dyDescent="0.2">
      <c r="A411">
        <v>4675</v>
      </c>
      <c r="C411" t="s">
        <v>3232</v>
      </c>
      <c r="D411" t="s">
        <v>3233</v>
      </c>
      <c r="E411" t="s">
        <v>6273</v>
      </c>
      <c r="F411" t="s">
        <v>1775</v>
      </c>
      <c r="G411" t="e">
        <f t="shared" si="80"/>
        <v>#N/A</v>
      </c>
      <c r="H411" s="15" t="e">
        <f t="shared" si="89"/>
        <v>#N/A</v>
      </c>
      <c r="I411" s="15" t="e">
        <f t="shared" si="89"/>
        <v>#N/A</v>
      </c>
      <c r="J411" s="15" t="e">
        <f t="shared" si="89"/>
        <v>#N/A</v>
      </c>
      <c r="K411" s="15" t="e">
        <f t="shared" si="89"/>
        <v>#N/A</v>
      </c>
      <c r="L411" s="15" t="e">
        <f t="shared" si="89"/>
        <v>#N/A</v>
      </c>
      <c r="M411" s="15" t="e">
        <f t="shared" si="89"/>
        <v>#N/A</v>
      </c>
      <c r="N411" s="15" t="e">
        <f t="shared" si="89"/>
        <v>#N/A</v>
      </c>
      <c r="O411" s="15" t="e">
        <f t="shared" si="89"/>
        <v>#N/A</v>
      </c>
      <c r="P411" s="15" t="e">
        <f t="shared" si="89"/>
        <v>#N/A</v>
      </c>
      <c r="Q411" s="15" t="e">
        <f t="shared" si="89"/>
        <v>#N/A</v>
      </c>
      <c r="R411" s="15" t="e">
        <f t="shared" si="89"/>
        <v>#N/A</v>
      </c>
      <c r="S411" s="15" t="e">
        <f t="shared" si="89"/>
        <v>#N/A</v>
      </c>
      <c r="T411" s="15" t="e">
        <f t="shared" si="89"/>
        <v>#N/A</v>
      </c>
      <c r="U411" s="15" t="e">
        <f t="shared" si="89"/>
        <v>#N/A</v>
      </c>
      <c r="V411" s="15" t="e">
        <f t="shared" si="89"/>
        <v>#N/A</v>
      </c>
      <c r="W411" s="18" t="e">
        <f t="shared" si="81"/>
        <v>#N/A</v>
      </c>
      <c r="X411" s="18" t="e">
        <f t="shared" si="82"/>
        <v>#N/A</v>
      </c>
      <c r="Y411" s="18" t="e">
        <f t="shared" si="83"/>
        <v>#N/A</v>
      </c>
      <c r="Z411" s="18" t="e">
        <f t="shared" si="84"/>
        <v>#N/A</v>
      </c>
      <c r="AA411" s="15" t="e">
        <f t="shared" si="85"/>
        <v>#N/A</v>
      </c>
      <c r="AB411" s="15" t="e">
        <f t="shared" si="86"/>
        <v>#N/A</v>
      </c>
      <c r="AC411" s="15" t="e">
        <f t="shared" si="87"/>
        <v>#N/A</v>
      </c>
    </row>
    <row r="412" spans="1:29" hidden="1" x14ac:dyDescent="0.2">
      <c r="A412">
        <v>4683</v>
      </c>
      <c r="B412">
        <v>41913</v>
      </c>
      <c r="C412" t="s">
        <v>3243</v>
      </c>
      <c r="D412" t="s">
        <v>3244</v>
      </c>
      <c r="E412" t="s">
        <v>57</v>
      </c>
      <c r="F412" t="s">
        <v>61</v>
      </c>
      <c r="G412" t="str">
        <f t="shared" si="80"/>
        <v xml:space="preserve">Alarm rationalisation </v>
      </c>
      <c r="H412" s="15">
        <f t="shared" si="89"/>
        <v>0</v>
      </c>
      <c r="I412" s="15">
        <f t="shared" si="89"/>
        <v>0</v>
      </c>
      <c r="J412" s="15">
        <f t="shared" si="89"/>
        <v>0</v>
      </c>
      <c r="K412" s="15">
        <f t="shared" si="89"/>
        <v>0</v>
      </c>
      <c r="L412" s="15">
        <f t="shared" si="89"/>
        <v>0</v>
      </c>
      <c r="M412" s="15">
        <f t="shared" si="89"/>
        <v>0</v>
      </c>
      <c r="N412" s="15">
        <f t="shared" si="89"/>
        <v>0</v>
      </c>
      <c r="O412" s="15">
        <f t="shared" si="89"/>
        <v>-0.01</v>
      </c>
      <c r="P412" s="15">
        <f t="shared" si="89"/>
        <v>0</v>
      </c>
      <c r="Q412" s="15">
        <f t="shared" si="89"/>
        <v>0</v>
      </c>
      <c r="R412" s="15">
        <f t="shared" si="89"/>
        <v>1499574.48</v>
      </c>
      <c r="S412" s="15">
        <f t="shared" si="89"/>
        <v>0</v>
      </c>
      <c r="T412" s="15">
        <f t="shared" si="89"/>
        <v>0</v>
      </c>
      <c r="U412" s="15">
        <f t="shared" si="89"/>
        <v>0</v>
      </c>
      <c r="V412" s="15">
        <f t="shared" si="89"/>
        <v>0</v>
      </c>
      <c r="W412" s="18">
        <f t="shared" si="81"/>
        <v>0</v>
      </c>
      <c r="X412" s="18">
        <f t="shared" si="82"/>
        <v>0</v>
      </c>
      <c r="Y412" s="18">
        <f t="shared" si="83"/>
        <v>0</v>
      </c>
      <c r="Z412" s="18">
        <f t="shared" si="84"/>
        <v>0</v>
      </c>
      <c r="AA412" s="15">
        <f t="shared" si="85"/>
        <v>0</v>
      </c>
      <c r="AB412" s="15">
        <f t="shared" si="86"/>
        <v>0</v>
      </c>
      <c r="AC412" s="15">
        <f t="shared" si="87"/>
        <v>0</v>
      </c>
    </row>
    <row r="413" spans="1:29" hidden="1" x14ac:dyDescent="0.2">
      <c r="A413">
        <v>4691</v>
      </c>
      <c r="B413">
        <v>41854</v>
      </c>
      <c r="C413" t="s">
        <v>3257</v>
      </c>
      <c r="D413" t="s">
        <v>3258</v>
      </c>
      <c r="E413" t="s">
        <v>57</v>
      </c>
      <c r="F413" t="s">
        <v>61</v>
      </c>
      <c r="G413" t="e">
        <f t="shared" si="80"/>
        <v>#N/A</v>
      </c>
      <c r="H413" s="15" t="e">
        <f t="shared" si="89"/>
        <v>#N/A</v>
      </c>
      <c r="I413" s="15" t="e">
        <f t="shared" si="89"/>
        <v>#N/A</v>
      </c>
      <c r="J413" s="15" t="e">
        <f t="shared" si="89"/>
        <v>#N/A</v>
      </c>
      <c r="K413" s="15" t="e">
        <f t="shared" si="89"/>
        <v>#N/A</v>
      </c>
      <c r="L413" s="15" t="e">
        <f t="shared" si="89"/>
        <v>#N/A</v>
      </c>
      <c r="M413" s="15" t="e">
        <f t="shared" si="89"/>
        <v>#N/A</v>
      </c>
      <c r="N413" s="15" t="e">
        <f t="shared" si="89"/>
        <v>#N/A</v>
      </c>
      <c r="O413" s="15" t="e">
        <f t="shared" si="89"/>
        <v>#N/A</v>
      </c>
      <c r="P413" s="15" t="e">
        <f t="shared" si="89"/>
        <v>#N/A</v>
      </c>
      <c r="Q413" s="15" t="e">
        <f t="shared" si="89"/>
        <v>#N/A</v>
      </c>
      <c r="R413" s="15" t="e">
        <f t="shared" si="89"/>
        <v>#N/A</v>
      </c>
      <c r="S413" s="15" t="e">
        <f t="shared" si="89"/>
        <v>#N/A</v>
      </c>
      <c r="T413" s="15" t="e">
        <f t="shared" si="89"/>
        <v>#N/A</v>
      </c>
      <c r="U413" s="15" t="e">
        <f t="shared" si="89"/>
        <v>#N/A</v>
      </c>
      <c r="V413" s="15" t="e">
        <f t="shared" si="89"/>
        <v>#N/A</v>
      </c>
      <c r="W413" s="18" t="e">
        <f t="shared" si="81"/>
        <v>#N/A</v>
      </c>
      <c r="X413" s="18" t="e">
        <f t="shared" si="82"/>
        <v>#N/A</v>
      </c>
      <c r="Y413" s="18" t="e">
        <f t="shared" si="83"/>
        <v>#N/A</v>
      </c>
      <c r="Z413" s="18" t="e">
        <f t="shared" si="84"/>
        <v>#N/A</v>
      </c>
      <c r="AA413" s="15" t="e">
        <f t="shared" si="85"/>
        <v>#N/A</v>
      </c>
      <c r="AB413" s="15" t="e">
        <f t="shared" si="86"/>
        <v>#N/A</v>
      </c>
      <c r="AC413" s="15" t="e">
        <f t="shared" si="87"/>
        <v>#N/A</v>
      </c>
    </row>
    <row r="414" spans="1:29" hidden="1" x14ac:dyDescent="0.2">
      <c r="A414">
        <v>4696</v>
      </c>
      <c r="D414" t="s">
        <v>3266</v>
      </c>
      <c r="E414" t="s">
        <v>174</v>
      </c>
      <c r="F414" t="s">
        <v>881</v>
      </c>
      <c r="G414" t="e">
        <f t="shared" si="80"/>
        <v>#N/A</v>
      </c>
      <c r="H414" s="15" t="e">
        <f t="shared" si="89"/>
        <v>#N/A</v>
      </c>
      <c r="I414" s="15" t="e">
        <f t="shared" si="89"/>
        <v>#N/A</v>
      </c>
      <c r="J414" s="15" t="e">
        <f t="shared" si="89"/>
        <v>#N/A</v>
      </c>
      <c r="K414" s="15" t="e">
        <f t="shared" si="89"/>
        <v>#N/A</v>
      </c>
      <c r="L414" s="15" t="e">
        <f t="shared" si="89"/>
        <v>#N/A</v>
      </c>
      <c r="M414" s="15" t="e">
        <f t="shared" si="89"/>
        <v>#N/A</v>
      </c>
      <c r="N414" s="15" t="e">
        <f t="shared" si="89"/>
        <v>#N/A</v>
      </c>
      <c r="O414" s="15" t="e">
        <f t="shared" si="89"/>
        <v>#N/A</v>
      </c>
      <c r="P414" s="15" t="e">
        <f t="shared" si="89"/>
        <v>#N/A</v>
      </c>
      <c r="Q414" s="15" t="e">
        <f t="shared" si="89"/>
        <v>#N/A</v>
      </c>
      <c r="R414" s="15" t="e">
        <f t="shared" si="89"/>
        <v>#N/A</v>
      </c>
      <c r="S414" s="15" t="e">
        <f t="shared" si="89"/>
        <v>#N/A</v>
      </c>
      <c r="T414" s="15" t="e">
        <f t="shared" si="89"/>
        <v>#N/A</v>
      </c>
      <c r="U414" s="15" t="e">
        <f t="shared" si="89"/>
        <v>#N/A</v>
      </c>
      <c r="V414" s="15" t="e">
        <f t="shared" si="89"/>
        <v>#N/A</v>
      </c>
      <c r="W414" s="18" t="e">
        <f t="shared" si="81"/>
        <v>#N/A</v>
      </c>
      <c r="X414" s="18" t="e">
        <f t="shared" si="82"/>
        <v>#N/A</v>
      </c>
      <c r="Y414" s="18" t="e">
        <f t="shared" si="83"/>
        <v>#N/A</v>
      </c>
      <c r="Z414" s="18" t="e">
        <f t="shared" si="84"/>
        <v>#N/A</v>
      </c>
      <c r="AA414" s="15" t="e">
        <f t="shared" si="85"/>
        <v>#N/A</v>
      </c>
      <c r="AB414" s="15" t="e">
        <f t="shared" si="86"/>
        <v>#N/A</v>
      </c>
      <c r="AC414" s="15" t="e">
        <f t="shared" si="87"/>
        <v>#N/A</v>
      </c>
    </row>
    <row r="415" spans="1:29" hidden="1" x14ac:dyDescent="0.2">
      <c r="A415">
        <v>4697</v>
      </c>
      <c r="D415" t="s">
        <v>3267</v>
      </c>
      <c r="E415" t="s">
        <v>174</v>
      </c>
      <c r="F415" t="s">
        <v>881</v>
      </c>
      <c r="G415" t="e">
        <f t="shared" si="80"/>
        <v>#N/A</v>
      </c>
      <c r="H415" s="15" t="e">
        <f t="shared" si="89"/>
        <v>#N/A</v>
      </c>
      <c r="I415" s="15" t="e">
        <f t="shared" si="89"/>
        <v>#N/A</v>
      </c>
      <c r="J415" s="15" t="e">
        <f t="shared" si="89"/>
        <v>#N/A</v>
      </c>
      <c r="K415" s="15" t="e">
        <f t="shared" si="89"/>
        <v>#N/A</v>
      </c>
      <c r="L415" s="15" t="e">
        <f t="shared" si="89"/>
        <v>#N/A</v>
      </c>
      <c r="M415" s="15" t="e">
        <f t="shared" si="89"/>
        <v>#N/A</v>
      </c>
      <c r="N415" s="15" t="e">
        <f t="shared" si="89"/>
        <v>#N/A</v>
      </c>
      <c r="O415" s="15" t="e">
        <f t="shared" si="89"/>
        <v>#N/A</v>
      </c>
      <c r="P415" s="15" t="e">
        <f t="shared" si="89"/>
        <v>#N/A</v>
      </c>
      <c r="Q415" s="15" t="e">
        <f t="shared" si="89"/>
        <v>#N/A</v>
      </c>
      <c r="R415" s="15" t="e">
        <f t="shared" si="89"/>
        <v>#N/A</v>
      </c>
      <c r="S415" s="15" t="e">
        <f t="shared" si="89"/>
        <v>#N/A</v>
      </c>
      <c r="T415" s="15" t="e">
        <f t="shared" si="89"/>
        <v>#N/A</v>
      </c>
      <c r="U415" s="15" t="e">
        <f t="shared" si="89"/>
        <v>#N/A</v>
      </c>
      <c r="V415" s="15" t="e">
        <f t="shared" si="89"/>
        <v>#N/A</v>
      </c>
      <c r="W415" s="18" t="e">
        <f t="shared" si="81"/>
        <v>#N/A</v>
      </c>
      <c r="X415" s="18" t="e">
        <f t="shared" si="82"/>
        <v>#N/A</v>
      </c>
      <c r="Y415" s="18" t="e">
        <f t="shared" si="83"/>
        <v>#N/A</v>
      </c>
      <c r="Z415" s="18" t="e">
        <f t="shared" si="84"/>
        <v>#N/A</v>
      </c>
      <c r="AA415" s="15" t="e">
        <f t="shared" si="85"/>
        <v>#N/A</v>
      </c>
      <c r="AB415" s="15" t="e">
        <f t="shared" si="86"/>
        <v>#N/A</v>
      </c>
      <c r="AC415" s="15" t="e">
        <f t="shared" si="87"/>
        <v>#N/A</v>
      </c>
    </row>
    <row r="416" spans="1:29" hidden="1" x14ac:dyDescent="0.2">
      <c r="A416">
        <v>4698</v>
      </c>
      <c r="B416">
        <v>42168</v>
      </c>
      <c r="D416" t="s">
        <v>3268</v>
      </c>
      <c r="E416" t="s">
        <v>174</v>
      </c>
      <c r="F416" t="s">
        <v>881</v>
      </c>
      <c r="G416" t="e">
        <f t="shared" si="80"/>
        <v>#N/A</v>
      </c>
      <c r="H416" s="15" t="e">
        <f t="shared" ref="H416:V432" si="90">VLOOKUP($A416,SIBMonthly,H$1,FALSE)</f>
        <v>#N/A</v>
      </c>
      <c r="I416" s="15" t="e">
        <f t="shared" si="90"/>
        <v>#N/A</v>
      </c>
      <c r="J416" s="15" t="e">
        <f t="shared" si="90"/>
        <v>#N/A</v>
      </c>
      <c r="K416" s="15" t="e">
        <f t="shared" si="90"/>
        <v>#N/A</v>
      </c>
      <c r="L416" s="15" t="e">
        <f t="shared" si="90"/>
        <v>#N/A</v>
      </c>
      <c r="M416" s="15" t="e">
        <f t="shared" si="90"/>
        <v>#N/A</v>
      </c>
      <c r="N416" s="15" t="e">
        <f t="shared" si="90"/>
        <v>#N/A</v>
      </c>
      <c r="O416" s="15" t="e">
        <f t="shared" si="90"/>
        <v>#N/A</v>
      </c>
      <c r="P416" s="15" t="e">
        <f t="shared" si="90"/>
        <v>#N/A</v>
      </c>
      <c r="Q416" s="15" t="e">
        <f t="shared" si="90"/>
        <v>#N/A</v>
      </c>
      <c r="R416" s="15" t="e">
        <f t="shared" si="90"/>
        <v>#N/A</v>
      </c>
      <c r="S416" s="15" t="e">
        <f t="shared" si="90"/>
        <v>#N/A</v>
      </c>
      <c r="T416" s="15" t="e">
        <f t="shared" si="90"/>
        <v>#N/A</v>
      </c>
      <c r="U416" s="15" t="e">
        <f t="shared" si="90"/>
        <v>#N/A</v>
      </c>
      <c r="V416" s="15" t="e">
        <f t="shared" si="90"/>
        <v>#N/A</v>
      </c>
      <c r="W416" s="18" t="e">
        <f t="shared" si="81"/>
        <v>#N/A</v>
      </c>
      <c r="X416" s="18" t="e">
        <f t="shared" si="82"/>
        <v>#N/A</v>
      </c>
      <c r="Y416" s="18" t="e">
        <f t="shared" si="83"/>
        <v>#N/A</v>
      </c>
      <c r="Z416" s="18" t="e">
        <f t="shared" si="84"/>
        <v>#N/A</v>
      </c>
      <c r="AA416" s="15" t="e">
        <f t="shared" si="85"/>
        <v>#N/A</v>
      </c>
      <c r="AB416" s="15" t="e">
        <f t="shared" si="86"/>
        <v>#N/A</v>
      </c>
      <c r="AC416" s="15" t="e">
        <f t="shared" si="87"/>
        <v>#N/A</v>
      </c>
    </row>
    <row r="417" spans="1:29" hidden="1" x14ac:dyDescent="0.2">
      <c r="A417">
        <v>4699</v>
      </c>
      <c r="B417">
        <v>42169</v>
      </c>
      <c r="D417" t="s">
        <v>3269</v>
      </c>
      <c r="E417" t="s">
        <v>174</v>
      </c>
      <c r="F417" t="s">
        <v>881</v>
      </c>
      <c r="G417" t="e">
        <f t="shared" si="80"/>
        <v>#N/A</v>
      </c>
      <c r="H417" s="15" t="e">
        <f t="shared" si="90"/>
        <v>#N/A</v>
      </c>
      <c r="I417" s="15" t="e">
        <f t="shared" si="90"/>
        <v>#N/A</v>
      </c>
      <c r="J417" s="15" t="e">
        <f t="shared" si="90"/>
        <v>#N/A</v>
      </c>
      <c r="K417" s="15" t="e">
        <f t="shared" si="90"/>
        <v>#N/A</v>
      </c>
      <c r="L417" s="15" t="e">
        <f t="shared" si="90"/>
        <v>#N/A</v>
      </c>
      <c r="M417" s="15" t="e">
        <f t="shared" si="90"/>
        <v>#N/A</v>
      </c>
      <c r="N417" s="15" t="e">
        <f t="shared" si="90"/>
        <v>#N/A</v>
      </c>
      <c r="O417" s="15" t="e">
        <f t="shared" si="90"/>
        <v>#N/A</v>
      </c>
      <c r="P417" s="15" t="e">
        <f t="shared" si="90"/>
        <v>#N/A</v>
      </c>
      <c r="Q417" s="15" t="e">
        <f t="shared" si="90"/>
        <v>#N/A</v>
      </c>
      <c r="R417" s="15" t="e">
        <f t="shared" si="90"/>
        <v>#N/A</v>
      </c>
      <c r="S417" s="15" t="e">
        <f t="shared" si="90"/>
        <v>#N/A</v>
      </c>
      <c r="T417" s="15" t="e">
        <f t="shared" si="90"/>
        <v>#N/A</v>
      </c>
      <c r="U417" s="15" t="e">
        <f t="shared" si="90"/>
        <v>#N/A</v>
      </c>
      <c r="V417" s="15" t="e">
        <f t="shared" si="90"/>
        <v>#N/A</v>
      </c>
      <c r="W417" s="18" t="e">
        <f t="shared" si="81"/>
        <v>#N/A</v>
      </c>
      <c r="X417" s="18" t="e">
        <f t="shared" si="82"/>
        <v>#N/A</v>
      </c>
      <c r="Y417" s="18" t="e">
        <f t="shared" si="83"/>
        <v>#N/A</v>
      </c>
      <c r="Z417" s="18" t="e">
        <f t="shared" si="84"/>
        <v>#N/A</v>
      </c>
      <c r="AA417" s="15" t="e">
        <f t="shared" si="85"/>
        <v>#N/A</v>
      </c>
      <c r="AB417" s="15" t="e">
        <f t="shared" si="86"/>
        <v>#N/A</v>
      </c>
      <c r="AC417" s="15" t="e">
        <f t="shared" si="87"/>
        <v>#N/A</v>
      </c>
    </row>
    <row r="418" spans="1:29" hidden="1" x14ac:dyDescent="0.2">
      <c r="A418">
        <v>4700</v>
      </c>
      <c r="B418">
        <v>42282</v>
      </c>
      <c r="D418" t="s">
        <v>3270</v>
      </c>
      <c r="E418" t="s">
        <v>174</v>
      </c>
      <c r="F418" t="s">
        <v>881</v>
      </c>
      <c r="G418" t="e">
        <f t="shared" si="80"/>
        <v>#N/A</v>
      </c>
      <c r="H418" s="15" t="e">
        <f t="shared" si="90"/>
        <v>#N/A</v>
      </c>
      <c r="I418" s="15" t="e">
        <f t="shared" si="90"/>
        <v>#N/A</v>
      </c>
      <c r="J418" s="15" t="e">
        <f t="shared" si="90"/>
        <v>#N/A</v>
      </c>
      <c r="K418" s="15" t="e">
        <f t="shared" si="90"/>
        <v>#N/A</v>
      </c>
      <c r="L418" s="15" t="e">
        <f t="shared" si="90"/>
        <v>#N/A</v>
      </c>
      <c r="M418" s="15" t="e">
        <f t="shared" si="90"/>
        <v>#N/A</v>
      </c>
      <c r="N418" s="15" t="e">
        <f t="shared" si="90"/>
        <v>#N/A</v>
      </c>
      <c r="O418" s="15" t="e">
        <f t="shared" si="90"/>
        <v>#N/A</v>
      </c>
      <c r="P418" s="15" t="e">
        <f t="shared" si="90"/>
        <v>#N/A</v>
      </c>
      <c r="Q418" s="15" t="e">
        <f t="shared" si="90"/>
        <v>#N/A</v>
      </c>
      <c r="R418" s="15" t="e">
        <f t="shared" si="90"/>
        <v>#N/A</v>
      </c>
      <c r="S418" s="15" t="e">
        <f t="shared" si="90"/>
        <v>#N/A</v>
      </c>
      <c r="T418" s="15" t="e">
        <f t="shared" si="90"/>
        <v>#N/A</v>
      </c>
      <c r="U418" s="15" t="e">
        <f t="shared" si="90"/>
        <v>#N/A</v>
      </c>
      <c r="V418" s="15" t="e">
        <f t="shared" si="90"/>
        <v>#N/A</v>
      </c>
      <c r="W418" s="18" t="e">
        <f t="shared" si="81"/>
        <v>#N/A</v>
      </c>
      <c r="X418" s="18" t="e">
        <f t="shared" si="82"/>
        <v>#N/A</v>
      </c>
      <c r="Y418" s="18" t="e">
        <f t="shared" si="83"/>
        <v>#N/A</v>
      </c>
      <c r="Z418" s="18" t="e">
        <f t="shared" si="84"/>
        <v>#N/A</v>
      </c>
      <c r="AA418" s="15" t="e">
        <f t="shared" si="85"/>
        <v>#N/A</v>
      </c>
      <c r="AB418" s="15" t="e">
        <f t="shared" si="86"/>
        <v>#N/A</v>
      </c>
      <c r="AC418" s="15" t="e">
        <f t="shared" si="87"/>
        <v>#N/A</v>
      </c>
    </row>
    <row r="419" spans="1:29" hidden="1" x14ac:dyDescent="0.2">
      <c r="A419">
        <v>4701</v>
      </c>
      <c r="D419" t="s">
        <v>3271</v>
      </c>
      <c r="E419" t="s">
        <v>174</v>
      </c>
      <c r="F419" t="s">
        <v>881</v>
      </c>
      <c r="G419" t="e">
        <f t="shared" si="80"/>
        <v>#N/A</v>
      </c>
      <c r="H419" s="15" t="e">
        <f t="shared" si="90"/>
        <v>#N/A</v>
      </c>
      <c r="I419" s="15" t="e">
        <f t="shared" si="90"/>
        <v>#N/A</v>
      </c>
      <c r="J419" s="15" t="e">
        <f t="shared" si="90"/>
        <v>#N/A</v>
      </c>
      <c r="K419" s="15" t="e">
        <f t="shared" si="90"/>
        <v>#N/A</v>
      </c>
      <c r="L419" s="15" t="e">
        <f t="shared" si="90"/>
        <v>#N/A</v>
      </c>
      <c r="M419" s="15" t="e">
        <f t="shared" si="90"/>
        <v>#N/A</v>
      </c>
      <c r="N419" s="15" t="e">
        <f t="shared" si="90"/>
        <v>#N/A</v>
      </c>
      <c r="O419" s="15" t="e">
        <f t="shared" si="90"/>
        <v>#N/A</v>
      </c>
      <c r="P419" s="15" t="e">
        <f t="shared" si="90"/>
        <v>#N/A</v>
      </c>
      <c r="Q419" s="15" t="e">
        <f t="shared" si="90"/>
        <v>#N/A</v>
      </c>
      <c r="R419" s="15" t="e">
        <f t="shared" si="90"/>
        <v>#N/A</v>
      </c>
      <c r="S419" s="15" t="e">
        <f t="shared" si="90"/>
        <v>#N/A</v>
      </c>
      <c r="T419" s="15" t="e">
        <f t="shared" si="90"/>
        <v>#N/A</v>
      </c>
      <c r="U419" s="15" t="e">
        <f t="shared" si="90"/>
        <v>#N/A</v>
      </c>
      <c r="V419" s="15" t="e">
        <f t="shared" si="90"/>
        <v>#N/A</v>
      </c>
      <c r="W419" s="18" t="e">
        <f t="shared" si="81"/>
        <v>#N/A</v>
      </c>
      <c r="X419" s="18" t="e">
        <f t="shared" si="82"/>
        <v>#N/A</v>
      </c>
      <c r="Y419" s="18" t="e">
        <f t="shared" si="83"/>
        <v>#N/A</v>
      </c>
      <c r="Z419" s="18" t="e">
        <f t="shared" si="84"/>
        <v>#N/A</v>
      </c>
      <c r="AA419" s="15" t="e">
        <f t="shared" si="85"/>
        <v>#N/A</v>
      </c>
      <c r="AB419" s="15" t="e">
        <f t="shared" si="86"/>
        <v>#N/A</v>
      </c>
      <c r="AC419" s="15" t="e">
        <f t="shared" si="87"/>
        <v>#N/A</v>
      </c>
    </row>
    <row r="420" spans="1:29" hidden="1" x14ac:dyDescent="0.2">
      <c r="A420">
        <v>4702</v>
      </c>
      <c r="D420" t="s">
        <v>3272</v>
      </c>
      <c r="E420" t="s">
        <v>174</v>
      </c>
      <c r="F420" t="s">
        <v>881</v>
      </c>
      <c r="G420" t="e">
        <f t="shared" si="80"/>
        <v>#N/A</v>
      </c>
      <c r="H420" s="15" t="e">
        <f t="shared" si="90"/>
        <v>#N/A</v>
      </c>
      <c r="I420" s="15" t="e">
        <f t="shared" si="90"/>
        <v>#N/A</v>
      </c>
      <c r="J420" s="15" t="e">
        <f t="shared" si="90"/>
        <v>#N/A</v>
      </c>
      <c r="K420" s="15" t="e">
        <f t="shared" si="90"/>
        <v>#N/A</v>
      </c>
      <c r="L420" s="15" t="e">
        <f t="shared" si="90"/>
        <v>#N/A</v>
      </c>
      <c r="M420" s="15" t="e">
        <f t="shared" si="90"/>
        <v>#N/A</v>
      </c>
      <c r="N420" s="15" t="e">
        <f t="shared" si="90"/>
        <v>#N/A</v>
      </c>
      <c r="O420" s="15" t="e">
        <f t="shared" si="90"/>
        <v>#N/A</v>
      </c>
      <c r="P420" s="15" t="e">
        <f t="shared" si="90"/>
        <v>#N/A</v>
      </c>
      <c r="Q420" s="15" t="e">
        <f t="shared" si="90"/>
        <v>#N/A</v>
      </c>
      <c r="R420" s="15" t="e">
        <f t="shared" si="90"/>
        <v>#N/A</v>
      </c>
      <c r="S420" s="15" t="e">
        <f t="shared" si="90"/>
        <v>#N/A</v>
      </c>
      <c r="T420" s="15" t="e">
        <f t="shared" si="90"/>
        <v>#N/A</v>
      </c>
      <c r="U420" s="15" t="e">
        <f t="shared" si="90"/>
        <v>#N/A</v>
      </c>
      <c r="V420" s="15" t="e">
        <f t="shared" si="90"/>
        <v>#N/A</v>
      </c>
      <c r="W420" s="18" t="e">
        <f t="shared" si="81"/>
        <v>#N/A</v>
      </c>
      <c r="X420" s="18" t="e">
        <f t="shared" si="82"/>
        <v>#N/A</v>
      </c>
      <c r="Y420" s="18" t="e">
        <f t="shared" si="83"/>
        <v>#N/A</v>
      </c>
      <c r="Z420" s="18" t="e">
        <f t="shared" si="84"/>
        <v>#N/A</v>
      </c>
      <c r="AA420" s="15" t="e">
        <f t="shared" si="85"/>
        <v>#N/A</v>
      </c>
      <c r="AB420" s="15" t="e">
        <f t="shared" si="86"/>
        <v>#N/A</v>
      </c>
      <c r="AC420" s="15" t="e">
        <f t="shared" si="87"/>
        <v>#N/A</v>
      </c>
    </row>
    <row r="421" spans="1:29" hidden="1" x14ac:dyDescent="0.2">
      <c r="A421">
        <v>4703</v>
      </c>
      <c r="D421" t="s">
        <v>3273</v>
      </c>
      <c r="E421" t="s">
        <v>174</v>
      </c>
      <c r="F421" t="s">
        <v>881</v>
      </c>
      <c r="G421" t="e">
        <f t="shared" si="80"/>
        <v>#N/A</v>
      </c>
      <c r="H421" s="15" t="e">
        <f t="shared" si="90"/>
        <v>#N/A</v>
      </c>
      <c r="I421" s="15" t="e">
        <f t="shared" si="90"/>
        <v>#N/A</v>
      </c>
      <c r="J421" s="15" t="e">
        <f t="shared" si="90"/>
        <v>#N/A</v>
      </c>
      <c r="K421" s="15" t="e">
        <f t="shared" si="90"/>
        <v>#N/A</v>
      </c>
      <c r="L421" s="15" t="e">
        <f t="shared" si="90"/>
        <v>#N/A</v>
      </c>
      <c r="M421" s="15" t="e">
        <f t="shared" si="90"/>
        <v>#N/A</v>
      </c>
      <c r="N421" s="15" t="e">
        <f t="shared" si="90"/>
        <v>#N/A</v>
      </c>
      <c r="O421" s="15" t="e">
        <f t="shared" si="90"/>
        <v>#N/A</v>
      </c>
      <c r="P421" s="15" t="e">
        <f t="shared" si="90"/>
        <v>#N/A</v>
      </c>
      <c r="Q421" s="15" t="e">
        <f t="shared" si="90"/>
        <v>#N/A</v>
      </c>
      <c r="R421" s="15" t="e">
        <f t="shared" si="90"/>
        <v>#N/A</v>
      </c>
      <c r="S421" s="15" t="e">
        <f t="shared" si="90"/>
        <v>#N/A</v>
      </c>
      <c r="T421" s="15" t="e">
        <f t="shared" si="90"/>
        <v>#N/A</v>
      </c>
      <c r="U421" s="15" t="e">
        <f t="shared" si="90"/>
        <v>#N/A</v>
      </c>
      <c r="V421" s="15" t="e">
        <f t="shared" si="90"/>
        <v>#N/A</v>
      </c>
      <c r="W421" s="18" t="e">
        <f t="shared" si="81"/>
        <v>#N/A</v>
      </c>
      <c r="X421" s="18" t="e">
        <f t="shared" si="82"/>
        <v>#N/A</v>
      </c>
      <c r="Y421" s="18" t="e">
        <f t="shared" si="83"/>
        <v>#N/A</v>
      </c>
      <c r="Z421" s="18" t="e">
        <f t="shared" si="84"/>
        <v>#N/A</v>
      </c>
      <c r="AA421" s="15" t="e">
        <f t="shared" si="85"/>
        <v>#N/A</v>
      </c>
      <c r="AB421" s="15" t="e">
        <f t="shared" si="86"/>
        <v>#N/A</v>
      </c>
      <c r="AC421" s="15" t="e">
        <f t="shared" si="87"/>
        <v>#N/A</v>
      </c>
    </row>
    <row r="422" spans="1:29" hidden="1" x14ac:dyDescent="0.2">
      <c r="A422">
        <v>4704</v>
      </c>
      <c r="D422" t="s">
        <v>3274</v>
      </c>
      <c r="E422" t="s">
        <v>174</v>
      </c>
      <c r="F422" t="s">
        <v>881</v>
      </c>
      <c r="G422" t="e">
        <f t="shared" si="80"/>
        <v>#N/A</v>
      </c>
      <c r="H422" s="15" t="e">
        <f t="shared" si="90"/>
        <v>#N/A</v>
      </c>
      <c r="I422" s="15" t="e">
        <f t="shared" si="90"/>
        <v>#N/A</v>
      </c>
      <c r="J422" s="15" t="e">
        <f t="shared" si="90"/>
        <v>#N/A</v>
      </c>
      <c r="K422" s="15" t="e">
        <f t="shared" si="90"/>
        <v>#N/A</v>
      </c>
      <c r="L422" s="15" t="e">
        <f t="shared" si="90"/>
        <v>#N/A</v>
      </c>
      <c r="M422" s="15" t="e">
        <f t="shared" si="90"/>
        <v>#N/A</v>
      </c>
      <c r="N422" s="15" t="e">
        <f t="shared" si="90"/>
        <v>#N/A</v>
      </c>
      <c r="O422" s="15" t="e">
        <f t="shared" si="90"/>
        <v>#N/A</v>
      </c>
      <c r="P422" s="15" t="e">
        <f t="shared" si="90"/>
        <v>#N/A</v>
      </c>
      <c r="Q422" s="15" t="e">
        <f t="shared" si="90"/>
        <v>#N/A</v>
      </c>
      <c r="R422" s="15" t="e">
        <f t="shared" si="90"/>
        <v>#N/A</v>
      </c>
      <c r="S422" s="15" t="e">
        <f t="shared" si="90"/>
        <v>#N/A</v>
      </c>
      <c r="T422" s="15" t="e">
        <f t="shared" si="90"/>
        <v>#N/A</v>
      </c>
      <c r="U422" s="15" t="e">
        <f t="shared" si="90"/>
        <v>#N/A</v>
      </c>
      <c r="V422" s="15" t="e">
        <f t="shared" si="90"/>
        <v>#N/A</v>
      </c>
      <c r="W422" s="18" t="e">
        <f t="shared" si="81"/>
        <v>#N/A</v>
      </c>
      <c r="X422" s="18" t="e">
        <f t="shared" si="82"/>
        <v>#N/A</v>
      </c>
      <c r="Y422" s="18" t="e">
        <f t="shared" si="83"/>
        <v>#N/A</v>
      </c>
      <c r="Z422" s="18" t="e">
        <f t="shared" si="84"/>
        <v>#N/A</v>
      </c>
      <c r="AA422" s="15" t="e">
        <f t="shared" si="85"/>
        <v>#N/A</v>
      </c>
      <c r="AB422" s="15" t="e">
        <f t="shared" si="86"/>
        <v>#N/A</v>
      </c>
      <c r="AC422" s="15" t="e">
        <f t="shared" si="87"/>
        <v>#N/A</v>
      </c>
    </row>
    <row r="423" spans="1:29" hidden="1" x14ac:dyDescent="0.2">
      <c r="A423">
        <v>4705</v>
      </c>
      <c r="B423">
        <v>42170</v>
      </c>
      <c r="D423" t="s">
        <v>3275</v>
      </c>
      <c r="E423" t="s">
        <v>174</v>
      </c>
      <c r="F423" t="s">
        <v>881</v>
      </c>
      <c r="G423" t="e">
        <f t="shared" si="80"/>
        <v>#N/A</v>
      </c>
      <c r="H423" s="15" t="e">
        <f t="shared" si="90"/>
        <v>#N/A</v>
      </c>
      <c r="I423" s="15" t="e">
        <f t="shared" si="90"/>
        <v>#N/A</v>
      </c>
      <c r="J423" s="15" t="e">
        <f t="shared" si="90"/>
        <v>#N/A</v>
      </c>
      <c r="K423" s="15" t="e">
        <f t="shared" si="90"/>
        <v>#N/A</v>
      </c>
      <c r="L423" s="15" t="e">
        <f t="shared" si="90"/>
        <v>#N/A</v>
      </c>
      <c r="M423" s="15" t="e">
        <f t="shared" si="90"/>
        <v>#N/A</v>
      </c>
      <c r="N423" s="15" t="e">
        <f t="shared" si="90"/>
        <v>#N/A</v>
      </c>
      <c r="O423" s="15" t="e">
        <f t="shared" si="90"/>
        <v>#N/A</v>
      </c>
      <c r="P423" s="15" t="e">
        <f t="shared" si="90"/>
        <v>#N/A</v>
      </c>
      <c r="Q423" s="15" t="e">
        <f t="shared" si="90"/>
        <v>#N/A</v>
      </c>
      <c r="R423" s="15" t="e">
        <f t="shared" si="90"/>
        <v>#N/A</v>
      </c>
      <c r="S423" s="15" t="e">
        <f t="shared" si="90"/>
        <v>#N/A</v>
      </c>
      <c r="T423" s="15" t="e">
        <f t="shared" si="90"/>
        <v>#N/A</v>
      </c>
      <c r="U423" s="15" t="e">
        <f t="shared" si="90"/>
        <v>#N/A</v>
      </c>
      <c r="V423" s="15" t="e">
        <f t="shared" si="90"/>
        <v>#N/A</v>
      </c>
      <c r="W423" s="18" t="e">
        <f t="shared" si="81"/>
        <v>#N/A</v>
      </c>
      <c r="X423" s="18" t="e">
        <f t="shared" si="82"/>
        <v>#N/A</v>
      </c>
      <c r="Y423" s="18" t="e">
        <f t="shared" si="83"/>
        <v>#N/A</v>
      </c>
      <c r="Z423" s="18" t="e">
        <f t="shared" si="84"/>
        <v>#N/A</v>
      </c>
      <c r="AA423" s="15" t="e">
        <f t="shared" si="85"/>
        <v>#N/A</v>
      </c>
      <c r="AB423" s="15" t="e">
        <f t="shared" si="86"/>
        <v>#N/A</v>
      </c>
      <c r="AC423" s="15" t="e">
        <f t="shared" si="87"/>
        <v>#N/A</v>
      </c>
    </row>
    <row r="424" spans="1:29" hidden="1" x14ac:dyDescent="0.2">
      <c r="A424">
        <v>4706</v>
      </c>
      <c r="B424">
        <v>41070</v>
      </c>
      <c r="D424" t="s">
        <v>3276</v>
      </c>
      <c r="E424" t="s">
        <v>941</v>
      </c>
      <c r="F424" t="s">
        <v>942</v>
      </c>
      <c r="G424" t="e">
        <f t="shared" si="80"/>
        <v>#N/A</v>
      </c>
      <c r="H424" s="15" t="e">
        <f t="shared" si="90"/>
        <v>#N/A</v>
      </c>
      <c r="I424" s="15" t="e">
        <f t="shared" si="90"/>
        <v>#N/A</v>
      </c>
      <c r="J424" s="15" t="e">
        <f t="shared" si="90"/>
        <v>#N/A</v>
      </c>
      <c r="K424" s="15" t="e">
        <f t="shared" si="90"/>
        <v>#N/A</v>
      </c>
      <c r="L424" s="15" t="e">
        <f t="shared" si="90"/>
        <v>#N/A</v>
      </c>
      <c r="M424" s="15" t="e">
        <f t="shared" si="90"/>
        <v>#N/A</v>
      </c>
      <c r="N424" s="15" t="e">
        <f t="shared" si="90"/>
        <v>#N/A</v>
      </c>
      <c r="O424" s="15" t="e">
        <f t="shared" si="90"/>
        <v>#N/A</v>
      </c>
      <c r="P424" s="15" t="e">
        <f t="shared" si="90"/>
        <v>#N/A</v>
      </c>
      <c r="Q424" s="15" t="e">
        <f t="shared" si="90"/>
        <v>#N/A</v>
      </c>
      <c r="R424" s="15" t="e">
        <f t="shared" si="90"/>
        <v>#N/A</v>
      </c>
      <c r="S424" s="15" t="e">
        <f t="shared" si="90"/>
        <v>#N/A</v>
      </c>
      <c r="T424" s="15" t="e">
        <f t="shared" si="90"/>
        <v>#N/A</v>
      </c>
      <c r="U424" s="15" t="e">
        <f t="shared" si="90"/>
        <v>#N/A</v>
      </c>
      <c r="V424" s="15" t="e">
        <f t="shared" si="90"/>
        <v>#N/A</v>
      </c>
      <c r="W424" s="18" t="e">
        <f t="shared" si="81"/>
        <v>#N/A</v>
      </c>
      <c r="X424" s="18" t="e">
        <f t="shared" si="82"/>
        <v>#N/A</v>
      </c>
      <c r="Y424" s="18" t="e">
        <f t="shared" si="83"/>
        <v>#N/A</v>
      </c>
      <c r="Z424" s="18" t="e">
        <f t="shared" si="84"/>
        <v>#N/A</v>
      </c>
      <c r="AA424" s="15" t="e">
        <f t="shared" si="85"/>
        <v>#N/A</v>
      </c>
      <c r="AB424" s="15" t="e">
        <f t="shared" si="86"/>
        <v>#N/A</v>
      </c>
      <c r="AC424" s="15" t="e">
        <f t="shared" si="87"/>
        <v>#N/A</v>
      </c>
    </row>
    <row r="425" spans="1:29" hidden="1" x14ac:dyDescent="0.2">
      <c r="A425">
        <v>4707</v>
      </c>
      <c r="B425">
        <v>41700</v>
      </c>
      <c r="D425" t="s">
        <v>3277</v>
      </c>
      <c r="E425" t="s">
        <v>941</v>
      </c>
      <c r="F425" t="s">
        <v>942</v>
      </c>
      <c r="G425" t="str">
        <f t="shared" si="80"/>
        <v>Aldo Estate - 963 Melton Hwy, Fraser Rise VIC</v>
      </c>
      <c r="H425" s="15">
        <f t="shared" si="90"/>
        <v>0</v>
      </c>
      <c r="I425" s="15">
        <f t="shared" si="90"/>
        <v>0</v>
      </c>
      <c r="J425" s="15">
        <f t="shared" si="90"/>
        <v>266</v>
      </c>
      <c r="K425" s="15">
        <f t="shared" si="90"/>
        <v>26012.2</v>
      </c>
      <c r="L425" s="15">
        <f t="shared" si="90"/>
        <v>0</v>
      </c>
      <c r="M425" s="15">
        <f t="shared" si="90"/>
        <v>0</v>
      </c>
      <c r="N425" s="15">
        <f t="shared" si="90"/>
        <v>0</v>
      </c>
      <c r="O425" s="15">
        <f t="shared" si="90"/>
        <v>266</v>
      </c>
      <c r="P425" s="15">
        <f t="shared" si="90"/>
        <v>266</v>
      </c>
      <c r="Q425" s="15">
        <f t="shared" si="90"/>
        <v>0</v>
      </c>
      <c r="R425" s="15">
        <f t="shared" si="90"/>
        <v>26012.2</v>
      </c>
      <c r="S425" s="15">
        <f t="shared" si="90"/>
        <v>26012.2</v>
      </c>
      <c r="T425" s="15">
        <f t="shared" si="90"/>
        <v>0</v>
      </c>
      <c r="U425" s="15">
        <f t="shared" si="90"/>
        <v>0</v>
      </c>
      <c r="V425" s="15">
        <f t="shared" si="90"/>
        <v>0</v>
      </c>
      <c r="W425" s="18">
        <f t="shared" si="81"/>
        <v>0</v>
      </c>
      <c r="X425" s="18">
        <f t="shared" si="82"/>
        <v>26012.2</v>
      </c>
      <c r="Y425" s="18">
        <f t="shared" si="83"/>
        <v>-26012.2</v>
      </c>
      <c r="Z425" s="18">
        <f t="shared" si="84"/>
        <v>0</v>
      </c>
      <c r="AA425" s="15">
        <f t="shared" si="85"/>
        <v>25746.2</v>
      </c>
      <c r="AB425" s="15">
        <f t="shared" si="86"/>
        <v>266</v>
      </c>
      <c r="AC425" s="15">
        <f t="shared" si="87"/>
        <v>0</v>
      </c>
    </row>
    <row r="426" spans="1:29" hidden="1" x14ac:dyDescent="0.2">
      <c r="A426">
        <v>4708</v>
      </c>
      <c r="B426">
        <v>41699</v>
      </c>
      <c r="D426" t="s">
        <v>3278</v>
      </c>
      <c r="E426" t="s">
        <v>941</v>
      </c>
      <c r="F426" t="s">
        <v>942</v>
      </c>
      <c r="G426" t="e">
        <f t="shared" si="80"/>
        <v>#N/A</v>
      </c>
      <c r="H426" s="15" t="e">
        <f t="shared" si="90"/>
        <v>#N/A</v>
      </c>
      <c r="I426" s="15" t="e">
        <f t="shared" si="90"/>
        <v>#N/A</v>
      </c>
      <c r="J426" s="15" t="e">
        <f t="shared" si="90"/>
        <v>#N/A</v>
      </c>
      <c r="K426" s="15" t="e">
        <f t="shared" si="90"/>
        <v>#N/A</v>
      </c>
      <c r="L426" s="15" t="e">
        <f t="shared" si="90"/>
        <v>#N/A</v>
      </c>
      <c r="M426" s="15" t="e">
        <f t="shared" si="90"/>
        <v>#N/A</v>
      </c>
      <c r="N426" s="15" t="e">
        <f t="shared" si="90"/>
        <v>#N/A</v>
      </c>
      <c r="O426" s="15" t="e">
        <f t="shared" si="90"/>
        <v>#N/A</v>
      </c>
      <c r="P426" s="15" t="e">
        <f t="shared" si="90"/>
        <v>#N/A</v>
      </c>
      <c r="Q426" s="15" t="e">
        <f t="shared" si="90"/>
        <v>#N/A</v>
      </c>
      <c r="R426" s="15" t="e">
        <f t="shared" si="90"/>
        <v>#N/A</v>
      </c>
      <c r="S426" s="15" t="e">
        <f t="shared" si="90"/>
        <v>#N/A</v>
      </c>
      <c r="T426" s="15" t="e">
        <f t="shared" si="90"/>
        <v>#N/A</v>
      </c>
      <c r="U426" s="15" t="e">
        <f t="shared" si="90"/>
        <v>#N/A</v>
      </c>
      <c r="V426" s="15" t="e">
        <f t="shared" si="90"/>
        <v>#N/A</v>
      </c>
      <c r="W426" s="18" t="e">
        <f t="shared" si="81"/>
        <v>#N/A</v>
      </c>
      <c r="X426" s="18" t="e">
        <f t="shared" si="82"/>
        <v>#N/A</v>
      </c>
      <c r="Y426" s="18" t="e">
        <f t="shared" si="83"/>
        <v>#N/A</v>
      </c>
      <c r="Z426" s="18" t="e">
        <f t="shared" si="84"/>
        <v>#N/A</v>
      </c>
      <c r="AA426" s="15" t="e">
        <f t="shared" si="85"/>
        <v>#N/A</v>
      </c>
      <c r="AB426" s="15" t="e">
        <f t="shared" si="86"/>
        <v>#N/A</v>
      </c>
      <c r="AC426" s="15" t="e">
        <f t="shared" si="87"/>
        <v>#N/A</v>
      </c>
    </row>
    <row r="427" spans="1:29" hidden="1" x14ac:dyDescent="0.2">
      <c r="A427">
        <v>4709</v>
      </c>
      <c r="B427">
        <v>41701</v>
      </c>
      <c r="D427" t="s">
        <v>3279</v>
      </c>
      <c r="E427" t="s">
        <v>941</v>
      </c>
      <c r="F427" t="s">
        <v>942</v>
      </c>
      <c r="G427" t="str">
        <f t="shared" si="80"/>
        <v>Lendlease Subdivision planning  - Dore Rd, Pakenham VIC</v>
      </c>
      <c r="H427" s="15">
        <f t="shared" si="90"/>
        <v>0</v>
      </c>
      <c r="I427" s="15">
        <f t="shared" si="90"/>
        <v>0</v>
      </c>
      <c r="J427" s="15">
        <f t="shared" si="90"/>
        <v>13766.58</v>
      </c>
      <c r="K427" s="15">
        <f t="shared" si="90"/>
        <v>38668.1</v>
      </c>
      <c r="L427" s="15">
        <f t="shared" si="90"/>
        <v>0</v>
      </c>
      <c r="M427" s="15">
        <f t="shared" si="90"/>
        <v>0</v>
      </c>
      <c r="N427" s="15">
        <f t="shared" si="90"/>
        <v>0</v>
      </c>
      <c r="O427" s="15">
        <f t="shared" si="90"/>
        <v>13766.58</v>
      </c>
      <c r="P427" s="15">
        <f t="shared" si="90"/>
        <v>13766.58</v>
      </c>
      <c r="Q427" s="15">
        <f t="shared" si="90"/>
        <v>0</v>
      </c>
      <c r="R427" s="15">
        <f t="shared" si="90"/>
        <v>38668.1</v>
      </c>
      <c r="S427" s="15">
        <f t="shared" si="90"/>
        <v>38668.1</v>
      </c>
      <c r="T427" s="15">
        <f t="shared" si="90"/>
        <v>0</v>
      </c>
      <c r="U427" s="15">
        <f t="shared" si="90"/>
        <v>47828.39</v>
      </c>
      <c r="V427" s="15">
        <f t="shared" si="90"/>
        <v>0</v>
      </c>
      <c r="W427" s="18">
        <f t="shared" si="81"/>
        <v>0</v>
      </c>
      <c r="X427" s="18">
        <f t="shared" si="82"/>
        <v>38668.1</v>
      </c>
      <c r="Y427" s="18">
        <f t="shared" si="83"/>
        <v>-38668.1</v>
      </c>
      <c r="Z427" s="18">
        <f t="shared" si="84"/>
        <v>0</v>
      </c>
      <c r="AA427" s="15">
        <f t="shared" si="85"/>
        <v>24901.519999999997</v>
      </c>
      <c r="AB427" s="15">
        <f t="shared" si="86"/>
        <v>13766.58</v>
      </c>
      <c r="AC427" s="15">
        <f t="shared" si="87"/>
        <v>0</v>
      </c>
    </row>
    <row r="428" spans="1:29" hidden="1" x14ac:dyDescent="0.2">
      <c r="A428">
        <v>4710</v>
      </c>
      <c r="B428">
        <v>41811</v>
      </c>
      <c r="D428" t="s">
        <v>3280</v>
      </c>
      <c r="E428" t="s">
        <v>941</v>
      </c>
      <c r="F428" t="s">
        <v>942</v>
      </c>
      <c r="G428" t="e">
        <f t="shared" si="80"/>
        <v>#N/A</v>
      </c>
      <c r="H428" s="15" t="e">
        <f t="shared" si="90"/>
        <v>#N/A</v>
      </c>
      <c r="I428" s="15" t="e">
        <f t="shared" si="90"/>
        <v>#N/A</v>
      </c>
      <c r="J428" s="15" t="e">
        <f t="shared" si="90"/>
        <v>#N/A</v>
      </c>
      <c r="K428" s="15" t="e">
        <f t="shared" si="90"/>
        <v>#N/A</v>
      </c>
      <c r="L428" s="15" t="e">
        <f t="shared" si="90"/>
        <v>#N/A</v>
      </c>
      <c r="M428" s="15" t="e">
        <f t="shared" si="90"/>
        <v>#N/A</v>
      </c>
      <c r="N428" s="15" t="e">
        <f t="shared" si="90"/>
        <v>#N/A</v>
      </c>
      <c r="O428" s="15" t="e">
        <f t="shared" si="90"/>
        <v>#N/A</v>
      </c>
      <c r="P428" s="15" t="e">
        <f t="shared" si="90"/>
        <v>#N/A</v>
      </c>
      <c r="Q428" s="15" t="e">
        <f t="shared" si="90"/>
        <v>#N/A</v>
      </c>
      <c r="R428" s="15" t="e">
        <f t="shared" si="90"/>
        <v>#N/A</v>
      </c>
      <c r="S428" s="15" t="e">
        <f t="shared" si="90"/>
        <v>#N/A</v>
      </c>
      <c r="T428" s="15" t="e">
        <f t="shared" si="90"/>
        <v>#N/A</v>
      </c>
      <c r="U428" s="15" t="e">
        <f t="shared" si="90"/>
        <v>#N/A</v>
      </c>
      <c r="V428" s="15" t="e">
        <f t="shared" si="90"/>
        <v>#N/A</v>
      </c>
      <c r="W428" s="18" t="e">
        <f t="shared" si="81"/>
        <v>#N/A</v>
      </c>
      <c r="X428" s="18" t="e">
        <f t="shared" si="82"/>
        <v>#N/A</v>
      </c>
      <c r="Y428" s="18" t="e">
        <f t="shared" si="83"/>
        <v>#N/A</v>
      </c>
      <c r="Z428" s="18" t="e">
        <f t="shared" si="84"/>
        <v>#N/A</v>
      </c>
      <c r="AA428" s="15" t="e">
        <f t="shared" si="85"/>
        <v>#N/A</v>
      </c>
      <c r="AB428" s="15" t="e">
        <f t="shared" si="86"/>
        <v>#N/A</v>
      </c>
      <c r="AC428" s="15" t="e">
        <f t="shared" si="87"/>
        <v>#N/A</v>
      </c>
    </row>
    <row r="429" spans="1:29" hidden="1" x14ac:dyDescent="0.2">
      <c r="A429">
        <v>4711</v>
      </c>
      <c r="B429">
        <v>41106</v>
      </c>
      <c r="D429" t="s">
        <v>3281</v>
      </c>
      <c r="E429" t="s">
        <v>941</v>
      </c>
      <c r="F429" t="s">
        <v>942</v>
      </c>
      <c r="G429" t="e">
        <f t="shared" si="80"/>
        <v>#N/A</v>
      </c>
      <c r="H429" s="15" t="e">
        <f t="shared" si="90"/>
        <v>#N/A</v>
      </c>
      <c r="I429" s="15" t="e">
        <f t="shared" si="90"/>
        <v>#N/A</v>
      </c>
      <c r="J429" s="15" t="e">
        <f t="shared" si="90"/>
        <v>#N/A</v>
      </c>
      <c r="K429" s="15" t="e">
        <f t="shared" si="90"/>
        <v>#N/A</v>
      </c>
      <c r="L429" s="15" t="e">
        <f t="shared" si="90"/>
        <v>#N/A</v>
      </c>
      <c r="M429" s="15" t="e">
        <f t="shared" si="90"/>
        <v>#N/A</v>
      </c>
      <c r="N429" s="15" t="e">
        <f t="shared" si="90"/>
        <v>#N/A</v>
      </c>
      <c r="O429" s="15" t="e">
        <f t="shared" si="90"/>
        <v>#N/A</v>
      </c>
      <c r="P429" s="15" t="e">
        <f t="shared" si="90"/>
        <v>#N/A</v>
      </c>
      <c r="Q429" s="15" t="e">
        <f t="shared" si="90"/>
        <v>#N/A</v>
      </c>
      <c r="R429" s="15" t="e">
        <f t="shared" si="90"/>
        <v>#N/A</v>
      </c>
      <c r="S429" s="15" t="e">
        <f t="shared" si="90"/>
        <v>#N/A</v>
      </c>
      <c r="T429" s="15" t="e">
        <f t="shared" si="90"/>
        <v>#N/A</v>
      </c>
      <c r="U429" s="15" t="e">
        <f t="shared" si="90"/>
        <v>#N/A</v>
      </c>
      <c r="V429" s="15" t="e">
        <f t="shared" si="90"/>
        <v>#N/A</v>
      </c>
      <c r="W429" s="18" t="e">
        <f t="shared" si="81"/>
        <v>#N/A</v>
      </c>
      <c r="X429" s="18" t="e">
        <f t="shared" si="82"/>
        <v>#N/A</v>
      </c>
      <c r="Y429" s="18" t="e">
        <f t="shared" si="83"/>
        <v>#N/A</v>
      </c>
      <c r="Z429" s="18" t="e">
        <f t="shared" si="84"/>
        <v>#N/A</v>
      </c>
      <c r="AA429" s="15" t="e">
        <f t="shared" si="85"/>
        <v>#N/A</v>
      </c>
      <c r="AB429" s="15" t="e">
        <f t="shared" si="86"/>
        <v>#N/A</v>
      </c>
      <c r="AC429" s="15" t="e">
        <f t="shared" si="87"/>
        <v>#N/A</v>
      </c>
    </row>
    <row r="430" spans="1:29" hidden="1" x14ac:dyDescent="0.2">
      <c r="A430">
        <v>4712</v>
      </c>
      <c r="B430">
        <v>41669</v>
      </c>
      <c r="C430" t="s">
        <v>3282</v>
      </c>
      <c r="D430" t="s">
        <v>3283</v>
      </c>
      <c r="E430" t="s">
        <v>71</v>
      </c>
      <c r="F430" t="s">
        <v>6263</v>
      </c>
      <c r="G430" t="e">
        <f t="shared" si="80"/>
        <v>#N/A</v>
      </c>
      <c r="H430" s="15" t="e">
        <f t="shared" si="90"/>
        <v>#N/A</v>
      </c>
      <c r="I430" s="15" t="e">
        <f t="shared" si="90"/>
        <v>#N/A</v>
      </c>
      <c r="J430" s="15" t="e">
        <f t="shared" si="90"/>
        <v>#N/A</v>
      </c>
      <c r="K430" s="15" t="e">
        <f t="shared" si="90"/>
        <v>#N/A</v>
      </c>
      <c r="L430" s="15" t="e">
        <f t="shared" si="90"/>
        <v>#N/A</v>
      </c>
      <c r="M430" s="15" t="e">
        <f t="shared" si="90"/>
        <v>#N/A</v>
      </c>
      <c r="N430" s="15" t="e">
        <f t="shared" si="90"/>
        <v>#N/A</v>
      </c>
      <c r="O430" s="15" t="e">
        <f t="shared" si="90"/>
        <v>#N/A</v>
      </c>
      <c r="P430" s="15" t="e">
        <f t="shared" si="90"/>
        <v>#N/A</v>
      </c>
      <c r="Q430" s="15" t="e">
        <f t="shared" si="90"/>
        <v>#N/A</v>
      </c>
      <c r="R430" s="15" t="e">
        <f t="shared" si="90"/>
        <v>#N/A</v>
      </c>
      <c r="S430" s="15" t="e">
        <f t="shared" si="90"/>
        <v>#N/A</v>
      </c>
      <c r="T430" s="15" t="e">
        <f t="shared" si="90"/>
        <v>#N/A</v>
      </c>
      <c r="U430" s="15" t="e">
        <f t="shared" si="90"/>
        <v>#N/A</v>
      </c>
      <c r="V430" s="15" t="e">
        <f t="shared" si="90"/>
        <v>#N/A</v>
      </c>
      <c r="W430" s="18" t="e">
        <f t="shared" si="81"/>
        <v>#N/A</v>
      </c>
      <c r="X430" s="18" t="e">
        <f t="shared" si="82"/>
        <v>#N/A</v>
      </c>
      <c r="Y430" s="18" t="e">
        <f t="shared" si="83"/>
        <v>#N/A</v>
      </c>
      <c r="Z430" s="18" t="e">
        <f t="shared" si="84"/>
        <v>#N/A</v>
      </c>
      <c r="AA430" s="15" t="e">
        <f t="shared" si="85"/>
        <v>#N/A</v>
      </c>
      <c r="AB430" s="15" t="e">
        <f t="shared" si="86"/>
        <v>#N/A</v>
      </c>
      <c r="AC430" s="15" t="e">
        <f t="shared" si="87"/>
        <v>#N/A</v>
      </c>
    </row>
    <row r="431" spans="1:29" hidden="1" x14ac:dyDescent="0.2">
      <c r="A431">
        <v>4713</v>
      </c>
      <c r="B431">
        <v>41697</v>
      </c>
      <c r="D431" t="s">
        <v>3284</v>
      </c>
      <c r="E431" t="s">
        <v>71</v>
      </c>
      <c r="F431" t="s">
        <v>6263</v>
      </c>
      <c r="G431" t="str">
        <f t="shared" si="80"/>
        <v>MSP-RW Risland 990 Picton Rd W</v>
      </c>
      <c r="H431" s="15">
        <f t="shared" si="90"/>
        <v>0</v>
      </c>
      <c r="I431" s="15">
        <f t="shared" si="90"/>
        <v>0</v>
      </c>
      <c r="J431" s="15">
        <f t="shared" si="90"/>
        <v>-0.01</v>
      </c>
      <c r="K431" s="15">
        <f t="shared" si="90"/>
        <v>3480869.18</v>
      </c>
      <c r="L431" s="15">
        <f t="shared" si="90"/>
        <v>0</v>
      </c>
      <c r="M431" s="15">
        <f t="shared" si="90"/>
        <v>0</v>
      </c>
      <c r="N431" s="15">
        <f t="shared" si="90"/>
        <v>0</v>
      </c>
      <c r="O431" s="15">
        <f t="shared" si="90"/>
        <v>-0.01</v>
      </c>
      <c r="P431" s="15">
        <f t="shared" si="90"/>
        <v>-0.01</v>
      </c>
      <c r="Q431" s="15">
        <f t="shared" si="90"/>
        <v>0</v>
      </c>
      <c r="R431" s="15">
        <f t="shared" si="90"/>
        <v>3480869.18</v>
      </c>
      <c r="S431" s="15">
        <f t="shared" si="90"/>
        <v>3480869.18</v>
      </c>
      <c r="T431" s="15">
        <f t="shared" si="90"/>
        <v>0</v>
      </c>
      <c r="U431" s="15">
        <f t="shared" si="90"/>
        <v>0</v>
      </c>
      <c r="V431" s="15">
        <f t="shared" si="90"/>
        <v>0</v>
      </c>
      <c r="W431" s="18">
        <f t="shared" si="81"/>
        <v>0</v>
      </c>
      <c r="X431" s="18">
        <f t="shared" si="82"/>
        <v>3480869.18</v>
      </c>
      <c r="Y431" s="18">
        <f t="shared" si="83"/>
        <v>-3480869.18</v>
      </c>
      <c r="Z431" s="18">
        <f t="shared" si="84"/>
        <v>0</v>
      </c>
      <c r="AA431" s="15">
        <f t="shared" si="85"/>
        <v>3480869.19</v>
      </c>
      <c r="AB431" s="15">
        <f t="shared" si="86"/>
        <v>-0.01</v>
      </c>
      <c r="AC431" s="15">
        <f t="shared" si="87"/>
        <v>0</v>
      </c>
    </row>
    <row r="432" spans="1:29" hidden="1" x14ac:dyDescent="0.2">
      <c r="A432">
        <v>4714</v>
      </c>
      <c r="B432">
        <v>41787</v>
      </c>
      <c r="D432" t="s">
        <v>3285</v>
      </c>
      <c r="E432" t="s">
        <v>66</v>
      </c>
      <c r="F432" t="s">
        <v>67</v>
      </c>
      <c r="G432" t="e">
        <f t="shared" si="80"/>
        <v>#N/A</v>
      </c>
      <c r="H432" s="15" t="e">
        <f t="shared" si="90"/>
        <v>#N/A</v>
      </c>
      <c r="I432" s="15" t="e">
        <f t="shared" si="90"/>
        <v>#N/A</v>
      </c>
      <c r="J432" s="15" t="e">
        <f t="shared" si="90"/>
        <v>#N/A</v>
      </c>
      <c r="K432" s="15" t="e">
        <f t="shared" si="90"/>
        <v>#N/A</v>
      </c>
      <c r="L432" s="15" t="e">
        <f t="shared" si="90"/>
        <v>#N/A</v>
      </c>
      <c r="M432" s="15" t="e">
        <f t="shared" si="90"/>
        <v>#N/A</v>
      </c>
      <c r="N432" s="15" t="e">
        <f t="shared" si="90"/>
        <v>#N/A</v>
      </c>
      <c r="O432" s="15" t="e">
        <f t="shared" si="90"/>
        <v>#N/A</v>
      </c>
      <c r="P432" s="15" t="e">
        <f t="shared" si="90"/>
        <v>#N/A</v>
      </c>
      <c r="Q432" s="15" t="e">
        <f t="shared" si="90"/>
        <v>#N/A</v>
      </c>
      <c r="R432" s="15" t="e">
        <f t="shared" si="90"/>
        <v>#N/A</v>
      </c>
      <c r="S432" s="15" t="e">
        <f t="shared" si="90"/>
        <v>#N/A</v>
      </c>
      <c r="T432" s="15" t="e">
        <f t="shared" si="90"/>
        <v>#N/A</v>
      </c>
      <c r="U432" s="15" t="e">
        <f t="shared" si="90"/>
        <v>#N/A</v>
      </c>
      <c r="V432" s="15" t="e">
        <f t="shared" si="90"/>
        <v>#N/A</v>
      </c>
      <c r="W432" s="18" t="e">
        <f t="shared" si="81"/>
        <v>#N/A</v>
      </c>
      <c r="X432" s="18" t="e">
        <f t="shared" si="82"/>
        <v>#N/A</v>
      </c>
      <c r="Y432" s="18" t="e">
        <f t="shared" si="83"/>
        <v>#N/A</v>
      </c>
      <c r="Z432" s="18" t="e">
        <f t="shared" si="84"/>
        <v>#N/A</v>
      </c>
      <c r="AA432" s="15" t="e">
        <f t="shared" si="85"/>
        <v>#N/A</v>
      </c>
      <c r="AB432" s="15" t="e">
        <f t="shared" si="86"/>
        <v>#N/A</v>
      </c>
      <c r="AC432" s="15" t="e">
        <f t="shared" si="87"/>
        <v>#N/A</v>
      </c>
    </row>
    <row r="433" spans="1:29" hidden="1" x14ac:dyDescent="0.2">
      <c r="A433">
        <v>4715</v>
      </c>
      <c r="B433">
        <v>41806</v>
      </c>
      <c r="D433" t="s">
        <v>3286</v>
      </c>
      <c r="E433" t="s">
        <v>147</v>
      </c>
      <c r="F433" t="s">
        <v>6266</v>
      </c>
      <c r="G433" t="e">
        <f t="shared" si="80"/>
        <v>#N/A</v>
      </c>
      <c r="H433" s="15" t="e">
        <f t="shared" ref="H433:V449" si="91">VLOOKUP($A433,SIBMonthly,H$1,FALSE)</f>
        <v>#N/A</v>
      </c>
      <c r="I433" s="15" t="e">
        <f t="shared" si="91"/>
        <v>#N/A</v>
      </c>
      <c r="J433" s="15" t="e">
        <f t="shared" si="91"/>
        <v>#N/A</v>
      </c>
      <c r="K433" s="15" t="e">
        <f t="shared" si="91"/>
        <v>#N/A</v>
      </c>
      <c r="L433" s="15" t="e">
        <f t="shared" si="91"/>
        <v>#N/A</v>
      </c>
      <c r="M433" s="15" t="e">
        <f t="shared" si="91"/>
        <v>#N/A</v>
      </c>
      <c r="N433" s="15" t="e">
        <f t="shared" si="91"/>
        <v>#N/A</v>
      </c>
      <c r="O433" s="15" t="e">
        <f t="shared" si="91"/>
        <v>#N/A</v>
      </c>
      <c r="P433" s="15" t="e">
        <f t="shared" si="91"/>
        <v>#N/A</v>
      </c>
      <c r="Q433" s="15" t="e">
        <f t="shared" si="91"/>
        <v>#N/A</v>
      </c>
      <c r="R433" s="15" t="e">
        <f t="shared" si="91"/>
        <v>#N/A</v>
      </c>
      <c r="S433" s="15" t="e">
        <f t="shared" si="91"/>
        <v>#N/A</v>
      </c>
      <c r="T433" s="15" t="e">
        <f t="shared" si="91"/>
        <v>#N/A</v>
      </c>
      <c r="U433" s="15" t="e">
        <f t="shared" si="91"/>
        <v>#N/A</v>
      </c>
      <c r="V433" s="15" t="e">
        <f t="shared" si="91"/>
        <v>#N/A</v>
      </c>
      <c r="W433" s="18" t="e">
        <f t="shared" si="81"/>
        <v>#N/A</v>
      </c>
      <c r="X433" s="18" t="e">
        <f t="shared" si="82"/>
        <v>#N/A</v>
      </c>
      <c r="Y433" s="18" t="e">
        <f t="shared" si="83"/>
        <v>#N/A</v>
      </c>
      <c r="Z433" s="18" t="e">
        <f t="shared" si="84"/>
        <v>#N/A</v>
      </c>
      <c r="AA433" s="15" t="e">
        <f t="shared" si="85"/>
        <v>#N/A</v>
      </c>
      <c r="AB433" s="15" t="e">
        <f t="shared" si="86"/>
        <v>#N/A</v>
      </c>
      <c r="AC433" s="15" t="e">
        <f t="shared" si="87"/>
        <v>#N/A</v>
      </c>
    </row>
    <row r="434" spans="1:29" hidden="1" x14ac:dyDescent="0.2">
      <c r="A434">
        <v>4716</v>
      </c>
      <c r="B434">
        <v>41808</v>
      </c>
      <c r="D434" t="s">
        <v>3287</v>
      </c>
      <c r="E434" t="s">
        <v>57</v>
      </c>
      <c r="F434" t="s">
        <v>61</v>
      </c>
      <c r="G434" t="e">
        <f t="shared" si="80"/>
        <v>#N/A</v>
      </c>
      <c r="H434" s="15" t="e">
        <f t="shared" si="91"/>
        <v>#N/A</v>
      </c>
      <c r="I434" s="15" t="e">
        <f t="shared" si="91"/>
        <v>#N/A</v>
      </c>
      <c r="J434" s="15" t="e">
        <f t="shared" si="91"/>
        <v>#N/A</v>
      </c>
      <c r="K434" s="15" t="e">
        <f t="shared" si="91"/>
        <v>#N/A</v>
      </c>
      <c r="L434" s="15" t="e">
        <f t="shared" si="91"/>
        <v>#N/A</v>
      </c>
      <c r="M434" s="15" t="e">
        <f t="shared" si="91"/>
        <v>#N/A</v>
      </c>
      <c r="N434" s="15" t="e">
        <f t="shared" si="91"/>
        <v>#N/A</v>
      </c>
      <c r="O434" s="15" t="e">
        <f t="shared" si="91"/>
        <v>#N/A</v>
      </c>
      <c r="P434" s="15" t="e">
        <f t="shared" si="91"/>
        <v>#N/A</v>
      </c>
      <c r="Q434" s="15" t="e">
        <f t="shared" si="91"/>
        <v>#N/A</v>
      </c>
      <c r="R434" s="15" t="e">
        <f t="shared" si="91"/>
        <v>#N/A</v>
      </c>
      <c r="S434" s="15" t="e">
        <f t="shared" si="91"/>
        <v>#N/A</v>
      </c>
      <c r="T434" s="15" t="e">
        <f t="shared" si="91"/>
        <v>#N/A</v>
      </c>
      <c r="U434" s="15" t="e">
        <f t="shared" si="91"/>
        <v>#N/A</v>
      </c>
      <c r="V434" s="15" t="e">
        <f t="shared" si="91"/>
        <v>#N/A</v>
      </c>
      <c r="W434" s="18" t="e">
        <f t="shared" si="81"/>
        <v>#N/A</v>
      </c>
      <c r="X434" s="18" t="e">
        <f t="shared" si="82"/>
        <v>#N/A</v>
      </c>
      <c r="Y434" s="18" t="e">
        <f t="shared" si="83"/>
        <v>#N/A</v>
      </c>
      <c r="Z434" s="18" t="e">
        <f t="shared" si="84"/>
        <v>#N/A</v>
      </c>
      <c r="AA434" s="15" t="e">
        <f t="shared" si="85"/>
        <v>#N/A</v>
      </c>
      <c r="AB434" s="15" t="e">
        <f t="shared" si="86"/>
        <v>#N/A</v>
      </c>
      <c r="AC434" s="15" t="e">
        <f t="shared" si="87"/>
        <v>#N/A</v>
      </c>
    </row>
    <row r="435" spans="1:29" hidden="1" x14ac:dyDescent="0.2">
      <c r="A435">
        <v>4718</v>
      </c>
      <c r="B435">
        <v>41810</v>
      </c>
      <c r="D435" t="s">
        <v>3290</v>
      </c>
      <c r="E435" t="s">
        <v>57</v>
      </c>
      <c r="F435" t="s">
        <v>61</v>
      </c>
      <c r="G435" t="e">
        <f t="shared" si="80"/>
        <v>#N/A</v>
      </c>
      <c r="H435" s="15" t="e">
        <f t="shared" si="91"/>
        <v>#N/A</v>
      </c>
      <c r="I435" s="15" t="e">
        <f t="shared" si="91"/>
        <v>#N/A</v>
      </c>
      <c r="J435" s="15" t="e">
        <f t="shared" si="91"/>
        <v>#N/A</v>
      </c>
      <c r="K435" s="15" t="e">
        <f t="shared" si="91"/>
        <v>#N/A</v>
      </c>
      <c r="L435" s="15" t="e">
        <f t="shared" si="91"/>
        <v>#N/A</v>
      </c>
      <c r="M435" s="15" t="e">
        <f t="shared" si="91"/>
        <v>#N/A</v>
      </c>
      <c r="N435" s="15" t="e">
        <f t="shared" si="91"/>
        <v>#N/A</v>
      </c>
      <c r="O435" s="15" t="e">
        <f t="shared" si="91"/>
        <v>#N/A</v>
      </c>
      <c r="P435" s="15" t="e">
        <f t="shared" si="91"/>
        <v>#N/A</v>
      </c>
      <c r="Q435" s="15" t="e">
        <f t="shared" si="91"/>
        <v>#N/A</v>
      </c>
      <c r="R435" s="15" t="e">
        <f t="shared" si="91"/>
        <v>#N/A</v>
      </c>
      <c r="S435" s="15" t="e">
        <f t="shared" si="91"/>
        <v>#N/A</v>
      </c>
      <c r="T435" s="15" t="e">
        <f t="shared" si="91"/>
        <v>#N/A</v>
      </c>
      <c r="U435" s="15" t="e">
        <f t="shared" si="91"/>
        <v>#N/A</v>
      </c>
      <c r="V435" s="15" t="e">
        <f t="shared" si="91"/>
        <v>#N/A</v>
      </c>
      <c r="W435" s="18" t="e">
        <f t="shared" si="81"/>
        <v>#N/A</v>
      </c>
      <c r="X435" s="18" t="e">
        <f t="shared" si="82"/>
        <v>#N/A</v>
      </c>
      <c r="Y435" s="18" t="e">
        <f t="shared" si="83"/>
        <v>#N/A</v>
      </c>
      <c r="Z435" s="18" t="e">
        <f t="shared" si="84"/>
        <v>#N/A</v>
      </c>
      <c r="AA435" s="15" t="e">
        <f t="shared" si="85"/>
        <v>#N/A</v>
      </c>
      <c r="AB435" s="15" t="e">
        <f t="shared" si="86"/>
        <v>#N/A</v>
      </c>
      <c r="AC435" s="15" t="e">
        <f t="shared" si="87"/>
        <v>#N/A</v>
      </c>
    </row>
    <row r="436" spans="1:29" hidden="1" x14ac:dyDescent="0.2">
      <c r="A436">
        <v>4719</v>
      </c>
      <c r="B436">
        <v>41814</v>
      </c>
      <c r="D436" t="s">
        <v>3293</v>
      </c>
      <c r="E436" t="s">
        <v>346</v>
      </c>
      <c r="F436" t="s">
        <v>3294</v>
      </c>
      <c r="G436" t="e">
        <f t="shared" si="80"/>
        <v>#N/A</v>
      </c>
      <c r="H436" s="15" t="e">
        <f t="shared" si="91"/>
        <v>#N/A</v>
      </c>
      <c r="I436" s="15" t="e">
        <f t="shared" si="91"/>
        <v>#N/A</v>
      </c>
      <c r="J436" s="15" t="e">
        <f t="shared" si="91"/>
        <v>#N/A</v>
      </c>
      <c r="K436" s="15" t="e">
        <f t="shared" si="91"/>
        <v>#N/A</v>
      </c>
      <c r="L436" s="15" t="e">
        <f t="shared" si="91"/>
        <v>#N/A</v>
      </c>
      <c r="M436" s="15" t="e">
        <f t="shared" si="91"/>
        <v>#N/A</v>
      </c>
      <c r="N436" s="15" t="e">
        <f t="shared" si="91"/>
        <v>#N/A</v>
      </c>
      <c r="O436" s="15" t="e">
        <f t="shared" si="91"/>
        <v>#N/A</v>
      </c>
      <c r="P436" s="15" t="e">
        <f t="shared" si="91"/>
        <v>#N/A</v>
      </c>
      <c r="Q436" s="15" t="e">
        <f t="shared" si="91"/>
        <v>#N/A</v>
      </c>
      <c r="R436" s="15" t="e">
        <f t="shared" si="91"/>
        <v>#N/A</v>
      </c>
      <c r="S436" s="15" t="e">
        <f t="shared" si="91"/>
        <v>#N/A</v>
      </c>
      <c r="T436" s="15" t="e">
        <f t="shared" si="91"/>
        <v>#N/A</v>
      </c>
      <c r="U436" s="15" t="e">
        <f t="shared" si="91"/>
        <v>#N/A</v>
      </c>
      <c r="V436" s="15" t="e">
        <f t="shared" si="91"/>
        <v>#N/A</v>
      </c>
      <c r="W436" s="18" t="e">
        <f t="shared" si="81"/>
        <v>#N/A</v>
      </c>
      <c r="X436" s="18" t="e">
        <f t="shared" si="82"/>
        <v>#N/A</v>
      </c>
      <c r="Y436" s="18" t="e">
        <f t="shared" si="83"/>
        <v>#N/A</v>
      </c>
      <c r="Z436" s="18" t="e">
        <f t="shared" si="84"/>
        <v>#N/A</v>
      </c>
      <c r="AA436" s="15" t="e">
        <f t="shared" si="85"/>
        <v>#N/A</v>
      </c>
      <c r="AB436" s="15" t="e">
        <f t="shared" si="86"/>
        <v>#N/A</v>
      </c>
      <c r="AC436" s="15" t="e">
        <f t="shared" si="87"/>
        <v>#N/A</v>
      </c>
    </row>
    <row r="437" spans="1:29" hidden="1" x14ac:dyDescent="0.2">
      <c r="A437">
        <v>4720</v>
      </c>
      <c r="B437">
        <v>41859</v>
      </c>
      <c r="C437" t="s">
        <v>3296</v>
      </c>
      <c r="D437" t="s">
        <v>3297</v>
      </c>
      <c r="E437" t="s">
        <v>91</v>
      </c>
      <c r="F437" t="s">
        <v>92</v>
      </c>
      <c r="G437" t="str">
        <f t="shared" si="80"/>
        <v>20.SIB.20.MCMS Power &amp;H20 UPGD</v>
      </c>
      <c r="H437" s="15">
        <f t="shared" si="91"/>
        <v>0</v>
      </c>
      <c r="I437" s="15">
        <f t="shared" si="91"/>
        <v>0</v>
      </c>
      <c r="J437" s="15">
        <f t="shared" si="91"/>
        <v>67.5</v>
      </c>
      <c r="K437" s="15">
        <f t="shared" si="91"/>
        <v>1078619.0900000001</v>
      </c>
      <c r="L437" s="15">
        <f t="shared" si="91"/>
        <v>0</v>
      </c>
      <c r="M437" s="15">
        <f t="shared" si="91"/>
        <v>0</v>
      </c>
      <c r="N437" s="15">
        <f t="shared" si="91"/>
        <v>1100494</v>
      </c>
      <c r="O437" s="15">
        <f t="shared" si="91"/>
        <v>67.5</v>
      </c>
      <c r="P437" s="15">
        <f t="shared" si="91"/>
        <v>67.5</v>
      </c>
      <c r="Q437" s="15">
        <f t="shared" si="91"/>
        <v>0</v>
      </c>
      <c r="R437" s="15">
        <f t="shared" si="91"/>
        <v>1078619.0900000001</v>
      </c>
      <c r="S437" s="15">
        <f t="shared" si="91"/>
        <v>1078619.0900000001</v>
      </c>
      <c r="T437" s="15">
        <f t="shared" si="91"/>
        <v>0</v>
      </c>
      <c r="U437" s="15">
        <f t="shared" si="91"/>
        <v>0</v>
      </c>
      <c r="V437" s="15">
        <f t="shared" si="91"/>
        <v>0</v>
      </c>
      <c r="W437" s="18">
        <f t="shared" si="81"/>
        <v>1100494</v>
      </c>
      <c r="X437" s="18">
        <f t="shared" si="82"/>
        <v>1078619.0900000001</v>
      </c>
      <c r="Y437" s="18">
        <f t="shared" si="83"/>
        <v>21874.909999999916</v>
      </c>
      <c r="Z437" s="18">
        <f t="shared" si="84"/>
        <v>0</v>
      </c>
      <c r="AA437" s="15">
        <f t="shared" si="85"/>
        <v>1078551.5900000001</v>
      </c>
      <c r="AB437" s="15">
        <f t="shared" si="86"/>
        <v>67.5</v>
      </c>
      <c r="AC437" s="15">
        <f t="shared" si="87"/>
        <v>0</v>
      </c>
    </row>
    <row r="438" spans="1:29" hidden="1" x14ac:dyDescent="0.2">
      <c r="A438">
        <v>4721</v>
      </c>
      <c r="B438">
        <v>41879</v>
      </c>
      <c r="D438" t="s">
        <v>3298</v>
      </c>
      <c r="E438" t="s">
        <v>6267</v>
      </c>
      <c r="F438" t="s">
        <v>120</v>
      </c>
      <c r="G438" t="e">
        <f t="shared" si="80"/>
        <v>#N/A</v>
      </c>
      <c r="H438" s="15" t="e">
        <f t="shared" si="91"/>
        <v>#N/A</v>
      </c>
      <c r="I438" s="15" t="e">
        <f t="shared" si="91"/>
        <v>#N/A</v>
      </c>
      <c r="J438" s="15" t="e">
        <f t="shared" si="91"/>
        <v>#N/A</v>
      </c>
      <c r="K438" s="15" t="e">
        <f t="shared" si="91"/>
        <v>#N/A</v>
      </c>
      <c r="L438" s="15" t="e">
        <f t="shared" si="91"/>
        <v>#N/A</v>
      </c>
      <c r="M438" s="15" t="e">
        <f t="shared" si="91"/>
        <v>#N/A</v>
      </c>
      <c r="N438" s="15" t="e">
        <f t="shared" si="91"/>
        <v>#N/A</v>
      </c>
      <c r="O438" s="15" t="e">
        <f t="shared" si="91"/>
        <v>#N/A</v>
      </c>
      <c r="P438" s="15" t="e">
        <f t="shared" si="91"/>
        <v>#N/A</v>
      </c>
      <c r="Q438" s="15" t="e">
        <f t="shared" si="91"/>
        <v>#N/A</v>
      </c>
      <c r="R438" s="15" t="e">
        <f t="shared" si="91"/>
        <v>#N/A</v>
      </c>
      <c r="S438" s="15" t="e">
        <f t="shared" si="91"/>
        <v>#N/A</v>
      </c>
      <c r="T438" s="15" t="e">
        <f t="shared" si="91"/>
        <v>#N/A</v>
      </c>
      <c r="U438" s="15" t="e">
        <f t="shared" si="91"/>
        <v>#N/A</v>
      </c>
      <c r="V438" s="15" t="e">
        <f t="shared" si="91"/>
        <v>#N/A</v>
      </c>
      <c r="W438" s="18" t="e">
        <f t="shared" si="81"/>
        <v>#N/A</v>
      </c>
      <c r="X438" s="18" t="e">
        <f t="shared" si="82"/>
        <v>#N/A</v>
      </c>
      <c r="Y438" s="18" t="e">
        <f t="shared" si="83"/>
        <v>#N/A</v>
      </c>
      <c r="Z438" s="18" t="e">
        <f t="shared" si="84"/>
        <v>#N/A</v>
      </c>
      <c r="AA438" s="15" t="e">
        <f t="shared" si="85"/>
        <v>#N/A</v>
      </c>
      <c r="AB438" s="15" t="e">
        <f t="shared" si="86"/>
        <v>#N/A</v>
      </c>
      <c r="AC438" s="15" t="e">
        <f t="shared" si="87"/>
        <v>#N/A</v>
      </c>
    </row>
    <row r="439" spans="1:29" hidden="1" x14ac:dyDescent="0.2">
      <c r="A439">
        <v>4722</v>
      </c>
      <c r="B439">
        <v>41119</v>
      </c>
      <c r="D439" t="s">
        <v>3299</v>
      </c>
      <c r="E439" t="s">
        <v>6267</v>
      </c>
      <c r="F439" t="s">
        <v>120</v>
      </c>
      <c r="G439" t="e">
        <f t="shared" ref="G439:G502" si="92">VLOOKUP(A439,SIBMonthly,3,FALSE)</f>
        <v>#N/A</v>
      </c>
      <c r="H439" s="15" t="e">
        <f t="shared" si="91"/>
        <v>#N/A</v>
      </c>
      <c r="I439" s="15" t="e">
        <f t="shared" si="91"/>
        <v>#N/A</v>
      </c>
      <c r="J439" s="15" t="e">
        <f t="shared" si="91"/>
        <v>#N/A</v>
      </c>
      <c r="K439" s="15" t="e">
        <f t="shared" si="91"/>
        <v>#N/A</v>
      </c>
      <c r="L439" s="15" t="e">
        <f t="shared" si="91"/>
        <v>#N/A</v>
      </c>
      <c r="M439" s="15" t="e">
        <f t="shared" si="91"/>
        <v>#N/A</v>
      </c>
      <c r="N439" s="15" t="e">
        <f t="shared" si="91"/>
        <v>#N/A</v>
      </c>
      <c r="O439" s="15" t="e">
        <f t="shared" si="91"/>
        <v>#N/A</v>
      </c>
      <c r="P439" s="15" t="e">
        <f t="shared" si="91"/>
        <v>#N/A</v>
      </c>
      <c r="Q439" s="15" t="e">
        <f t="shared" si="91"/>
        <v>#N/A</v>
      </c>
      <c r="R439" s="15" t="e">
        <f t="shared" si="91"/>
        <v>#N/A</v>
      </c>
      <c r="S439" s="15" t="e">
        <f t="shared" si="91"/>
        <v>#N/A</v>
      </c>
      <c r="T439" s="15" t="e">
        <f t="shared" si="91"/>
        <v>#N/A</v>
      </c>
      <c r="U439" s="15" t="e">
        <f t="shared" si="91"/>
        <v>#N/A</v>
      </c>
      <c r="V439" s="15" t="e">
        <f t="shared" si="91"/>
        <v>#N/A</v>
      </c>
      <c r="W439" s="18" t="e">
        <f t="shared" ref="W439:W502" si="93">N439</f>
        <v>#N/A</v>
      </c>
      <c r="X439" s="18" t="e">
        <f t="shared" ref="X439:X502" si="94">S439</f>
        <v>#N/A</v>
      </c>
      <c r="Y439" s="18" t="e">
        <f t="shared" ref="Y439:Y502" si="95">W439-X439</f>
        <v>#N/A</v>
      </c>
      <c r="Z439" s="18" t="e">
        <f t="shared" ref="Z439:Z502" si="96">M439</f>
        <v>#N/A</v>
      </c>
      <c r="AA439" s="15" t="e">
        <f t="shared" ref="AA439:AA502" si="97">IF(K439=0,0,K439-J439)</f>
        <v>#N/A</v>
      </c>
      <c r="AB439" s="15" t="e">
        <f t="shared" ref="AB439:AB502" si="98">P439</f>
        <v>#N/A</v>
      </c>
      <c r="AC439" s="15" t="e">
        <f t="shared" ref="AC439:AC502" si="99">X439-(AB439+AA439)</f>
        <v>#N/A</v>
      </c>
    </row>
    <row r="440" spans="1:29" hidden="1" x14ac:dyDescent="0.2">
      <c r="A440">
        <v>4724</v>
      </c>
      <c r="B440">
        <v>41981</v>
      </c>
      <c r="C440" t="s">
        <v>3301</v>
      </c>
      <c r="D440" t="s">
        <v>3302</v>
      </c>
      <c r="E440" t="s">
        <v>123</v>
      </c>
      <c r="F440" t="s">
        <v>124</v>
      </c>
      <c r="G440" t="str">
        <f t="shared" si="92"/>
        <v>VTS - Wollert CLEARSCADA HMI AND SERVER UPGRADE</v>
      </c>
      <c r="H440" s="15">
        <f t="shared" si="91"/>
        <v>0</v>
      </c>
      <c r="I440" s="15">
        <f t="shared" si="91"/>
        <v>0</v>
      </c>
      <c r="J440" s="15">
        <f t="shared" si="91"/>
        <v>4576.37</v>
      </c>
      <c r="K440" s="15">
        <f t="shared" si="91"/>
        <v>236415.49</v>
      </c>
      <c r="L440" s="15">
        <f t="shared" si="91"/>
        <v>15000</v>
      </c>
      <c r="M440" s="15">
        <f t="shared" si="91"/>
        <v>20731.37</v>
      </c>
      <c r="N440" s="15">
        <f t="shared" si="91"/>
        <v>248776</v>
      </c>
      <c r="O440" s="15">
        <f t="shared" si="91"/>
        <v>3975.87</v>
      </c>
      <c r="P440" s="15">
        <f t="shared" si="91"/>
        <v>4576.37</v>
      </c>
      <c r="Q440" s="15">
        <f t="shared" si="91"/>
        <v>0</v>
      </c>
      <c r="R440" s="15">
        <f t="shared" si="91"/>
        <v>235814.99</v>
      </c>
      <c r="S440" s="15">
        <f t="shared" si="91"/>
        <v>236415.49</v>
      </c>
      <c r="T440" s="15">
        <f t="shared" si="91"/>
        <v>0</v>
      </c>
      <c r="U440" s="15">
        <f t="shared" si="91"/>
        <v>0</v>
      </c>
      <c r="V440" s="15">
        <f t="shared" si="91"/>
        <v>0</v>
      </c>
      <c r="W440" s="18">
        <f t="shared" si="93"/>
        <v>248776</v>
      </c>
      <c r="X440" s="18">
        <f t="shared" si="94"/>
        <v>236415.49</v>
      </c>
      <c r="Y440" s="18">
        <f t="shared" si="95"/>
        <v>12360.510000000009</v>
      </c>
      <c r="Z440" s="18">
        <f t="shared" si="96"/>
        <v>20731.37</v>
      </c>
      <c r="AA440" s="15">
        <f t="shared" si="97"/>
        <v>231839.12</v>
      </c>
      <c r="AB440" s="15">
        <f t="shared" si="98"/>
        <v>4576.37</v>
      </c>
      <c r="AC440" s="15">
        <f t="shared" si="99"/>
        <v>0</v>
      </c>
    </row>
    <row r="441" spans="1:29" hidden="1" x14ac:dyDescent="0.2">
      <c r="A441">
        <v>4725</v>
      </c>
      <c r="B441">
        <v>41776</v>
      </c>
      <c r="D441" t="s">
        <v>6286</v>
      </c>
      <c r="E441" t="s">
        <v>1158</v>
      </c>
      <c r="F441" t="s">
        <v>140</v>
      </c>
      <c r="G441" t="e">
        <f t="shared" si="92"/>
        <v>#N/A</v>
      </c>
      <c r="H441" s="15" t="e">
        <f t="shared" si="91"/>
        <v>#N/A</v>
      </c>
      <c r="I441" s="15" t="e">
        <f t="shared" si="91"/>
        <v>#N/A</v>
      </c>
      <c r="J441" s="15" t="e">
        <f t="shared" si="91"/>
        <v>#N/A</v>
      </c>
      <c r="K441" s="15" t="e">
        <f t="shared" si="91"/>
        <v>#N/A</v>
      </c>
      <c r="L441" s="15" t="e">
        <f t="shared" si="91"/>
        <v>#N/A</v>
      </c>
      <c r="M441" s="15" t="e">
        <f t="shared" si="91"/>
        <v>#N/A</v>
      </c>
      <c r="N441" s="15" t="e">
        <f t="shared" si="91"/>
        <v>#N/A</v>
      </c>
      <c r="O441" s="15" t="e">
        <f t="shared" si="91"/>
        <v>#N/A</v>
      </c>
      <c r="P441" s="15" t="e">
        <f t="shared" si="91"/>
        <v>#N/A</v>
      </c>
      <c r="Q441" s="15" t="e">
        <f t="shared" si="91"/>
        <v>#N/A</v>
      </c>
      <c r="R441" s="15" t="e">
        <f t="shared" si="91"/>
        <v>#N/A</v>
      </c>
      <c r="S441" s="15" t="e">
        <f t="shared" si="91"/>
        <v>#N/A</v>
      </c>
      <c r="T441" s="15" t="e">
        <f t="shared" si="91"/>
        <v>#N/A</v>
      </c>
      <c r="U441" s="15" t="e">
        <f t="shared" si="91"/>
        <v>#N/A</v>
      </c>
      <c r="V441" s="15" t="e">
        <f t="shared" si="91"/>
        <v>#N/A</v>
      </c>
      <c r="W441" s="18" t="e">
        <f t="shared" si="93"/>
        <v>#N/A</v>
      </c>
      <c r="X441" s="18" t="e">
        <f t="shared" si="94"/>
        <v>#N/A</v>
      </c>
      <c r="Y441" s="18" t="e">
        <f t="shared" si="95"/>
        <v>#N/A</v>
      </c>
      <c r="Z441" s="18" t="e">
        <f t="shared" si="96"/>
        <v>#N/A</v>
      </c>
      <c r="AA441" s="15" t="e">
        <f t="shared" si="97"/>
        <v>#N/A</v>
      </c>
      <c r="AB441" s="15" t="e">
        <f t="shared" si="98"/>
        <v>#N/A</v>
      </c>
      <c r="AC441" s="15" t="e">
        <f t="shared" si="99"/>
        <v>#N/A</v>
      </c>
    </row>
    <row r="442" spans="1:29" hidden="1" x14ac:dyDescent="0.2">
      <c r="A442">
        <v>4726</v>
      </c>
      <c r="B442">
        <v>41855</v>
      </c>
      <c r="C442" t="s">
        <v>3304</v>
      </c>
      <c r="D442" t="s">
        <v>3305</v>
      </c>
      <c r="E442" t="s">
        <v>867</v>
      </c>
      <c r="F442" t="s">
        <v>868</v>
      </c>
      <c r="G442" t="e">
        <f t="shared" si="92"/>
        <v>#N/A</v>
      </c>
      <c r="H442" s="15" t="e">
        <f t="shared" si="91"/>
        <v>#N/A</v>
      </c>
      <c r="I442" s="15" t="e">
        <f t="shared" si="91"/>
        <v>#N/A</v>
      </c>
      <c r="J442" s="15" t="e">
        <f t="shared" si="91"/>
        <v>#N/A</v>
      </c>
      <c r="K442" s="15" t="e">
        <f t="shared" si="91"/>
        <v>#N/A</v>
      </c>
      <c r="L442" s="15" t="e">
        <f t="shared" si="91"/>
        <v>#N/A</v>
      </c>
      <c r="M442" s="15" t="e">
        <f t="shared" si="91"/>
        <v>#N/A</v>
      </c>
      <c r="N442" s="15" t="e">
        <f t="shared" si="91"/>
        <v>#N/A</v>
      </c>
      <c r="O442" s="15" t="e">
        <f t="shared" si="91"/>
        <v>#N/A</v>
      </c>
      <c r="P442" s="15" t="e">
        <f t="shared" si="91"/>
        <v>#N/A</v>
      </c>
      <c r="Q442" s="15" t="e">
        <f t="shared" si="91"/>
        <v>#N/A</v>
      </c>
      <c r="R442" s="15" t="e">
        <f t="shared" si="91"/>
        <v>#N/A</v>
      </c>
      <c r="S442" s="15" t="e">
        <f t="shared" si="91"/>
        <v>#N/A</v>
      </c>
      <c r="T442" s="15" t="e">
        <f t="shared" si="91"/>
        <v>#N/A</v>
      </c>
      <c r="U442" s="15" t="e">
        <f t="shared" si="91"/>
        <v>#N/A</v>
      </c>
      <c r="V442" s="15" t="e">
        <f t="shared" si="91"/>
        <v>#N/A</v>
      </c>
      <c r="W442" s="18" t="e">
        <f t="shared" si="93"/>
        <v>#N/A</v>
      </c>
      <c r="X442" s="18" t="e">
        <f t="shared" si="94"/>
        <v>#N/A</v>
      </c>
      <c r="Y442" s="18" t="e">
        <f t="shared" si="95"/>
        <v>#N/A</v>
      </c>
      <c r="Z442" s="18" t="e">
        <f t="shared" si="96"/>
        <v>#N/A</v>
      </c>
      <c r="AA442" s="15" t="e">
        <f t="shared" si="97"/>
        <v>#N/A</v>
      </c>
      <c r="AB442" s="15" t="e">
        <f t="shared" si="98"/>
        <v>#N/A</v>
      </c>
      <c r="AC442" s="15" t="e">
        <f t="shared" si="99"/>
        <v>#N/A</v>
      </c>
    </row>
    <row r="443" spans="1:29" hidden="1" x14ac:dyDescent="0.2">
      <c r="A443">
        <v>4729</v>
      </c>
      <c r="B443">
        <v>41844</v>
      </c>
      <c r="C443" t="s">
        <v>3309</v>
      </c>
      <c r="D443" t="s">
        <v>3310</v>
      </c>
      <c r="E443" t="s">
        <v>1158</v>
      </c>
      <c r="F443" t="s">
        <v>140</v>
      </c>
      <c r="G443" t="str">
        <f t="shared" si="92"/>
        <v>WA SCADA Hardware Lifecycle</v>
      </c>
      <c r="H443" s="15">
        <f t="shared" si="91"/>
        <v>0</v>
      </c>
      <c r="I443" s="15">
        <f t="shared" si="91"/>
        <v>0</v>
      </c>
      <c r="J443" s="15">
        <f t="shared" si="91"/>
        <v>142373.26</v>
      </c>
      <c r="K443" s="15">
        <f t="shared" si="91"/>
        <v>1182027.3899999999</v>
      </c>
      <c r="L443" s="15">
        <f t="shared" si="91"/>
        <v>0</v>
      </c>
      <c r="M443" s="15">
        <f t="shared" si="91"/>
        <v>190451.87</v>
      </c>
      <c r="N443" s="15">
        <f t="shared" si="91"/>
        <v>1230106</v>
      </c>
      <c r="O443" s="15">
        <f t="shared" si="91"/>
        <v>170235.38</v>
      </c>
      <c r="P443" s="15">
        <f t="shared" si="91"/>
        <v>160727.26</v>
      </c>
      <c r="Q443" s="15">
        <f t="shared" si="91"/>
        <v>18354</v>
      </c>
      <c r="R443" s="15">
        <f t="shared" si="91"/>
        <v>1209889.51</v>
      </c>
      <c r="S443" s="15">
        <f t="shared" si="91"/>
        <v>1306217.79</v>
      </c>
      <c r="T443" s="15">
        <f t="shared" si="91"/>
        <v>124190.39999999999</v>
      </c>
      <c r="U443" s="15">
        <f t="shared" si="91"/>
        <v>76.8</v>
      </c>
      <c r="V443" s="15">
        <f t="shared" si="91"/>
        <v>0</v>
      </c>
      <c r="W443" s="18">
        <f t="shared" si="93"/>
        <v>1230106</v>
      </c>
      <c r="X443" s="18">
        <f t="shared" si="94"/>
        <v>1306217.79</v>
      </c>
      <c r="Y443" s="18">
        <f t="shared" si="95"/>
        <v>-76111.790000000037</v>
      </c>
      <c r="Z443" s="18">
        <f t="shared" si="96"/>
        <v>190451.87</v>
      </c>
      <c r="AA443" s="15">
        <f t="shared" si="97"/>
        <v>1039654.1299999999</v>
      </c>
      <c r="AB443" s="15">
        <f t="shared" si="98"/>
        <v>160727.26</v>
      </c>
      <c r="AC443" s="15">
        <f t="shared" si="99"/>
        <v>105836.40000000014</v>
      </c>
    </row>
    <row r="444" spans="1:29" hidden="1" x14ac:dyDescent="0.2">
      <c r="A444">
        <v>4730</v>
      </c>
      <c r="B444">
        <v>41912</v>
      </c>
      <c r="C444" t="s">
        <v>3313</v>
      </c>
      <c r="D444" t="s">
        <v>3314</v>
      </c>
      <c r="E444" t="s">
        <v>91</v>
      </c>
      <c r="F444" t="s">
        <v>92</v>
      </c>
      <c r="G444" t="str">
        <f t="shared" si="92"/>
        <v>QLD SCADA Hardware Lifecycle</v>
      </c>
      <c r="H444" s="15">
        <f t="shared" si="91"/>
        <v>0</v>
      </c>
      <c r="I444" s="15">
        <f t="shared" si="91"/>
        <v>0</v>
      </c>
      <c r="J444" s="15">
        <f t="shared" si="91"/>
        <v>123405.09</v>
      </c>
      <c r="K444" s="15">
        <f t="shared" si="91"/>
        <v>1386686.94</v>
      </c>
      <c r="L444" s="15">
        <f t="shared" si="91"/>
        <v>190633</v>
      </c>
      <c r="M444" s="15">
        <f t="shared" si="91"/>
        <v>515707.15</v>
      </c>
      <c r="N444" s="15">
        <f t="shared" si="91"/>
        <v>1778989</v>
      </c>
      <c r="O444" s="15">
        <f t="shared" si="91"/>
        <v>176314.30868399999</v>
      </c>
      <c r="P444" s="15">
        <f t="shared" si="91"/>
        <v>186322.288554</v>
      </c>
      <c r="Q444" s="15">
        <f t="shared" si="91"/>
        <v>62917.198554000002</v>
      </c>
      <c r="R444" s="15">
        <f t="shared" si="91"/>
        <v>1626411.371849</v>
      </c>
      <c r="S444" s="15">
        <f t="shared" si="91"/>
        <v>2268325.0988119999</v>
      </c>
      <c r="T444" s="15">
        <f t="shared" si="91"/>
        <v>881638.15881199995</v>
      </c>
      <c r="U444" s="15">
        <f t="shared" si="91"/>
        <v>7670.52</v>
      </c>
      <c r="V444" s="15">
        <f t="shared" si="91"/>
        <v>0</v>
      </c>
      <c r="W444" s="18">
        <f t="shared" si="93"/>
        <v>1778989</v>
      </c>
      <c r="X444" s="18">
        <f t="shared" si="94"/>
        <v>2268325.0988119999</v>
      </c>
      <c r="Y444" s="18">
        <f t="shared" si="95"/>
        <v>-489336.09881199989</v>
      </c>
      <c r="Z444" s="18">
        <f t="shared" si="96"/>
        <v>515707.15</v>
      </c>
      <c r="AA444" s="15">
        <f t="shared" si="97"/>
        <v>1263281.8499999999</v>
      </c>
      <c r="AB444" s="15">
        <f t="shared" si="98"/>
        <v>186322.288554</v>
      </c>
      <c r="AC444" s="15">
        <f t="shared" si="99"/>
        <v>818720.96025800006</v>
      </c>
    </row>
    <row r="445" spans="1:29" hidden="1" x14ac:dyDescent="0.2">
      <c r="A445">
        <v>4731</v>
      </c>
      <c r="B445">
        <v>41936</v>
      </c>
      <c r="C445" t="s">
        <v>3315</v>
      </c>
      <c r="D445" t="s">
        <v>3316</v>
      </c>
      <c r="E445" t="s">
        <v>29</v>
      </c>
      <c r="F445" t="s">
        <v>538</v>
      </c>
      <c r="G445" t="str">
        <f t="shared" si="92"/>
        <v>NAT-Process Safety System Impr</v>
      </c>
      <c r="H445" s="15">
        <f t="shared" si="91"/>
        <v>280000</v>
      </c>
      <c r="I445" s="15">
        <f t="shared" si="91"/>
        <v>0</v>
      </c>
      <c r="J445" s="15">
        <f t="shared" si="91"/>
        <v>0</v>
      </c>
      <c r="K445" s="15">
        <f t="shared" si="91"/>
        <v>1025385.9</v>
      </c>
      <c r="L445" s="15">
        <f t="shared" si="91"/>
        <v>400000</v>
      </c>
      <c r="M445" s="15">
        <f t="shared" si="91"/>
        <v>0</v>
      </c>
      <c r="N445" s="15">
        <f t="shared" si="91"/>
        <v>1016000</v>
      </c>
      <c r="O445" s="15">
        <f t="shared" si="91"/>
        <v>0</v>
      </c>
      <c r="P445" s="15">
        <f t="shared" si="91"/>
        <v>0</v>
      </c>
      <c r="Q445" s="15">
        <f t="shared" si="91"/>
        <v>0</v>
      </c>
      <c r="R445" s="15">
        <f t="shared" si="91"/>
        <v>1781385.9</v>
      </c>
      <c r="S445" s="15">
        <f t="shared" si="91"/>
        <v>2825385.9</v>
      </c>
      <c r="T445" s="15">
        <f t="shared" si="91"/>
        <v>1800000</v>
      </c>
      <c r="U445" s="15">
        <f t="shared" si="91"/>
        <v>0</v>
      </c>
      <c r="V445" s="15">
        <f t="shared" si="91"/>
        <v>0</v>
      </c>
      <c r="W445" s="18">
        <f t="shared" si="93"/>
        <v>1016000</v>
      </c>
      <c r="X445" s="18">
        <f t="shared" si="94"/>
        <v>2825385.9</v>
      </c>
      <c r="Y445" s="18">
        <f t="shared" si="95"/>
        <v>-1809385.9</v>
      </c>
      <c r="Z445" s="18">
        <f t="shared" si="96"/>
        <v>0</v>
      </c>
      <c r="AA445" s="15">
        <f t="shared" si="97"/>
        <v>1025385.9</v>
      </c>
      <c r="AB445" s="15">
        <f t="shared" si="98"/>
        <v>0</v>
      </c>
      <c r="AC445" s="15">
        <f t="shared" si="99"/>
        <v>1800000</v>
      </c>
    </row>
    <row r="446" spans="1:29" hidden="1" x14ac:dyDescent="0.2">
      <c r="A446">
        <v>4732</v>
      </c>
      <c r="B446">
        <v>41937</v>
      </c>
      <c r="C446" t="s">
        <v>3317</v>
      </c>
      <c r="D446" t="s">
        <v>3318</v>
      </c>
      <c r="E446" t="s">
        <v>29</v>
      </c>
      <c r="F446" t="s">
        <v>538</v>
      </c>
      <c r="G446" t="str">
        <f t="shared" si="92"/>
        <v>NAT-Functional Safety Site Est</v>
      </c>
      <c r="H446" s="15">
        <f t="shared" si="91"/>
        <v>0</v>
      </c>
      <c r="I446" s="15">
        <f t="shared" si="91"/>
        <v>0</v>
      </c>
      <c r="J446" s="15">
        <f t="shared" si="91"/>
        <v>109492.76</v>
      </c>
      <c r="K446" s="15">
        <f t="shared" si="91"/>
        <v>1199572.48</v>
      </c>
      <c r="L446" s="15">
        <f t="shared" si="91"/>
        <v>300000</v>
      </c>
      <c r="M446" s="15">
        <f t="shared" si="91"/>
        <v>254097.02</v>
      </c>
      <c r="N446" s="15">
        <f t="shared" si="91"/>
        <v>1390080</v>
      </c>
      <c r="O446" s="15">
        <f t="shared" si="91"/>
        <v>296097.76</v>
      </c>
      <c r="P446" s="15">
        <f t="shared" si="91"/>
        <v>289492.76</v>
      </c>
      <c r="Q446" s="15">
        <f t="shared" si="91"/>
        <v>180000</v>
      </c>
      <c r="R446" s="15">
        <f t="shared" si="91"/>
        <v>1386177.48</v>
      </c>
      <c r="S446" s="15">
        <f t="shared" si="91"/>
        <v>1379572.48</v>
      </c>
      <c r="T446" s="15">
        <f t="shared" si="91"/>
        <v>180000</v>
      </c>
      <c r="U446" s="15">
        <f t="shared" si="91"/>
        <v>24083.47</v>
      </c>
      <c r="V446" s="15">
        <f t="shared" si="91"/>
        <v>0</v>
      </c>
      <c r="W446" s="18">
        <f t="shared" si="93"/>
        <v>1390080</v>
      </c>
      <c r="X446" s="18">
        <f t="shared" si="94"/>
        <v>1379572.48</v>
      </c>
      <c r="Y446" s="18">
        <f t="shared" si="95"/>
        <v>10507.520000000019</v>
      </c>
      <c r="Z446" s="18">
        <f t="shared" si="96"/>
        <v>254097.02</v>
      </c>
      <c r="AA446" s="15">
        <f t="shared" si="97"/>
        <v>1090079.72</v>
      </c>
      <c r="AB446" s="15">
        <f t="shared" si="98"/>
        <v>289492.76</v>
      </c>
      <c r="AC446" s="15">
        <f t="shared" si="99"/>
        <v>0</v>
      </c>
    </row>
    <row r="447" spans="1:29" hidden="1" x14ac:dyDescent="0.2">
      <c r="A447">
        <v>4733</v>
      </c>
      <c r="B447">
        <v>41966</v>
      </c>
      <c r="D447" t="s">
        <v>3320</v>
      </c>
      <c r="E447" t="s">
        <v>174</v>
      </c>
      <c r="F447" t="s">
        <v>881</v>
      </c>
      <c r="G447" t="e">
        <f t="shared" si="92"/>
        <v>#N/A</v>
      </c>
      <c r="H447" s="15" t="e">
        <f t="shared" si="91"/>
        <v>#N/A</v>
      </c>
      <c r="I447" s="15" t="e">
        <f t="shared" si="91"/>
        <v>#N/A</v>
      </c>
      <c r="J447" s="15" t="e">
        <f t="shared" si="91"/>
        <v>#N/A</v>
      </c>
      <c r="K447" s="15" t="e">
        <f t="shared" si="91"/>
        <v>#N/A</v>
      </c>
      <c r="L447" s="15" t="e">
        <f t="shared" si="91"/>
        <v>#N/A</v>
      </c>
      <c r="M447" s="15" t="e">
        <f t="shared" si="91"/>
        <v>#N/A</v>
      </c>
      <c r="N447" s="15" t="e">
        <f t="shared" si="91"/>
        <v>#N/A</v>
      </c>
      <c r="O447" s="15" t="e">
        <f t="shared" si="91"/>
        <v>#N/A</v>
      </c>
      <c r="P447" s="15" t="e">
        <f t="shared" si="91"/>
        <v>#N/A</v>
      </c>
      <c r="Q447" s="15" t="e">
        <f t="shared" si="91"/>
        <v>#N/A</v>
      </c>
      <c r="R447" s="15" t="e">
        <f t="shared" si="91"/>
        <v>#N/A</v>
      </c>
      <c r="S447" s="15" t="e">
        <f t="shared" si="91"/>
        <v>#N/A</v>
      </c>
      <c r="T447" s="15" t="e">
        <f t="shared" si="91"/>
        <v>#N/A</v>
      </c>
      <c r="U447" s="15" t="e">
        <f t="shared" si="91"/>
        <v>#N/A</v>
      </c>
      <c r="V447" s="15" t="e">
        <f t="shared" si="91"/>
        <v>#N/A</v>
      </c>
      <c r="W447" s="18" t="e">
        <f t="shared" si="93"/>
        <v>#N/A</v>
      </c>
      <c r="X447" s="18" t="e">
        <f t="shared" si="94"/>
        <v>#N/A</v>
      </c>
      <c r="Y447" s="18" t="e">
        <f t="shared" si="95"/>
        <v>#N/A</v>
      </c>
      <c r="Z447" s="18" t="e">
        <f t="shared" si="96"/>
        <v>#N/A</v>
      </c>
      <c r="AA447" s="15" t="e">
        <f t="shared" si="97"/>
        <v>#N/A</v>
      </c>
      <c r="AB447" s="15" t="e">
        <f t="shared" si="98"/>
        <v>#N/A</v>
      </c>
      <c r="AC447" s="15" t="e">
        <f t="shared" si="99"/>
        <v>#N/A</v>
      </c>
    </row>
    <row r="448" spans="1:29" hidden="1" x14ac:dyDescent="0.2">
      <c r="A448">
        <v>4734</v>
      </c>
      <c r="B448">
        <v>42061</v>
      </c>
      <c r="D448" t="s">
        <v>3321</v>
      </c>
      <c r="E448" t="s">
        <v>78</v>
      </c>
      <c r="F448" t="s">
        <v>868</v>
      </c>
      <c r="G448" t="e">
        <f t="shared" si="92"/>
        <v>#N/A</v>
      </c>
      <c r="H448" s="15" t="e">
        <f t="shared" si="91"/>
        <v>#N/A</v>
      </c>
      <c r="I448" s="15" t="e">
        <f t="shared" si="91"/>
        <v>#N/A</v>
      </c>
      <c r="J448" s="15" t="e">
        <f t="shared" si="91"/>
        <v>#N/A</v>
      </c>
      <c r="K448" s="15" t="e">
        <f t="shared" si="91"/>
        <v>#N/A</v>
      </c>
      <c r="L448" s="15" t="e">
        <f t="shared" si="91"/>
        <v>#N/A</v>
      </c>
      <c r="M448" s="15" t="e">
        <f t="shared" si="91"/>
        <v>#N/A</v>
      </c>
      <c r="N448" s="15" t="e">
        <f t="shared" si="91"/>
        <v>#N/A</v>
      </c>
      <c r="O448" s="15" t="e">
        <f t="shared" si="91"/>
        <v>#N/A</v>
      </c>
      <c r="P448" s="15" t="e">
        <f t="shared" si="91"/>
        <v>#N/A</v>
      </c>
      <c r="Q448" s="15" t="e">
        <f t="shared" si="91"/>
        <v>#N/A</v>
      </c>
      <c r="R448" s="15" t="e">
        <f t="shared" si="91"/>
        <v>#N/A</v>
      </c>
      <c r="S448" s="15" t="e">
        <f t="shared" si="91"/>
        <v>#N/A</v>
      </c>
      <c r="T448" s="15" t="e">
        <f t="shared" si="91"/>
        <v>#N/A</v>
      </c>
      <c r="U448" s="15" t="e">
        <f t="shared" si="91"/>
        <v>#N/A</v>
      </c>
      <c r="V448" s="15" t="e">
        <f t="shared" si="91"/>
        <v>#N/A</v>
      </c>
      <c r="W448" s="18" t="e">
        <f t="shared" si="93"/>
        <v>#N/A</v>
      </c>
      <c r="X448" s="18" t="e">
        <f t="shared" si="94"/>
        <v>#N/A</v>
      </c>
      <c r="Y448" s="18" t="e">
        <f t="shared" si="95"/>
        <v>#N/A</v>
      </c>
      <c r="Z448" s="18" t="e">
        <f t="shared" si="96"/>
        <v>#N/A</v>
      </c>
      <c r="AA448" s="15" t="e">
        <f t="shared" si="97"/>
        <v>#N/A</v>
      </c>
      <c r="AB448" s="15" t="e">
        <f t="shared" si="98"/>
        <v>#N/A</v>
      </c>
      <c r="AC448" s="15" t="e">
        <f t="shared" si="99"/>
        <v>#N/A</v>
      </c>
    </row>
    <row r="449" spans="1:29" hidden="1" x14ac:dyDescent="0.2">
      <c r="A449">
        <v>4735</v>
      </c>
      <c r="B449">
        <v>42072</v>
      </c>
      <c r="D449" t="s">
        <v>3322</v>
      </c>
      <c r="E449" t="s">
        <v>78</v>
      </c>
      <c r="F449" t="s">
        <v>868</v>
      </c>
      <c r="G449" t="e">
        <f t="shared" si="92"/>
        <v>#N/A</v>
      </c>
      <c r="H449" s="15" t="e">
        <f t="shared" si="91"/>
        <v>#N/A</v>
      </c>
      <c r="I449" s="15" t="e">
        <f t="shared" si="91"/>
        <v>#N/A</v>
      </c>
      <c r="J449" s="15" t="e">
        <f t="shared" si="91"/>
        <v>#N/A</v>
      </c>
      <c r="K449" s="15" t="e">
        <f t="shared" si="91"/>
        <v>#N/A</v>
      </c>
      <c r="L449" s="15" t="e">
        <f t="shared" si="91"/>
        <v>#N/A</v>
      </c>
      <c r="M449" s="15" t="e">
        <f t="shared" si="91"/>
        <v>#N/A</v>
      </c>
      <c r="N449" s="15" t="e">
        <f t="shared" si="91"/>
        <v>#N/A</v>
      </c>
      <c r="O449" s="15" t="e">
        <f t="shared" si="91"/>
        <v>#N/A</v>
      </c>
      <c r="P449" s="15" t="e">
        <f t="shared" si="91"/>
        <v>#N/A</v>
      </c>
      <c r="Q449" s="15" t="e">
        <f t="shared" si="91"/>
        <v>#N/A</v>
      </c>
      <c r="R449" s="15" t="e">
        <f t="shared" si="91"/>
        <v>#N/A</v>
      </c>
      <c r="S449" s="15" t="e">
        <f t="shared" si="91"/>
        <v>#N/A</v>
      </c>
      <c r="T449" s="15" t="e">
        <f t="shared" si="91"/>
        <v>#N/A</v>
      </c>
      <c r="U449" s="15" t="e">
        <f t="shared" si="91"/>
        <v>#N/A</v>
      </c>
      <c r="V449" s="15" t="e">
        <f t="shared" si="91"/>
        <v>#N/A</v>
      </c>
      <c r="W449" s="18" t="e">
        <f t="shared" si="93"/>
        <v>#N/A</v>
      </c>
      <c r="X449" s="18" t="e">
        <f t="shared" si="94"/>
        <v>#N/A</v>
      </c>
      <c r="Y449" s="18" t="e">
        <f t="shared" si="95"/>
        <v>#N/A</v>
      </c>
      <c r="Z449" s="18" t="e">
        <f t="shared" si="96"/>
        <v>#N/A</v>
      </c>
      <c r="AA449" s="15" t="e">
        <f t="shared" si="97"/>
        <v>#N/A</v>
      </c>
      <c r="AB449" s="15" t="e">
        <f t="shared" si="98"/>
        <v>#N/A</v>
      </c>
      <c r="AC449" s="15" t="e">
        <f t="shared" si="99"/>
        <v>#N/A</v>
      </c>
    </row>
    <row r="450" spans="1:29" hidden="1" x14ac:dyDescent="0.2">
      <c r="A450">
        <v>4736</v>
      </c>
      <c r="B450">
        <v>42085</v>
      </c>
      <c r="D450" t="s">
        <v>3323</v>
      </c>
      <c r="E450" t="s">
        <v>123</v>
      </c>
      <c r="F450" t="s">
        <v>124</v>
      </c>
      <c r="G450" t="e">
        <f t="shared" si="92"/>
        <v>#N/A</v>
      </c>
      <c r="H450" s="15" t="e">
        <f t="shared" ref="H450:V466" si="100">VLOOKUP($A450,SIBMonthly,H$1,FALSE)</f>
        <v>#N/A</v>
      </c>
      <c r="I450" s="15" t="e">
        <f t="shared" si="100"/>
        <v>#N/A</v>
      </c>
      <c r="J450" s="15" t="e">
        <f t="shared" si="100"/>
        <v>#N/A</v>
      </c>
      <c r="K450" s="15" t="e">
        <f t="shared" si="100"/>
        <v>#N/A</v>
      </c>
      <c r="L450" s="15" t="e">
        <f t="shared" si="100"/>
        <v>#N/A</v>
      </c>
      <c r="M450" s="15" t="e">
        <f t="shared" si="100"/>
        <v>#N/A</v>
      </c>
      <c r="N450" s="15" t="e">
        <f t="shared" si="100"/>
        <v>#N/A</v>
      </c>
      <c r="O450" s="15" t="e">
        <f t="shared" si="100"/>
        <v>#N/A</v>
      </c>
      <c r="P450" s="15" t="e">
        <f t="shared" si="100"/>
        <v>#N/A</v>
      </c>
      <c r="Q450" s="15" t="e">
        <f t="shared" si="100"/>
        <v>#N/A</v>
      </c>
      <c r="R450" s="15" t="e">
        <f t="shared" si="100"/>
        <v>#N/A</v>
      </c>
      <c r="S450" s="15" t="e">
        <f t="shared" si="100"/>
        <v>#N/A</v>
      </c>
      <c r="T450" s="15" t="e">
        <f t="shared" si="100"/>
        <v>#N/A</v>
      </c>
      <c r="U450" s="15" t="e">
        <f t="shared" si="100"/>
        <v>#N/A</v>
      </c>
      <c r="V450" s="15" t="e">
        <f t="shared" si="100"/>
        <v>#N/A</v>
      </c>
      <c r="W450" s="18" t="e">
        <f t="shared" si="93"/>
        <v>#N/A</v>
      </c>
      <c r="X450" s="18" t="e">
        <f t="shared" si="94"/>
        <v>#N/A</v>
      </c>
      <c r="Y450" s="18" t="e">
        <f t="shared" si="95"/>
        <v>#N/A</v>
      </c>
      <c r="Z450" s="18" t="e">
        <f t="shared" si="96"/>
        <v>#N/A</v>
      </c>
      <c r="AA450" s="15" t="e">
        <f t="shared" si="97"/>
        <v>#N/A</v>
      </c>
      <c r="AB450" s="15" t="e">
        <f t="shared" si="98"/>
        <v>#N/A</v>
      </c>
      <c r="AC450" s="15" t="e">
        <f t="shared" si="99"/>
        <v>#N/A</v>
      </c>
    </row>
    <row r="451" spans="1:29" hidden="1" x14ac:dyDescent="0.2">
      <c r="A451">
        <v>4737</v>
      </c>
      <c r="B451">
        <v>41656</v>
      </c>
      <c r="D451" t="s">
        <v>3324</v>
      </c>
      <c r="E451" t="s">
        <v>123</v>
      </c>
      <c r="F451" t="s">
        <v>124</v>
      </c>
      <c r="G451" t="e">
        <f t="shared" si="92"/>
        <v>#N/A</v>
      </c>
      <c r="H451" s="15" t="e">
        <f t="shared" si="100"/>
        <v>#N/A</v>
      </c>
      <c r="I451" s="15" t="e">
        <f t="shared" si="100"/>
        <v>#N/A</v>
      </c>
      <c r="J451" s="15" t="e">
        <f t="shared" si="100"/>
        <v>#N/A</v>
      </c>
      <c r="K451" s="15" t="e">
        <f t="shared" si="100"/>
        <v>#N/A</v>
      </c>
      <c r="L451" s="15" t="e">
        <f t="shared" si="100"/>
        <v>#N/A</v>
      </c>
      <c r="M451" s="15" t="e">
        <f t="shared" si="100"/>
        <v>#N/A</v>
      </c>
      <c r="N451" s="15" t="e">
        <f t="shared" si="100"/>
        <v>#N/A</v>
      </c>
      <c r="O451" s="15" t="e">
        <f t="shared" si="100"/>
        <v>#N/A</v>
      </c>
      <c r="P451" s="15" t="e">
        <f t="shared" si="100"/>
        <v>#N/A</v>
      </c>
      <c r="Q451" s="15" t="e">
        <f t="shared" si="100"/>
        <v>#N/A</v>
      </c>
      <c r="R451" s="15" t="e">
        <f t="shared" si="100"/>
        <v>#N/A</v>
      </c>
      <c r="S451" s="15" t="e">
        <f t="shared" si="100"/>
        <v>#N/A</v>
      </c>
      <c r="T451" s="15" t="e">
        <f t="shared" si="100"/>
        <v>#N/A</v>
      </c>
      <c r="U451" s="15" t="e">
        <f t="shared" si="100"/>
        <v>#N/A</v>
      </c>
      <c r="V451" s="15" t="e">
        <f t="shared" si="100"/>
        <v>#N/A</v>
      </c>
      <c r="W451" s="18" t="e">
        <f t="shared" si="93"/>
        <v>#N/A</v>
      </c>
      <c r="X451" s="18" t="e">
        <f t="shared" si="94"/>
        <v>#N/A</v>
      </c>
      <c r="Y451" s="18" t="e">
        <f t="shared" si="95"/>
        <v>#N/A</v>
      </c>
      <c r="Z451" s="18" t="e">
        <f t="shared" si="96"/>
        <v>#N/A</v>
      </c>
      <c r="AA451" s="15" t="e">
        <f t="shared" si="97"/>
        <v>#N/A</v>
      </c>
      <c r="AB451" s="15" t="e">
        <f t="shared" si="98"/>
        <v>#N/A</v>
      </c>
      <c r="AC451" s="15" t="e">
        <f t="shared" si="99"/>
        <v>#N/A</v>
      </c>
    </row>
    <row r="452" spans="1:29" hidden="1" x14ac:dyDescent="0.2">
      <c r="A452">
        <v>4738</v>
      </c>
      <c r="B452">
        <v>42089</v>
      </c>
      <c r="D452" t="s">
        <v>3325</v>
      </c>
      <c r="E452" t="s">
        <v>123</v>
      </c>
      <c r="F452" t="s">
        <v>124</v>
      </c>
      <c r="G452" t="e">
        <f t="shared" si="92"/>
        <v>#N/A</v>
      </c>
      <c r="H452" s="15" t="e">
        <f t="shared" si="100"/>
        <v>#N/A</v>
      </c>
      <c r="I452" s="15" t="e">
        <f t="shared" si="100"/>
        <v>#N/A</v>
      </c>
      <c r="J452" s="15" t="e">
        <f t="shared" si="100"/>
        <v>#N/A</v>
      </c>
      <c r="K452" s="15" t="e">
        <f t="shared" si="100"/>
        <v>#N/A</v>
      </c>
      <c r="L452" s="15" t="e">
        <f t="shared" si="100"/>
        <v>#N/A</v>
      </c>
      <c r="M452" s="15" t="e">
        <f t="shared" si="100"/>
        <v>#N/A</v>
      </c>
      <c r="N452" s="15" t="e">
        <f t="shared" si="100"/>
        <v>#N/A</v>
      </c>
      <c r="O452" s="15" t="e">
        <f t="shared" si="100"/>
        <v>#N/A</v>
      </c>
      <c r="P452" s="15" t="e">
        <f t="shared" si="100"/>
        <v>#N/A</v>
      </c>
      <c r="Q452" s="15" t="e">
        <f t="shared" si="100"/>
        <v>#N/A</v>
      </c>
      <c r="R452" s="15" t="e">
        <f t="shared" si="100"/>
        <v>#N/A</v>
      </c>
      <c r="S452" s="15" t="e">
        <f t="shared" si="100"/>
        <v>#N/A</v>
      </c>
      <c r="T452" s="15" t="e">
        <f t="shared" si="100"/>
        <v>#N/A</v>
      </c>
      <c r="U452" s="15" t="e">
        <f t="shared" si="100"/>
        <v>#N/A</v>
      </c>
      <c r="V452" s="15" t="e">
        <f t="shared" si="100"/>
        <v>#N/A</v>
      </c>
      <c r="W452" s="18" t="e">
        <f t="shared" si="93"/>
        <v>#N/A</v>
      </c>
      <c r="X452" s="18" t="e">
        <f t="shared" si="94"/>
        <v>#N/A</v>
      </c>
      <c r="Y452" s="18" t="e">
        <f t="shared" si="95"/>
        <v>#N/A</v>
      </c>
      <c r="Z452" s="18" t="e">
        <f t="shared" si="96"/>
        <v>#N/A</v>
      </c>
      <c r="AA452" s="15" t="e">
        <f t="shared" si="97"/>
        <v>#N/A</v>
      </c>
      <c r="AB452" s="15" t="e">
        <f t="shared" si="98"/>
        <v>#N/A</v>
      </c>
      <c r="AC452" s="15" t="e">
        <f t="shared" si="99"/>
        <v>#N/A</v>
      </c>
    </row>
    <row r="453" spans="1:29" hidden="1" x14ac:dyDescent="0.2">
      <c r="A453">
        <v>4739</v>
      </c>
      <c r="B453">
        <v>42090</v>
      </c>
      <c r="D453" t="s">
        <v>3326</v>
      </c>
      <c r="E453" t="s">
        <v>123</v>
      </c>
      <c r="F453" t="s">
        <v>124</v>
      </c>
      <c r="G453" t="e">
        <f t="shared" si="92"/>
        <v>#N/A</v>
      </c>
      <c r="H453" s="15" t="e">
        <f t="shared" si="100"/>
        <v>#N/A</v>
      </c>
      <c r="I453" s="15" t="e">
        <f t="shared" si="100"/>
        <v>#N/A</v>
      </c>
      <c r="J453" s="15" t="e">
        <f t="shared" si="100"/>
        <v>#N/A</v>
      </c>
      <c r="K453" s="15" t="e">
        <f t="shared" si="100"/>
        <v>#N/A</v>
      </c>
      <c r="L453" s="15" t="e">
        <f t="shared" si="100"/>
        <v>#N/A</v>
      </c>
      <c r="M453" s="15" t="e">
        <f t="shared" si="100"/>
        <v>#N/A</v>
      </c>
      <c r="N453" s="15" t="e">
        <f t="shared" si="100"/>
        <v>#N/A</v>
      </c>
      <c r="O453" s="15" t="e">
        <f t="shared" si="100"/>
        <v>#N/A</v>
      </c>
      <c r="P453" s="15" t="e">
        <f t="shared" si="100"/>
        <v>#N/A</v>
      </c>
      <c r="Q453" s="15" t="e">
        <f t="shared" si="100"/>
        <v>#N/A</v>
      </c>
      <c r="R453" s="15" t="e">
        <f t="shared" si="100"/>
        <v>#N/A</v>
      </c>
      <c r="S453" s="15" t="e">
        <f t="shared" si="100"/>
        <v>#N/A</v>
      </c>
      <c r="T453" s="15" t="e">
        <f t="shared" si="100"/>
        <v>#N/A</v>
      </c>
      <c r="U453" s="15" t="e">
        <f t="shared" si="100"/>
        <v>#N/A</v>
      </c>
      <c r="V453" s="15" t="e">
        <f t="shared" si="100"/>
        <v>#N/A</v>
      </c>
      <c r="W453" s="18" t="e">
        <f t="shared" si="93"/>
        <v>#N/A</v>
      </c>
      <c r="X453" s="18" t="e">
        <f t="shared" si="94"/>
        <v>#N/A</v>
      </c>
      <c r="Y453" s="18" t="e">
        <f t="shared" si="95"/>
        <v>#N/A</v>
      </c>
      <c r="Z453" s="18" t="e">
        <f t="shared" si="96"/>
        <v>#N/A</v>
      </c>
      <c r="AA453" s="15" t="e">
        <f t="shared" si="97"/>
        <v>#N/A</v>
      </c>
      <c r="AB453" s="15" t="e">
        <f t="shared" si="98"/>
        <v>#N/A</v>
      </c>
      <c r="AC453" s="15" t="e">
        <f t="shared" si="99"/>
        <v>#N/A</v>
      </c>
    </row>
    <row r="454" spans="1:29" hidden="1" x14ac:dyDescent="0.2">
      <c r="A454">
        <v>4742</v>
      </c>
      <c r="B454">
        <v>42106</v>
      </c>
      <c r="D454" t="s">
        <v>3327</v>
      </c>
      <c r="E454" t="s">
        <v>941</v>
      </c>
      <c r="F454" t="s">
        <v>942</v>
      </c>
      <c r="G454" t="e">
        <f t="shared" si="92"/>
        <v>#N/A</v>
      </c>
      <c r="H454" s="15" t="e">
        <f t="shared" si="100"/>
        <v>#N/A</v>
      </c>
      <c r="I454" s="15" t="e">
        <f t="shared" si="100"/>
        <v>#N/A</v>
      </c>
      <c r="J454" s="15" t="e">
        <f t="shared" si="100"/>
        <v>#N/A</v>
      </c>
      <c r="K454" s="15" t="e">
        <f t="shared" si="100"/>
        <v>#N/A</v>
      </c>
      <c r="L454" s="15" t="e">
        <f t="shared" si="100"/>
        <v>#N/A</v>
      </c>
      <c r="M454" s="15" t="e">
        <f t="shared" si="100"/>
        <v>#N/A</v>
      </c>
      <c r="N454" s="15" t="e">
        <f t="shared" si="100"/>
        <v>#N/A</v>
      </c>
      <c r="O454" s="15" t="e">
        <f t="shared" si="100"/>
        <v>#N/A</v>
      </c>
      <c r="P454" s="15" t="e">
        <f t="shared" si="100"/>
        <v>#N/A</v>
      </c>
      <c r="Q454" s="15" t="e">
        <f t="shared" si="100"/>
        <v>#N/A</v>
      </c>
      <c r="R454" s="15" t="e">
        <f t="shared" si="100"/>
        <v>#N/A</v>
      </c>
      <c r="S454" s="15" t="e">
        <f t="shared" si="100"/>
        <v>#N/A</v>
      </c>
      <c r="T454" s="15" t="e">
        <f t="shared" si="100"/>
        <v>#N/A</v>
      </c>
      <c r="U454" s="15" t="e">
        <f t="shared" si="100"/>
        <v>#N/A</v>
      </c>
      <c r="V454" s="15" t="e">
        <f t="shared" si="100"/>
        <v>#N/A</v>
      </c>
      <c r="W454" s="18" t="e">
        <f t="shared" si="93"/>
        <v>#N/A</v>
      </c>
      <c r="X454" s="18" t="e">
        <f t="shared" si="94"/>
        <v>#N/A</v>
      </c>
      <c r="Y454" s="18" t="e">
        <f t="shared" si="95"/>
        <v>#N/A</v>
      </c>
      <c r="Z454" s="18" t="e">
        <f t="shared" si="96"/>
        <v>#N/A</v>
      </c>
      <c r="AA454" s="15" t="e">
        <f t="shared" si="97"/>
        <v>#N/A</v>
      </c>
      <c r="AB454" s="15" t="e">
        <f t="shared" si="98"/>
        <v>#N/A</v>
      </c>
      <c r="AC454" s="15" t="e">
        <f t="shared" si="99"/>
        <v>#N/A</v>
      </c>
    </row>
    <row r="455" spans="1:29" hidden="1" x14ac:dyDescent="0.2">
      <c r="A455">
        <v>4745</v>
      </c>
      <c r="B455">
        <v>41774</v>
      </c>
      <c r="C455" t="s">
        <v>3330</v>
      </c>
      <c r="D455" t="s">
        <v>3331</v>
      </c>
      <c r="E455" t="s">
        <v>6273</v>
      </c>
      <c r="F455" t="s">
        <v>1775</v>
      </c>
      <c r="G455" t="e">
        <f t="shared" si="92"/>
        <v>#N/A</v>
      </c>
      <c r="H455" s="15" t="e">
        <f t="shared" si="100"/>
        <v>#N/A</v>
      </c>
      <c r="I455" s="15" t="e">
        <f t="shared" si="100"/>
        <v>#N/A</v>
      </c>
      <c r="J455" s="15" t="e">
        <f t="shared" si="100"/>
        <v>#N/A</v>
      </c>
      <c r="K455" s="15" t="e">
        <f t="shared" si="100"/>
        <v>#N/A</v>
      </c>
      <c r="L455" s="15" t="e">
        <f t="shared" si="100"/>
        <v>#N/A</v>
      </c>
      <c r="M455" s="15" t="e">
        <f t="shared" si="100"/>
        <v>#N/A</v>
      </c>
      <c r="N455" s="15" t="e">
        <f t="shared" si="100"/>
        <v>#N/A</v>
      </c>
      <c r="O455" s="15" t="e">
        <f t="shared" si="100"/>
        <v>#N/A</v>
      </c>
      <c r="P455" s="15" t="e">
        <f t="shared" si="100"/>
        <v>#N/A</v>
      </c>
      <c r="Q455" s="15" t="e">
        <f t="shared" si="100"/>
        <v>#N/A</v>
      </c>
      <c r="R455" s="15" t="e">
        <f t="shared" si="100"/>
        <v>#N/A</v>
      </c>
      <c r="S455" s="15" t="e">
        <f t="shared" si="100"/>
        <v>#N/A</v>
      </c>
      <c r="T455" s="15" t="e">
        <f t="shared" si="100"/>
        <v>#N/A</v>
      </c>
      <c r="U455" s="15" t="e">
        <f t="shared" si="100"/>
        <v>#N/A</v>
      </c>
      <c r="V455" s="15" t="e">
        <f t="shared" si="100"/>
        <v>#N/A</v>
      </c>
      <c r="W455" s="18" t="e">
        <f t="shared" si="93"/>
        <v>#N/A</v>
      </c>
      <c r="X455" s="18" t="e">
        <f t="shared" si="94"/>
        <v>#N/A</v>
      </c>
      <c r="Y455" s="18" t="e">
        <f t="shared" si="95"/>
        <v>#N/A</v>
      </c>
      <c r="Z455" s="18" t="e">
        <f t="shared" si="96"/>
        <v>#N/A</v>
      </c>
      <c r="AA455" s="15" t="e">
        <f t="shared" si="97"/>
        <v>#N/A</v>
      </c>
      <c r="AB455" s="15" t="e">
        <f t="shared" si="98"/>
        <v>#N/A</v>
      </c>
      <c r="AC455" s="15" t="e">
        <f t="shared" si="99"/>
        <v>#N/A</v>
      </c>
    </row>
    <row r="456" spans="1:29" hidden="1" x14ac:dyDescent="0.2">
      <c r="A456">
        <v>4746</v>
      </c>
      <c r="B456">
        <v>42147</v>
      </c>
      <c r="C456" t="s">
        <v>3335</v>
      </c>
      <c r="D456" t="s">
        <v>3336</v>
      </c>
      <c r="E456" t="s">
        <v>6273</v>
      </c>
      <c r="F456" t="s">
        <v>1775</v>
      </c>
      <c r="G456" t="e">
        <f t="shared" si="92"/>
        <v>#N/A</v>
      </c>
      <c r="H456" s="15" t="e">
        <f t="shared" si="100"/>
        <v>#N/A</v>
      </c>
      <c r="I456" s="15" t="e">
        <f t="shared" si="100"/>
        <v>#N/A</v>
      </c>
      <c r="J456" s="15" t="e">
        <f t="shared" si="100"/>
        <v>#N/A</v>
      </c>
      <c r="K456" s="15" t="e">
        <f t="shared" si="100"/>
        <v>#N/A</v>
      </c>
      <c r="L456" s="15" t="e">
        <f t="shared" si="100"/>
        <v>#N/A</v>
      </c>
      <c r="M456" s="15" t="e">
        <f t="shared" si="100"/>
        <v>#N/A</v>
      </c>
      <c r="N456" s="15" t="e">
        <f t="shared" si="100"/>
        <v>#N/A</v>
      </c>
      <c r="O456" s="15" t="e">
        <f t="shared" si="100"/>
        <v>#N/A</v>
      </c>
      <c r="P456" s="15" t="e">
        <f t="shared" si="100"/>
        <v>#N/A</v>
      </c>
      <c r="Q456" s="15" t="e">
        <f t="shared" si="100"/>
        <v>#N/A</v>
      </c>
      <c r="R456" s="15" t="e">
        <f t="shared" si="100"/>
        <v>#N/A</v>
      </c>
      <c r="S456" s="15" t="e">
        <f t="shared" si="100"/>
        <v>#N/A</v>
      </c>
      <c r="T456" s="15" t="e">
        <f t="shared" si="100"/>
        <v>#N/A</v>
      </c>
      <c r="U456" s="15" t="e">
        <f t="shared" si="100"/>
        <v>#N/A</v>
      </c>
      <c r="V456" s="15" t="e">
        <f t="shared" si="100"/>
        <v>#N/A</v>
      </c>
      <c r="W456" s="18" t="e">
        <f t="shared" si="93"/>
        <v>#N/A</v>
      </c>
      <c r="X456" s="18" t="e">
        <f t="shared" si="94"/>
        <v>#N/A</v>
      </c>
      <c r="Y456" s="18" t="e">
        <f t="shared" si="95"/>
        <v>#N/A</v>
      </c>
      <c r="Z456" s="18" t="e">
        <f t="shared" si="96"/>
        <v>#N/A</v>
      </c>
      <c r="AA456" s="15" t="e">
        <f t="shared" si="97"/>
        <v>#N/A</v>
      </c>
      <c r="AB456" s="15" t="e">
        <f t="shared" si="98"/>
        <v>#N/A</v>
      </c>
      <c r="AC456" s="15" t="e">
        <f t="shared" si="99"/>
        <v>#N/A</v>
      </c>
    </row>
    <row r="457" spans="1:29" hidden="1" x14ac:dyDescent="0.2">
      <c r="A457">
        <v>4747</v>
      </c>
      <c r="B457">
        <v>41755</v>
      </c>
      <c r="D457" t="s">
        <v>3337</v>
      </c>
      <c r="E457" t="s">
        <v>78</v>
      </c>
      <c r="F457" t="s">
        <v>868</v>
      </c>
      <c r="G457" t="e">
        <f t="shared" si="92"/>
        <v>#N/A</v>
      </c>
      <c r="H457" s="15" t="e">
        <f t="shared" si="100"/>
        <v>#N/A</v>
      </c>
      <c r="I457" s="15" t="e">
        <f t="shared" si="100"/>
        <v>#N/A</v>
      </c>
      <c r="J457" s="15" t="e">
        <f t="shared" si="100"/>
        <v>#N/A</v>
      </c>
      <c r="K457" s="15" t="e">
        <f t="shared" si="100"/>
        <v>#N/A</v>
      </c>
      <c r="L457" s="15" t="e">
        <f t="shared" si="100"/>
        <v>#N/A</v>
      </c>
      <c r="M457" s="15" t="e">
        <f t="shared" si="100"/>
        <v>#N/A</v>
      </c>
      <c r="N457" s="15" t="e">
        <f t="shared" si="100"/>
        <v>#N/A</v>
      </c>
      <c r="O457" s="15" t="e">
        <f t="shared" si="100"/>
        <v>#N/A</v>
      </c>
      <c r="P457" s="15" t="e">
        <f t="shared" si="100"/>
        <v>#N/A</v>
      </c>
      <c r="Q457" s="15" t="e">
        <f t="shared" si="100"/>
        <v>#N/A</v>
      </c>
      <c r="R457" s="15" t="e">
        <f t="shared" si="100"/>
        <v>#N/A</v>
      </c>
      <c r="S457" s="15" t="e">
        <f t="shared" si="100"/>
        <v>#N/A</v>
      </c>
      <c r="T457" s="15" t="e">
        <f t="shared" si="100"/>
        <v>#N/A</v>
      </c>
      <c r="U457" s="15" t="e">
        <f t="shared" si="100"/>
        <v>#N/A</v>
      </c>
      <c r="V457" s="15" t="e">
        <f t="shared" si="100"/>
        <v>#N/A</v>
      </c>
      <c r="W457" s="18" t="e">
        <f t="shared" si="93"/>
        <v>#N/A</v>
      </c>
      <c r="X457" s="18" t="e">
        <f t="shared" si="94"/>
        <v>#N/A</v>
      </c>
      <c r="Y457" s="18" t="e">
        <f t="shared" si="95"/>
        <v>#N/A</v>
      </c>
      <c r="Z457" s="18" t="e">
        <f t="shared" si="96"/>
        <v>#N/A</v>
      </c>
      <c r="AA457" s="15" t="e">
        <f t="shared" si="97"/>
        <v>#N/A</v>
      </c>
      <c r="AB457" s="15" t="e">
        <f t="shared" si="98"/>
        <v>#N/A</v>
      </c>
      <c r="AC457" s="15" t="e">
        <f t="shared" si="99"/>
        <v>#N/A</v>
      </c>
    </row>
    <row r="458" spans="1:29" hidden="1" x14ac:dyDescent="0.2">
      <c r="A458">
        <v>4748</v>
      </c>
      <c r="B458">
        <v>41938</v>
      </c>
      <c r="D458" t="s">
        <v>3339</v>
      </c>
      <c r="E458" t="s">
        <v>29</v>
      </c>
      <c r="F458" t="s">
        <v>538</v>
      </c>
      <c r="G458" t="e">
        <f t="shared" si="92"/>
        <v>#N/A</v>
      </c>
      <c r="H458" s="15" t="e">
        <f t="shared" si="100"/>
        <v>#N/A</v>
      </c>
      <c r="I458" s="15" t="e">
        <f t="shared" si="100"/>
        <v>#N/A</v>
      </c>
      <c r="J458" s="15" t="e">
        <f t="shared" si="100"/>
        <v>#N/A</v>
      </c>
      <c r="K458" s="15" t="e">
        <f t="shared" si="100"/>
        <v>#N/A</v>
      </c>
      <c r="L458" s="15" t="e">
        <f t="shared" si="100"/>
        <v>#N/A</v>
      </c>
      <c r="M458" s="15" t="e">
        <f t="shared" si="100"/>
        <v>#N/A</v>
      </c>
      <c r="N458" s="15" t="e">
        <f t="shared" si="100"/>
        <v>#N/A</v>
      </c>
      <c r="O458" s="15" t="e">
        <f t="shared" si="100"/>
        <v>#N/A</v>
      </c>
      <c r="P458" s="15" t="e">
        <f t="shared" si="100"/>
        <v>#N/A</v>
      </c>
      <c r="Q458" s="15" t="e">
        <f t="shared" si="100"/>
        <v>#N/A</v>
      </c>
      <c r="R458" s="15" t="e">
        <f t="shared" si="100"/>
        <v>#N/A</v>
      </c>
      <c r="S458" s="15" t="e">
        <f t="shared" si="100"/>
        <v>#N/A</v>
      </c>
      <c r="T458" s="15" t="e">
        <f t="shared" si="100"/>
        <v>#N/A</v>
      </c>
      <c r="U458" s="15" t="e">
        <f t="shared" si="100"/>
        <v>#N/A</v>
      </c>
      <c r="V458" s="15" t="e">
        <f t="shared" si="100"/>
        <v>#N/A</v>
      </c>
      <c r="W458" s="18" t="e">
        <f t="shared" si="93"/>
        <v>#N/A</v>
      </c>
      <c r="X458" s="18" t="e">
        <f t="shared" si="94"/>
        <v>#N/A</v>
      </c>
      <c r="Y458" s="18" t="e">
        <f t="shared" si="95"/>
        <v>#N/A</v>
      </c>
      <c r="Z458" s="18" t="e">
        <f t="shared" si="96"/>
        <v>#N/A</v>
      </c>
      <c r="AA458" s="15" t="e">
        <f t="shared" si="97"/>
        <v>#N/A</v>
      </c>
      <c r="AB458" s="15" t="e">
        <f t="shared" si="98"/>
        <v>#N/A</v>
      </c>
      <c r="AC458" s="15" t="e">
        <f t="shared" si="99"/>
        <v>#N/A</v>
      </c>
    </row>
    <row r="459" spans="1:29" hidden="1" x14ac:dyDescent="0.2">
      <c r="A459">
        <v>4749</v>
      </c>
      <c r="B459">
        <v>41989</v>
      </c>
      <c r="C459" t="s">
        <v>3340</v>
      </c>
      <c r="D459" t="s">
        <v>3341</v>
      </c>
      <c r="E459" t="s">
        <v>57</v>
      </c>
      <c r="F459" t="s">
        <v>61</v>
      </c>
      <c r="G459" t="str">
        <f t="shared" si="92"/>
        <v>DirectLink SCADA Upgrade</v>
      </c>
      <c r="H459" s="15">
        <f t="shared" si="100"/>
        <v>0</v>
      </c>
      <c r="I459" s="15">
        <f t="shared" si="100"/>
        <v>0</v>
      </c>
      <c r="J459" s="15">
        <f t="shared" si="100"/>
        <v>183685.9</v>
      </c>
      <c r="K459" s="15">
        <f t="shared" si="100"/>
        <v>978415.68</v>
      </c>
      <c r="L459" s="15">
        <f t="shared" si="100"/>
        <v>0</v>
      </c>
      <c r="M459" s="15">
        <f t="shared" si="100"/>
        <v>520807</v>
      </c>
      <c r="N459" s="15">
        <f t="shared" si="100"/>
        <v>1340000</v>
      </c>
      <c r="O459" s="15">
        <f t="shared" si="100"/>
        <v>127320.97</v>
      </c>
      <c r="P459" s="15">
        <f t="shared" si="100"/>
        <v>263685.90000000002</v>
      </c>
      <c r="Q459" s="15">
        <f t="shared" si="100"/>
        <v>80000</v>
      </c>
      <c r="R459" s="15">
        <f t="shared" si="100"/>
        <v>922050.75</v>
      </c>
      <c r="S459" s="15">
        <f t="shared" si="100"/>
        <v>1178415.68</v>
      </c>
      <c r="T459" s="15">
        <f t="shared" si="100"/>
        <v>200000</v>
      </c>
      <c r="U459" s="15">
        <f t="shared" si="100"/>
        <v>159581.31</v>
      </c>
      <c r="V459" s="15">
        <f t="shared" si="100"/>
        <v>0</v>
      </c>
      <c r="W459" s="18">
        <f t="shared" si="93"/>
        <v>1340000</v>
      </c>
      <c r="X459" s="18">
        <f t="shared" si="94"/>
        <v>1178415.68</v>
      </c>
      <c r="Y459" s="18">
        <f t="shared" si="95"/>
        <v>161584.32000000007</v>
      </c>
      <c r="Z459" s="18">
        <f t="shared" si="96"/>
        <v>520807</v>
      </c>
      <c r="AA459" s="15">
        <f t="shared" si="97"/>
        <v>794729.78</v>
      </c>
      <c r="AB459" s="15">
        <f t="shared" si="98"/>
        <v>263685.90000000002</v>
      </c>
      <c r="AC459" s="15">
        <f t="shared" si="99"/>
        <v>119999.99999999977</v>
      </c>
    </row>
    <row r="460" spans="1:29" hidden="1" x14ac:dyDescent="0.2">
      <c r="A460">
        <v>4750</v>
      </c>
      <c r="B460">
        <v>42095</v>
      </c>
      <c r="D460" t="s">
        <v>3344</v>
      </c>
      <c r="E460" t="s">
        <v>123</v>
      </c>
      <c r="F460" t="s">
        <v>124</v>
      </c>
      <c r="G460" t="e">
        <f t="shared" si="92"/>
        <v>#N/A</v>
      </c>
      <c r="H460" s="15" t="e">
        <f t="shared" si="100"/>
        <v>#N/A</v>
      </c>
      <c r="I460" s="15" t="e">
        <f t="shared" si="100"/>
        <v>#N/A</v>
      </c>
      <c r="J460" s="15" t="e">
        <f t="shared" si="100"/>
        <v>#N/A</v>
      </c>
      <c r="K460" s="15" t="e">
        <f t="shared" si="100"/>
        <v>#N/A</v>
      </c>
      <c r="L460" s="15" t="e">
        <f t="shared" si="100"/>
        <v>#N/A</v>
      </c>
      <c r="M460" s="15" t="e">
        <f t="shared" si="100"/>
        <v>#N/A</v>
      </c>
      <c r="N460" s="15" t="e">
        <f t="shared" si="100"/>
        <v>#N/A</v>
      </c>
      <c r="O460" s="15" t="e">
        <f t="shared" si="100"/>
        <v>#N/A</v>
      </c>
      <c r="P460" s="15" t="e">
        <f t="shared" si="100"/>
        <v>#N/A</v>
      </c>
      <c r="Q460" s="15" t="e">
        <f t="shared" si="100"/>
        <v>#N/A</v>
      </c>
      <c r="R460" s="15" t="e">
        <f t="shared" si="100"/>
        <v>#N/A</v>
      </c>
      <c r="S460" s="15" t="e">
        <f t="shared" si="100"/>
        <v>#N/A</v>
      </c>
      <c r="T460" s="15" t="e">
        <f t="shared" si="100"/>
        <v>#N/A</v>
      </c>
      <c r="U460" s="15" t="e">
        <f t="shared" si="100"/>
        <v>#N/A</v>
      </c>
      <c r="V460" s="15" t="e">
        <f t="shared" si="100"/>
        <v>#N/A</v>
      </c>
      <c r="W460" s="18" t="e">
        <f t="shared" si="93"/>
        <v>#N/A</v>
      </c>
      <c r="X460" s="18" t="e">
        <f t="shared" si="94"/>
        <v>#N/A</v>
      </c>
      <c r="Y460" s="18" t="e">
        <f t="shared" si="95"/>
        <v>#N/A</v>
      </c>
      <c r="Z460" s="18" t="e">
        <f t="shared" si="96"/>
        <v>#N/A</v>
      </c>
      <c r="AA460" s="15" t="e">
        <f t="shared" si="97"/>
        <v>#N/A</v>
      </c>
      <c r="AB460" s="15" t="e">
        <f t="shared" si="98"/>
        <v>#N/A</v>
      </c>
      <c r="AC460" s="15" t="e">
        <f t="shared" si="99"/>
        <v>#N/A</v>
      </c>
    </row>
    <row r="461" spans="1:29" hidden="1" x14ac:dyDescent="0.2">
      <c r="A461">
        <v>4751</v>
      </c>
      <c r="B461">
        <v>42100</v>
      </c>
      <c r="C461" t="s">
        <v>3345</v>
      </c>
      <c r="D461" t="s">
        <v>3346</v>
      </c>
      <c r="E461" t="s">
        <v>123</v>
      </c>
      <c r="F461" t="s">
        <v>124</v>
      </c>
      <c r="G461" t="str">
        <f t="shared" si="92"/>
        <v>VTS21.SIB18 Culcairn Gas Qlty</v>
      </c>
      <c r="H461" s="15">
        <f t="shared" si="100"/>
        <v>0</v>
      </c>
      <c r="I461" s="15">
        <f t="shared" si="100"/>
        <v>0</v>
      </c>
      <c r="J461" s="15">
        <f t="shared" si="100"/>
        <v>6695.34</v>
      </c>
      <c r="K461" s="15">
        <f t="shared" si="100"/>
        <v>1668411.32</v>
      </c>
      <c r="L461" s="15">
        <f t="shared" si="100"/>
        <v>0</v>
      </c>
      <c r="M461" s="15">
        <f t="shared" si="100"/>
        <v>273166.7</v>
      </c>
      <c r="N461" s="15">
        <f t="shared" si="100"/>
        <v>1639000</v>
      </c>
      <c r="O461" s="15">
        <f t="shared" si="100"/>
        <v>6695.34</v>
      </c>
      <c r="P461" s="15">
        <f t="shared" si="100"/>
        <v>6695.34</v>
      </c>
      <c r="Q461" s="15">
        <f t="shared" si="100"/>
        <v>0</v>
      </c>
      <c r="R461" s="15">
        <f t="shared" si="100"/>
        <v>1668411.32</v>
      </c>
      <c r="S461" s="15">
        <f t="shared" si="100"/>
        <v>1668411.32</v>
      </c>
      <c r="T461" s="15">
        <f t="shared" si="100"/>
        <v>0</v>
      </c>
      <c r="U461" s="15">
        <f t="shared" si="100"/>
        <v>0</v>
      </c>
      <c r="V461" s="15">
        <f t="shared" si="100"/>
        <v>0</v>
      </c>
      <c r="W461" s="18">
        <f t="shared" si="93"/>
        <v>1639000</v>
      </c>
      <c r="X461" s="18">
        <f t="shared" si="94"/>
        <v>1668411.32</v>
      </c>
      <c r="Y461" s="18">
        <f t="shared" si="95"/>
        <v>-29411.320000000065</v>
      </c>
      <c r="Z461" s="18">
        <f t="shared" si="96"/>
        <v>273166.7</v>
      </c>
      <c r="AA461" s="15">
        <f t="shared" si="97"/>
        <v>1661715.98</v>
      </c>
      <c r="AB461" s="15">
        <f t="shared" si="98"/>
        <v>6695.34</v>
      </c>
      <c r="AC461" s="15">
        <f t="shared" si="99"/>
        <v>0</v>
      </c>
    </row>
    <row r="462" spans="1:29" hidden="1" x14ac:dyDescent="0.2">
      <c r="A462">
        <v>4752</v>
      </c>
      <c r="B462">
        <v>42102</v>
      </c>
      <c r="C462" t="s">
        <v>3347</v>
      </c>
      <c r="D462" t="s">
        <v>3348</v>
      </c>
      <c r="E462" t="s">
        <v>71</v>
      </c>
      <c r="F462" t="s">
        <v>6263</v>
      </c>
      <c r="G462" t="str">
        <f t="shared" si="92"/>
        <v>MSEP21.SIB06 Validation Digs</v>
      </c>
      <c r="H462" s="15">
        <f t="shared" si="100"/>
        <v>0</v>
      </c>
      <c r="I462" s="15">
        <f t="shared" si="100"/>
        <v>0</v>
      </c>
      <c r="J462" s="15">
        <f t="shared" si="100"/>
        <v>283183.84999999998</v>
      </c>
      <c r="K462" s="15">
        <f t="shared" si="100"/>
        <v>691661.04</v>
      </c>
      <c r="L462" s="15">
        <f t="shared" si="100"/>
        <v>342174</v>
      </c>
      <c r="M462" s="15">
        <f t="shared" si="100"/>
        <v>723000</v>
      </c>
      <c r="N462" s="15">
        <f t="shared" si="100"/>
        <v>723000</v>
      </c>
      <c r="O462" s="15">
        <f t="shared" si="100"/>
        <v>242743.85</v>
      </c>
      <c r="P462" s="15">
        <f t="shared" si="100"/>
        <v>672103.85</v>
      </c>
      <c r="Q462" s="15">
        <f t="shared" si="100"/>
        <v>388920</v>
      </c>
      <c r="R462" s="15">
        <f t="shared" si="100"/>
        <v>983218.82</v>
      </c>
      <c r="S462" s="15">
        <f t="shared" si="100"/>
        <v>1412578.82</v>
      </c>
      <c r="T462" s="15">
        <f t="shared" si="100"/>
        <v>720917.78</v>
      </c>
      <c r="U462" s="15">
        <f t="shared" si="100"/>
        <v>22993.34</v>
      </c>
      <c r="V462" s="15">
        <f t="shared" si="100"/>
        <v>0</v>
      </c>
      <c r="W462" s="18">
        <f t="shared" si="93"/>
        <v>723000</v>
      </c>
      <c r="X462" s="18">
        <f t="shared" si="94"/>
        <v>1412578.82</v>
      </c>
      <c r="Y462" s="18">
        <f t="shared" si="95"/>
        <v>-689578.82000000007</v>
      </c>
      <c r="Z462" s="18">
        <f t="shared" si="96"/>
        <v>723000</v>
      </c>
      <c r="AA462" s="15">
        <f t="shared" si="97"/>
        <v>408477.19000000006</v>
      </c>
      <c r="AB462" s="15">
        <f t="shared" si="98"/>
        <v>672103.85</v>
      </c>
      <c r="AC462" s="15">
        <f t="shared" si="99"/>
        <v>331997.78000000003</v>
      </c>
    </row>
    <row r="463" spans="1:29" hidden="1" x14ac:dyDescent="0.2">
      <c r="A463">
        <v>4753</v>
      </c>
      <c r="B463">
        <v>42165</v>
      </c>
      <c r="C463" t="s">
        <v>3349</v>
      </c>
      <c r="D463" t="s">
        <v>3350</v>
      </c>
      <c r="E463" t="s">
        <v>1158</v>
      </c>
      <c r="F463" t="s">
        <v>140</v>
      </c>
      <c r="G463" t="e">
        <f t="shared" si="92"/>
        <v>#N/A</v>
      </c>
      <c r="H463" s="15" t="e">
        <f t="shared" si="100"/>
        <v>#N/A</v>
      </c>
      <c r="I463" s="15" t="e">
        <f t="shared" si="100"/>
        <v>#N/A</v>
      </c>
      <c r="J463" s="15" t="e">
        <f t="shared" si="100"/>
        <v>#N/A</v>
      </c>
      <c r="K463" s="15" t="e">
        <f t="shared" si="100"/>
        <v>#N/A</v>
      </c>
      <c r="L463" s="15" t="e">
        <f t="shared" si="100"/>
        <v>#N/A</v>
      </c>
      <c r="M463" s="15" t="e">
        <f t="shared" si="100"/>
        <v>#N/A</v>
      </c>
      <c r="N463" s="15" t="e">
        <f t="shared" si="100"/>
        <v>#N/A</v>
      </c>
      <c r="O463" s="15" t="e">
        <f t="shared" si="100"/>
        <v>#N/A</v>
      </c>
      <c r="P463" s="15" t="e">
        <f t="shared" si="100"/>
        <v>#N/A</v>
      </c>
      <c r="Q463" s="15" t="e">
        <f t="shared" si="100"/>
        <v>#N/A</v>
      </c>
      <c r="R463" s="15" t="e">
        <f t="shared" si="100"/>
        <v>#N/A</v>
      </c>
      <c r="S463" s="15" t="e">
        <f t="shared" si="100"/>
        <v>#N/A</v>
      </c>
      <c r="T463" s="15" t="e">
        <f t="shared" si="100"/>
        <v>#N/A</v>
      </c>
      <c r="U463" s="15" t="e">
        <f t="shared" si="100"/>
        <v>#N/A</v>
      </c>
      <c r="V463" s="15" t="e">
        <f t="shared" si="100"/>
        <v>#N/A</v>
      </c>
      <c r="W463" s="18" t="e">
        <f t="shared" si="93"/>
        <v>#N/A</v>
      </c>
      <c r="X463" s="18" t="e">
        <f t="shared" si="94"/>
        <v>#N/A</v>
      </c>
      <c r="Y463" s="18" t="e">
        <f t="shared" si="95"/>
        <v>#N/A</v>
      </c>
      <c r="Z463" s="18" t="e">
        <f t="shared" si="96"/>
        <v>#N/A</v>
      </c>
      <c r="AA463" s="15" t="e">
        <f t="shared" si="97"/>
        <v>#N/A</v>
      </c>
      <c r="AB463" s="15" t="e">
        <f t="shared" si="98"/>
        <v>#N/A</v>
      </c>
      <c r="AC463" s="15" t="e">
        <f t="shared" si="99"/>
        <v>#N/A</v>
      </c>
    </row>
    <row r="464" spans="1:29" hidden="1" x14ac:dyDescent="0.2">
      <c r="A464">
        <v>4754</v>
      </c>
      <c r="B464">
        <v>41173</v>
      </c>
      <c r="D464" t="s">
        <v>3351</v>
      </c>
      <c r="E464" t="s">
        <v>941</v>
      </c>
      <c r="F464" t="s">
        <v>942</v>
      </c>
      <c r="G464" t="str">
        <f t="shared" si="92"/>
        <v>CWP 3P RMS Parkes</v>
      </c>
      <c r="H464" s="15">
        <f t="shared" si="100"/>
        <v>0</v>
      </c>
      <c r="I464" s="15">
        <f t="shared" si="100"/>
        <v>0</v>
      </c>
      <c r="J464" s="15">
        <f t="shared" si="100"/>
        <v>25747.55</v>
      </c>
      <c r="K464" s="15">
        <f t="shared" si="100"/>
        <v>374409.72</v>
      </c>
      <c r="L464" s="15">
        <f t="shared" si="100"/>
        <v>0</v>
      </c>
      <c r="M464" s="15">
        <f t="shared" si="100"/>
        <v>0</v>
      </c>
      <c r="N464" s="15">
        <f t="shared" si="100"/>
        <v>0</v>
      </c>
      <c r="O464" s="15">
        <f t="shared" si="100"/>
        <v>25747.55</v>
      </c>
      <c r="P464" s="15">
        <f t="shared" si="100"/>
        <v>25747.55</v>
      </c>
      <c r="Q464" s="15">
        <f t="shared" si="100"/>
        <v>0</v>
      </c>
      <c r="R464" s="15">
        <f t="shared" si="100"/>
        <v>374409.72</v>
      </c>
      <c r="S464" s="15">
        <f t="shared" si="100"/>
        <v>374409.72</v>
      </c>
      <c r="T464" s="15">
        <f t="shared" si="100"/>
        <v>0</v>
      </c>
      <c r="U464" s="15">
        <f t="shared" si="100"/>
        <v>0</v>
      </c>
      <c r="V464" s="15">
        <f t="shared" si="100"/>
        <v>0</v>
      </c>
      <c r="W464" s="18">
        <f t="shared" si="93"/>
        <v>0</v>
      </c>
      <c r="X464" s="18">
        <f t="shared" si="94"/>
        <v>374409.72</v>
      </c>
      <c r="Y464" s="18">
        <f t="shared" si="95"/>
        <v>-374409.72</v>
      </c>
      <c r="Z464" s="18">
        <f t="shared" si="96"/>
        <v>0</v>
      </c>
      <c r="AA464" s="15">
        <f t="shared" si="97"/>
        <v>348662.17</v>
      </c>
      <c r="AB464" s="15">
        <f t="shared" si="98"/>
        <v>25747.55</v>
      </c>
      <c r="AC464" s="15">
        <f t="shared" si="99"/>
        <v>0</v>
      </c>
    </row>
    <row r="465" spans="1:29" hidden="1" x14ac:dyDescent="0.2">
      <c r="A465">
        <v>4759</v>
      </c>
      <c r="B465">
        <v>42173</v>
      </c>
      <c r="C465" t="s">
        <v>3356</v>
      </c>
      <c r="D465" t="s">
        <v>3357</v>
      </c>
      <c r="E465" t="s">
        <v>174</v>
      </c>
      <c r="F465" t="s">
        <v>881</v>
      </c>
      <c r="G465" t="e">
        <f t="shared" si="92"/>
        <v>#N/A</v>
      </c>
      <c r="H465" s="15" t="e">
        <f t="shared" si="100"/>
        <v>#N/A</v>
      </c>
      <c r="I465" s="15" t="e">
        <f t="shared" si="100"/>
        <v>#N/A</v>
      </c>
      <c r="J465" s="15" t="e">
        <f t="shared" si="100"/>
        <v>#N/A</v>
      </c>
      <c r="K465" s="15" t="e">
        <f t="shared" si="100"/>
        <v>#N/A</v>
      </c>
      <c r="L465" s="15" t="e">
        <f t="shared" si="100"/>
        <v>#N/A</v>
      </c>
      <c r="M465" s="15" t="e">
        <f t="shared" si="100"/>
        <v>#N/A</v>
      </c>
      <c r="N465" s="15" t="e">
        <f t="shared" si="100"/>
        <v>#N/A</v>
      </c>
      <c r="O465" s="15" t="e">
        <f t="shared" si="100"/>
        <v>#N/A</v>
      </c>
      <c r="P465" s="15" t="e">
        <f t="shared" si="100"/>
        <v>#N/A</v>
      </c>
      <c r="Q465" s="15" t="e">
        <f t="shared" si="100"/>
        <v>#N/A</v>
      </c>
      <c r="R465" s="15" t="e">
        <f t="shared" si="100"/>
        <v>#N/A</v>
      </c>
      <c r="S465" s="15" t="e">
        <f t="shared" si="100"/>
        <v>#N/A</v>
      </c>
      <c r="T465" s="15" t="e">
        <f t="shared" si="100"/>
        <v>#N/A</v>
      </c>
      <c r="U465" s="15" t="e">
        <f t="shared" si="100"/>
        <v>#N/A</v>
      </c>
      <c r="V465" s="15" t="e">
        <f t="shared" si="100"/>
        <v>#N/A</v>
      </c>
      <c r="W465" s="18" t="e">
        <f t="shared" si="93"/>
        <v>#N/A</v>
      </c>
      <c r="X465" s="18" t="e">
        <f t="shared" si="94"/>
        <v>#N/A</v>
      </c>
      <c r="Y465" s="18" t="e">
        <f t="shared" si="95"/>
        <v>#N/A</v>
      </c>
      <c r="Z465" s="18" t="e">
        <f t="shared" si="96"/>
        <v>#N/A</v>
      </c>
      <c r="AA465" s="15" t="e">
        <f t="shared" si="97"/>
        <v>#N/A</v>
      </c>
      <c r="AB465" s="15" t="e">
        <f t="shared" si="98"/>
        <v>#N/A</v>
      </c>
      <c r="AC465" s="15" t="e">
        <f t="shared" si="99"/>
        <v>#N/A</v>
      </c>
    </row>
    <row r="466" spans="1:29" hidden="1" x14ac:dyDescent="0.2">
      <c r="A466">
        <v>4760</v>
      </c>
      <c r="D466" t="s">
        <v>3358</v>
      </c>
      <c r="E466" t="s">
        <v>174</v>
      </c>
      <c r="F466" t="s">
        <v>881</v>
      </c>
      <c r="G466" t="e">
        <f t="shared" si="92"/>
        <v>#N/A</v>
      </c>
      <c r="H466" s="15" t="e">
        <f t="shared" si="100"/>
        <v>#N/A</v>
      </c>
      <c r="I466" s="15" t="e">
        <f t="shared" si="100"/>
        <v>#N/A</v>
      </c>
      <c r="J466" s="15" t="e">
        <f t="shared" si="100"/>
        <v>#N/A</v>
      </c>
      <c r="K466" s="15" t="e">
        <f t="shared" si="100"/>
        <v>#N/A</v>
      </c>
      <c r="L466" s="15" t="e">
        <f t="shared" si="100"/>
        <v>#N/A</v>
      </c>
      <c r="M466" s="15" t="e">
        <f t="shared" si="100"/>
        <v>#N/A</v>
      </c>
      <c r="N466" s="15" t="e">
        <f t="shared" si="100"/>
        <v>#N/A</v>
      </c>
      <c r="O466" s="15" t="e">
        <f t="shared" si="100"/>
        <v>#N/A</v>
      </c>
      <c r="P466" s="15" t="e">
        <f t="shared" si="100"/>
        <v>#N/A</v>
      </c>
      <c r="Q466" s="15" t="e">
        <f t="shared" si="100"/>
        <v>#N/A</v>
      </c>
      <c r="R466" s="15" t="e">
        <f t="shared" si="100"/>
        <v>#N/A</v>
      </c>
      <c r="S466" s="15" t="e">
        <f t="shared" si="100"/>
        <v>#N/A</v>
      </c>
      <c r="T466" s="15" t="e">
        <f t="shared" si="100"/>
        <v>#N/A</v>
      </c>
      <c r="U466" s="15" t="e">
        <f t="shared" si="100"/>
        <v>#N/A</v>
      </c>
      <c r="V466" s="15" t="e">
        <f t="shared" si="100"/>
        <v>#N/A</v>
      </c>
      <c r="W466" s="18" t="e">
        <f t="shared" si="93"/>
        <v>#N/A</v>
      </c>
      <c r="X466" s="18" t="e">
        <f t="shared" si="94"/>
        <v>#N/A</v>
      </c>
      <c r="Y466" s="18" t="e">
        <f t="shared" si="95"/>
        <v>#N/A</v>
      </c>
      <c r="Z466" s="18" t="e">
        <f t="shared" si="96"/>
        <v>#N/A</v>
      </c>
      <c r="AA466" s="15" t="e">
        <f t="shared" si="97"/>
        <v>#N/A</v>
      </c>
      <c r="AB466" s="15" t="e">
        <f t="shared" si="98"/>
        <v>#N/A</v>
      </c>
      <c r="AC466" s="15" t="e">
        <f t="shared" si="99"/>
        <v>#N/A</v>
      </c>
    </row>
    <row r="467" spans="1:29" hidden="1" x14ac:dyDescent="0.2">
      <c r="A467">
        <v>4764</v>
      </c>
      <c r="B467">
        <v>41820</v>
      </c>
      <c r="D467" t="s">
        <v>3361</v>
      </c>
      <c r="E467" t="s">
        <v>71</v>
      </c>
      <c r="F467" t="s">
        <v>6263</v>
      </c>
      <c r="G467" t="e">
        <f t="shared" si="92"/>
        <v>#N/A</v>
      </c>
      <c r="H467" s="15" t="e">
        <f t="shared" ref="H467:V483" si="101">VLOOKUP($A467,SIBMonthly,H$1,FALSE)</f>
        <v>#N/A</v>
      </c>
      <c r="I467" s="15" t="e">
        <f t="shared" si="101"/>
        <v>#N/A</v>
      </c>
      <c r="J467" s="15" t="e">
        <f t="shared" si="101"/>
        <v>#N/A</v>
      </c>
      <c r="K467" s="15" t="e">
        <f t="shared" si="101"/>
        <v>#N/A</v>
      </c>
      <c r="L467" s="15" t="e">
        <f t="shared" si="101"/>
        <v>#N/A</v>
      </c>
      <c r="M467" s="15" t="e">
        <f t="shared" si="101"/>
        <v>#N/A</v>
      </c>
      <c r="N467" s="15" t="e">
        <f t="shared" si="101"/>
        <v>#N/A</v>
      </c>
      <c r="O467" s="15" t="e">
        <f t="shared" si="101"/>
        <v>#N/A</v>
      </c>
      <c r="P467" s="15" t="e">
        <f t="shared" si="101"/>
        <v>#N/A</v>
      </c>
      <c r="Q467" s="15" t="e">
        <f t="shared" si="101"/>
        <v>#N/A</v>
      </c>
      <c r="R467" s="15" t="e">
        <f t="shared" si="101"/>
        <v>#N/A</v>
      </c>
      <c r="S467" s="15" t="e">
        <f t="shared" si="101"/>
        <v>#N/A</v>
      </c>
      <c r="T467" s="15" t="e">
        <f t="shared" si="101"/>
        <v>#N/A</v>
      </c>
      <c r="U467" s="15" t="e">
        <f t="shared" si="101"/>
        <v>#N/A</v>
      </c>
      <c r="V467" s="15" t="e">
        <f t="shared" si="101"/>
        <v>#N/A</v>
      </c>
      <c r="W467" s="18" t="e">
        <f t="shared" si="93"/>
        <v>#N/A</v>
      </c>
      <c r="X467" s="18" t="e">
        <f t="shared" si="94"/>
        <v>#N/A</v>
      </c>
      <c r="Y467" s="18" t="e">
        <f t="shared" si="95"/>
        <v>#N/A</v>
      </c>
      <c r="Z467" s="18" t="e">
        <f t="shared" si="96"/>
        <v>#N/A</v>
      </c>
      <c r="AA467" s="15" t="e">
        <f t="shared" si="97"/>
        <v>#N/A</v>
      </c>
      <c r="AB467" s="15" t="e">
        <f t="shared" si="98"/>
        <v>#N/A</v>
      </c>
      <c r="AC467" s="15" t="e">
        <f t="shared" si="99"/>
        <v>#N/A</v>
      </c>
    </row>
    <row r="468" spans="1:29" hidden="1" x14ac:dyDescent="0.2">
      <c r="A468">
        <v>4765</v>
      </c>
      <c r="B468">
        <v>42062</v>
      </c>
      <c r="D468" t="s">
        <v>3362</v>
      </c>
      <c r="E468" t="s">
        <v>78</v>
      </c>
      <c r="F468" t="s">
        <v>868</v>
      </c>
      <c r="G468" t="e">
        <f t="shared" si="92"/>
        <v>#N/A</v>
      </c>
      <c r="H468" s="15" t="e">
        <f t="shared" si="101"/>
        <v>#N/A</v>
      </c>
      <c r="I468" s="15" t="e">
        <f t="shared" si="101"/>
        <v>#N/A</v>
      </c>
      <c r="J468" s="15" t="e">
        <f t="shared" si="101"/>
        <v>#N/A</v>
      </c>
      <c r="K468" s="15" t="e">
        <f t="shared" si="101"/>
        <v>#N/A</v>
      </c>
      <c r="L468" s="15" t="e">
        <f t="shared" si="101"/>
        <v>#N/A</v>
      </c>
      <c r="M468" s="15" t="e">
        <f t="shared" si="101"/>
        <v>#N/A</v>
      </c>
      <c r="N468" s="15" t="e">
        <f t="shared" si="101"/>
        <v>#N/A</v>
      </c>
      <c r="O468" s="15" t="e">
        <f t="shared" si="101"/>
        <v>#N/A</v>
      </c>
      <c r="P468" s="15" t="e">
        <f t="shared" si="101"/>
        <v>#N/A</v>
      </c>
      <c r="Q468" s="15" t="e">
        <f t="shared" si="101"/>
        <v>#N/A</v>
      </c>
      <c r="R468" s="15" t="e">
        <f t="shared" si="101"/>
        <v>#N/A</v>
      </c>
      <c r="S468" s="15" t="e">
        <f t="shared" si="101"/>
        <v>#N/A</v>
      </c>
      <c r="T468" s="15" t="e">
        <f t="shared" si="101"/>
        <v>#N/A</v>
      </c>
      <c r="U468" s="15" t="e">
        <f t="shared" si="101"/>
        <v>#N/A</v>
      </c>
      <c r="V468" s="15" t="e">
        <f t="shared" si="101"/>
        <v>#N/A</v>
      </c>
      <c r="W468" s="18" t="e">
        <f t="shared" si="93"/>
        <v>#N/A</v>
      </c>
      <c r="X468" s="18" t="e">
        <f t="shared" si="94"/>
        <v>#N/A</v>
      </c>
      <c r="Y468" s="18" t="e">
        <f t="shared" si="95"/>
        <v>#N/A</v>
      </c>
      <c r="Z468" s="18" t="e">
        <f t="shared" si="96"/>
        <v>#N/A</v>
      </c>
      <c r="AA468" s="15" t="e">
        <f t="shared" si="97"/>
        <v>#N/A</v>
      </c>
      <c r="AB468" s="15" t="e">
        <f t="shared" si="98"/>
        <v>#N/A</v>
      </c>
      <c r="AC468" s="15" t="e">
        <f t="shared" si="99"/>
        <v>#N/A</v>
      </c>
    </row>
    <row r="469" spans="1:29" hidden="1" x14ac:dyDescent="0.2">
      <c r="A469">
        <v>4766</v>
      </c>
      <c r="B469">
        <v>42064</v>
      </c>
      <c r="D469" t="s">
        <v>3363</v>
      </c>
      <c r="E469" t="s">
        <v>123</v>
      </c>
      <c r="F469" t="s">
        <v>124</v>
      </c>
      <c r="G469" t="e">
        <f t="shared" si="92"/>
        <v>#N/A</v>
      </c>
      <c r="H469" s="15" t="e">
        <f t="shared" si="101"/>
        <v>#N/A</v>
      </c>
      <c r="I469" s="15" t="e">
        <f t="shared" si="101"/>
        <v>#N/A</v>
      </c>
      <c r="J469" s="15" t="e">
        <f t="shared" si="101"/>
        <v>#N/A</v>
      </c>
      <c r="K469" s="15" t="e">
        <f t="shared" si="101"/>
        <v>#N/A</v>
      </c>
      <c r="L469" s="15" t="e">
        <f t="shared" si="101"/>
        <v>#N/A</v>
      </c>
      <c r="M469" s="15" t="e">
        <f t="shared" si="101"/>
        <v>#N/A</v>
      </c>
      <c r="N469" s="15" t="e">
        <f t="shared" si="101"/>
        <v>#N/A</v>
      </c>
      <c r="O469" s="15" t="e">
        <f t="shared" si="101"/>
        <v>#N/A</v>
      </c>
      <c r="P469" s="15" t="e">
        <f t="shared" si="101"/>
        <v>#N/A</v>
      </c>
      <c r="Q469" s="15" t="e">
        <f t="shared" si="101"/>
        <v>#N/A</v>
      </c>
      <c r="R469" s="15" t="e">
        <f t="shared" si="101"/>
        <v>#N/A</v>
      </c>
      <c r="S469" s="15" t="e">
        <f t="shared" si="101"/>
        <v>#N/A</v>
      </c>
      <c r="T469" s="15" t="e">
        <f t="shared" si="101"/>
        <v>#N/A</v>
      </c>
      <c r="U469" s="15" t="e">
        <f t="shared" si="101"/>
        <v>#N/A</v>
      </c>
      <c r="V469" s="15" t="e">
        <f t="shared" si="101"/>
        <v>#N/A</v>
      </c>
      <c r="W469" s="18" t="e">
        <f t="shared" si="93"/>
        <v>#N/A</v>
      </c>
      <c r="X469" s="18" t="e">
        <f t="shared" si="94"/>
        <v>#N/A</v>
      </c>
      <c r="Y469" s="18" t="e">
        <f t="shared" si="95"/>
        <v>#N/A</v>
      </c>
      <c r="Z469" s="18" t="e">
        <f t="shared" si="96"/>
        <v>#N/A</v>
      </c>
      <c r="AA469" s="15" t="e">
        <f t="shared" si="97"/>
        <v>#N/A</v>
      </c>
      <c r="AB469" s="15" t="e">
        <f t="shared" si="98"/>
        <v>#N/A</v>
      </c>
      <c r="AC469" s="15" t="e">
        <f t="shared" si="99"/>
        <v>#N/A</v>
      </c>
    </row>
    <row r="470" spans="1:29" hidden="1" x14ac:dyDescent="0.2">
      <c r="A470">
        <v>4767</v>
      </c>
      <c r="B470">
        <v>42088</v>
      </c>
      <c r="D470" t="s">
        <v>3364</v>
      </c>
      <c r="E470" t="s">
        <v>78</v>
      </c>
      <c r="F470" t="s">
        <v>868</v>
      </c>
      <c r="G470" t="e">
        <f t="shared" si="92"/>
        <v>#N/A</v>
      </c>
      <c r="H470" s="15" t="e">
        <f t="shared" si="101"/>
        <v>#N/A</v>
      </c>
      <c r="I470" s="15" t="e">
        <f t="shared" si="101"/>
        <v>#N/A</v>
      </c>
      <c r="J470" s="15" t="e">
        <f t="shared" si="101"/>
        <v>#N/A</v>
      </c>
      <c r="K470" s="15" t="e">
        <f t="shared" si="101"/>
        <v>#N/A</v>
      </c>
      <c r="L470" s="15" t="e">
        <f t="shared" si="101"/>
        <v>#N/A</v>
      </c>
      <c r="M470" s="15" t="e">
        <f t="shared" si="101"/>
        <v>#N/A</v>
      </c>
      <c r="N470" s="15" t="e">
        <f t="shared" si="101"/>
        <v>#N/A</v>
      </c>
      <c r="O470" s="15" t="e">
        <f t="shared" si="101"/>
        <v>#N/A</v>
      </c>
      <c r="P470" s="15" t="e">
        <f t="shared" si="101"/>
        <v>#N/A</v>
      </c>
      <c r="Q470" s="15" t="e">
        <f t="shared" si="101"/>
        <v>#N/A</v>
      </c>
      <c r="R470" s="15" t="e">
        <f t="shared" si="101"/>
        <v>#N/A</v>
      </c>
      <c r="S470" s="15" t="e">
        <f t="shared" si="101"/>
        <v>#N/A</v>
      </c>
      <c r="T470" s="15" t="e">
        <f t="shared" si="101"/>
        <v>#N/A</v>
      </c>
      <c r="U470" s="15" t="e">
        <f t="shared" si="101"/>
        <v>#N/A</v>
      </c>
      <c r="V470" s="15" t="e">
        <f t="shared" si="101"/>
        <v>#N/A</v>
      </c>
      <c r="W470" s="18" t="e">
        <f t="shared" si="93"/>
        <v>#N/A</v>
      </c>
      <c r="X470" s="18" t="e">
        <f t="shared" si="94"/>
        <v>#N/A</v>
      </c>
      <c r="Y470" s="18" t="e">
        <f t="shared" si="95"/>
        <v>#N/A</v>
      </c>
      <c r="Z470" s="18" t="e">
        <f t="shared" si="96"/>
        <v>#N/A</v>
      </c>
      <c r="AA470" s="15" t="e">
        <f t="shared" si="97"/>
        <v>#N/A</v>
      </c>
      <c r="AB470" s="15" t="e">
        <f t="shared" si="98"/>
        <v>#N/A</v>
      </c>
      <c r="AC470" s="15" t="e">
        <f t="shared" si="99"/>
        <v>#N/A</v>
      </c>
    </row>
    <row r="471" spans="1:29" hidden="1" x14ac:dyDescent="0.2">
      <c r="A471">
        <v>4768</v>
      </c>
      <c r="B471">
        <v>42094</v>
      </c>
      <c r="D471" t="s">
        <v>3365</v>
      </c>
      <c r="E471" t="s">
        <v>78</v>
      </c>
      <c r="F471" t="s">
        <v>868</v>
      </c>
      <c r="G471" t="e">
        <f t="shared" si="92"/>
        <v>#N/A</v>
      </c>
      <c r="H471" s="15" t="e">
        <f t="shared" si="101"/>
        <v>#N/A</v>
      </c>
      <c r="I471" s="15" t="e">
        <f t="shared" si="101"/>
        <v>#N/A</v>
      </c>
      <c r="J471" s="15" t="e">
        <f t="shared" si="101"/>
        <v>#N/A</v>
      </c>
      <c r="K471" s="15" t="e">
        <f t="shared" si="101"/>
        <v>#N/A</v>
      </c>
      <c r="L471" s="15" t="e">
        <f t="shared" si="101"/>
        <v>#N/A</v>
      </c>
      <c r="M471" s="15" t="e">
        <f t="shared" si="101"/>
        <v>#N/A</v>
      </c>
      <c r="N471" s="15" t="e">
        <f t="shared" si="101"/>
        <v>#N/A</v>
      </c>
      <c r="O471" s="15" t="e">
        <f t="shared" si="101"/>
        <v>#N/A</v>
      </c>
      <c r="P471" s="15" t="e">
        <f t="shared" si="101"/>
        <v>#N/A</v>
      </c>
      <c r="Q471" s="15" t="e">
        <f t="shared" si="101"/>
        <v>#N/A</v>
      </c>
      <c r="R471" s="15" t="e">
        <f t="shared" si="101"/>
        <v>#N/A</v>
      </c>
      <c r="S471" s="15" t="e">
        <f t="shared" si="101"/>
        <v>#N/A</v>
      </c>
      <c r="T471" s="15" t="e">
        <f t="shared" si="101"/>
        <v>#N/A</v>
      </c>
      <c r="U471" s="15" t="e">
        <f t="shared" si="101"/>
        <v>#N/A</v>
      </c>
      <c r="V471" s="15" t="e">
        <f t="shared" si="101"/>
        <v>#N/A</v>
      </c>
      <c r="W471" s="18" t="e">
        <f t="shared" si="93"/>
        <v>#N/A</v>
      </c>
      <c r="X471" s="18" t="e">
        <f t="shared" si="94"/>
        <v>#N/A</v>
      </c>
      <c r="Y471" s="18" t="e">
        <f t="shared" si="95"/>
        <v>#N/A</v>
      </c>
      <c r="Z471" s="18" t="e">
        <f t="shared" si="96"/>
        <v>#N/A</v>
      </c>
      <c r="AA471" s="15" t="e">
        <f t="shared" si="97"/>
        <v>#N/A</v>
      </c>
      <c r="AB471" s="15" t="e">
        <f t="shared" si="98"/>
        <v>#N/A</v>
      </c>
      <c r="AC471" s="15" t="e">
        <f t="shared" si="99"/>
        <v>#N/A</v>
      </c>
    </row>
    <row r="472" spans="1:29" hidden="1" x14ac:dyDescent="0.2">
      <c r="A472">
        <v>4769</v>
      </c>
      <c r="B472">
        <v>42118</v>
      </c>
      <c r="D472" t="s">
        <v>3366</v>
      </c>
      <c r="E472" t="s">
        <v>78</v>
      </c>
      <c r="F472" t="s">
        <v>868</v>
      </c>
      <c r="G472" t="e">
        <f t="shared" si="92"/>
        <v>#N/A</v>
      </c>
      <c r="H472" s="15" t="e">
        <f t="shared" si="101"/>
        <v>#N/A</v>
      </c>
      <c r="I472" s="15" t="e">
        <f t="shared" si="101"/>
        <v>#N/A</v>
      </c>
      <c r="J472" s="15" t="e">
        <f t="shared" si="101"/>
        <v>#N/A</v>
      </c>
      <c r="K472" s="15" t="e">
        <f t="shared" si="101"/>
        <v>#N/A</v>
      </c>
      <c r="L472" s="15" t="e">
        <f t="shared" si="101"/>
        <v>#N/A</v>
      </c>
      <c r="M472" s="15" t="e">
        <f t="shared" si="101"/>
        <v>#N/A</v>
      </c>
      <c r="N472" s="15" t="e">
        <f t="shared" si="101"/>
        <v>#N/A</v>
      </c>
      <c r="O472" s="15" t="e">
        <f t="shared" si="101"/>
        <v>#N/A</v>
      </c>
      <c r="P472" s="15" t="e">
        <f t="shared" si="101"/>
        <v>#N/A</v>
      </c>
      <c r="Q472" s="15" t="e">
        <f t="shared" si="101"/>
        <v>#N/A</v>
      </c>
      <c r="R472" s="15" t="e">
        <f t="shared" si="101"/>
        <v>#N/A</v>
      </c>
      <c r="S472" s="15" t="e">
        <f t="shared" si="101"/>
        <v>#N/A</v>
      </c>
      <c r="T472" s="15" t="e">
        <f t="shared" si="101"/>
        <v>#N/A</v>
      </c>
      <c r="U472" s="15" t="e">
        <f t="shared" si="101"/>
        <v>#N/A</v>
      </c>
      <c r="V472" s="15" t="e">
        <f t="shared" si="101"/>
        <v>#N/A</v>
      </c>
      <c r="W472" s="18" t="e">
        <f t="shared" si="93"/>
        <v>#N/A</v>
      </c>
      <c r="X472" s="18" t="e">
        <f t="shared" si="94"/>
        <v>#N/A</v>
      </c>
      <c r="Y472" s="18" t="e">
        <f t="shared" si="95"/>
        <v>#N/A</v>
      </c>
      <c r="Z472" s="18" t="e">
        <f t="shared" si="96"/>
        <v>#N/A</v>
      </c>
      <c r="AA472" s="15" t="e">
        <f t="shared" si="97"/>
        <v>#N/A</v>
      </c>
      <c r="AB472" s="15" t="e">
        <f t="shared" si="98"/>
        <v>#N/A</v>
      </c>
      <c r="AC472" s="15" t="e">
        <f t="shared" si="99"/>
        <v>#N/A</v>
      </c>
    </row>
    <row r="473" spans="1:29" hidden="1" x14ac:dyDescent="0.2">
      <c r="A473">
        <v>4770</v>
      </c>
      <c r="B473">
        <v>42178</v>
      </c>
      <c r="D473" t="s">
        <v>3367</v>
      </c>
      <c r="E473" t="s">
        <v>111</v>
      </c>
      <c r="F473" t="s">
        <v>112</v>
      </c>
      <c r="G473" t="e">
        <f t="shared" si="92"/>
        <v>#N/A</v>
      </c>
      <c r="H473" s="15" t="e">
        <f t="shared" si="101"/>
        <v>#N/A</v>
      </c>
      <c r="I473" s="15" t="e">
        <f t="shared" si="101"/>
        <v>#N/A</v>
      </c>
      <c r="J473" s="15" t="e">
        <f t="shared" si="101"/>
        <v>#N/A</v>
      </c>
      <c r="K473" s="15" t="e">
        <f t="shared" si="101"/>
        <v>#N/A</v>
      </c>
      <c r="L473" s="15" t="e">
        <f t="shared" si="101"/>
        <v>#N/A</v>
      </c>
      <c r="M473" s="15" t="e">
        <f t="shared" si="101"/>
        <v>#N/A</v>
      </c>
      <c r="N473" s="15" t="e">
        <f t="shared" si="101"/>
        <v>#N/A</v>
      </c>
      <c r="O473" s="15" t="e">
        <f t="shared" si="101"/>
        <v>#N/A</v>
      </c>
      <c r="P473" s="15" t="e">
        <f t="shared" si="101"/>
        <v>#N/A</v>
      </c>
      <c r="Q473" s="15" t="e">
        <f t="shared" si="101"/>
        <v>#N/A</v>
      </c>
      <c r="R473" s="15" t="e">
        <f t="shared" si="101"/>
        <v>#N/A</v>
      </c>
      <c r="S473" s="15" t="e">
        <f t="shared" si="101"/>
        <v>#N/A</v>
      </c>
      <c r="T473" s="15" t="e">
        <f t="shared" si="101"/>
        <v>#N/A</v>
      </c>
      <c r="U473" s="15" t="e">
        <f t="shared" si="101"/>
        <v>#N/A</v>
      </c>
      <c r="V473" s="15" t="e">
        <f t="shared" si="101"/>
        <v>#N/A</v>
      </c>
      <c r="W473" s="18" t="e">
        <f t="shared" si="93"/>
        <v>#N/A</v>
      </c>
      <c r="X473" s="18" t="e">
        <f t="shared" si="94"/>
        <v>#N/A</v>
      </c>
      <c r="Y473" s="18" t="e">
        <f t="shared" si="95"/>
        <v>#N/A</v>
      </c>
      <c r="Z473" s="18" t="e">
        <f t="shared" si="96"/>
        <v>#N/A</v>
      </c>
      <c r="AA473" s="15" t="e">
        <f t="shared" si="97"/>
        <v>#N/A</v>
      </c>
      <c r="AB473" s="15" t="e">
        <f t="shared" si="98"/>
        <v>#N/A</v>
      </c>
      <c r="AC473" s="15" t="e">
        <f t="shared" si="99"/>
        <v>#N/A</v>
      </c>
    </row>
    <row r="474" spans="1:29" hidden="1" x14ac:dyDescent="0.2">
      <c r="A474">
        <v>4771</v>
      </c>
      <c r="B474">
        <v>42192</v>
      </c>
      <c r="C474" t="s">
        <v>3368</v>
      </c>
      <c r="D474" t="s">
        <v>3369</v>
      </c>
      <c r="E474" t="s">
        <v>240</v>
      </c>
      <c r="F474" t="s">
        <v>241</v>
      </c>
      <c r="G474" t="e">
        <f t="shared" si="92"/>
        <v>#N/A</v>
      </c>
      <c r="H474" s="15" t="e">
        <f t="shared" si="101"/>
        <v>#N/A</v>
      </c>
      <c r="I474" s="15" t="e">
        <f t="shared" si="101"/>
        <v>#N/A</v>
      </c>
      <c r="J474" s="15" t="e">
        <f t="shared" si="101"/>
        <v>#N/A</v>
      </c>
      <c r="K474" s="15" t="e">
        <f t="shared" si="101"/>
        <v>#N/A</v>
      </c>
      <c r="L474" s="15" t="e">
        <f t="shared" si="101"/>
        <v>#N/A</v>
      </c>
      <c r="M474" s="15" t="e">
        <f t="shared" si="101"/>
        <v>#N/A</v>
      </c>
      <c r="N474" s="15" t="e">
        <f t="shared" si="101"/>
        <v>#N/A</v>
      </c>
      <c r="O474" s="15" t="e">
        <f t="shared" si="101"/>
        <v>#N/A</v>
      </c>
      <c r="P474" s="15" t="e">
        <f t="shared" si="101"/>
        <v>#N/A</v>
      </c>
      <c r="Q474" s="15" t="e">
        <f t="shared" si="101"/>
        <v>#N/A</v>
      </c>
      <c r="R474" s="15" t="e">
        <f t="shared" si="101"/>
        <v>#N/A</v>
      </c>
      <c r="S474" s="15" t="e">
        <f t="shared" si="101"/>
        <v>#N/A</v>
      </c>
      <c r="T474" s="15" t="e">
        <f t="shared" si="101"/>
        <v>#N/A</v>
      </c>
      <c r="U474" s="15" t="e">
        <f t="shared" si="101"/>
        <v>#N/A</v>
      </c>
      <c r="V474" s="15" t="e">
        <f t="shared" si="101"/>
        <v>#N/A</v>
      </c>
      <c r="W474" s="18" t="e">
        <f t="shared" si="93"/>
        <v>#N/A</v>
      </c>
      <c r="X474" s="18" t="e">
        <f t="shared" si="94"/>
        <v>#N/A</v>
      </c>
      <c r="Y474" s="18" t="e">
        <f t="shared" si="95"/>
        <v>#N/A</v>
      </c>
      <c r="Z474" s="18" t="e">
        <f t="shared" si="96"/>
        <v>#N/A</v>
      </c>
      <c r="AA474" s="15" t="e">
        <f t="shared" si="97"/>
        <v>#N/A</v>
      </c>
      <c r="AB474" s="15" t="e">
        <f t="shared" si="98"/>
        <v>#N/A</v>
      </c>
      <c r="AC474" s="15" t="e">
        <f t="shared" si="99"/>
        <v>#N/A</v>
      </c>
    </row>
    <row r="475" spans="1:29" hidden="1" x14ac:dyDescent="0.2">
      <c r="A475">
        <v>4772</v>
      </c>
      <c r="B475">
        <v>42195</v>
      </c>
      <c r="C475" t="s">
        <v>3370</v>
      </c>
      <c r="D475" t="s">
        <v>3371</v>
      </c>
      <c r="E475" t="s">
        <v>240</v>
      </c>
      <c r="F475" t="s">
        <v>241</v>
      </c>
      <c r="G475" t="e">
        <f t="shared" si="92"/>
        <v>#N/A</v>
      </c>
      <c r="H475" s="15" t="e">
        <f t="shared" si="101"/>
        <v>#N/A</v>
      </c>
      <c r="I475" s="15" t="e">
        <f t="shared" si="101"/>
        <v>#N/A</v>
      </c>
      <c r="J475" s="15" t="e">
        <f t="shared" si="101"/>
        <v>#N/A</v>
      </c>
      <c r="K475" s="15" t="e">
        <f t="shared" si="101"/>
        <v>#N/A</v>
      </c>
      <c r="L475" s="15" t="e">
        <f t="shared" si="101"/>
        <v>#N/A</v>
      </c>
      <c r="M475" s="15" t="e">
        <f t="shared" si="101"/>
        <v>#N/A</v>
      </c>
      <c r="N475" s="15" t="e">
        <f t="shared" si="101"/>
        <v>#N/A</v>
      </c>
      <c r="O475" s="15" t="e">
        <f t="shared" si="101"/>
        <v>#N/A</v>
      </c>
      <c r="P475" s="15" t="e">
        <f t="shared" si="101"/>
        <v>#N/A</v>
      </c>
      <c r="Q475" s="15" t="e">
        <f t="shared" si="101"/>
        <v>#N/A</v>
      </c>
      <c r="R475" s="15" t="e">
        <f t="shared" si="101"/>
        <v>#N/A</v>
      </c>
      <c r="S475" s="15" t="e">
        <f t="shared" si="101"/>
        <v>#N/A</v>
      </c>
      <c r="T475" s="15" t="e">
        <f t="shared" si="101"/>
        <v>#N/A</v>
      </c>
      <c r="U475" s="15" t="e">
        <f t="shared" si="101"/>
        <v>#N/A</v>
      </c>
      <c r="V475" s="15" t="e">
        <f t="shared" si="101"/>
        <v>#N/A</v>
      </c>
      <c r="W475" s="18" t="e">
        <f t="shared" si="93"/>
        <v>#N/A</v>
      </c>
      <c r="X475" s="18" t="e">
        <f t="shared" si="94"/>
        <v>#N/A</v>
      </c>
      <c r="Y475" s="18" t="e">
        <f t="shared" si="95"/>
        <v>#N/A</v>
      </c>
      <c r="Z475" s="18" t="e">
        <f t="shared" si="96"/>
        <v>#N/A</v>
      </c>
      <c r="AA475" s="15" t="e">
        <f t="shared" si="97"/>
        <v>#N/A</v>
      </c>
      <c r="AB475" s="15" t="e">
        <f t="shared" si="98"/>
        <v>#N/A</v>
      </c>
      <c r="AC475" s="15" t="e">
        <f t="shared" si="99"/>
        <v>#N/A</v>
      </c>
    </row>
    <row r="476" spans="1:29" hidden="1" x14ac:dyDescent="0.2">
      <c r="A476">
        <v>4773</v>
      </c>
      <c r="B476">
        <v>42202</v>
      </c>
      <c r="C476" t="s">
        <v>3372</v>
      </c>
      <c r="D476" t="s">
        <v>3373</v>
      </c>
      <c r="E476" t="s">
        <v>240</v>
      </c>
      <c r="F476" t="s">
        <v>241</v>
      </c>
      <c r="G476" t="str">
        <f t="shared" si="92"/>
        <v>DBP21.SIB.01 ILI Pigging</v>
      </c>
      <c r="H476" s="15">
        <f t="shared" si="101"/>
        <v>0</v>
      </c>
      <c r="I476" s="15">
        <f t="shared" si="101"/>
        <v>0</v>
      </c>
      <c r="J476" s="15">
        <f t="shared" si="101"/>
        <v>0</v>
      </c>
      <c r="K476" s="15">
        <f t="shared" si="101"/>
        <v>14645.7</v>
      </c>
      <c r="L476" s="15">
        <f t="shared" si="101"/>
        <v>262515</v>
      </c>
      <c r="M476" s="15">
        <f t="shared" si="101"/>
        <v>0</v>
      </c>
      <c r="N476" s="15">
        <f t="shared" si="101"/>
        <v>278000</v>
      </c>
      <c r="O476" s="15">
        <f t="shared" si="101"/>
        <v>84000</v>
      </c>
      <c r="P476" s="15">
        <f t="shared" si="101"/>
        <v>0</v>
      </c>
      <c r="Q476" s="15">
        <f t="shared" si="101"/>
        <v>0</v>
      </c>
      <c r="R476" s="15">
        <f t="shared" si="101"/>
        <v>278645.7</v>
      </c>
      <c r="S476" s="15">
        <f t="shared" si="101"/>
        <v>274645.7</v>
      </c>
      <c r="T476" s="15">
        <f t="shared" si="101"/>
        <v>260000</v>
      </c>
      <c r="U476" s="15">
        <f t="shared" si="101"/>
        <v>114306</v>
      </c>
      <c r="V476" s="15">
        <f t="shared" si="101"/>
        <v>0</v>
      </c>
      <c r="W476" s="18">
        <f t="shared" si="93"/>
        <v>278000</v>
      </c>
      <c r="X476" s="18">
        <f t="shared" si="94"/>
        <v>274645.7</v>
      </c>
      <c r="Y476" s="18">
        <f t="shared" si="95"/>
        <v>3354.2999999999884</v>
      </c>
      <c r="Z476" s="18">
        <f t="shared" si="96"/>
        <v>0</v>
      </c>
      <c r="AA476" s="15">
        <f t="shared" si="97"/>
        <v>14645.7</v>
      </c>
      <c r="AB476" s="15">
        <f t="shared" si="98"/>
        <v>0</v>
      </c>
      <c r="AC476" s="15">
        <f t="shared" si="99"/>
        <v>260000</v>
      </c>
    </row>
    <row r="477" spans="1:29" hidden="1" x14ac:dyDescent="0.2">
      <c r="A477">
        <v>4774</v>
      </c>
      <c r="B477">
        <v>42217</v>
      </c>
      <c r="C477" t="s">
        <v>3374</v>
      </c>
      <c r="D477" t="s">
        <v>3375</v>
      </c>
      <c r="E477" t="s">
        <v>240</v>
      </c>
      <c r="F477" t="s">
        <v>241</v>
      </c>
      <c r="G477" t="str">
        <f t="shared" si="92"/>
        <v>DBP21.SIB02 DCG Meter Odorant</v>
      </c>
      <c r="H477" s="15">
        <f t="shared" si="101"/>
        <v>0</v>
      </c>
      <c r="I477" s="15">
        <f t="shared" si="101"/>
        <v>0</v>
      </c>
      <c r="J477" s="15">
        <f t="shared" si="101"/>
        <v>35274.28</v>
      </c>
      <c r="K477" s="15">
        <f t="shared" si="101"/>
        <v>347295.88</v>
      </c>
      <c r="L477" s="15">
        <f t="shared" si="101"/>
        <v>0</v>
      </c>
      <c r="M477" s="15">
        <f t="shared" si="101"/>
        <v>0</v>
      </c>
      <c r="N477" s="15">
        <f t="shared" si="101"/>
        <v>364259</v>
      </c>
      <c r="O477" s="15">
        <f t="shared" si="101"/>
        <v>35153.279999999999</v>
      </c>
      <c r="P477" s="15">
        <f t="shared" si="101"/>
        <v>35274.28</v>
      </c>
      <c r="Q477" s="15">
        <f t="shared" si="101"/>
        <v>0</v>
      </c>
      <c r="R477" s="15">
        <f t="shared" si="101"/>
        <v>347174.88</v>
      </c>
      <c r="S477" s="15">
        <f t="shared" si="101"/>
        <v>347295.88</v>
      </c>
      <c r="T477" s="15">
        <f t="shared" si="101"/>
        <v>0</v>
      </c>
      <c r="U477" s="15">
        <f t="shared" si="101"/>
        <v>15368.6</v>
      </c>
      <c r="V477" s="15">
        <f t="shared" si="101"/>
        <v>0</v>
      </c>
      <c r="W477" s="18">
        <f t="shared" si="93"/>
        <v>364259</v>
      </c>
      <c r="X477" s="18">
        <f t="shared" si="94"/>
        <v>347295.88</v>
      </c>
      <c r="Y477" s="18">
        <f t="shared" si="95"/>
        <v>16963.119999999995</v>
      </c>
      <c r="Z477" s="18">
        <f t="shared" si="96"/>
        <v>0</v>
      </c>
      <c r="AA477" s="15">
        <f t="shared" si="97"/>
        <v>312021.59999999998</v>
      </c>
      <c r="AB477" s="15">
        <f t="shared" si="98"/>
        <v>35274.28</v>
      </c>
      <c r="AC477" s="15">
        <f t="shared" si="99"/>
        <v>0</v>
      </c>
    </row>
    <row r="478" spans="1:29" hidden="1" x14ac:dyDescent="0.2">
      <c r="A478">
        <v>4776</v>
      </c>
      <c r="B478">
        <v>42229</v>
      </c>
      <c r="D478" t="s">
        <v>3377</v>
      </c>
      <c r="E478" t="s">
        <v>1158</v>
      </c>
      <c r="F478" t="s">
        <v>140</v>
      </c>
      <c r="G478" t="e">
        <f t="shared" si="92"/>
        <v>#N/A</v>
      </c>
      <c r="H478" s="15" t="e">
        <f t="shared" si="101"/>
        <v>#N/A</v>
      </c>
      <c r="I478" s="15" t="e">
        <f t="shared" si="101"/>
        <v>#N/A</v>
      </c>
      <c r="J478" s="15" t="e">
        <f t="shared" si="101"/>
        <v>#N/A</v>
      </c>
      <c r="K478" s="15" t="e">
        <f t="shared" si="101"/>
        <v>#N/A</v>
      </c>
      <c r="L478" s="15" t="e">
        <f t="shared" si="101"/>
        <v>#N/A</v>
      </c>
      <c r="M478" s="15" t="e">
        <f t="shared" si="101"/>
        <v>#N/A</v>
      </c>
      <c r="N478" s="15" t="e">
        <f t="shared" si="101"/>
        <v>#N/A</v>
      </c>
      <c r="O478" s="15" t="e">
        <f t="shared" si="101"/>
        <v>#N/A</v>
      </c>
      <c r="P478" s="15" t="e">
        <f t="shared" si="101"/>
        <v>#N/A</v>
      </c>
      <c r="Q478" s="15" t="e">
        <f t="shared" si="101"/>
        <v>#N/A</v>
      </c>
      <c r="R478" s="15" t="e">
        <f t="shared" si="101"/>
        <v>#N/A</v>
      </c>
      <c r="S478" s="15" t="e">
        <f t="shared" si="101"/>
        <v>#N/A</v>
      </c>
      <c r="T478" s="15" t="e">
        <f t="shared" si="101"/>
        <v>#N/A</v>
      </c>
      <c r="U478" s="15" t="e">
        <f t="shared" si="101"/>
        <v>#N/A</v>
      </c>
      <c r="V478" s="15" t="e">
        <f t="shared" si="101"/>
        <v>#N/A</v>
      </c>
      <c r="W478" s="18" t="e">
        <f t="shared" si="93"/>
        <v>#N/A</v>
      </c>
      <c r="X478" s="18" t="e">
        <f t="shared" si="94"/>
        <v>#N/A</v>
      </c>
      <c r="Y478" s="18" t="e">
        <f t="shared" si="95"/>
        <v>#N/A</v>
      </c>
      <c r="Z478" s="18" t="e">
        <f t="shared" si="96"/>
        <v>#N/A</v>
      </c>
      <c r="AA478" s="15" t="e">
        <f t="shared" si="97"/>
        <v>#N/A</v>
      </c>
      <c r="AB478" s="15" t="e">
        <f t="shared" si="98"/>
        <v>#N/A</v>
      </c>
      <c r="AC478" s="15" t="e">
        <f t="shared" si="99"/>
        <v>#N/A</v>
      </c>
    </row>
    <row r="479" spans="1:29" hidden="1" x14ac:dyDescent="0.2">
      <c r="A479">
        <v>4777</v>
      </c>
      <c r="D479" t="s">
        <v>3378</v>
      </c>
      <c r="E479" t="s">
        <v>123</v>
      </c>
      <c r="F479" t="s">
        <v>124</v>
      </c>
      <c r="G479" t="e">
        <f t="shared" si="92"/>
        <v>#N/A</v>
      </c>
      <c r="H479" s="15" t="e">
        <f t="shared" si="101"/>
        <v>#N/A</v>
      </c>
      <c r="I479" s="15" t="e">
        <f t="shared" si="101"/>
        <v>#N/A</v>
      </c>
      <c r="J479" s="15" t="e">
        <f t="shared" si="101"/>
        <v>#N/A</v>
      </c>
      <c r="K479" s="15" t="e">
        <f t="shared" si="101"/>
        <v>#N/A</v>
      </c>
      <c r="L479" s="15" t="e">
        <f t="shared" si="101"/>
        <v>#N/A</v>
      </c>
      <c r="M479" s="15" t="e">
        <f t="shared" si="101"/>
        <v>#N/A</v>
      </c>
      <c r="N479" s="15" t="e">
        <f t="shared" si="101"/>
        <v>#N/A</v>
      </c>
      <c r="O479" s="15" t="e">
        <f t="shared" si="101"/>
        <v>#N/A</v>
      </c>
      <c r="P479" s="15" t="e">
        <f t="shared" si="101"/>
        <v>#N/A</v>
      </c>
      <c r="Q479" s="15" t="e">
        <f t="shared" si="101"/>
        <v>#N/A</v>
      </c>
      <c r="R479" s="15" t="e">
        <f t="shared" si="101"/>
        <v>#N/A</v>
      </c>
      <c r="S479" s="15" t="e">
        <f t="shared" si="101"/>
        <v>#N/A</v>
      </c>
      <c r="T479" s="15" t="e">
        <f t="shared" si="101"/>
        <v>#N/A</v>
      </c>
      <c r="U479" s="15" t="e">
        <f t="shared" si="101"/>
        <v>#N/A</v>
      </c>
      <c r="V479" s="15" t="e">
        <f t="shared" si="101"/>
        <v>#N/A</v>
      </c>
      <c r="W479" s="18" t="e">
        <f t="shared" si="93"/>
        <v>#N/A</v>
      </c>
      <c r="X479" s="18" t="e">
        <f t="shared" si="94"/>
        <v>#N/A</v>
      </c>
      <c r="Y479" s="18" t="e">
        <f t="shared" si="95"/>
        <v>#N/A</v>
      </c>
      <c r="Z479" s="18" t="e">
        <f t="shared" si="96"/>
        <v>#N/A</v>
      </c>
      <c r="AA479" s="15" t="e">
        <f t="shared" si="97"/>
        <v>#N/A</v>
      </c>
      <c r="AB479" s="15" t="e">
        <f t="shared" si="98"/>
        <v>#N/A</v>
      </c>
      <c r="AC479" s="15" t="e">
        <f t="shared" si="99"/>
        <v>#N/A</v>
      </c>
    </row>
    <row r="480" spans="1:29" hidden="1" x14ac:dyDescent="0.2">
      <c r="A480">
        <v>4780</v>
      </c>
      <c r="B480">
        <v>42298</v>
      </c>
      <c r="D480" t="s">
        <v>3381</v>
      </c>
      <c r="E480" t="s">
        <v>57</v>
      </c>
      <c r="F480" t="s">
        <v>61</v>
      </c>
      <c r="G480" t="e">
        <f t="shared" si="92"/>
        <v>#N/A</v>
      </c>
      <c r="H480" s="15" t="e">
        <f t="shared" si="101"/>
        <v>#N/A</v>
      </c>
      <c r="I480" s="15" t="e">
        <f t="shared" si="101"/>
        <v>#N/A</v>
      </c>
      <c r="J480" s="15" t="e">
        <f t="shared" si="101"/>
        <v>#N/A</v>
      </c>
      <c r="K480" s="15" t="e">
        <f t="shared" si="101"/>
        <v>#N/A</v>
      </c>
      <c r="L480" s="15" t="e">
        <f t="shared" si="101"/>
        <v>#N/A</v>
      </c>
      <c r="M480" s="15" t="e">
        <f t="shared" si="101"/>
        <v>#N/A</v>
      </c>
      <c r="N480" s="15" t="e">
        <f t="shared" si="101"/>
        <v>#N/A</v>
      </c>
      <c r="O480" s="15" t="e">
        <f t="shared" si="101"/>
        <v>#N/A</v>
      </c>
      <c r="P480" s="15" t="e">
        <f t="shared" si="101"/>
        <v>#N/A</v>
      </c>
      <c r="Q480" s="15" t="e">
        <f t="shared" si="101"/>
        <v>#N/A</v>
      </c>
      <c r="R480" s="15" t="e">
        <f t="shared" si="101"/>
        <v>#N/A</v>
      </c>
      <c r="S480" s="15" t="e">
        <f t="shared" si="101"/>
        <v>#N/A</v>
      </c>
      <c r="T480" s="15" t="e">
        <f t="shared" si="101"/>
        <v>#N/A</v>
      </c>
      <c r="U480" s="15" t="e">
        <f t="shared" si="101"/>
        <v>#N/A</v>
      </c>
      <c r="V480" s="15" t="e">
        <f t="shared" si="101"/>
        <v>#N/A</v>
      </c>
      <c r="W480" s="18" t="e">
        <f t="shared" si="93"/>
        <v>#N/A</v>
      </c>
      <c r="X480" s="18" t="e">
        <f t="shared" si="94"/>
        <v>#N/A</v>
      </c>
      <c r="Y480" s="18" t="e">
        <f t="shared" si="95"/>
        <v>#N/A</v>
      </c>
      <c r="Z480" s="18" t="e">
        <f t="shared" si="96"/>
        <v>#N/A</v>
      </c>
      <c r="AA480" s="15" t="e">
        <f t="shared" si="97"/>
        <v>#N/A</v>
      </c>
      <c r="AB480" s="15" t="e">
        <f t="shared" si="98"/>
        <v>#N/A</v>
      </c>
      <c r="AC480" s="15" t="e">
        <f t="shared" si="99"/>
        <v>#N/A</v>
      </c>
    </row>
    <row r="481" spans="1:29" hidden="1" x14ac:dyDescent="0.2">
      <c r="A481">
        <v>4781</v>
      </c>
      <c r="B481">
        <v>41973</v>
      </c>
      <c r="D481" t="s">
        <v>3382</v>
      </c>
      <c r="E481" t="s">
        <v>174</v>
      </c>
      <c r="F481" t="s">
        <v>881</v>
      </c>
      <c r="G481" t="e">
        <f t="shared" si="92"/>
        <v>#N/A</v>
      </c>
      <c r="H481" s="15" t="e">
        <f t="shared" si="101"/>
        <v>#N/A</v>
      </c>
      <c r="I481" s="15" t="e">
        <f t="shared" si="101"/>
        <v>#N/A</v>
      </c>
      <c r="J481" s="15" t="e">
        <f t="shared" si="101"/>
        <v>#N/A</v>
      </c>
      <c r="K481" s="15" t="e">
        <f t="shared" si="101"/>
        <v>#N/A</v>
      </c>
      <c r="L481" s="15" t="e">
        <f t="shared" si="101"/>
        <v>#N/A</v>
      </c>
      <c r="M481" s="15" t="e">
        <f t="shared" si="101"/>
        <v>#N/A</v>
      </c>
      <c r="N481" s="15" t="e">
        <f t="shared" si="101"/>
        <v>#N/A</v>
      </c>
      <c r="O481" s="15" t="e">
        <f t="shared" si="101"/>
        <v>#N/A</v>
      </c>
      <c r="P481" s="15" t="e">
        <f t="shared" si="101"/>
        <v>#N/A</v>
      </c>
      <c r="Q481" s="15" t="e">
        <f t="shared" si="101"/>
        <v>#N/A</v>
      </c>
      <c r="R481" s="15" t="e">
        <f t="shared" si="101"/>
        <v>#N/A</v>
      </c>
      <c r="S481" s="15" t="e">
        <f t="shared" si="101"/>
        <v>#N/A</v>
      </c>
      <c r="T481" s="15" t="e">
        <f t="shared" si="101"/>
        <v>#N/A</v>
      </c>
      <c r="U481" s="15" t="e">
        <f t="shared" si="101"/>
        <v>#N/A</v>
      </c>
      <c r="V481" s="15" t="e">
        <f t="shared" si="101"/>
        <v>#N/A</v>
      </c>
      <c r="W481" s="18" t="e">
        <f t="shared" si="93"/>
        <v>#N/A</v>
      </c>
      <c r="X481" s="18" t="e">
        <f t="shared" si="94"/>
        <v>#N/A</v>
      </c>
      <c r="Y481" s="18" t="e">
        <f t="shared" si="95"/>
        <v>#N/A</v>
      </c>
      <c r="Z481" s="18" t="e">
        <f t="shared" si="96"/>
        <v>#N/A</v>
      </c>
      <c r="AA481" s="15" t="e">
        <f t="shared" si="97"/>
        <v>#N/A</v>
      </c>
      <c r="AB481" s="15" t="e">
        <f t="shared" si="98"/>
        <v>#N/A</v>
      </c>
      <c r="AC481" s="15" t="e">
        <f t="shared" si="99"/>
        <v>#N/A</v>
      </c>
    </row>
    <row r="482" spans="1:29" hidden="1" x14ac:dyDescent="0.2">
      <c r="A482">
        <v>4782</v>
      </c>
      <c r="D482" t="s">
        <v>3383</v>
      </c>
      <c r="E482" t="s">
        <v>174</v>
      </c>
      <c r="F482" t="s">
        <v>881</v>
      </c>
      <c r="G482" t="e">
        <f t="shared" si="92"/>
        <v>#N/A</v>
      </c>
      <c r="H482" s="15" t="e">
        <f t="shared" si="101"/>
        <v>#N/A</v>
      </c>
      <c r="I482" s="15" t="e">
        <f t="shared" si="101"/>
        <v>#N/A</v>
      </c>
      <c r="J482" s="15" t="e">
        <f t="shared" si="101"/>
        <v>#N/A</v>
      </c>
      <c r="K482" s="15" t="e">
        <f t="shared" si="101"/>
        <v>#N/A</v>
      </c>
      <c r="L482" s="15" t="e">
        <f t="shared" si="101"/>
        <v>#N/A</v>
      </c>
      <c r="M482" s="15" t="e">
        <f t="shared" si="101"/>
        <v>#N/A</v>
      </c>
      <c r="N482" s="15" t="e">
        <f t="shared" si="101"/>
        <v>#N/A</v>
      </c>
      <c r="O482" s="15" t="e">
        <f t="shared" si="101"/>
        <v>#N/A</v>
      </c>
      <c r="P482" s="15" t="e">
        <f t="shared" si="101"/>
        <v>#N/A</v>
      </c>
      <c r="Q482" s="15" t="e">
        <f t="shared" si="101"/>
        <v>#N/A</v>
      </c>
      <c r="R482" s="15" t="e">
        <f t="shared" si="101"/>
        <v>#N/A</v>
      </c>
      <c r="S482" s="15" t="e">
        <f t="shared" si="101"/>
        <v>#N/A</v>
      </c>
      <c r="T482" s="15" t="e">
        <f t="shared" si="101"/>
        <v>#N/A</v>
      </c>
      <c r="U482" s="15" t="e">
        <f t="shared" si="101"/>
        <v>#N/A</v>
      </c>
      <c r="V482" s="15" t="e">
        <f t="shared" si="101"/>
        <v>#N/A</v>
      </c>
      <c r="W482" s="18" t="e">
        <f t="shared" si="93"/>
        <v>#N/A</v>
      </c>
      <c r="X482" s="18" t="e">
        <f t="shared" si="94"/>
        <v>#N/A</v>
      </c>
      <c r="Y482" s="18" t="e">
        <f t="shared" si="95"/>
        <v>#N/A</v>
      </c>
      <c r="Z482" s="18" t="e">
        <f t="shared" si="96"/>
        <v>#N/A</v>
      </c>
      <c r="AA482" s="15" t="e">
        <f t="shared" si="97"/>
        <v>#N/A</v>
      </c>
      <c r="AB482" s="15" t="e">
        <f t="shared" si="98"/>
        <v>#N/A</v>
      </c>
      <c r="AC482" s="15" t="e">
        <f t="shared" si="99"/>
        <v>#N/A</v>
      </c>
    </row>
    <row r="483" spans="1:29" hidden="1" x14ac:dyDescent="0.2">
      <c r="A483">
        <v>4787</v>
      </c>
      <c r="B483">
        <v>42326</v>
      </c>
      <c r="D483" t="s">
        <v>3387</v>
      </c>
      <c r="E483" t="s">
        <v>57</v>
      </c>
      <c r="F483" t="s">
        <v>61</v>
      </c>
      <c r="G483" t="e">
        <f t="shared" si="92"/>
        <v>#N/A</v>
      </c>
      <c r="H483" s="15" t="e">
        <f t="shared" si="101"/>
        <v>#N/A</v>
      </c>
      <c r="I483" s="15" t="e">
        <f t="shared" si="101"/>
        <v>#N/A</v>
      </c>
      <c r="J483" s="15" t="e">
        <f t="shared" si="101"/>
        <v>#N/A</v>
      </c>
      <c r="K483" s="15" t="e">
        <f t="shared" si="101"/>
        <v>#N/A</v>
      </c>
      <c r="L483" s="15" t="e">
        <f t="shared" si="101"/>
        <v>#N/A</v>
      </c>
      <c r="M483" s="15" t="e">
        <f t="shared" si="101"/>
        <v>#N/A</v>
      </c>
      <c r="N483" s="15" t="e">
        <f t="shared" si="101"/>
        <v>#N/A</v>
      </c>
      <c r="O483" s="15" t="e">
        <f t="shared" si="101"/>
        <v>#N/A</v>
      </c>
      <c r="P483" s="15" t="e">
        <f t="shared" si="101"/>
        <v>#N/A</v>
      </c>
      <c r="Q483" s="15" t="e">
        <f t="shared" si="101"/>
        <v>#N/A</v>
      </c>
      <c r="R483" s="15" t="e">
        <f t="shared" si="101"/>
        <v>#N/A</v>
      </c>
      <c r="S483" s="15" t="e">
        <f t="shared" si="101"/>
        <v>#N/A</v>
      </c>
      <c r="T483" s="15" t="e">
        <f t="shared" si="101"/>
        <v>#N/A</v>
      </c>
      <c r="U483" s="15" t="e">
        <f t="shared" si="101"/>
        <v>#N/A</v>
      </c>
      <c r="V483" s="15" t="e">
        <f t="shared" si="101"/>
        <v>#N/A</v>
      </c>
      <c r="W483" s="18" t="e">
        <f t="shared" si="93"/>
        <v>#N/A</v>
      </c>
      <c r="X483" s="18" t="e">
        <f t="shared" si="94"/>
        <v>#N/A</v>
      </c>
      <c r="Y483" s="18" t="e">
        <f t="shared" si="95"/>
        <v>#N/A</v>
      </c>
      <c r="Z483" s="18" t="e">
        <f t="shared" si="96"/>
        <v>#N/A</v>
      </c>
      <c r="AA483" s="15" t="e">
        <f t="shared" si="97"/>
        <v>#N/A</v>
      </c>
      <c r="AB483" s="15" t="e">
        <f t="shared" si="98"/>
        <v>#N/A</v>
      </c>
      <c r="AC483" s="15" t="e">
        <f t="shared" si="99"/>
        <v>#N/A</v>
      </c>
    </row>
    <row r="484" spans="1:29" hidden="1" x14ac:dyDescent="0.2">
      <c r="A484">
        <v>4789</v>
      </c>
      <c r="B484">
        <v>42549</v>
      </c>
      <c r="D484" t="s">
        <v>3389</v>
      </c>
      <c r="E484" t="s">
        <v>29</v>
      </c>
      <c r="F484" t="s">
        <v>30</v>
      </c>
      <c r="G484" t="e">
        <f t="shared" si="92"/>
        <v>#N/A</v>
      </c>
      <c r="H484" s="15" t="e">
        <f t="shared" ref="H484:V500" si="102">VLOOKUP($A484,SIBMonthly,H$1,FALSE)</f>
        <v>#N/A</v>
      </c>
      <c r="I484" s="15" t="e">
        <f t="shared" si="102"/>
        <v>#N/A</v>
      </c>
      <c r="J484" s="15" t="e">
        <f t="shared" si="102"/>
        <v>#N/A</v>
      </c>
      <c r="K484" s="15" t="e">
        <f t="shared" si="102"/>
        <v>#N/A</v>
      </c>
      <c r="L484" s="15" t="e">
        <f t="shared" si="102"/>
        <v>#N/A</v>
      </c>
      <c r="M484" s="15" t="e">
        <f t="shared" si="102"/>
        <v>#N/A</v>
      </c>
      <c r="N484" s="15" t="e">
        <f t="shared" si="102"/>
        <v>#N/A</v>
      </c>
      <c r="O484" s="15" t="e">
        <f t="shared" si="102"/>
        <v>#N/A</v>
      </c>
      <c r="P484" s="15" t="e">
        <f t="shared" si="102"/>
        <v>#N/A</v>
      </c>
      <c r="Q484" s="15" t="e">
        <f t="shared" si="102"/>
        <v>#N/A</v>
      </c>
      <c r="R484" s="15" t="e">
        <f t="shared" si="102"/>
        <v>#N/A</v>
      </c>
      <c r="S484" s="15" t="e">
        <f t="shared" si="102"/>
        <v>#N/A</v>
      </c>
      <c r="T484" s="15" t="e">
        <f t="shared" si="102"/>
        <v>#N/A</v>
      </c>
      <c r="U484" s="15" t="e">
        <f t="shared" si="102"/>
        <v>#N/A</v>
      </c>
      <c r="V484" s="15" t="e">
        <f t="shared" si="102"/>
        <v>#N/A</v>
      </c>
      <c r="W484" s="18" t="e">
        <f t="shared" si="93"/>
        <v>#N/A</v>
      </c>
      <c r="X484" s="18" t="e">
        <f t="shared" si="94"/>
        <v>#N/A</v>
      </c>
      <c r="Y484" s="18" t="e">
        <f t="shared" si="95"/>
        <v>#N/A</v>
      </c>
      <c r="Z484" s="18" t="e">
        <f t="shared" si="96"/>
        <v>#N/A</v>
      </c>
      <c r="AA484" s="15" t="e">
        <f t="shared" si="97"/>
        <v>#N/A</v>
      </c>
      <c r="AB484" s="15" t="e">
        <f t="shared" si="98"/>
        <v>#N/A</v>
      </c>
      <c r="AC484" s="15" t="e">
        <f t="shared" si="99"/>
        <v>#N/A</v>
      </c>
    </row>
    <row r="485" spans="1:29" hidden="1" x14ac:dyDescent="0.2">
      <c r="A485">
        <v>4793</v>
      </c>
      <c r="B485">
        <v>42063</v>
      </c>
      <c r="D485" t="s">
        <v>3392</v>
      </c>
      <c r="E485" t="s">
        <v>6273</v>
      </c>
      <c r="F485" t="s">
        <v>1775</v>
      </c>
      <c r="G485" t="e">
        <f t="shared" si="92"/>
        <v>#N/A</v>
      </c>
      <c r="H485" s="15" t="e">
        <f t="shared" si="102"/>
        <v>#N/A</v>
      </c>
      <c r="I485" s="15" t="e">
        <f t="shared" si="102"/>
        <v>#N/A</v>
      </c>
      <c r="J485" s="15" t="e">
        <f t="shared" si="102"/>
        <v>#N/A</v>
      </c>
      <c r="K485" s="15" t="e">
        <f t="shared" si="102"/>
        <v>#N/A</v>
      </c>
      <c r="L485" s="15" t="e">
        <f t="shared" si="102"/>
        <v>#N/A</v>
      </c>
      <c r="M485" s="15" t="e">
        <f t="shared" si="102"/>
        <v>#N/A</v>
      </c>
      <c r="N485" s="15" t="e">
        <f t="shared" si="102"/>
        <v>#N/A</v>
      </c>
      <c r="O485" s="15" t="e">
        <f t="shared" si="102"/>
        <v>#N/A</v>
      </c>
      <c r="P485" s="15" t="e">
        <f t="shared" si="102"/>
        <v>#N/A</v>
      </c>
      <c r="Q485" s="15" t="e">
        <f t="shared" si="102"/>
        <v>#N/A</v>
      </c>
      <c r="R485" s="15" t="e">
        <f t="shared" si="102"/>
        <v>#N/A</v>
      </c>
      <c r="S485" s="15" t="e">
        <f t="shared" si="102"/>
        <v>#N/A</v>
      </c>
      <c r="T485" s="15" t="e">
        <f t="shared" si="102"/>
        <v>#N/A</v>
      </c>
      <c r="U485" s="15" t="e">
        <f t="shared" si="102"/>
        <v>#N/A</v>
      </c>
      <c r="V485" s="15" t="e">
        <f t="shared" si="102"/>
        <v>#N/A</v>
      </c>
      <c r="W485" s="18" t="e">
        <f t="shared" si="93"/>
        <v>#N/A</v>
      </c>
      <c r="X485" s="18" t="e">
        <f t="shared" si="94"/>
        <v>#N/A</v>
      </c>
      <c r="Y485" s="18" t="e">
        <f t="shared" si="95"/>
        <v>#N/A</v>
      </c>
      <c r="Z485" s="18" t="e">
        <f t="shared" si="96"/>
        <v>#N/A</v>
      </c>
      <c r="AA485" s="15" t="e">
        <f t="shared" si="97"/>
        <v>#N/A</v>
      </c>
      <c r="AB485" s="15" t="e">
        <f t="shared" si="98"/>
        <v>#N/A</v>
      </c>
      <c r="AC485" s="15" t="e">
        <f t="shared" si="99"/>
        <v>#N/A</v>
      </c>
    </row>
    <row r="486" spans="1:29" hidden="1" x14ac:dyDescent="0.2">
      <c r="A486">
        <v>4795</v>
      </c>
      <c r="B486">
        <v>42152</v>
      </c>
      <c r="D486" t="s">
        <v>3394</v>
      </c>
      <c r="E486" t="s">
        <v>111</v>
      </c>
      <c r="F486" t="s">
        <v>112</v>
      </c>
      <c r="G486" t="e">
        <f t="shared" si="92"/>
        <v>#N/A</v>
      </c>
      <c r="H486" s="15" t="e">
        <f t="shared" si="102"/>
        <v>#N/A</v>
      </c>
      <c r="I486" s="15" t="e">
        <f t="shared" si="102"/>
        <v>#N/A</v>
      </c>
      <c r="J486" s="15" t="e">
        <f t="shared" si="102"/>
        <v>#N/A</v>
      </c>
      <c r="K486" s="15" t="e">
        <f t="shared" si="102"/>
        <v>#N/A</v>
      </c>
      <c r="L486" s="15" t="e">
        <f t="shared" si="102"/>
        <v>#N/A</v>
      </c>
      <c r="M486" s="15" t="e">
        <f t="shared" si="102"/>
        <v>#N/A</v>
      </c>
      <c r="N486" s="15" t="e">
        <f t="shared" si="102"/>
        <v>#N/A</v>
      </c>
      <c r="O486" s="15" t="e">
        <f t="shared" si="102"/>
        <v>#N/A</v>
      </c>
      <c r="P486" s="15" t="e">
        <f t="shared" si="102"/>
        <v>#N/A</v>
      </c>
      <c r="Q486" s="15" t="e">
        <f t="shared" si="102"/>
        <v>#N/A</v>
      </c>
      <c r="R486" s="15" t="e">
        <f t="shared" si="102"/>
        <v>#N/A</v>
      </c>
      <c r="S486" s="15" t="e">
        <f t="shared" si="102"/>
        <v>#N/A</v>
      </c>
      <c r="T486" s="15" t="e">
        <f t="shared" si="102"/>
        <v>#N/A</v>
      </c>
      <c r="U486" s="15" t="e">
        <f t="shared" si="102"/>
        <v>#N/A</v>
      </c>
      <c r="V486" s="15" t="e">
        <f t="shared" si="102"/>
        <v>#N/A</v>
      </c>
      <c r="W486" s="18" t="e">
        <f t="shared" si="93"/>
        <v>#N/A</v>
      </c>
      <c r="X486" s="18" t="e">
        <f t="shared" si="94"/>
        <v>#N/A</v>
      </c>
      <c r="Y486" s="18" t="e">
        <f t="shared" si="95"/>
        <v>#N/A</v>
      </c>
      <c r="Z486" s="18" t="e">
        <f t="shared" si="96"/>
        <v>#N/A</v>
      </c>
      <c r="AA486" s="15" t="e">
        <f t="shared" si="97"/>
        <v>#N/A</v>
      </c>
      <c r="AB486" s="15" t="e">
        <f t="shared" si="98"/>
        <v>#N/A</v>
      </c>
      <c r="AC486" s="15" t="e">
        <f t="shared" si="99"/>
        <v>#N/A</v>
      </c>
    </row>
    <row r="487" spans="1:29" hidden="1" x14ac:dyDescent="0.2">
      <c r="A487">
        <v>4797</v>
      </c>
      <c r="D487" t="s">
        <v>3396</v>
      </c>
      <c r="E487" t="s">
        <v>111</v>
      </c>
      <c r="F487" t="s">
        <v>112</v>
      </c>
      <c r="G487" t="e">
        <f t="shared" si="92"/>
        <v>#N/A</v>
      </c>
      <c r="H487" s="15" t="e">
        <f t="shared" si="102"/>
        <v>#N/A</v>
      </c>
      <c r="I487" s="15" t="e">
        <f t="shared" si="102"/>
        <v>#N/A</v>
      </c>
      <c r="J487" s="15" t="e">
        <f t="shared" si="102"/>
        <v>#N/A</v>
      </c>
      <c r="K487" s="15" t="e">
        <f t="shared" si="102"/>
        <v>#N/A</v>
      </c>
      <c r="L487" s="15" t="e">
        <f t="shared" si="102"/>
        <v>#N/A</v>
      </c>
      <c r="M487" s="15" t="e">
        <f t="shared" si="102"/>
        <v>#N/A</v>
      </c>
      <c r="N487" s="15" t="e">
        <f t="shared" si="102"/>
        <v>#N/A</v>
      </c>
      <c r="O487" s="15" t="e">
        <f t="shared" si="102"/>
        <v>#N/A</v>
      </c>
      <c r="P487" s="15" t="e">
        <f t="shared" si="102"/>
        <v>#N/A</v>
      </c>
      <c r="Q487" s="15" t="e">
        <f t="shared" si="102"/>
        <v>#N/A</v>
      </c>
      <c r="R487" s="15" t="e">
        <f t="shared" si="102"/>
        <v>#N/A</v>
      </c>
      <c r="S487" s="15" t="e">
        <f t="shared" si="102"/>
        <v>#N/A</v>
      </c>
      <c r="T487" s="15" t="e">
        <f t="shared" si="102"/>
        <v>#N/A</v>
      </c>
      <c r="U487" s="15" t="e">
        <f t="shared" si="102"/>
        <v>#N/A</v>
      </c>
      <c r="V487" s="15" t="e">
        <f t="shared" si="102"/>
        <v>#N/A</v>
      </c>
      <c r="W487" s="18" t="e">
        <f t="shared" si="93"/>
        <v>#N/A</v>
      </c>
      <c r="X487" s="18" t="e">
        <f t="shared" si="94"/>
        <v>#N/A</v>
      </c>
      <c r="Y487" s="18" t="e">
        <f t="shared" si="95"/>
        <v>#N/A</v>
      </c>
      <c r="Z487" s="18" t="e">
        <f t="shared" si="96"/>
        <v>#N/A</v>
      </c>
      <c r="AA487" s="15" t="e">
        <f t="shared" si="97"/>
        <v>#N/A</v>
      </c>
      <c r="AB487" s="15" t="e">
        <f t="shared" si="98"/>
        <v>#N/A</v>
      </c>
      <c r="AC487" s="15" t="e">
        <f t="shared" si="99"/>
        <v>#N/A</v>
      </c>
    </row>
    <row r="488" spans="1:29" hidden="1" x14ac:dyDescent="0.2">
      <c r="A488">
        <v>4798</v>
      </c>
      <c r="D488" t="s">
        <v>3397</v>
      </c>
      <c r="E488" t="s">
        <v>147</v>
      </c>
      <c r="F488" t="s">
        <v>6266</v>
      </c>
      <c r="G488" t="e">
        <f t="shared" si="92"/>
        <v>#N/A</v>
      </c>
      <c r="H488" s="15" t="e">
        <f t="shared" si="102"/>
        <v>#N/A</v>
      </c>
      <c r="I488" s="15" t="e">
        <f t="shared" si="102"/>
        <v>#N/A</v>
      </c>
      <c r="J488" s="15" t="e">
        <f t="shared" si="102"/>
        <v>#N/A</v>
      </c>
      <c r="K488" s="15" t="e">
        <f t="shared" si="102"/>
        <v>#N/A</v>
      </c>
      <c r="L488" s="15" t="e">
        <f t="shared" si="102"/>
        <v>#N/A</v>
      </c>
      <c r="M488" s="15" t="e">
        <f t="shared" si="102"/>
        <v>#N/A</v>
      </c>
      <c r="N488" s="15" t="e">
        <f t="shared" si="102"/>
        <v>#N/A</v>
      </c>
      <c r="O488" s="15" t="e">
        <f t="shared" si="102"/>
        <v>#N/A</v>
      </c>
      <c r="P488" s="15" t="e">
        <f t="shared" si="102"/>
        <v>#N/A</v>
      </c>
      <c r="Q488" s="15" t="e">
        <f t="shared" si="102"/>
        <v>#N/A</v>
      </c>
      <c r="R488" s="15" t="e">
        <f t="shared" si="102"/>
        <v>#N/A</v>
      </c>
      <c r="S488" s="15" t="e">
        <f t="shared" si="102"/>
        <v>#N/A</v>
      </c>
      <c r="T488" s="15" t="e">
        <f t="shared" si="102"/>
        <v>#N/A</v>
      </c>
      <c r="U488" s="15" t="e">
        <f t="shared" si="102"/>
        <v>#N/A</v>
      </c>
      <c r="V488" s="15" t="e">
        <f t="shared" si="102"/>
        <v>#N/A</v>
      </c>
      <c r="W488" s="18" t="e">
        <f t="shared" si="93"/>
        <v>#N/A</v>
      </c>
      <c r="X488" s="18" t="e">
        <f t="shared" si="94"/>
        <v>#N/A</v>
      </c>
      <c r="Y488" s="18" t="e">
        <f t="shared" si="95"/>
        <v>#N/A</v>
      </c>
      <c r="Z488" s="18" t="e">
        <f t="shared" si="96"/>
        <v>#N/A</v>
      </c>
      <c r="AA488" s="15" t="e">
        <f t="shared" si="97"/>
        <v>#N/A</v>
      </c>
      <c r="AB488" s="15" t="e">
        <f t="shared" si="98"/>
        <v>#N/A</v>
      </c>
      <c r="AC488" s="15" t="e">
        <f t="shared" si="99"/>
        <v>#N/A</v>
      </c>
    </row>
    <row r="489" spans="1:29" hidden="1" x14ac:dyDescent="0.2">
      <c r="A489">
        <v>4799</v>
      </c>
      <c r="D489" t="s">
        <v>3398</v>
      </c>
      <c r="E489" t="s">
        <v>147</v>
      </c>
      <c r="F489" t="s">
        <v>6266</v>
      </c>
      <c r="G489" t="e">
        <f t="shared" si="92"/>
        <v>#N/A</v>
      </c>
      <c r="H489" s="15" t="e">
        <f t="shared" si="102"/>
        <v>#N/A</v>
      </c>
      <c r="I489" s="15" t="e">
        <f t="shared" si="102"/>
        <v>#N/A</v>
      </c>
      <c r="J489" s="15" t="e">
        <f t="shared" si="102"/>
        <v>#N/A</v>
      </c>
      <c r="K489" s="15" t="e">
        <f t="shared" si="102"/>
        <v>#N/A</v>
      </c>
      <c r="L489" s="15" t="e">
        <f t="shared" si="102"/>
        <v>#N/A</v>
      </c>
      <c r="M489" s="15" t="e">
        <f t="shared" si="102"/>
        <v>#N/A</v>
      </c>
      <c r="N489" s="15" t="e">
        <f t="shared" si="102"/>
        <v>#N/A</v>
      </c>
      <c r="O489" s="15" t="e">
        <f t="shared" si="102"/>
        <v>#N/A</v>
      </c>
      <c r="P489" s="15" t="e">
        <f t="shared" si="102"/>
        <v>#N/A</v>
      </c>
      <c r="Q489" s="15" t="e">
        <f t="shared" si="102"/>
        <v>#N/A</v>
      </c>
      <c r="R489" s="15" t="e">
        <f t="shared" si="102"/>
        <v>#N/A</v>
      </c>
      <c r="S489" s="15" t="e">
        <f t="shared" si="102"/>
        <v>#N/A</v>
      </c>
      <c r="T489" s="15" t="e">
        <f t="shared" si="102"/>
        <v>#N/A</v>
      </c>
      <c r="U489" s="15" t="e">
        <f t="shared" si="102"/>
        <v>#N/A</v>
      </c>
      <c r="V489" s="15" t="e">
        <f t="shared" si="102"/>
        <v>#N/A</v>
      </c>
      <c r="W489" s="18" t="e">
        <f t="shared" si="93"/>
        <v>#N/A</v>
      </c>
      <c r="X489" s="18" t="e">
        <f t="shared" si="94"/>
        <v>#N/A</v>
      </c>
      <c r="Y489" s="18" t="e">
        <f t="shared" si="95"/>
        <v>#N/A</v>
      </c>
      <c r="Z489" s="18" t="e">
        <f t="shared" si="96"/>
        <v>#N/A</v>
      </c>
      <c r="AA489" s="15" t="e">
        <f t="shared" si="97"/>
        <v>#N/A</v>
      </c>
      <c r="AB489" s="15" t="e">
        <f t="shared" si="98"/>
        <v>#N/A</v>
      </c>
      <c r="AC489" s="15" t="e">
        <f t="shared" si="99"/>
        <v>#N/A</v>
      </c>
    </row>
    <row r="490" spans="1:29" hidden="1" x14ac:dyDescent="0.2">
      <c r="A490">
        <v>4800</v>
      </c>
      <c r="D490" t="s">
        <v>3399</v>
      </c>
      <c r="E490" t="s">
        <v>147</v>
      </c>
      <c r="F490" t="s">
        <v>6266</v>
      </c>
      <c r="G490" t="e">
        <f t="shared" si="92"/>
        <v>#N/A</v>
      </c>
      <c r="H490" s="15" t="e">
        <f t="shared" si="102"/>
        <v>#N/A</v>
      </c>
      <c r="I490" s="15" t="e">
        <f t="shared" si="102"/>
        <v>#N/A</v>
      </c>
      <c r="J490" s="15" t="e">
        <f t="shared" si="102"/>
        <v>#N/A</v>
      </c>
      <c r="K490" s="15" t="e">
        <f t="shared" si="102"/>
        <v>#N/A</v>
      </c>
      <c r="L490" s="15" t="e">
        <f t="shared" si="102"/>
        <v>#N/A</v>
      </c>
      <c r="M490" s="15" t="e">
        <f t="shared" si="102"/>
        <v>#N/A</v>
      </c>
      <c r="N490" s="15" t="e">
        <f t="shared" si="102"/>
        <v>#N/A</v>
      </c>
      <c r="O490" s="15" t="e">
        <f t="shared" si="102"/>
        <v>#N/A</v>
      </c>
      <c r="P490" s="15" t="e">
        <f t="shared" si="102"/>
        <v>#N/A</v>
      </c>
      <c r="Q490" s="15" t="e">
        <f t="shared" si="102"/>
        <v>#N/A</v>
      </c>
      <c r="R490" s="15" t="e">
        <f t="shared" si="102"/>
        <v>#N/A</v>
      </c>
      <c r="S490" s="15" t="e">
        <f t="shared" si="102"/>
        <v>#N/A</v>
      </c>
      <c r="T490" s="15" t="e">
        <f t="shared" si="102"/>
        <v>#N/A</v>
      </c>
      <c r="U490" s="15" t="e">
        <f t="shared" si="102"/>
        <v>#N/A</v>
      </c>
      <c r="V490" s="15" t="e">
        <f t="shared" si="102"/>
        <v>#N/A</v>
      </c>
      <c r="W490" s="18" t="e">
        <f t="shared" si="93"/>
        <v>#N/A</v>
      </c>
      <c r="X490" s="18" t="e">
        <f t="shared" si="94"/>
        <v>#N/A</v>
      </c>
      <c r="Y490" s="18" t="e">
        <f t="shared" si="95"/>
        <v>#N/A</v>
      </c>
      <c r="Z490" s="18" t="e">
        <f t="shared" si="96"/>
        <v>#N/A</v>
      </c>
      <c r="AA490" s="15" t="e">
        <f t="shared" si="97"/>
        <v>#N/A</v>
      </c>
      <c r="AB490" s="15" t="e">
        <f t="shared" si="98"/>
        <v>#N/A</v>
      </c>
      <c r="AC490" s="15" t="e">
        <f t="shared" si="99"/>
        <v>#N/A</v>
      </c>
    </row>
    <row r="491" spans="1:29" hidden="1" x14ac:dyDescent="0.2">
      <c r="A491">
        <v>4802</v>
      </c>
      <c r="D491" t="s">
        <v>3401</v>
      </c>
      <c r="E491" t="s">
        <v>147</v>
      </c>
      <c r="F491" t="s">
        <v>6266</v>
      </c>
      <c r="G491" t="e">
        <f t="shared" si="92"/>
        <v>#N/A</v>
      </c>
      <c r="H491" s="15" t="e">
        <f t="shared" si="102"/>
        <v>#N/A</v>
      </c>
      <c r="I491" s="15" t="e">
        <f t="shared" si="102"/>
        <v>#N/A</v>
      </c>
      <c r="J491" s="15" t="e">
        <f t="shared" si="102"/>
        <v>#N/A</v>
      </c>
      <c r="K491" s="15" t="e">
        <f t="shared" si="102"/>
        <v>#N/A</v>
      </c>
      <c r="L491" s="15" t="e">
        <f t="shared" si="102"/>
        <v>#N/A</v>
      </c>
      <c r="M491" s="15" t="e">
        <f t="shared" si="102"/>
        <v>#N/A</v>
      </c>
      <c r="N491" s="15" t="e">
        <f t="shared" si="102"/>
        <v>#N/A</v>
      </c>
      <c r="O491" s="15" t="e">
        <f t="shared" si="102"/>
        <v>#N/A</v>
      </c>
      <c r="P491" s="15" t="e">
        <f t="shared" si="102"/>
        <v>#N/A</v>
      </c>
      <c r="Q491" s="15" t="e">
        <f t="shared" si="102"/>
        <v>#N/A</v>
      </c>
      <c r="R491" s="15" t="e">
        <f t="shared" si="102"/>
        <v>#N/A</v>
      </c>
      <c r="S491" s="15" t="e">
        <f t="shared" si="102"/>
        <v>#N/A</v>
      </c>
      <c r="T491" s="15" t="e">
        <f t="shared" si="102"/>
        <v>#N/A</v>
      </c>
      <c r="U491" s="15" t="e">
        <f t="shared" si="102"/>
        <v>#N/A</v>
      </c>
      <c r="V491" s="15" t="e">
        <f t="shared" si="102"/>
        <v>#N/A</v>
      </c>
      <c r="W491" s="18" t="e">
        <f t="shared" si="93"/>
        <v>#N/A</v>
      </c>
      <c r="X491" s="18" t="e">
        <f t="shared" si="94"/>
        <v>#N/A</v>
      </c>
      <c r="Y491" s="18" t="e">
        <f t="shared" si="95"/>
        <v>#N/A</v>
      </c>
      <c r="Z491" s="18" t="e">
        <f t="shared" si="96"/>
        <v>#N/A</v>
      </c>
      <c r="AA491" s="15" t="e">
        <f t="shared" si="97"/>
        <v>#N/A</v>
      </c>
      <c r="AB491" s="15" t="e">
        <f t="shared" si="98"/>
        <v>#N/A</v>
      </c>
      <c r="AC491" s="15" t="e">
        <f t="shared" si="99"/>
        <v>#N/A</v>
      </c>
    </row>
    <row r="492" spans="1:29" hidden="1" x14ac:dyDescent="0.2">
      <c r="A492">
        <v>4803</v>
      </c>
      <c r="D492" t="s">
        <v>3402</v>
      </c>
      <c r="E492" t="s">
        <v>147</v>
      </c>
      <c r="F492" t="s">
        <v>6266</v>
      </c>
      <c r="G492" t="e">
        <f t="shared" si="92"/>
        <v>#N/A</v>
      </c>
      <c r="H492" s="15" t="e">
        <f t="shared" si="102"/>
        <v>#N/A</v>
      </c>
      <c r="I492" s="15" t="e">
        <f t="shared" si="102"/>
        <v>#N/A</v>
      </c>
      <c r="J492" s="15" t="e">
        <f t="shared" si="102"/>
        <v>#N/A</v>
      </c>
      <c r="K492" s="15" t="e">
        <f t="shared" si="102"/>
        <v>#N/A</v>
      </c>
      <c r="L492" s="15" t="e">
        <f t="shared" si="102"/>
        <v>#N/A</v>
      </c>
      <c r="M492" s="15" t="e">
        <f t="shared" si="102"/>
        <v>#N/A</v>
      </c>
      <c r="N492" s="15" t="e">
        <f t="shared" si="102"/>
        <v>#N/A</v>
      </c>
      <c r="O492" s="15" t="e">
        <f t="shared" si="102"/>
        <v>#N/A</v>
      </c>
      <c r="P492" s="15" t="e">
        <f t="shared" si="102"/>
        <v>#N/A</v>
      </c>
      <c r="Q492" s="15" t="e">
        <f t="shared" si="102"/>
        <v>#N/A</v>
      </c>
      <c r="R492" s="15" t="e">
        <f t="shared" si="102"/>
        <v>#N/A</v>
      </c>
      <c r="S492" s="15" t="e">
        <f t="shared" si="102"/>
        <v>#N/A</v>
      </c>
      <c r="T492" s="15" t="e">
        <f t="shared" si="102"/>
        <v>#N/A</v>
      </c>
      <c r="U492" s="15" t="e">
        <f t="shared" si="102"/>
        <v>#N/A</v>
      </c>
      <c r="V492" s="15" t="e">
        <f t="shared" si="102"/>
        <v>#N/A</v>
      </c>
      <c r="W492" s="18" t="e">
        <f t="shared" si="93"/>
        <v>#N/A</v>
      </c>
      <c r="X492" s="18" t="e">
        <f t="shared" si="94"/>
        <v>#N/A</v>
      </c>
      <c r="Y492" s="18" t="e">
        <f t="shared" si="95"/>
        <v>#N/A</v>
      </c>
      <c r="Z492" s="18" t="e">
        <f t="shared" si="96"/>
        <v>#N/A</v>
      </c>
      <c r="AA492" s="15" t="e">
        <f t="shared" si="97"/>
        <v>#N/A</v>
      </c>
      <c r="AB492" s="15" t="e">
        <f t="shared" si="98"/>
        <v>#N/A</v>
      </c>
      <c r="AC492" s="15" t="e">
        <f t="shared" si="99"/>
        <v>#N/A</v>
      </c>
    </row>
    <row r="493" spans="1:29" hidden="1" x14ac:dyDescent="0.2">
      <c r="A493">
        <v>4804</v>
      </c>
      <c r="D493" t="s">
        <v>3403</v>
      </c>
      <c r="E493" t="s">
        <v>147</v>
      </c>
      <c r="F493" t="s">
        <v>6266</v>
      </c>
      <c r="G493" t="e">
        <f t="shared" si="92"/>
        <v>#N/A</v>
      </c>
      <c r="H493" s="15" t="e">
        <f t="shared" si="102"/>
        <v>#N/A</v>
      </c>
      <c r="I493" s="15" t="e">
        <f t="shared" si="102"/>
        <v>#N/A</v>
      </c>
      <c r="J493" s="15" t="e">
        <f t="shared" si="102"/>
        <v>#N/A</v>
      </c>
      <c r="K493" s="15" t="e">
        <f t="shared" si="102"/>
        <v>#N/A</v>
      </c>
      <c r="L493" s="15" t="e">
        <f t="shared" si="102"/>
        <v>#N/A</v>
      </c>
      <c r="M493" s="15" t="e">
        <f t="shared" si="102"/>
        <v>#N/A</v>
      </c>
      <c r="N493" s="15" t="e">
        <f t="shared" si="102"/>
        <v>#N/A</v>
      </c>
      <c r="O493" s="15" t="e">
        <f t="shared" si="102"/>
        <v>#N/A</v>
      </c>
      <c r="P493" s="15" t="e">
        <f t="shared" si="102"/>
        <v>#N/A</v>
      </c>
      <c r="Q493" s="15" t="e">
        <f t="shared" si="102"/>
        <v>#N/A</v>
      </c>
      <c r="R493" s="15" t="e">
        <f t="shared" si="102"/>
        <v>#N/A</v>
      </c>
      <c r="S493" s="15" t="e">
        <f t="shared" si="102"/>
        <v>#N/A</v>
      </c>
      <c r="T493" s="15" t="e">
        <f t="shared" si="102"/>
        <v>#N/A</v>
      </c>
      <c r="U493" s="15" t="e">
        <f t="shared" si="102"/>
        <v>#N/A</v>
      </c>
      <c r="V493" s="15" t="e">
        <f t="shared" si="102"/>
        <v>#N/A</v>
      </c>
      <c r="W493" s="18" t="e">
        <f t="shared" si="93"/>
        <v>#N/A</v>
      </c>
      <c r="X493" s="18" t="e">
        <f t="shared" si="94"/>
        <v>#N/A</v>
      </c>
      <c r="Y493" s="18" t="e">
        <f t="shared" si="95"/>
        <v>#N/A</v>
      </c>
      <c r="Z493" s="18" t="e">
        <f t="shared" si="96"/>
        <v>#N/A</v>
      </c>
      <c r="AA493" s="15" t="e">
        <f t="shared" si="97"/>
        <v>#N/A</v>
      </c>
      <c r="AB493" s="15" t="e">
        <f t="shared" si="98"/>
        <v>#N/A</v>
      </c>
      <c r="AC493" s="15" t="e">
        <f t="shared" si="99"/>
        <v>#N/A</v>
      </c>
    </row>
    <row r="494" spans="1:29" hidden="1" x14ac:dyDescent="0.2">
      <c r="A494">
        <v>4805</v>
      </c>
      <c r="D494" t="s">
        <v>3404</v>
      </c>
      <c r="E494" t="s">
        <v>147</v>
      </c>
      <c r="F494" t="s">
        <v>6266</v>
      </c>
      <c r="G494" t="e">
        <f t="shared" si="92"/>
        <v>#N/A</v>
      </c>
      <c r="H494" s="15" t="e">
        <f t="shared" si="102"/>
        <v>#N/A</v>
      </c>
      <c r="I494" s="15" t="e">
        <f t="shared" si="102"/>
        <v>#N/A</v>
      </c>
      <c r="J494" s="15" t="e">
        <f t="shared" si="102"/>
        <v>#N/A</v>
      </c>
      <c r="K494" s="15" t="e">
        <f t="shared" si="102"/>
        <v>#N/A</v>
      </c>
      <c r="L494" s="15" t="e">
        <f t="shared" si="102"/>
        <v>#N/A</v>
      </c>
      <c r="M494" s="15" t="e">
        <f t="shared" si="102"/>
        <v>#N/A</v>
      </c>
      <c r="N494" s="15" t="e">
        <f t="shared" si="102"/>
        <v>#N/A</v>
      </c>
      <c r="O494" s="15" t="e">
        <f t="shared" si="102"/>
        <v>#N/A</v>
      </c>
      <c r="P494" s="15" t="e">
        <f t="shared" si="102"/>
        <v>#N/A</v>
      </c>
      <c r="Q494" s="15" t="e">
        <f t="shared" si="102"/>
        <v>#N/A</v>
      </c>
      <c r="R494" s="15" t="e">
        <f t="shared" si="102"/>
        <v>#N/A</v>
      </c>
      <c r="S494" s="15" t="e">
        <f t="shared" si="102"/>
        <v>#N/A</v>
      </c>
      <c r="T494" s="15" t="e">
        <f t="shared" si="102"/>
        <v>#N/A</v>
      </c>
      <c r="U494" s="15" t="e">
        <f t="shared" si="102"/>
        <v>#N/A</v>
      </c>
      <c r="V494" s="15" t="e">
        <f t="shared" si="102"/>
        <v>#N/A</v>
      </c>
      <c r="W494" s="18" t="e">
        <f t="shared" si="93"/>
        <v>#N/A</v>
      </c>
      <c r="X494" s="18" t="e">
        <f t="shared" si="94"/>
        <v>#N/A</v>
      </c>
      <c r="Y494" s="18" t="e">
        <f t="shared" si="95"/>
        <v>#N/A</v>
      </c>
      <c r="Z494" s="18" t="e">
        <f t="shared" si="96"/>
        <v>#N/A</v>
      </c>
      <c r="AA494" s="15" t="e">
        <f t="shared" si="97"/>
        <v>#N/A</v>
      </c>
      <c r="AB494" s="15" t="e">
        <f t="shared" si="98"/>
        <v>#N/A</v>
      </c>
      <c r="AC494" s="15" t="e">
        <f t="shared" si="99"/>
        <v>#N/A</v>
      </c>
    </row>
    <row r="495" spans="1:29" hidden="1" x14ac:dyDescent="0.2">
      <c r="A495">
        <v>4806</v>
      </c>
      <c r="D495" t="s">
        <v>3405</v>
      </c>
      <c r="E495" t="s">
        <v>147</v>
      </c>
      <c r="F495" t="s">
        <v>6266</v>
      </c>
      <c r="G495" t="e">
        <f t="shared" si="92"/>
        <v>#N/A</v>
      </c>
      <c r="H495" s="15" t="e">
        <f t="shared" si="102"/>
        <v>#N/A</v>
      </c>
      <c r="I495" s="15" t="e">
        <f t="shared" si="102"/>
        <v>#N/A</v>
      </c>
      <c r="J495" s="15" t="e">
        <f t="shared" si="102"/>
        <v>#N/A</v>
      </c>
      <c r="K495" s="15" t="e">
        <f t="shared" si="102"/>
        <v>#N/A</v>
      </c>
      <c r="L495" s="15" t="e">
        <f t="shared" si="102"/>
        <v>#N/A</v>
      </c>
      <c r="M495" s="15" t="e">
        <f t="shared" si="102"/>
        <v>#N/A</v>
      </c>
      <c r="N495" s="15" t="e">
        <f t="shared" si="102"/>
        <v>#N/A</v>
      </c>
      <c r="O495" s="15" t="e">
        <f t="shared" si="102"/>
        <v>#N/A</v>
      </c>
      <c r="P495" s="15" t="e">
        <f t="shared" si="102"/>
        <v>#N/A</v>
      </c>
      <c r="Q495" s="15" t="e">
        <f t="shared" si="102"/>
        <v>#N/A</v>
      </c>
      <c r="R495" s="15" t="e">
        <f t="shared" si="102"/>
        <v>#N/A</v>
      </c>
      <c r="S495" s="15" t="e">
        <f t="shared" si="102"/>
        <v>#N/A</v>
      </c>
      <c r="T495" s="15" t="e">
        <f t="shared" si="102"/>
        <v>#N/A</v>
      </c>
      <c r="U495" s="15" t="e">
        <f t="shared" si="102"/>
        <v>#N/A</v>
      </c>
      <c r="V495" s="15" t="e">
        <f t="shared" si="102"/>
        <v>#N/A</v>
      </c>
      <c r="W495" s="18" t="e">
        <f t="shared" si="93"/>
        <v>#N/A</v>
      </c>
      <c r="X495" s="18" t="e">
        <f t="shared" si="94"/>
        <v>#N/A</v>
      </c>
      <c r="Y495" s="18" t="e">
        <f t="shared" si="95"/>
        <v>#N/A</v>
      </c>
      <c r="Z495" s="18" t="e">
        <f t="shared" si="96"/>
        <v>#N/A</v>
      </c>
      <c r="AA495" s="15" t="e">
        <f t="shared" si="97"/>
        <v>#N/A</v>
      </c>
      <c r="AB495" s="15" t="e">
        <f t="shared" si="98"/>
        <v>#N/A</v>
      </c>
      <c r="AC495" s="15" t="e">
        <f t="shared" si="99"/>
        <v>#N/A</v>
      </c>
    </row>
    <row r="496" spans="1:29" hidden="1" x14ac:dyDescent="0.2">
      <c r="A496">
        <v>4807</v>
      </c>
      <c r="D496" t="s">
        <v>3406</v>
      </c>
      <c r="E496" t="s">
        <v>78</v>
      </c>
      <c r="F496" t="s">
        <v>868</v>
      </c>
      <c r="G496" t="e">
        <f t="shared" si="92"/>
        <v>#N/A</v>
      </c>
      <c r="H496" s="15" t="e">
        <f t="shared" si="102"/>
        <v>#N/A</v>
      </c>
      <c r="I496" s="15" t="e">
        <f t="shared" si="102"/>
        <v>#N/A</v>
      </c>
      <c r="J496" s="15" t="e">
        <f t="shared" si="102"/>
        <v>#N/A</v>
      </c>
      <c r="K496" s="15" t="e">
        <f t="shared" si="102"/>
        <v>#N/A</v>
      </c>
      <c r="L496" s="15" t="e">
        <f t="shared" si="102"/>
        <v>#N/A</v>
      </c>
      <c r="M496" s="15" t="e">
        <f t="shared" si="102"/>
        <v>#N/A</v>
      </c>
      <c r="N496" s="15" t="e">
        <f t="shared" si="102"/>
        <v>#N/A</v>
      </c>
      <c r="O496" s="15" t="e">
        <f t="shared" si="102"/>
        <v>#N/A</v>
      </c>
      <c r="P496" s="15" t="e">
        <f t="shared" si="102"/>
        <v>#N/A</v>
      </c>
      <c r="Q496" s="15" t="e">
        <f t="shared" si="102"/>
        <v>#N/A</v>
      </c>
      <c r="R496" s="15" t="e">
        <f t="shared" si="102"/>
        <v>#N/A</v>
      </c>
      <c r="S496" s="15" t="e">
        <f t="shared" si="102"/>
        <v>#N/A</v>
      </c>
      <c r="T496" s="15" t="e">
        <f t="shared" si="102"/>
        <v>#N/A</v>
      </c>
      <c r="U496" s="15" t="e">
        <f t="shared" si="102"/>
        <v>#N/A</v>
      </c>
      <c r="V496" s="15" t="e">
        <f t="shared" si="102"/>
        <v>#N/A</v>
      </c>
      <c r="W496" s="18" t="e">
        <f t="shared" si="93"/>
        <v>#N/A</v>
      </c>
      <c r="X496" s="18" t="e">
        <f t="shared" si="94"/>
        <v>#N/A</v>
      </c>
      <c r="Y496" s="18" t="e">
        <f t="shared" si="95"/>
        <v>#N/A</v>
      </c>
      <c r="Z496" s="18" t="e">
        <f t="shared" si="96"/>
        <v>#N/A</v>
      </c>
      <c r="AA496" s="15" t="e">
        <f t="shared" si="97"/>
        <v>#N/A</v>
      </c>
      <c r="AB496" s="15" t="e">
        <f t="shared" si="98"/>
        <v>#N/A</v>
      </c>
      <c r="AC496" s="15" t="e">
        <f t="shared" si="99"/>
        <v>#N/A</v>
      </c>
    </row>
    <row r="497" spans="1:29" hidden="1" x14ac:dyDescent="0.2">
      <c r="A497">
        <v>4808</v>
      </c>
      <c r="D497" t="s">
        <v>3407</v>
      </c>
      <c r="E497" t="s">
        <v>78</v>
      </c>
      <c r="F497" t="s">
        <v>868</v>
      </c>
      <c r="G497" t="e">
        <f t="shared" si="92"/>
        <v>#N/A</v>
      </c>
      <c r="H497" s="15" t="e">
        <f t="shared" si="102"/>
        <v>#N/A</v>
      </c>
      <c r="I497" s="15" t="e">
        <f t="shared" si="102"/>
        <v>#N/A</v>
      </c>
      <c r="J497" s="15" t="e">
        <f t="shared" si="102"/>
        <v>#N/A</v>
      </c>
      <c r="K497" s="15" t="e">
        <f t="shared" si="102"/>
        <v>#N/A</v>
      </c>
      <c r="L497" s="15" t="e">
        <f t="shared" si="102"/>
        <v>#N/A</v>
      </c>
      <c r="M497" s="15" t="e">
        <f t="shared" si="102"/>
        <v>#N/A</v>
      </c>
      <c r="N497" s="15" t="e">
        <f t="shared" si="102"/>
        <v>#N/A</v>
      </c>
      <c r="O497" s="15" t="e">
        <f t="shared" si="102"/>
        <v>#N/A</v>
      </c>
      <c r="P497" s="15" t="e">
        <f t="shared" si="102"/>
        <v>#N/A</v>
      </c>
      <c r="Q497" s="15" t="e">
        <f t="shared" si="102"/>
        <v>#N/A</v>
      </c>
      <c r="R497" s="15" t="e">
        <f t="shared" si="102"/>
        <v>#N/A</v>
      </c>
      <c r="S497" s="15" t="e">
        <f t="shared" si="102"/>
        <v>#N/A</v>
      </c>
      <c r="T497" s="15" t="e">
        <f t="shared" si="102"/>
        <v>#N/A</v>
      </c>
      <c r="U497" s="15" t="e">
        <f t="shared" si="102"/>
        <v>#N/A</v>
      </c>
      <c r="V497" s="15" t="e">
        <f t="shared" si="102"/>
        <v>#N/A</v>
      </c>
      <c r="W497" s="18" t="e">
        <f t="shared" si="93"/>
        <v>#N/A</v>
      </c>
      <c r="X497" s="18" t="e">
        <f t="shared" si="94"/>
        <v>#N/A</v>
      </c>
      <c r="Y497" s="18" t="e">
        <f t="shared" si="95"/>
        <v>#N/A</v>
      </c>
      <c r="Z497" s="18" t="e">
        <f t="shared" si="96"/>
        <v>#N/A</v>
      </c>
      <c r="AA497" s="15" t="e">
        <f t="shared" si="97"/>
        <v>#N/A</v>
      </c>
      <c r="AB497" s="15" t="e">
        <f t="shared" si="98"/>
        <v>#N/A</v>
      </c>
      <c r="AC497" s="15" t="e">
        <f t="shared" si="99"/>
        <v>#N/A</v>
      </c>
    </row>
    <row r="498" spans="1:29" hidden="1" x14ac:dyDescent="0.2">
      <c r="A498">
        <v>4809</v>
      </c>
      <c r="D498" t="s">
        <v>3408</v>
      </c>
      <c r="E498" t="s">
        <v>78</v>
      </c>
      <c r="F498" t="s">
        <v>868</v>
      </c>
      <c r="G498" t="e">
        <f t="shared" si="92"/>
        <v>#N/A</v>
      </c>
      <c r="H498" s="15" t="e">
        <f t="shared" si="102"/>
        <v>#N/A</v>
      </c>
      <c r="I498" s="15" t="e">
        <f t="shared" si="102"/>
        <v>#N/A</v>
      </c>
      <c r="J498" s="15" t="e">
        <f t="shared" si="102"/>
        <v>#N/A</v>
      </c>
      <c r="K498" s="15" t="e">
        <f t="shared" si="102"/>
        <v>#N/A</v>
      </c>
      <c r="L498" s="15" t="e">
        <f t="shared" si="102"/>
        <v>#N/A</v>
      </c>
      <c r="M498" s="15" t="e">
        <f t="shared" si="102"/>
        <v>#N/A</v>
      </c>
      <c r="N498" s="15" t="e">
        <f t="shared" si="102"/>
        <v>#N/A</v>
      </c>
      <c r="O498" s="15" t="e">
        <f t="shared" si="102"/>
        <v>#N/A</v>
      </c>
      <c r="P498" s="15" t="e">
        <f t="shared" si="102"/>
        <v>#N/A</v>
      </c>
      <c r="Q498" s="15" t="e">
        <f t="shared" si="102"/>
        <v>#N/A</v>
      </c>
      <c r="R498" s="15" t="e">
        <f t="shared" si="102"/>
        <v>#N/A</v>
      </c>
      <c r="S498" s="15" t="e">
        <f t="shared" si="102"/>
        <v>#N/A</v>
      </c>
      <c r="T498" s="15" t="e">
        <f t="shared" si="102"/>
        <v>#N/A</v>
      </c>
      <c r="U498" s="15" t="e">
        <f t="shared" si="102"/>
        <v>#N/A</v>
      </c>
      <c r="V498" s="15" t="e">
        <f t="shared" si="102"/>
        <v>#N/A</v>
      </c>
      <c r="W498" s="18" t="e">
        <f t="shared" si="93"/>
        <v>#N/A</v>
      </c>
      <c r="X498" s="18" t="e">
        <f t="shared" si="94"/>
        <v>#N/A</v>
      </c>
      <c r="Y498" s="18" t="e">
        <f t="shared" si="95"/>
        <v>#N/A</v>
      </c>
      <c r="Z498" s="18" t="e">
        <f t="shared" si="96"/>
        <v>#N/A</v>
      </c>
      <c r="AA498" s="15" t="e">
        <f t="shared" si="97"/>
        <v>#N/A</v>
      </c>
      <c r="AB498" s="15" t="e">
        <f t="shared" si="98"/>
        <v>#N/A</v>
      </c>
      <c r="AC498" s="15" t="e">
        <f t="shared" si="99"/>
        <v>#N/A</v>
      </c>
    </row>
    <row r="499" spans="1:29" hidden="1" x14ac:dyDescent="0.2">
      <c r="A499">
        <v>4810</v>
      </c>
      <c r="D499" t="s">
        <v>3409</v>
      </c>
      <c r="E499" t="s">
        <v>78</v>
      </c>
      <c r="F499" t="s">
        <v>868</v>
      </c>
      <c r="G499" t="e">
        <f t="shared" si="92"/>
        <v>#N/A</v>
      </c>
      <c r="H499" s="15" t="e">
        <f t="shared" si="102"/>
        <v>#N/A</v>
      </c>
      <c r="I499" s="15" t="e">
        <f t="shared" si="102"/>
        <v>#N/A</v>
      </c>
      <c r="J499" s="15" t="e">
        <f t="shared" si="102"/>
        <v>#N/A</v>
      </c>
      <c r="K499" s="15" t="e">
        <f t="shared" si="102"/>
        <v>#N/A</v>
      </c>
      <c r="L499" s="15" t="e">
        <f t="shared" si="102"/>
        <v>#N/A</v>
      </c>
      <c r="M499" s="15" t="e">
        <f t="shared" si="102"/>
        <v>#N/A</v>
      </c>
      <c r="N499" s="15" t="e">
        <f t="shared" si="102"/>
        <v>#N/A</v>
      </c>
      <c r="O499" s="15" t="e">
        <f t="shared" si="102"/>
        <v>#N/A</v>
      </c>
      <c r="P499" s="15" t="e">
        <f t="shared" si="102"/>
        <v>#N/A</v>
      </c>
      <c r="Q499" s="15" t="e">
        <f t="shared" si="102"/>
        <v>#N/A</v>
      </c>
      <c r="R499" s="15" t="e">
        <f t="shared" si="102"/>
        <v>#N/A</v>
      </c>
      <c r="S499" s="15" t="e">
        <f t="shared" si="102"/>
        <v>#N/A</v>
      </c>
      <c r="T499" s="15" t="e">
        <f t="shared" si="102"/>
        <v>#N/A</v>
      </c>
      <c r="U499" s="15" t="e">
        <f t="shared" si="102"/>
        <v>#N/A</v>
      </c>
      <c r="V499" s="15" t="e">
        <f t="shared" si="102"/>
        <v>#N/A</v>
      </c>
      <c r="W499" s="18" t="e">
        <f t="shared" si="93"/>
        <v>#N/A</v>
      </c>
      <c r="X499" s="18" t="e">
        <f t="shared" si="94"/>
        <v>#N/A</v>
      </c>
      <c r="Y499" s="18" t="e">
        <f t="shared" si="95"/>
        <v>#N/A</v>
      </c>
      <c r="Z499" s="18" t="e">
        <f t="shared" si="96"/>
        <v>#N/A</v>
      </c>
      <c r="AA499" s="15" t="e">
        <f t="shared" si="97"/>
        <v>#N/A</v>
      </c>
      <c r="AB499" s="15" t="e">
        <f t="shared" si="98"/>
        <v>#N/A</v>
      </c>
      <c r="AC499" s="15" t="e">
        <f t="shared" si="99"/>
        <v>#N/A</v>
      </c>
    </row>
    <row r="500" spans="1:29" hidden="1" x14ac:dyDescent="0.2">
      <c r="A500">
        <v>4811</v>
      </c>
      <c r="B500">
        <v>41120</v>
      </c>
      <c r="D500" t="s">
        <v>3410</v>
      </c>
      <c r="E500" t="s">
        <v>174</v>
      </c>
      <c r="F500" t="s">
        <v>881</v>
      </c>
      <c r="G500" t="e">
        <f t="shared" si="92"/>
        <v>#N/A</v>
      </c>
      <c r="H500" s="15" t="e">
        <f t="shared" si="102"/>
        <v>#N/A</v>
      </c>
      <c r="I500" s="15" t="e">
        <f t="shared" si="102"/>
        <v>#N/A</v>
      </c>
      <c r="J500" s="15" t="e">
        <f t="shared" si="102"/>
        <v>#N/A</v>
      </c>
      <c r="K500" s="15" t="e">
        <f t="shared" si="102"/>
        <v>#N/A</v>
      </c>
      <c r="L500" s="15" t="e">
        <f t="shared" si="102"/>
        <v>#N/A</v>
      </c>
      <c r="M500" s="15" t="e">
        <f t="shared" si="102"/>
        <v>#N/A</v>
      </c>
      <c r="N500" s="15" t="e">
        <f t="shared" si="102"/>
        <v>#N/A</v>
      </c>
      <c r="O500" s="15" t="e">
        <f t="shared" si="102"/>
        <v>#N/A</v>
      </c>
      <c r="P500" s="15" t="e">
        <f t="shared" si="102"/>
        <v>#N/A</v>
      </c>
      <c r="Q500" s="15" t="e">
        <f t="shared" si="102"/>
        <v>#N/A</v>
      </c>
      <c r="R500" s="15" t="e">
        <f t="shared" si="102"/>
        <v>#N/A</v>
      </c>
      <c r="S500" s="15" t="e">
        <f t="shared" si="102"/>
        <v>#N/A</v>
      </c>
      <c r="T500" s="15" t="e">
        <f t="shared" si="102"/>
        <v>#N/A</v>
      </c>
      <c r="U500" s="15" t="e">
        <f t="shared" si="102"/>
        <v>#N/A</v>
      </c>
      <c r="V500" s="15" t="e">
        <f t="shared" si="102"/>
        <v>#N/A</v>
      </c>
      <c r="W500" s="18" t="e">
        <f t="shared" si="93"/>
        <v>#N/A</v>
      </c>
      <c r="X500" s="18" t="e">
        <f t="shared" si="94"/>
        <v>#N/A</v>
      </c>
      <c r="Y500" s="18" t="e">
        <f t="shared" si="95"/>
        <v>#N/A</v>
      </c>
      <c r="Z500" s="18" t="e">
        <f t="shared" si="96"/>
        <v>#N/A</v>
      </c>
      <c r="AA500" s="15" t="e">
        <f t="shared" si="97"/>
        <v>#N/A</v>
      </c>
      <c r="AB500" s="15" t="e">
        <f t="shared" si="98"/>
        <v>#N/A</v>
      </c>
      <c r="AC500" s="15" t="e">
        <f t="shared" si="99"/>
        <v>#N/A</v>
      </c>
    </row>
    <row r="501" spans="1:29" hidden="1" x14ac:dyDescent="0.2">
      <c r="A501">
        <v>4813</v>
      </c>
      <c r="B501">
        <v>42044</v>
      </c>
      <c r="D501" t="s">
        <v>3412</v>
      </c>
      <c r="E501" t="s">
        <v>346</v>
      </c>
      <c r="F501" t="s">
        <v>491</v>
      </c>
      <c r="G501" t="e">
        <f t="shared" si="92"/>
        <v>#N/A</v>
      </c>
      <c r="H501" s="15" t="e">
        <f t="shared" ref="H501:V517" si="103">VLOOKUP($A501,SIBMonthly,H$1,FALSE)</f>
        <v>#N/A</v>
      </c>
      <c r="I501" s="15" t="e">
        <f t="shared" si="103"/>
        <v>#N/A</v>
      </c>
      <c r="J501" s="15" t="e">
        <f t="shared" si="103"/>
        <v>#N/A</v>
      </c>
      <c r="K501" s="15" t="e">
        <f t="shared" si="103"/>
        <v>#N/A</v>
      </c>
      <c r="L501" s="15" t="e">
        <f t="shared" si="103"/>
        <v>#N/A</v>
      </c>
      <c r="M501" s="15" t="e">
        <f t="shared" si="103"/>
        <v>#N/A</v>
      </c>
      <c r="N501" s="15" t="e">
        <f t="shared" si="103"/>
        <v>#N/A</v>
      </c>
      <c r="O501" s="15" t="e">
        <f t="shared" si="103"/>
        <v>#N/A</v>
      </c>
      <c r="P501" s="15" t="e">
        <f t="shared" si="103"/>
        <v>#N/A</v>
      </c>
      <c r="Q501" s="15" t="e">
        <f t="shared" si="103"/>
        <v>#N/A</v>
      </c>
      <c r="R501" s="15" t="e">
        <f t="shared" si="103"/>
        <v>#N/A</v>
      </c>
      <c r="S501" s="15" t="e">
        <f t="shared" si="103"/>
        <v>#N/A</v>
      </c>
      <c r="T501" s="15" t="e">
        <f t="shared" si="103"/>
        <v>#N/A</v>
      </c>
      <c r="U501" s="15" t="e">
        <f t="shared" si="103"/>
        <v>#N/A</v>
      </c>
      <c r="V501" s="15" t="e">
        <f t="shared" si="103"/>
        <v>#N/A</v>
      </c>
      <c r="W501" s="18" t="e">
        <f t="shared" si="93"/>
        <v>#N/A</v>
      </c>
      <c r="X501" s="18" t="e">
        <f t="shared" si="94"/>
        <v>#N/A</v>
      </c>
      <c r="Y501" s="18" t="e">
        <f t="shared" si="95"/>
        <v>#N/A</v>
      </c>
      <c r="Z501" s="18" t="e">
        <f t="shared" si="96"/>
        <v>#N/A</v>
      </c>
      <c r="AA501" s="15" t="e">
        <f t="shared" si="97"/>
        <v>#N/A</v>
      </c>
      <c r="AB501" s="15" t="e">
        <f t="shared" si="98"/>
        <v>#N/A</v>
      </c>
      <c r="AC501" s="15" t="e">
        <f t="shared" si="99"/>
        <v>#N/A</v>
      </c>
    </row>
    <row r="502" spans="1:29" hidden="1" x14ac:dyDescent="0.2">
      <c r="A502">
        <v>4814</v>
      </c>
      <c r="B502">
        <v>42105</v>
      </c>
      <c r="D502" t="s">
        <v>3413</v>
      </c>
      <c r="E502" t="s">
        <v>71</v>
      </c>
      <c r="F502" t="s">
        <v>375</v>
      </c>
      <c r="G502" t="str">
        <f t="shared" si="92"/>
        <v>MSP20.SIB18 JPG Verification d</v>
      </c>
      <c r="H502" s="15">
        <f t="shared" si="103"/>
        <v>0</v>
      </c>
      <c r="I502" s="15">
        <f t="shared" si="103"/>
        <v>0</v>
      </c>
      <c r="J502" s="15">
        <f t="shared" si="103"/>
        <v>-97537.78</v>
      </c>
      <c r="K502" s="15">
        <f t="shared" si="103"/>
        <v>0</v>
      </c>
      <c r="L502" s="15">
        <f t="shared" si="103"/>
        <v>0</v>
      </c>
      <c r="M502" s="15">
        <f t="shared" si="103"/>
        <v>0</v>
      </c>
      <c r="N502" s="15">
        <f t="shared" si="103"/>
        <v>189000</v>
      </c>
      <c r="O502" s="15">
        <f t="shared" si="103"/>
        <v>-97537.78</v>
      </c>
      <c r="P502" s="15">
        <f t="shared" si="103"/>
        <v>-97537.78</v>
      </c>
      <c r="Q502" s="15">
        <f t="shared" si="103"/>
        <v>0</v>
      </c>
      <c r="R502" s="15">
        <f t="shared" si="103"/>
        <v>0</v>
      </c>
      <c r="S502" s="15">
        <f t="shared" si="103"/>
        <v>0</v>
      </c>
      <c r="T502" s="15">
        <f t="shared" si="103"/>
        <v>0</v>
      </c>
      <c r="U502" s="15">
        <f t="shared" si="103"/>
        <v>0</v>
      </c>
      <c r="V502" s="15">
        <f t="shared" si="103"/>
        <v>0</v>
      </c>
      <c r="W502" s="18">
        <f t="shared" si="93"/>
        <v>189000</v>
      </c>
      <c r="X502" s="18">
        <f t="shared" si="94"/>
        <v>0</v>
      </c>
      <c r="Y502" s="18">
        <f t="shared" si="95"/>
        <v>189000</v>
      </c>
      <c r="Z502" s="18">
        <f t="shared" si="96"/>
        <v>0</v>
      </c>
      <c r="AA502" s="15">
        <f t="shared" si="97"/>
        <v>0</v>
      </c>
      <c r="AB502" s="15">
        <f t="shared" si="98"/>
        <v>-97537.78</v>
      </c>
      <c r="AC502" s="15">
        <f t="shared" si="99"/>
        <v>97537.78</v>
      </c>
    </row>
    <row r="503" spans="1:29" hidden="1" x14ac:dyDescent="0.2">
      <c r="A503">
        <v>4815</v>
      </c>
      <c r="B503">
        <v>42176</v>
      </c>
      <c r="D503" t="s">
        <v>3414</v>
      </c>
      <c r="E503" t="s">
        <v>111</v>
      </c>
      <c r="F503" t="s">
        <v>112</v>
      </c>
      <c r="G503" t="e">
        <f t="shared" ref="G503:G566" si="104">VLOOKUP(A503,SIBMonthly,3,FALSE)</f>
        <v>#N/A</v>
      </c>
      <c r="H503" s="15" t="e">
        <f t="shared" si="103"/>
        <v>#N/A</v>
      </c>
      <c r="I503" s="15" t="e">
        <f t="shared" si="103"/>
        <v>#N/A</v>
      </c>
      <c r="J503" s="15" t="e">
        <f t="shared" si="103"/>
        <v>#N/A</v>
      </c>
      <c r="K503" s="15" t="e">
        <f t="shared" si="103"/>
        <v>#N/A</v>
      </c>
      <c r="L503" s="15" t="e">
        <f t="shared" si="103"/>
        <v>#N/A</v>
      </c>
      <c r="M503" s="15" t="e">
        <f t="shared" si="103"/>
        <v>#N/A</v>
      </c>
      <c r="N503" s="15" t="e">
        <f t="shared" si="103"/>
        <v>#N/A</v>
      </c>
      <c r="O503" s="15" t="e">
        <f t="shared" si="103"/>
        <v>#N/A</v>
      </c>
      <c r="P503" s="15" t="e">
        <f t="shared" si="103"/>
        <v>#N/A</v>
      </c>
      <c r="Q503" s="15" t="e">
        <f t="shared" si="103"/>
        <v>#N/A</v>
      </c>
      <c r="R503" s="15" t="e">
        <f t="shared" si="103"/>
        <v>#N/A</v>
      </c>
      <c r="S503" s="15" t="e">
        <f t="shared" si="103"/>
        <v>#N/A</v>
      </c>
      <c r="T503" s="15" t="e">
        <f t="shared" si="103"/>
        <v>#N/A</v>
      </c>
      <c r="U503" s="15" t="e">
        <f t="shared" si="103"/>
        <v>#N/A</v>
      </c>
      <c r="V503" s="15" t="e">
        <f t="shared" si="103"/>
        <v>#N/A</v>
      </c>
      <c r="W503" s="18" t="e">
        <f t="shared" ref="W503:W566" si="105">N503</f>
        <v>#N/A</v>
      </c>
      <c r="X503" s="18" t="e">
        <f t="shared" ref="X503:X566" si="106">S503</f>
        <v>#N/A</v>
      </c>
      <c r="Y503" s="18" t="e">
        <f t="shared" ref="Y503:Y566" si="107">W503-X503</f>
        <v>#N/A</v>
      </c>
      <c r="Z503" s="18" t="e">
        <f t="shared" ref="Z503:Z566" si="108">M503</f>
        <v>#N/A</v>
      </c>
      <c r="AA503" s="15" t="e">
        <f t="shared" ref="AA503:AA566" si="109">IF(K503=0,0,K503-J503)</f>
        <v>#N/A</v>
      </c>
      <c r="AB503" s="15" t="e">
        <f t="shared" ref="AB503:AB566" si="110">P503</f>
        <v>#N/A</v>
      </c>
      <c r="AC503" s="15" t="e">
        <f t="shared" ref="AC503:AC566" si="111">X503-(AB503+AA503)</f>
        <v>#N/A</v>
      </c>
    </row>
    <row r="504" spans="1:29" hidden="1" x14ac:dyDescent="0.2">
      <c r="A504">
        <v>4816</v>
      </c>
      <c r="B504">
        <v>42249</v>
      </c>
      <c r="D504" t="s">
        <v>3415</v>
      </c>
      <c r="E504" t="s">
        <v>57</v>
      </c>
      <c r="F504" t="s">
        <v>61</v>
      </c>
      <c r="G504" t="e">
        <f t="shared" si="104"/>
        <v>#N/A</v>
      </c>
      <c r="H504" s="15" t="e">
        <f t="shared" si="103"/>
        <v>#N/A</v>
      </c>
      <c r="I504" s="15" t="e">
        <f t="shared" si="103"/>
        <v>#N/A</v>
      </c>
      <c r="J504" s="15" t="e">
        <f t="shared" si="103"/>
        <v>#N/A</v>
      </c>
      <c r="K504" s="15" t="e">
        <f t="shared" si="103"/>
        <v>#N/A</v>
      </c>
      <c r="L504" s="15" t="e">
        <f t="shared" si="103"/>
        <v>#N/A</v>
      </c>
      <c r="M504" s="15" t="e">
        <f t="shared" si="103"/>
        <v>#N/A</v>
      </c>
      <c r="N504" s="15" t="e">
        <f t="shared" si="103"/>
        <v>#N/A</v>
      </c>
      <c r="O504" s="15" t="e">
        <f t="shared" si="103"/>
        <v>#N/A</v>
      </c>
      <c r="P504" s="15" t="e">
        <f t="shared" si="103"/>
        <v>#N/A</v>
      </c>
      <c r="Q504" s="15" t="e">
        <f t="shared" si="103"/>
        <v>#N/A</v>
      </c>
      <c r="R504" s="15" t="e">
        <f t="shared" si="103"/>
        <v>#N/A</v>
      </c>
      <c r="S504" s="15" t="e">
        <f t="shared" si="103"/>
        <v>#N/A</v>
      </c>
      <c r="T504" s="15" t="e">
        <f t="shared" si="103"/>
        <v>#N/A</v>
      </c>
      <c r="U504" s="15" t="e">
        <f t="shared" si="103"/>
        <v>#N/A</v>
      </c>
      <c r="V504" s="15" t="e">
        <f t="shared" si="103"/>
        <v>#N/A</v>
      </c>
      <c r="W504" s="18" t="e">
        <f t="shared" si="105"/>
        <v>#N/A</v>
      </c>
      <c r="X504" s="18" t="e">
        <f t="shared" si="106"/>
        <v>#N/A</v>
      </c>
      <c r="Y504" s="18" t="e">
        <f t="shared" si="107"/>
        <v>#N/A</v>
      </c>
      <c r="Z504" s="18" t="e">
        <f t="shared" si="108"/>
        <v>#N/A</v>
      </c>
      <c r="AA504" s="15" t="e">
        <f t="shared" si="109"/>
        <v>#N/A</v>
      </c>
      <c r="AB504" s="15" t="e">
        <f t="shared" si="110"/>
        <v>#N/A</v>
      </c>
      <c r="AC504" s="15" t="e">
        <f t="shared" si="111"/>
        <v>#N/A</v>
      </c>
    </row>
    <row r="505" spans="1:29" hidden="1" x14ac:dyDescent="0.2">
      <c r="A505">
        <v>4817</v>
      </c>
      <c r="B505">
        <v>42279</v>
      </c>
      <c r="C505" t="s">
        <v>3416</v>
      </c>
      <c r="D505" t="s">
        <v>3417</v>
      </c>
      <c r="E505" t="s">
        <v>71</v>
      </c>
      <c r="F505" t="s">
        <v>6263</v>
      </c>
      <c r="G505" t="str">
        <f t="shared" si="104"/>
        <v>NSW SCADA Hardware Lifecycle</v>
      </c>
      <c r="H505" s="15">
        <f t="shared" si="103"/>
        <v>0</v>
      </c>
      <c r="I505" s="15">
        <f t="shared" si="103"/>
        <v>0</v>
      </c>
      <c r="J505" s="15">
        <f t="shared" si="103"/>
        <v>191431.51</v>
      </c>
      <c r="K505" s="15">
        <f t="shared" si="103"/>
        <v>1916076.15</v>
      </c>
      <c r="L505" s="15">
        <f t="shared" si="103"/>
        <v>130000</v>
      </c>
      <c r="M505" s="15">
        <f t="shared" si="103"/>
        <v>791560.36</v>
      </c>
      <c r="N505" s="15">
        <f t="shared" si="103"/>
        <v>2436877</v>
      </c>
      <c r="O505" s="15">
        <f t="shared" si="103"/>
        <v>204458.18481499999</v>
      </c>
      <c r="P505" s="15">
        <f t="shared" si="103"/>
        <v>328322.981509</v>
      </c>
      <c r="Q505" s="15">
        <f t="shared" si="103"/>
        <v>136891.471509</v>
      </c>
      <c r="R505" s="15">
        <f t="shared" si="103"/>
        <v>1944064.8248149999</v>
      </c>
      <c r="S505" s="15">
        <f t="shared" si="103"/>
        <v>2122836.0551840002</v>
      </c>
      <c r="T505" s="15">
        <f t="shared" si="103"/>
        <v>206759.905184</v>
      </c>
      <c r="U505" s="15">
        <f t="shared" si="103"/>
        <v>114003.44</v>
      </c>
      <c r="V505" s="15">
        <f t="shared" si="103"/>
        <v>0</v>
      </c>
      <c r="W505" s="18">
        <f t="shared" si="105"/>
        <v>2436877</v>
      </c>
      <c r="X505" s="18">
        <f t="shared" si="106"/>
        <v>2122836.0551840002</v>
      </c>
      <c r="Y505" s="18">
        <f t="shared" si="107"/>
        <v>314040.94481599983</v>
      </c>
      <c r="Z505" s="18">
        <f t="shared" si="108"/>
        <v>791560.36</v>
      </c>
      <c r="AA505" s="15">
        <f t="shared" si="109"/>
        <v>1724644.64</v>
      </c>
      <c r="AB505" s="15">
        <f t="shared" si="110"/>
        <v>328322.981509</v>
      </c>
      <c r="AC505" s="15">
        <f t="shared" si="111"/>
        <v>69868.433675000211</v>
      </c>
    </row>
    <row r="506" spans="1:29" hidden="1" x14ac:dyDescent="0.2">
      <c r="A506">
        <v>4818</v>
      </c>
      <c r="B506">
        <v>42310</v>
      </c>
      <c r="C506" t="s">
        <v>3418</v>
      </c>
      <c r="D506" t="s">
        <v>3419</v>
      </c>
      <c r="E506" t="s">
        <v>240</v>
      </c>
      <c r="F506" t="s">
        <v>241</v>
      </c>
      <c r="G506" t="e">
        <f t="shared" si="104"/>
        <v>#N/A</v>
      </c>
      <c r="H506" s="15" t="e">
        <f t="shared" si="103"/>
        <v>#N/A</v>
      </c>
      <c r="I506" s="15" t="e">
        <f t="shared" si="103"/>
        <v>#N/A</v>
      </c>
      <c r="J506" s="15" t="e">
        <f t="shared" si="103"/>
        <v>#N/A</v>
      </c>
      <c r="K506" s="15" t="e">
        <f t="shared" si="103"/>
        <v>#N/A</v>
      </c>
      <c r="L506" s="15" t="e">
        <f t="shared" si="103"/>
        <v>#N/A</v>
      </c>
      <c r="M506" s="15" t="e">
        <f t="shared" si="103"/>
        <v>#N/A</v>
      </c>
      <c r="N506" s="15" t="e">
        <f t="shared" si="103"/>
        <v>#N/A</v>
      </c>
      <c r="O506" s="15" t="e">
        <f t="shared" si="103"/>
        <v>#N/A</v>
      </c>
      <c r="P506" s="15" t="e">
        <f t="shared" si="103"/>
        <v>#N/A</v>
      </c>
      <c r="Q506" s="15" t="e">
        <f t="shared" si="103"/>
        <v>#N/A</v>
      </c>
      <c r="R506" s="15" t="e">
        <f t="shared" si="103"/>
        <v>#N/A</v>
      </c>
      <c r="S506" s="15" t="e">
        <f t="shared" si="103"/>
        <v>#N/A</v>
      </c>
      <c r="T506" s="15" t="e">
        <f t="shared" si="103"/>
        <v>#N/A</v>
      </c>
      <c r="U506" s="15" t="e">
        <f t="shared" si="103"/>
        <v>#N/A</v>
      </c>
      <c r="V506" s="15" t="e">
        <f t="shared" si="103"/>
        <v>#N/A</v>
      </c>
      <c r="W506" s="18" t="e">
        <f t="shared" si="105"/>
        <v>#N/A</v>
      </c>
      <c r="X506" s="18" t="e">
        <f t="shared" si="106"/>
        <v>#N/A</v>
      </c>
      <c r="Y506" s="18" t="e">
        <f t="shared" si="107"/>
        <v>#N/A</v>
      </c>
      <c r="Z506" s="18" t="e">
        <f t="shared" si="108"/>
        <v>#N/A</v>
      </c>
      <c r="AA506" s="15" t="e">
        <f t="shared" si="109"/>
        <v>#N/A</v>
      </c>
      <c r="AB506" s="15" t="e">
        <f t="shared" si="110"/>
        <v>#N/A</v>
      </c>
      <c r="AC506" s="15" t="e">
        <f t="shared" si="111"/>
        <v>#N/A</v>
      </c>
    </row>
    <row r="507" spans="1:29" hidden="1" x14ac:dyDescent="0.2">
      <c r="A507">
        <v>4819</v>
      </c>
      <c r="B507">
        <v>42349</v>
      </c>
      <c r="C507" t="s">
        <v>3420</v>
      </c>
      <c r="D507" t="s">
        <v>3421</v>
      </c>
      <c r="E507" t="s">
        <v>240</v>
      </c>
      <c r="F507" t="s">
        <v>241</v>
      </c>
      <c r="G507" t="e">
        <f t="shared" si="104"/>
        <v>#N/A</v>
      </c>
      <c r="H507" s="15" t="e">
        <f t="shared" si="103"/>
        <v>#N/A</v>
      </c>
      <c r="I507" s="15" t="e">
        <f t="shared" si="103"/>
        <v>#N/A</v>
      </c>
      <c r="J507" s="15" t="e">
        <f t="shared" si="103"/>
        <v>#N/A</v>
      </c>
      <c r="K507" s="15" t="e">
        <f t="shared" si="103"/>
        <v>#N/A</v>
      </c>
      <c r="L507" s="15" t="e">
        <f t="shared" si="103"/>
        <v>#N/A</v>
      </c>
      <c r="M507" s="15" t="e">
        <f t="shared" si="103"/>
        <v>#N/A</v>
      </c>
      <c r="N507" s="15" t="e">
        <f t="shared" si="103"/>
        <v>#N/A</v>
      </c>
      <c r="O507" s="15" t="e">
        <f t="shared" si="103"/>
        <v>#N/A</v>
      </c>
      <c r="P507" s="15" t="e">
        <f t="shared" si="103"/>
        <v>#N/A</v>
      </c>
      <c r="Q507" s="15" t="e">
        <f t="shared" si="103"/>
        <v>#N/A</v>
      </c>
      <c r="R507" s="15" t="e">
        <f t="shared" si="103"/>
        <v>#N/A</v>
      </c>
      <c r="S507" s="15" t="e">
        <f t="shared" si="103"/>
        <v>#N/A</v>
      </c>
      <c r="T507" s="15" t="e">
        <f t="shared" si="103"/>
        <v>#N/A</v>
      </c>
      <c r="U507" s="15" t="e">
        <f t="shared" si="103"/>
        <v>#N/A</v>
      </c>
      <c r="V507" s="15" t="e">
        <f t="shared" si="103"/>
        <v>#N/A</v>
      </c>
      <c r="W507" s="18" t="e">
        <f t="shared" si="105"/>
        <v>#N/A</v>
      </c>
      <c r="X507" s="18" t="e">
        <f t="shared" si="106"/>
        <v>#N/A</v>
      </c>
      <c r="Y507" s="18" t="e">
        <f t="shared" si="107"/>
        <v>#N/A</v>
      </c>
      <c r="Z507" s="18" t="e">
        <f t="shared" si="108"/>
        <v>#N/A</v>
      </c>
      <c r="AA507" s="15" t="e">
        <f t="shared" si="109"/>
        <v>#N/A</v>
      </c>
      <c r="AB507" s="15" t="e">
        <f t="shared" si="110"/>
        <v>#N/A</v>
      </c>
      <c r="AC507" s="15" t="e">
        <f t="shared" si="111"/>
        <v>#N/A</v>
      </c>
    </row>
    <row r="508" spans="1:29" hidden="1" x14ac:dyDescent="0.2">
      <c r="A508">
        <v>4821</v>
      </c>
      <c r="B508">
        <v>41698</v>
      </c>
      <c r="D508" t="s">
        <v>3423</v>
      </c>
      <c r="E508" t="s">
        <v>941</v>
      </c>
      <c r="F508" t="s">
        <v>942</v>
      </c>
      <c r="G508" t="e">
        <f t="shared" si="104"/>
        <v>#N/A</v>
      </c>
      <c r="H508" s="15" t="e">
        <f t="shared" si="103"/>
        <v>#N/A</v>
      </c>
      <c r="I508" s="15" t="e">
        <f t="shared" si="103"/>
        <v>#N/A</v>
      </c>
      <c r="J508" s="15" t="e">
        <f t="shared" si="103"/>
        <v>#N/A</v>
      </c>
      <c r="K508" s="15" t="e">
        <f t="shared" si="103"/>
        <v>#N/A</v>
      </c>
      <c r="L508" s="15" t="e">
        <f t="shared" si="103"/>
        <v>#N/A</v>
      </c>
      <c r="M508" s="15" t="e">
        <f t="shared" si="103"/>
        <v>#N/A</v>
      </c>
      <c r="N508" s="15" t="e">
        <f t="shared" si="103"/>
        <v>#N/A</v>
      </c>
      <c r="O508" s="15" t="e">
        <f t="shared" si="103"/>
        <v>#N/A</v>
      </c>
      <c r="P508" s="15" t="e">
        <f t="shared" si="103"/>
        <v>#N/A</v>
      </c>
      <c r="Q508" s="15" t="e">
        <f t="shared" si="103"/>
        <v>#N/A</v>
      </c>
      <c r="R508" s="15" t="e">
        <f t="shared" si="103"/>
        <v>#N/A</v>
      </c>
      <c r="S508" s="15" t="e">
        <f t="shared" si="103"/>
        <v>#N/A</v>
      </c>
      <c r="T508" s="15" t="e">
        <f t="shared" si="103"/>
        <v>#N/A</v>
      </c>
      <c r="U508" s="15" t="e">
        <f t="shared" si="103"/>
        <v>#N/A</v>
      </c>
      <c r="V508" s="15" t="e">
        <f t="shared" si="103"/>
        <v>#N/A</v>
      </c>
      <c r="W508" s="18" t="e">
        <f t="shared" si="105"/>
        <v>#N/A</v>
      </c>
      <c r="X508" s="18" t="e">
        <f t="shared" si="106"/>
        <v>#N/A</v>
      </c>
      <c r="Y508" s="18" t="e">
        <f t="shared" si="107"/>
        <v>#N/A</v>
      </c>
      <c r="Z508" s="18" t="e">
        <f t="shared" si="108"/>
        <v>#N/A</v>
      </c>
      <c r="AA508" s="15" t="e">
        <f t="shared" si="109"/>
        <v>#N/A</v>
      </c>
      <c r="AB508" s="15" t="e">
        <f t="shared" si="110"/>
        <v>#N/A</v>
      </c>
      <c r="AC508" s="15" t="e">
        <f t="shared" si="111"/>
        <v>#N/A</v>
      </c>
    </row>
    <row r="509" spans="1:29" hidden="1" x14ac:dyDescent="0.2">
      <c r="A509">
        <v>4822</v>
      </c>
      <c r="B509">
        <v>42339</v>
      </c>
      <c r="C509" t="s">
        <v>3424</v>
      </c>
      <c r="D509" t="s">
        <v>3425</v>
      </c>
      <c r="E509" t="s">
        <v>57</v>
      </c>
      <c r="F509" t="s">
        <v>61</v>
      </c>
      <c r="G509" t="e">
        <f t="shared" si="104"/>
        <v>#N/A</v>
      </c>
      <c r="H509" s="15" t="e">
        <f t="shared" si="103"/>
        <v>#N/A</v>
      </c>
      <c r="I509" s="15" t="e">
        <f t="shared" si="103"/>
        <v>#N/A</v>
      </c>
      <c r="J509" s="15" t="e">
        <f t="shared" si="103"/>
        <v>#N/A</v>
      </c>
      <c r="K509" s="15" t="e">
        <f t="shared" si="103"/>
        <v>#N/A</v>
      </c>
      <c r="L509" s="15" t="e">
        <f t="shared" si="103"/>
        <v>#N/A</v>
      </c>
      <c r="M509" s="15" t="e">
        <f t="shared" si="103"/>
        <v>#N/A</v>
      </c>
      <c r="N509" s="15" t="e">
        <f t="shared" si="103"/>
        <v>#N/A</v>
      </c>
      <c r="O509" s="15" t="e">
        <f t="shared" si="103"/>
        <v>#N/A</v>
      </c>
      <c r="P509" s="15" t="e">
        <f t="shared" si="103"/>
        <v>#N/A</v>
      </c>
      <c r="Q509" s="15" t="e">
        <f t="shared" si="103"/>
        <v>#N/A</v>
      </c>
      <c r="R509" s="15" t="e">
        <f t="shared" si="103"/>
        <v>#N/A</v>
      </c>
      <c r="S509" s="15" t="e">
        <f t="shared" si="103"/>
        <v>#N/A</v>
      </c>
      <c r="T509" s="15" t="e">
        <f t="shared" si="103"/>
        <v>#N/A</v>
      </c>
      <c r="U509" s="15" t="e">
        <f t="shared" si="103"/>
        <v>#N/A</v>
      </c>
      <c r="V509" s="15" t="e">
        <f t="shared" si="103"/>
        <v>#N/A</v>
      </c>
      <c r="W509" s="18" t="e">
        <f t="shared" si="105"/>
        <v>#N/A</v>
      </c>
      <c r="X509" s="18" t="e">
        <f t="shared" si="106"/>
        <v>#N/A</v>
      </c>
      <c r="Y509" s="18" t="e">
        <f t="shared" si="107"/>
        <v>#N/A</v>
      </c>
      <c r="Z509" s="18" t="e">
        <f t="shared" si="108"/>
        <v>#N/A</v>
      </c>
      <c r="AA509" s="15" t="e">
        <f t="shared" si="109"/>
        <v>#N/A</v>
      </c>
      <c r="AB509" s="15" t="e">
        <f t="shared" si="110"/>
        <v>#N/A</v>
      </c>
      <c r="AC509" s="15" t="e">
        <f t="shared" si="111"/>
        <v>#N/A</v>
      </c>
    </row>
    <row r="510" spans="1:29" hidden="1" x14ac:dyDescent="0.2">
      <c r="A510">
        <v>4824</v>
      </c>
      <c r="B510">
        <v>42661</v>
      </c>
      <c r="D510" t="s">
        <v>3428</v>
      </c>
      <c r="E510" t="s">
        <v>6273</v>
      </c>
      <c r="F510" t="s">
        <v>1762</v>
      </c>
      <c r="G510" t="str">
        <f t="shared" si="104"/>
        <v>Net Zero &amp; Climate Program</v>
      </c>
      <c r="H510" s="15">
        <f t="shared" si="103"/>
        <v>0</v>
      </c>
      <c r="I510" s="15">
        <f t="shared" si="103"/>
        <v>0</v>
      </c>
      <c r="J510" s="15">
        <f t="shared" si="103"/>
        <v>-0.01</v>
      </c>
      <c r="K510" s="15">
        <f t="shared" si="103"/>
        <v>2504422.85</v>
      </c>
      <c r="L510" s="15">
        <f t="shared" si="103"/>
        <v>0</v>
      </c>
      <c r="M510" s="15">
        <f t="shared" si="103"/>
        <v>0</v>
      </c>
      <c r="N510" s="15">
        <f t="shared" si="103"/>
        <v>2504422.86</v>
      </c>
      <c r="O510" s="15">
        <f t="shared" si="103"/>
        <v>-0.01</v>
      </c>
      <c r="P510" s="15">
        <f t="shared" si="103"/>
        <v>0</v>
      </c>
      <c r="Q510" s="15">
        <f t="shared" si="103"/>
        <v>0</v>
      </c>
      <c r="R510" s="15">
        <f t="shared" si="103"/>
        <v>2504422.85</v>
      </c>
      <c r="S510" s="15">
        <f t="shared" si="103"/>
        <v>2504422.85</v>
      </c>
      <c r="T510" s="15">
        <f t="shared" si="103"/>
        <v>0</v>
      </c>
      <c r="U510" s="15">
        <f t="shared" si="103"/>
        <v>0</v>
      </c>
      <c r="V510" s="15">
        <f t="shared" si="103"/>
        <v>0</v>
      </c>
      <c r="W510" s="18">
        <f t="shared" si="105"/>
        <v>2504422.86</v>
      </c>
      <c r="X510" s="18">
        <f t="shared" si="106"/>
        <v>2504422.85</v>
      </c>
      <c r="Y510" s="18">
        <f t="shared" si="107"/>
        <v>9.9999997764825821E-3</v>
      </c>
      <c r="Z510" s="18">
        <f t="shared" si="108"/>
        <v>0</v>
      </c>
      <c r="AA510" s="15">
        <f t="shared" si="109"/>
        <v>2504422.86</v>
      </c>
      <c r="AB510" s="15">
        <f t="shared" si="110"/>
        <v>0</v>
      </c>
      <c r="AC510" s="15">
        <f t="shared" si="111"/>
        <v>-9.9999997764825821E-3</v>
      </c>
    </row>
    <row r="511" spans="1:29" hidden="1" x14ac:dyDescent="0.2">
      <c r="A511">
        <v>4828</v>
      </c>
      <c r="B511">
        <v>42469</v>
      </c>
      <c r="D511" t="s">
        <v>3436</v>
      </c>
      <c r="E511" t="s">
        <v>6273</v>
      </c>
      <c r="F511" t="s">
        <v>1762</v>
      </c>
      <c r="G511" t="e">
        <f t="shared" si="104"/>
        <v>#N/A</v>
      </c>
      <c r="H511" s="15" t="e">
        <f t="shared" si="103"/>
        <v>#N/A</v>
      </c>
      <c r="I511" s="15" t="e">
        <f t="shared" si="103"/>
        <v>#N/A</v>
      </c>
      <c r="J511" s="15" t="e">
        <f t="shared" si="103"/>
        <v>#N/A</v>
      </c>
      <c r="K511" s="15" t="e">
        <f t="shared" si="103"/>
        <v>#N/A</v>
      </c>
      <c r="L511" s="15" t="e">
        <f t="shared" si="103"/>
        <v>#N/A</v>
      </c>
      <c r="M511" s="15" t="e">
        <f t="shared" si="103"/>
        <v>#N/A</v>
      </c>
      <c r="N511" s="15" t="e">
        <f t="shared" si="103"/>
        <v>#N/A</v>
      </c>
      <c r="O511" s="15" t="e">
        <f t="shared" si="103"/>
        <v>#N/A</v>
      </c>
      <c r="P511" s="15" t="e">
        <f t="shared" si="103"/>
        <v>#N/A</v>
      </c>
      <c r="Q511" s="15" t="e">
        <f t="shared" si="103"/>
        <v>#N/A</v>
      </c>
      <c r="R511" s="15" t="e">
        <f t="shared" si="103"/>
        <v>#N/A</v>
      </c>
      <c r="S511" s="15" t="e">
        <f t="shared" si="103"/>
        <v>#N/A</v>
      </c>
      <c r="T511" s="15" t="e">
        <f t="shared" si="103"/>
        <v>#N/A</v>
      </c>
      <c r="U511" s="15" t="e">
        <f t="shared" si="103"/>
        <v>#N/A</v>
      </c>
      <c r="V511" s="15" t="e">
        <f t="shared" si="103"/>
        <v>#N/A</v>
      </c>
      <c r="W511" s="18" t="e">
        <f t="shared" si="105"/>
        <v>#N/A</v>
      </c>
      <c r="X511" s="18" t="e">
        <f t="shared" si="106"/>
        <v>#N/A</v>
      </c>
      <c r="Y511" s="18" t="e">
        <f t="shared" si="107"/>
        <v>#N/A</v>
      </c>
      <c r="Z511" s="18" t="e">
        <f t="shared" si="108"/>
        <v>#N/A</v>
      </c>
      <c r="AA511" s="15" t="e">
        <f t="shared" si="109"/>
        <v>#N/A</v>
      </c>
      <c r="AB511" s="15" t="e">
        <f t="shared" si="110"/>
        <v>#N/A</v>
      </c>
      <c r="AC511" s="15" t="e">
        <f t="shared" si="111"/>
        <v>#N/A</v>
      </c>
    </row>
    <row r="512" spans="1:29" hidden="1" x14ac:dyDescent="0.2">
      <c r="A512">
        <v>4834</v>
      </c>
      <c r="B512">
        <v>42348</v>
      </c>
      <c r="C512" t="s">
        <v>3443</v>
      </c>
      <c r="D512" t="s">
        <v>3444</v>
      </c>
      <c r="E512" t="s">
        <v>346</v>
      </c>
      <c r="F512" t="s">
        <v>347</v>
      </c>
      <c r="G512" t="str">
        <f t="shared" si="104"/>
        <v>MSEP Refurb Ethane Flare</v>
      </c>
      <c r="H512" s="15">
        <f t="shared" si="103"/>
        <v>0</v>
      </c>
      <c r="I512" s="15">
        <f t="shared" si="103"/>
        <v>0</v>
      </c>
      <c r="J512" s="15">
        <f t="shared" si="103"/>
        <v>327153.14</v>
      </c>
      <c r="K512" s="15">
        <f t="shared" si="103"/>
        <v>1125209.97</v>
      </c>
      <c r="L512" s="15">
        <f t="shared" si="103"/>
        <v>283400</v>
      </c>
      <c r="M512" s="15">
        <f t="shared" si="103"/>
        <v>461943.17</v>
      </c>
      <c r="N512" s="15">
        <f t="shared" si="103"/>
        <v>1260000</v>
      </c>
      <c r="O512" s="15">
        <f t="shared" si="103"/>
        <v>446811.63</v>
      </c>
      <c r="P512" s="15">
        <f t="shared" si="103"/>
        <v>373153.14</v>
      </c>
      <c r="Q512" s="15">
        <f t="shared" si="103"/>
        <v>46000</v>
      </c>
      <c r="R512" s="15">
        <f t="shared" si="103"/>
        <v>1244868.46</v>
      </c>
      <c r="S512" s="15">
        <f t="shared" si="103"/>
        <v>1251209.97</v>
      </c>
      <c r="T512" s="15">
        <f t="shared" si="103"/>
        <v>126000</v>
      </c>
      <c r="U512" s="15">
        <f t="shared" si="103"/>
        <v>11248.26</v>
      </c>
      <c r="V512" s="15">
        <f t="shared" si="103"/>
        <v>0</v>
      </c>
      <c r="W512" s="18">
        <f t="shared" si="105"/>
        <v>1260000</v>
      </c>
      <c r="X512" s="18">
        <f t="shared" si="106"/>
        <v>1251209.97</v>
      </c>
      <c r="Y512" s="18">
        <f t="shared" si="107"/>
        <v>8790.0300000000279</v>
      </c>
      <c r="Z512" s="18">
        <f t="shared" si="108"/>
        <v>461943.17</v>
      </c>
      <c r="AA512" s="15">
        <f t="shared" si="109"/>
        <v>798056.83</v>
      </c>
      <c r="AB512" s="15">
        <f t="shared" si="110"/>
        <v>373153.14</v>
      </c>
      <c r="AC512" s="15">
        <f t="shared" si="111"/>
        <v>80000</v>
      </c>
    </row>
    <row r="513" spans="1:29" hidden="1" x14ac:dyDescent="0.2">
      <c r="A513">
        <v>4835</v>
      </c>
      <c r="B513">
        <v>42442</v>
      </c>
      <c r="C513" t="s">
        <v>3445</v>
      </c>
      <c r="D513" t="s">
        <v>3446</v>
      </c>
      <c r="E513" t="s">
        <v>57</v>
      </c>
      <c r="F513" t="s">
        <v>61</v>
      </c>
      <c r="G513" t="e">
        <f t="shared" si="104"/>
        <v>#N/A</v>
      </c>
      <c r="H513" s="15" t="e">
        <f t="shared" si="103"/>
        <v>#N/A</v>
      </c>
      <c r="I513" s="15" t="e">
        <f t="shared" si="103"/>
        <v>#N/A</v>
      </c>
      <c r="J513" s="15" t="e">
        <f t="shared" si="103"/>
        <v>#N/A</v>
      </c>
      <c r="K513" s="15" t="e">
        <f t="shared" si="103"/>
        <v>#N/A</v>
      </c>
      <c r="L513" s="15" t="e">
        <f t="shared" si="103"/>
        <v>#N/A</v>
      </c>
      <c r="M513" s="15" t="e">
        <f t="shared" si="103"/>
        <v>#N/A</v>
      </c>
      <c r="N513" s="15" t="e">
        <f t="shared" si="103"/>
        <v>#N/A</v>
      </c>
      <c r="O513" s="15" t="e">
        <f t="shared" si="103"/>
        <v>#N/A</v>
      </c>
      <c r="P513" s="15" t="e">
        <f t="shared" si="103"/>
        <v>#N/A</v>
      </c>
      <c r="Q513" s="15" t="e">
        <f t="shared" si="103"/>
        <v>#N/A</v>
      </c>
      <c r="R513" s="15" t="e">
        <f t="shared" si="103"/>
        <v>#N/A</v>
      </c>
      <c r="S513" s="15" t="e">
        <f t="shared" si="103"/>
        <v>#N/A</v>
      </c>
      <c r="T513" s="15" t="e">
        <f t="shared" si="103"/>
        <v>#N/A</v>
      </c>
      <c r="U513" s="15" t="e">
        <f t="shared" si="103"/>
        <v>#N/A</v>
      </c>
      <c r="V513" s="15" t="e">
        <f t="shared" si="103"/>
        <v>#N/A</v>
      </c>
      <c r="W513" s="18" t="e">
        <f t="shared" si="105"/>
        <v>#N/A</v>
      </c>
      <c r="X513" s="18" t="e">
        <f t="shared" si="106"/>
        <v>#N/A</v>
      </c>
      <c r="Y513" s="18" t="e">
        <f t="shared" si="107"/>
        <v>#N/A</v>
      </c>
      <c r="Z513" s="18" t="e">
        <f t="shared" si="108"/>
        <v>#N/A</v>
      </c>
      <c r="AA513" s="15" t="e">
        <f t="shared" si="109"/>
        <v>#N/A</v>
      </c>
      <c r="AB513" s="15" t="e">
        <f t="shared" si="110"/>
        <v>#N/A</v>
      </c>
      <c r="AC513" s="15" t="e">
        <f t="shared" si="111"/>
        <v>#N/A</v>
      </c>
    </row>
    <row r="514" spans="1:29" hidden="1" x14ac:dyDescent="0.2">
      <c r="A514">
        <v>4836</v>
      </c>
      <c r="B514">
        <v>42378</v>
      </c>
      <c r="D514" t="s">
        <v>3447</v>
      </c>
      <c r="E514" t="s">
        <v>941</v>
      </c>
      <c r="F514" t="s">
        <v>942</v>
      </c>
      <c r="G514" t="e">
        <f t="shared" si="104"/>
        <v>#N/A</v>
      </c>
      <c r="H514" s="15" t="e">
        <f t="shared" si="103"/>
        <v>#N/A</v>
      </c>
      <c r="I514" s="15" t="e">
        <f t="shared" si="103"/>
        <v>#N/A</v>
      </c>
      <c r="J514" s="15" t="e">
        <f t="shared" si="103"/>
        <v>#N/A</v>
      </c>
      <c r="K514" s="15" t="e">
        <f t="shared" si="103"/>
        <v>#N/A</v>
      </c>
      <c r="L514" s="15" t="e">
        <f t="shared" si="103"/>
        <v>#N/A</v>
      </c>
      <c r="M514" s="15" t="e">
        <f t="shared" si="103"/>
        <v>#N/A</v>
      </c>
      <c r="N514" s="15" t="e">
        <f t="shared" si="103"/>
        <v>#N/A</v>
      </c>
      <c r="O514" s="15" t="e">
        <f t="shared" si="103"/>
        <v>#N/A</v>
      </c>
      <c r="P514" s="15" t="e">
        <f t="shared" si="103"/>
        <v>#N/A</v>
      </c>
      <c r="Q514" s="15" t="e">
        <f t="shared" si="103"/>
        <v>#N/A</v>
      </c>
      <c r="R514" s="15" t="e">
        <f t="shared" si="103"/>
        <v>#N/A</v>
      </c>
      <c r="S514" s="15" t="e">
        <f t="shared" si="103"/>
        <v>#N/A</v>
      </c>
      <c r="T514" s="15" t="e">
        <f t="shared" si="103"/>
        <v>#N/A</v>
      </c>
      <c r="U514" s="15" t="e">
        <f t="shared" si="103"/>
        <v>#N/A</v>
      </c>
      <c r="V514" s="15" t="e">
        <f t="shared" si="103"/>
        <v>#N/A</v>
      </c>
      <c r="W514" s="18" t="e">
        <f t="shared" si="105"/>
        <v>#N/A</v>
      </c>
      <c r="X514" s="18" t="e">
        <f t="shared" si="106"/>
        <v>#N/A</v>
      </c>
      <c r="Y514" s="18" t="e">
        <f t="shared" si="107"/>
        <v>#N/A</v>
      </c>
      <c r="Z514" s="18" t="e">
        <f t="shared" si="108"/>
        <v>#N/A</v>
      </c>
      <c r="AA514" s="15" t="e">
        <f t="shared" si="109"/>
        <v>#N/A</v>
      </c>
      <c r="AB514" s="15" t="e">
        <f t="shared" si="110"/>
        <v>#N/A</v>
      </c>
      <c r="AC514" s="15" t="e">
        <f t="shared" si="111"/>
        <v>#N/A</v>
      </c>
    </row>
    <row r="515" spans="1:29" hidden="1" x14ac:dyDescent="0.2">
      <c r="A515">
        <v>4837</v>
      </c>
      <c r="B515">
        <v>42460</v>
      </c>
      <c r="D515" t="s">
        <v>3448</v>
      </c>
      <c r="E515" t="s">
        <v>941</v>
      </c>
      <c r="F515" t="s">
        <v>942</v>
      </c>
      <c r="G515" t="str">
        <f t="shared" si="104"/>
        <v>Greening the Pipeline Project Design</v>
      </c>
      <c r="H515" s="15">
        <f t="shared" si="103"/>
        <v>0</v>
      </c>
      <c r="I515" s="15">
        <f t="shared" si="103"/>
        <v>0</v>
      </c>
      <c r="J515" s="15">
        <f t="shared" si="103"/>
        <v>2142</v>
      </c>
      <c r="K515" s="15">
        <f t="shared" si="103"/>
        <v>107616.7</v>
      </c>
      <c r="L515" s="15">
        <f t="shared" si="103"/>
        <v>0</v>
      </c>
      <c r="M515" s="15">
        <f t="shared" si="103"/>
        <v>0</v>
      </c>
      <c r="N515" s="15">
        <f t="shared" si="103"/>
        <v>0</v>
      </c>
      <c r="O515" s="15">
        <f t="shared" si="103"/>
        <v>2142</v>
      </c>
      <c r="P515" s="15">
        <f t="shared" si="103"/>
        <v>2142</v>
      </c>
      <c r="Q515" s="15">
        <f t="shared" si="103"/>
        <v>0</v>
      </c>
      <c r="R515" s="15">
        <f t="shared" si="103"/>
        <v>107616.7</v>
      </c>
      <c r="S515" s="15">
        <f t="shared" si="103"/>
        <v>107616.7</v>
      </c>
      <c r="T515" s="15">
        <f t="shared" si="103"/>
        <v>0</v>
      </c>
      <c r="U515" s="15">
        <f t="shared" si="103"/>
        <v>5833.97</v>
      </c>
      <c r="V515" s="15">
        <f t="shared" si="103"/>
        <v>0</v>
      </c>
      <c r="W515" s="18">
        <f t="shared" si="105"/>
        <v>0</v>
      </c>
      <c r="X515" s="18">
        <f t="shared" si="106"/>
        <v>107616.7</v>
      </c>
      <c r="Y515" s="18">
        <f t="shared" si="107"/>
        <v>-107616.7</v>
      </c>
      <c r="Z515" s="18">
        <f t="shared" si="108"/>
        <v>0</v>
      </c>
      <c r="AA515" s="15">
        <f t="shared" si="109"/>
        <v>105474.7</v>
      </c>
      <c r="AB515" s="15">
        <f t="shared" si="110"/>
        <v>2142</v>
      </c>
      <c r="AC515" s="15">
        <f t="shared" si="111"/>
        <v>0</v>
      </c>
    </row>
    <row r="516" spans="1:29" hidden="1" x14ac:dyDescent="0.2">
      <c r="A516">
        <v>4838</v>
      </c>
      <c r="B516">
        <v>42410</v>
      </c>
      <c r="D516" t="s">
        <v>3449</v>
      </c>
      <c r="E516" t="s">
        <v>941</v>
      </c>
      <c r="F516" t="s">
        <v>942</v>
      </c>
      <c r="G516" t="str">
        <f t="shared" si="104"/>
        <v>Mokoan Solar Farm</v>
      </c>
      <c r="H516" s="15">
        <f t="shared" si="103"/>
        <v>0</v>
      </c>
      <c r="I516" s="15">
        <f t="shared" si="103"/>
        <v>0</v>
      </c>
      <c r="J516" s="15">
        <f t="shared" si="103"/>
        <v>3766.6</v>
      </c>
      <c r="K516" s="15">
        <f t="shared" si="103"/>
        <v>11032.78</v>
      </c>
      <c r="L516" s="15">
        <f t="shared" si="103"/>
        <v>0</v>
      </c>
      <c r="M516" s="15">
        <f t="shared" si="103"/>
        <v>0</v>
      </c>
      <c r="N516" s="15">
        <f t="shared" si="103"/>
        <v>0</v>
      </c>
      <c r="O516" s="15">
        <f t="shared" si="103"/>
        <v>2462.1</v>
      </c>
      <c r="P516" s="15">
        <f t="shared" si="103"/>
        <v>3766.6</v>
      </c>
      <c r="Q516" s="15">
        <f t="shared" si="103"/>
        <v>0</v>
      </c>
      <c r="R516" s="15">
        <f t="shared" si="103"/>
        <v>9728.2800000000007</v>
      </c>
      <c r="S516" s="15">
        <f t="shared" si="103"/>
        <v>11032.78</v>
      </c>
      <c r="T516" s="15">
        <f t="shared" si="103"/>
        <v>0</v>
      </c>
      <c r="U516" s="15">
        <f t="shared" si="103"/>
        <v>0</v>
      </c>
      <c r="V516" s="15">
        <f t="shared" si="103"/>
        <v>0</v>
      </c>
      <c r="W516" s="18">
        <f t="shared" si="105"/>
        <v>0</v>
      </c>
      <c r="X516" s="18">
        <f t="shared" si="106"/>
        <v>11032.78</v>
      </c>
      <c r="Y516" s="18">
        <f t="shared" si="107"/>
        <v>-11032.78</v>
      </c>
      <c r="Z516" s="18">
        <f t="shared" si="108"/>
        <v>0</v>
      </c>
      <c r="AA516" s="15">
        <f t="shared" si="109"/>
        <v>7266.18</v>
      </c>
      <c r="AB516" s="15">
        <f t="shared" si="110"/>
        <v>3766.6</v>
      </c>
      <c r="AC516" s="15">
        <f t="shared" si="111"/>
        <v>0</v>
      </c>
    </row>
    <row r="517" spans="1:29" hidden="1" x14ac:dyDescent="0.2">
      <c r="A517">
        <v>4839</v>
      </c>
      <c r="B517">
        <v>42197</v>
      </c>
      <c r="D517" t="s">
        <v>3450</v>
      </c>
      <c r="E517" t="s">
        <v>1158</v>
      </c>
      <c r="F517" t="s">
        <v>140</v>
      </c>
      <c r="G517" t="e">
        <f t="shared" si="104"/>
        <v>#N/A</v>
      </c>
      <c r="H517" s="15" t="e">
        <f t="shared" si="103"/>
        <v>#N/A</v>
      </c>
      <c r="I517" s="15" t="e">
        <f t="shared" si="103"/>
        <v>#N/A</v>
      </c>
      <c r="J517" s="15" t="e">
        <f t="shared" si="103"/>
        <v>#N/A</v>
      </c>
      <c r="K517" s="15" t="e">
        <f t="shared" si="103"/>
        <v>#N/A</v>
      </c>
      <c r="L517" s="15" t="e">
        <f t="shared" si="103"/>
        <v>#N/A</v>
      </c>
      <c r="M517" s="15" t="e">
        <f t="shared" si="103"/>
        <v>#N/A</v>
      </c>
      <c r="N517" s="15" t="e">
        <f t="shared" si="103"/>
        <v>#N/A</v>
      </c>
      <c r="O517" s="15" t="e">
        <f t="shared" si="103"/>
        <v>#N/A</v>
      </c>
      <c r="P517" s="15" t="e">
        <f t="shared" si="103"/>
        <v>#N/A</v>
      </c>
      <c r="Q517" s="15" t="e">
        <f t="shared" si="103"/>
        <v>#N/A</v>
      </c>
      <c r="R517" s="15" t="e">
        <f t="shared" si="103"/>
        <v>#N/A</v>
      </c>
      <c r="S517" s="15" t="e">
        <f t="shared" si="103"/>
        <v>#N/A</v>
      </c>
      <c r="T517" s="15" t="e">
        <f t="shared" si="103"/>
        <v>#N/A</v>
      </c>
      <c r="U517" s="15" t="e">
        <f t="shared" si="103"/>
        <v>#N/A</v>
      </c>
      <c r="V517" s="15" t="e">
        <f t="shared" si="103"/>
        <v>#N/A</v>
      </c>
      <c r="W517" s="18" t="e">
        <f t="shared" si="105"/>
        <v>#N/A</v>
      </c>
      <c r="X517" s="18" t="e">
        <f t="shared" si="106"/>
        <v>#N/A</v>
      </c>
      <c r="Y517" s="18" t="e">
        <f t="shared" si="107"/>
        <v>#N/A</v>
      </c>
      <c r="Z517" s="18" t="e">
        <f t="shared" si="108"/>
        <v>#N/A</v>
      </c>
      <c r="AA517" s="15" t="e">
        <f t="shared" si="109"/>
        <v>#N/A</v>
      </c>
      <c r="AB517" s="15" t="e">
        <f t="shared" si="110"/>
        <v>#N/A</v>
      </c>
      <c r="AC517" s="15" t="e">
        <f t="shared" si="111"/>
        <v>#N/A</v>
      </c>
    </row>
    <row r="518" spans="1:29" hidden="1" x14ac:dyDescent="0.2">
      <c r="A518">
        <v>4840</v>
      </c>
      <c r="B518">
        <v>42012</v>
      </c>
      <c r="D518" t="s">
        <v>3452</v>
      </c>
      <c r="E518" t="s">
        <v>1158</v>
      </c>
      <c r="F518" t="s">
        <v>140</v>
      </c>
      <c r="G518" t="str">
        <f t="shared" si="104"/>
        <v>Turee Creek Load Bank Upgrade</v>
      </c>
      <c r="H518" s="15">
        <f t="shared" ref="H518:V534" si="112">VLOOKUP($A518,SIBMonthly,H$1,FALSE)</f>
        <v>0</v>
      </c>
      <c r="I518" s="15">
        <f t="shared" si="112"/>
        <v>0</v>
      </c>
      <c r="J518" s="15">
        <f t="shared" si="112"/>
        <v>168528.82</v>
      </c>
      <c r="K518" s="15">
        <f t="shared" si="112"/>
        <v>572967.27</v>
      </c>
      <c r="L518" s="15">
        <f t="shared" si="112"/>
        <v>0</v>
      </c>
      <c r="M518" s="15">
        <f t="shared" si="112"/>
        <v>660000</v>
      </c>
      <c r="N518" s="15">
        <f t="shared" si="112"/>
        <v>720000</v>
      </c>
      <c r="O518" s="15">
        <f t="shared" si="112"/>
        <v>139540.66</v>
      </c>
      <c r="P518" s="15">
        <f t="shared" si="112"/>
        <v>168528.82</v>
      </c>
      <c r="Q518" s="15">
        <f t="shared" si="112"/>
        <v>0</v>
      </c>
      <c r="R518" s="15">
        <f t="shared" si="112"/>
        <v>543979.11</v>
      </c>
      <c r="S518" s="15">
        <f t="shared" si="112"/>
        <v>572967.27</v>
      </c>
      <c r="T518" s="15">
        <f t="shared" si="112"/>
        <v>0</v>
      </c>
      <c r="U518" s="15">
        <f t="shared" si="112"/>
        <v>71600.17</v>
      </c>
      <c r="V518" s="15">
        <f t="shared" si="112"/>
        <v>0</v>
      </c>
      <c r="W518" s="18">
        <f t="shared" si="105"/>
        <v>720000</v>
      </c>
      <c r="X518" s="18">
        <f t="shared" si="106"/>
        <v>572967.27</v>
      </c>
      <c r="Y518" s="18">
        <f t="shared" si="107"/>
        <v>147032.72999999998</v>
      </c>
      <c r="Z518" s="18">
        <f t="shared" si="108"/>
        <v>660000</v>
      </c>
      <c r="AA518" s="15">
        <f t="shared" si="109"/>
        <v>404438.45</v>
      </c>
      <c r="AB518" s="15">
        <f t="shared" si="110"/>
        <v>168528.82</v>
      </c>
      <c r="AC518" s="15">
        <f t="shared" si="111"/>
        <v>0</v>
      </c>
    </row>
    <row r="519" spans="1:29" hidden="1" x14ac:dyDescent="0.2">
      <c r="A519">
        <v>4841</v>
      </c>
      <c r="B519">
        <v>42177</v>
      </c>
      <c r="C519" t="s">
        <v>3453</v>
      </c>
      <c r="D519" t="s">
        <v>3454</v>
      </c>
      <c r="E519" t="s">
        <v>123</v>
      </c>
      <c r="F519" t="s">
        <v>124</v>
      </c>
      <c r="G519" t="e">
        <f t="shared" si="104"/>
        <v>#N/A</v>
      </c>
      <c r="H519" s="15" t="e">
        <f t="shared" si="112"/>
        <v>#N/A</v>
      </c>
      <c r="I519" s="15" t="e">
        <f t="shared" si="112"/>
        <v>#N/A</v>
      </c>
      <c r="J519" s="15" t="e">
        <f t="shared" si="112"/>
        <v>#N/A</v>
      </c>
      <c r="K519" s="15" t="e">
        <f t="shared" si="112"/>
        <v>#N/A</v>
      </c>
      <c r="L519" s="15" t="e">
        <f t="shared" si="112"/>
        <v>#N/A</v>
      </c>
      <c r="M519" s="15" t="e">
        <f t="shared" si="112"/>
        <v>#N/A</v>
      </c>
      <c r="N519" s="15" t="e">
        <f t="shared" si="112"/>
        <v>#N/A</v>
      </c>
      <c r="O519" s="15" t="e">
        <f t="shared" si="112"/>
        <v>#N/A</v>
      </c>
      <c r="P519" s="15" t="e">
        <f t="shared" si="112"/>
        <v>#N/A</v>
      </c>
      <c r="Q519" s="15" t="e">
        <f t="shared" si="112"/>
        <v>#N/A</v>
      </c>
      <c r="R519" s="15" t="e">
        <f t="shared" si="112"/>
        <v>#N/A</v>
      </c>
      <c r="S519" s="15" t="e">
        <f t="shared" si="112"/>
        <v>#N/A</v>
      </c>
      <c r="T519" s="15" t="e">
        <f t="shared" si="112"/>
        <v>#N/A</v>
      </c>
      <c r="U519" s="15" t="e">
        <f t="shared" si="112"/>
        <v>#N/A</v>
      </c>
      <c r="V519" s="15" t="e">
        <f t="shared" si="112"/>
        <v>#N/A</v>
      </c>
      <c r="W519" s="18" t="e">
        <f t="shared" si="105"/>
        <v>#N/A</v>
      </c>
      <c r="X519" s="18" t="e">
        <f t="shared" si="106"/>
        <v>#N/A</v>
      </c>
      <c r="Y519" s="18" t="e">
        <f t="shared" si="107"/>
        <v>#N/A</v>
      </c>
      <c r="Z519" s="18" t="e">
        <f t="shared" si="108"/>
        <v>#N/A</v>
      </c>
      <c r="AA519" s="15" t="e">
        <f t="shared" si="109"/>
        <v>#N/A</v>
      </c>
      <c r="AB519" s="15" t="e">
        <f t="shared" si="110"/>
        <v>#N/A</v>
      </c>
      <c r="AC519" s="15" t="e">
        <f t="shared" si="111"/>
        <v>#N/A</v>
      </c>
    </row>
    <row r="520" spans="1:29" hidden="1" x14ac:dyDescent="0.2">
      <c r="A520">
        <v>4842</v>
      </c>
      <c r="B520">
        <v>42499</v>
      </c>
      <c r="D520" t="s">
        <v>3455</v>
      </c>
      <c r="E520" t="s">
        <v>123</v>
      </c>
      <c r="F520" t="s">
        <v>124</v>
      </c>
      <c r="G520" t="e">
        <f t="shared" si="104"/>
        <v>#N/A</v>
      </c>
      <c r="H520" s="15" t="e">
        <f t="shared" si="112"/>
        <v>#N/A</v>
      </c>
      <c r="I520" s="15" t="e">
        <f t="shared" si="112"/>
        <v>#N/A</v>
      </c>
      <c r="J520" s="15" t="e">
        <f t="shared" si="112"/>
        <v>#N/A</v>
      </c>
      <c r="K520" s="15" t="e">
        <f t="shared" si="112"/>
        <v>#N/A</v>
      </c>
      <c r="L520" s="15" t="e">
        <f t="shared" si="112"/>
        <v>#N/A</v>
      </c>
      <c r="M520" s="15" t="e">
        <f t="shared" si="112"/>
        <v>#N/A</v>
      </c>
      <c r="N520" s="15" t="e">
        <f t="shared" si="112"/>
        <v>#N/A</v>
      </c>
      <c r="O520" s="15" t="e">
        <f t="shared" si="112"/>
        <v>#N/A</v>
      </c>
      <c r="P520" s="15" t="e">
        <f t="shared" si="112"/>
        <v>#N/A</v>
      </c>
      <c r="Q520" s="15" t="e">
        <f t="shared" si="112"/>
        <v>#N/A</v>
      </c>
      <c r="R520" s="15" t="e">
        <f t="shared" si="112"/>
        <v>#N/A</v>
      </c>
      <c r="S520" s="15" t="e">
        <f t="shared" si="112"/>
        <v>#N/A</v>
      </c>
      <c r="T520" s="15" t="e">
        <f t="shared" si="112"/>
        <v>#N/A</v>
      </c>
      <c r="U520" s="15" t="e">
        <f t="shared" si="112"/>
        <v>#N/A</v>
      </c>
      <c r="V520" s="15" t="e">
        <f t="shared" si="112"/>
        <v>#N/A</v>
      </c>
      <c r="W520" s="18" t="e">
        <f t="shared" si="105"/>
        <v>#N/A</v>
      </c>
      <c r="X520" s="18" t="e">
        <f t="shared" si="106"/>
        <v>#N/A</v>
      </c>
      <c r="Y520" s="18" t="e">
        <f t="shared" si="107"/>
        <v>#N/A</v>
      </c>
      <c r="Z520" s="18" t="e">
        <f t="shared" si="108"/>
        <v>#N/A</v>
      </c>
      <c r="AA520" s="15" t="e">
        <f t="shared" si="109"/>
        <v>#N/A</v>
      </c>
      <c r="AB520" s="15" t="e">
        <f t="shared" si="110"/>
        <v>#N/A</v>
      </c>
      <c r="AC520" s="15" t="e">
        <f t="shared" si="111"/>
        <v>#N/A</v>
      </c>
    </row>
    <row r="521" spans="1:29" hidden="1" x14ac:dyDescent="0.2">
      <c r="A521">
        <v>4843</v>
      </c>
      <c r="B521">
        <v>42501</v>
      </c>
      <c r="C521" t="s">
        <v>3456</v>
      </c>
      <c r="D521" t="s">
        <v>3457</v>
      </c>
      <c r="E521" t="s">
        <v>123</v>
      </c>
      <c r="F521" t="s">
        <v>124</v>
      </c>
      <c r="G521" t="e">
        <f t="shared" si="104"/>
        <v>#N/A</v>
      </c>
      <c r="H521" s="15" t="e">
        <f t="shared" si="112"/>
        <v>#N/A</v>
      </c>
      <c r="I521" s="15" t="e">
        <f t="shared" si="112"/>
        <v>#N/A</v>
      </c>
      <c r="J521" s="15" t="e">
        <f t="shared" si="112"/>
        <v>#N/A</v>
      </c>
      <c r="K521" s="15" t="e">
        <f t="shared" si="112"/>
        <v>#N/A</v>
      </c>
      <c r="L521" s="15" t="e">
        <f t="shared" si="112"/>
        <v>#N/A</v>
      </c>
      <c r="M521" s="15" t="e">
        <f t="shared" si="112"/>
        <v>#N/A</v>
      </c>
      <c r="N521" s="15" t="e">
        <f t="shared" si="112"/>
        <v>#N/A</v>
      </c>
      <c r="O521" s="15" t="e">
        <f t="shared" si="112"/>
        <v>#N/A</v>
      </c>
      <c r="P521" s="15" t="e">
        <f t="shared" si="112"/>
        <v>#N/A</v>
      </c>
      <c r="Q521" s="15" t="e">
        <f t="shared" si="112"/>
        <v>#N/A</v>
      </c>
      <c r="R521" s="15" t="e">
        <f t="shared" si="112"/>
        <v>#N/A</v>
      </c>
      <c r="S521" s="15" t="e">
        <f t="shared" si="112"/>
        <v>#N/A</v>
      </c>
      <c r="T521" s="15" t="e">
        <f t="shared" si="112"/>
        <v>#N/A</v>
      </c>
      <c r="U521" s="15" t="e">
        <f t="shared" si="112"/>
        <v>#N/A</v>
      </c>
      <c r="V521" s="15" t="e">
        <f t="shared" si="112"/>
        <v>#N/A</v>
      </c>
      <c r="W521" s="18" t="e">
        <f t="shared" si="105"/>
        <v>#N/A</v>
      </c>
      <c r="X521" s="18" t="e">
        <f t="shared" si="106"/>
        <v>#N/A</v>
      </c>
      <c r="Y521" s="18" t="e">
        <f t="shared" si="107"/>
        <v>#N/A</v>
      </c>
      <c r="Z521" s="18" t="e">
        <f t="shared" si="108"/>
        <v>#N/A</v>
      </c>
      <c r="AA521" s="15" t="e">
        <f t="shared" si="109"/>
        <v>#N/A</v>
      </c>
      <c r="AB521" s="15" t="e">
        <f t="shared" si="110"/>
        <v>#N/A</v>
      </c>
      <c r="AC521" s="15" t="e">
        <f t="shared" si="111"/>
        <v>#N/A</v>
      </c>
    </row>
    <row r="522" spans="1:29" hidden="1" x14ac:dyDescent="0.2">
      <c r="A522">
        <v>4844</v>
      </c>
      <c r="B522">
        <v>42543</v>
      </c>
      <c r="C522" t="s">
        <v>3458</v>
      </c>
      <c r="D522" t="s">
        <v>3459</v>
      </c>
      <c r="E522" t="s">
        <v>123</v>
      </c>
      <c r="F522" t="s">
        <v>124</v>
      </c>
      <c r="G522" t="e">
        <f t="shared" si="104"/>
        <v>#N/A</v>
      </c>
      <c r="H522" s="15" t="e">
        <f t="shared" si="112"/>
        <v>#N/A</v>
      </c>
      <c r="I522" s="15" t="e">
        <f t="shared" si="112"/>
        <v>#N/A</v>
      </c>
      <c r="J522" s="15" t="e">
        <f t="shared" si="112"/>
        <v>#N/A</v>
      </c>
      <c r="K522" s="15" t="e">
        <f t="shared" si="112"/>
        <v>#N/A</v>
      </c>
      <c r="L522" s="15" t="e">
        <f t="shared" si="112"/>
        <v>#N/A</v>
      </c>
      <c r="M522" s="15" t="e">
        <f t="shared" si="112"/>
        <v>#N/A</v>
      </c>
      <c r="N522" s="15" t="e">
        <f t="shared" si="112"/>
        <v>#N/A</v>
      </c>
      <c r="O522" s="15" t="e">
        <f t="shared" si="112"/>
        <v>#N/A</v>
      </c>
      <c r="P522" s="15" t="e">
        <f t="shared" si="112"/>
        <v>#N/A</v>
      </c>
      <c r="Q522" s="15" t="e">
        <f t="shared" si="112"/>
        <v>#N/A</v>
      </c>
      <c r="R522" s="15" t="e">
        <f t="shared" si="112"/>
        <v>#N/A</v>
      </c>
      <c r="S522" s="15" t="e">
        <f t="shared" si="112"/>
        <v>#N/A</v>
      </c>
      <c r="T522" s="15" t="e">
        <f t="shared" si="112"/>
        <v>#N/A</v>
      </c>
      <c r="U522" s="15" t="e">
        <f t="shared" si="112"/>
        <v>#N/A</v>
      </c>
      <c r="V522" s="15" t="e">
        <f t="shared" si="112"/>
        <v>#N/A</v>
      </c>
      <c r="W522" s="18" t="e">
        <f t="shared" si="105"/>
        <v>#N/A</v>
      </c>
      <c r="X522" s="18" t="e">
        <f t="shared" si="106"/>
        <v>#N/A</v>
      </c>
      <c r="Y522" s="18" t="e">
        <f t="shared" si="107"/>
        <v>#N/A</v>
      </c>
      <c r="Z522" s="18" t="e">
        <f t="shared" si="108"/>
        <v>#N/A</v>
      </c>
      <c r="AA522" s="15" t="e">
        <f t="shared" si="109"/>
        <v>#N/A</v>
      </c>
      <c r="AB522" s="15" t="e">
        <f t="shared" si="110"/>
        <v>#N/A</v>
      </c>
      <c r="AC522" s="15" t="e">
        <f t="shared" si="111"/>
        <v>#N/A</v>
      </c>
    </row>
    <row r="523" spans="1:29" hidden="1" x14ac:dyDescent="0.2">
      <c r="A523">
        <v>4846</v>
      </c>
      <c r="B523">
        <v>42576</v>
      </c>
      <c r="C523" t="s">
        <v>3461</v>
      </c>
      <c r="D523" t="s">
        <v>3462</v>
      </c>
      <c r="E523" t="s">
        <v>91</v>
      </c>
      <c r="F523" t="s">
        <v>92</v>
      </c>
      <c r="G523" t="str">
        <f t="shared" si="104"/>
        <v>DPS HP Bypass Valve Upgrade</v>
      </c>
      <c r="H523" s="15">
        <f t="shared" si="112"/>
        <v>0</v>
      </c>
      <c r="I523" s="15">
        <f t="shared" si="112"/>
        <v>0</v>
      </c>
      <c r="J523" s="15">
        <f t="shared" si="112"/>
        <v>472.91</v>
      </c>
      <c r="K523" s="15">
        <f t="shared" si="112"/>
        <v>1120197.07</v>
      </c>
      <c r="L523" s="15">
        <f t="shared" si="112"/>
        <v>25747</v>
      </c>
      <c r="M523" s="15">
        <f t="shared" si="112"/>
        <v>0</v>
      </c>
      <c r="N523" s="15">
        <f t="shared" si="112"/>
        <v>1534369</v>
      </c>
      <c r="O523" s="15">
        <f t="shared" si="112"/>
        <v>472.91</v>
      </c>
      <c r="P523" s="15">
        <f t="shared" si="112"/>
        <v>472.91</v>
      </c>
      <c r="Q523" s="15">
        <f t="shared" si="112"/>
        <v>0</v>
      </c>
      <c r="R523" s="15">
        <f t="shared" si="112"/>
        <v>1120197.07</v>
      </c>
      <c r="S523" s="15">
        <f t="shared" si="112"/>
        <v>1120197.07</v>
      </c>
      <c r="T523" s="15">
        <f t="shared" si="112"/>
        <v>0</v>
      </c>
      <c r="U523" s="15">
        <f t="shared" si="112"/>
        <v>0</v>
      </c>
      <c r="V523" s="15">
        <f t="shared" si="112"/>
        <v>0</v>
      </c>
      <c r="W523" s="18">
        <f t="shared" si="105"/>
        <v>1534369</v>
      </c>
      <c r="X523" s="18">
        <f t="shared" si="106"/>
        <v>1120197.07</v>
      </c>
      <c r="Y523" s="18">
        <f t="shared" si="107"/>
        <v>414171.92999999993</v>
      </c>
      <c r="Z523" s="18">
        <f t="shared" si="108"/>
        <v>0</v>
      </c>
      <c r="AA523" s="15">
        <f t="shared" si="109"/>
        <v>1119724.1600000001</v>
      </c>
      <c r="AB523" s="15">
        <f t="shared" si="110"/>
        <v>472.91</v>
      </c>
      <c r="AC523" s="15">
        <f t="shared" si="111"/>
        <v>0</v>
      </c>
    </row>
    <row r="524" spans="1:29" hidden="1" x14ac:dyDescent="0.2">
      <c r="A524">
        <v>4847</v>
      </c>
      <c r="B524">
        <v>42509</v>
      </c>
      <c r="D524" t="s">
        <v>3463</v>
      </c>
      <c r="E524" t="s">
        <v>941</v>
      </c>
      <c r="F524" t="s">
        <v>942</v>
      </c>
      <c r="G524" t="e">
        <f t="shared" si="104"/>
        <v>#N/A</v>
      </c>
      <c r="H524" s="15" t="e">
        <f t="shared" si="112"/>
        <v>#N/A</v>
      </c>
      <c r="I524" s="15" t="e">
        <f t="shared" si="112"/>
        <v>#N/A</v>
      </c>
      <c r="J524" s="15" t="e">
        <f t="shared" si="112"/>
        <v>#N/A</v>
      </c>
      <c r="K524" s="15" t="e">
        <f t="shared" si="112"/>
        <v>#N/A</v>
      </c>
      <c r="L524" s="15" t="e">
        <f t="shared" si="112"/>
        <v>#N/A</v>
      </c>
      <c r="M524" s="15" t="e">
        <f t="shared" si="112"/>
        <v>#N/A</v>
      </c>
      <c r="N524" s="15" t="e">
        <f t="shared" si="112"/>
        <v>#N/A</v>
      </c>
      <c r="O524" s="15" t="e">
        <f t="shared" si="112"/>
        <v>#N/A</v>
      </c>
      <c r="P524" s="15" t="e">
        <f t="shared" si="112"/>
        <v>#N/A</v>
      </c>
      <c r="Q524" s="15" t="e">
        <f t="shared" si="112"/>
        <v>#N/A</v>
      </c>
      <c r="R524" s="15" t="e">
        <f t="shared" si="112"/>
        <v>#N/A</v>
      </c>
      <c r="S524" s="15" t="e">
        <f t="shared" si="112"/>
        <v>#N/A</v>
      </c>
      <c r="T524" s="15" t="e">
        <f t="shared" si="112"/>
        <v>#N/A</v>
      </c>
      <c r="U524" s="15" t="e">
        <f t="shared" si="112"/>
        <v>#N/A</v>
      </c>
      <c r="V524" s="15" t="e">
        <f t="shared" si="112"/>
        <v>#N/A</v>
      </c>
      <c r="W524" s="18" t="e">
        <f t="shared" si="105"/>
        <v>#N/A</v>
      </c>
      <c r="X524" s="18" t="e">
        <f t="shared" si="106"/>
        <v>#N/A</v>
      </c>
      <c r="Y524" s="18" t="e">
        <f t="shared" si="107"/>
        <v>#N/A</v>
      </c>
      <c r="Z524" s="18" t="e">
        <f t="shared" si="108"/>
        <v>#N/A</v>
      </c>
      <c r="AA524" s="15" t="e">
        <f t="shared" si="109"/>
        <v>#N/A</v>
      </c>
      <c r="AB524" s="15" t="e">
        <f t="shared" si="110"/>
        <v>#N/A</v>
      </c>
      <c r="AC524" s="15" t="e">
        <f t="shared" si="111"/>
        <v>#N/A</v>
      </c>
    </row>
    <row r="525" spans="1:29" hidden="1" x14ac:dyDescent="0.2">
      <c r="A525">
        <v>4848</v>
      </c>
      <c r="B525">
        <v>42360</v>
      </c>
      <c r="D525" t="s">
        <v>3464</v>
      </c>
      <c r="E525" t="s">
        <v>1158</v>
      </c>
      <c r="F525" t="s">
        <v>140</v>
      </c>
      <c r="G525" t="e">
        <f t="shared" si="104"/>
        <v>#N/A</v>
      </c>
      <c r="H525" s="15" t="e">
        <f t="shared" si="112"/>
        <v>#N/A</v>
      </c>
      <c r="I525" s="15" t="e">
        <f t="shared" si="112"/>
        <v>#N/A</v>
      </c>
      <c r="J525" s="15" t="e">
        <f t="shared" si="112"/>
        <v>#N/A</v>
      </c>
      <c r="K525" s="15" t="e">
        <f t="shared" si="112"/>
        <v>#N/A</v>
      </c>
      <c r="L525" s="15" t="e">
        <f t="shared" si="112"/>
        <v>#N/A</v>
      </c>
      <c r="M525" s="15" t="e">
        <f t="shared" si="112"/>
        <v>#N/A</v>
      </c>
      <c r="N525" s="15" t="e">
        <f t="shared" si="112"/>
        <v>#N/A</v>
      </c>
      <c r="O525" s="15" t="e">
        <f t="shared" si="112"/>
        <v>#N/A</v>
      </c>
      <c r="P525" s="15" t="e">
        <f t="shared" si="112"/>
        <v>#N/A</v>
      </c>
      <c r="Q525" s="15" t="e">
        <f t="shared" si="112"/>
        <v>#N/A</v>
      </c>
      <c r="R525" s="15" t="e">
        <f t="shared" si="112"/>
        <v>#N/A</v>
      </c>
      <c r="S525" s="15" t="e">
        <f t="shared" si="112"/>
        <v>#N/A</v>
      </c>
      <c r="T525" s="15" t="e">
        <f t="shared" si="112"/>
        <v>#N/A</v>
      </c>
      <c r="U525" s="15" t="e">
        <f t="shared" si="112"/>
        <v>#N/A</v>
      </c>
      <c r="V525" s="15" t="e">
        <f t="shared" si="112"/>
        <v>#N/A</v>
      </c>
      <c r="W525" s="18" t="e">
        <f t="shared" si="105"/>
        <v>#N/A</v>
      </c>
      <c r="X525" s="18" t="e">
        <f t="shared" si="106"/>
        <v>#N/A</v>
      </c>
      <c r="Y525" s="18" t="e">
        <f t="shared" si="107"/>
        <v>#N/A</v>
      </c>
      <c r="Z525" s="18" t="e">
        <f t="shared" si="108"/>
        <v>#N/A</v>
      </c>
      <c r="AA525" s="15" t="e">
        <f t="shared" si="109"/>
        <v>#N/A</v>
      </c>
      <c r="AB525" s="15" t="e">
        <f t="shared" si="110"/>
        <v>#N/A</v>
      </c>
      <c r="AC525" s="15" t="e">
        <f t="shared" si="111"/>
        <v>#N/A</v>
      </c>
    </row>
    <row r="526" spans="1:29" hidden="1" x14ac:dyDescent="0.2">
      <c r="A526">
        <v>4849</v>
      </c>
      <c r="B526">
        <v>42155</v>
      </c>
      <c r="D526" t="s">
        <v>6287</v>
      </c>
      <c r="E526" t="s">
        <v>1158</v>
      </c>
      <c r="F526" t="s">
        <v>140</v>
      </c>
      <c r="G526" t="e">
        <f t="shared" si="104"/>
        <v>#N/A</v>
      </c>
      <c r="H526" s="15" t="e">
        <f t="shared" si="112"/>
        <v>#N/A</v>
      </c>
      <c r="I526" s="15" t="e">
        <f t="shared" si="112"/>
        <v>#N/A</v>
      </c>
      <c r="J526" s="15" t="e">
        <f t="shared" si="112"/>
        <v>#N/A</v>
      </c>
      <c r="K526" s="15" t="e">
        <f t="shared" si="112"/>
        <v>#N/A</v>
      </c>
      <c r="L526" s="15" t="e">
        <f t="shared" si="112"/>
        <v>#N/A</v>
      </c>
      <c r="M526" s="15" t="e">
        <f t="shared" si="112"/>
        <v>#N/A</v>
      </c>
      <c r="N526" s="15" t="e">
        <f t="shared" si="112"/>
        <v>#N/A</v>
      </c>
      <c r="O526" s="15" t="e">
        <f t="shared" si="112"/>
        <v>#N/A</v>
      </c>
      <c r="P526" s="15" t="e">
        <f t="shared" si="112"/>
        <v>#N/A</v>
      </c>
      <c r="Q526" s="15" t="e">
        <f t="shared" si="112"/>
        <v>#N/A</v>
      </c>
      <c r="R526" s="15" t="e">
        <f t="shared" si="112"/>
        <v>#N/A</v>
      </c>
      <c r="S526" s="15" t="e">
        <f t="shared" si="112"/>
        <v>#N/A</v>
      </c>
      <c r="T526" s="15" t="e">
        <f t="shared" si="112"/>
        <v>#N/A</v>
      </c>
      <c r="U526" s="15" t="e">
        <f t="shared" si="112"/>
        <v>#N/A</v>
      </c>
      <c r="V526" s="15" t="e">
        <f t="shared" si="112"/>
        <v>#N/A</v>
      </c>
      <c r="W526" s="18" t="e">
        <f t="shared" si="105"/>
        <v>#N/A</v>
      </c>
      <c r="X526" s="18" t="e">
        <f t="shared" si="106"/>
        <v>#N/A</v>
      </c>
      <c r="Y526" s="18" t="e">
        <f t="shared" si="107"/>
        <v>#N/A</v>
      </c>
      <c r="Z526" s="18" t="e">
        <f t="shared" si="108"/>
        <v>#N/A</v>
      </c>
      <c r="AA526" s="15" t="e">
        <f t="shared" si="109"/>
        <v>#N/A</v>
      </c>
      <c r="AB526" s="15" t="e">
        <f t="shared" si="110"/>
        <v>#N/A</v>
      </c>
      <c r="AC526" s="15" t="e">
        <f t="shared" si="111"/>
        <v>#N/A</v>
      </c>
    </row>
    <row r="527" spans="1:29" hidden="1" x14ac:dyDescent="0.2">
      <c r="A527">
        <v>4850</v>
      </c>
      <c r="B527">
        <v>42362</v>
      </c>
      <c r="C527" t="s">
        <v>3466</v>
      </c>
      <c r="D527" t="s">
        <v>6288</v>
      </c>
      <c r="E527" t="s">
        <v>1158</v>
      </c>
      <c r="F527" t="s">
        <v>140</v>
      </c>
      <c r="G527" t="e">
        <f t="shared" si="104"/>
        <v>#N/A</v>
      </c>
      <c r="H527" s="15" t="e">
        <f t="shared" si="112"/>
        <v>#N/A</v>
      </c>
      <c r="I527" s="15" t="e">
        <f t="shared" si="112"/>
        <v>#N/A</v>
      </c>
      <c r="J527" s="15" t="e">
        <f t="shared" si="112"/>
        <v>#N/A</v>
      </c>
      <c r="K527" s="15" t="e">
        <f t="shared" si="112"/>
        <v>#N/A</v>
      </c>
      <c r="L527" s="15" t="e">
        <f t="shared" si="112"/>
        <v>#N/A</v>
      </c>
      <c r="M527" s="15" t="e">
        <f t="shared" si="112"/>
        <v>#N/A</v>
      </c>
      <c r="N527" s="15" t="e">
        <f t="shared" si="112"/>
        <v>#N/A</v>
      </c>
      <c r="O527" s="15" t="e">
        <f t="shared" si="112"/>
        <v>#N/A</v>
      </c>
      <c r="P527" s="15" t="e">
        <f t="shared" si="112"/>
        <v>#N/A</v>
      </c>
      <c r="Q527" s="15" t="e">
        <f t="shared" si="112"/>
        <v>#N/A</v>
      </c>
      <c r="R527" s="15" t="e">
        <f t="shared" si="112"/>
        <v>#N/A</v>
      </c>
      <c r="S527" s="15" t="e">
        <f t="shared" si="112"/>
        <v>#N/A</v>
      </c>
      <c r="T527" s="15" t="e">
        <f t="shared" si="112"/>
        <v>#N/A</v>
      </c>
      <c r="U527" s="15" t="e">
        <f t="shared" si="112"/>
        <v>#N/A</v>
      </c>
      <c r="V527" s="15" t="e">
        <f t="shared" si="112"/>
        <v>#N/A</v>
      </c>
      <c r="W527" s="18" t="e">
        <f t="shared" si="105"/>
        <v>#N/A</v>
      </c>
      <c r="X527" s="18" t="e">
        <f t="shared" si="106"/>
        <v>#N/A</v>
      </c>
      <c r="Y527" s="18" t="e">
        <f t="shared" si="107"/>
        <v>#N/A</v>
      </c>
      <c r="Z527" s="18" t="e">
        <f t="shared" si="108"/>
        <v>#N/A</v>
      </c>
      <c r="AA527" s="15" t="e">
        <f t="shared" si="109"/>
        <v>#N/A</v>
      </c>
      <c r="AB527" s="15" t="e">
        <f t="shared" si="110"/>
        <v>#N/A</v>
      </c>
      <c r="AC527" s="15" t="e">
        <f t="shared" si="111"/>
        <v>#N/A</v>
      </c>
    </row>
    <row r="528" spans="1:29" hidden="1" x14ac:dyDescent="0.2">
      <c r="A528">
        <v>4851</v>
      </c>
      <c r="B528">
        <v>42568</v>
      </c>
      <c r="D528" t="s">
        <v>3469</v>
      </c>
      <c r="E528" t="s">
        <v>1158</v>
      </c>
      <c r="F528" t="s">
        <v>140</v>
      </c>
      <c r="G528" t="e">
        <f t="shared" si="104"/>
        <v>#N/A</v>
      </c>
      <c r="H528" s="15" t="e">
        <f t="shared" si="112"/>
        <v>#N/A</v>
      </c>
      <c r="I528" s="15" t="e">
        <f t="shared" si="112"/>
        <v>#N/A</v>
      </c>
      <c r="J528" s="15" t="e">
        <f t="shared" si="112"/>
        <v>#N/A</v>
      </c>
      <c r="K528" s="15" t="e">
        <f t="shared" si="112"/>
        <v>#N/A</v>
      </c>
      <c r="L528" s="15" t="e">
        <f t="shared" si="112"/>
        <v>#N/A</v>
      </c>
      <c r="M528" s="15" t="e">
        <f t="shared" si="112"/>
        <v>#N/A</v>
      </c>
      <c r="N528" s="15" t="e">
        <f t="shared" si="112"/>
        <v>#N/A</v>
      </c>
      <c r="O528" s="15" t="e">
        <f t="shared" si="112"/>
        <v>#N/A</v>
      </c>
      <c r="P528" s="15" t="e">
        <f t="shared" si="112"/>
        <v>#N/A</v>
      </c>
      <c r="Q528" s="15" t="e">
        <f t="shared" si="112"/>
        <v>#N/A</v>
      </c>
      <c r="R528" s="15" t="e">
        <f t="shared" si="112"/>
        <v>#N/A</v>
      </c>
      <c r="S528" s="15" t="e">
        <f t="shared" si="112"/>
        <v>#N/A</v>
      </c>
      <c r="T528" s="15" t="e">
        <f t="shared" si="112"/>
        <v>#N/A</v>
      </c>
      <c r="U528" s="15" t="e">
        <f t="shared" si="112"/>
        <v>#N/A</v>
      </c>
      <c r="V528" s="15" t="e">
        <f t="shared" si="112"/>
        <v>#N/A</v>
      </c>
      <c r="W528" s="18" t="e">
        <f t="shared" si="105"/>
        <v>#N/A</v>
      </c>
      <c r="X528" s="18" t="e">
        <f t="shared" si="106"/>
        <v>#N/A</v>
      </c>
      <c r="Y528" s="18" t="e">
        <f t="shared" si="107"/>
        <v>#N/A</v>
      </c>
      <c r="Z528" s="18" t="e">
        <f t="shared" si="108"/>
        <v>#N/A</v>
      </c>
      <c r="AA528" s="15" t="e">
        <f t="shared" si="109"/>
        <v>#N/A</v>
      </c>
      <c r="AB528" s="15" t="e">
        <f t="shared" si="110"/>
        <v>#N/A</v>
      </c>
      <c r="AC528" s="15" t="e">
        <f t="shared" si="111"/>
        <v>#N/A</v>
      </c>
    </row>
    <row r="529" spans="1:29" hidden="1" x14ac:dyDescent="0.2">
      <c r="A529">
        <v>4852</v>
      </c>
      <c r="B529">
        <v>42558</v>
      </c>
      <c r="C529" t="s">
        <v>3470</v>
      </c>
      <c r="D529" t="s">
        <v>3471</v>
      </c>
      <c r="E529" t="s">
        <v>1158</v>
      </c>
      <c r="F529" t="s">
        <v>140</v>
      </c>
      <c r="G529" t="e">
        <f t="shared" si="104"/>
        <v>#N/A</v>
      </c>
      <c r="H529" s="15" t="e">
        <f t="shared" si="112"/>
        <v>#N/A</v>
      </c>
      <c r="I529" s="15" t="e">
        <f t="shared" si="112"/>
        <v>#N/A</v>
      </c>
      <c r="J529" s="15" t="e">
        <f t="shared" si="112"/>
        <v>#N/A</v>
      </c>
      <c r="K529" s="15" t="e">
        <f t="shared" si="112"/>
        <v>#N/A</v>
      </c>
      <c r="L529" s="15" t="e">
        <f t="shared" si="112"/>
        <v>#N/A</v>
      </c>
      <c r="M529" s="15" t="e">
        <f t="shared" si="112"/>
        <v>#N/A</v>
      </c>
      <c r="N529" s="15" t="e">
        <f t="shared" si="112"/>
        <v>#N/A</v>
      </c>
      <c r="O529" s="15" t="e">
        <f t="shared" si="112"/>
        <v>#N/A</v>
      </c>
      <c r="P529" s="15" t="e">
        <f t="shared" si="112"/>
        <v>#N/A</v>
      </c>
      <c r="Q529" s="15" t="e">
        <f t="shared" si="112"/>
        <v>#N/A</v>
      </c>
      <c r="R529" s="15" t="e">
        <f t="shared" si="112"/>
        <v>#N/A</v>
      </c>
      <c r="S529" s="15" t="e">
        <f t="shared" si="112"/>
        <v>#N/A</v>
      </c>
      <c r="T529" s="15" t="e">
        <f t="shared" si="112"/>
        <v>#N/A</v>
      </c>
      <c r="U529" s="15" t="e">
        <f t="shared" si="112"/>
        <v>#N/A</v>
      </c>
      <c r="V529" s="15" t="e">
        <f t="shared" si="112"/>
        <v>#N/A</v>
      </c>
      <c r="W529" s="18" t="e">
        <f t="shared" si="105"/>
        <v>#N/A</v>
      </c>
      <c r="X529" s="18" t="e">
        <f t="shared" si="106"/>
        <v>#N/A</v>
      </c>
      <c r="Y529" s="18" t="e">
        <f t="shared" si="107"/>
        <v>#N/A</v>
      </c>
      <c r="Z529" s="18" t="e">
        <f t="shared" si="108"/>
        <v>#N/A</v>
      </c>
      <c r="AA529" s="15" t="e">
        <f t="shared" si="109"/>
        <v>#N/A</v>
      </c>
      <c r="AB529" s="15" t="e">
        <f t="shared" si="110"/>
        <v>#N/A</v>
      </c>
      <c r="AC529" s="15" t="e">
        <f t="shared" si="111"/>
        <v>#N/A</v>
      </c>
    </row>
    <row r="530" spans="1:29" hidden="1" x14ac:dyDescent="0.2">
      <c r="A530">
        <v>4853</v>
      </c>
      <c r="B530">
        <v>42332</v>
      </c>
      <c r="D530" t="s">
        <v>3473</v>
      </c>
      <c r="E530" t="s">
        <v>1158</v>
      </c>
      <c r="F530" t="s">
        <v>140</v>
      </c>
      <c r="G530" t="e">
        <f t="shared" si="104"/>
        <v>#N/A</v>
      </c>
      <c r="H530" s="15" t="e">
        <f t="shared" si="112"/>
        <v>#N/A</v>
      </c>
      <c r="I530" s="15" t="e">
        <f t="shared" si="112"/>
        <v>#N/A</v>
      </c>
      <c r="J530" s="15" t="e">
        <f t="shared" si="112"/>
        <v>#N/A</v>
      </c>
      <c r="K530" s="15" t="e">
        <f t="shared" si="112"/>
        <v>#N/A</v>
      </c>
      <c r="L530" s="15" t="e">
        <f t="shared" si="112"/>
        <v>#N/A</v>
      </c>
      <c r="M530" s="15" t="e">
        <f t="shared" si="112"/>
        <v>#N/A</v>
      </c>
      <c r="N530" s="15" t="e">
        <f t="shared" si="112"/>
        <v>#N/A</v>
      </c>
      <c r="O530" s="15" t="e">
        <f t="shared" si="112"/>
        <v>#N/A</v>
      </c>
      <c r="P530" s="15" t="e">
        <f t="shared" si="112"/>
        <v>#N/A</v>
      </c>
      <c r="Q530" s="15" t="e">
        <f t="shared" si="112"/>
        <v>#N/A</v>
      </c>
      <c r="R530" s="15" t="e">
        <f t="shared" si="112"/>
        <v>#N/A</v>
      </c>
      <c r="S530" s="15" t="e">
        <f t="shared" si="112"/>
        <v>#N/A</v>
      </c>
      <c r="T530" s="15" t="e">
        <f t="shared" si="112"/>
        <v>#N/A</v>
      </c>
      <c r="U530" s="15" t="e">
        <f t="shared" si="112"/>
        <v>#N/A</v>
      </c>
      <c r="V530" s="15" t="e">
        <f t="shared" si="112"/>
        <v>#N/A</v>
      </c>
      <c r="W530" s="18" t="e">
        <f t="shared" si="105"/>
        <v>#N/A</v>
      </c>
      <c r="X530" s="18" t="e">
        <f t="shared" si="106"/>
        <v>#N/A</v>
      </c>
      <c r="Y530" s="18" t="e">
        <f t="shared" si="107"/>
        <v>#N/A</v>
      </c>
      <c r="Z530" s="18" t="e">
        <f t="shared" si="108"/>
        <v>#N/A</v>
      </c>
      <c r="AA530" s="15" t="e">
        <f t="shared" si="109"/>
        <v>#N/A</v>
      </c>
      <c r="AB530" s="15" t="e">
        <f t="shared" si="110"/>
        <v>#N/A</v>
      </c>
      <c r="AC530" s="15" t="e">
        <f t="shared" si="111"/>
        <v>#N/A</v>
      </c>
    </row>
    <row r="531" spans="1:29" hidden="1" x14ac:dyDescent="0.2">
      <c r="A531">
        <v>4854</v>
      </c>
      <c r="B531">
        <v>42617</v>
      </c>
      <c r="D531" t="s">
        <v>3474</v>
      </c>
      <c r="E531" t="s">
        <v>123</v>
      </c>
      <c r="F531" t="s">
        <v>124</v>
      </c>
      <c r="G531" t="e">
        <f t="shared" si="104"/>
        <v>#N/A</v>
      </c>
      <c r="H531" s="15" t="e">
        <f t="shared" si="112"/>
        <v>#N/A</v>
      </c>
      <c r="I531" s="15" t="e">
        <f t="shared" si="112"/>
        <v>#N/A</v>
      </c>
      <c r="J531" s="15" t="e">
        <f t="shared" si="112"/>
        <v>#N/A</v>
      </c>
      <c r="K531" s="15" t="e">
        <f t="shared" si="112"/>
        <v>#N/A</v>
      </c>
      <c r="L531" s="15" t="e">
        <f t="shared" si="112"/>
        <v>#N/A</v>
      </c>
      <c r="M531" s="15" t="e">
        <f t="shared" si="112"/>
        <v>#N/A</v>
      </c>
      <c r="N531" s="15" t="e">
        <f t="shared" si="112"/>
        <v>#N/A</v>
      </c>
      <c r="O531" s="15" t="e">
        <f t="shared" si="112"/>
        <v>#N/A</v>
      </c>
      <c r="P531" s="15" t="e">
        <f t="shared" si="112"/>
        <v>#N/A</v>
      </c>
      <c r="Q531" s="15" t="e">
        <f t="shared" si="112"/>
        <v>#N/A</v>
      </c>
      <c r="R531" s="15" t="e">
        <f t="shared" si="112"/>
        <v>#N/A</v>
      </c>
      <c r="S531" s="15" t="e">
        <f t="shared" si="112"/>
        <v>#N/A</v>
      </c>
      <c r="T531" s="15" t="e">
        <f t="shared" si="112"/>
        <v>#N/A</v>
      </c>
      <c r="U531" s="15" t="e">
        <f t="shared" si="112"/>
        <v>#N/A</v>
      </c>
      <c r="V531" s="15" t="e">
        <f t="shared" si="112"/>
        <v>#N/A</v>
      </c>
      <c r="W531" s="18" t="e">
        <f t="shared" si="105"/>
        <v>#N/A</v>
      </c>
      <c r="X531" s="18" t="e">
        <f t="shared" si="106"/>
        <v>#N/A</v>
      </c>
      <c r="Y531" s="18" t="e">
        <f t="shared" si="107"/>
        <v>#N/A</v>
      </c>
      <c r="Z531" s="18" t="e">
        <f t="shared" si="108"/>
        <v>#N/A</v>
      </c>
      <c r="AA531" s="15" t="e">
        <f t="shared" si="109"/>
        <v>#N/A</v>
      </c>
      <c r="AB531" s="15" t="e">
        <f t="shared" si="110"/>
        <v>#N/A</v>
      </c>
      <c r="AC531" s="15" t="e">
        <f t="shared" si="111"/>
        <v>#N/A</v>
      </c>
    </row>
    <row r="532" spans="1:29" hidden="1" x14ac:dyDescent="0.2">
      <c r="A532">
        <v>4856</v>
      </c>
      <c r="B532">
        <v>42356</v>
      </c>
      <c r="C532" t="s">
        <v>3477</v>
      </c>
      <c r="D532" t="s">
        <v>3478</v>
      </c>
      <c r="E532" t="s">
        <v>240</v>
      </c>
      <c r="F532" t="s">
        <v>241</v>
      </c>
      <c r="G532" t="e">
        <f t="shared" si="104"/>
        <v>#N/A</v>
      </c>
      <c r="H532" s="15" t="e">
        <f t="shared" si="112"/>
        <v>#N/A</v>
      </c>
      <c r="I532" s="15" t="e">
        <f t="shared" si="112"/>
        <v>#N/A</v>
      </c>
      <c r="J532" s="15" t="e">
        <f t="shared" si="112"/>
        <v>#N/A</v>
      </c>
      <c r="K532" s="15" t="e">
        <f t="shared" si="112"/>
        <v>#N/A</v>
      </c>
      <c r="L532" s="15" t="e">
        <f t="shared" si="112"/>
        <v>#N/A</v>
      </c>
      <c r="M532" s="15" t="e">
        <f t="shared" si="112"/>
        <v>#N/A</v>
      </c>
      <c r="N532" s="15" t="e">
        <f t="shared" si="112"/>
        <v>#N/A</v>
      </c>
      <c r="O532" s="15" t="e">
        <f t="shared" si="112"/>
        <v>#N/A</v>
      </c>
      <c r="P532" s="15" t="e">
        <f t="shared" si="112"/>
        <v>#N/A</v>
      </c>
      <c r="Q532" s="15" t="e">
        <f t="shared" si="112"/>
        <v>#N/A</v>
      </c>
      <c r="R532" s="15" t="e">
        <f t="shared" si="112"/>
        <v>#N/A</v>
      </c>
      <c r="S532" s="15" t="e">
        <f t="shared" si="112"/>
        <v>#N/A</v>
      </c>
      <c r="T532" s="15" t="e">
        <f t="shared" si="112"/>
        <v>#N/A</v>
      </c>
      <c r="U532" s="15" t="e">
        <f t="shared" si="112"/>
        <v>#N/A</v>
      </c>
      <c r="V532" s="15" t="e">
        <f t="shared" si="112"/>
        <v>#N/A</v>
      </c>
      <c r="W532" s="18" t="e">
        <f t="shared" si="105"/>
        <v>#N/A</v>
      </c>
      <c r="X532" s="18" t="e">
        <f t="shared" si="106"/>
        <v>#N/A</v>
      </c>
      <c r="Y532" s="18" t="e">
        <f t="shared" si="107"/>
        <v>#N/A</v>
      </c>
      <c r="Z532" s="18" t="e">
        <f t="shared" si="108"/>
        <v>#N/A</v>
      </c>
      <c r="AA532" s="15" t="e">
        <f t="shared" si="109"/>
        <v>#N/A</v>
      </c>
      <c r="AB532" s="15" t="e">
        <f t="shared" si="110"/>
        <v>#N/A</v>
      </c>
      <c r="AC532" s="15" t="e">
        <f t="shared" si="111"/>
        <v>#N/A</v>
      </c>
    </row>
    <row r="533" spans="1:29" hidden="1" x14ac:dyDescent="0.2">
      <c r="A533">
        <v>4857</v>
      </c>
      <c r="B533">
        <v>42444</v>
      </c>
      <c r="D533" t="s">
        <v>3479</v>
      </c>
      <c r="E533" t="s">
        <v>57</v>
      </c>
      <c r="F533" t="s">
        <v>61</v>
      </c>
      <c r="G533" t="e">
        <f t="shared" si="104"/>
        <v>#N/A</v>
      </c>
      <c r="H533" s="15" t="e">
        <f t="shared" si="112"/>
        <v>#N/A</v>
      </c>
      <c r="I533" s="15" t="e">
        <f t="shared" si="112"/>
        <v>#N/A</v>
      </c>
      <c r="J533" s="15" t="e">
        <f t="shared" si="112"/>
        <v>#N/A</v>
      </c>
      <c r="K533" s="15" t="e">
        <f t="shared" si="112"/>
        <v>#N/A</v>
      </c>
      <c r="L533" s="15" t="e">
        <f t="shared" si="112"/>
        <v>#N/A</v>
      </c>
      <c r="M533" s="15" t="e">
        <f t="shared" si="112"/>
        <v>#N/A</v>
      </c>
      <c r="N533" s="15" t="e">
        <f t="shared" si="112"/>
        <v>#N/A</v>
      </c>
      <c r="O533" s="15" t="e">
        <f t="shared" si="112"/>
        <v>#N/A</v>
      </c>
      <c r="P533" s="15" t="e">
        <f t="shared" si="112"/>
        <v>#N/A</v>
      </c>
      <c r="Q533" s="15" t="e">
        <f t="shared" si="112"/>
        <v>#N/A</v>
      </c>
      <c r="R533" s="15" t="e">
        <f t="shared" si="112"/>
        <v>#N/A</v>
      </c>
      <c r="S533" s="15" t="e">
        <f t="shared" si="112"/>
        <v>#N/A</v>
      </c>
      <c r="T533" s="15" t="e">
        <f t="shared" si="112"/>
        <v>#N/A</v>
      </c>
      <c r="U533" s="15" t="e">
        <f t="shared" si="112"/>
        <v>#N/A</v>
      </c>
      <c r="V533" s="15" t="e">
        <f t="shared" si="112"/>
        <v>#N/A</v>
      </c>
      <c r="W533" s="18" t="e">
        <f t="shared" si="105"/>
        <v>#N/A</v>
      </c>
      <c r="X533" s="18" t="e">
        <f t="shared" si="106"/>
        <v>#N/A</v>
      </c>
      <c r="Y533" s="18" t="e">
        <f t="shared" si="107"/>
        <v>#N/A</v>
      </c>
      <c r="Z533" s="18" t="e">
        <f t="shared" si="108"/>
        <v>#N/A</v>
      </c>
      <c r="AA533" s="15" t="e">
        <f t="shared" si="109"/>
        <v>#N/A</v>
      </c>
      <c r="AB533" s="15" t="e">
        <f t="shared" si="110"/>
        <v>#N/A</v>
      </c>
      <c r="AC533" s="15" t="e">
        <f t="shared" si="111"/>
        <v>#N/A</v>
      </c>
    </row>
    <row r="534" spans="1:29" hidden="1" x14ac:dyDescent="0.2">
      <c r="A534">
        <v>4858</v>
      </c>
      <c r="B534">
        <v>42455</v>
      </c>
      <c r="D534" t="s">
        <v>3480</v>
      </c>
      <c r="E534" t="s">
        <v>78</v>
      </c>
      <c r="F534" t="s">
        <v>868</v>
      </c>
      <c r="G534" t="e">
        <f t="shared" si="104"/>
        <v>#N/A</v>
      </c>
      <c r="H534" s="15" t="e">
        <f t="shared" si="112"/>
        <v>#N/A</v>
      </c>
      <c r="I534" s="15" t="e">
        <f t="shared" si="112"/>
        <v>#N/A</v>
      </c>
      <c r="J534" s="15" t="e">
        <f t="shared" si="112"/>
        <v>#N/A</v>
      </c>
      <c r="K534" s="15" t="e">
        <f t="shared" si="112"/>
        <v>#N/A</v>
      </c>
      <c r="L534" s="15" t="e">
        <f t="shared" si="112"/>
        <v>#N/A</v>
      </c>
      <c r="M534" s="15" t="e">
        <f t="shared" si="112"/>
        <v>#N/A</v>
      </c>
      <c r="N534" s="15" t="e">
        <f t="shared" si="112"/>
        <v>#N/A</v>
      </c>
      <c r="O534" s="15" t="e">
        <f t="shared" si="112"/>
        <v>#N/A</v>
      </c>
      <c r="P534" s="15" t="e">
        <f t="shared" si="112"/>
        <v>#N/A</v>
      </c>
      <c r="Q534" s="15" t="e">
        <f t="shared" si="112"/>
        <v>#N/A</v>
      </c>
      <c r="R534" s="15" t="e">
        <f t="shared" si="112"/>
        <v>#N/A</v>
      </c>
      <c r="S534" s="15" t="e">
        <f t="shared" si="112"/>
        <v>#N/A</v>
      </c>
      <c r="T534" s="15" t="e">
        <f t="shared" si="112"/>
        <v>#N/A</v>
      </c>
      <c r="U534" s="15" t="e">
        <f t="shared" si="112"/>
        <v>#N/A</v>
      </c>
      <c r="V534" s="15" t="e">
        <f t="shared" si="112"/>
        <v>#N/A</v>
      </c>
      <c r="W534" s="18" t="e">
        <f t="shared" si="105"/>
        <v>#N/A</v>
      </c>
      <c r="X534" s="18" t="e">
        <f t="shared" si="106"/>
        <v>#N/A</v>
      </c>
      <c r="Y534" s="18" t="e">
        <f t="shared" si="107"/>
        <v>#N/A</v>
      </c>
      <c r="Z534" s="18" t="e">
        <f t="shared" si="108"/>
        <v>#N/A</v>
      </c>
      <c r="AA534" s="15" t="e">
        <f t="shared" si="109"/>
        <v>#N/A</v>
      </c>
      <c r="AB534" s="15" t="e">
        <f t="shared" si="110"/>
        <v>#N/A</v>
      </c>
      <c r="AC534" s="15" t="e">
        <f t="shared" si="111"/>
        <v>#N/A</v>
      </c>
    </row>
    <row r="535" spans="1:29" hidden="1" x14ac:dyDescent="0.2">
      <c r="A535">
        <v>4859</v>
      </c>
      <c r="B535">
        <v>42492</v>
      </c>
      <c r="D535" t="s">
        <v>3481</v>
      </c>
      <c r="E535" t="s">
        <v>57</v>
      </c>
      <c r="F535" t="s">
        <v>61</v>
      </c>
      <c r="G535" t="e">
        <f t="shared" si="104"/>
        <v>#N/A</v>
      </c>
      <c r="H535" s="15" t="e">
        <f t="shared" ref="H535:V551" si="113">VLOOKUP($A535,SIBMonthly,H$1,FALSE)</f>
        <v>#N/A</v>
      </c>
      <c r="I535" s="15" t="e">
        <f t="shared" si="113"/>
        <v>#N/A</v>
      </c>
      <c r="J535" s="15" t="e">
        <f t="shared" si="113"/>
        <v>#N/A</v>
      </c>
      <c r="K535" s="15" t="e">
        <f t="shared" si="113"/>
        <v>#N/A</v>
      </c>
      <c r="L535" s="15" t="e">
        <f t="shared" si="113"/>
        <v>#N/A</v>
      </c>
      <c r="M535" s="15" t="e">
        <f t="shared" si="113"/>
        <v>#N/A</v>
      </c>
      <c r="N535" s="15" t="e">
        <f t="shared" si="113"/>
        <v>#N/A</v>
      </c>
      <c r="O535" s="15" t="e">
        <f t="shared" si="113"/>
        <v>#N/A</v>
      </c>
      <c r="P535" s="15" t="e">
        <f t="shared" si="113"/>
        <v>#N/A</v>
      </c>
      <c r="Q535" s="15" t="e">
        <f t="shared" si="113"/>
        <v>#N/A</v>
      </c>
      <c r="R535" s="15" t="e">
        <f t="shared" si="113"/>
        <v>#N/A</v>
      </c>
      <c r="S535" s="15" t="e">
        <f t="shared" si="113"/>
        <v>#N/A</v>
      </c>
      <c r="T535" s="15" t="e">
        <f t="shared" si="113"/>
        <v>#N/A</v>
      </c>
      <c r="U535" s="15" t="e">
        <f t="shared" si="113"/>
        <v>#N/A</v>
      </c>
      <c r="V535" s="15" t="e">
        <f t="shared" si="113"/>
        <v>#N/A</v>
      </c>
      <c r="W535" s="18" t="e">
        <f t="shared" si="105"/>
        <v>#N/A</v>
      </c>
      <c r="X535" s="18" t="e">
        <f t="shared" si="106"/>
        <v>#N/A</v>
      </c>
      <c r="Y535" s="18" t="e">
        <f t="shared" si="107"/>
        <v>#N/A</v>
      </c>
      <c r="Z535" s="18" t="e">
        <f t="shared" si="108"/>
        <v>#N/A</v>
      </c>
      <c r="AA535" s="15" t="e">
        <f t="shared" si="109"/>
        <v>#N/A</v>
      </c>
      <c r="AB535" s="15" t="e">
        <f t="shared" si="110"/>
        <v>#N/A</v>
      </c>
      <c r="AC535" s="15" t="e">
        <f t="shared" si="111"/>
        <v>#N/A</v>
      </c>
    </row>
    <row r="536" spans="1:29" hidden="1" x14ac:dyDescent="0.2">
      <c r="A536">
        <v>4860</v>
      </c>
      <c r="B536">
        <v>42515</v>
      </c>
      <c r="D536" t="s">
        <v>3482</v>
      </c>
      <c r="E536" t="s">
        <v>57</v>
      </c>
      <c r="F536" t="s">
        <v>61</v>
      </c>
      <c r="G536" t="e">
        <f t="shared" si="104"/>
        <v>#N/A</v>
      </c>
      <c r="H536" s="15" t="e">
        <f t="shared" si="113"/>
        <v>#N/A</v>
      </c>
      <c r="I536" s="15" t="e">
        <f t="shared" si="113"/>
        <v>#N/A</v>
      </c>
      <c r="J536" s="15" t="e">
        <f t="shared" si="113"/>
        <v>#N/A</v>
      </c>
      <c r="K536" s="15" t="e">
        <f t="shared" si="113"/>
        <v>#N/A</v>
      </c>
      <c r="L536" s="15" t="e">
        <f t="shared" si="113"/>
        <v>#N/A</v>
      </c>
      <c r="M536" s="15" t="e">
        <f t="shared" si="113"/>
        <v>#N/A</v>
      </c>
      <c r="N536" s="15" t="e">
        <f t="shared" si="113"/>
        <v>#N/A</v>
      </c>
      <c r="O536" s="15" t="e">
        <f t="shared" si="113"/>
        <v>#N/A</v>
      </c>
      <c r="P536" s="15" t="e">
        <f t="shared" si="113"/>
        <v>#N/A</v>
      </c>
      <c r="Q536" s="15" t="e">
        <f t="shared" si="113"/>
        <v>#N/A</v>
      </c>
      <c r="R536" s="15" t="e">
        <f t="shared" si="113"/>
        <v>#N/A</v>
      </c>
      <c r="S536" s="15" t="e">
        <f t="shared" si="113"/>
        <v>#N/A</v>
      </c>
      <c r="T536" s="15" t="e">
        <f t="shared" si="113"/>
        <v>#N/A</v>
      </c>
      <c r="U536" s="15" t="e">
        <f t="shared" si="113"/>
        <v>#N/A</v>
      </c>
      <c r="V536" s="15" t="e">
        <f t="shared" si="113"/>
        <v>#N/A</v>
      </c>
      <c r="W536" s="18" t="e">
        <f t="shared" si="105"/>
        <v>#N/A</v>
      </c>
      <c r="X536" s="18" t="e">
        <f t="shared" si="106"/>
        <v>#N/A</v>
      </c>
      <c r="Y536" s="18" t="e">
        <f t="shared" si="107"/>
        <v>#N/A</v>
      </c>
      <c r="Z536" s="18" t="e">
        <f t="shared" si="108"/>
        <v>#N/A</v>
      </c>
      <c r="AA536" s="15" t="e">
        <f t="shared" si="109"/>
        <v>#N/A</v>
      </c>
      <c r="AB536" s="15" t="e">
        <f t="shared" si="110"/>
        <v>#N/A</v>
      </c>
      <c r="AC536" s="15" t="e">
        <f t="shared" si="111"/>
        <v>#N/A</v>
      </c>
    </row>
    <row r="537" spans="1:29" hidden="1" x14ac:dyDescent="0.2">
      <c r="A537">
        <v>4861</v>
      </c>
      <c r="B537">
        <v>42523</v>
      </c>
      <c r="C537" t="s">
        <v>3483</v>
      </c>
      <c r="D537" t="s">
        <v>3484</v>
      </c>
      <c r="E537" t="s">
        <v>240</v>
      </c>
      <c r="F537" t="s">
        <v>241</v>
      </c>
      <c r="G537" t="str">
        <f t="shared" si="104"/>
        <v>AGP21.SIB.25 Future CP Sites</v>
      </c>
      <c r="H537" s="15">
        <f t="shared" si="113"/>
        <v>0</v>
      </c>
      <c r="I537" s="15">
        <f t="shared" si="113"/>
        <v>0</v>
      </c>
      <c r="J537" s="15">
        <f t="shared" si="113"/>
        <v>14905.6</v>
      </c>
      <c r="K537" s="15">
        <f t="shared" si="113"/>
        <v>104152</v>
      </c>
      <c r="L537" s="15">
        <f t="shared" si="113"/>
        <v>15000</v>
      </c>
      <c r="M537" s="15">
        <f t="shared" si="113"/>
        <v>0</v>
      </c>
      <c r="N537" s="15">
        <f t="shared" si="113"/>
        <v>94900</v>
      </c>
      <c r="O537" s="15">
        <f t="shared" si="113"/>
        <v>14905.6</v>
      </c>
      <c r="P537" s="15">
        <f t="shared" si="113"/>
        <v>14905.6</v>
      </c>
      <c r="Q537" s="15">
        <f t="shared" si="113"/>
        <v>0</v>
      </c>
      <c r="R537" s="15">
        <f t="shared" si="113"/>
        <v>104152</v>
      </c>
      <c r="S537" s="15">
        <f t="shared" si="113"/>
        <v>104152</v>
      </c>
      <c r="T537" s="15">
        <f t="shared" si="113"/>
        <v>0</v>
      </c>
      <c r="U537" s="15">
        <f t="shared" si="113"/>
        <v>0</v>
      </c>
      <c r="V537" s="15">
        <f t="shared" si="113"/>
        <v>0</v>
      </c>
      <c r="W537" s="18">
        <f t="shared" si="105"/>
        <v>94900</v>
      </c>
      <c r="X537" s="18">
        <f t="shared" si="106"/>
        <v>104152</v>
      </c>
      <c r="Y537" s="18">
        <f t="shared" si="107"/>
        <v>-9252</v>
      </c>
      <c r="Z537" s="18">
        <f t="shared" si="108"/>
        <v>0</v>
      </c>
      <c r="AA537" s="15">
        <f t="shared" si="109"/>
        <v>89246.399999999994</v>
      </c>
      <c r="AB537" s="15">
        <f t="shared" si="110"/>
        <v>14905.6</v>
      </c>
      <c r="AC537" s="15">
        <f t="shared" si="111"/>
        <v>0</v>
      </c>
    </row>
    <row r="538" spans="1:29" hidden="1" x14ac:dyDescent="0.2">
      <c r="A538">
        <v>4862</v>
      </c>
      <c r="C538" t="s">
        <v>3485</v>
      </c>
      <c r="D538" t="s">
        <v>3486</v>
      </c>
      <c r="E538" t="s">
        <v>57</v>
      </c>
      <c r="F538" t="s">
        <v>61</v>
      </c>
      <c r="G538" t="e">
        <f t="shared" si="104"/>
        <v>#N/A</v>
      </c>
      <c r="H538" s="15" t="e">
        <f t="shared" si="113"/>
        <v>#N/A</v>
      </c>
      <c r="I538" s="15" t="e">
        <f t="shared" si="113"/>
        <v>#N/A</v>
      </c>
      <c r="J538" s="15" t="e">
        <f t="shared" si="113"/>
        <v>#N/A</v>
      </c>
      <c r="K538" s="15" t="e">
        <f t="shared" si="113"/>
        <v>#N/A</v>
      </c>
      <c r="L538" s="15" t="e">
        <f t="shared" si="113"/>
        <v>#N/A</v>
      </c>
      <c r="M538" s="15" t="e">
        <f t="shared" si="113"/>
        <v>#N/A</v>
      </c>
      <c r="N538" s="15" t="e">
        <f t="shared" si="113"/>
        <v>#N/A</v>
      </c>
      <c r="O538" s="15" t="e">
        <f t="shared" si="113"/>
        <v>#N/A</v>
      </c>
      <c r="P538" s="15" t="e">
        <f t="shared" si="113"/>
        <v>#N/A</v>
      </c>
      <c r="Q538" s="15" t="e">
        <f t="shared" si="113"/>
        <v>#N/A</v>
      </c>
      <c r="R538" s="15" t="e">
        <f t="shared" si="113"/>
        <v>#N/A</v>
      </c>
      <c r="S538" s="15" t="e">
        <f t="shared" si="113"/>
        <v>#N/A</v>
      </c>
      <c r="T538" s="15" t="e">
        <f t="shared" si="113"/>
        <v>#N/A</v>
      </c>
      <c r="U538" s="15" t="e">
        <f t="shared" si="113"/>
        <v>#N/A</v>
      </c>
      <c r="V538" s="15" t="e">
        <f t="shared" si="113"/>
        <v>#N/A</v>
      </c>
      <c r="W538" s="18" t="e">
        <f t="shared" si="105"/>
        <v>#N/A</v>
      </c>
      <c r="X538" s="18" t="e">
        <f t="shared" si="106"/>
        <v>#N/A</v>
      </c>
      <c r="Y538" s="18" t="e">
        <f t="shared" si="107"/>
        <v>#N/A</v>
      </c>
      <c r="Z538" s="18" t="e">
        <f t="shared" si="108"/>
        <v>#N/A</v>
      </c>
      <c r="AA538" s="15" t="e">
        <f t="shared" si="109"/>
        <v>#N/A</v>
      </c>
      <c r="AB538" s="15" t="e">
        <f t="shared" si="110"/>
        <v>#N/A</v>
      </c>
      <c r="AC538" s="15" t="e">
        <f t="shared" si="111"/>
        <v>#N/A</v>
      </c>
    </row>
    <row r="539" spans="1:29" hidden="1" x14ac:dyDescent="0.2">
      <c r="A539">
        <v>4864</v>
      </c>
      <c r="B539">
        <v>42098</v>
      </c>
      <c r="C539" t="s">
        <v>3488</v>
      </c>
      <c r="D539" t="s">
        <v>3489</v>
      </c>
      <c r="E539" t="s">
        <v>240</v>
      </c>
      <c r="F539" t="s">
        <v>241</v>
      </c>
      <c r="G539" t="e">
        <f t="shared" si="104"/>
        <v>#N/A</v>
      </c>
      <c r="H539" s="15" t="e">
        <f t="shared" si="113"/>
        <v>#N/A</v>
      </c>
      <c r="I539" s="15" t="e">
        <f t="shared" si="113"/>
        <v>#N/A</v>
      </c>
      <c r="J539" s="15" t="e">
        <f t="shared" si="113"/>
        <v>#N/A</v>
      </c>
      <c r="K539" s="15" t="e">
        <f t="shared" si="113"/>
        <v>#N/A</v>
      </c>
      <c r="L539" s="15" t="e">
        <f t="shared" si="113"/>
        <v>#N/A</v>
      </c>
      <c r="M539" s="15" t="e">
        <f t="shared" si="113"/>
        <v>#N/A</v>
      </c>
      <c r="N539" s="15" t="e">
        <f t="shared" si="113"/>
        <v>#N/A</v>
      </c>
      <c r="O539" s="15" t="e">
        <f t="shared" si="113"/>
        <v>#N/A</v>
      </c>
      <c r="P539" s="15" t="e">
        <f t="shared" si="113"/>
        <v>#N/A</v>
      </c>
      <c r="Q539" s="15" t="e">
        <f t="shared" si="113"/>
        <v>#N/A</v>
      </c>
      <c r="R539" s="15" t="e">
        <f t="shared" si="113"/>
        <v>#N/A</v>
      </c>
      <c r="S539" s="15" t="e">
        <f t="shared" si="113"/>
        <v>#N/A</v>
      </c>
      <c r="T539" s="15" t="e">
        <f t="shared" si="113"/>
        <v>#N/A</v>
      </c>
      <c r="U539" s="15" t="e">
        <f t="shared" si="113"/>
        <v>#N/A</v>
      </c>
      <c r="V539" s="15" t="e">
        <f t="shared" si="113"/>
        <v>#N/A</v>
      </c>
      <c r="W539" s="18" t="e">
        <f t="shared" si="105"/>
        <v>#N/A</v>
      </c>
      <c r="X539" s="18" t="e">
        <f t="shared" si="106"/>
        <v>#N/A</v>
      </c>
      <c r="Y539" s="18" t="e">
        <f t="shared" si="107"/>
        <v>#N/A</v>
      </c>
      <c r="Z539" s="18" t="e">
        <f t="shared" si="108"/>
        <v>#N/A</v>
      </c>
      <c r="AA539" s="15" t="e">
        <f t="shared" si="109"/>
        <v>#N/A</v>
      </c>
      <c r="AB539" s="15" t="e">
        <f t="shared" si="110"/>
        <v>#N/A</v>
      </c>
      <c r="AC539" s="15" t="e">
        <f t="shared" si="111"/>
        <v>#N/A</v>
      </c>
    </row>
    <row r="540" spans="1:29" hidden="1" x14ac:dyDescent="0.2">
      <c r="A540">
        <v>4865</v>
      </c>
      <c r="B540">
        <v>42270</v>
      </c>
      <c r="D540" t="s">
        <v>3490</v>
      </c>
      <c r="E540" t="s">
        <v>111</v>
      </c>
      <c r="F540" t="s">
        <v>112</v>
      </c>
      <c r="G540" t="e">
        <f t="shared" si="104"/>
        <v>#N/A</v>
      </c>
      <c r="H540" s="15" t="e">
        <f t="shared" si="113"/>
        <v>#N/A</v>
      </c>
      <c r="I540" s="15" t="e">
        <f t="shared" si="113"/>
        <v>#N/A</v>
      </c>
      <c r="J540" s="15" t="e">
        <f t="shared" si="113"/>
        <v>#N/A</v>
      </c>
      <c r="K540" s="15" t="e">
        <f t="shared" si="113"/>
        <v>#N/A</v>
      </c>
      <c r="L540" s="15" t="e">
        <f t="shared" si="113"/>
        <v>#N/A</v>
      </c>
      <c r="M540" s="15" t="e">
        <f t="shared" si="113"/>
        <v>#N/A</v>
      </c>
      <c r="N540" s="15" t="e">
        <f t="shared" si="113"/>
        <v>#N/A</v>
      </c>
      <c r="O540" s="15" t="e">
        <f t="shared" si="113"/>
        <v>#N/A</v>
      </c>
      <c r="P540" s="15" t="e">
        <f t="shared" si="113"/>
        <v>#N/A</v>
      </c>
      <c r="Q540" s="15" t="e">
        <f t="shared" si="113"/>
        <v>#N/A</v>
      </c>
      <c r="R540" s="15" t="e">
        <f t="shared" si="113"/>
        <v>#N/A</v>
      </c>
      <c r="S540" s="15" t="e">
        <f t="shared" si="113"/>
        <v>#N/A</v>
      </c>
      <c r="T540" s="15" t="e">
        <f t="shared" si="113"/>
        <v>#N/A</v>
      </c>
      <c r="U540" s="15" t="e">
        <f t="shared" si="113"/>
        <v>#N/A</v>
      </c>
      <c r="V540" s="15" t="e">
        <f t="shared" si="113"/>
        <v>#N/A</v>
      </c>
      <c r="W540" s="18" t="e">
        <f t="shared" si="105"/>
        <v>#N/A</v>
      </c>
      <c r="X540" s="18" t="e">
        <f t="shared" si="106"/>
        <v>#N/A</v>
      </c>
      <c r="Y540" s="18" t="e">
        <f t="shared" si="107"/>
        <v>#N/A</v>
      </c>
      <c r="Z540" s="18" t="e">
        <f t="shared" si="108"/>
        <v>#N/A</v>
      </c>
      <c r="AA540" s="15" t="e">
        <f t="shared" si="109"/>
        <v>#N/A</v>
      </c>
      <c r="AB540" s="15" t="e">
        <f t="shared" si="110"/>
        <v>#N/A</v>
      </c>
      <c r="AC540" s="15" t="e">
        <f t="shared" si="111"/>
        <v>#N/A</v>
      </c>
    </row>
    <row r="541" spans="1:29" hidden="1" x14ac:dyDescent="0.2">
      <c r="A541">
        <v>4867</v>
      </c>
      <c r="B541">
        <v>42416</v>
      </c>
      <c r="D541" t="s">
        <v>3492</v>
      </c>
      <c r="E541" t="s">
        <v>57</v>
      </c>
      <c r="F541" t="s">
        <v>61</v>
      </c>
      <c r="G541" t="e">
        <f t="shared" si="104"/>
        <v>#N/A</v>
      </c>
      <c r="H541" s="15" t="e">
        <f t="shared" si="113"/>
        <v>#N/A</v>
      </c>
      <c r="I541" s="15" t="e">
        <f t="shared" si="113"/>
        <v>#N/A</v>
      </c>
      <c r="J541" s="15" t="e">
        <f t="shared" si="113"/>
        <v>#N/A</v>
      </c>
      <c r="K541" s="15" t="e">
        <f t="shared" si="113"/>
        <v>#N/A</v>
      </c>
      <c r="L541" s="15" t="e">
        <f t="shared" si="113"/>
        <v>#N/A</v>
      </c>
      <c r="M541" s="15" t="e">
        <f t="shared" si="113"/>
        <v>#N/A</v>
      </c>
      <c r="N541" s="15" t="e">
        <f t="shared" si="113"/>
        <v>#N/A</v>
      </c>
      <c r="O541" s="15" t="e">
        <f t="shared" si="113"/>
        <v>#N/A</v>
      </c>
      <c r="P541" s="15" t="e">
        <f t="shared" si="113"/>
        <v>#N/A</v>
      </c>
      <c r="Q541" s="15" t="e">
        <f t="shared" si="113"/>
        <v>#N/A</v>
      </c>
      <c r="R541" s="15" t="e">
        <f t="shared" si="113"/>
        <v>#N/A</v>
      </c>
      <c r="S541" s="15" t="e">
        <f t="shared" si="113"/>
        <v>#N/A</v>
      </c>
      <c r="T541" s="15" t="e">
        <f t="shared" si="113"/>
        <v>#N/A</v>
      </c>
      <c r="U541" s="15" t="e">
        <f t="shared" si="113"/>
        <v>#N/A</v>
      </c>
      <c r="V541" s="15" t="e">
        <f t="shared" si="113"/>
        <v>#N/A</v>
      </c>
      <c r="W541" s="18" t="e">
        <f t="shared" si="105"/>
        <v>#N/A</v>
      </c>
      <c r="X541" s="18" t="e">
        <f t="shared" si="106"/>
        <v>#N/A</v>
      </c>
      <c r="Y541" s="18" t="e">
        <f t="shared" si="107"/>
        <v>#N/A</v>
      </c>
      <c r="Z541" s="18" t="e">
        <f t="shared" si="108"/>
        <v>#N/A</v>
      </c>
      <c r="AA541" s="15" t="e">
        <f t="shared" si="109"/>
        <v>#N/A</v>
      </c>
      <c r="AB541" s="15" t="e">
        <f t="shared" si="110"/>
        <v>#N/A</v>
      </c>
      <c r="AC541" s="15" t="e">
        <f t="shared" si="111"/>
        <v>#N/A</v>
      </c>
    </row>
    <row r="542" spans="1:29" hidden="1" x14ac:dyDescent="0.2">
      <c r="A542">
        <v>4869</v>
      </c>
      <c r="B542">
        <v>42465</v>
      </c>
      <c r="D542" t="s">
        <v>3494</v>
      </c>
      <c r="E542" t="s">
        <v>57</v>
      </c>
      <c r="F542" t="s">
        <v>61</v>
      </c>
      <c r="G542" t="e">
        <f t="shared" si="104"/>
        <v>#N/A</v>
      </c>
      <c r="H542" s="15" t="e">
        <f t="shared" si="113"/>
        <v>#N/A</v>
      </c>
      <c r="I542" s="15" t="e">
        <f t="shared" si="113"/>
        <v>#N/A</v>
      </c>
      <c r="J542" s="15" t="e">
        <f t="shared" si="113"/>
        <v>#N/A</v>
      </c>
      <c r="K542" s="15" t="e">
        <f t="shared" si="113"/>
        <v>#N/A</v>
      </c>
      <c r="L542" s="15" t="e">
        <f t="shared" si="113"/>
        <v>#N/A</v>
      </c>
      <c r="M542" s="15" t="e">
        <f t="shared" si="113"/>
        <v>#N/A</v>
      </c>
      <c r="N542" s="15" t="e">
        <f t="shared" si="113"/>
        <v>#N/A</v>
      </c>
      <c r="O542" s="15" t="e">
        <f t="shared" si="113"/>
        <v>#N/A</v>
      </c>
      <c r="P542" s="15" t="e">
        <f t="shared" si="113"/>
        <v>#N/A</v>
      </c>
      <c r="Q542" s="15" t="e">
        <f t="shared" si="113"/>
        <v>#N/A</v>
      </c>
      <c r="R542" s="15" t="e">
        <f t="shared" si="113"/>
        <v>#N/A</v>
      </c>
      <c r="S542" s="15" t="e">
        <f t="shared" si="113"/>
        <v>#N/A</v>
      </c>
      <c r="T542" s="15" t="e">
        <f t="shared" si="113"/>
        <v>#N/A</v>
      </c>
      <c r="U542" s="15" t="e">
        <f t="shared" si="113"/>
        <v>#N/A</v>
      </c>
      <c r="V542" s="15" t="e">
        <f t="shared" si="113"/>
        <v>#N/A</v>
      </c>
      <c r="W542" s="18" t="e">
        <f t="shared" si="105"/>
        <v>#N/A</v>
      </c>
      <c r="X542" s="18" t="e">
        <f t="shared" si="106"/>
        <v>#N/A</v>
      </c>
      <c r="Y542" s="18" t="e">
        <f t="shared" si="107"/>
        <v>#N/A</v>
      </c>
      <c r="Z542" s="18" t="e">
        <f t="shared" si="108"/>
        <v>#N/A</v>
      </c>
      <c r="AA542" s="15" t="e">
        <f t="shared" si="109"/>
        <v>#N/A</v>
      </c>
      <c r="AB542" s="15" t="e">
        <f t="shared" si="110"/>
        <v>#N/A</v>
      </c>
      <c r="AC542" s="15" t="e">
        <f t="shared" si="111"/>
        <v>#N/A</v>
      </c>
    </row>
    <row r="543" spans="1:29" hidden="1" x14ac:dyDescent="0.2">
      <c r="A543">
        <v>4870</v>
      </c>
      <c r="B543">
        <v>42550</v>
      </c>
      <c r="D543" t="s">
        <v>3495</v>
      </c>
      <c r="E543" t="s">
        <v>66</v>
      </c>
      <c r="F543" t="s">
        <v>67</v>
      </c>
      <c r="G543" t="e">
        <f t="shared" si="104"/>
        <v>#N/A</v>
      </c>
      <c r="H543" s="15" t="e">
        <f t="shared" si="113"/>
        <v>#N/A</v>
      </c>
      <c r="I543" s="15" t="e">
        <f t="shared" si="113"/>
        <v>#N/A</v>
      </c>
      <c r="J543" s="15" t="e">
        <f t="shared" si="113"/>
        <v>#N/A</v>
      </c>
      <c r="K543" s="15" t="e">
        <f t="shared" si="113"/>
        <v>#N/A</v>
      </c>
      <c r="L543" s="15" t="e">
        <f t="shared" si="113"/>
        <v>#N/A</v>
      </c>
      <c r="M543" s="15" t="e">
        <f t="shared" si="113"/>
        <v>#N/A</v>
      </c>
      <c r="N543" s="15" t="e">
        <f t="shared" si="113"/>
        <v>#N/A</v>
      </c>
      <c r="O543" s="15" t="e">
        <f t="shared" si="113"/>
        <v>#N/A</v>
      </c>
      <c r="P543" s="15" t="e">
        <f t="shared" si="113"/>
        <v>#N/A</v>
      </c>
      <c r="Q543" s="15" t="e">
        <f t="shared" si="113"/>
        <v>#N/A</v>
      </c>
      <c r="R543" s="15" t="e">
        <f t="shared" si="113"/>
        <v>#N/A</v>
      </c>
      <c r="S543" s="15" t="e">
        <f t="shared" si="113"/>
        <v>#N/A</v>
      </c>
      <c r="T543" s="15" t="e">
        <f t="shared" si="113"/>
        <v>#N/A</v>
      </c>
      <c r="U543" s="15" t="e">
        <f t="shared" si="113"/>
        <v>#N/A</v>
      </c>
      <c r="V543" s="15" t="e">
        <f t="shared" si="113"/>
        <v>#N/A</v>
      </c>
      <c r="W543" s="18" t="e">
        <f t="shared" si="105"/>
        <v>#N/A</v>
      </c>
      <c r="X543" s="18" t="e">
        <f t="shared" si="106"/>
        <v>#N/A</v>
      </c>
      <c r="Y543" s="18" t="e">
        <f t="shared" si="107"/>
        <v>#N/A</v>
      </c>
      <c r="Z543" s="18" t="e">
        <f t="shared" si="108"/>
        <v>#N/A</v>
      </c>
      <c r="AA543" s="15" t="e">
        <f t="shared" si="109"/>
        <v>#N/A</v>
      </c>
      <c r="AB543" s="15" t="e">
        <f t="shared" si="110"/>
        <v>#N/A</v>
      </c>
      <c r="AC543" s="15" t="e">
        <f t="shared" si="111"/>
        <v>#N/A</v>
      </c>
    </row>
    <row r="544" spans="1:29" hidden="1" x14ac:dyDescent="0.2">
      <c r="A544">
        <v>4871</v>
      </c>
      <c r="B544">
        <v>42561</v>
      </c>
      <c r="C544" t="s">
        <v>3496</v>
      </c>
      <c r="D544" t="s">
        <v>3497</v>
      </c>
      <c r="E544" t="s">
        <v>192</v>
      </c>
      <c r="F544" t="s">
        <v>6262</v>
      </c>
      <c r="G544" t="e">
        <f t="shared" si="104"/>
        <v>#N/A</v>
      </c>
      <c r="H544" s="15" t="e">
        <f t="shared" si="113"/>
        <v>#N/A</v>
      </c>
      <c r="I544" s="15" t="e">
        <f t="shared" si="113"/>
        <v>#N/A</v>
      </c>
      <c r="J544" s="15" t="e">
        <f t="shared" si="113"/>
        <v>#N/A</v>
      </c>
      <c r="K544" s="15" t="e">
        <f t="shared" si="113"/>
        <v>#N/A</v>
      </c>
      <c r="L544" s="15" t="e">
        <f t="shared" si="113"/>
        <v>#N/A</v>
      </c>
      <c r="M544" s="15" t="e">
        <f t="shared" si="113"/>
        <v>#N/A</v>
      </c>
      <c r="N544" s="15" t="e">
        <f t="shared" si="113"/>
        <v>#N/A</v>
      </c>
      <c r="O544" s="15" t="e">
        <f t="shared" si="113"/>
        <v>#N/A</v>
      </c>
      <c r="P544" s="15" t="e">
        <f t="shared" si="113"/>
        <v>#N/A</v>
      </c>
      <c r="Q544" s="15" t="e">
        <f t="shared" si="113"/>
        <v>#N/A</v>
      </c>
      <c r="R544" s="15" t="e">
        <f t="shared" si="113"/>
        <v>#N/A</v>
      </c>
      <c r="S544" s="15" t="e">
        <f t="shared" si="113"/>
        <v>#N/A</v>
      </c>
      <c r="T544" s="15" t="e">
        <f t="shared" si="113"/>
        <v>#N/A</v>
      </c>
      <c r="U544" s="15" t="e">
        <f t="shared" si="113"/>
        <v>#N/A</v>
      </c>
      <c r="V544" s="15" t="e">
        <f t="shared" si="113"/>
        <v>#N/A</v>
      </c>
      <c r="W544" s="18" t="e">
        <f t="shared" si="105"/>
        <v>#N/A</v>
      </c>
      <c r="X544" s="18" t="e">
        <f t="shared" si="106"/>
        <v>#N/A</v>
      </c>
      <c r="Y544" s="18" t="e">
        <f t="shared" si="107"/>
        <v>#N/A</v>
      </c>
      <c r="Z544" s="18" t="e">
        <f t="shared" si="108"/>
        <v>#N/A</v>
      </c>
      <c r="AA544" s="15" t="e">
        <f t="shared" si="109"/>
        <v>#N/A</v>
      </c>
      <c r="AB544" s="15" t="e">
        <f t="shared" si="110"/>
        <v>#N/A</v>
      </c>
      <c r="AC544" s="15" t="e">
        <f t="shared" si="111"/>
        <v>#N/A</v>
      </c>
    </row>
    <row r="545" spans="1:29" hidden="1" x14ac:dyDescent="0.2">
      <c r="A545">
        <v>4872</v>
      </c>
      <c r="B545">
        <v>42567</v>
      </c>
      <c r="C545" t="s">
        <v>3498</v>
      </c>
      <c r="D545" t="s">
        <v>3499</v>
      </c>
      <c r="E545" t="s">
        <v>346</v>
      </c>
      <c r="F545" t="s">
        <v>347</v>
      </c>
      <c r="G545" t="str">
        <f t="shared" si="104"/>
        <v>Critical Infra Site Security</v>
      </c>
      <c r="H545" s="15">
        <f t="shared" si="113"/>
        <v>0</v>
      </c>
      <c r="I545" s="15">
        <f t="shared" si="113"/>
        <v>0</v>
      </c>
      <c r="J545" s="15">
        <f t="shared" si="113"/>
        <v>7402.3</v>
      </c>
      <c r="K545" s="15">
        <f t="shared" si="113"/>
        <v>809190.1</v>
      </c>
      <c r="L545" s="15">
        <f t="shared" si="113"/>
        <v>0</v>
      </c>
      <c r="M545" s="15">
        <f t="shared" si="113"/>
        <v>0</v>
      </c>
      <c r="N545" s="15">
        <f t="shared" si="113"/>
        <v>1219125</v>
      </c>
      <c r="O545" s="15">
        <f t="shared" si="113"/>
        <v>7402.3</v>
      </c>
      <c r="P545" s="15">
        <f t="shared" si="113"/>
        <v>7402.3</v>
      </c>
      <c r="Q545" s="15">
        <f t="shared" si="113"/>
        <v>0</v>
      </c>
      <c r="R545" s="15">
        <f t="shared" si="113"/>
        <v>809190.1</v>
      </c>
      <c r="S545" s="15">
        <f t="shared" si="113"/>
        <v>809190.1</v>
      </c>
      <c r="T545" s="15">
        <f t="shared" si="113"/>
        <v>0</v>
      </c>
      <c r="U545" s="15">
        <f t="shared" si="113"/>
        <v>113598.73</v>
      </c>
      <c r="V545" s="15">
        <f t="shared" si="113"/>
        <v>0</v>
      </c>
      <c r="W545" s="18">
        <f t="shared" si="105"/>
        <v>1219125</v>
      </c>
      <c r="X545" s="18">
        <f t="shared" si="106"/>
        <v>809190.1</v>
      </c>
      <c r="Y545" s="18">
        <f t="shared" si="107"/>
        <v>409934.9</v>
      </c>
      <c r="Z545" s="18">
        <f t="shared" si="108"/>
        <v>0</v>
      </c>
      <c r="AA545" s="15">
        <f t="shared" si="109"/>
        <v>801787.79999999993</v>
      </c>
      <c r="AB545" s="15">
        <f t="shared" si="110"/>
        <v>7402.3</v>
      </c>
      <c r="AC545" s="15">
        <f t="shared" si="111"/>
        <v>0</v>
      </c>
    </row>
    <row r="546" spans="1:29" hidden="1" x14ac:dyDescent="0.2">
      <c r="A546">
        <v>4873</v>
      </c>
      <c r="B546">
        <v>42583</v>
      </c>
      <c r="D546" t="s">
        <v>3503</v>
      </c>
      <c r="E546" t="s">
        <v>147</v>
      </c>
      <c r="F546" t="s">
        <v>6266</v>
      </c>
      <c r="G546" t="e">
        <f t="shared" si="104"/>
        <v>#N/A</v>
      </c>
      <c r="H546" s="15" t="e">
        <f t="shared" si="113"/>
        <v>#N/A</v>
      </c>
      <c r="I546" s="15" t="e">
        <f t="shared" si="113"/>
        <v>#N/A</v>
      </c>
      <c r="J546" s="15" t="e">
        <f t="shared" si="113"/>
        <v>#N/A</v>
      </c>
      <c r="K546" s="15" t="e">
        <f t="shared" si="113"/>
        <v>#N/A</v>
      </c>
      <c r="L546" s="15" t="e">
        <f t="shared" si="113"/>
        <v>#N/A</v>
      </c>
      <c r="M546" s="15" t="e">
        <f t="shared" si="113"/>
        <v>#N/A</v>
      </c>
      <c r="N546" s="15" t="e">
        <f t="shared" si="113"/>
        <v>#N/A</v>
      </c>
      <c r="O546" s="15" t="e">
        <f t="shared" si="113"/>
        <v>#N/A</v>
      </c>
      <c r="P546" s="15" t="e">
        <f t="shared" si="113"/>
        <v>#N/A</v>
      </c>
      <c r="Q546" s="15" t="e">
        <f t="shared" si="113"/>
        <v>#N/A</v>
      </c>
      <c r="R546" s="15" t="e">
        <f t="shared" si="113"/>
        <v>#N/A</v>
      </c>
      <c r="S546" s="15" t="e">
        <f t="shared" si="113"/>
        <v>#N/A</v>
      </c>
      <c r="T546" s="15" t="e">
        <f t="shared" si="113"/>
        <v>#N/A</v>
      </c>
      <c r="U546" s="15" t="e">
        <f t="shared" si="113"/>
        <v>#N/A</v>
      </c>
      <c r="V546" s="15" t="e">
        <f t="shared" si="113"/>
        <v>#N/A</v>
      </c>
      <c r="W546" s="18" t="e">
        <f t="shared" si="105"/>
        <v>#N/A</v>
      </c>
      <c r="X546" s="18" t="e">
        <f t="shared" si="106"/>
        <v>#N/A</v>
      </c>
      <c r="Y546" s="18" t="e">
        <f t="shared" si="107"/>
        <v>#N/A</v>
      </c>
      <c r="Z546" s="18" t="e">
        <f t="shared" si="108"/>
        <v>#N/A</v>
      </c>
      <c r="AA546" s="15" t="e">
        <f t="shared" si="109"/>
        <v>#N/A</v>
      </c>
      <c r="AB546" s="15" t="e">
        <f t="shared" si="110"/>
        <v>#N/A</v>
      </c>
      <c r="AC546" s="15" t="e">
        <f t="shared" si="111"/>
        <v>#N/A</v>
      </c>
    </row>
    <row r="547" spans="1:29" hidden="1" x14ac:dyDescent="0.2">
      <c r="A547">
        <v>4875</v>
      </c>
      <c r="B547">
        <v>42602</v>
      </c>
      <c r="D547" t="s">
        <v>3505</v>
      </c>
      <c r="E547" t="s">
        <v>78</v>
      </c>
      <c r="F547" t="s">
        <v>79</v>
      </c>
      <c r="G547" t="e">
        <f t="shared" si="104"/>
        <v>#N/A</v>
      </c>
      <c r="H547" s="15" t="e">
        <f t="shared" si="113"/>
        <v>#N/A</v>
      </c>
      <c r="I547" s="15" t="e">
        <f t="shared" si="113"/>
        <v>#N/A</v>
      </c>
      <c r="J547" s="15" t="e">
        <f t="shared" si="113"/>
        <v>#N/A</v>
      </c>
      <c r="K547" s="15" t="e">
        <f t="shared" si="113"/>
        <v>#N/A</v>
      </c>
      <c r="L547" s="15" t="e">
        <f t="shared" si="113"/>
        <v>#N/A</v>
      </c>
      <c r="M547" s="15" t="e">
        <f t="shared" si="113"/>
        <v>#N/A</v>
      </c>
      <c r="N547" s="15" t="e">
        <f t="shared" si="113"/>
        <v>#N/A</v>
      </c>
      <c r="O547" s="15" t="e">
        <f t="shared" si="113"/>
        <v>#N/A</v>
      </c>
      <c r="P547" s="15" t="e">
        <f t="shared" si="113"/>
        <v>#N/A</v>
      </c>
      <c r="Q547" s="15" t="e">
        <f t="shared" si="113"/>
        <v>#N/A</v>
      </c>
      <c r="R547" s="15" t="e">
        <f t="shared" si="113"/>
        <v>#N/A</v>
      </c>
      <c r="S547" s="15" t="e">
        <f t="shared" si="113"/>
        <v>#N/A</v>
      </c>
      <c r="T547" s="15" t="e">
        <f t="shared" si="113"/>
        <v>#N/A</v>
      </c>
      <c r="U547" s="15" t="e">
        <f t="shared" si="113"/>
        <v>#N/A</v>
      </c>
      <c r="V547" s="15" t="e">
        <f t="shared" si="113"/>
        <v>#N/A</v>
      </c>
      <c r="W547" s="18" t="e">
        <f t="shared" si="105"/>
        <v>#N/A</v>
      </c>
      <c r="X547" s="18" t="e">
        <f t="shared" si="106"/>
        <v>#N/A</v>
      </c>
      <c r="Y547" s="18" t="e">
        <f t="shared" si="107"/>
        <v>#N/A</v>
      </c>
      <c r="Z547" s="18" t="e">
        <f t="shared" si="108"/>
        <v>#N/A</v>
      </c>
      <c r="AA547" s="15" t="e">
        <f t="shared" si="109"/>
        <v>#N/A</v>
      </c>
      <c r="AB547" s="15" t="e">
        <f t="shared" si="110"/>
        <v>#N/A</v>
      </c>
      <c r="AC547" s="15" t="e">
        <f t="shared" si="111"/>
        <v>#N/A</v>
      </c>
    </row>
    <row r="548" spans="1:29" hidden="1" x14ac:dyDescent="0.2">
      <c r="A548">
        <v>4877</v>
      </c>
      <c r="B548">
        <v>42618</v>
      </c>
      <c r="D548" t="s">
        <v>3507</v>
      </c>
      <c r="E548" t="s">
        <v>111</v>
      </c>
      <c r="F548" t="s">
        <v>112</v>
      </c>
      <c r="G548" t="str">
        <f t="shared" si="104"/>
        <v>VTS21.SIB36 Gooding CS Shed</v>
      </c>
      <c r="H548" s="15">
        <f t="shared" si="113"/>
        <v>0</v>
      </c>
      <c r="I548" s="15">
        <f t="shared" si="113"/>
        <v>0</v>
      </c>
      <c r="J548" s="15">
        <f t="shared" si="113"/>
        <v>-51729.5</v>
      </c>
      <c r="K548" s="15">
        <f t="shared" si="113"/>
        <v>69070.83</v>
      </c>
      <c r="L548" s="15">
        <f t="shared" si="113"/>
        <v>0</v>
      </c>
      <c r="M548" s="15">
        <f t="shared" si="113"/>
        <v>0</v>
      </c>
      <c r="N548" s="15">
        <f t="shared" si="113"/>
        <v>80000</v>
      </c>
      <c r="O548" s="15">
        <f t="shared" si="113"/>
        <v>-52680</v>
      </c>
      <c r="P548" s="15">
        <f t="shared" si="113"/>
        <v>-51729.5</v>
      </c>
      <c r="Q548" s="15">
        <f t="shared" si="113"/>
        <v>0</v>
      </c>
      <c r="R548" s="15">
        <f t="shared" si="113"/>
        <v>68120.33</v>
      </c>
      <c r="S548" s="15">
        <f t="shared" si="113"/>
        <v>69070.83</v>
      </c>
      <c r="T548" s="15">
        <f t="shared" si="113"/>
        <v>0</v>
      </c>
      <c r="U548" s="15">
        <f t="shared" si="113"/>
        <v>0</v>
      </c>
      <c r="V548" s="15">
        <f t="shared" si="113"/>
        <v>0</v>
      </c>
      <c r="W548" s="18">
        <f t="shared" si="105"/>
        <v>80000</v>
      </c>
      <c r="X548" s="18">
        <f t="shared" si="106"/>
        <v>69070.83</v>
      </c>
      <c r="Y548" s="18">
        <f t="shared" si="107"/>
        <v>10929.169999999998</v>
      </c>
      <c r="Z548" s="18">
        <f t="shared" si="108"/>
        <v>0</v>
      </c>
      <c r="AA548" s="15">
        <f t="shared" si="109"/>
        <v>120800.33</v>
      </c>
      <c r="AB548" s="15">
        <f t="shared" si="110"/>
        <v>-51729.5</v>
      </c>
      <c r="AC548" s="15">
        <f t="shared" si="111"/>
        <v>0</v>
      </c>
    </row>
    <row r="549" spans="1:29" hidden="1" x14ac:dyDescent="0.2">
      <c r="A549">
        <v>4880</v>
      </c>
      <c r="B549">
        <v>42636</v>
      </c>
      <c r="C549" t="s">
        <v>3510</v>
      </c>
      <c r="D549" t="s">
        <v>3511</v>
      </c>
      <c r="E549" t="s">
        <v>91</v>
      </c>
      <c r="F549" t="s">
        <v>92</v>
      </c>
      <c r="G549" t="e">
        <f t="shared" si="104"/>
        <v>#N/A</v>
      </c>
      <c r="H549" s="15" t="e">
        <f t="shared" si="113"/>
        <v>#N/A</v>
      </c>
      <c r="I549" s="15" t="e">
        <f t="shared" si="113"/>
        <v>#N/A</v>
      </c>
      <c r="J549" s="15" t="e">
        <f t="shared" si="113"/>
        <v>#N/A</v>
      </c>
      <c r="K549" s="15" t="e">
        <f t="shared" si="113"/>
        <v>#N/A</v>
      </c>
      <c r="L549" s="15" t="e">
        <f t="shared" si="113"/>
        <v>#N/A</v>
      </c>
      <c r="M549" s="15" t="e">
        <f t="shared" si="113"/>
        <v>#N/A</v>
      </c>
      <c r="N549" s="15" t="e">
        <f t="shared" si="113"/>
        <v>#N/A</v>
      </c>
      <c r="O549" s="15" t="e">
        <f t="shared" si="113"/>
        <v>#N/A</v>
      </c>
      <c r="P549" s="15" t="e">
        <f t="shared" si="113"/>
        <v>#N/A</v>
      </c>
      <c r="Q549" s="15" t="e">
        <f t="shared" si="113"/>
        <v>#N/A</v>
      </c>
      <c r="R549" s="15" t="e">
        <f t="shared" si="113"/>
        <v>#N/A</v>
      </c>
      <c r="S549" s="15" t="e">
        <f t="shared" si="113"/>
        <v>#N/A</v>
      </c>
      <c r="T549" s="15" t="e">
        <f t="shared" si="113"/>
        <v>#N/A</v>
      </c>
      <c r="U549" s="15" t="e">
        <f t="shared" si="113"/>
        <v>#N/A</v>
      </c>
      <c r="V549" s="15" t="e">
        <f t="shared" si="113"/>
        <v>#N/A</v>
      </c>
      <c r="W549" s="18" t="e">
        <f t="shared" si="105"/>
        <v>#N/A</v>
      </c>
      <c r="X549" s="18" t="e">
        <f t="shared" si="106"/>
        <v>#N/A</v>
      </c>
      <c r="Y549" s="18" t="e">
        <f t="shared" si="107"/>
        <v>#N/A</v>
      </c>
      <c r="Z549" s="18" t="e">
        <f t="shared" si="108"/>
        <v>#N/A</v>
      </c>
      <c r="AA549" s="15" t="e">
        <f t="shared" si="109"/>
        <v>#N/A</v>
      </c>
      <c r="AB549" s="15" t="e">
        <f t="shared" si="110"/>
        <v>#N/A</v>
      </c>
      <c r="AC549" s="15" t="e">
        <f t="shared" si="111"/>
        <v>#N/A</v>
      </c>
    </row>
    <row r="550" spans="1:29" hidden="1" x14ac:dyDescent="0.2">
      <c r="A550">
        <v>4882</v>
      </c>
      <c r="B550">
        <v>42631</v>
      </c>
      <c r="D550" t="s">
        <v>3514</v>
      </c>
      <c r="E550" t="s">
        <v>66</v>
      </c>
      <c r="F550" t="s">
        <v>67</v>
      </c>
      <c r="G550" t="e">
        <f t="shared" si="104"/>
        <v>#N/A</v>
      </c>
      <c r="H550" s="15" t="e">
        <f t="shared" si="113"/>
        <v>#N/A</v>
      </c>
      <c r="I550" s="15" t="e">
        <f t="shared" si="113"/>
        <v>#N/A</v>
      </c>
      <c r="J550" s="15" t="e">
        <f t="shared" si="113"/>
        <v>#N/A</v>
      </c>
      <c r="K550" s="15" t="e">
        <f t="shared" si="113"/>
        <v>#N/A</v>
      </c>
      <c r="L550" s="15" t="e">
        <f t="shared" si="113"/>
        <v>#N/A</v>
      </c>
      <c r="M550" s="15" t="e">
        <f t="shared" si="113"/>
        <v>#N/A</v>
      </c>
      <c r="N550" s="15" t="e">
        <f t="shared" si="113"/>
        <v>#N/A</v>
      </c>
      <c r="O550" s="15" t="e">
        <f t="shared" si="113"/>
        <v>#N/A</v>
      </c>
      <c r="P550" s="15" t="e">
        <f t="shared" si="113"/>
        <v>#N/A</v>
      </c>
      <c r="Q550" s="15" t="e">
        <f t="shared" si="113"/>
        <v>#N/A</v>
      </c>
      <c r="R550" s="15" t="e">
        <f t="shared" si="113"/>
        <v>#N/A</v>
      </c>
      <c r="S550" s="15" t="e">
        <f t="shared" si="113"/>
        <v>#N/A</v>
      </c>
      <c r="T550" s="15" t="e">
        <f t="shared" si="113"/>
        <v>#N/A</v>
      </c>
      <c r="U550" s="15" t="e">
        <f t="shared" si="113"/>
        <v>#N/A</v>
      </c>
      <c r="V550" s="15" t="e">
        <f t="shared" si="113"/>
        <v>#N/A</v>
      </c>
      <c r="W550" s="18" t="e">
        <f t="shared" si="105"/>
        <v>#N/A</v>
      </c>
      <c r="X550" s="18" t="e">
        <f t="shared" si="106"/>
        <v>#N/A</v>
      </c>
      <c r="Y550" s="18" t="e">
        <f t="shared" si="107"/>
        <v>#N/A</v>
      </c>
      <c r="Z550" s="18" t="e">
        <f t="shared" si="108"/>
        <v>#N/A</v>
      </c>
      <c r="AA550" s="15" t="e">
        <f t="shared" si="109"/>
        <v>#N/A</v>
      </c>
      <c r="AB550" s="15" t="e">
        <f t="shared" si="110"/>
        <v>#N/A</v>
      </c>
      <c r="AC550" s="15" t="e">
        <f t="shared" si="111"/>
        <v>#N/A</v>
      </c>
    </row>
    <row r="551" spans="1:29" hidden="1" x14ac:dyDescent="0.2">
      <c r="A551">
        <v>4883</v>
      </c>
      <c r="B551">
        <v>42452</v>
      </c>
      <c r="D551" t="s">
        <v>6289</v>
      </c>
      <c r="E551" t="s">
        <v>6273</v>
      </c>
      <c r="F551" t="s">
        <v>1775</v>
      </c>
      <c r="G551" t="e">
        <f t="shared" si="104"/>
        <v>#N/A</v>
      </c>
      <c r="H551" s="15" t="e">
        <f t="shared" si="113"/>
        <v>#N/A</v>
      </c>
      <c r="I551" s="15" t="e">
        <f t="shared" si="113"/>
        <v>#N/A</v>
      </c>
      <c r="J551" s="15" t="e">
        <f t="shared" si="113"/>
        <v>#N/A</v>
      </c>
      <c r="K551" s="15" t="e">
        <f t="shared" si="113"/>
        <v>#N/A</v>
      </c>
      <c r="L551" s="15" t="e">
        <f t="shared" si="113"/>
        <v>#N/A</v>
      </c>
      <c r="M551" s="15" t="e">
        <f t="shared" si="113"/>
        <v>#N/A</v>
      </c>
      <c r="N551" s="15" t="e">
        <f t="shared" si="113"/>
        <v>#N/A</v>
      </c>
      <c r="O551" s="15" t="e">
        <f t="shared" si="113"/>
        <v>#N/A</v>
      </c>
      <c r="P551" s="15" t="e">
        <f t="shared" si="113"/>
        <v>#N/A</v>
      </c>
      <c r="Q551" s="15" t="e">
        <f t="shared" si="113"/>
        <v>#N/A</v>
      </c>
      <c r="R551" s="15" t="e">
        <f t="shared" si="113"/>
        <v>#N/A</v>
      </c>
      <c r="S551" s="15" t="e">
        <f t="shared" si="113"/>
        <v>#N/A</v>
      </c>
      <c r="T551" s="15" t="e">
        <f t="shared" si="113"/>
        <v>#N/A</v>
      </c>
      <c r="U551" s="15" t="e">
        <f t="shared" si="113"/>
        <v>#N/A</v>
      </c>
      <c r="V551" s="15" t="e">
        <f t="shared" si="113"/>
        <v>#N/A</v>
      </c>
      <c r="W551" s="18" t="e">
        <f t="shared" si="105"/>
        <v>#N/A</v>
      </c>
      <c r="X551" s="18" t="e">
        <f t="shared" si="106"/>
        <v>#N/A</v>
      </c>
      <c r="Y551" s="18" t="e">
        <f t="shared" si="107"/>
        <v>#N/A</v>
      </c>
      <c r="Z551" s="18" t="e">
        <f t="shared" si="108"/>
        <v>#N/A</v>
      </c>
      <c r="AA551" s="15" t="e">
        <f t="shared" si="109"/>
        <v>#N/A</v>
      </c>
      <c r="AB551" s="15" t="e">
        <f t="shared" si="110"/>
        <v>#N/A</v>
      </c>
      <c r="AC551" s="15" t="e">
        <f t="shared" si="111"/>
        <v>#N/A</v>
      </c>
    </row>
    <row r="552" spans="1:29" hidden="1" x14ac:dyDescent="0.2">
      <c r="A552">
        <v>4884</v>
      </c>
      <c r="B552">
        <v>42466</v>
      </c>
      <c r="D552" t="s">
        <v>6290</v>
      </c>
      <c r="E552" t="s">
        <v>6273</v>
      </c>
      <c r="F552" t="s">
        <v>1775</v>
      </c>
      <c r="G552" t="e">
        <f t="shared" si="104"/>
        <v>#N/A</v>
      </c>
      <c r="H552" s="15" t="e">
        <f t="shared" ref="H552:V568" si="114">VLOOKUP($A552,SIBMonthly,H$1,FALSE)</f>
        <v>#N/A</v>
      </c>
      <c r="I552" s="15" t="e">
        <f t="shared" si="114"/>
        <v>#N/A</v>
      </c>
      <c r="J552" s="15" t="e">
        <f t="shared" si="114"/>
        <v>#N/A</v>
      </c>
      <c r="K552" s="15" t="e">
        <f t="shared" si="114"/>
        <v>#N/A</v>
      </c>
      <c r="L552" s="15" t="e">
        <f t="shared" si="114"/>
        <v>#N/A</v>
      </c>
      <c r="M552" s="15" t="e">
        <f t="shared" si="114"/>
        <v>#N/A</v>
      </c>
      <c r="N552" s="15" t="e">
        <f t="shared" si="114"/>
        <v>#N/A</v>
      </c>
      <c r="O552" s="15" t="e">
        <f t="shared" si="114"/>
        <v>#N/A</v>
      </c>
      <c r="P552" s="15" t="e">
        <f t="shared" si="114"/>
        <v>#N/A</v>
      </c>
      <c r="Q552" s="15" t="e">
        <f t="shared" si="114"/>
        <v>#N/A</v>
      </c>
      <c r="R552" s="15" t="e">
        <f t="shared" si="114"/>
        <v>#N/A</v>
      </c>
      <c r="S552" s="15" t="e">
        <f t="shared" si="114"/>
        <v>#N/A</v>
      </c>
      <c r="T552" s="15" t="e">
        <f t="shared" si="114"/>
        <v>#N/A</v>
      </c>
      <c r="U552" s="15" t="e">
        <f t="shared" si="114"/>
        <v>#N/A</v>
      </c>
      <c r="V552" s="15" t="e">
        <f t="shared" si="114"/>
        <v>#N/A</v>
      </c>
      <c r="W552" s="18" t="e">
        <f t="shared" si="105"/>
        <v>#N/A</v>
      </c>
      <c r="X552" s="18" t="e">
        <f t="shared" si="106"/>
        <v>#N/A</v>
      </c>
      <c r="Y552" s="18" t="e">
        <f t="shared" si="107"/>
        <v>#N/A</v>
      </c>
      <c r="Z552" s="18" t="e">
        <f t="shared" si="108"/>
        <v>#N/A</v>
      </c>
      <c r="AA552" s="15" t="e">
        <f t="shared" si="109"/>
        <v>#N/A</v>
      </c>
      <c r="AB552" s="15" t="e">
        <f t="shared" si="110"/>
        <v>#N/A</v>
      </c>
      <c r="AC552" s="15" t="e">
        <f t="shared" si="111"/>
        <v>#N/A</v>
      </c>
    </row>
    <row r="553" spans="1:29" hidden="1" x14ac:dyDescent="0.2">
      <c r="A553">
        <v>4885</v>
      </c>
      <c r="B553">
        <v>41546</v>
      </c>
      <c r="D553" t="s">
        <v>3518</v>
      </c>
      <c r="E553" t="s">
        <v>71</v>
      </c>
      <c r="F553" t="s">
        <v>6263</v>
      </c>
      <c r="G553" t="e">
        <f t="shared" si="104"/>
        <v>#N/A</v>
      </c>
      <c r="H553" s="15" t="e">
        <f t="shared" si="114"/>
        <v>#N/A</v>
      </c>
      <c r="I553" s="15" t="e">
        <f t="shared" si="114"/>
        <v>#N/A</v>
      </c>
      <c r="J553" s="15" t="e">
        <f t="shared" si="114"/>
        <v>#N/A</v>
      </c>
      <c r="K553" s="15" t="e">
        <f t="shared" si="114"/>
        <v>#N/A</v>
      </c>
      <c r="L553" s="15" t="e">
        <f t="shared" si="114"/>
        <v>#N/A</v>
      </c>
      <c r="M553" s="15" t="e">
        <f t="shared" si="114"/>
        <v>#N/A</v>
      </c>
      <c r="N553" s="15" t="e">
        <f t="shared" si="114"/>
        <v>#N/A</v>
      </c>
      <c r="O553" s="15" t="e">
        <f t="shared" si="114"/>
        <v>#N/A</v>
      </c>
      <c r="P553" s="15" t="e">
        <f t="shared" si="114"/>
        <v>#N/A</v>
      </c>
      <c r="Q553" s="15" t="e">
        <f t="shared" si="114"/>
        <v>#N/A</v>
      </c>
      <c r="R553" s="15" t="e">
        <f t="shared" si="114"/>
        <v>#N/A</v>
      </c>
      <c r="S553" s="15" t="e">
        <f t="shared" si="114"/>
        <v>#N/A</v>
      </c>
      <c r="T553" s="15" t="e">
        <f t="shared" si="114"/>
        <v>#N/A</v>
      </c>
      <c r="U553" s="15" t="e">
        <f t="shared" si="114"/>
        <v>#N/A</v>
      </c>
      <c r="V553" s="15" t="e">
        <f t="shared" si="114"/>
        <v>#N/A</v>
      </c>
      <c r="W553" s="18" t="e">
        <f t="shared" si="105"/>
        <v>#N/A</v>
      </c>
      <c r="X553" s="18" t="e">
        <f t="shared" si="106"/>
        <v>#N/A</v>
      </c>
      <c r="Y553" s="18" t="e">
        <f t="shared" si="107"/>
        <v>#N/A</v>
      </c>
      <c r="Z553" s="18" t="e">
        <f t="shared" si="108"/>
        <v>#N/A</v>
      </c>
      <c r="AA553" s="15" t="e">
        <f t="shared" si="109"/>
        <v>#N/A</v>
      </c>
      <c r="AB553" s="15" t="e">
        <f t="shared" si="110"/>
        <v>#N/A</v>
      </c>
      <c r="AC553" s="15" t="e">
        <f t="shared" si="111"/>
        <v>#N/A</v>
      </c>
    </row>
    <row r="554" spans="1:29" hidden="1" x14ac:dyDescent="0.2">
      <c r="A554">
        <v>4886</v>
      </c>
      <c r="B554">
        <v>43192</v>
      </c>
      <c r="D554" t="s">
        <v>3520</v>
      </c>
      <c r="E554" t="s">
        <v>71</v>
      </c>
      <c r="F554" t="s">
        <v>6263</v>
      </c>
      <c r="G554" t="str">
        <f t="shared" si="104"/>
        <v>DLE - EI - Power Supply Upgrade</v>
      </c>
      <c r="H554" s="15">
        <f t="shared" si="114"/>
        <v>0</v>
      </c>
      <c r="I554" s="15">
        <f t="shared" si="114"/>
        <v>0</v>
      </c>
      <c r="J554" s="15">
        <f t="shared" si="114"/>
        <v>21348.31</v>
      </c>
      <c r="K554" s="15">
        <f t="shared" si="114"/>
        <v>369644.36</v>
      </c>
      <c r="L554" s="15">
        <f t="shared" si="114"/>
        <v>0</v>
      </c>
      <c r="M554" s="15">
        <f t="shared" si="114"/>
        <v>0</v>
      </c>
      <c r="N554" s="15">
        <f t="shared" si="114"/>
        <v>0</v>
      </c>
      <c r="O554" s="15">
        <f t="shared" si="114"/>
        <v>21348.31</v>
      </c>
      <c r="P554" s="15">
        <f t="shared" si="114"/>
        <v>21348.31</v>
      </c>
      <c r="Q554" s="15">
        <f t="shared" si="114"/>
        <v>0</v>
      </c>
      <c r="R554" s="15">
        <f t="shared" si="114"/>
        <v>369644.36</v>
      </c>
      <c r="S554" s="15">
        <f t="shared" si="114"/>
        <v>369644.36</v>
      </c>
      <c r="T554" s="15">
        <f t="shared" si="114"/>
        <v>0</v>
      </c>
      <c r="U554" s="15">
        <f t="shared" si="114"/>
        <v>1868.13</v>
      </c>
      <c r="V554" s="15">
        <f t="shared" si="114"/>
        <v>0</v>
      </c>
      <c r="W554" s="18">
        <f t="shared" si="105"/>
        <v>0</v>
      </c>
      <c r="X554" s="18">
        <f t="shared" si="106"/>
        <v>369644.36</v>
      </c>
      <c r="Y554" s="18">
        <f t="shared" si="107"/>
        <v>-369644.36</v>
      </c>
      <c r="Z554" s="18">
        <f t="shared" si="108"/>
        <v>0</v>
      </c>
      <c r="AA554" s="15">
        <f t="shared" si="109"/>
        <v>348296.05</v>
      </c>
      <c r="AB554" s="15">
        <f t="shared" si="110"/>
        <v>21348.31</v>
      </c>
      <c r="AC554" s="15">
        <f t="shared" si="111"/>
        <v>0</v>
      </c>
    </row>
    <row r="555" spans="1:29" hidden="1" x14ac:dyDescent="0.2">
      <c r="A555">
        <v>4887</v>
      </c>
      <c r="B555">
        <v>42251</v>
      </c>
      <c r="D555" t="s">
        <v>3522</v>
      </c>
      <c r="E555" t="s">
        <v>71</v>
      </c>
      <c r="F555" t="s">
        <v>6263</v>
      </c>
      <c r="G555" t="e">
        <f t="shared" si="104"/>
        <v>#N/A</v>
      </c>
      <c r="H555" s="15" t="e">
        <f t="shared" si="114"/>
        <v>#N/A</v>
      </c>
      <c r="I555" s="15" t="e">
        <f t="shared" si="114"/>
        <v>#N/A</v>
      </c>
      <c r="J555" s="15" t="e">
        <f t="shared" si="114"/>
        <v>#N/A</v>
      </c>
      <c r="K555" s="15" t="e">
        <f t="shared" si="114"/>
        <v>#N/A</v>
      </c>
      <c r="L555" s="15" t="e">
        <f t="shared" si="114"/>
        <v>#N/A</v>
      </c>
      <c r="M555" s="15" t="e">
        <f t="shared" si="114"/>
        <v>#N/A</v>
      </c>
      <c r="N555" s="15" t="e">
        <f t="shared" si="114"/>
        <v>#N/A</v>
      </c>
      <c r="O555" s="15" t="e">
        <f t="shared" si="114"/>
        <v>#N/A</v>
      </c>
      <c r="P555" s="15" t="e">
        <f t="shared" si="114"/>
        <v>#N/A</v>
      </c>
      <c r="Q555" s="15" t="e">
        <f t="shared" si="114"/>
        <v>#N/A</v>
      </c>
      <c r="R555" s="15" t="e">
        <f t="shared" si="114"/>
        <v>#N/A</v>
      </c>
      <c r="S555" s="15" t="e">
        <f t="shared" si="114"/>
        <v>#N/A</v>
      </c>
      <c r="T555" s="15" t="e">
        <f t="shared" si="114"/>
        <v>#N/A</v>
      </c>
      <c r="U555" s="15" t="e">
        <f t="shared" si="114"/>
        <v>#N/A</v>
      </c>
      <c r="V555" s="15" t="e">
        <f t="shared" si="114"/>
        <v>#N/A</v>
      </c>
      <c r="W555" s="18" t="e">
        <f t="shared" si="105"/>
        <v>#N/A</v>
      </c>
      <c r="X555" s="18" t="e">
        <f t="shared" si="106"/>
        <v>#N/A</v>
      </c>
      <c r="Y555" s="18" t="e">
        <f t="shared" si="107"/>
        <v>#N/A</v>
      </c>
      <c r="Z555" s="18" t="e">
        <f t="shared" si="108"/>
        <v>#N/A</v>
      </c>
      <c r="AA555" s="15" t="e">
        <f t="shared" si="109"/>
        <v>#N/A</v>
      </c>
      <c r="AB555" s="15" t="e">
        <f t="shared" si="110"/>
        <v>#N/A</v>
      </c>
      <c r="AC555" s="15" t="e">
        <f t="shared" si="111"/>
        <v>#N/A</v>
      </c>
    </row>
    <row r="556" spans="1:29" hidden="1" x14ac:dyDescent="0.2">
      <c r="A556">
        <v>4888</v>
      </c>
      <c r="B556">
        <v>42526</v>
      </c>
      <c r="D556" t="s">
        <v>3523</v>
      </c>
      <c r="E556" t="s">
        <v>147</v>
      </c>
      <c r="F556" t="s">
        <v>6266</v>
      </c>
      <c r="G556" t="e">
        <f t="shared" si="104"/>
        <v>#N/A</v>
      </c>
      <c r="H556" s="15" t="e">
        <f t="shared" si="114"/>
        <v>#N/A</v>
      </c>
      <c r="I556" s="15" t="e">
        <f t="shared" si="114"/>
        <v>#N/A</v>
      </c>
      <c r="J556" s="15" t="e">
        <f t="shared" si="114"/>
        <v>#N/A</v>
      </c>
      <c r="K556" s="15" t="e">
        <f t="shared" si="114"/>
        <v>#N/A</v>
      </c>
      <c r="L556" s="15" t="e">
        <f t="shared" si="114"/>
        <v>#N/A</v>
      </c>
      <c r="M556" s="15" t="e">
        <f t="shared" si="114"/>
        <v>#N/A</v>
      </c>
      <c r="N556" s="15" t="e">
        <f t="shared" si="114"/>
        <v>#N/A</v>
      </c>
      <c r="O556" s="15" t="e">
        <f t="shared" si="114"/>
        <v>#N/A</v>
      </c>
      <c r="P556" s="15" t="e">
        <f t="shared" si="114"/>
        <v>#N/A</v>
      </c>
      <c r="Q556" s="15" t="e">
        <f t="shared" si="114"/>
        <v>#N/A</v>
      </c>
      <c r="R556" s="15" t="e">
        <f t="shared" si="114"/>
        <v>#N/A</v>
      </c>
      <c r="S556" s="15" t="e">
        <f t="shared" si="114"/>
        <v>#N/A</v>
      </c>
      <c r="T556" s="15" t="e">
        <f t="shared" si="114"/>
        <v>#N/A</v>
      </c>
      <c r="U556" s="15" t="e">
        <f t="shared" si="114"/>
        <v>#N/A</v>
      </c>
      <c r="V556" s="15" t="e">
        <f t="shared" si="114"/>
        <v>#N/A</v>
      </c>
      <c r="W556" s="18" t="e">
        <f t="shared" si="105"/>
        <v>#N/A</v>
      </c>
      <c r="X556" s="18" t="e">
        <f t="shared" si="106"/>
        <v>#N/A</v>
      </c>
      <c r="Y556" s="18" t="e">
        <f t="shared" si="107"/>
        <v>#N/A</v>
      </c>
      <c r="Z556" s="18" t="e">
        <f t="shared" si="108"/>
        <v>#N/A</v>
      </c>
      <c r="AA556" s="15" t="e">
        <f t="shared" si="109"/>
        <v>#N/A</v>
      </c>
      <c r="AB556" s="15" t="e">
        <f t="shared" si="110"/>
        <v>#N/A</v>
      </c>
      <c r="AC556" s="15" t="e">
        <f t="shared" si="111"/>
        <v>#N/A</v>
      </c>
    </row>
    <row r="557" spans="1:29" hidden="1" x14ac:dyDescent="0.2">
      <c r="A557">
        <v>4889</v>
      </c>
      <c r="B557">
        <v>42586</v>
      </c>
      <c r="C557" t="s">
        <v>3524</v>
      </c>
      <c r="D557" t="s">
        <v>3525</v>
      </c>
      <c r="E557" t="s">
        <v>1158</v>
      </c>
      <c r="F557" t="s">
        <v>140</v>
      </c>
      <c r="G557" t="e">
        <f t="shared" si="104"/>
        <v>#N/A</v>
      </c>
      <c r="H557" s="15" t="e">
        <f t="shared" si="114"/>
        <v>#N/A</v>
      </c>
      <c r="I557" s="15" t="e">
        <f t="shared" si="114"/>
        <v>#N/A</v>
      </c>
      <c r="J557" s="15" t="e">
        <f t="shared" si="114"/>
        <v>#N/A</v>
      </c>
      <c r="K557" s="15" t="e">
        <f t="shared" si="114"/>
        <v>#N/A</v>
      </c>
      <c r="L557" s="15" t="e">
        <f t="shared" si="114"/>
        <v>#N/A</v>
      </c>
      <c r="M557" s="15" t="e">
        <f t="shared" si="114"/>
        <v>#N/A</v>
      </c>
      <c r="N557" s="15" t="e">
        <f t="shared" si="114"/>
        <v>#N/A</v>
      </c>
      <c r="O557" s="15" t="e">
        <f t="shared" si="114"/>
        <v>#N/A</v>
      </c>
      <c r="P557" s="15" t="e">
        <f t="shared" si="114"/>
        <v>#N/A</v>
      </c>
      <c r="Q557" s="15" t="e">
        <f t="shared" si="114"/>
        <v>#N/A</v>
      </c>
      <c r="R557" s="15" t="e">
        <f t="shared" si="114"/>
        <v>#N/A</v>
      </c>
      <c r="S557" s="15" t="e">
        <f t="shared" si="114"/>
        <v>#N/A</v>
      </c>
      <c r="T557" s="15" t="e">
        <f t="shared" si="114"/>
        <v>#N/A</v>
      </c>
      <c r="U557" s="15" t="e">
        <f t="shared" si="114"/>
        <v>#N/A</v>
      </c>
      <c r="V557" s="15" t="e">
        <f t="shared" si="114"/>
        <v>#N/A</v>
      </c>
      <c r="W557" s="18" t="e">
        <f t="shared" si="105"/>
        <v>#N/A</v>
      </c>
      <c r="X557" s="18" t="e">
        <f t="shared" si="106"/>
        <v>#N/A</v>
      </c>
      <c r="Y557" s="18" t="e">
        <f t="shared" si="107"/>
        <v>#N/A</v>
      </c>
      <c r="Z557" s="18" t="e">
        <f t="shared" si="108"/>
        <v>#N/A</v>
      </c>
      <c r="AA557" s="15" t="e">
        <f t="shared" si="109"/>
        <v>#N/A</v>
      </c>
      <c r="AB557" s="15" t="e">
        <f t="shared" si="110"/>
        <v>#N/A</v>
      </c>
      <c r="AC557" s="15" t="e">
        <f t="shared" si="111"/>
        <v>#N/A</v>
      </c>
    </row>
    <row r="558" spans="1:29" hidden="1" x14ac:dyDescent="0.2">
      <c r="A558">
        <v>4890</v>
      </c>
      <c r="B558">
        <v>42587</v>
      </c>
      <c r="D558" t="s">
        <v>3526</v>
      </c>
      <c r="E558" t="s">
        <v>1158</v>
      </c>
      <c r="F558" t="s">
        <v>140</v>
      </c>
      <c r="G558" t="e">
        <f t="shared" si="104"/>
        <v>#N/A</v>
      </c>
      <c r="H558" s="15" t="e">
        <f t="shared" si="114"/>
        <v>#N/A</v>
      </c>
      <c r="I558" s="15" t="e">
        <f t="shared" si="114"/>
        <v>#N/A</v>
      </c>
      <c r="J558" s="15" t="e">
        <f t="shared" si="114"/>
        <v>#N/A</v>
      </c>
      <c r="K558" s="15" t="e">
        <f t="shared" si="114"/>
        <v>#N/A</v>
      </c>
      <c r="L558" s="15" t="e">
        <f t="shared" si="114"/>
        <v>#N/A</v>
      </c>
      <c r="M558" s="15" t="e">
        <f t="shared" si="114"/>
        <v>#N/A</v>
      </c>
      <c r="N558" s="15" t="e">
        <f t="shared" si="114"/>
        <v>#N/A</v>
      </c>
      <c r="O558" s="15" t="e">
        <f t="shared" si="114"/>
        <v>#N/A</v>
      </c>
      <c r="P558" s="15" t="e">
        <f t="shared" si="114"/>
        <v>#N/A</v>
      </c>
      <c r="Q558" s="15" t="e">
        <f t="shared" si="114"/>
        <v>#N/A</v>
      </c>
      <c r="R558" s="15" t="e">
        <f t="shared" si="114"/>
        <v>#N/A</v>
      </c>
      <c r="S558" s="15" t="e">
        <f t="shared" si="114"/>
        <v>#N/A</v>
      </c>
      <c r="T558" s="15" t="e">
        <f t="shared" si="114"/>
        <v>#N/A</v>
      </c>
      <c r="U558" s="15" t="e">
        <f t="shared" si="114"/>
        <v>#N/A</v>
      </c>
      <c r="V558" s="15" t="e">
        <f t="shared" si="114"/>
        <v>#N/A</v>
      </c>
      <c r="W558" s="18" t="e">
        <f t="shared" si="105"/>
        <v>#N/A</v>
      </c>
      <c r="X558" s="18" t="e">
        <f t="shared" si="106"/>
        <v>#N/A</v>
      </c>
      <c r="Y558" s="18" t="e">
        <f t="shared" si="107"/>
        <v>#N/A</v>
      </c>
      <c r="Z558" s="18" t="e">
        <f t="shared" si="108"/>
        <v>#N/A</v>
      </c>
      <c r="AA558" s="15" t="e">
        <f t="shared" si="109"/>
        <v>#N/A</v>
      </c>
      <c r="AB558" s="15" t="e">
        <f t="shared" si="110"/>
        <v>#N/A</v>
      </c>
      <c r="AC558" s="15" t="e">
        <f t="shared" si="111"/>
        <v>#N/A</v>
      </c>
    </row>
    <row r="559" spans="1:29" hidden="1" x14ac:dyDescent="0.2">
      <c r="A559">
        <v>4891</v>
      </c>
      <c r="B559">
        <v>42644</v>
      </c>
      <c r="D559" t="s">
        <v>3528</v>
      </c>
      <c r="E559" t="s">
        <v>91</v>
      </c>
      <c r="F559" t="s">
        <v>92</v>
      </c>
      <c r="G559" t="str">
        <f t="shared" si="104"/>
        <v>SWQP QCS4 GEA Overhaul - FEED</v>
      </c>
      <c r="H559" s="15">
        <f t="shared" si="114"/>
        <v>0</v>
      </c>
      <c r="I559" s="15">
        <f t="shared" si="114"/>
        <v>0</v>
      </c>
      <c r="J559" s="15">
        <f t="shared" si="114"/>
        <v>65064.42</v>
      </c>
      <c r="K559" s="15">
        <f t="shared" si="114"/>
        <v>1258407.27</v>
      </c>
      <c r="L559" s="15">
        <f t="shared" si="114"/>
        <v>0</v>
      </c>
      <c r="M559" s="15">
        <f t="shared" si="114"/>
        <v>0</v>
      </c>
      <c r="N559" s="15">
        <f t="shared" si="114"/>
        <v>1220568</v>
      </c>
      <c r="O559" s="15">
        <f t="shared" si="114"/>
        <v>65124.42</v>
      </c>
      <c r="P559" s="15">
        <f t="shared" si="114"/>
        <v>65064.42</v>
      </c>
      <c r="Q559" s="15">
        <f t="shared" si="114"/>
        <v>0</v>
      </c>
      <c r="R559" s="15">
        <f t="shared" si="114"/>
        <v>1258467.27</v>
      </c>
      <c r="S559" s="15">
        <f t="shared" si="114"/>
        <v>1258407.27</v>
      </c>
      <c r="T559" s="15">
        <f t="shared" si="114"/>
        <v>0</v>
      </c>
      <c r="U559" s="15">
        <f t="shared" si="114"/>
        <v>0</v>
      </c>
      <c r="V559" s="15">
        <f t="shared" si="114"/>
        <v>0</v>
      </c>
      <c r="W559" s="18">
        <f t="shared" si="105"/>
        <v>1220568</v>
      </c>
      <c r="X559" s="18">
        <f t="shared" si="106"/>
        <v>1258407.27</v>
      </c>
      <c r="Y559" s="18">
        <f t="shared" si="107"/>
        <v>-37839.270000000019</v>
      </c>
      <c r="Z559" s="18">
        <f t="shared" si="108"/>
        <v>0</v>
      </c>
      <c r="AA559" s="15">
        <f t="shared" si="109"/>
        <v>1193342.8500000001</v>
      </c>
      <c r="AB559" s="15">
        <f t="shared" si="110"/>
        <v>65064.42</v>
      </c>
      <c r="AC559" s="15">
        <f t="shared" si="111"/>
        <v>0</v>
      </c>
    </row>
    <row r="560" spans="1:29" hidden="1" x14ac:dyDescent="0.2">
      <c r="A560">
        <v>4892</v>
      </c>
      <c r="B560">
        <v>42646</v>
      </c>
      <c r="C560" t="s">
        <v>3530</v>
      </c>
      <c r="D560" t="s">
        <v>3531</v>
      </c>
      <c r="E560" t="s">
        <v>174</v>
      </c>
      <c r="F560" t="s">
        <v>881</v>
      </c>
      <c r="G560" t="e">
        <f t="shared" si="104"/>
        <v>#N/A</v>
      </c>
      <c r="H560" s="15" t="e">
        <f t="shared" si="114"/>
        <v>#N/A</v>
      </c>
      <c r="I560" s="15" t="e">
        <f t="shared" si="114"/>
        <v>#N/A</v>
      </c>
      <c r="J560" s="15" t="e">
        <f t="shared" si="114"/>
        <v>#N/A</v>
      </c>
      <c r="K560" s="15" t="e">
        <f t="shared" si="114"/>
        <v>#N/A</v>
      </c>
      <c r="L560" s="15" t="e">
        <f t="shared" si="114"/>
        <v>#N/A</v>
      </c>
      <c r="M560" s="15" t="e">
        <f t="shared" si="114"/>
        <v>#N/A</v>
      </c>
      <c r="N560" s="15" t="e">
        <f t="shared" si="114"/>
        <v>#N/A</v>
      </c>
      <c r="O560" s="15" t="e">
        <f t="shared" si="114"/>
        <v>#N/A</v>
      </c>
      <c r="P560" s="15" t="e">
        <f t="shared" si="114"/>
        <v>#N/A</v>
      </c>
      <c r="Q560" s="15" t="e">
        <f t="shared" si="114"/>
        <v>#N/A</v>
      </c>
      <c r="R560" s="15" t="e">
        <f t="shared" si="114"/>
        <v>#N/A</v>
      </c>
      <c r="S560" s="15" t="e">
        <f t="shared" si="114"/>
        <v>#N/A</v>
      </c>
      <c r="T560" s="15" t="e">
        <f t="shared" si="114"/>
        <v>#N/A</v>
      </c>
      <c r="U560" s="15" t="e">
        <f t="shared" si="114"/>
        <v>#N/A</v>
      </c>
      <c r="V560" s="15" t="e">
        <f t="shared" si="114"/>
        <v>#N/A</v>
      </c>
      <c r="W560" s="18" t="e">
        <f t="shared" si="105"/>
        <v>#N/A</v>
      </c>
      <c r="X560" s="18" t="e">
        <f t="shared" si="106"/>
        <v>#N/A</v>
      </c>
      <c r="Y560" s="18" t="e">
        <f t="shared" si="107"/>
        <v>#N/A</v>
      </c>
      <c r="Z560" s="18" t="e">
        <f t="shared" si="108"/>
        <v>#N/A</v>
      </c>
      <c r="AA560" s="15" t="e">
        <f t="shared" si="109"/>
        <v>#N/A</v>
      </c>
      <c r="AB560" s="15" t="e">
        <f t="shared" si="110"/>
        <v>#N/A</v>
      </c>
      <c r="AC560" s="15" t="e">
        <f t="shared" si="111"/>
        <v>#N/A</v>
      </c>
    </row>
    <row r="561" spans="1:29" hidden="1" x14ac:dyDescent="0.2">
      <c r="A561">
        <v>4893</v>
      </c>
      <c r="C561" t="s">
        <v>3532</v>
      </c>
      <c r="D561" t="s">
        <v>3533</v>
      </c>
      <c r="E561" t="s">
        <v>78</v>
      </c>
      <c r="F561" t="s">
        <v>868</v>
      </c>
      <c r="G561" t="e">
        <f t="shared" si="104"/>
        <v>#N/A</v>
      </c>
      <c r="H561" s="15" t="e">
        <f t="shared" si="114"/>
        <v>#N/A</v>
      </c>
      <c r="I561" s="15" t="e">
        <f t="shared" si="114"/>
        <v>#N/A</v>
      </c>
      <c r="J561" s="15" t="e">
        <f t="shared" si="114"/>
        <v>#N/A</v>
      </c>
      <c r="K561" s="15" t="e">
        <f t="shared" si="114"/>
        <v>#N/A</v>
      </c>
      <c r="L561" s="15" t="e">
        <f t="shared" si="114"/>
        <v>#N/A</v>
      </c>
      <c r="M561" s="15" t="e">
        <f t="shared" si="114"/>
        <v>#N/A</v>
      </c>
      <c r="N561" s="15" t="e">
        <f t="shared" si="114"/>
        <v>#N/A</v>
      </c>
      <c r="O561" s="15" t="e">
        <f t="shared" si="114"/>
        <v>#N/A</v>
      </c>
      <c r="P561" s="15" t="e">
        <f t="shared" si="114"/>
        <v>#N/A</v>
      </c>
      <c r="Q561" s="15" t="e">
        <f t="shared" si="114"/>
        <v>#N/A</v>
      </c>
      <c r="R561" s="15" t="e">
        <f t="shared" si="114"/>
        <v>#N/A</v>
      </c>
      <c r="S561" s="15" t="e">
        <f t="shared" si="114"/>
        <v>#N/A</v>
      </c>
      <c r="T561" s="15" t="e">
        <f t="shared" si="114"/>
        <v>#N/A</v>
      </c>
      <c r="U561" s="15" t="e">
        <f t="shared" si="114"/>
        <v>#N/A</v>
      </c>
      <c r="V561" s="15" t="e">
        <f t="shared" si="114"/>
        <v>#N/A</v>
      </c>
      <c r="W561" s="18" t="e">
        <f t="shared" si="105"/>
        <v>#N/A</v>
      </c>
      <c r="X561" s="18" t="e">
        <f t="shared" si="106"/>
        <v>#N/A</v>
      </c>
      <c r="Y561" s="18" t="e">
        <f t="shared" si="107"/>
        <v>#N/A</v>
      </c>
      <c r="Z561" s="18" t="e">
        <f t="shared" si="108"/>
        <v>#N/A</v>
      </c>
      <c r="AA561" s="15" t="e">
        <f t="shared" si="109"/>
        <v>#N/A</v>
      </c>
      <c r="AB561" s="15" t="e">
        <f t="shared" si="110"/>
        <v>#N/A</v>
      </c>
      <c r="AC561" s="15" t="e">
        <f t="shared" si="111"/>
        <v>#N/A</v>
      </c>
    </row>
    <row r="562" spans="1:29" hidden="1" x14ac:dyDescent="0.2">
      <c r="A562">
        <v>4894</v>
      </c>
      <c r="B562">
        <v>42667</v>
      </c>
      <c r="D562" t="s">
        <v>3534</v>
      </c>
      <c r="E562" t="s">
        <v>71</v>
      </c>
      <c r="F562" t="s">
        <v>6263</v>
      </c>
      <c r="G562" t="e">
        <f t="shared" si="104"/>
        <v>#N/A</v>
      </c>
      <c r="H562" s="15" t="e">
        <f t="shared" si="114"/>
        <v>#N/A</v>
      </c>
      <c r="I562" s="15" t="e">
        <f t="shared" si="114"/>
        <v>#N/A</v>
      </c>
      <c r="J562" s="15" t="e">
        <f t="shared" si="114"/>
        <v>#N/A</v>
      </c>
      <c r="K562" s="15" t="e">
        <f t="shared" si="114"/>
        <v>#N/A</v>
      </c>
      <c r="L562" s="15" t="e">
        <f t="shared" si="114"/>
        <v>#N/A</v>
      </c>
      <c r="M562" s="15" t="e">
        <f t="shared" si="114"/>
        <v>#N/A</v>
      </c>
      <c r="N562" s="15" t="e">
        <f t="shared" si="114"/>
        <v>#N/A</v>
      </c>
      <c r="O562" s="15" t="e">
        <f t="shared" si="114"/>
        <v>#N/A</v>
      </c>
      <c r="P562" s="15" t="e">
        <f t="shared" si="114"/>
        <v>#N/A</v>
      </c>
      <c r="Q562" s="15" t="e">
        <f t="shared" si="114"/>
        <v>#N/A</v>
      </c>
      <c r="R562" s="15" t="e">
        <f t="shared" si="114"/>
        <v>#N/A</v>
      </c>
      <c r="S562" s="15" t="e">
        <f t="shared" si="114"/>
        <v>#N/A</v>
      </c>
      <c r="T562" s="15" t="e">
        <f t="shared" si="114"/>
        <v>#N/A</v>
      </c>
      <c r="U562" s="15" t="e">
        <f t="shared" si="114"/>
        <v>#N/A</v>
      </c>
      <c r="V562" s="15" t="e">
        <f t="shared" si="114"/>
        <v>#N/A</v>
      </c>
      <c r="W562" s="18" t="e">
        <f t="shared" si="105"/>
        <v>#N/A</v>
      </c>
      <c r="X562" s="18" t="e">
        <f t="shared" si="106"/>
        <v>#N/A</v>
      </c>
      <c r="Y562" s="18" t="e">
        <f t="shared" si="107"/>
        <v>#N/A</v>
      </c>
      <c r="Z562" s="18" t="e">
        <f t="shared" si="108"/>
        <v>#N/A</v>
      </c>
      <c r="AA562" s="15" t="e">
        <f t="shared" si="109"/>
        <v>#N/A</v>
      </c>
      <c r="AB562" s="15" t="e">
        <f t="shared" si="110"/>
        <v>#N/A</v>
      </c>
      <c r="AC562" s="15" t="e">
        <f t="shared" si="111"/>
        <v>#N/A</v>
      </c>
    </row>
    <row r="563" spans="1:29" hidden="1" x14ac:dyDescent="0.2">
      <c r="A563">
        <v>4895</v>
      </c>
      <c r="B563">
        <v>42365</v>
      </c>
      <c r="D563" t="s">
        <v>3535</v>
      </c>
      <c r="E563" t="s">
        <v>71</v>
      </c>
      <c r="F563" t="s">
        <v>6263</v>
      </c>
      <c r="G563" t="str">
        <f t="shared" si="104"/>
        <v>Directlink Obsolete IGBTs</v>
      </c>
      <c r="H563" s="15">
        <f t="shared" si="114"/>
        <v>0</v>
      </c>
      <c r="I563" s="15">
        <f t="shared" si="114"/>
        <v>0</v>
      </c>
      <c r="J563" s="15">
        <f t="shared" si="114"/>
        <v>6565831.9900000002</v>
      </c>
      <c r="K563" s="15">
        <f t="shared" si="114"/>
        <v>13204542.949999999</v>
      </c>
      <c r="L563" s="15">
        <f t="shared" si="114"/>
        <v>0</v>
      </c>
      <c r="M563" s="15">
        <f t="shared" si="114"/>
        <v>0</v>
      </c>
      <c r="N563" s="15">
        <f t="shared" si="114"/>
        <v>0</v>
      </c>
      <c r="O563" s="15">
        <f t="shared" si="114"/>
        <v>5489335.7400000002</v>
      </c>
      <c r="P563" s="15">
        <f t="shared" si="114"/>
        <v>6565831.9900000002</v>
      </c>
      <c r="Q563" s="15">
        <f t="shared" si="114"/>
        <v>0</v>
      </c>
      <c r="R563" s="15">
        <f t="shared" si="114"/>
        <v>12128046.699999999</v>
      </c>
      <c r="S563" s="15">
        <f t="shared" si="114"/>
        <v>13204542.949999999</v>
      </c>
      <c r="T563" s="15">
        <f t="shared" si="114"/>
        <v>0</v>
      </c>
      <c r="U563" s="15">
        <f t="shared" si="114"/>
        <v>8820963.6300000008</v>
      </c>
      <c r="V563" s="15">
        <f t="shared" si="114"/>
        <v>0</v>
      </c>
      <c r="W563" s="18">
        <f t="shared" si="105"/>
        <v>0</v>
      </c>
      <c r="X563" s="18">
        <f t="shared" si="106"/>
        <v>13204542.949999999</v>
      </c>
      <c r="Y563" s="18">
        <f t="shared" si="107"/>
        <v>-13204542.949999999</v>
      </c>
      <c r="Z563" s="18">
        <f t="shared" si="108"/>
        <v>0</v>
      </c>
      <c r="AA563" s="15">
        <f t="shared" si="109"/>
        <v>6638710.959999999</v>
      </c>
      <c r="AB563" s="15">
        <f t="shared" si="110"/>
        <v>6565831.9900000002</v>
      </c>
      <c r="AC563" s="15">
        <f t="shared" si="111"/>
        <v>0</v>
      </c>
    </row>
    <row r="564" spans="1:29" hidden="1" x14ac:dyDescent="0.2">
      <c r="A564">
        <v>4896</v>
      </c>
      <c r="B564">
        <v>42433</v>
      </c>
      <c r="D564" t="s">
        <v>3536</v>
      </c>
      <c r="E564" t="s">
        <v>71</v>
      </c>
      <c r="F564" t="s">
        <v>6263</v>
      </c>
      <c r="G564" t="e">
        <f t="shared" si="104"/>
        <v>#N/A</v>
      </c>
      <c r="H564" s="15" t="e">
        <f t="shared" si="114"/>
        <v>#N/A</v>
      </c>
      <c r="I564" s="15" t="e">
        <f t="shared" si="114"/>
        <v>#N/A</v>
      </c>
      <c r="J564" s="15" t="e">
        <f t="shared" si="114"/>
        <v>#N/A</v>
      </c>
      <c r="K564" s="15" t="e">
        <f t="shared" si="114"/>
        <v>#N/A</v>
      </c>
      <c r="L564" s="15" t="e">
        <f t="shared" si="114"/>
        <v>#N/A</v>
      </c>
      <c r="M564" s="15" t="e">
        <f t="shared" si="114"/>
        <v>#N/A</v>
      </c>
      <c r="N564" s="15" t="e">
        <f t="shared" si="114"/>
        <v>#N/A</v>
      </c>
      <c r="O564" s="15" t="e">
        <f t="shared" si="114"/>
        <v>#N/A</v>
      </c>
      <c r="P564" s="15" t="e">
        <f t="shared" si="114"/>
        <v>#N/A</v>
      </c>
      <c r="Q564" s="15" t="e">
        <f t="shared" si="114"/>
        <v>#N/A</v>
      </c>
      <c r="R564" s="15" t="e">
        <f t="shared" si="114"/>
        <v>#N/A</v>
      </c>
      <c r="S564" s="15" t="e">
        <f t="shared" si="114"/>
        <v>#N/A</v>
      </c>
      <c r="T564" s="15" t="e">
        <f t="shared" si="114"/>
        <v>#N/A</v>
      </c>
      <c r="U564" s="15" t="e">
        <f t="shared" si="114"/>
        <v>#N/A</v>
      </c>
      <c r="V564" s="15" t="e">
        <f t="shared" si="114"/>
        <v>#N/A</v>
      </c>
      <c r="W564" s="18" t="e">
        <f t="shared" si="105"/>
        <v>#N/A</v>
      </c>
      <c r="X564" s="18" t="e">
        <f t="shared" si="106"/>
        <v>#N/A</v>
      </c>
      <c r="Y564" s="18" t="e">
        <f t="shared" si="107"/>
        <v>#N/A</v>
      </c>
      <c r="Z564" s="18" t="e">
        <f t="shared" si="108"/>
        <v>#N/A</v>
      </c>
      <c r="AA564" s="15" t="e">
        <f t="shared" si="109"/>
        <v>#N/A</v>
      </c>
      <c r="AB564" s="15" t="e">
        <f t="shared" si="110"/>
        <v>#N/A</v>
      </c>
      <c r="AC564" s="15" t="e">
        <f t="shared" si="111"/>
        <v>#N/A</v>
      </c>
    </row>
    <row r="565" spans="1:29" hidden="1" x14ac:dyDescent="0.2">
      <c r="A565">
        <v>4897</v>
      </c>
      <c r="B565">
        <v>42434</v>
      </c>
      <c r="D565" t="s">
        <v>3537</v>
      </c>
      <c r="E565" t="s">
        <v>71</v>
      </c>
      <c r="F565" t="s">
        <v>6263</v>
      </c>
      <c r="G565" t="e">
        <f t="shared" si="104"/>
        <v>#N/A</v>
      </c>
      <c r="H565" s="15" t="e">
        <f t="shared" si="114"/>
        <v>#N/A</v>
      </c>
      <c r="I565" s="15" t="e">
        <f t="shared" si="114"/>
        <v>#N/A</v>
      </c>
      <c r="J565" s="15" t="e">
        <f t="shared" si="114"/>
        <v>#N/A</v>
      </c>
      <c r="K565" s="15" t="e">
        <f t="shared" si="114"/>
        <v>#N/A</v>
      </c>
      <c r="L565" s="15" t="e">
        <f t="shared" si="114"/>
        <v>#N/A</v>
      </c>
      <c r="M565" s="15" t="e">
        <f t="shared" si="114"/>
        <v>#N/A</v>
      </c>
      <c r="N565" s="15" t="e">
        <f t="shared" si="114"/>
        <v>#N/A</v>
      </c>
      <c r="O565" s="15" t="e">
        <f t="shared" si="114"/>
        <v>#N/A</v>
      </c>
      <c r="P565" s="15" t="e">
        <f t="shared" si="114"/>
        <v>#N/A</v>
      </c>
      <c r="Q565" s="15" t="e">
        <f t="shared" si="114"/>
        <v>#N/A</v>
      </c>
      <c r="R565" s="15" t="e">
        <f t="shared" si="114"/>
        <v>#N/A</v>
      </c>
      <c r="S565" s="15" t="e">
        <f t="shared" si="114"/>
        <v>#N/A</v>
      </c>
      <c r="T565" s="15" t="e">
        <f t="shared" si="114"/>
        <v>#N/A</v>
      </c>
      <c r="U565" s="15" t="e">
        <f t="shared" si="114"/>
        <v>#N/A</v>
      </c>
      <c r="V565" s="15" t="e">
        <f t="shared" si="114"/>
        <v>#N/A</v>
      </c>
      <c r="W565" s="18" t="e">
        <f t="shared" si="105"/>
        <v>#N/A</v>
      </c>
      <c r="X565" s="18" t="e">
        <f t="shared" si="106"/>
        <v>#N/A</v>
      </c>
      <c r="Y565" s="18" t="e">
        <f t="shared" si="107"/>
        <v>#N/A</v>
      </c>
      <c r="Z565" s="18" t="e">
        <f t="shared" si="108"/>
        <v>#N/A</v>
      </c>
      <c r="AA565" s="15" t="e">
        <f t="shared" si="109"/>
        <v>#N/A</v>
      </c>
      <c r="AB565" s="15" t="e">
        <f t="shared" si="110"/>
        <v>#N/A</v>
      </c>
      <c r="AC565" s="15" t="e">
        <f t="shared" si="111"/>
        <v>#N/A</v>
      </c>
    </row>
    <row r="566" spans="1:29" hidden="1" x14ac:dyDescent="0.2">
      <c r="A566">
        <v>4898</v>
      </c>
      <c r="B566">
        <v>42438</v>
      </c>
      <c r="D566" t="s">
        <v>3538</v>
      </c>
      <c r="E566" t="s">
        <v>71</v>
      </c>
      <c r="F566" t="s">
        <v>6263</v>
      </c>
      <c r="G566" t="str">
        <f t="shared" si="104"/>
        <v>DL Cable Protection SIB</v>
      </c>
      <c r="H566" s="15">
        <f t="shared" si="114"/>
        <v>0</v>
      </c>
      <c r="I566" s="15">
        <f t="shared" si="114"/>
        <v>0</v>
      </c>
      <c r="J566" s="15">
        <f t="shared" si="114"/>
        <v>2143.2800000000002</v>
      </c>
      <c r="K566" s="15">
        <f t="shared" si="114"/>
        <v>58920.94</v>
      </c>
      <c r="L566" s="15">
        <f t="shared" si="114"/>
        <v>0</v>
      </c>
      <c r="M566" s="15">
        <f t="shared" si="114"/>
        <v>0</v>
      </c>
      <c r="N566" s="15">
        <f t="shared" si="114"/>
        <v>0</v>
      </c>
      <c r="O566" s="15">
        <f t="shared" si="114"/>
        <v>2143.2800000000002</v>
      </c>
      <c r="P566" s="15">
        <f t="shared" si="114"/>
        <v>2143.2800000000002</v>
      </c>
      <c r="Q566" s="15">
        <f t="shared" si="114"/>
        <v>0</v>
      </c>
      <c r="R566" s="15">
        <f t="shared" si="114"/>
        <v>58920.94</v>
      </c>
      <c r="S566" s="15">
        <f t="shared" si="114"/>
        <v>58920.94</v>
      </c>
      <c r="T566" s="15">
        <f t="shared" si="114"/>
        <v>0</v>
      </c>
      <c r="U566" s="15">
        <f t="shared" si="114"/>
        <v>0</v>
      </c>
      <c r="V566" s="15">
        <f t="shared" si="114"/>
        <v>0</v>
      </c>
      <c r="W566" s="18">
        <f t="shared" si="105"/>
        <v>0</v>
      </c>
      <c r="X566" s="18">
        <f t="shared" si="106"/>
        <v>58920.94</v>
      </c>
      <c r="Y566" s="18">
        <f t="shared" si="107"/>
        <v>-58920.94</v>
      </c>
      <c r="Z566" s="18">
        <f t="shared" si="108"/>
        <v>0</v>
      </c>
      <c r="AA566" s="15">
        <f t="shared" si="109"/>
        <v>56777.66</v>
      </c>
      <c r="AB566" s="15">
        <f t="shared" si="110"/>
        <v>2143.2800000000002</v>
      </c>
      <c r="AC566" s="15">
        <f t="shared" si="111"/>
        <v>0</v>
      </c>
    </row>
    <row r="567" spans="1:29" hidden="1" x14ac:dyDescent="0.2">
      <c r="A567">
        <v>4899</v>
      </c>
      <c r="B567">
        <v>42436</v>
      </c>
      <c r="D567" t="s">
        <v>3539</v>
      </c>
      <c r="E567" t="s">
        <v>71</v>
      </c>
      <c r="F567" t="s">
        <v>6263</v>
      </c>
      <c r="G567" t="e">
        <f t="shared" ref="G567:G630" si="115">VLOOKUP(A567,SIBMonthly,3,FALSE)</f>
        <v>#N/A</v>
      </c>
      <c r="H567" s="15" t="e">
        <f t="shared" si="114"/>
        <v>#N/A</v>
      </c>
      <c r="I567" s="15" t="e">
        <f t="shared" si="114"/>
        <v>#N/A</v>
      </c>
      <c r="J567" s="15" t="e">
        <f t="shared" si="114"/>
        <v>#N/A</v>
      </c>
      <c r="K567" s="15" t="e">
        <f t="shared" si="114"/>
        <v>#N/A</v>
      </c>
      <c r="L567" s="15" t="e">
        <f t="shared" si="114"/>
        <v>#N/A</v>
      </c>
      <c r="M567" s="15" t="e">
        <f t="shared" si="114"/>
        <v>#N/A</v>
      </c>
      <c r="N567" s="15" t="e">
        <f t="shared" si="114"/>
        <v>#N/A</v>
      </c>
      <c r="O567" s="15" t="e">
        <f t="shared" si="114"/>
        <v>#N/A</v>
      </c>
      <c r="P567" s="15" t="e">
        <f t="shared" si="114"/>
        <v>#N/A</v>
      </c>
      <c r="Q567" s="15" t="e">
        <f t="shared" si="114"/>
        <v>#N/A</v>
      </c>
      <c r="R567" s="15" t="e">
        <f t="shared" si="114"/>
        <v>#N/A</v>
      </c>
      <c r="S567" s="15" t="e">
        <f t="shared" si="114"/>
        <v>#N/A</v>
      </c>
      <c r="T567" s="15" t="e">
        <f t="shared" si="114"/>
        <v>#N/A</v>
      </c>
      <c r="U567" s="15" t="e">
        <f t="shared" si="114"/>
        <v>#N/A</v>
      </c>
      <c r="V567" s="15" t="e">
        <f t="shared" si="114"/>
        <v>#N/A</v>
      </c>
      <c r="W567" s="18" t="e">
        <f t="shared" ref="W567:W630" si="116">N567</f>
        <v>#N/A</v>
      </c>
      <c r="X567" s="18" t="e">
        <f t="shared" ref="X567:X630" si="117">S567</f>
        <v>#N/A</v>
      </c>
      <c r="Y567" s="18" t="e">
        <f t="shared" ref="Y567:Y630" si="118">W567-X567</f>
        <v>#N/A</v>
      </c>
      <c r="Z567" s="18" t="e">
        <f t="shared" ref="Z567:Z630" si="119">M567</f>
        <v>#N/A</v>
      </c>
      <c r="AA567" s="15" t="e">
        <f t="shared" ref="AA567:AA630" si="120">IF(K567=0,0,K567-J567)</f>
        <v>#N/A</v>
      </c>
      <c r="AB567" s="15" t="e">
        <f t="shared" ref="AB567:AB630" si="121">P567</f>
        <v>#N/A</v>
      </c>
      <c r="AC567" s="15" t="e">
        <f t="shared" ref="AC567:AC630" si="122">X567-(AB567+AA567)</f>
        <v>#N/A</v>
      </c>
    </row>
    <row r="568" spans="1:29" hidden="1" x14ac:dyDescent="0.2">
      <c r="A568">
        <v>4900</v>
      </c>
      <c r="B568">
        <v>42706</v>
      </c>
      <c r="D568" t="s">
        <v>3540</v>
      </c>
      <c r="E568" t="s">
        <v>57</v>
      </c>
      <c r="F568" t="s">
        <v>61</v>
      </c>
      <c r="G568" t="e">
        <f t="shared" si="115"/>
        <v>#N/A</v>
      </c>
      <c r="H568" s="15" t="e">
        <f t="shared" si="114"/>
        <v>#N/A</v>
      </c>
      <c r="I568" s="15" t="e">
        <f t="shared" si="114"/>
        <v>#N/A</v>
      </c>
      <c r="J568" s="15" t="e">
        <f t="shared" si="114"/>
        <v>#N/A</v>
      </c>
      <c r="K568" s="15" t="e">
        <f t="shared" si="114"/>
        <v>#N/A</v>
      </c>
      <c r="L568" s="15" t="e">
        <f t="shared" si="114"/>
        <v>#N/A</v>
      </c>
      <c r="M568" s="15" t="e">
        <f t="shared" si="114"/>
        <v>#N/A</v>
      </c>
      <c r="N568" s="15" t="e">
        <f t="shared" si="114"/>
        <v>#N/A</v>
      </c>
      <c r="O568" s="15" t="e">
        <f t="shared" si="114"/>
        <v>#N/A</v>
      </c>
      <c r="P568" s="15" t="e">
        <f t="shared" si="114"/>
        <v>#N/A</v>
      </c>
      <c r="Q568" s="15" t="e">
        <f t="shared" si="114"/>
        <v>#N/A</v>
      </c>
      <c r="R568" s="15" t="e">
        <f t="shared" si="114"/>
        <v>#N/A</v>
      </c>
      <c r="S568" s="15" t="e">
        <f t="shared" si="114"/>
        <v>#N/A</v>
      </c>
      <c r="T568" s="15" t="e">
        <f t="shared" si="114"/>
        <v>#N/A</v>
      </c>
      <c r="U568" s="15" t="e">
        <f t="shared" si="114"/>
        <v>#N/A</v>
      </c>
      <c r="V568" s="15" t="e">
        <f t="shared" si="114"/>
        <v>#N/A</v>
      </c>
      <c r="W568" s="18" t="e">
        <f t="shared" si="116"/>
        <v>#N/A</v>
      </c>
      <c r="X568" s="18" t="e">
        <f t="shared" si="117"/>
        <v>#N/A</v>
      </c>
      <c r="Y568" s="18" t="e">
        <f t="shared" si="118"/>
        <v>#N/A</v>
      </c>
      <c r="Z568" s="18" t="e">
        <f t="shared" si="119"/>
        <v>#N/A</v>
      </c>
      <c r="AA568" s="15" t="e">
        <f t="shared" si="120"/>
        <v>#N/A</v>
      </c>
      <c r="AB568" s="15" t="e">
        <f t="shared" si="121"/>
        <v>#N/A</v>
      </c>
      <c r="AC568" s="15" t="e">
        <f t="shared" si="122"/>
        <v>#N/A</v>
      </c>
    </row>
    <row r="569" spans="1:29" hidden="1" x14ac:dyDescent="0.2">
      <c r="A569">
        <v>4901</v>
      </c>
      <c r="B569">
        <v>42749</v>
      </c>
      <c r="D569" t="s">
        <v>3541</v>
      </c>
      <c r="E569" t="s">
        <v>71</v>
      </c>
      <c r="F569" t="s">
        <v>6263</v>
      </c>
      <c r="G569" t="str">
        <f t="shared" si="115"/>
        <v>Directink Refurbishment &amp; Over</v>
      </c>
      <c r="H569" s="15">
        <f t="shared" ref="H569:V585" si="123">VLOOKUP($A569,SIBMonthly,H$1,FALSE)</f>
        <v>0</v>
      </c>
      <c r="I569" s="15">
        <f t="shared" si="123"/>
        <v>0</v>
      </c>
      <c r="J569" s="15">
        <f t="shared" si="123"/>
        <v>6179.96</v>
      </c>
      <c r="K569" s="15">
        <f t="shared" si="123"/>
        <v>910658.7</v>
      </c>
      <c r="L569" s="15">
        <f t="shared" si="123"/>
        <v>0</v>
      </c>
      <c r="M569" s="15">
        <f t="shared" si="123"/>
        <v>0</v>
      </c>
      <c r="N569" s="15">
        <f t="shared" si="123"/>
        <v>0</v>
      </c>
      <c r="O569" s="15">
        <f t="shared" si="123"/>
        <v>6179.96</v>
      </c>
      <c r="P569" s="15">
        <f t="shared" si="123"/>
        <v>6179.96</v>
      </c>
      <c r="Q569" s="15">
        <f t="shared" si="123"/>
        <v>0</v>
      </c>
      <c r="R569" s="15">
        <f t="shared" si="123"/>
        <v>910658.7</v>
      </c>
      <c r="S569" s="15">
        <f t="shared" si="123"/>
        <v>910658.7</v>
      </c>
      <c r="T569" s="15">
        <f t="shared" si="123"/>
        <v>0</v>
      </c>
      <c r="U569" s="15">
        <f t="shared" si="123"/>
        <v>0</v>
      </c>
      <c r="V569" s="15">
        <f t="shared" si="123"/>
        <v>0</v>
      </c>
      <c r="W569" s="18">
        <f t="shared" si="116"/>
        <v>0</v>
      </c>
      <c r="X569" s="18">
        <f t="shared" si="117"/>
        <v>910658.7</v>
      </c>
      <c r="Y569" s="18">
        <f t="shared" si="118"/>
        <v>-910658.7</v>
      </c>
      <c r="Z569" s="18">
        <f t="shared" si="119"/>
        <v>0</v>
      </c>
      <c r="AA569" s="15">
        <f t="shared" si="120"/>
        <v>904478.74</v>
      </c>
      <c r="AB569" s="15">
        <f t="shared" si="121"/>
        <v>6179.96</v>
      </c>
      <c r="AC569" s="15">
        <f t="shared" si="122"/>
        <v>0</v>
      </c>
    </row>
    <row r="570" spans="1:29" hidden="1" x14ac:dyDescent="0.2">
      <c r="A570">
        <v>4903</v>
      </c>
      <c r="B570">
        <v>42919</v>
      </c>
      <c r="D570" t="s">
        <v>3544</v>
      </c>
      <c r="E570" t="s">
        <v>123</v>
      </c>
      <c r="F570" t="s">
        <v>124</v>
      </c>
      <c r="G570" t="str">
        <f t="shared" si="115"/>
        <v>New - Spares</v>
      </c>
      <c r="H570" s="15">
        <f t="shared" si="123"/>
        <v>0</v>
      </c>
      <c r="I570" s="15">
        <f t="shared" si="123"/>
        <v>0</v>
      </c>
      <c r="J570" s="15">
        <f t="shared" si="123"/>
        <v>-369567.03</v>
      </c>
      <c r="K570" s="15">
        <f t="shared" si="123"/>
        <v>25325.9</v>
      </c>
      <c r="L570" s="15">
        <f t="shared" si="123"/>
        <v>0</v>
      </c>
      <c r="M570" s="15">
        <f t="shared" si="123"/>
        <v>0</v>
      </c>
      <c r="N570" s="15">
        <f t="shared" si="123"/>
        <v>0</v>
      </c>
      <c r="O570" s="15">
        <f t="shared" si="123"/>
        <v>0</v>
      </c>
      <c r="P570" s="15">
        <f t="shared" si="123"/>
        <v>-369567.03</v>
      </c>
      <c r="Q570" s="15">
        <f t="shared" si="123"/>
        <v>0</v>
      </c>
      <c r="R570" s="15">
        <f t="shared" si="123"/>
        <v>394892.93</v>
      </c>
      <c r="S570" s="15">
        <f t="shared" si="123"/>
        <v>25325.9</v>
      </c>
      <c r="T570" s="15">
        <f t="shared" si="123"/>
        <v>0</v>
      </c>
      <c r="U570" s="15">
        <f t="shared" si="123"/>
        <v>0</v>
      </c>
      <c r="V570" s="15">
        <f t="shared" si="123"/>
        <v>0</v>
      </c>
      <c r="W570" s="18">
        <f t="shared" si="116"/>
        <v>0</v>
      </c>
      <c r="X570" s="18">
        <f t="shared" si="117"/>
        <v>25325.9</v>
      </c>
      <c r="Y570" s="18">
        <f t="shared" si="118"/>
        <v>-25325.9</v>
      </c>
      <c r="Z570" s="18">
        <f t="shared" si="119"/>
        <v>0</v>
      </c>
      <c r="AA570" s="15">
        <f t="shared" si="120"/>
        <v>394892.93000000005</v>
      </c>
      <c r="AB570" s="15">
        <f t="shared" si="121"/>
        <v>-369567.03</v>
      </c>
      <c r="AC570" s="15">
        <f t="shared" si="122"/>
        <v>0</v>
      </c>
    </row>
    <row r="571" spans="1:29" hidden="1" x14ac:dyDescent="0.2">
      <c r="A571">
        <v>4905</v>
      </c>
      <c r="B571">
        <v>39248</v>
      </c>
      <c r="D571" t="s">
        <v>3546</v>
      </c>
      <c r="E571" t="s">
        <v>78</v>
      </c>
      <c r="F571" t="s">
        <v>868</v>
      </c>
      <c r="G571" t="str">
        <f t="shared" si="115"/>
        <v>ML Spare IGBTs</v>
      </c>
      <c r="H571" s="15">
        <f t="shared" si="123"/>
        <v>0</v>
      </c>
      <c r="I571" s="15">
        <f t="shared" si="123"/>
        <v>0</v>
      </c>
      <c r="J571" s="15">
        <f t="shared" si="123"/>
        <v>0</v>
      </c>
      <c r="K571" s="15">
        <f t="shared" si="123"/>
        <v>0</v>
      </c>
      <c r="L571" s="15">
        <f t="shared" si="123"/>
        <v>0</v>
      </c>
      <c r="M571" s="15">
        <f t="shared" si="123"/>
        <v>0</v>
      </c>
      <c r="N571" s="15">
        <f t="shared" si="123"/>
        <v>0</v>
      </c>
      <c r="O571" s="15">
        <f t="shared" si="123"/>
        <v>434964.49</v>
      </c>
      <c r="P571" s="15">
        <f t="shared" si="123"/>
        <v>0</v>
      </c>
      <c r="Q571" s="15">
        <f t="shared" si="123"/>
        <v>0</v>
      </c>
      <c r="R571" s="15">
        <f t="shared" si="123"/>
        <v>1420802.06</v>
      </c>
      <c r="S571" s="15">
        <f t="shared" si="123"/>
        <v>0</v>
      </c>
      <c r="T571" s="15">
        <f t="shared" si="123"/>
        <v>0</v>
      </c>
      <c r="U571" s="15">
        <f t="shared" si="123"/>
        <v>0</v>
      </c>
      <c r="V571" s="15">
        <f t="shared" si="123"/>
        <v>0</v>
      </c>
      <c r="W571" s="18">
        <f t="shared" si="116"/>
        <v>0</v>
      </c>
      <c r="X571" s="18">
        <f t="shared" si="117"/>
        <v>0</v>
      </c>
      <c r="Y571" s="18">
        <f t="shared" si="118"/>
        <v>0</v>
      </c>
      <c r="Z571" s="18">
        <f t="shared" si="119"/>
        <v>0</v>
      </c>
      <c r="AA571" s="15">
        <f t="shared" si="120"/>
        <v>0</v>
      </c>
      <c r="AB571" s="15">
        <f t="shared" si="121"/>
        <v>0</v>
      </c>
      <c r="AC571" s="15">
        <f t="shared" si="122"/>
        <v>0</v>
      </c>
    </row>
    <row r="572" spans="1:29" hidden="1" x14ac:dyDescent="0.2">
      <c r="A572">
        <v>4906</v>
      </c>
      <c r="B572">
        <v>41931</v>
      </c>
      <c r="D572" t="s">
        <v>3548</v>
      </c>
      <c r="E572" t="s">
        <v>123</v>
      </c>
      <c r="F572" t="s">
        <v>124</v>
      </c>
      <c r="G572" t="e">
        <f t="shared" si="115"/>
        <v>#N/A</v>
      </c>
      <c r="H572" s="15" t="e">
        <f t="shared" si="123"/>
        <v>#N/A</v>
      </c>
      <c r="I572" s="15" t="e">
        <f t="shared" si="123"/>
        <v>#N/A</v>
      </c>
      <c r="J572" s="15" t="e">
        <f t="shared" si="123"/>
        <v>#N/A</v>
      </c>
      <c r="K572" s="15" t="e">
        <f t="shared" si="123"/>
        <v>#N/A</v>
      </c>
      <c r="L572" s="15" t="e">
        <f t="shared" si="123"/>
        <v>#N/A</v>
      </c>
      <c r="M572" s="15" t="e">
        <f t="shared" si="123"/>
        <v>#N/A</v>
      </c>
      <c r="N572" s="15" t="e">
        <f t="shared" si="123"/>
        <v>#N/A</v>
      </c>
      <c r="O572" s="15" t="e">
        <f t="shared" si="123"/>
        <v>#N/A</v>
      </c>
      <c r="P572" s="15" t="e">
        <f t="shared" si="123"/>
        <v>#N/A</v>
      </c>
      <c r="Q572" s="15" t="e">
        <f t="shared" si="123"/>
        <v>#N/A</v>
      </c>
      <c r="R572" s="15" t="e">
        <f t="shared" si="123"/>
        <v>#N/A</v>
      </c>
      <c r="S572" s="15" t="e">
        <f t="shared" si="123"/>
        <v>#N/A</v>
      </c>
      <c r="T572" s="15" t="e">
        <f t="shared" si="123"/>
        <v>#N/A</v>
      </c>
      <c r="U572" s="15" t="e">
        <f t="shared" si="123"/>
        <v>#N/A</v>
      </c>
      <c r="V572" s="15" t="e">
        <f t="shared" si="123"/>
        <v>#N/A</v>
      </c>
      <c r="W572" s="18" t="e">
        <f t="shared" si="116"/>
        <v>#N/A</v>
      </c>
      <c r="X572" s="18" t="e">
        <f t="shared" si="117"/>
        <v>#N/A</v>
      </c>
      <c r="Y572" s="18" t="e">
        <f t="shared" si="118"/>
        <v>#N/A</v>
      </c>
      <c r="Z572" s="18" t="e">
        <f t="shared" si="119"/>
        <v>#N/A</v>
      </c>
      <c r="AA572" s="15" t="e">
        <f t="shared" si="120"/>
        <v>#N/A</v>
      </c>
      <c r="AB572" s="15" t="e">
        <f t="shared" si="121"/>
        <v>#N/A</v>
      </c>
      <c r="AC572" s="15" t="e">
        <f t="shared" si="122"/>
        <v>#N/A</v>
      </c>
    </row>
    <row r="573" spans="1:29" hidden="1" x14ac:dyDescent="0.2">
      <c r="A573">
        <v>4907</v>
      </c>
      <c r="B573">
        <v>42303</v>
      </c>
      <c r="D573" t="s">
        <v>3549</v>
      </c>
      <c r="E573" t="s">
        <v>123</v>
      </c>
      <c r="F573" t="s">
        <v>124</v>
      </c>
      <c r="G573" t="str">
        <f t="shared" si="115"/>
        <v>MLE Chilled Water Cooler Upgrade</v>
      </c>
      <c r="H573" s="15">
        <f t="shared" si="123"/>
        <v>0</v>
      </c>
      <c r="I573" s="15">
        <f t="shared" si="123"/>
        <v>0</v>
      </c>
      <c r="J573" s="15">
        <f t="shared" si="123"/>
        <v>97180.79</v>
      </c>
      <c r="K573" s="15">
        <f t="shared" si="123"/>
        <v>201257.01</v>
      </c>
      <c r="L573" s="15">
        <f t="shared" si="123"/>
        <v>0</v>
      </c>
      <c r="M573" s="15">
        <f t="shared" si="123"/>
        <v>0</v>
      </c>
      <c r="N573" s="15">
        <f t="shared" si="123"/>
        <v>0</v>
      </c>
      <c r="O573" s="15">
        <f t="shared" si="123"/>
        <v>97180.79</v>
      </c>
      <c r="P573" s="15">
        <f t="shared" si="123"/>
        <v>97180.79</v>
      </c>
      <c r="Q573" s="15">
        <f t="shared" si="123"/>
        <v>0</v>
      </c>
      <c r="R573" s="15">
        <f t="shared" si="123"/>
        <v>201257.01</v>
      </c>
      <c r="S573" s="15">
        <f t="shared" si="123"/>
        <v>201257.01</v>
      </c>
      <c r="T573" s="15">
        <f t="shared" si="123"/>
        <v>0</v>
      </c>
      <c r="U573" s="15">
        <f t="shared" si="123"/>
        <v>0</v>
      </c>
      <c r="V573" s="15">
        <f t="shared" si="123"/>
        <v>0</v>
      </c>
      <c r="W573" s="18">
        <f t="shared" si="116"/>
        <v>0</v>
      </c>
      <c r="X573" s="18">
        <f t="shared" si="117"/>
        <v>201257.01</v>
      </c>
      <c r="Y573" s="18">
        <f t="shared" si="118"/>
        <v>-201257.01</v>
      </c>
      <c r="Z573" s="18">
        <f t="shared" si="119"/>
        <v>0</v>
      </c>
      <c r="AA573" s="15">
        <f t="shared" si="120"/>
        <v>104076.22000000002</v>
      </c>
      <c r="AB573" s="15">
        <f t="shared" si="121"/>
        <v>97180.79</v>
      </c>
      <c r="AC573" s="15">
        <f t="shared" si="122"/>
        <v>0</v>
      </c>
    </row>
    <row r="574" spans="1:29" hidden="1" x14ac:dyDescent="0.2">
      <c r="A574">
        <v>4908</v>
      </c>
      <c r="B574">
        <v>42338</v>
      </c>
      <c r="D574" t="s">
        <v>3550</v>
      </c>
      <c r="E574" t="s">
        <v>123</v>
      </c>
      <c r="F574" t="s">
        <v>124</v>
      </c>
      <c r="G574" t="str">
        <f t="shared" si="115"/>
        <v>Cooling Water Drive Replacement</v>
      </c>
      <c r="H574" s="15">
        <f t="shared" si="123"/>
        <v>0</v>
      </c>
      <c r="I574" s="15">
        <f t="shared" si="123"/>
        <v>0</v>
      </c>
      <c r="J574" s="15">
        <f t="shared" si="123"/>
        <v>74208.19</v>
      </c>
      <c r="K574" s="15">
        <f t="shared" si="123"/>
        <v>578204.35</v>
      </c>
      <c r="L574" s="15">
        <f t="shared" si="123"/>
        <v>0</v>
      </c>
      <c r="M574" s="15">
        <f t="shared" si="123"/>
        <v>0</v>
      </c>
      <c r="N574" s="15">
        <f t="shared" si="123"/>
        <v>0</v>
      </c>
      <c r="O574" s="15">
        <f t="shared" si="123"/>
        <v>74208.19</v>
      </c>
      <c r="P574" s="15">
        <f t="shared" si="123"/>
        <v>74208.19</v>
      </c>
      <c r="Q574" s="15">
        <f t="shared" si="123"/>
        <v>0</v>
      </c>
      <c r="R574" s="15">
        <f t="shared" si="123"/>
        <v>578204.35</v>
      </c>
      <c r="S574" s="15">
        <f t="shared" si="123"/>
        <v>578204.35</v>
      </c>
      <c r="T574" s="15">
        <f t="shared" si="123"/>
        <v>0</v>
      </c>
      <c r="U574" s="15">
        <f t="shared" si="123"/>
        <v>0</v>
      </c>
      <c r="V574" s="15">
        <f t="shared" si="123"/>
        <v>0</v>
      </c>
      <c r="W574" s="18">
        <f t="shared" si="116"/>
        <v>0</v>
      </c>
      <c r="X574" s="18">
        <f t="shared" si="117"/>
        <v>578204.35</v>
      </c>
      <c r="Y574" s="18">
        <f t="shared" si="118"/>
        <v>-578204.35</v>
      </c>
      <c r="Z574" s="18">
        <f t="shared" si="119"/>
        <v>0</v>
      </c>
      <c r="AA574" s="15">
        <f t="shared" si="120"/>
        <v>503996.15999999997</v>
      </c>
      <c r="AB574" s="15">
        <f t="shared" si="121"/>
        <v>74208.19</v>
      </c>
      <c r="AC574" s="15">
        <f t="shared" si="122"/>
        <v>0</v>
      </c>
    </row>
    <row r="575" spans="1:29" hidden="1" x14ac:dyDescent="0.2">
      <c r="A575">
        <v>4909</v>
      </c>
      <c r="B575">
        <v>42582</v>
      </c>
      <c r="D575" t="s">
        <v>3551</v>
      </c>
      <c r="E575" t="s">
        <v>123</v>
      </c>
      <c r="F575" t="s">
        <v>124</v>
      </c>
      <c r="G575" t="e">
        <f t="shared" si="115"/>
        <v>#N/A</v>
      </c>
      <c r="H575" s="15" t="e">
        <f t="shared" si="123"/>
        <v>#N/A</v>
      </c>
      <c r="I575" s="15" t="e">
        <f t="shared" si="123"/>
        <v>#N/A</v>
      </c>
      <c r="J575" s="15" t="e">
        <f t="shared" si="123"/>
        <v>#N/A</v>
      </c>
      <c r="K575" s="15" t="e">
        <f t="shared" si="123"/>
        <v>#N/A</v>
      </c>
      <c r="L575" s="15" t="e">
        <f t="shared" si="123"/>
        <v>#N/A</v>
      </c>
      <c r="M575" s="15" t="e">
        <f t="shared" si="123"/>
        <v>#N/A</v>
      </c>
      <c r="N575" s="15" t="e">
        <f t="shared" si="123"/>
        <v>#N/A</v>
      </c>
      <c r="O575" s="15" t="e">
        <f t="shared" si="123"/>
        <v>#N/A</v>
      </c>
      <c r="P575" s="15" t="e">
        <f t="shared" si="123"/>
        <v>#N/A</v>
      </c>
      <c r="Q575" s="15" t="e">
        <f t="shared" si="123"/>
        <v>#N/A</v>
      </c>
      <c r="R575" s="15" t="e">
        <f t="shared" si="123"/>
        <v>#N/A</v>
      </c>
      <c r="S575" s="15" t="e">
        <f t="shared" si="123"/>
        <v>#N/A</v>
      </c>
      <c r="T575" s="15" t="e">
        <f t="shared" si="123"/>
        <v>#N/A</v>
      </c>
      <c r="U575" s="15" t="e">
        <f t="shared" si="123"/>
        <v>#N/A</v>
      </c>
      <c r="V575" s="15" t="e">
        <f t="shared" si="123"/>
        <v>#N/A</v>
      </c>
      <c r="W575" s="18" t="e">
        <f t="shared" si="116"/>
        <v>#N/A</v>
      </c>
      <c r="X575" s="18" t="e">
        <f t="shared" si="117"/>
        <v>#N/A</v>
      </c>
      <c r="Y575" s="18" t="e">
        <f t="shared" si="118"/>
        <v>#N/A</v>
      </c>
      <c r="Z575" s="18" t="e">
        <f t="shared" si="119"/>
        <v>#N/A</v>
      </c>
      <c r="AA575" s="15" t="e">
        <f t="shared" si="120"/>
        <v>#N/A</v>
      </c>
      <c r="AB575" s="15" t="e">
        <f t="shared" si="121"/>
        <v>#N/A</v>
      </c>
      <c r="AC575" s="15" t="e">
        <f t="shared" si="122"/>
        <v>#N/A</v>
      </c>
    </row>
    <row r="576" spans="1:29" hidden="1" x14ac:dyDescent="0.2">
      <c r="A576">
        <v>4910</v>
      </c>
      <c r="B576">
        <v>42839</v>
      </c>
      <c r="D576" t="s">
        <v>3552</v>
      </c>
      <c r="E576" t="s">
        <v>91</v>
      </c>
      <c r="F576" t="s">
        <v>92</v>
      </c>
      <c r="G576" t="e">
        <f t="shared" si="115"/>
        <v>#N/A</v>
      </c>
      <c r="H576" s="15" t="e">
        <f t="shared" si="123"/>
        <v>#N/A</v>
      </c>
      <c r="I576" s="15" t="e">
        <f t="shared" si="123"/>
        <v>#N/A</v>
      </c>
      <c r="J576" s="15" t="e">
        <f t="shared" si="123"/>
        <v>#N/A</v>
      </c>
      <c r="K576" s="15" t="e">
        <f t="shared" si="123"/>
        <v>#N/A</v>
      </c>
      <c r="L576" s="15" t="e">
        <f t="shared" si="123"/>
        <v>#N/A</v>
      </c>
      <c r="M576" s="15" t="e">
        <f t="shared" si="123"/>
        <v>#N/A</v>
      </c>
      <c r="N576" s="15" t="e">
        <f t="shared" si="123"/>
        <v>#N/A</v>
      </c>
      <c r="O576" s="15" t="e">
        <f t="shared" si="123"/>
        <v>#N/A</v>
      </c>
      <c r="P576" s="15" t="e">
        <f t="shared" si="123"/>
        <v>#N/A</v>
      </c>
      <c r="Q576" s="15" t="e">
        <f t="shared" si="123"/>
        <v>#N/A</v>
      </c>
      <c r="R576" s="15" t="e">
        <f t="shared" si="123"/>
        <v>#N/A</v>
      </c>
      <c r="S576" s="15" t="e">
        <f t="shared" si="123"/>
        <v>#N/A</v>
      </c>
      <c r="T576" s="15" t="e">
        <f t="shared" si="123"/>
        <v>#N/A</v>
      </c>
      <c r="U576" s="15" t="e">
        <f t="shared" si="123"/>
        <v>#N/A</v>
      </c>
      <c r="V576" s="15" t="e">
        <f t="shared" si="123"/>
        <v>#N/A</v>
      </c>
      <c r="W576" s="18" t="e">
        <f t="shared" si="116"/>
        <v>#N/A</v>
      </c>
      <c r="X576" s="18" t="e">
        <f t="shared" si="117"/>
        <v>#N/A</v>
      </c>
      <c r="Y576" s="18" t="e">
        <f t="shared" si="118"/>
        <v>#N/A</v>
      </c>
      <c r="Z576" s="18" t="e">
        <f t="shared" si="119"/>
        <v>#N/A</v>
      </c>
      <c r="AA576" s="15" t="e">
        <f t="shared" si="120"/>
        <v>#N/A</v>
      </c>
      <c r="AB576" s="15" t="e">
        <f t="shared" si="121"/>
        <v>#N/A</v>
      </c>
      <c r="AC576" s="15" t="e">
        <f t="shared" si="122"/>
        <v>#N/A</v>
      </c>
    </row>
    <row r="577" spans="1:29" hidden="1" x14ac:dyDescent="0.2">
      <c r="A577">
        <v>4912</v>
      </c>
      <c r="B577">
        <v>42566</v>
      </c>
      <c r="D577" t="s">
        <v>3554</v>
      </c>
      <c r="E577" t="s">
        <v>78</v>
      </c>
      <c r="F577" t="s">
        <v>868</v>
      </c>
      <c r="G577" t="e">
        <f t="shared" si="115"/>
        <v>#N/A</v>
      </c>
      <c r="H577" s="15" t="e">
        <f t="shared" si="123"/>
        <v>#N/A</v>
      </c>
      <c r="I577" s="15" t="e">
        <f t="shared" si="123"/>
        <v>#N/A</v>
      </c>
      <c r="J577" s="15" t="e">
        <f t="shared" si="123"/>
        <v>#N/A</v>
      </c>
      <c r="K577" s="15" t="e">
        <f t="shared" si="123"/>
        <v>#N/A</v>
      </c>
      <c r="L577" s="15" t="e">
        <f t="shared" si="123"/>
        <v>#N/A</v>
      </c>
      <c r="M577" s="15" t="e">
        <f t="shared" si="123"/>
        <v>#N/A</v>
      </c>
      <c r="N577" s="15" t="e">
        <f t="shared" si="123"/>
        <v>#N/A</v>
      </c>
      <c r="O577" s="15" t="e">
        <f t="shared" si="123"/>
        <v>#N/A</v>
      </c>
      <c r="P577" s="15" t="e">
        <f t="shared" si="123"/>
        <v>#N/A</v>
      </c>
      <c r="Q577" s="15" t="e">
        <f t="shared" si="123"/>
        <v>#N/A</v>
      </c>
      <c r="R577" s="15" t="e">
        <f t="shared" si="123"/>
        <v>#N/A</v>
      </c>
      <c r="S577" s="15" t="e">
        <f t="shared" si="123"/>
        <v>#N/A</v>
      </c>
      <c r="T577" s="15" t="e">
        <f t="shared" si="123"/>
        <v>#N/A</v>
      </c>
      <c r="U577" s="15" t="e">
        <f t="shared" si="123"/>
        <v>#N/A</v>
      </c>
      <c r="V577" s="15" t="e">
        <f t="shared" si="123"/>
        <v>#N/A</v>
      </c>
      <c r="W577" s="18" t="e">
        <f t="shared" si="116"/>
        <v>#N/A</v>
      </c>
      <c r="X577" s="18" t="e">
        <f t="shared" si="117"/>
        <v>#N/A</v>
      </c>
      <c r="Y577" s="18" t="e">
        <f t="shared" si="118"/>
        <v>#N/A</v>
      </c>
      <c r="Z577" s="18" t="e">
        <f t="shared" si="119"/>
        <v>#N/A</v>
      </c>
      <c r="AA577" s="15" t="e">
        <f t="shared" si="120"/>
        <v>#N/A</v>
      </c>
      <c r="AB577" s="15" t="e">
        <f t="shared" si="121"/>
        <v>#N/A</v>
      </c>
      <c r="AC577" s="15" t="e">
        <f t="shared" si="122"/>
        <v>#N/A</v>
      </c>
    </row>
    <row r="578" spans="1:29" hidden="1" x14ac:dyDescent="0.2">
      <c r="A578">
        <v>4913</v>
      </c>
      <c r="B578">
        <v>42513</v>
      </c>
      <c r="D578" t="s">
        <v>3555</v>
      </c>
      <c r="E578" t="s">
        <v>147</v>
      </c>
      <c r="F578" t="s">
        <v>6266</v>
      </c>
      <c r="G578" t="e">
        <f t="shared" si="115"/>
        <v>#N/A</v>
      </c>
      <c r="H578" s="15" t="e">
        <f t="shared" si="123"/>
        <v>#N/A</v>
      </c>
      <c r="I578" s="15" t="e">
        <f t="shared" si="123"/>
        <v>#N/A</v>
      </c>
      <c r="J578" s="15" t="e">
        <f t="shared" si="123"/>
        <v>#N/A</v>
      </c>
      <c r="K578" s="15" t="e">
        <f t="shared" si="123"/>
        <v>#N/A</v>
      </c>
      <c r="L578" s="15" t="e">
        <f t="shared" si="123"/>
        <v>#N/A</v>
      </c>
      <c r="M578" s="15" t="e">
        <f t="shared" si="123"/>
        <v>#N/A</v>
      </c>
      <c r="N578" s="15" t="e">
        <f t="shared" si="123"/>
        <v>#N/A</v>
      </c>
      <c r="O578" s="15" t="e">
        <f t="shared" si="123"/>
        <v>#N/A</v>
      </c>
      <c r="P578" s="15" t="e">
        <f t="shared" si="123"/>
        <v>#N/A</v>
      </c>
      <c r="Q578" s="15" t="e">
        <f t="shared" si="123"/>
        <v>#N/A</v>
      </c>
      <c r="R578" s="15" t="e">
        <f t="shared" si="123"/>
        <v>#N/A</v>
      </c>
      <c r="S578" s="15" t="e">
        <f t="shared" si="123"/>
        <v>#N/A</v>
      </c>
      <c r="T578" s="15" t="e">
        <f t="shared" si="123"/>
        <v>#N/A</v>
      </c>
      <c r="U578" s="15" t="e">
        <f t="shared" si="123"/>
        <v>#N/A</v>
      </c>
      <c r="V578" s="15" t="e">
        <f t="shared" si="123"/>
        <v>#N/A</v>
      </c>
      <c r="W578" s="18" t="e">
        <f t="shared" si="116"/>
        <v>#N/A</v>
      </c>
      <c r="X578" s="18" t="e">
        <f t="shared" si="117"/>
        <v>#N/A</v>
      </c>
      <c r="Y578" s="18" t="e">
        <f t="shared" si="118"/>
        <v>#N/A</v>
      </c>
      <c r="Z578" s="18" t="e">
        <f t="shared" si="119"/>
        <v>#N/A</v>
      </c>
      <c r="AA578" s="15" t="e">
        <f t="shared" si="120"/>
        <v>#N/A</v>
      </c>
      <c r="AB578" s="15" t="e">
        <f t="shared" si="121"/>
        <v>#N/A</v>
      </c>
      <c r="AC578" s="15" t="e">
        <f t="shared" si="122"/>
        <v>#N/A</v>
      </c>
    </row>
    <row r="579" spans="1:29" hidden="1" x14ac:dyDescent="0.2">
      <c r="A579">
        <v>4914</v>
      </c>
      <c r="B579">
        <v>42180</v>
      </c>
      <c r="D579" t="s">
        <v>3556</v>
      </c>
      <c r="E579" t="s">
        <v>111</v>
      </c>
      <c r="F579" t="s">
        <v>112</v>
      </c>
      <c r="G579" t="e">
        <f t="shared" si="115"/>
        <v>#N/A</v>
      </c>
      <c r="H579" s="15" t="e">
        <f t="shared" si="123"/>
        <v>#N/A</v>
      </c>
      <c r="I579" s="15" t="e">
        <f t="shared" si="123"/>
        <v>#N/A</v>
      </c>
      <c r="J579" s="15" t="e">
        <f t="shared" si="123"/>
        <v>#N/A</v>
      </c>
      <c r="K579" s="15" t="e">
        <f t="shared" si="123"/>
        <v>#N/A</v>
      </c>
      <c r="L579" s="15" t="e">
        <f t="shared" si="123"/>
        <v>#N/A</v>
      </c>
      <c r="M579" s="15" t="e">
        <f t="shared" si="123"/>
        <v>#N/A</v>
      </c>
      <c r="N579" s="15" t="e">
        <f t="shared" si="123"/>
        <v>#N/A</v>
      </c>
      <c r="O579" s="15" t="e">
        <f t="shared" si="123"/>
        <v>#N/A</v>
      </c>
      <c r="P579" s="15" t="e">
        <f t="shared" si="123"/>
        <v>#N/A</v>
      </c>
      <c r="Q579" s="15" t="e">
        <f t="shared" si="123"/>
        <v>#N/A</v>
      </c>
      <c r="R579" s="15" t="e">
        <f t="shared" si="123"/>
        <v>#N/A</v>
      </c>
      <c r="S579" s="15" t="e">
        <f t="shared" si="123"/>
        <v>#N/A</v>
      </c>
      <c r="T579" s="15" t="e">
        <f t="shared" si="123"/>
        <v>#N/A</v>
      </c>
      <c r="U579" s="15" t="e">
        <f t="shared" si="123"/>
        <v>#N/A</v>
      </c>
      <c r="V579" s="15" t="e">
        <f t="shared" si="123"/>
        <v>#N/A</v>
      </c>
      <c r="W579" s="18" t="e">
        <f t="shared" si="116"/>
        <v>#N/A</v>
      </c>
      <c r="X579" s="18" t="e">
        <f t="shared" si="117"/>
        <v>#N/A</v>
      </c>
      <c r="Y579" s="18" t="e">
        <f t="shared" si="118"/>
        <v>#N/A</v>
      </c>
      <c r="Z579" s="18" t="e">
        <f t="shared" si="119"/>
        <v>#N/A</v>
      </c>
      <c r="AA579" s="15" t="e">
        <f t="shared" si="120"/>
        <v>#N/A</v>
      </c>
      <c r="AB579" s="15" t="e">
        <f t="shared" si="121"/>
        <v>#N/A</v>
      </c>
      <c r="AC579" s="15" t="e">
        <f t="shared" si="122"/>
        <v>#N/A</v>
      </c>
    </row>
    <row r="580" spans="1:29" hidden="1" x14ac:dyDescent="0.2">
      <c r="A580">
        <v>4915</v>
      </c>
      <c r="B580">
        <v>40693</v>
      </c>
      <c r="D580" t="s">
        <v>3557</v>
      </c>
      <c r="E580" t="s">
        <v>78</v>
      </c>
      <c r="F580" t="s">
        <v>868</v>
      </c>
      <c r="G580" t="e">
        <f t="shared" si="115"/>
        <v>#N/A</v>
      </c>
      <c r="H580" s="15" t="e">
        <f t="shared" si="123"/>
        <v>#N/A</v>
      </c>
      <c r="I580" s="15" t="e">
        <f t="shared" si="123"/>
        <v>#N/A</v>
      </c>
      <c r="J580" s="15" t="e">
        <f t="shared" si="123"/>
        <v>#N/A</v>
      </c>
      <c r="K580" s="15" t="e">
        <f t="shared" si="123"/>
        <v>#N/A</v>
      </c>
      <c r="L580" s="15" t="e">
        <f t="shared" si="123"/>
        <v>#N/A</v>
      </c>
      <c r="M580" s="15" t="e">
        <f t="shared" si="123"/>
        <v>#N/A</v>
      </c>
      <c r="N580" s="15" t="e">
        <f t="shared" si="123"/>
        <v>#N/A</v>
      </c>
      <c r="O580" s="15" t="e">
        <f t="shared" si="123"/>
        <v>#N/A</v>
      </c>
      <c r="P580" s="15" t="e">
        <f t="shared" si="123"/>
        <v>#N/A</v>
      </c>
      <c r="Q580" s="15" t="e">
        <f t="shared" si="123"/>
        <v>#N/A</v>
      </c>
      <c r="R580" s="15" t="e">
        <f t="shared" si="123"/>
        <v>#N/A</v>
      </c>
      <c r="S580" s="15" t="e">
        <f t="shared" si="123"/>
        <v>#N/A</v>
      </c>
      <c r="T580" s="15" t="e">
        <f t="shared" si="123"/>
        <v>#N/A</v>
      </c>
      <c r="U580" s="15" t="e">
        <f t="shared" si="123"/>
        <v>#N/A</v>
      </c>
      <c r="V580" s="15" t="e">
        <f t="shared" si="123"/>
        <v>#N/A</v>
      </c>
      <c r="W580" s="18" t="e">
        <f t="shared" si="116"/>
        <v>#N/A</v>
      </c>
      <c r="X580" s="18" t="e">
        <f t="shared" si="117"/>
        <v>#N/A</v>
      </c>
      <c r="Y580" s="18" t="e">
        <f t="shared" si="118"/>
        <v>#N/A</v>
      </c>
      <c r="Z580" s="18" t="e">
        <f t="shared" si="119"/>
        <v>#N/A</v>
      </c>
      <c r="AA580" s="15" t="e">
        <f t="shared" si="120"/>
        <v>#N/A</v>
      </c>
      <c r="AB580" s="15" t="e">
        <f t="shared" si="121"/>
        <v>#N/A</v>
      </c>
      <c r="AC580" s="15" t="e">
        <f t="shared" si="122"/>
        <v>#N/A</v>
      </c>
    </row>
    <row r="581" spans="1:29" hidden="1" x14ac:dyDescent="0.2">
      <c r="A581">
        <v>4917</v>
      </c>
      <c r="B581">
        <v>39586</v>
      </c>
      <c r="D581" t="s">
        <v>3559</v>
      </c>
      <c r="E581" t="s">
        <v>240</v>
      </c>
      <c r="F581" t="s">
        <v>241</v>
      </c>
      <c r="G581" t="e">
        <f t="shared" si="115"/>
        <v>#N/A</v>
      </c>
      <c r="H581" s="15" t="e">
        <f t="shared" si="123"/>
        <v>#N/A</v>
      </c>
      <c r="I581" s="15" t="e">
        <f t="shared" si="123"/>
        <v>#N/A</v>
      </c>
      <c r="J581" s="15" t="e">
        <f t="shared" si="123"/>
        <v>#N/A</v>
      </c>
      <c r="K581" s="15" t="e">
        <f t="shared" si="123"/>
        <v>#N/A</v>
      </c>
      <c r="L581" s="15" t="e">
        <f t="shared" si="123"/>
        <v>#N/A</v>
      </c>
      <c r="M581" s="15" t="e">
        <f t="shared" si="123"/>
        <v>#N/A</v>
      </c>
      <c r="N581" s="15" t="e">
        <f t="shared" si="123"/>
        <v>#N/A</v>
      </c>
      <c r="O581" s="15" t="e">
        <f t="shared" si="123"/>
        <v>#N/A</v>
      </c>
      <c r="P581" s="15" t="e">
        <f t="shared" si="123"/>
        <v>#N/A</v>
      </c>
      <c r="Q581" s="15" t="e">
        <f t="shared" si="123"/>
        <v>#N/A</v>
      </c>
      <c r="R581" s="15" t="e">
        <f t="shared" si="123"/>
        <v>#N/A</v>
      </c>
      <c r="S581" s="15" t="e">
        <f t="shared" si="123"/>
        <v>#N/A</v>
      </c>
      <c r="T581" s="15" t="e">
        <f t="shared" si="123"/>
        <v>#N/A</v>
      </c>
      <c r="U581" s="15" t="e">
        <f t="shared" si="123"/>
        <v>#N/A</v>
      </c>
      <c r="V581" s="15" t="e">
        <f t="shared" si="123"/>
        <v>#N/A</v>
      </c>
      <c r="W581" s="18" t="e">
        <f t="shared" si="116"/>
        <v>#N/A</v>
      </c>
      <c r="X581" s="18" t="e">
        <f t="shared" si="117"/>
        <v>#N/A</v>
      </c>
      <c r="Y581" s="18" t="e">
        <f t="shared" si="118"/>
        <v>#N/A</v>
      </c>
      <c r="Z581" s="18" t="e">
        <f t="shared" si="119"/>
        <v>#N/A</v>
      </c>
      <c r="AA581" s="15" t="e">
        <f t="shared" si="120"/>
        <v>#N/A</v>
      </c>
      <c r="AB581" s="15" t="e">
        <f t="shared" si="121"/>
        <v>#N/A</v>
      </c>
      <c r="AC581" s="15" t="e">
        <f t="shared" si="122"/>
        <v>#N/A</v>
      </c>
    </row>
    <row r="582" spans="1:29" hidden="1" x14ac:dyDescent="0.2">
      <c r="A582">
        <v>4918</v>
      </c>
      <c r="B582">
        <v>42842</v>
      </c>
      <c r="D582" t="s">
        <v>3560</v>
      </c>
      <c r="E582" t="s">
        <v>941</v>
      </c>
      <c r="F582" t="s">
        <v>942</v>
      </c>
      <c r="G582" t="e">
        <f t="shared" si="115"/>
        <v>#N/A</v>
      </c>
      <c r="H582" s="15" t="e">
        <f t="shared" si="123"/>
        <v>#N/A</v>
      </c>
      <c r="I582" s="15" t="e">
        <f t="shared" si="123"/>
        <v>#N/A</v>
      </c>
      <c r="J582" s="15" t="e">
        <f t="shared" si="123"/>
        <v>#N/A</v>
      </c>
      <c r="K582" s="15" t="e">
        <f t="shared" si="123"/>
        <v>#N/A</v>
      </c>
      <c r="L582" s="15" t="e">
        <f t="shared" si="123"/>
        <v>#N/A</v>
      </c>
      <c r="M582" s="15" t="e">
        <f t="shared" si="123"/>
        <v>#N/A</v>
      </c>
      <c r="N582" s="15" t="e">
        <f t="shared" si="123"/>
        <v>#N/A</v>
      </c>
      <c r="O582" s="15" t="e">
        <f t="shared" si="123"/>
        <v>#N/A</v>
      </c>
      <c r="P582" s="15" t="e">
        <f t="shared" si="123"/>
        <v>#N/A</v>
      </c>
      <c r="Q582" s="15" t="e">
        <f t="shared" si="123"/>
        <v>#N/A</v>
      </c>
      <c r="R582" s="15" t="e">
        <f t="shared" si="123"/>
        <v>#N/A</v>
      </c>
      <c r="S582" s="15" t="e">
        <f t="shared" si="123"/>
        <v>#N/A</v>
      </c>
      <c r="T582" s="15" t="e">
        <f t="shared" si="123"/>
        <v>#N/A</v>
      </c>
      <c r="U582" s="15" t="e">
        <f t="shared" si="123"/>
        <v>#N/A</v>
      </c>
      <c r="V582" s="15" t="e">
        <f t="shared" si="123"/>
        <v>#N/A</v>
      </c>
      <c r="W582" s="18" t="e">
        <f t="shared" si="116"/>
        <v>#N/A</v>
      </c>
      <c r="X582" s="18" t="e">
        <f t="shared" si="117"/>
        <v>#N/A</v>
      </c>
      <c r="Y582" s="18" t="e">
        <f t="shared" si="118"/>
        <v>#N/A</v>
      </c>
      <c r="Z582" s="18" t="e">
        <f t="shared" si="119"/>
        <v>#N/A</v>
      </c>
      <c r="AA582" s="15" t="e">
        <f t="shared" si="120"/>
        <v>#N/A</v>
      </c>
      <c r="AB582" s="15" t="e">
        <f t="shared" si="121"/>
        <v>#N/A</v>
      </c>
      <c r="AC582" s="15" t="e">
        <f t="shared" si="122"/>
        <v>#N/A</v>
      </c>
    </row>
    <row r="583" spans="1:29" hidden="1" x14ac:dyDescent="0.2">
      <c r="A583">
        <v>4919</v>
      </c>
      <c r="B583">
        <v>42742</v>
      </c>
      <c r="D583" t="s">
        <v>3561</v>
      </c>
      <c r="E583" t="s">
        <v>941</v>
      </c>
      <c r="F583" t="s">
        <v>942</v>
      </c>
      <c r="G583" t="str">
        <f t="shared" si="115"/>
        <v>VTS3 963-987 Melton Hwy Fraser</v>
      </c>
      <c r="H583" s="15">
        <f t="shared" si="123"/>
        <v>0</v>
      </c>
      <c r="I583" s="15">
        <f t="shared" si="123"/>
        <v>0</v>
      </c>
      <c r="J583" s="15">
        <f t="shared" si="123"/>
        <v>700.5</v>
      </c>
      <c r="K583" s="15">
        <f t="shared" si="123"/>
        <v>12374.57</v>
      </c>
      <c r="L583" s="15">
        <f t="shared" si="123"/>
        <v>0</v>
      </c>
      <c r="M583" s="15">
        <f t="shared" si="123"/>
        <v>0</v>
      </c>
      <c r="N583" s="15">
        <f t="shared" si="123"/>
        <v>0</v>
      </c>
      <c r="O583" s="15">
        <f t="shared" si="123"/>
        <v>501</v>
      </c>
      <c r="P583" s="15">
        <f t="shared" si="123"/>
        <v>700.5</v>
      </c>
      <c r="Q583" s="15">
        <f t="shared" si="123"/>
        <v>0</v>
      </c>
      <c r="R583" s="15">
        <f t="shared" si="123"/>
        <v>12175.07</v>
      </c>
      <c r="S583" s="15">
        <f t="shared" si="123"/>
        <v>12374.57</v>
      </c>
      <c r="T583" s="15">
        <f t="shared" si="123"/>
        <v>0</v>
      </c>
      <c r="U583" s="15">
        <f t="shared" si="123"/>
        <v>0</v>
      </c>
      <c r="V583" s="15">
        <f t="shared" si="123"/>
        <v>0</v>
      </c>
      <c r="W583" s="18">
        <f t="shared" si="116"/>
        <v>0</v>
      </c>
      <c r="X583" s="18">
        <f t="shared" si="117"/>
        <v>12374.57</v>
      </c>
      <c r="Y583" s="18">
        <f t="shared" si="118"/>
        <v>-12374.57</v>
      </c>
      <c r="Z583" s="18">
        <f t="shared" si="119"/>
        <v>0</v>
      </c>
      <c r="AA583" s="15">
        <f t="shared" si="120"/>
        <v>11674.07</v>
      </c>
      <c r="AB583" s="15">
        <f t="shared" si="121"/>
        <v>700.5</v>
      </c>
      <c r="AC583" s="15">
        <f t="shared" si="122"/>
        <v>0</v>
      </c>
    </row>
    <row r="584" spans="1:29" hidden="1" x14ac:dyDescent="0.2">
      <c r="A584">
        <v>4920</v>
      </c>
      <c r="B584">
        <v>42357</v>
      </c>
      <c r="D584" t="s">
        <v>3562</v>
      </c>
      <c r="E584" t="s">
        <v>941</v>
      </c>
      <c r="F584" t="s">
        <v>942</v>
      </c>
      <c r="G584" t="e">
        <f t="shared" si="115"/>
        <v>#N/A</v>
      </c>
      <c r="H584" s="15" t="e">
        <f t="shared" si="123"/>
        <v>#N/A</v>
      </c>
      <c r="I584" s="15" t="e">
        <f t="shared" si="123"/>
        <v>#N/A</v>
      </c>
      <c r="J584" s="15" t="e">
        <f t="shared" si="123"/>
        <v>#N/A</v>
      </c>
      <c r="K584" s="15" t="e">
        <f t="shared" si="123"/>
        <v>#N/A</v>
      </c>
      <c r="L584" s="15" t="e">
        <f t="shared" si="123"/>
        <v>#N/A</v>
      </c>
      <c r="M584" s="15" t="e">
        <f t="shared" si="123"/>
        <v>#N/A</v>
      </c>
      <c r="N584" s="15" t="e">
        <f t="shared" si="123"/>
        <v>#N/A</v>
      </c>
      <c r="O584" s="15" t="e">
        <f t="shared" si="123"/>
        <v>#N/A</v>
      </c>
      <c r="P584" s="15" t="e">
        <f t="shared" si="123"/>
        <v>#N/A</v>
      </c>
      <c r="Q584" s="15" t="e">
        <f t="shared" si="123"/>
        <v>#N/A</v>
      </c>
      <c r="R584" s="15" t="e">
        <f t="shared" si="123"/>
        <v>#N/A</v>
      </c>
      <c r="S584" s="15" t="e">
        <f t="shared" si="123"/>
        <v>#N/A</v>
      </c>
      <c r="T584" s="15" t="e">
        <f t="shared" si="123"/>
        <v>#N/A</v>
      </c>
      <c r="U584" s="15" t="e">
        <f t="shared" si="123"/>
        <v>#N/A</v>
      </c>
      <c r="V584" s="15" t="e">
        <f t="shared" si="123"/>
        <v>#N/A</v>
      </c>
      <c r="W584" s="18" t="e">
        <f t="shared" si="116"/>
        <v>#N/A</v>
      </c>
      <c r="X584" s="18" t="e">
        <f t="shared" si="117"/>
        <v>#N/A</v>
      </c>
      <c r="Y584" s="18" t="e">
        <f t="shared" si="118"/>
        <v>#N/A</v>
      </c>
      <c r="Z584" s="18" t="e">
        <f t="shared" si="119"/>
        <v>#N/A</v>
      </c>
      <c r="AA584" s="15" t="e">
        <f t="shared" si="120"/>
        <v>#N/A</v>
      </c>
      <c r="AB584" s="15" t="e">
        <f t="shared" si="121"/>
        <v>#N/A</v>
      </c>
      <c r="AC584" s="15" t="e">
        <f t="shared" si="122"/>
        <v>#N/A</v>
      </c>
    </row>
    <row r="585" spans="1:29" hidden="1" x14ac:dyDescent="0.2">
      <c r="A585">
        <v>4921</v>
      </c>
      <c r="B585">
        <v>42841</v>
      </c>
      <c r="D585" t="s">
        <v>3563</v>
      </c>
      <c r="E585" t="s">
        <v>941</v>
      </c>
      <c r="F585" t="s">
        <v>942</v>
      </c>
      <c r="G585" t="str">
        <f t="shared" si="115"/>
        <v>VTS3 YanYean-Bald Hill Water</v>
      </c>
      <c r="H585" s="15">
        <f t="shared" si="123"/>
        <v>0</v>
      </c>
      <c r="I585" s="15">
        <f t="shared" si="123"/>
        <v>0</v>
      </c>
      <c r="J585" s="15">
        <f t="shared" si="123"/>
        <v>55360.32</v>
      </c>
      <c r="K585" s="15">
        <f t="shared" si="123"/>
        <v>59499.16</v>
      </c>
      <c r="L585" s="15">
        <f t="shared" si="123"/>
        <v>0</v>
      </c>
      <c r="M585" s="15">
        <f t="shared" si="123"/>
        <v>0</v>
      </c>
      <c r="N585" s="15">
        <f t="shared" si="123"/>
        <v>0</v>
      </c>
      <c r="O585" s="15">
        <f t="shared" si="123"/>
        <v>12847.3</v>
      </c>
      <c r="P585" s="15">
        <f t="shared" si="123"/>
        <v>55360.32</v>
      </c>
      <c r="Q585" s="15">
        <f t="shared" si="123"/>
        <v>0</v>
      </c>
      <c r="R585" s="15">
        <f t="shared" si="123"/>
        <v>16986.14</v>
      </c>
      <c r="S585" s="15">
        <f t="shared" si="123"/>
        <v>59499.16</v>
      </c>
      <c r="T585" s="15">
        <f t="shared" si="123"/>
        <v>0</v>
      </c>
      <c r="U585" s="15">
        <f t="shared" si="123"/>
        <v>34700.230000000003</v>
      </c>
      <c r="V585" s="15">
        <f t="shared" si="123"/>
        <v>0</v>
      </c>
      <c r="W585" s="18">
        <f t="shared" si="116"/>
        <v>0</v>
      </c>
      <c r="X585" s="18">
        <f t="shared" si="117"/>
        <v>59499.16</v>
      </c>
      <c r="Y585" s="18">
        <f t="shared" si="118"/>
        <v>-59499.16</v>
      </c>
      <c r="Z585" s="18">
        <f t="shared" si="119"/>
        <v>0</v>
      </c>
      <c r="AA585" s="15">
        <f t="shared" si="120"/>
        <v>4138.8400000000038</v>
      </c>
      <c r="AB585" s="15">
        <f t="shared" si="121"/>
        <v>55360.32</v>
      </c>
      <c r="AC585" s="15">
        <f t="shared" si="122"/>
        <v>0</v>
      </c>
    </row>
    <row r="586" spans="1:29" hidden="1" x14ac:dyDescent="0.2">
      <c r="A586">
        <v>4922</v>
      </c>
      <c r="B586">
        <v>42822</v>
      </c>
      <c r="D586" t="s">
        <v>3564</v>
      </c>
      <c r="E586" t="s">
        <v>941</v>
      </c>
      <c r="F586" t="s">
        <v>942</v>
      </c>
      <c r="G586" t="str">
        <f t="shared" si="115"/>
        <v>VTS3 80 Thewlis Rd Pakenham</v>
      </c>
      <c r="H586" s="15">
        <f t="shared" ref="H586:V602" si="124">VLOOKUP($A586,SIBMonthly,H$1,FALSE)</f>
        <v>0</v>
      </c>
      <c r="I586" s="15">
        <f t="shared" si="124"/>
        <v>0</v>
      </c>
      <c r="J586" s="15">
        <f t="shared" si="124"/>
        <v>1374.11</v>
      </c>
      <c r="K586" s="15">
        <f t="shared" si="124"/>
        <v>23501.42</v>
      </c>
      <c r="L586" s="15">
        <f t="shared" si="124"/>
        <v>0</v>
      </c>
      <c r="M586" s="15">
        <f t="shared" si="124"/>
        <v>0</v>
      </c>
      <c r="N586" s="15">
        <f t="shared" si="124"/>
        <v>0</v>
      </c>
      <c r="O586" s="15">
        <f t="shared" si="124"/>
        <v>1374.11</v>
      </c>
      <c r="P586" s="15">
        <f t="shared" si="124"/>
        <v>1374.11</v>
      </c>
      <c r="Q586" s="15">
        <f t="shared" si="124"/>
        <v>0</v>
      </c>
      <c r="R586" s="15">
        <f t="shared" si="124"/>
        <v>23501.42</v>
      </c>
      <c r="S586" s="15">
        <f t="shared" si="124"/>
        <v>23501.42</v>
      </c>
      <c r="T586" s="15">
        <f t="shared" si="124"/>
        <v>0</v>
      </c>
      <c r="U586" s="15">
        <f t="shared" si="124"/>
        <v>6534.06</v>
      </c>
      <c r="V586" s="15">
        <f t="shared" si="124"/>
        <v>0</v>
      </c>
      <c r="W586" s="18">
        <f t="shared" si="116"/>
        <v>0</v>
      </c>
      <c r="X586" s="18">
        <f t="shared" si="117"/>
        <v>23501.42</v>
      </c>
      <c r="Y586" s="18">
        <f t="shared" si="118"/>
        <v>-23501.42</v>
      </c>
      <c r="Z586" s="18">
        <f t="shared" si="119"/>
        <v>0</v>
      </c>
      <c r="AA586" s="15">
        <f t="shared" si="120"/>
        <v>22127.309999999998</v>
      </c>
      <c r="AB586" s="15">
        <f t="shared" si="121"/>
        <v>1374.11</v>
      </c>
      <c r="AC586" s="15">
        <f t="shared" si="122"/>
        <v>0</v>
      </c>
    </row>
    <row r="587" spans="1:29" hidden="1" x14ac:dyDescent="0.2">
      <c r="A587">
        <v>4923</v>
      </c>
      <c r="B587">
        <v>42641</v>
      </c>
      <c r="C587" t="s">
        <v>3565</v>
      </c>
      <c r="D587" t="s">
        <v>3566</v>
      </c>
      <c r="E587" t="s">
        <v>66</v>
      </c>
      <c r="F587" t="s">
        <v>67</v>
      </c>
      <c r="G587" t="str">
        <f t="shared" si="115"/>
        <v>MSP21.SIB34 SCC Office&amp;storage</v>
      </c>
      <c r="H587" s="15">
        <f t="shared" si="124"/>
        <v>0</v>
      </c>
      <c r="I587" s="15">
        <f t="shared" si="124"/>
        <v>0</v>
      </c>
      <c r="J587" s="15">
        <f t="shared" si="124"/>
        <v>0</v>
      </c>
      <c r="K587" s="15">
        <f t="shared" si="124"/>
        <v>0</v>
      </c>
      <c r="L587" s="15">
        <f t="shared" si="124"/>
        <v>50000</v>
      </c>
      <c r="M587" s="15">
        <f t="shared" si="124"/>
        <v>0</v>
      </c>
      <c r="N587" s="15">
        <f t="shared" si="124"/>
        <v>0</v>
      </c>
      <c r="O587" s="15">
        <f t="shared" si="124"/>
        <v>0</v>
      </c>
      <c r="P587" s="15">
        <f t="shared" si="124"/>
        <v>0</v>
      </c>
      <c r="Q587" s="15">
        <f t="shared" si="124"/>
        <v>0</v>
      </c>
      <c r="R587" s="15">
        <f t="shared" si="124"/>
        <v>0</v>
      </c>
      <c r="S587" s="15">
        <f t="shared" si="124"/>
        <v>0</v>
      </c>
      <c r="T587" s="15">
        <f t="shared" si="124"/>
        <v>0</v>
      </c>
      <c r="U587" s="15">
        <f t="shared" si="124"/>
        <v>0</v>
      </c>
      <c r="V587" s="15">
        <f t="shared" si="124"/>
        <v>0</v>
      </c>
      <c r="W587" s="18">
        <f t="shared" si="116"/>
        <v>0</v>
      </c>
      <c r="X587" s="18">
        <f t="shared" si="117"/>
        <v>0</v>
      </c>
      <c r="Y587" s="18">
        <f t="shared" si="118"/>
        <v>0</v>
      </c>
      <c r="Z587" s="18">
        <f t="shared" si="119"/>
        <v>0</v>
      </c>
      <c r="AA587" s="15">
        <f t="shared" si="120"/>
        <v>0</v>
      </c>
      <c r="AB587" s="15">
        <f t="shared" si="121"/>
        <v>0</v>
      </c>
      <c r="AC587" s="15">
        <f t="shared" si="122"/>
        <v>0</v>
      </c>
    </row>
    <row r="588" spans="1:29" hidden="1" x14ac:dyDescent="0.2">
      <c r="A588">
        <v>4924</v>
      </c>
      <c r="B588">
        <v>42672</v>
      </c>
      <c r="C588" t="s">
        <v>3567</v>
      </c>
      <c r="D588" t="s">
        <v>3568</v>
      </c>
      <c r="E588" t="s">
        <v>71</v>
      </c>
      <c r="F588" t="s">
        <v>6263</v>
      </c>
      <c r="G588" t="str">
        <f t="shared" si="115"/>
        <v>MSP21.SIB35 SCC DA EQUIP FEED</v>
      </c>
      <c r="H588" s="15">
        <f t="shared" si="124"/>
        <v>0</v>
      </c>
      <c r="I588" s="15">
        <f t="shared" si="124"/>
        <v>0</v>
      </c>
      <c r="J588" s="15">
        <f t="shared" si="124"/>
        <v>1945072.76</v>
      </c>
      <c r="K588" s="15">
        <f t="shared" si="124"/>
        <v>2172691.9500000002</v>
      </c>
      <c r="L588" s="15">
        <f t="shared" si="124"/>
        <v>1050000</v>
      </c>
      <c r="M588" s="15">
        <f t="shared" si="124"/>
        <v>1350000.01</v>
      </c>
      <c r="N588" s="15">
        <f t="shared" si="124"/>
        <v>2700000</v>
      </c>
      <c r="O588" s="15">
        <f t="shared" si="124"/>
        <v>2095698.711619</v>
      </c>
      <c r="P588" s="15">
        <f t="shared" si="124"/>
        <v>2206704.5793590001</v>
      </c>
      <c r="Q588" s="15">
        <f t="shared" si="124"/>
        <v>261631.81935899999</v>
      </c>
      <c r="R588" s="15">
        <f t="shared" si="124"/>
        <v>2806773.5919400002</v>
      </c>
      <c r="S588" s="15">
        <f t="shared" si="124"/>
        <v>2867779.4596799999</v>
      </c>
      <c r="T588" s="15">
        <f t="shared" si="124"/>
        <v>695087.50968000002</v>
      </c>
      <c r="U588" s="15">
        <f t="shared" si="124"/>
        <v>91710.65</v>
      </c>
      <c r="V588" s="15">
        <f t="shared" si="124"/>
        <v>0</v>
      </c>
      <c r="W588" s="18">
        <f t="shared" si="116"/>
        <v>2700000</v>
      </c>
      <c r="X588" s="18">
        <f t="shared" si="117"/>
        <v>2867779.4596799999</v>
      </c>
      <c r="Y588" s="18">
        <f t="shared" si="118"/>
        <v>-167779.45967999985</v>
      </c>
      <c r="Z588" s="18">
        <f t="shared" si="119"/>
        <v>1350000.01</v>
      </c>
      <c r="AA588" s="15">
        <f t="shared" si="120"/>
        <v>227619.19000000018</v>
      </c>
      <c r="AB588" s="15">
        <f t="shared" si="121"/>
        <v>2206704.5793590001</v>
      </c>
      <c r="AC588" s="15">
        <f t="shared" si="122"/>
        <v>433455.69032099983</v>
      </c>
    </row>
    <row r="589" spans="1:29" hidden="1" x14ac:dyDescent="0.2">
      <c r="A589">
        <v>4925</v>
      </c>
      <c r="B589">
        <v>42673</v>
      </c>
      <c r="D589" t="s">
        <v>3570</v>
      </c>
      <c r="E589" t="s">
        <v>867</v>
      </c>
      <c r="F589" t="s">
        <v>868</v>
      </c>
      <c r="G589" t="e">
        <f t="shared" si="115"/>
        <v>#N/A</v>
      </c>
      <c r="H589" s="15" t="e">
        <f t="shared" si="124"/>
        <v>#N/A</v>
      </c>
      <c r="I589" s="15" t="e">
        <f t="shared" si="124"/>
        <v>#N/A</v>
      </c>
      <c r="J589" s="15" t="e">
        <f t="shared" si="124"/>
        <v>#N/A</v>
      </c>
      <c r="K589" s="15" t="e">
        <f t="shared" si="124"/>
        <v>#N/A</v>
      </c>
      <c r="L589" s="15" t="e">
        <f t="shared" si="124"/>
        <v>#N/A</v>
      </c>
      <c r="M589" s="15" t="e">
        <f t="shared" si="124"/>
        <v>#N/A</v>
      </c>
      <c r="N589" s="15" t="e">
        <f t="shared" si="124"/>
        <v>#N/A</v>
      </c>
      <c r="O589" s="15" t="e">
        <f t="shared" si="124"/>
        <v>#N/A</v>
      </c>
      <c r="P589" s="15" t="e">
        <f t="shared" si="124"/>
        <v>#N/A</v>
      </c>
      <c r="Q589" s="15" t="e">
        <f t="shared" si="124"/>
        <v>#N/A</v>
      </c>
      <c r="R589" s="15" t="e">
        <f t="shared" si="124"/>
        <v>#N/A</v>
      </c>
      <c r="S589" s="15" t="e">
        <f t="shared" si="124"/>
        <v>#N/A</v>
      </c>
      <c r="T589" s="15" t="e">
        <f t="shared" si="124"/>
        <v>#N/A</v>
      </c>
      <c r="U589" s="15" t="e">
        <f t="shared" si="124"/>
        <v>#N/A</v>
      </c>
      <c r="V589" s="15" t="e">
        <f t="shared" si="124"/>
        <v>#N/A</v>
      </c>
      <c r="W589" s="18" t="e">
        <f t="shared" si="116"/>
        <v>#N/A</v>
      </c>
      <c r="X589" s="18" t="e">
        <f t="shared" si="117"/>
        <v>#N/A</v>
      </c>
      <c r="Y589" s="18" t="e">
        <f t="shared" si="118"/>
        <v>#N/A</v>
      </c>
      <c r="Z589" s="18" t="e">
        <f t="shared" si="119"/>
        <v>#N/A</v>
      </c>
      <c r="AA589" s="15" t="e">
        <f t="shared" si="120"/>
        <v>#N/A</v>
      </c>
      <c r="AB589" s="15" t="e">
        <f t="shared" si="121"/>
        <v>#N/A</v>
      </c>
      <c r="AC589" s="15" t="e">
        <f t="shared" si="122"/>
        <v>#N/A</v>
      </c>
    </row>
    <row r="590" spans="1:29" hidden="1" x14ac:dyDescent="0.2">
      <c r="A590">
        <v>4926</v>
      </c>
      <c r="B590">
        <v>42684</v>
      </c>
      <c r="C590" t="s">
        <v>3571</v>
      </c>
      <c r="D590" t="s">
        <v>3572</v>
      </c>
      <c r="E590" t="s">
        <v>123</v>
      </c>
      <c r="F590" t="s">
        <v>124</v>
      </c>
      <c r="G590" t="str">
        <f t="shared" si="115"/>
        <v>LNG21.SIB12 Firewater Storage</v>
      </c>
      <c r="H590" s="15">
        <f t="shared" si="124"/>
        <v>0</v>
      </c>
      <c r="I590" s="15">
        <f t="shared" si="124"/>
        <v>0</v>
      </c>
      <c r="J590" s="15">
        <f t="shared" si="124"/>
        <v>15180.44</v>
      </c>
      <c r="K590" s="15">
        <f t="shared" si="124"/>
        <v>74286.11</v>
      </c>
      <c r="L590" s="15">
        <f t="shared" si="124"/>
        <v>50000</v>
      </c>
      <c r="M590" s="15">
        <f t="shared" si="124"/>
        <v>0</v>
      </c>
      <c r="N590" s="15">
        <f t="shared" si="124"/>
        <v>88000</v>
      </c>
      <c r="O590" s="15">
        <f t="shared" si="124"/>
        <v>7180.44</v>
      </c>
      <c r="P590" s="15">
        <f t="shared" si="124"/>
        <v>15180.44</v>
      </c>
      <c r="Q590" s="15">
        <f t="shared" si="124"/>
        <v>0</v>
      </c>
      <c r="R590" s="15">
        <f t="shared" si="124"/>
        <v>3066286.11</v>
      </c>
      <c r="S590" s="15">
        <f t="shared" si="124"/>
        <v>3074286.11</v>
      </c>
      <c r="T590" s="15">
        <f t="shared" si="124"/>
        <v>3000000</v>
      </c>
      <c r="U590" s="15">
        <f t="shared" si="124"/>
        <v>0</v>
      </c>
      <c r="V590" s="15">
        <f t="shared" si="124"/>
        <v>0</v>
      </c>
      <c r="W590" s="18">
        <f t="shared" si="116"/>
        <v>88000</v>
      </c>
      <c r="X590" s="18">
        <f t="shared" si="117"/>
        <v>3074286.11</v>
      </c>
      <c r="Y590" s="18">
        <f t="shared" si="118"/>
        <v>-2986286.11</v>
      </c>
      <c r="Z590" s="18">
        <f t="shared" si="119"/>
        <v>0</v>
      </c>
      <c r="AA590" s="15">
        <f t="shared" si="120"/>
        <v>59105.67</v>
      </c>
      <c r="AB590" s="15">
        <f t="shared" si="121"/>
        <v>15180.44</v>
      </c>
      <c r="AC590" s="15">
        <f t="shared" si="122"/>
        <v>3000000</v>
      </c>
    </row>
    <row r="591" spans="1:29" hidden="1" x14ac:dyDescent="0.2">
      <c r="A591">
        <v>4927</v>
      </c>
      <c r="B591">
        <v>42688</v>
      </c>
      <c r="C591" t="s">
        <v>3573</v>
      </c>
      <c r="D591" t="s">
        <v>3574</v>
      </c>
      <c r="E591" t="s">
        <v>91</v>
      </c>
      <c r="F591" t="s">
        <v>92</v>
      </c>
      <c r="G591" t="e">
        <f t="shared" si="115"/>
        <v>#N/A</v>
      </c>
      <c r="H591" s="15" t="e">
        <f t="shared" si="124"/>
        <v>#N/A</v>
      </c>
      <c r="I591" s="15" t="e">
        <f t="shared" si="124"/>
        <v>#N/A</v>
      </c>
      <c r="J591" s="15" t="e">
        <f t="shared" si="124"/>
        <v>#N/A</v>
      </c>
      <c r="K591" s="15" t="e">
        <f t="shared" si="124"/>
        <v>#N/A</v>
      </c>
      <c r="L591" s="15" t="e">
        <f t="shared" si="124"/>
        <v>#N/A</v>
      </c>
      <c r="M591" s="15" t="e">
        <f t="shared" si="124"/>
        <v>#N/A</v>
      </c>
      <c r="N591" s="15" t="e">
        <f t="shared" si="124"/>
        <v>#N/A</v>
      </c>
      <c r="O591" s="15" t="e">
        <f t="shared" si="124"/>
        <v>#N/A</v>
      </c>
      <c r="P591" s="15" t="e">
        <f t="shared" si="124"/>
        <v>#N/A</v>
      </c>
      <c r="Q591" s="15" t="e">
        <f t="shared" si="124"/>
        <v>#N/A</v>
      </c>
      <c r="R591" s="15" t="e">
        <f t="shared" si="124"/>
        <v>#N/A</v>
      </c>
      <c r="S591" s="15" t="e">
        <f t="shared" si="124"/>
        <v>#N/A</v>
      </c>
      <c r="T591" s="15" t="e">
        <f t="shared" si="124"/>
        <v>#N/A</v>
      </c>
      <c r="U591" s="15" t="e">
        <f t="shared" si="124"/>
        <v>#N/A</v>
      </c>
      <c r="V591" s="15" t="e">
        <f t="shared" si="124"/>
        <v>#N/A</v>
      </c>
      <c r="W591" s="18" t="e">
        <f t="shared" si="116"/>
        <v>#N/A</v>
      </c>
      <c r="X591" s="18" t="e">
        <f t="shared" si="117"/>
        <v>#N/A</v>
      </c>
      <c r="Y591" s="18" t="e">
        <f t="shared" si="118"/>
        <v>#N/A</v>
      </c>
      <c r="Z591" s="18" t="e">
        <f t="shared" si="119"/>
        <v>#N/A</v>
      </c>
      <c r="AA591" s="15" t="e">
        <f t="shared" si="120"/>
        <v>#N/A</v>
      </c>
      <c r="AB591" s="15" t="e">
        <f t="shared" si="121"/>
        <v>#N/A</v>
      </c>
      <c r="AC591" s="15" t="e">
        <f t="shared" si="122"/>
        <v>#N/A</v>
      </c>
    </row>
    <row r="592" spans="1:29" hidden="1" x14ac:dyDescent="0.2">
      <c r="A592">
        <v>4928</v>
      </c>
      <c r="B592">
        <v>42690</v>
      </c>
      <c r="C592" t="s">
        <v>3575</v>
      </c>
      <c r="D592" t="s">
        <v>3576</v>
      </c>
      <c r="E592" t="s">
        <v>29</v>
      </c>
      <c r="F592" t="s">
        <v>538</v>
      </c>
      <c r="G592" t="e">
        <f t="shared" si="115"/>
        <v>#N/A</v>
      </c>
      <c r="H592" s="15" t="e">
        <f t="shared" si="124"/>
        <v>#N/A</v>
      </c>
      <c r="I592" s="15" t="e">
        <f t="shared" si="124"/>
        <v>#N/A</v>
      </c>
      <c r="J592" s="15" t="e">
        <f t="shared" si="124"/>
        <v>#N/A</v>
      </c>
      <c r="K592" s="15" t="e">
        <f t="shared" si="124"/>
        <v>#N/A</v>
      </c>
      <c r="L592" s="15" t="e">
        <f t="shared" si="124"/>
        <v>#N/A</v>
      </c>
      <c r="M592" s="15" t="e">
        <f t="shared" si="124"/>
        <v>#N/A</v>
      </c>
      <c r="N592" s="15" t="e">
        <f t="shared" si="124"/>
        <v>#N/A</v>
      </c>
      <c r="O592" s="15" t="e">
        <f t="shared" si="124"/>
        <v>#N/A</v>
      </c>
      <c r="P592" s="15" t="e">
        <f t="shared" si="124"/>
        <v>#N/A</v>
      </c>
      <c r="Q592" s="15" t="e">
        <f t="shared" si="124"/>
        <v>#N/A</v>
      </c>
      <c r="R592" s="15" t="e">
        <f t="shared" si="124"/>
        <v>#N/A</v>
      </c>
      <c r="S592" s="15" t="e">
        <f t="shared" si="124"/>
        <v>#N/A</v>
      </c>
      <c r="T592" s="15" t="e">
        <f t="shared" si="124"/>
        <v>#N/A</v>
      </c>
      <c r="U592" s="15" t="e">
        <f t="shared" si="124"/>
        <v>#N/A</v>
      </c>
      <c r="V592" s="15" t="e">
        <f t="shared" si="124"/>
        <v>#N/A</v>
      </c>
      <c r="W592" s="18" t="e">
        <f t="shared" si="116"/>
        <v>#N/A</v>
      </c>
      <c r="X592" s="18" t="e">
        <f t="shared" si="117"/>
        <v>#N/A</v>
      </c>
      <c r="Y592" s="18" t="e">
        <f t="shared" si="118"/>
        <v>#N/A</v>
      </c>
      <c r="Z592" s="18" t="e">
        <f t="shared" si="119"/>
        <v>#N/A</v>
      </c>
      <c r="AA592" s="15" t="e">
        <f t="shared" si="120"/>
        <v>#N/A</v>
      </c>
      <c r="AB592" s="15" t="e">
        <f t="shared" si="121"/>
        <v>#N/A</v>
      </c>
      <c r="AC592" s="15" t="e">
        <f t="shared" si="122"/>
        <v>#N/A</v>
      </c>
    </row>
    <row r="593" spans="1:29" hidden="1" x14ac:dyDescent="0.2">
      <c r="A593">
        <v>4929</v>
      </c>
      <c r="B593">
        <v>42695</v>
      </c>
      <c r="D593" t="s">
        <v>3578</v>
      </c>
      <c r="E593" t="s">
        <v>346</v>
      </c>
      <c r="F593" t="s">
        <v>347</v>
      </c>
      <c r="G593" t="str">
        <f t="shared" si="115"/>
        <v>ER Equipment Stand &amp; Upgrade</v>
      </c>
      <c r="H593" s="15">
        <f t="shared" si="124"/>
        <v>0</v>
      </c>
      <c r="I593" s="15">
        <f t="shared" si="124"/>
        <v>0</v>
      </c>
      <c r="J593" s="15">
        <f t="shared" si="124"/>
        <v>619714.41</v>
      </c>
      <c r="K593" s="15">
        <f t="shared" si="124"/>
        <v>1534896.45</v>
      </c>
      <c r="L593" s="15">
        <f t="shared" si="124"/>
        <v>1489000</v>
      </c>
      <c r="M593" s="15">
        <f t="shared" si="124"/>
        <v>0</v>
      </c>
      <c r="N593" s="15">
        <f t="shared" si="124"/>
        <v>2200000</v>
      </c>
      <c r="O593" s="15">
        <f t="shared" si="124"/>
        <v>1283135.02</v>
      </c>
      <c r="P593" s="15">
        <f t="shared" si="124"/>
        <v>1465882.41</v>
      </c>
      <c r="Q593" s="15">
        <f t="shared" si="124"/>
        <v>846168</v>
      </c>
      <c r="R593" s="15">
        <f t="shared" si="124"/>
        <v>3103479.06</v>
      </c>
      <c r="S593" s="15">
        <f t="shared" si="124"/>
        <v>3286226.45</v>
      </c>
      <c r="T593" s="15">
        <f t="shared" si="124"/>
        <v>1751330</v>
      </c>
      <c r="U593" s="15">
        <f t="shared" si="124"/>
        <v>1172239.56</v>
      </c>
      <c r="V593" s="15">
        <f t="shared" si="124"/>
        <v>0</v>
      </c>
      <c r="W593" s="18">
        <f t="shared" si="116"/>
        <v>2200000</v>
      </c>
      <c r="X593" s="18">
        <f t="shared" si="117"/>
        <v>3286226.45</v>
      </c>
      <c r="Y593" s="18">
        <f t="shared" si="118"/>
        <v>-1086226.4500000002</v>
      </c>
      <c r="Z593" s="18">
        <f t="shared" si="119"/>
        <v>0</v>
      </c>
      <c r="AA593" s="15">
        <f t="shared" si="120"/>
        <v>915182.03999999992</v>
      </c>
      <c r="AB593" s="15">
        <f t="shared" si="121"/>
        <v>1465882.41</v>
      </c>
      <c r="AC593" s="15">
        <f t="shared" si="122"/>
        <v>905162.00000000047</v>
      </c>
    </row>
    <row r="594" spans="1:29" hidden="1" x14ac:dyDescent="0.2">
      <c r="A594">
        <v>4930</v>
      </c>
      <c r="B594">
        <v>42696</v>
      </c>
      <c r="D594" t="s">
        <v>6291</v>
      </c>
      <c r="E594" t="s">
        <v>1158</v>
      </c>
      <c r="F594" t="s">
        <v>140</v>
      </c>
      <c r="G594" t="str">
        <f t="shared" si="115"/>
        <v>MSF EIC Upgrades</v>
      </c>
      <c r="H594" s="15">
        <f t="shared" si="124"/>
        <v>0</v>
      </c>
      <c r="I594" s="15">
        <f t="shared" si="124"/>
        <v>0</v>
      </c>
      <c r="J594" s="15">
        <f t="shared" si="124"/>
        <v>3134.1</v>
      </c>
      <c r="K594" s="15">
        <f t="shared" si="124"/>
        <v>434676.85</v>
      </c>
      <c r="L594" s="15">
        <f t="shared" si="124"/>
        <v>0</v>
      </c>
      <c r="M594" s="15">
        <f t="shared" si="124"/>
        <v>103573.15</v>
      </c>
      <c r="N594" s="15">
        <f t="shared" si="124"/>
        <v>450000</v>
      </c>
      <c r="O594" s="15">
        <f t="shared" si="124"/>
        <v>3134.1</v>
      </c>
      <c r="P594" s="15">
        <f t="shared" si="124"/>
        <v>3134.1</v>
      </c>
      <c r="Q594" s="15">
        <f t="shared" si="124"/>
        <v>0</v>
      </c>
      <c r="R594" s="15">
        <f t="shared" si="124"/>
        <v>434676.85</v>
      </c>
      <c r="S594" s="15">
        <f t="shared" si="124"/>
        <v>434676.85</v>
      </c>
      <c r="T594" s="15">
        <f t="shared" si="124"/>
        <v>0</v>
      </c>
      <c r="U594" s="15">
        <f t="shared" si="124"/>
        <v>0</v>
      </c>
      <c r="V594" s="15">
        <f t="shared" si="124"/>
        <v>0</v>
      </c>
      <c r="W594" s="18">
        <f t="shared" si="116"/>
        <v>450000</v>
      </c>
      <c r="X594" s="18">
        <f t="shared" si="117"/>
        <v>434676.85</v>
      </c>
      <c r="Y594" s="18">
        <f t="shared" si="118"/>
        <v>15323.150000000023</v>
      </c>
      <c r="Z594" s="18">
        <f t="shared" si="119"/>
        <v>103573.15</v>
      </c>
      <c r="AA594" s="15">
        <f t="shared" si="120"/>
        <v>431542.75</v>
      </c>
      <c r="AB594" s="15">
        <f t="shared" si="121"/>
        <v>3134.1</v>
      </c>
      <c r="AC594" s="15">
        <f t="shared" si="122"/>
        <v>0</v>
      </c>
    </row>
    <row r="595" spans="1:29" hidden="1" x14ac:dyDescent="0.2">
      <c r="A595">
        <v>4931</v>
      </c>
      <c r="B595">
        <v>42724</v>
      </c>
      <c r="D595" t="s">
        <v>3581</v>
      </c>
      <c r="E595" t="s">
        <v>57</v>
      </c>
      <c r="F595" t="s">
        <v>61</v>
      </c>
      <c r="G595" t="e">
        <f t="shared" si="115"/>
        <v>#N/A</v>
      </c>
      <c r="H595" s="15" t="e">
        <f t="shared" si="124"/>
        <v>#N/A</v>
      </c>
      <c r="I595" s="15" t="e">
        <f t="shared" si="124"/>
        <v>#N/A</v>
      </c>
      <c r="J595" s="15" t="e">
        <f t="shared" si="124"/>
        <v>#N/A</v>
      </c>
      <c r="K595" s="15" t="e">
        <f t="shared" si="124"/>
        <v>#N/A</v>
      </c>
      <c r="L595" s="15" t="e">
        <f t="shared" si="124"/>
        <v>#N/A</v>
      </c>
      <c r="M595" s="15" t="e">
        <f t="shared" si="124"/>
        <v>#N/A</v>
      </c>
      <c r="N595" s="15" t="e">
        <f t="shared" si="124"/>
        <v>#N/A</v>
      </c>
      <c r="O595" s="15" t="e">
        <f t="shared" si="124"/>
        <v>#N/A</v>
      </c>
      <c r="P595" s="15" t="e">
        <f t="shared" si="124"/>
        <v>#N/A</v>
      </c>
      <c r="Q595" s="15" t="e">
        <f t="shared" si="124"/>
        <v>#N/A</v>
      </c>
      <c r="R595" s="15" t="e">
        <f t="shared" si="124"/>
        <v>#N/A</v>
      </c>
      <c r="S595" s="15" t="e">
        <f t="shared" si="124"/>
        <v>#N/A</v>
      </c>
      <c r="T595" s="15" t="e">
        <f t="shared" si="124"/>
        <v>#N/A</v>
      </c>
      <c r="U595" s="15" t="e">
        <f t="shared" si="124"/>
        <v>#N/A</v>
      </c>
      <c r="V595" s="15" t="e">
        <f t="shared" si="124"/>
        <v>#N/A</v>
      </c>
      <c r="W595" s="18" t="e">
        <f t="shared" si="116"/>
        <v>#N/A</v>
      </c>
      <c r="X595" s="18" t="e">
        <f t="shared" si="117"/>
        <v>#N/A</v>
      </c>
      <c r="Y595" s="18" t="e">
        <f t="shared" si="118"/>
        <v>#N/A</v>
      </c>
      <c r="Z595" s="18" t="e">
        <f t="shared" si="119"/>
        <v>#N/A</v>
      </c>
      <c r="AA595" s="15" t="e">
        <f t="shared" si="120"/>
        <v>#N/A</v>
      </c>
      <c r="AB595" s="15" t="e">
        <f t="shared" si="121"/>
        <v>#N/A</v>
      </c>
      <c r="AC595" s="15" t="e">
        <f t="shared" si="122"/>
        <v>#N/A</v>
      </c>
    </row>
    <row r="596" spans="1:29" hidden="1" x14ac:dyDescent="0.2">
      <c r="A596">
        <v>4932</v>
      </c>
      <c r="B596">
        <v>42727</v>
      </c>
      <c r="D596" t="s">
        <v>3582</v>
      </c>
      <c r="E596" t="s">
        <v>123</v>
      </c>
      <c r="F596" t="s">
        <v>124</v>
      </c>
      <c r="G596" t="e">
        <f t="shared" si="115"/>
        <v>#N/A</v>
      </c>
      <c r="H596" s="15" t="e">
        <f t="shared" si="124"/>
        <v>#N/A</v>
      </c>
      <c r="I596" s="15" t="e">
        <f t="shared" si="124"/>
        <v>#N/A</v>
      </c>
      <c r="J596" s="15" t="e">
        <f t="shared" si="124"/>
        <v>#N/A</v>
      </c>
      <c r="K596" s="15" t="e">
        <f t="shared" si="124"/>
        <v>#N/A</v>
      </c>
      <c r="L596" s="15" t="e">
        <f t="shared" si="124"/>
        <v>#N/A</v>
      </c>
      <c r="M596" s="15" t="e">
        <f t="shared" si="124"/>
        <v>#N/A</v>
      </c>
      <c r="N596" s="15" t="e">
        <f t="shared" si="124"/>
        <v>#N/A</v>
      </c>
      <c r="O596" s="15" t="e">
        <f t="shared" si="124"/>
        <v>#N/A</v>
      </c>
      <c r="P596" s="15" t="e">
        <f t="shared" si="124"/>
        <v>#N/A</v>
      </c>
      <c r="Q596" s="15" t="e">
        <f t="shared" si="124"/>
        <v>#N/A</v>
      </c>
      <c r="R596" s="15" t="e">
        <f t="shared" si="124"/>
        <v>#N/A</v>
      </c>
      <c r="S596" s="15" t="e">
        <f t="shared" si="124"/>
        <v>#N/A</v>
      </c>
      <c r="T596" s="15" t="e">
        <f t="shared" si="124"/>
        <v>#N/A</v>
      </c>
      <c r="U596" s="15" t="e">
        <f t="shared" si="124"/>
        <v>#N/A</v>
      </c>
      <c r="V596" s="15" t="e">
        <f t="shared" si="124"/>
        <v>#N/A</v>
      </c>
      <c r="W596" s="18" t="e">
        <f t="shared" si="116"/>
        <v>#N/A</v>
      </c>
      <c r="X596" s="18" t="e">
        <f t="shared" si="117"/>
        <v>#N/A</v>
      </c>
      <c r="Y596" s="18" t="e">
        <f t="shared" si="118"/>
        <v>#N/A</v>
      </c>
      <c r="Z596" s="18" t="e">
        <f t="shared" si="119"/>
        <v>#N/A</v>
      </c>
      <c r="AA596" s="15" t="e">
        <f t="shared" si="120"/>
        <v>#N/A</v>
      </c>
      <c r="AB596" s="15" t="e">
        <f t="shared" si="121"/>
        <v>#N/A</v>
      </c>
      <c r="AC596" s="15" t="e">
        <f t="shared" si="122"/>
        <v>#N/A</v>
      </c>
    </row>
    <row r="597" spans="1:29" hidden="1" x14ac:dyDescent="0.2">
      <c r="A597">
        <v>4933</v>
      </c>
      <c r="B597">
        <v>42730</v>
      </c>
      <c r="D597" t="s">
        <v>3583</v>
      </c>
      <c r="E597" t="s">
        <v>346</v>
      </c>
      <c r="F597" t="s">
        <v>347</v>
      </c>
      <c r="G597" t="e">
        <f t="shared" si="115"/>
        <v>#N/A</v>
      </c>
      <c r="H597" s="15" t="e">
        <f t="shared" si="124"/>
        <v>#N/A</v>
      </c>
      <c r="I597" s="15" t="e">
        <f t="shared" si="124"/>
        <v>#N/A</v>
      </c>
      <c r="J597" s="15" t="e">
        <f t="shared" si="124"/>
        <v>#N/A</v>
      </c>
      <c r="K597" s="15" t="e">
        <f t="shared" si="124"/>
        <v>#N/A</v>
      </c>
      <c r="L597" s="15" t="e">
        <f t="shared" si="124"/>
        <v>#N/A</v>
      </c>
      <c r="M597" s="15" t="e">
        <f t="shared" si="124"/>
        <v>#N/A</v>
      </c>
      <c r="N597" s="15" t="e">
        <f t="shared" si="124"/>
        <v>#N/A</v>
      </c>
      <c r="O597" s="15" t="e">
        <f t="shared" si="124"/>
        <v>#N/A</v>
      </c>
      <c r="P597" s="15" t="e">
        <f t="shared" si="124"/>
        <v>#N/A</v>
      </c>
      <c r="Q597" s="15" t="e">
        <f t="shared" si="124"/>
        <v>#N/A</v>
      </c>
      <c r="R597" s="15" t="e">
        <f t="shared" si="124"/>
        <v>#N/A</v>
      </c>
      <c r="S597" s="15" t="e">
        <f t="shared" si="124"/>
        <v>#N/A</v>
      </c>
      <c r="T597" s="15" t="e">
        <f t="shared" si="124"/>
        <v>#N/A</v>
      </c>
      <c r="U597" s="15" t="e">
        <f t="shared" si="124"/>
        <v>#N/A</v>
      </c>
      <c r="V597" s="15" t="e">
        <f t="shared" si="124"/>
        <v>#N/A</v>
      </c>
      <c r="W597" s="18" t="e">
        <f t="shared" si="116"/>
        <v>#N/A</v>
      </c>
      <c r="X597" s="18" t="e">
        <f t="shared" si="117"/>
        <v>#N/A</v>
      </c>
      <c r="Y597" s="18" t="e">
        <f t="shared" si="118"/>
        <v>#N/A</v>
      </c>
      <c r="Z597" s="18" t="e">
        <f t="shared" si="119"/>
        <v>#N/A</v>
      </c>
      <c r="AA597" s="15" t="e">
        <f t="shared" si="120"/>
        <v>#N/A</v>
      </c>
      <c r="AB597" s="15" t="e">
        <f t="shared" si="121"/>
        <v>#N/A</v>
      </c>
      <c r="AC597" s="15" t="e">
        <f t="shared" si="122"/>
        <v>#N/A</v>
      </c>
    </row>
    <row r="598" spans="1:29" hidden="1" x14ac:dyDescent="0.2">
      <c r="A598">
        <v>4935</v>
      </c>
      <c r="B598">
        <v>42763</v>
      </c>
      <c r="D598" t="s">
        <v>3585</v>
      </c>
      <c r="E598" t="s">
        <v>57</v>
      </c>
      <c r="F598" t="s">
        <v>61</v>
      </c>
      <c r="G598" t="e">
        <f t="shared" si="115"/>
        <v>#N/A</v>
      </c>
      <c r="H598" s="15" t="e">
        <f t="shared" si="124"/>
        <v>#N/A</v>
      </c>
      <c r="I598" s="15" t="e">
        <f t="shared" si="124"/>
        <v>#N/A</v>
      </c>
      <c r="J598" s="15" t="e">
        <f t="shared" si="124"/>
        <v>#N/A</v>
      </c>
      <c r="K598" s="15" t="e">
        <f t="shared" si="124"/>
        <v>#N/A</v>
      </c>
      <c r="L598" s="15" t="e">
        <f t="shared" si="124"/>
        <v>#N/A</v>
      </c>
      <c r="M598" s="15" t="e">
        <f t="shared" si="124"/>
        <v>#N/A</v>
      </c>
      <c r="N598" s="15" t="e">
        <f t="shared" si="124"/>
        <v>#N/A</v>
      </c>
      <c r="O598" s="15" t="e">
        <f t="shared" si="124"/>
        <v>#N/A</v>
      </c>
      <c r="P598" s="15" t="e">
        <f t="shared" si="124"/>
        <v>#N/A</v>
      </c>
      <c r="Q598" s="15" t="e">
        <f t="shared" si="124"/>
        <v>#N/A</v>
      </c>
      <c r="R598" s="15" t="e">
        <f t="shared" si="124"/>
        <v>#N/A</v>
      </c>
      <c r="S598" s="15" t="e">
        <f t="shared" si="124"/>
        <v>#N/A</v>
      </c>
      <c r="T598" s="15" t="e">
        <f t="shared" si="124"/>
        <v>#N/A</v>
      </c>
      <c r="U598" s="15" t="e">
        <f t="shared" si="124"/>
        <v>#N/A</v>
      </c>
      <c r="V598" s="15" t="e">
        <f t="shared" si="124"/>
        <v>#N/A</v>
      </c>
      <c r="W598" s="18" t="e">
        <f t="shared" si="116"/>
        <v>#N/A</v>
      </c>
      <c r="X598" s="18" t="e">
        <f t="shared" si="117"/>
        <v>#N/A</v>
      </c>
      <c r="Y598" s="18" t="e">
        <f t="shared" si="118"/>
        <v>#N/A</v>
      </c>
      <c r="Z598" s="18" t="e">
        <f t="shared" si="119"/>
        <v>#N/A</v>
      </c>
      <c r="AA598" s="15" t="e">
        <f t="shared" si="120"/>
        <v>#N/A</v>
      </c>
      <c r="AB598" s="15" t="e">
        <f t="shared" si="121"/>
        <v>#N/A</v>
      </c>
      <c r="AC598" s="15" t="e">
        <f t="shared" si="122"/>
        <v>#N/A</v>
      </c>
    </row>
    <row r="599" spans="1:29" hidden="1" x14ac:dyDescent="0.2">
      <c r="A599">
        <v>4937</v>
      </c>
      <c r="B599">
        <v>42831</v>
      </c>
      <c r="D599" t="s">
        <v>3588</v>
      </c>
      <c r="E599" t="s">
        <v>78</v>
      </c>
      <c r="F599" t="s">
        <v>868</v>
      </c>
      <c r="G599" t="e">
        <f t="shared" si="115"/>
        <v>#N/A</v>
      </c>
      <c r="H599" s="15" t="e">
        <f t="shared" si="124"/>
        <v>#N/A</v>
      </c>
      <c r="I599" s="15" t="e">
        <f t="shared" si="124"/>
        <v>#N/A</v>
      </c>
      <c r="J599" s="15" t="e">
        <f t="shared" si="124"/>
        <v>#N/A</v>
      </c>
      <c r="K599" s="15" t="e">
        <f t="shared" si="124"/>
        <v>#N/A</v>
      </c>
      <c r="L599" s="15" t="e">
        <f t="shared" si="124"/>
        <v>#N/A</v>
      </c>
      <c r="M599" s="15" t="e">
        <f t="shared" si="124"/>
        <v>#N/A</v>
      </c>
      <c r="N599" s="15" t="e">
        <f t="shared" si="124"/>
        <v>#N/A</v>
      </c>
      <c r="O599" s="15" t="e">
        <f t="shared" si="124"/>
        <v>#N/A</v>
      </c>
      <c r="P599" s="15" t="e">
        <f t="shared" si="124"/>
        <v>#N/A</v>
      </c>
      <c r="Q599" s="15" t="e">
        <f t="shared" si="124"/>
        <v>#N/A</v>
      </c>
      <c r="R599" s="15" t="e">
        <f t="shared" si="124"/>
        <v>#N/A</v>
      </c>
      <c r="S599" s="15" t="e">
        <f t="shared" si="124"/>
        <v>#N/A</v>
      </c>
      <c r="T599" s="15" t="e">
        <f t="shared" si="124"/>
        <v>#N/A</v>
      </c>
      <c r="U599" s="15" t="e">
        <f t="shared" si="124"/>
        <v>#N/A</v>
      </c>
      <c r="V599" s="15" t="e">
        <f t="shared" si="124"/>
        <v>#N/A</v>
      </c>
      <c r="W599" s="18" t="e">
        <f t="shared" si="116"/>
        <v>#N/A</v>
      </c>
      <c r="X599" s="18" t="e">
        <f t="shared" si="117"/>
        <v>#N/A</v>
      </c>
      <c r="Y599" s="18" t="e">
        <f t="shared" si="118"/>
        <v>#N/A</v>
      </c>
      <c r="Z599" s="18" t="e">
        <f t="shared" si="119"/>
        <v>#N/A</v>
      </c>
      <c r="AA599" s="15" t="e">
        <f t="shared" si="120"/>
        <v>#N/A</v>
      </c>
      <c r="AB599" s="15" t="e">
        <f t="shared" si="121"/>
        <v>#N/A</v>
      </c>
      <c r="AC599" s="15" t="e">
        <f t="shared" si="122"/>
        <v>#N/A</v>
      </c>
    </row>
    <row r="600" spans="1:29" hidden="1" x14ac:dyDescent="0.2">
      <c r="A600">
        <v>4938</v>
      </c>
      <c r="B600">
        <v>42886</v>
      </c>
      <c r="D600" t="s">
        <v>3589</v>
      </c>
      <c r="E600" t="s">
        <v>71</v>
      </c>
      <c r="F600" t="s">
        <v>6263</v>
      </c>
      <c r="G600" t="str">
        <f t="shared" si="115"/>
        <v>DL Cable Modification Program</v>
      </c>
      <c r="H600" s="15">
        <f t="shared" si="124"/>
        <v>0</v>
      </c>
      <c r="I600" s="15">
        <f t="shared" si="124"/>
        <v>0</v>
      </c>
      <c r="J600" s="15">
        <f t="shared" si="124"/>
        <v>8123.58</v>
      </c>
      <c r="K600" s="15">
        <f t="shared" si="124"/>
        <v>113439.7</v>
      </c>
      <c r="L600" s="15">
        <f t="shared" si="124"/>
        <v>0</v>
      </c>
      <c r="M600" s="15">
        <f t="shared" si="124"/>
        <v>0</v>
      </c>
      <c r="N600" s="15">
        <f t="shared" si="124"/>
        <v>0</v>
      </c>
      <c r="O600" s="15">
        <f t="shared" si="124"/>
        <v>7724.58</v>
      </c>
      <c r="P600" s="15">
        <f t="shared" si="124"/>
        <v>8123.58</v>
      </c>
      <c r="Q600" s="15">
        <f t="shared" si="124"/>
        <v>0</v>
      </c>
      <c r="R600" s="15">
        <f t="shared" si="124"/>
        <v>113040.7</v>
      </c>
      <c r="S600" s="15">
        <f t="shared" si="124"/>
        <v>113439.7</v>
      </c>
      <c r="T600" s="15">
        <f t="shared" si="124"/>
        <v>0</v>
      </c>
      <c r="U600" s="15">
        <f t="shared" si="124"/>
        <v>21720.06</v>
      </c>
      <c r="V600" s="15">
        <f t="shared" si="124"/>
        <v>0</v>
      </c>
      <c r="W600" s="18">
        <f t="shared" si="116"/>
        <v>0</v>
      </c>
      <c r="X600" s="18">
        <f t="shared" si="117"/>
        <v>113439.7</v>
      </c>
      <c r="Y600" s="18">
        <f t="shared" si="118"/>
        <v>-113439.7</v>
      </c>
      <c r="Z600" s="18">
        <f t="shared" si="119"/>
        <v>0</v>
      </c>
      <c r="AA600" s="15">
        <f t="shared" si="120"/>
        <v>105316.12</v>
      </c>
      <c r="AB600" s="15">
        <f t="shared" si="121"/>
        <v>8123.58</v>
      </c>
      <c r="AC600" s="15">
        <f t="shared" si="122"/>
        <v>0</v>
      </c>
    </row>
    <row r="601" spans="1:29" hidden="1" x14ac:dyDescent="0.2">
      <c r="A601">
        <v>4939</v>
      </c>
      <c r="B601">
        <v>42905</v>
      </c>
      <c r="D601" t="s">
        <v>3590</v>
      </c>
      <c r="E601" t="s">
        <v>71</v>
      </c>
      <c r="F601" t="s">
        <v>6263</v>
      </c>
      <c r="G601" t="e">
        <f t="shared" si="115"/>
        <v>#N/A</v>
      </c>
      <c r="H601" s="15" t="e">
        <f t="shared" si="124"/>
        <v>#N/A</v>
      </c>
      <c r="I601" s="15" t="e">
        <f t="shared" si="124"/>
        <v>#N/A</v>
      </c>
      <c r="J601" s="15" t="e">
        <f t="shared" si="124"/>
        <v>#N/A</v>
      </c>
      <c r="K601" s="15" t="e">
        <f t="shared" si="124"/>
        <v>#N/A</v>
      </c>
      <c r="L601" s="15" t="e">
        <f t="shared" si="124"/>
        <v>#N/A</v>
      </c>
      <c r="M601" s="15" t="e">
        <f t="shared" si="124"/>
        <v>#N/A</v>
      </c>
      <c r="N601" s="15" t="e">
        <f t="shared" si="124"/>
        <v>#N/A</v>
      </c>
      <c r="O601" s="15" t="e">
        <f t="shared" si="124"/>
        <v>#N/A</v>
      </c>
      <c r="P601" s="15" t="e">
        <f t="shared" si="124"/>
        <v>#N/A</v>
      </c>
      <c r="Q601" s="15" t="e">
        <f t="shared" si="124"/>
        <v>#N/A</v>
      </c>
      <c r="R601" s="15" t="e">
        <f t="shared" si="124"/>
        <v>#N/A</v>
      </c>
      <c r="S601" s="15" t="e">
        <f t="shared" si="124"/>
        <v>#N/A</v>
      </c>
      <c r="T601" s="15" t="e">
        <f t="shared" si="124"/>
        <v>#N/A</v>
      </c>
      <c r="U601" s="15" t="e">
        <f t="shared" si="124"/>
        <v>#N/A</v>
      </c>
      <c r="V601" s="15" t="e">
        <f t="shared" si="124"/>
        <v>#N/A</v>
      </c>
      <c r="W601" s="18" t="e">
        <f t="shared" si="116"/>
        <v>#N/A</v>
      </c>
      <c r="X601" s="18" t="e">
        <f t="shared" si="117"/>
        <v>#N/A</v>
      </c>
      <c r="Y601" s="18" t="e">
        <f t="shared" si="118"/>
        <v>#N/A</v>
      </c>
      <c r="Z601" s="18" t="e">
        <f t="shared" si="119"/>
        <v>#N/A</v>
      </c>
      <c r="AA601" s="15" t="e">
        <f t="shared" si="120"/>
        <v>#N/A</v>
      </c>
      <c r="AB601" s="15" t="e">
        <f t="shared" si="121"/>
        <v>#N/A</v>
      </c>
      <c r="AC601" s="15" t="e">
        <f t="shared" si="122"/>
        <v>#N/A</v>
      </c>
    </row>
    <row r="602" spans="1:29" hidden="1" x14ac:dyDescent="0.2">
      <c r="A602">
        <v>4940</v>
      </c>
      <c r="B602">
        <v>42906</v>
      </c>
      <c r="D602" t="s">
        <v>3591</v>
      </c>
      <c r="E602" t="s">
        <v>71</v>
      </c>
      <c r="F602" t="s">
        <v>6263</v>
      </c>
      <c r="G602" t="e">
        <f t="shared" si="115"/>
        <v>#N/A</v>
      </c>
      <c r="H602" s="15" t="e">
        <f t="shared" si="124"/>
        <v>#N/A</v>
      </c>
      <c r="I602" s="15" t="e">
        <f t="shared" si="124"/>
        <v>#N/A</v>
      </c>
      <c r="J602" s="15" t="e">
        <f t="shared" si="124"/>
        <v>#N/A</v>
      </c>
      <c r="K602" s="15" t="e">
        <f t="shared" si="124"/>
        <v>#N/A</v>
      </c>
      <c r="L602" s="15" t="e">
        <f t="shared" si="124"/>
        <v>#N/A</v>
      </c>
      <c r="M602" s="15" t="e">
        <f t="shared" si="124"/>
        <v>#N/A</v>
      </c>
      <c r="N602" s="15" t="e">
        <f t="shared" si="124"/>
        <v>#N/A</v>
      </c>
      <c r="O602" s="15" t="e">
        <f t="shared" si="124"/>
        <v>#N/A</v>
      </c>
      <c r="P602" s="15" t="e">
        <f t="shared" si="124"/>
        <v>#N/A</v>
      </c>
      <c r="Q602" s="15" t="e">
        <f t="shared" si="124"/>
        <v>#N/A</v>
      </c>
      <c r="R602" s="15" t="e">
        <f t="shared" si="124"/>
        <v>#N/A</v>
      </c>
      <c r="S602" s="15" t="e">
        <f t="shared" si="124"/>
        <v>#N/A</v>
      </c>
      <c r="T602" s="15" t="e">
        <f t="shared" si="124"/>
        <v>#N/A</v>
      </c>
      <c r="U602" s="15" t="e">
        <f t="shared" si="124"/>
        <v>#N/A</v>
      </c>
      <c r="V602" s="15" t="e">
        <f t="shared" si="124"/>
        <v>#N/A</v>
      </c>
      <c r="W602" s="18" t="e">
        <f t="shared" si="116"/>
        <v>#N/A</v>
      </c>
      <c r="X602" s="18" t="e">
        <f t="shared" si="117"/>
        <v>#N/A</v>
      </c>
      <c r="Y602" s="18" t="e">
        <f t="shared" si="118"/>
        <v>#N/A</v>
      </c>
      <c r="Z602" s="18" t="e">
        <f t="shared" si="119"/>
        <v>#N/A</v>
      </c>
      <c r="AA602" s="15" t="e">
        <f t="shared" si="120"/>
        <v>#N/A</v>
      </c>
      <c r="AB602" s="15" t="e">
        <f t="shared" si="121"/>
        <v>#N/A</v>
      </c>
      <c r="AC602" s="15" t="e">
        <f t="shared" si="122"/>
        <v>#N/A</v>
      </c>
    </row>
    <row r="603" spans="1:29" hidden="1" x14ac:dyDescent="0.2">
      <c r="A603">
        <v>4941</v>
      </c>
      <c r="B603">
        <v>42909</v>
      </c>
      <c r="D603" t="s">
        <v>6292</v>
      </c>
      <c r="E603" t="s">
        <v>71</v>
      </c>
      <c r="F603" t="s">
        <v>6263</v>
      </c>
      <c r="G603" t="str">
        <f t="shared" si="115"/>
        <v>DLE - Int - Directlink Cable Tray Relocation</v>
      </c>
      <c r="H603" s="15">
        <f t="shared" ref="H603:V619" si="125">VLOOKUP($A603,SIBMonthly,H$1,FALSE)</f>
        <v>0</v>
      </c>
      <c r="I603" s="15">
        <f t="shared" si="125"/>
        <v>0</v>
      </c>
      <c r="J603" s="15">
        <f t="shared" si="125"/>
        <v>1005.8</v>
      </c>
      <c r="K603" s="15">
        <f t="shared" si="125"/>
        <v>12868.92</v>
      </c>
      <c r="L603" s="15">
        <f t="shared" si="125"/>
        <v>0</v>
      </c>
      <c r="M603" s="15">
        <f t="shared" si="125"/>
        <v>0</v>
      </c>
      <c r="N603" s="15">
        <f t="shared" si="125"/>
        <v>0</v>
      </c>
      <c r="O603" s="15">
        <f t="shared" si="125"/>
        <v>806.3</v>
      </c>
      <c r="P603" s="15">
        <f t="shared" si="125"/>
        <v>1005.8</v>
      </c>
      <c r="Q603" s="15">
        <f t="shared" si="125"/>
        <v>0</v>
      </c>
      <c r="R603" s="15">
        <f t="shared" si="125"/>
        <v>12669.42</v>
      </c>
      <c r="S603" s="15">
        <f t="shared" si="125"/>
        <v>12868.92</v>
      </c>
      <c r="T603" s="15">
        <f t="shared" si="125"/>
        <v>0</v>
      </c>
      <c r="U603" s="15">
        <f t="shared" si="125"/>
        <v>0</v>
      </c>
      <c r="V603" s="15">
        <f t="shared" si="125"/>
        <v>0</v>
      </c>
      <c r="W603" s="18">
        <f t="shared" si="116"/>
        <v>0</v>
      </c>
      <c r="X603" s="18">
        <f t="shared" si="117"/>
        <v>12868.92</v>
      </c>
      <c r="Y603" s="18">
        <f t="shared" si="118"/>
        <v>-12868.92</v>
      </c>
      <c r="Z603" s="18">
        <f t="shared" si="119"/>
        <v>0</v>
      </c>
      <c r="AA603" s="15">
        <f t="shared" si="120"/>
        <v>11863.12</v>
      </c>
      <c r="AB603" s="15">
        <f t="shared" si="121"/>
        <v>1005.8</v>
      </c>
      <c r="AC603" s="15">
        <f t="shared" si="122"/>
        <v>0</v>
      </c>
    </row>
    <row r="604" spans="1:29" hidden="1" x14ac:dyDescent="0.2">
      <c r="A604">
        <v>4942</v>
      </c>
      <c r="B604">
        <v>42920</v>
      </c>
      <c r="D604" t="s">
        <v>3593</v>
      </c>
      <c r="E604" t="s">
        <v>71</v>
      </c>
      <c r="F604" t="s">
        <v>6263</v>
      </c>
      <c r="G604" t="str">
        <f t="shared" si="115"/>
        <v>Directlink CVT Replacement</v>
      </c>
      <c r="H604" s="15">
        <f t="shared" si="125"/>
        <v>0</v>
      </c>
      <c r="I604" s="15">
        <f t="shared" si="125"/>
        <v>0</v>
      </c>
      <c r="J604" s="15">
        <f t="shared" si="125"/>
        <v>7778.52</v>
      </c>
      <c r="K604" s="15">
        <f t="shared" si="125"/>
        <v>264599.46999999997</v>
      </c>
      <c r="L604" s="15">
        <f t="shared" si="125"/>
        <v>0</v>
      </c>
      <c r="M604" s="15">
        <f t="shared" si="125"/>
        <v>0</v>
      </c>
      <c r="N604" s="15">
        <f t="shared" si="125"/>
        <v>0</v>
      </c>
      <c r="O604" s="15">
        <f t="shared" si="125"/>
        <v>7778.52</v>
      </c>
      <c r="P604" s="15">
        <f t="shared" si="125"/>
        <v>7778.52</v>
      </c>
      <c r="Q604" s="15">
        <f t="shared" si="125"/>
        <v>0</v>
      </c>
      <c r="R604" s="15">
        <f t="shared" si="125"/>
        <v>264599.46999999997</v>
      </c>
      <c r="S604" s="15">
        <f t="shared" si="125"/>
        <v>264599.46999999997</v>
      </c>
      <c r="T604" s="15">
        <f t="shared" si="125"/>
        <v>0</v>
      </c>
      <c r="U604" s="15">
        <f t="shared" si="125"/>
        <v>11974.35</v>
      </c>
      <c r="V604" s="15">
        <f t="shared" si="125"/>
        <v>0</v>
      </c>
      <c r="W604" s="18">
        <f t="shared" si="116"/>
        <v>0</v>
      </c>
      <c r="X604" s="18">
        <f t="shared" si="117"/>
        <v>264599.46999999997</v>
      </c>
      <c r="Y604" s="18">
        <f t="shared" si="118"/>
        <v>-264599.46999999997</v>
      </c>
      <c r="Z604" s="18">
        <f t="shared" si="119"/>
        <v>0</v>
      </c>
      <c r="AA604" s="15">
        <f t="shared" si="120"/>
        <v>256820.94999999998</v>
      </c>
      <c r="AB604" s="15">
        <f t="shared" si="121"/>
        <v>7778.52</v>
      </c>
      <c r="AC604" s="15">
        <f t="shared" si="122"/>
        <v>0</v>
      </c>
    </row>
    <row r="605" spans="1:29" hidden="1" x14ac:dyDescent="0.2">
      <c r="A605">
        <v>4943</v>
      </c>
      <c r="B605">
        <v>42940</v>
      </c>
      <c r="D605" t="s">
        <v>3333</v>
      </c>
      <c r="E605" t="s">
        <v>6273</v>
      </c>
      <c r="F605" t="s">
        <v>1775</v>
      </c>
      <c r="G605" t="e">
        <f t="shared" si="115"/>
        <v>#N/A</v>
      </c>
      <c r="H605" s="15" t="e">
        <f t="shared" si="125"/>
        <v>#N/A</v>
      </c>
      <c r="I605" s="15" t="e">
        <f t="shared" si="125"/>
        <v>#N/A</v>
      </c>
      <c r="J605" s="15" t="e">
        <f t="shared" si="125"/>
        <v>#N/A</v>
      </c>
      <c r="K605" s="15" t="e">
        <f t="shared" si="125"/>
        <v>#N/A</v>
      </c>
      <c r="L605" s="15" t="e">
        <f t="shared" si="125"/>
        <v>#N/A</v>
      </c>
      <c r="M605" s="15" t="e">
        <f t="shared" si="125"/>
        <v>#N/A</v>
      </c>
      <c r="N605" s="15" t="e">
        <f t="shared" si="125"/>
        <v>#N/A</v>
      </c>
      <c r="O605" s="15" t="e">
        <f t="shared" si="125"/>
        <v>#N/A</v>
      </c>
      <c r="P605" s="15" t="e">
        <f t="shared" si="125"/>
        <v>#N/A</v>
      </c>
      <c r="Q605" s="15" t="e">
        <f t="shared" si="125"/>
        <v>#N/A</v>
      </c>
      <c r="R605" s="15" t="e">
        <f t="shared" si="125"/>
        <v>#N/A</v>
      </c>
      <c r="S605" s="15" t="e">
        <f t="shared" si="125"/>
        <v>#N/A</v>
      </c>
      <c r="T605" s="15" t="e">
        <f t="shared" si="125"/>
        <v>#N/A</v>
      </c>
      <c r="U605" s="15" t="e">
        <f t="shared" si="125"/>
        <v>#N/A</v>
      </c>
      <c r="V605" s="15" t="e">
        <f t="shared" si="125"/>
        <v>#N/A</v>
      </c>
      <c r="W605" s="18" t="e">
        <f t="shared" si="116"/>
        <v>#N/A</v>
      </c>
      <c r="X605" s="18" t="e">
        <f t="shared" si="117"/>
        <v>#N/A</v>
      </c>
      <c r="Y605" s="18" t="e">
        <f t="shared" si="118"/>
        <v>#N/A</v>
      </c>
      <c r="Z605" s="18" t="e">
        <f t="shared" si="119"/>
        <v>#N/A</v>
      </c>
      <c r="AA605" s="15" t="e">
        <f t="shared" si="120"/>
        <v>#N/A</v>
      </c>
      <c r="AB605" s="15" t="e">
        <f t="shared" si="121"/>
        <v>#N/A</v>
      </c>
      <c r="AC605" s="15" t="e">
        <f t="shared" si="122"/>
        <v>#N/A</v>
      </c>
    </row>
    <row r="606" spans="1:29" hidden="1" x14ac:dyDescent="0.2">
      <c r="A606">
        <v>4945</v>
      </c>
      <c r="B606">
        <v>42800</v>
      </c>
      <c r="D606" t="s">
        <v>3596</v>
      </c>
      <c r="E606" t="s">
        <v>57</v>
      </c>
      <c r="F606" t="s">
        <v>61</v>
      </c>
      <c r="G606" t="e">
        <f t="shared" si="115"/>
        <v>#N/A</v>
      </c>
      <c r="H606" s="15" t="e">
        <f t="shared" si="125"/>
        <v>#N/A</v>
      </c>
      <c r="I606" s="15" t="e">
        <f t="shared" si="125"/>
        <v>#N/A</v>
      </c>
      <c r="J606" s="15" t="e">
        <f t="shared" si="125"/>
        <v>#N/A</v>
      </c>
      <c r="K606" s="15" t="e">
        <f t="shared" si="125"/>
        <v>#N/A</v>
      </c>
      <c r="L606" s="15" t="e">
        <f t="shared" si="125"/>
        <v>#N/A</v>
      </c>
      <c r="M606" s="15" t="e">
        <f t="shared" si="125"/>
        <v>#N/A</v>
      </c>
      <c r="N606" s="15" t="e">
        <f t="shared" si="125"/>
        <v>#N/A</v>
      </c>
      <c r="O606" s="15" t="e">
        <f t="shared" si="125"/>
        <v>#N/A</v>
      </c>
      <c r="P606" s="15" t="e">
        <f t="shared" si="125"/>
        <v>#N/A</v>
      </c>
      <c r="Q606" s="15" t="e">
        <f t="shared" si="125"/>
        <v>#N/A</v>
      </c>
      <c r="R606" s="15" t="e">
        <f t="shared" si="125"/>
        <v>#N/A</v>
      </c>
      <c r="S606" s="15" t="e">
        <f t="shared" si="125"/>
        <v>#N/A</v>
      </c>
      <c r="T606" s="15" t="e">
        <f t="shared" si="125"/>
        <v>#N/A</v>
      </c>
      <c r="U606" s="15" t="e">
        <f t="shared" si="125"/>
        <v>#N/A</v>
      </c>
      <c r="V606" s="15" t="e">
        <f t="shared" si="125"/>
        <v>#N/A</v>
      </c>
      <c r="W606" s="18" t="e">
        <f t="shared" si="116"/>
        <v>#N/A</v>
      </c>
      <c r="X606" s="18" t="e">
        <f t="shared" si="117"/>
        <v>#N/A</v>
      </c>
      <c r="Y606" s="18" t="e">
        <f t="shared" si="118"/>
        <v>#N/A</v>
      </c>
      <c r="Z606" s="18" t="e">
        <f t="shared" si="119"/>
        <v>#N/A</v>
      </c>
      <c r="AA606" s="15" t="e">
        <f t="shared" si="120"/>
        <v>#N/A</v>
      </c>
      <c r="AB606" s="15" t="e">
        <f t="shared" si="121"/>
        <v>#N/A</v>
      </c>
      <c r="AC606" s="15" t="e">
        <f t="shared" si="122"/>
        <v>#N/A</v>
      </c>
    </row>
    <row r="607" spans="1:29" hidden="1" x14ac:dyDescent="0.2">
      <c r="A607">
        <v>4946</v>
      </c>
      <c r="B607">
        <v>42894</v>
      </c>
      <c r="D607" t="s">
        <v>3597</v>
      </c>
      <c r="E607" t="s">
        <v>57</v>
      </c>
      <c r="F607" t="s">
        <v>61</v>
      </c>
      <c r="G607" t="e">
        <f t="shared" si="115"/>
        <v>#N/A</v>
      </c>
      <c r="H607" s="15" t="e">
        <f t="shared" si="125"/>
        <v>#N/A</v>
      </c>
      <c r="I607" s="15" t="e">
        <f t="shared" si="125"/>
        <v>#N/A</v>
      </c>
      <c r="J607" s="15" t="e">
        <f t="shared" si="125"/>
        <v>#N/A</v>
      </c>
      <c r="K607" s="15" t="e">
        <f t="shared" si="125"/>
        <v>#N/A</v>
      </c>
      <c r="L607" s="15" t="e">
        <f t="shared" si="125"/>
        <v>#N/A</v>
      </c>
      <c r="M607" s="15" t="e">
        <f t="shared" si="125"/>
        <v>#N/A</v>
      </c>
      <c r="N607" s="15" t="e">
        <f t="shared" si="125"/>
        <v>#N/A</v>
      </c>
      <c r="O607" s="15" t="e">
        <f t="shared" si="125"/>
        <v>#N/A</v>
      </c>
      <c r="P607" s="15" t="e">
        <f t="shared" si="125"/>
        <v>#N/A</v>
      </c>
      <c r="Q607" s="15" t="e">
        <f t="shared" si="125"/>
        <v>#N/A</v>
      </c>
      <c r="R607" s="15" t="e">
        <f t="shared" si="125"/>
        <v>#N/A</v>
      </c>
      <c r="S607" s="15" t="e">
        <f t="shared" si="125"/>
        <v>#N/A</v>
      </c>
      <c r="T607" s="15" t="e">
        <f t="shared" si="125"/>
        <v>#N/A</v>
      </c>
      <c r="U607" s="15" t="e">
        <f t="shared" si="125"/>
        <v>#N/A</v>
      </c>
      <c r="V607" s="15" t="e">
        <f t="shared" si="125"/>
        <v>#N/A</v>
      </c>
      <c r="W607" s="18" t="e">
        <f t="shared" si="116"/>
        <v>#N/A</v>
      </c>
      <c r="X607" s="18" t="e">
        <f t="shared" si="117"/>
        <v>#N/A</v>
      </c>
      <c r="Y607" s="18" t="e">
        <f t="shared" si="118"/>
        <v>#N/A</v>
      </c>
      <c r="Z607" s="18" t="e">
        <f t="shared" si="119"/>
        <v>#N/A</v>
      </c>
      <c r="AA607" s="15" t="e">
        <f t="shared" si="120"/>
        <v>#N/A</v>
      </c>
      <c r="AB607" s="15" t="e">
        <f t="shared" si="121"/>
        <v>#N/A</v>
      </c>
      <c r="AC607" s="15" t="e">
        <f t="shared" si="122"/>
        <v>#N/A</v>
      </c>
    </row>
    <row r="608" spans="1:29" hidden="1" x14ac:dyDescent="0.2">
      <c r="A608">
        <v>4948</v>
      </c>
      <c r="B608">
        <v>43477</v>
      </c>
      <c r="C608" t="s">
        <v>3599</v>
      </c>
      <c r="D608" t="s">
        <v>3600</v>
      </c>
      <c r="E608" t="s">
        <v>240</v>
      </c>
      <c r="F608" t="s">
        <v>3601</v>
      </c>
      <c r="G608" t="str">
        <f t="shared" si="115"/>
        <v>Miscellaneous Capital - NT FY22</v>
      </c>
      <c r="H608" s="15">
        <f t="shared" si="125"/>
        <v>0</v>
      </c>
      <c r="I608" s="15">
        <f t="shared" si="125"/>
        <v>0</v>
      </c>
      <c r="J608" s="15">
        <f t="shared" si="125"/>
        <v>-1936.48</v>
      </c>
      <c r="K608" s="15">
        <f t="shared" si="125"/>
        <v>398774.81</v>
      </c>
      <c r="L608" s="15">
        <f t="shared" si="125"/>
        <v>0</v>
      </c>
      <c r="M608" s="15">
        <f t="shared" si="125"/>
        <v>0</v>
      </c>
      <c r="N608" s="15">
        <f t="shared" si="125"/>
        <v>200000</v>
      </c>
      <c r="O608" s="15">
        <f t="shared" si="125"/>
        <v>-1937.48</v>
      </c>
      <c r="P608" s="15">
        <f t="shared" si="125"/>
        <v>-1936.48</v>
      </c>
      <c r="Q608" s="15">
        <f t="shared" si="125"/>
        <v>0</v>
      </c>
      <c r="R608" s="15">
        <f t="shared" si="125"/>
        <v>398773.81</v>
      </c>
      <c r="S608" s="15">
        <f t="shared" si="125"/>
        <v>398774.81</v>
      </c>
      <c r="T608" s="15">
        <f t="shared" si="125"/>
        <v>0</v>
      </c>
      <c r="U608" s="15">
        <f t="shared" si="125"/>
        <v>0</v>
      </c>
      <c r="V608" s="15">
        <f t="shared" si="125"/>
        <v>0</v>
      </c>
      <c r="W608" s="18">
        <f t="shared" si="116"/>
        <v>200000</v>
      </c>
      <c r="X608" s="18">
        <f t="shared" si="117"/>
        <v>398774.81</v>
      </c>
      <c r="Y608" s="18">
        <f t="shared" si="118"/>
        <v>-198774.81</v>
      </c>
      <c r="Z608" s="18">
        <f t="shared" si="119"/>
        <v>0</v>
      </c>
      <c r="AA608" s="15">
        <f t="shared" si="120"/>
        <v>400711.29</v>
      </c>
      <c r="AB608" s="15">
        <f t="shared" si="121"/>
        <v>-1936.48</v>
      </c>
      <c r="AC608" s="15">
        <f t="shared" si="122"/>
        <v>0</v>
      </c>
    </row>
    <row r="609" spans="1:29" hidden="1" x14ac:dyDescent="0.2">
      <c r="A609">
        <v>4949</v>
      </c>
      <c r="B609">
        <v>43508</v>
      </c>
      <c r="C609" t="s">
        <v>3602</v>
      </c>
      <c r="D609" t="s">
        <v>3603</v>
      </c>
      <c r="E609" t="s">
        <v>240</v>
      </c>
      <c r="F609" t="s">
        <v>3601</v>
      </c>
      <c r="G609" t="e">
        <f t="shared" si="115"/>
        <v>#N/A</v>
      </c>
      <c r="H609" s="15" t="e">
        <f t="shared" si="125"/>
        <v>#N/A</v>
      </c>
      <c r="I609" s="15" t="e">
        <f t="shared" si="125"/>
        <v>#N/A</v>
      </c>
      <c r="J609" s="15" t="e">
        <f t="shared" si="125"/>
        <v>#N/A</v>
      </c>
      <c r="K609" s="15" t="e">
        <f t="shared" si="125"/>
        <v>#N/A</v>
      </c>
      <c r="L609" s="15" t="e">
        <f t="shared" si="125"/>
        <v>#N/A</v>
      </c>
      <c r="M609" s="15" t="e">
        <f t="shared" si="125"/>
        <v>#N/A</v>
      </c>
      <c r="N609" s="15" t="e">
        <f t="shared" si="125"/>
        <v>#N/A</v>
      </c>
      <c r="O609" s="15" t="e">
        <f t="shared" si="125"/>
        <v>#N/A</v>
      </c>
      <c r="P609" s="15" t="e">
        <f t="shared" si="125"/>
        <v>#N/A</v>
      </c>
      <c r="Q609" s="15" t="e">
        <f t="shared" si="125"/>
        <v>#N/A</v>
      </c>
      <c r="R609" s="15" t="e">
        <f t="shared" si="125"/>
        <v>#N/A</v>
      </c>
      <c r="S609" s="15" t="e">
        <f t="shared" si="125"/>
        <v>#N/A</v>
      </c>
      <c r="T609" s="15" t="e">
        <f t="shared" si="125"/>
        <v>#N/A</v>
      </c>
      <c r="U609" s="15" t="e">
        <f t="shared" si="125"/>
        <v>#N/A</v>
      </c>
      <c r="V609" s="15" t="e">
        <f t="shared" si="125"/>
        <v>#N/A</v>
      </c>
      <c r="W609" s="18" t="e">
        <f t="shared" si="116"/>
        <v>#N/A</v>
      </c>
      <c r="X609" s="18" t="e">
        <f t="shared" si="117"/>
        <v>#N/A</v>
      </c>
      <c r="Y609" s="18" t="e">
        <f t="shared" si="118"/>
        <v>#N/A</v>
      </c>
      <c r="Z609" s="18" t="e">
        <f t="shared" si="119"/>
        <v>#N/A</v>
      </c>
      <c r="AA609" s="15" t="e">
        <f t="shared" si="120"/>
        <v>#N/A</v>
      </c>
      <c r="AB609" s="15" t="e">
        <f t="shared" si="121"/>
        <v>#N/A</v>
      </c>
      <c r="AC609" s="15" t="e">
        <f t="shared" si="122"/>
        <v>#N/A</v>
      </c>
    </row>
    <row r="610" spans="1:29" hidden="1" x14ac:dyDescent="0.2">
      <c r="A610">
        <v>4950</v>
      </c>
      <c r="B610">
        <v>43580</v>
      </c>
      <c r="C610" t="s">
        <v>3604</v>
      </c>
      <c r="D610" t="s">
        <v>3605</v>
      </c>
      <c r="E610" t="s">
        <v>240</v>
      </c>
      <c r="F610" t="s">
        <v>241</v>
      </c>
      <c r="G610" t="e">
        <f t="shared" si="115"/>
        <v>#N/A</v>
      </c>
      <c r="H610" s="15" t="e">
        <f t="shared" si="125"/>
        <v>#N/A</v>
      </c>
      <c r="I610" s="15" t="e">
        <f t="shared" si="125"/>
        <v>#N/A</v>
      </c>
      <c r="J610" s="15" t="e">
        <f t="shared" si="125"/>
        <v>#N/A</v>
      </c>
      <c r="K610" s="15" t="e">
        <f t="shared" si="125"/>
        <v>#N/A</v>
      </c>
      <c r="L610" s="15" t="e">
        <f t="shared" si="125"/>
        <v>#N/A</v>
      </c>
      <c r="M610" s="15" t="e">
        <f t="shared" si="125"/>
        <v>#N/A</v>
      </c>
      <c r="N610" s="15" t="e">
        <f t="shared" si="125"/>
        <v>#N/A</v>
      </c>
      <c r="O610" s="15" t="e">
        <f t="shared" si="125"/>
        <v>#N/A</v>
      </c>
      <c r="P610" s="15" t="e">
        <f t="shared" si="125"/>
        <v>#N/A</v>
      </c>
      <c r="Q610" s="15" t="e">
        <f t="shared" si="125"/>
        <v>#N/A</v>
      </c>
      <c r="R610" s="15" t="e">
        <f t="shared" si="125"/>
        <v>#N/A</v>
      </c>
      <c r="S610" s="15" t="e">
        <f t="shared" si="125"/>
        <v>#N/A</v>
      </c>
      <c r="T610" s="15" t="e">
        <f t="shared" si="125"/>
        <v>#N/A</v>
      </c>
      <c r="U610" s="15" t="e">
        <f t="shared" si="125"/>
        <v>#N/A</v>
      </c>
      <c r="V610" s="15" t="e">
        <f t="shared" si="125"/>
        <v>#N/A</v>
      </c>
      <c r="W610" s="18" t="e">
        <f t="shared" si="116"/>
        <v>#N/A</v>
      </c>
      <c r="X610" s="18" t="e">
        <f t="shared" si="117"/>
        <v>#N/A</v>
      </c>
      <c r="Y610" s="18" t="e">
        <f t="shared" si="118"/>
        <v>#N/A</v>
      </c>
      <c r="Z610" s="18" t="e">
        <f t="shared" si="119"/>
        <v>#N/A</v>
      </c>
      <c r="AA610" s="15" t="e">
        <f t="shared" si="120"/>
        <v>#N/A</v>
      </c>
      <c r="AB610" s="15" t="e">
        <f t="shared" si="121"/>
        <v>#N/A</v>
      </c>
      <c r="AC610" s="15" t="e">
        <f t="shared" si="122"/>
        <v>#N/A</v>
      </c>
    </row>
    <row r="611" spans="1:29" hidden="1" x14ac:dyDescent="0.2">
      <c r="A611">
        <v>4951</v>
      </c>
      <c r="C611" t="s">
        <v>3606</v>
      </c>
      <c r="D611" t="s">
        <v>3607</v>
      </c>
      <c r="E611" t="s">
        <v>240</v>
      </c>
      <c r="F611" t="s">
        <v>241</v>
      </c>
      <c r="G611" t="e">
        <f t="shared" si="115"/>
        <v>#N/A</v>
      </c>
      <c r="H611" s="15" t="e">
        <f t="shared" si="125"/>
        <v>#N/A</v>
      </c>
      <c r="I611" s="15" t="e">
        <f t="shared" si="125"/>
        <v>#N/A</v>
      </c>
      <c r="J611" s="15" t="e">
        <f t="shared" si="125"/>
        <v>#N/A</v>
      </c>
      <c r="K611" s="15" t="e">
        <f t="shared" si="125"/>
        <v>#N/A</v>
      </c>
      <c r="L611" s="15" t="e">
        <f t="shared" si="125"/>
        <v>#N/A</v>
      </c>
      <c r="M611" s="15" t="e">
        <f t="shared" si="125"/>
        <v>#N/A</v>
      </c>
      <c r="N611" s="15" t="e">
        <f t="shared" si="125"/>
        <v>#N/A</v>
      </c>
      <c r="O611" s="15" t="e">
        <f t="shared" si="125"/>
        <v>#N/A</v>
      </c>
      <c r="P611" s="15" t="e">
        <f t="shared" si="125"/>
        <v>#N/A</v>
      </c>
      <c r="Q611" s="15" t="e">
        <f t="shared" si="125"/>
        <v>#N/A</v>
      </c>
      <c r="R611" s="15" t="e">
        <f t="shared" si="125"/>
        <v>#N/A</v>
      </c>
      <c r="S611" s="15" t="e">
        <f t="shared" si="125"/>
        <v>#N/A</v>
      </c>
      <c r="T611" s="15" t="e">
        <f t="shared" si="125"/>
        <v>#N/A</v>
      </c>
      <c r="U611" s="15" t="e">
        <f t="shared" si="125"/>
        <v>#N/A</v>
      </c>
      <c r="V611" s="15" t="e">
        <f t="shared" si="125"/>
        <v>#N/A</v>
      </c>
      <c r="W611" s="18" t="e">
        <f t="shared" si="116"/>
        <v>#N/A</v>
      </c>
      <c r="X611" s="18" t="e">
        <f t="shared" si="117"/>
        <v>#N/A</v>
      </c>
      <c r="Y611" s="18" t="e">
        <f t="shared" si="118"/>
        <v>#N/A</v>
      </c>
      <c r="Z611" s="18" t="e">
        <f t="shared" si="119"/>
        <v>#N/A</v>
      </c>
      <c r="AA611" s="15" t="e">
        <f t="shared" si="120"/>
        <v>#N/A</v>
      </c>
      <c r="AB611" s="15" t="e">
        <f t="shared" si="121"/>
        <v>#N/A</v>
      </c>
      <c r="AC611" s="15" t="e">
        <f t="shared" si="122"/>
        <v>#N/A</v>
      </c>
    </row>
    <row r="612" spans="1:29" x14ac:dyDescent="0.2">
      <c r="A612">
        <v>4952</v>
      </c>
      <c r="B612">
        <v>43640</v>
      </c>
      <c r="C612" t="s">
        <v>6293</v>
      </c>
      <c r="D612" t="s">
        <v>3609</v>
      </c>
      <c r="E612" t="s">
        <v>240</v>
      </c>
      <c r="F612" t="s">
        <v>241</v>
      </c>
      <c r="G612" t="str">
        <f t="shared" si="115"/>
        <v>Heatshrink Sleeve upgrades - FY23</v>
      </c>
      <c r="H612" s="15">
        <f t="shared" si="125"/>
        <v>0</v>
      </c>
      <c r="I612" s="15">
        <f t="shared" si="125"/>
        <v>0</v>
      </c>
      <c r="J612" s="15">
        <f t="shared" si="125"/>
        <v>46831.53</v>
      </c>
      <c r="K612" s="15">
        <f t="shared" si="125"/>
        <v>625614.66</v>
      </c>
      <c r="L612" s="15">
        <f t="shared" si="125"/>
        <v>0</v>
      </c>
      <c r="M612" s="15">
        <f t="shared" si="125"/>
        <v>0</v>
      </c>
      <c r="N612" s="15">
        <f t="shared" si="125"/>
        <v>770000</v>
      </c>
      <c r="O612" s="15">
        <f t="shared" si="125"/>
        <v>46831.53</v>
      </c>
      <c r="P612" s="15">
        <f t="shared" si="125"/>
        <v>46831.53</v>
      </c>
      <c r="Q612" s="15">
        <f t="shared" si="125"/>
        <v>0</v>
      </c>
      <c r="R612" s="15">
        <f t="shared" si="125"/>
        <v>625614.66</v>
      </c>
      <c r="S612" s="15">
        <f t="shared" si="125"/>
        <v>625614.66</v>
      </c>
      <c r="T612" s="15">
        <f t="shared" si="125"/>
        <v>0</v>
      </c>
      <c r="U612" s="15">
        <f t="shared" si="125"/>
        <v>0</v>
      </c>
      <c r="V612" s="15">
        <f t="shared" si="125"/>
        <v>0</v>
      </c>
      <c r="W612" s="18">
        <f t="shared" si="116"/>
        <v>770000</v>
      </c>
      <c r="X612" s="18">
        <f t="shared" si="117"/>
        <v>625614.66</v>
      </c>
      <c r="Y612" s="18">
        <f t="shared" si="118"/>
        <v>144385.33999999997</v>
      </c>
      <c r="Z612" s="18">
        <f t="shared" si="119"/>
        <v>0</v>
      </c>
      <c r="AA612" s="15">
        <f t="shared" si="120"/>
        <v>578783.13</v>
      </c>
      <c r="AB612" s="15">
        <f t="shared" si="121"/>
        <v>46831.53</v>
      </c>
      <c r="AC612" s="15">
        <f t="shared" si="122"/>
        <v>0</v>
      </c>
    </row>
    <row r="613" spans="1:29" hidden="1" x14ac:dyDescent="0.2">
      <c r="A613">
        <v>4953</v>
      </c>
      <c r="C613" t="s">
        <v>3610</v>
      </c>
      <c r="D613" t="s">
        <v>3611</v>
      </c>
      <c r="E613" t="s">
        <v>240</v>
      </c>
      <c r="F613" t="s">
        <v>241</v>
      </c>
      <c r="G613" t="e">
        <f t="shared" si="115"/>
        <v>#N/A</v>
      </c>
      <c r="H613" s="15" t="e">
        <f t="shared" si="125"/>
        <v>#N/A</v>
      </c>
      <c r="I613" s="15" t="e">
        <f t="shared" si="125"/>
        <v>#N/A</v>
      </c>
      <c r="J613" s="15" t="e">
        <f t="shared" si="125"/>
        <v>#N/A</v>
      </c>
      <c r="K613" s="15" t="e">
        <f t="shared" si="125"/>
        <v>#N/A</v>
      </c>
      <c r="L613" s="15" t="e">
        <f t="shared" si="125"/>
        <v>#N/A</v>
      </c>
      <c r="M613" s="15" t="e">
        <f t="shared" si="125"/>
        <v>#N/A</v>
      </c>
      <c r="N613" s="15" t="e">
        <f t="shared" si="125"/>
        <v>#N/A</v>
      </c>
      <c r="O613" s="15" t="e">
        <f t="shared" si="125"/>
        <v>#N/A</v>
      </c>
      <c r="P613" s="15" t="e">
        <f t="shared" si="125"/>
        <v>#N/A</v>
      </c>
      <c r="Q613" s="15" t="e">
        <f t="shared" si="125"/>
        <v>#N/A</v>
      </c>
      <c r="R613" s="15" t="e">
        <f t="shared" si="125"/>
        <v>#N/A</v>
      </c>
      <c r="S613" s="15" t="e">
        <f t="shared" si="125"/>
        <v>#N/A</v>
      </c>
      <c r="T613" s="15" t="e">
        <f t="shared" si="125"/>
        <v>#N/A</v>
      </c>
      <c r="U613" s="15" t="e">
        <f t="shared" si="125"/>
        <v>#N/A</v>
      </c>
      <c r="V613" s="15" t="e">
        <f t="shared" si="125"/>
        <v>#N/A</v>
      </c>
      <c r="W613" s="18" t="e">
        <f t="shared" si="116"/>
        <v>#N/A</v>
      </c>
      <c r="X613" s="18" t="e">
        <f t="shared" si="117"/>
        <v>#N/A</v>
      </c>
      <c r="Y613" s="18" t="e">
        <f t="shared" si="118"/>
        <v>#N/A</v>
      </c>
      <c r="Z613" s="18" t="e">
        <f t="shared" si="119"/>
        <v>#N/A</v>
      </c>
      <c r="AA613" s="15" t="e">
        <f t="shared" si="120"/>
        <v>#N/A</v>
      </c>
      <c r="AB613" s="15" t="e">
        <f t="shared" si="121"/>
        <v>#N/A</v>
      </c>
      <c r="AC613" s="15" t="e">
        <f t="shared" si="122"/>
        <v>#N/A</v>
      </c>
    </row>
    <row r="614" spans="1:29" hidden="1" x14ac:dyDescent="0.2">
      <c r="A614">
        <v>4954</v>
      </c>
      <c r="C614" t="s">
        <v>3612</v>
      </c>
      <c r="D614" t="s">
        <v>3613</v>
      </c>
      <c r="E614" t="s">
        <v>240</v>
      </c>
      <c r="F614" t="s">
        <v>241</v>
      </c>
      <c r="G614" t="e">
        <f t="shared" si="115"/>
        <v>#N/A</v>
      </c>
      <c r="H614" s="15" t="e">
        <f t="shared" si="125"/>
        <v>#N/A</v>
      </c>
      <c r="I614" s="15" t="e">
        <f t="shared" si="125"/>
        <v>#N/A</v>
      </c>
      <c r="J614" s="15" t="e">
        <f t="shared" si="125"/>
        <v>#N/A</v>
      </c>
      <c r="K614" s="15" t="e">
        <f t="shared" si="125"/>
        <v>#N/A</v>
      </c>
      <c r="L614" s="15" t="e">
        <f t="shared" si="125"/>
        <v>#N/A</v>
      </c>
      <c r="M614" s="15" t="e">
        <f t="shared" si="125"/>
        <v>#N/A</v>
      </c>
      <c r="N614" s="15" t="e">
        <f t="shared" si="125"/>
        <v>#N/A</v>
      </c>
      <c r="O614" s="15" t="e">
        <f t="shared" si="125"/>
        <v>#N/A</v>
      </c>
      <c r="P614" s="15" t="e">
        <f t="shared" si="125"/>
        <v>#N/A</v>
      </c>
      <c r="Q614" s="15" t="e">
        <f t="shared" si="125"/>
        <v>#N/A</v>
      </c>
      <c r="R614" s="15" t="e">
        <f t="shared" si="125"/>
        <v>#N/A</v>
      </c>
      <c r="S614" s="15" t="e">
        <f t="shared" si="125"/>
        <v>#N/A</v>
      </c>
      <c r="T614" s="15" t="e">
        <f t="shared" si="125"/>
        <v>#N/A</v>
      </c>
      <c r="U614" s="15" t="e">
        <f t="shared" si="125"/>
        <v>#N/A</v>
      </c>
      <c r="V614" s="15" t="e">
        <f t="shared" si="125"/>
        <v>#N/A</v>
      </c>
      <c r="W614" s="18" t="e">
        <f t="shared" si="116"/>
        <v>#N/A</v>
      </c>
      <c r="X614" s="18" t="e">
        <f t="shared" si="117"/>
        <v>#N/A</v>
      </c>
      <c r="Y614" s="18" t="e">
        <f t="shared" si="118"/>
        <v>#N/A</v>
      </c>
      <c r="Z614" s="18" t="e">
        <f t="shared" si="119"/>
        <v>#N/A</v>
      </c>
      <c r="AA614" s="15" t="e">
        <f t="shared" si="120"/>
        <v>#N/A</v>
      </c>
      <c r="AB614" s="15" t="e">
        <f t="shared" si="121"/>
        <v>#N/A</v>
      </c>
      <c r="AC614" s="15" t="e">
        <f t="shared" si="122"/>
        <v>#N/A</v>
      </c>
    </row>
    <row r="615" spans="1:29" hidden="1" x14ac:dyDescent="0.2">
      <c r="A615">
        <v>4955</v>
      </c>
      <c r="C615" t="s">
        <v>3614</v>
      </c>
      <c r="D615" t="s">
        <v>3615</v>
      </c>
      <c r="E615" t="s">
        <v>240</v>
      </c>
      <c r="F615" t="s">
        <v>241</v>
      </c>
      <c r="G615" t="e">
        <f t="shared" si="115"/>
        <v>#N/A</v>
      </c>
      <c r="H615" s="15" t="e">
        <f t="shared" si="125"/>
        <v>#N/A</v>
      </c>
      <c r="I615" s="15" t="e">
        <f t="shared" si="125"/>
        <v>#N/A</v>
      </c>
      <c r="J615" s="15" t="e">
        <f t="shared" si="125"/>
        <v>#N/A</v>
      </c>
      <c r="K615" s="15" t="e">
        <f t="shared" si="125"/>
        <v>#N/A</v>
      </c>
      <c r="L615" s="15" t="e">
        <f t="shared" si="125"/>
        <v>#N/A</v>
      </c>
      <c r="M615" s="15" t="e">
        <f t="shared" si="125"/>
        <v>#N/A</v>
      </c>
      <c r="N615" s="15" t="e">
        <f t="shared" si="125"/>
        <v>#N/A</v>
      </c>
      <c r="O615" s="15" t="e">
        <f t="shared" si="125"/>
        <v>#N/A</v>
      </c>
      <c r="P615" s="15" t="e">
        <f t="shared" si="125"/>
        <v>#N/A</v>
      </c>
      <c r="Q615" s="15" t="e">
        <f t="shared" si="125"/>
        <v>#N/A</v>
      </c>
      <c r="R615" s="15" t="e">
        <f t="shared" si="125"/>
        <v>#N/A</v>
      </c>
      <c r="S615" s="15" t="e">
        <f t="shared" si="125"/>
        <v>#N/A</v>
      </c>
      <c r="T615" s="15" t="e">
        <f t="shared" si="125"/>
        <v>#N/A</v>
      </c>
      <c r="U615" s="15" t="e">
        <f t="shared" si="125"/>
        <v>#N/A</v>
      </c>
      <c r="V615" s="15" t="e">
        <f t="shared" si="125"/>
        <v>#N/A</v>
      </c>
      <c r="W615" s="18" t="e">
        <f t="shared" si="116"/>
        <v>#N/A</v>
      </c>
      <c r="X615" s="18" t="e">
        <f t="shared" si="117"/>
        <v>#N/A</v>
      </c>
      <c r="Y615" s="18" t="e">
        <f t="shared" si="118"/>
        <v>#N/A</v>
      </c>
      <c r="Z615" s="18" t="e">
        <f t="shared" si="119"/>
        <v>#N/A</v>
      </c>
      <c r="AA615" s="15" t="e">
        <f t="shared" si="120"/>
        <v>#N/A</v>
      </c>
      <c r="AB615" s="15" t="e">
        <f t="shared" si="121"/>
        <v>#N/A</v>
      </c>
      <c r="AC615" s="15" t="e">
        <f t="shared" si="122"/>
        <v>#N/A</v>
      </c>
    </row>
    <row r="616" spans="1:29" hidden="1" x14ac:dyDescent="0.2">
      <c r="A616">
        <v>4957</v>
      </c>
      <c r="B616">
        <v>43203</v>
      </c>
      <c r="C616" t="s">
        <v>3617</v>
      </c>
      <c r="D616" t="s">
        <v>3618</v>
      </c>
      <c r="E616" t="s">
        <v>174</v>
      </c>
      <c r="F616" t="s">
        <v>881</v>
      </c>
      <c r="G616" t="e">
        <f t="shared" si="115"/>
        <v>#N/A</v>
      </c>
      <c r="H616" s="15" t="e">
        <f t="shared" si="125"/>
        <v>#N/A</v>
      </c>
      <c r="I616" s="15" t="e">
        <f t="shared" si="125"/>
        <v>#N/A</v>
      </c>
      <c r="J616" s="15" t="e">
        <f t="shared" si="125"/>
        <v>#N/A</v>
      </c>
      <c r="K616" s="15" t="e">
        <f t="shared" si="125"/>
        <v>#N/A</v>
      </c>
      <c r="L616" s="15" t="e">
        <f t="shared" si="125"/>
        <v>#N/A</v>
      </c>
      <c r="M616" s="15" t="e">
        <f t="shared" si="125"/>
        <v>#N/A</v>
      </c>
      <c r="N616" s="15" t="e">
        <f t="shared" si="125"/>
        <v>#N/A</v>
      </c>
      <c r="O616" s="15" t="e">
        <f t="shared" si="125"/>
        <v>#N/A</v>
      </c>
      <c r="P616" s="15" t="e">
        <f t="shared" si="125"/>
        <v>#N/A</v>
      </c>
      <c r="Q616" s="15" t="e">
        <f t="shared" si="125"/>
        <v>#N/A</v>
      </c>
      <c r="R616" s="15" t="e">
        <f t="shared" si="125"/>
        <v>#N/A</v>
      </c>
      <c r="S616" s="15" t="e">
        <f t="shared" si="125"/>
        <v>#N/A</v>
      </c>
      <c r="T616" s="15" t="e">
        <f t="shared" si="125"/>
        <v>#N/A</v>
      </c>
      <c r="U616" s="15" t="e">
        <f t="shared" si="125"/>
        <v>#N/A</v>
      </c>
      <c r="V616" s="15" t="e">
        <f t="shared" si="125"/>
        <v>#N/A</v>
      </c>
      <c r="W616" s="18" t="e">
        <f t="shared" si="116"/>
        <v>#N/A</v>
      </c>
      <c r="X616" s="18" t="e">
        <f t="shared" si="117"/>
        <v>#N/A</v>
      </c>
      <c r="Y616" s="18" t="e">
        <f t="shared" si="118"/>
        <v>#N/A</v>
      </c>
      <c r="Z616" s="18" t="e">
        <f t="shared" si="119"/>
        <v>#N/A</v>
      </c>
      <c r="AA616" s="15" t="e">
        <f t="shared" si="120"/>
        <v>#N/A</v>
      </c>
      <c r="AB616" s="15" t="e">
        <f t="shared" si="121"/>
        <v>#N/A</v>
      </c>
      <c r="AC616" s="15" t="e">
        <f t="shared" si="122"/>
        <v>#N/A</v>
      </c>
    </row>
    <row r="617" spans="1:29" hidden="1" x14ac:dyDescent="0.2">
      <c r="A617">
        <v>4958</v>
      </c>
      <c r="C617" t="s">
        <v>3619</v>
      </c>
      <c r="D617" t="s">
        <v>3620</v>
      </c>
      <c r="E617" t="s">
        <v>78</v>
      </c>
      <c r="F617" t="s">
        <v>868</v>
      </c>
      <c r="G617" t="e">
        <f t="shared" si="115"/>
        <v>#N/A</v>
      </c>
      <c r="H617" s="15" t="e">
        <f t="shared" si="125"/>
        <v>#N/A</v>
      </c>
      <c r="I617" s="15" t="e">
        <f t="shared" si="125"/>
        <v>#N/A</v>
      </c>
      <c r="J617" s="15" t="e">
        <f t="shared" si="125"/>
        <v>#N/A</v>
      </c>
      <c r="K617" s="15" t="e">
        <f t="shared" si="125"/>
        <v>#N/A</v>
      </c>
      <c r="L617" s="15" t="e">
        <f t="shared" si="125"/>
        <v>#N/A</v>
      </c>
      <c r="M617" s="15" t="e">
        <f t="shared" si="125"/>
        <v>#N/A</v>
      </c>
      <c r="N617" s="15" t="e">
        <f t="shared" si="125"/>
        <v>#N/A</v>
      </c>
      <c r="O617" s="15" t="e">
        <f t="shared" si="125"/>
        <v>#N/A</v>
      </c>
      <c r="P617" s="15" t="e">
        <f t="shared" si="125"/>
        <v>#N/A</v>
      </c>
      <c r="Q617" s="15" t="e">
        <f t="shared" si="125"/>
        <v>#N/A</v>
      </c>
      <c r="R617" s="15" t="e">
        <f t="shared" si="125"/>
        <v>#N/A</v>
      </c>
      <c r="S617" s="15" t="e">
        <f t="shared" si="125"/>
        <v>#N/A</v>
      </c>
      <c r="T617" s="15" t="e">
        <f t="shared" si="125"/>
        <v>#N/A</v>
      </c>
      <c r="U617" s="15" t="e">
        <f t="shared" si="125"/>
        <v>#N/A</v>
      </c>
      <c r="V617" s="15" t="e">
        <f t="shared" si="125"/>
        <v>#N/A</v>
      </c>
      <c r="W617" s="18" t="e">
        <f t="shared" si="116"/>
        <v>#N/A</v>
      </c>
      <c r="X617" s="18" t="e">
        <f t="shared" si="117"/>
        <v>#N/A</v>
      </c>
      <c r="Y617" s="18" t="e">
        <f t="shared" si="118"/>
        <v>#N/A</v>
      </c>
      <c r="Z617" s="18" t="e">
        <f t="shared" si="119"/>
        <v>#N/A</v>
      </c>
      <c r="AA617" s="15" t="e">
        <f t="shared" si="120"/>
        <v>#N/A</v>
      </c>
      <c r="AB617" s="15" t="e">
        <f t="shared" si="121"/>
        <v>#N/A</v>
      </c>
      <c r="AC617" s="15" t="e">
        <f t="shared" si="122"/>
        <v>#N/A</v>
      </c>
    </row>
    <row r="618" spans="1:29" hidden="1" x14ac:dyDescent="0.2">
      <c r="A618">
        <v>4959</v>
      </c>
      <c r="C618" t="s">
        <v>3621</v>
      </c>
      <c r="D618" t="s">
        <v>3622</v>
      </c>
      <c r="E618" t="s">
        <v>91</v>
      </c>
      <c r="F618" t="s">
        <v>92</v>
      </c>
      <c r="G618" t="e">
        <f t="shared" si="115"/>
        <v>#N/A</v>
      </c>
      <c r="H618" s="15" t="e">
        <f t="shared" si="125"/>
        <v>#N/A</v>
      </c>
      <c r="I618" s="15" t="e">
        <f t="shared" si="125"/>
        <v>#N/A</v>
      </c>
      <c r="J618" s="15" t="e">
        <f t="shared" si="125"/>
        <v>#N/A</v>
      </c>
      <c r="K618" s="15" t="e">
        <f t="shared" si="125"/>
        <v>#N/A</v>
      </c>
      <c r="L618" s="15" t="e">
        <f t="shared" si="125"/>
        <v>#N/A</v>
      </c>
      <c r="M618" s="15" t="e">
        <f t="shared" si="125"/>
        <v>#N/A</v>
      </c>
      <c r="N618" s="15" t="e">
        <f t="shared" si="125"/>
        <v>#N/A</v>
      </c>
      <c r="O618" s="15" t="e">
        <f t="shared" si="125"/>
        <v>#N/A</v>
      </c>
      <c r="P618" s="15" t="e">
        <f t="shared" si="125"/>
        <v>#N/A</v>
      </c>
      <c r="Q618" s="15" t="e">
        <f t="shared" si="125"/>
        <v>#N/A</v>
      </c>
      <c r="R618" s="15" t="e">
        <f t="shared" si="125"/>
        <v>#N/A</v>
      </c>
      <c r="S618" s="15" t="e">
        <f t="shared" si="125"/>
        <v>#N/A</v>
      </c>
      <c r="T618" s="15" t="e">
        <f t="shared" si="125"/>
        <v>#N/A</v>
      </c>
      <c r="U618" s="15" t="e">
        <f t="shared" si="125"/>
        <v>#N/A</v>
      </c>
      <c r="V618" s="15" t="e">
        <f t="shared" si="125"/>
        <v>#N/A</v>
      </c>
      <c r="W618" s="18" t="e">
        <f t="shared" si="116"/>
        <v>#N/A</v>
      </c>
      <c r="X618" s="18" t="e">
        <f t="shared" si="117"/>
        <v>#N/A</v>
      </c>
      <c r="Y618" s="18" t="e">
        <f t="shared" si="118"/>
        <v>#N/A</v>
      </c>
      <c r="Z618" s="18" t="e">
        <f t="shared" si="119"/>
        <v>#N/A</v>
      </c>
      <c r="AA618" s="15" t="e">
        <f t="shared" si="120"/>
        <v>#N/A</v>
      </c>
      <c r="AB618" s="15" t="e">
        <f t="shared" si="121"/>
        <v>#N/A</v>
      </c>
      <c r="AC618" s="15" t="e">
        <f t="shared" si="122"/>
        <v>#N/A</v>
      </c>
    </row>
    <row r="619" spans="1:29" hidden="1" x14ac:dyDescent="0.2">
      <c r="A619">
        <v>4960</v>
      </c>
      <c r="C619" t="s">
        <v>3066</v>
      </c>
      <c r="D619" t="s">
        <v>3623</v>
      </c>
      <c r="E619" t="s">
        <v>91</v>
      </c>
      <c r="F619" t="s">
        <v>92</v>
      </c>
      <c r="G619" t="e">
        <f t="shared" si="115"/>
        <v>#N/A</v>
      </c>
      <c r="H619" s="15" t="e">
        <f t="shared" si="125"/>
        <v>#N/A</v>
      </c>
      <c r="I619" s="15" t="e">
        <f t="shared" si="125"/>
        <v>#N/A</v>
      </c>
      <c r="J619" s="15" t="e">
        <f t="shared" si="125"/>
        <v>#N/A</v>
      </c>
      <c r="K619" s="15" t="e">
        <f t="shared" si="125"/>
        <v>#N/A</v>
      </c>
      <c r="L619" s="15" t="e">
        <f t="shared" si="125"/>
        <v>#N/A</v>
      </c>
      <c r="M619" s="15" t="e">
        <f t="shared" si="125"/>
        <v>#N/A</v>
      </c>
      <c r="N619" s="15" t="e">
        <f t="shared" si="125"/>
        <v>#N/A</v>
      </c>
      <c r="O619" s="15" t="e">
        <f t="shared" si="125"/>
        <v>#N/A</v>
      </c>
      <c r="P619" s="15" t="e">
        <f t="shared" si="125"/>
        <v>#N/A</v>
      </c>
      <c r="Q619" s="15" t="e">
        <f t="shared" si="125"/>
        <v>#N/A</v>
      </c>
      <c r="R619" s="15" t="e">
        <f t="shared" si="125"/>
        <v>#N/A</v>
      </c>
      <c r="S619" s="15" t="e">
        <f t="shared" si="125"/>
        <v>#N/A</v>
      </c>
      <c r="T619" s="15" t="e">
        <f t="shared" si="125"/>
        <v>#N/A</v>
      </c>
      <c r="U619" s="15" t="e">
        <f t="shared" si="125"/>
        <v>#N/A</v>
      </c>
      <c r="V619" s="15" t="e">
        <f t="shared" si="125"/>
        <v>#N/A</v>
      </c>
      <c r="W619" s="18" t="e">
        <f t="shared" si="116"/>
        <v>#N/A</v>
      </c>
      <c r="X619" s="18" t="e">
        <f t="shared" si="117"/>
        <v>#N/A</v>
      </c>
      <c r="Y619" s="18" t="e">
        <f t="shared" si="118"/>
        <v>#N/A</v>
      </c>
      <c r="Z619" s="18" t="e">
        <f t="shared" si="119"/>
        <v>#N/A</v>
      </c>
      <c r="AA619" s="15" t="e">
        <f t="shared" si="120"/>
        <v>#N/A</v>
      </c>
      <c r="AB619" s="15" t="e">
        <f t="shared" si="121"/>
        <v>#N/A</v>
      </c>
      <c r="AC619" s="15" t="e">
        <f t="shared" si="122"/>
        <v>#N/A</v>
      </c>
    </row>
    <row r="620" spans="1:29" hidden="1" x14ac:dyDescent="0.2">
      <c r="A620">
        <v>4961</v>
      </c>
      <c r="C620" t="s">
        <v>3624</v>
      </c>
      <c r="D620" t="s">
        <v>3625</v>
      </c>
      <c r="E620" t="s">
        <v>91</v>
      </c>
      <c r="F620" t="s">
        <v>92</v>
      </c>
      <c r="G620" t="e">
        <f t="shared" si="115"/>
        <v>#N/A</v>
      </c>
      <c r="H620" s="15" t="e">
        <f t="shared" ref="H620:V636" si="126">VLOOKUP($A620,SIBMonthly,H$1,FALSE)</f>
        <v>#N/A</v>
      </c>
      <c r="I620" s="15" t="e">
        <f t="shared" si="126"/>
        <v>#N/A</v>
      </c>
      <c r="J620" s="15" t="e">
        <f t="shared" si="126"/>
        <v>#N/A</v>
      </c>
      <c r="K620" s="15" t="e">
        <f t="shared" si="126"/>
        <v>#N/A</v>
      </c>
      <c r="L620" s="15" t="e">
        <f t="shared" si="126"/>
        <v>#N/A</v>
      </c>
      <c r="M620" s="15" t="e">
        <f t="shared" si="126"/>
        <v>#N/A</v>
      </c>
      <c r="N620" s="15" t="e">
        <f t="shared" si="126"/>
        <v>#N/A</v>
      </c>
      <c r="O620" s="15" t="e">
        <f t="shared" si="126"/>
        <v>#N/A</v>
      </c>
      <c r="P620" s="15" t="e">
        <f t="shared" si="126"/>
        <v>#N/A</v>
      </c>
      <c r="Q620" s="15" t="e">
        <f t="shared" si="126"/>
        <v>#N/A</v>
      </c>
      <c r="R620" s="15" t="e">
        <f t="shared" si="126"/>
        <v>#N/A</v>
      </c>
      <c r="S620" s="15" t="e">
        <f t="shared" si="126"/>
        <v>#N/A</v>
      </c>
      <c r="T620" s="15" t="e">
        <f t="shared" si="126"/>
        <v>#N/A</v>
      </c>
      <c r="U620" s="15" t="e">
        <f t="shared" si="126"/>
        <v>#N/A</v>
      </c>
      <c r="V620" s="15" t="e">
        <f t="shared" si="126"/>
        <v>#N/A</v>
      </c>
      <c r="W620" s="18" t="e">
        <f t="shared" si="116"/>
        <v>#N/A</v>
      </c>
      <c r="X620" s="18" t="e">
        <f t="shared" si="117"/>
        <v>#N/A</v>
      </c>
      <c r="Y620" s="18" t="e">
        <f t="shared" si="118"/>
        <v>#N/A</v>
      </c>
      <c r="Z620" s="18" t="e">
        <f t="shared" si="119"/>
        <v>#N/A</v>
      </c>
      <c r="AA620" s="15" t="e">
        <f t="shared" si="120"/>
        <v>#N/A</v>
      </c>
      <c r="AB620" s="15" t="e">
        <f t="shared" si="121"/>
        <v>#N/A</v>
      </c>
      <c r="AC620" s="15" t="e">
        <f t="shared" si="122"/>
        <v>#N/A</v>
      </c>
    </row>
    <row r="621" spans="1:29" hidden="1" x14ac:dyDescent="0.2">
      <c r="A621">
        <v>4962</v>
      </c>
      <c r="C621" t="s">
        <v>3626</v>
      </c>
      <c r="D621" t="s">
        <v>3627</v>
      </c>
      <c r="E621" t="s">
        <v>78</v>
      </c>
      <c r="F621" t="s">
        <v>868</v>
      </c>
      <c r="G621" t="e">
        <f t="shared" si="115"/>
        <v>#N/A</v>
      </c>
      <c r="H621" s="15" t="e">
        <f t="shared" si="126"/>
        <v>#N/A</v>
      </c>
      <c r="I621" s="15" t="e">
        <f t="shared" si="126"/>
        <v>#N/A</v>
      </c>
      <c r="J621" s="15" t="e">
        <f t="shared" si="126"/>
        <v>#N/A</v>
      </c>
      <c r="K621" s="15" t="e">
        <f t="shared" si="126"/>
        <v>#N/A</v>
      </c>
      <c r="L621" s="15" t="e">
        <f t="shared" si="126"/>
        <v>#N/A</v>
      </c>
      <c r="M621" s="15" t="e">
        <f t="shared" si="126"/>
        <v>#N/A</v>
      </c>
      <c r="N621" s="15" t="e">
        <f t="shared" si="126"/>
        <v>#N/A</v>
      </c>
      <c r="O621" s="15" t="e">
        <f t="shared" si="126"/>
        <v>#N/A</v>
      </c>
      <c r="P621" s="15" t="e">
        <f t="shared" si="126"/>
        <v>#N/A</v>
      </c>
      <c r="Q621" s="15" t="e">
        <f t="shared" si="126"/>
        <v>#N/A</v>
      </c>
      <c r="R621" s="15" t="e">
        <f t="shared" si="126"/>
        <v>#N/A</v>
      </c>
      <c r="S621" s="15" t="e">
        <f t="shared" si="126"/>
        <v>#N/A</v>
      </c>
      <c r="T621" s="15" t="e">
        <f t="shared" si="126"/>
        <v>#N/A</v>
      </c>
      <c r="U621" s="15" t="e">
        <f t="shared" si="126"/>
        <v>#N/A</v>
      </c>
      <c r="V621" s="15" t="e">
        <f t="shared" si="126"/>
        <v>#N/A</v>
      </c>
      <c r="W621" s="18" t="e">
        <f t="shared" si="116"/>
        <v>#N/A</v>
      </c>
      <c r="X621" s="18" t="e">
        <f t="shared" si="117"/>
        <v>#N/A</v>
      </c>
      <c r="Y621" s="18" t="e">
        <f t="shared" si="118"/>
        <v>#N/A</v>
      </c>
      <c r="Z621" s="18" t="e">
        <f t="shared" si="119"/>
        <v>#N/A</v>
      </c>
      <c r="AA621" s="15" t="e">
        <f t="shared" si="120"/>
        <v>#N/A</v>
      </c>
      <c r="AB621" s="15" t="e">
        <f t="shared" si="121"/>
        <v>#N/A</v>
      </c>
      <c r="AC621" s="15" t="e">
        <f t="shared" si="122"/>
        <v>#N/A</v>
      </c>
    </row>
    <row r="622" spans="1:29" hidden="1" x14ac:dyDescent="0.2">
      <c r="A622">
        <v>4963</v>
      </c>
      <c r="C622" t="s">
        <v>3628</v>
      </c>
      <c r="D622" t="s">
        <v>3629</v>
      </c>
      <c r="E622" t="s">
        <v>192</v>
      </c>
      <c r="F622" t="s">
        <v>6262</v>
      </c>
      <c r="G622" t="e">
        <f t="shared" si="115"/>
        <v>#N/A</v>
      </c>
      <c r="H622" s="15" t="e">
        <f t="shared" si="126"/>
        <v>#N/A</v>
      </c>
      <c r="I622" s="15" t="e">
        <f t="shared" si="126"/>
        <v>#N/A</v>
      </c>
      <c r="J622" s="15" t="e">
        <f t="shared" si="126"/>
        <v>#N/A</v>
      </c>
      <c r="K622" s="15" t="e">
        <f t="shared" si="126"/>
        <v>#N/A</v>
      </c>
      <c r="L622" s="15" t="e">
        <f t="shared" si="126"/>
        <v>#N/A</v>
      </c>
      <c r="M622" s="15" t="e">
        <f t="shared" si="126"/>
        <v>#N/A</v>
      </c>
      <c r="N622" s="15" t="e">
        <f t="shared" si="126"/>
        <v>#N/A</v>
      </c>
      <c r="O622" s="15" t="e">
        <f t="shared" si="126"/>
        <v>#N/A</v>
      </c>
      <c r="P622" s="15" t="e">
        <f t="shared" si="126"/>
        <v>#N/A</v>
      </c>
      <c r="Q622" s="15" t="e">
        <f t="shared" si="126"/>
        <v>#N/A</v>
      </c>
      <c r="R622" s="15" t="e">
        <f t="shared" si="126"/>
        <v>#N/A</v>
      </c>
      <c r="S622" s="15" t="e">
        <f t="shared" si="126"/>
        <v>#N/A</v>
      </c>
      <c r="T622" s="15" t="e">
        <f t="shared" si="126"/>
        <v>#N/A</v>
      </c>
      <c r="U622" s="15" t="e">
        <f t="shared" si="126"/>
        <v>#N/A</v>
      </c>
      <c r="V622" s="15" t="e">
        <f t="shared" si="126"/>
        <v>#N/A</v>
      </c>
      <c r="W622" s="18" t="e">
        <f t="shared" si="116"/>
        <v>#N/A</v>
      </c>
      <c r="X622" s="18" t="e">
        <f t="shared" si="117"/>
        <v>#N/A</v>
      </c>
      <c r="Y622" s="18" t="e">
        <f t="shared" si="118"/>
        <v>#N/A</v>
      </c>
      <c r="Z622" s="18" t="e">
        <f t="shared" si="119"/>
        <v>#N/A</v>
      </c>
      <c r="AA622" s="15" t="e">
        <f t="shared" si="120"/>
        <v>#N/A</v>
      </c>
      <c r="AB622" s="15" t="e">
        <f t="shared" si="121"/>
        <v>#N/A</v>
      </c>
      <c r="AC622" s="15" t="e">
        <f t="shared" si="122"/>
        <v>#N/A</v>
      </c>
    </row>
    <row r="623" spans="1:29" hidden="1" x14ac:dyDescent="0.2">
      <c r="A623">
        <v>4965</v>
      </c>
      <c r="C623" t="s">
        <v>3632</v>
      </c>
      <c r="D623" t="s">
        <v>3633</v>
      </c>
      <c r="E623" t="s">
        <v>867</v>
      </c>
      <c r="F623" t="s">
        <v>868</v>
      </c>
      <c r="G623" t="e">
        <f t="shared" si="115"/>
        <v>#N/A</v>
      </c>
      <c r="H623" s="15" t="e">
        <f t="shared" si="126"/>
        <v>#N/A</v>
      </c>
      <c r="I623" s="15" t="e">
        <f t="shared" si="126"/>
        <v>#N/A</v>
      </c>
      <c r="J623" s="15" t="e">
        <f t="shared" si="126"/>
        <v>#N/A</v>
      </c>
      <c r="K623" s="15" t="e">
        <f t="shared" si="126"/>
        <v>#N/A</v>
      </c>
      <c r="L623" s="15" t="e">
        <f t="shared" si="126"/>
        <v>#N/A</v>
      </c>
      <c r="M623" s="15" t="e">
        <f t="shared" si="126"/>
        <v>#N/A</v>
      </c>
      <c r="N623" s="15" t="e">
        <f t="shared" si="126"/>
        <v>#N/A</v>
      </c>
      <c r="O623" s="15" t="e">
        <f t="shared" si="126"/>
        <v>#N/A</v>
      </c>
      <c r="P623" s="15" t="e">
        <f t="shared" si="126"/>
        <v>#N/A</v>
      </c>
      <c r="Q623" s="15" t="e">
        <f t="shared" si="126"/>
        <v>#N/A</v>
      </c>
      <c r="R623" s="15" t="e">
        <f t="shared" si="126"/>
        <v>#N/A</v>
      </c>
      <c r="S623" s="15" t="e">
        <f t="shared" si="126"/>
        <v>#N/A</v>
      </c>
      <c r="T623" s="15" t="e">
        <f t="shared" si="126"/>
        <v>#N/A</v>
      </c>
      <c r="U623" s="15" t="e">
        <f t="shared" si="126"/>
        <v>#N/A</v>
      </c>
      <c r="V623" s="15" t="e">
        <f t="shared" si="126"/>
        <v>#N/A</v>
      </c>
      <c r="W623" s="18" t="e">
        <f t="shared" si="116"/>
        <v>#N/A</v>
      </c>
      <c r="X623" s="18" t="e">
        <f t="shared" si="117"/>
        <v>#N/A</v>
      </c>
      <c r="Y623" s="18" t="e">
        <f t="shared" si="118"/>
        <v>#N/A</v>
      </c>
      <c r="Z623" s="18" t="e">
        <f t="shared" si="119"/>
        <v>#N/A</v>
      </c>
      <c r="AA623" s="15" t="e">
        <f t="shared" si="120"/>
        <v>#N/A</v>
      </c>
      <c r="AB623" s="15" t="e">
        <f t="shared" si="121"/>
        <v>#N/A</v>
      </c>
      <c r="AC623" s="15" t="e">
        <f t="shared" si="122"/>
        <v>#N/A</v>
      </c>
    </row>
    <row r="624" spans="1:29" hidden="1" x14ac:dyDescent="0.2">
      <c r="A624">
        <v>4966</v>
      </c>
      <c r="C624" t="s">
        <v>3634</v>
      </c>
      <c r="D624" t="s">
        <v>3635</v>
      </c>
      <c r="E624" t="s">
        <v>867</v>
      </c>
      <c r="F624" t="s">
        <v>868</v>
      </c>
      <c r="G624" t="e">
        <f t="shared" si="115"/>
        <v>#N/A</v>
      </c>
      <c r="H624" s="15" t="e">
        <f t="shared" si="126"/>
        <v>#N/A</v>
      </c>
      <c r="I624" s="15" t="e">
        <f t="shared" si="126"/>
        <v>#N/A</v>
      </c>
      <c r="J624" s="15" t="e">
        <f t="shared" si="126"/>
        <v>#N/A</v>
      </c>
      <c r="K624" s="15" t="e">
        <f t="shared" si="126"/>
        <v>#N/A</v>
      </c>
      <c r="L624" s="15" t="e">
        <f t="shared" si="126"/>
        <v>#N/A</v>
      </c>
      <c r="M624" s="15" t="e">
        <f t="shared" si="126"/>
        <v>#N/A</v>
      </c>
      <c r="N624" s="15" t="e">
        <f t="shared" si="126"/>
        <v>#N/A</v>
      </c>
      <c r="O624" s="15" t="e">
        <f t="shared" si="126"/>
        <v>#N/A</v>
      </c>
      <c r="P624" s="15" t="e">
        <f t="shared" si="126"/>
        <v>#N/A</v>
      </c>
      <c r="Q624" s="15" t="e">
        <f t="shared" si="126"/>
        <v>#N/A</v>
      </c>
      <c r="R624" s="15" t="e">
        <f t="shared" si="126"/>
        <v>#N/A</v>
      </c>
      <c r="S624" s="15" t="e">
        <f t="shared" si="126"/>
        <v>#N/A</v>
      </c>
      <c r="T624" s="15" t="e">
        <f t="shared" si="126"/>
        <v>#N/A</v>
      </c>
      <c r="U624" s="15" t="e">
        <f t="shared" si="126"/>
        <v>#N/A</v>
      </c>
      <c r="V624" s="15" t="e">
        <f t="shared" si="126"/>
        <v>#N/A</v>
      </c>
      <c r="W624" s="18" t="e">
        <f t="shared" si="116"/>
        <v>#N/A</v>
      </c>
      <c r="X624" s="18" t="e">
        <f t="shared" si="117"/>
        <v>#N/A</v>
      </c>
      <c r="Y624" s="18" t="e">
        <f t="shared" si="118"/>
        <v>#N/A</v>
      </c>
      <c r="Z624" s="18" t="e">
        <f t="shared" si="119"/>
        <v>#N/A</v>
      </c>
      <c r="AA624" s="15" t="e">
        <f t="shared" si="120"/>
        <v>#N/A</v>
      </c>
      <c r="AB624" s="15" t="e">
        <f t="shared" si="121"/>
        <v>#N/A</v>
      </c>
      <c r="AC624" s="15" t="e">
        <f t="shared" si="122"/>
        <v>#N/A</v>
      </c>
    </row>
    <row r="625" spans="1:29" hidden="1" x14ac:dyDescent="0.2">
      <c r="A625">
        <v>4967</v>
      </c>
      <c r="C625" t="s">
        <v>3636</v>
      </c>
      <c r="D625" t="s">
        <v>3637</v>
      </c>
      <c r="E625" t="s">
        <v>71</v>
      </c>
      <c r="F625" t="s">
        <v>6263</v>
      </c>
      <c r="G625" t="e">
        <f t="shared" si="115"/>
        <v>#N/A</v>
      </c>
      <c r="H625" s="15" t="e">
        <f t="shared" si="126"/>
        <v>#N/A</v>
      </c>
      <c r="I625" s="15" t="e">
        <f t="shared" si="126"/>
        <v>#N/A</v>
      </c>
      <c r="J625" s="15" t="e">
        <f t="shared" si="126"/>
        <v>#N/A</v>
      </c>
      <c r="K625" s="15" t="e">
        <f t="shared" si="126"/>
        <v>#N/A</v>
      </c>
      <c r="L625" s="15" t="e">
        <f t="shared" si="126"/>
        <v>#N/A</v>
      </c>
      <c r="M625" s="15" t="e">
        <f t="shared" si="126"/>
        <v>#N/A</v>
      </c>
      <c r="N625" s="15" t="e">
        <f t="shared" si="126"/>
        <v>#N/A</v>
      </c>
      <c r="O625" s="15" t="e">
        <f t="shared" si="126"/>
        <v>#N/A</v>
      </c>
      <c r="P625" s="15" t="e">
        <f t="shared" si="126"/>
        <v>#N/A</v>
      </c>
      <c r="Q625" s="15" t="e">
        <f t="shared" si="126"/>
        <v>#N/A</v>
      </c>
      <c r="R625" s="15" t="e">
        <f t="shared" si="126"/>
        <v>#N/A</v>
      </c>
      <c r="S625" s="15" t="e">
        <f t="shared" si="126"/>
        <v>#N/A</v>
      </c>
      <c r="T625" s="15" t="e">
        <f t="shared" si="126"/>
        <v>#N/A</v>
      </c>
      <c r="U625" s="15" t="e">
        <f t="shared" si="126"/>
        <v>#N/A</v>
      </c>
      <c r="V625" s="15" t="e">
        <f t="shared" si="126"/>
        <v>#N/A</v>
      </c>
      <c r="W625" s="18" t="e">
        <f t="shared" si="116"/>
        <v>#N/A</v>
      </c>
      <c r="X625" s="18" t="e">
        <f t="shared" si="117"/>
        <v>#N/A</v>
      </c>
      <c r="Y625" s="18" t="e">
        <f t="shared" si="118"/>
        <v>#N/A</v>
      </c>
      <c r="Z625" s="18" t="e">
        <f t="shared" si="119"/>
        <v>#N/A</v>
      </c>
      <c r="AA625" s="15" t="e">
        <f t="shared" si="120"/>
        <v>#N/A</v>
      </c>
      <c r="AB625" s="15" t="e">
        <f t="shared" si="121"/>
        <v>#N/A</v>
      </c>
      <c r="AC625" s="15" t="e">
        <f t="shared" si="122"/>
        <v>#N/A</v>
      </c>
    </row>
    <row r="626" spans="1:29" hidden="1" x14ac:dyDescent="0.2">
      <c r="A626">
        <v>4969</v>
      </c>
      <c r="C626" t="s">
        <v>3638</v>
      </c>
      <c r="D626" t="s">
        <v>3639</v>
      </c>
      <c r="E626" t="s">
        <v>78</v>
      </c>
      <c r="F626" t="s">
        <v>868</v>
      </c>
      <c r="G626" t="e">
        <f t="shared" si="115"/>
        <v>#N/A</v>
      </c>
      <c r="H626" s="15" t="e">
        <f t="shared" si="126"/>
        <v>#N/A</v>
      </c>
      <c r="I626" s="15" t="e">
        <f t="shared" si="126"/>
        <v>#N/A</v>
      </c>
      <c r="J626" s="15" t="e">
        <f t="shared" si="126"/>
        <v>#N/A</v>
      </c>
      <c r="K626" s="15" t="e">
        <f t="shared" si="126"/>
        <v>#N/A</v>
      </c>
      <c r="L626" s="15" t="e">
        <f t="shared" si="126"/>
        <v>#N/A</v>
      </c>
      <c r="M626" s="15" t="e">
        <f t="shared" si="126"/>
        <v>#N/A</v>
      </c>
      <c r="N626" s="15" t="e">
        <f t="shared" si="126"/>
        <v>#N/A</v>
      </c>
      <c r="O626" s="15" t="e">
        <f t="shared" si="126"/>
        <v>#N/A</v>
      </c>
      <c r="P626" s="15" t="e">
        <f t="shared" si="126"/>
        <v>#N/A</v>
      </c>
      <c r="Q626" s="15" t="e">
        <f t="shared" si="126"/>
        <v>#N/A</v>
      </c>
      <c r="R626" s="15" t="e">
        <f t="shared" si="126"/>
        <v>#N/A</v>
      </c>
      <c r="S626" s="15" t="e">
        <f t="shared" si="126"/>
        <v>#N/A</v>
      </c>
      <c r="T626" s="15" t="e">
        <f t="shared" si="126"/>
        <v>#N/A</v>
      </c>
      <c r="U626" s="15" t="e">
        <f t="shared" si="126"/>
        <v>#N/A</v>
      </c>
      <c r="V626" s="15" t="e">
        <f t="shared" si="126"/>
        <v>#N/A</v>
      </c>
      <c r="W626" s="18" t="e">
        <f t="shared" si="116"/>
        <v>#N/A</v>
      </c>
      <c r="X626" s="18" t="e">
        <f t="shared" si="117"/>
        <v>#N/A</v>
      </c>
      <c r="Y626" s="18" t="e">
        <f t="shared" si="118"/>
        <v>#N/A</v>
      </c>
      <c r="Z626" s="18" t="e">
        <f t="shared" si="119"/>
        <v>#N/A</v>
      </c>
      <c r="AA626" s="15" t="e">
        <f t="shared" si="120"/>
        <v>#N/A</v>
      </c>
      <c r="AB626" s="15" t="e">
        <f t="shared" si="121"/>
        <v>#N/A</v>
      </c>
      <c r="AC626" s="15" t="e">
        <f t="shared" si="122"/>
        <v>#N/A</v>
      </c>
    </row>
    <row r="627" spans="1:29" hidden="1" x14ac:dyDescent="0.2">
      <c r="A627">
        <v>4970</v>
      </c>
      <c r="C627" t="s">
        <v>3640</v>
      </c>
      <c r="D627" t="s">
        <v>3641</v>
      </c>
      <c r="E627" t="s">
        <v>78</v>
      </c>
      <c r="F627" t="s">
        <v>868</v>
      </c>
      <c r="G627" t="e">
        <f t="shared" si="115"/>
        <v>#N/A</v>
      </c>
      <c r="H627" s="15" t="e">
        <f t="shared" si="126"/>
        <v>#N/A</v>
      </c>
      <c r="I627" s="15" t="e">
        <f t="shared" si="126"/>
        <v>#N/A</v>
      </c>
      <c r="J627" s="15" t="e">
        <f t="shared" si="126"/>
        <v>#N/A</v>
      </c>
      <c r="K627" s="15" t="e">
        <f t="shared" si="126"/>
        <v>#N/A</v>
      </c>
      <c r="L627" s="15" t="e">
        <f t="shared" si="126"/>
        <v>#N/A</v>
      </c>
      <c r="M627" s="15" t="e">
        <f t="shared" si="126"/>
        <v>#N/A</v>
      </c>
      <c r="N627" s="15" t="e">
        <f t="shared" si="126"/>
        <v>#N/A</v>
      </c>
      <c r="O627" s="15" t="e">
        <f t="shared" si="126"/>
        <v>#N/A</v>
      </c>
      <c r="P627" s="15" t="e">
        <f t="shared" si="126"/>
        <v>#N/A</v>
      </c>
      <c r="Q627" s="15" t="e">
        <f t="shared" si="126"/>
        <v>#N/A</v>
      </c>
      <c r="R627" s="15" t="e">
        <f t="shared" si="126"/>
        <v>#N/A</v>
      </c>
      <c r="S627" s="15" t="e">
        <f t="shared" si="126"/>
        <v>#N/A</v>
      </c>
      <c r="T627" s="15" t="e">
        <f t="shared" si="126"/>
        <v>#N/A</v>
      </c>
      <c r="U627" s="15" t="e">
        <f t="shared" si="126"/>
        <v>#N/A</v>
      </c>
      <c r="V627" s="15" t="e">
        <f t="shared" si="126"/>
        <v>#N/A</v>
      </c>
      <c r="W627" s="18" t="e">
        <f t="shared" si="116"/>
        <v>#N/A</v>
      </c>
      <c r="X627" s="18" t="e">
        <f t="shared" si="117"/>
        <v>#N/A</v>
      </c>
      <c r="Y627" s="18" t="e">
        <f t="shared" si="118"/>
        <v>#N/A</v>
      </c>
      <c r="Z627" s="18" t="e">
        <f t="shared" si="119"/>
        <v>#N/A</v>
      </c>
      <c r="AA627" s="15" t="e">
        <f t="shared" si="120"/>
        <v>#N/A</v>
      </c>
      <c r="AB627" s="15" t="e">
        <f t="shared" si="121"/>
        <v>#N/A</v>
      </c>
      <c r="AC627" s="15" t="e">
        <f t="shared" si="122"/>
        <v>#N/A</v>
      </c>
    </row>
    <row r="628" spans="1:29" hidden="1" x14ac:dyDescent="0.2">
      <c r="A628">
        <v>4971</v>
      </c>
      <c r="C628" t="s">
        <v>3642</v>
      </c>
      <c r="D628" t="s">
        <v>3643</v>
      </c>
      <c r="E628" t="s">
        <v>78</v>
      </c>
      <c r="F628" t="s">
        <v>868</v>
      </c>
      <c r="G628" t="e">
        <f t="shared" si="115"/>
        <v>#N/A</v>
      </c>
      <c r="H628" s="15" t="e">
        <f t="shared" si="126"/>
        <v>#N/A</v>
      </c>
      <c r="I628" s="15" t="e">
        <f t="shared" si="126"/>
        <v>#N/A</v>
      </c>
      <c r="J628" s="15" t="e">
        <f t="shared" si="126"/>
        <v>#N/A</v>
      </c>
      <c r="K628" s="15" t="e">
        <f t="shared" si="126"/>
        <v>#N/A</v>
      </c>
      <c r="L628" s="15" t="e">
        <f t="shared" si="126"/>
        <v>#N/A</v>
      </c>
      <c r="M628" s="15" t="e">
        <f t="shared" si="126"/>
        <v>#N/A</v>
      </c>
      <c r="N628" s="15" t="e">
        <f t="shared" si="126"/>
        <v>#N/A</v>
      </c>
      <c r="O628" s="15" t="e">
        <f t="shared" si="126"/>
        <v>#N/A</v>
      </c>
      <c r="P628" s="15" t="e">
        <f t="shared" si="126"/>
        <v>#N/A</v>
      </c>
      <c r="Q628" s="15" t="e">
        <f t="shared" si="126"/>
        <v>#N/A</v>
      </c>
      <c r="R628" s="15" t="e">
        <f t="shared" si="126"/>
        <v>#N/A</v>
      </c>
      <c r="S628" s="15" t="e">
        <f t="shared" si="126"/>
        <v>#N/A</v>
      </c>
      <c r="T628" s="15" t="e">
        <f t="shared" si="126"/>
        <v>#N/A</v>
      </c>
      <c r="U628" s="15" t="e">
        <f t="shared" si="126"/>
        <v>#N/A</v>
      </c>
      <c r="V628" s="15" t="e">
        <f t="shared" si="126"/>
        <v>#N/A</v>
      </c>
      <c r="W628" s="18" t="e">
        <f t="shared" si="116"/>
        <v>#N/A</v>
      </c>
      <c r="X628" s="18" t="e">
        <f t="shared" si="117"/>
        <v>#N/A</v>
      </c>
      <c r="Y628" s="18" t="e">
        <f t="shared" si="118"/>
        <v>#N/A</v>
      </c>
      <c r="Z628" s="18" t="e">
        <f t="shared" si="119"/>
        <v>#N/A</v>
      </c>
      <c r="AA628" s="15" t="e">
        <f t="shared" si="120"/>
        <v>#N/A</v>
      </c>
      <c r="AB628" s="15" t="e">
        <f t="shared" si="121"/>
        <v>#N/A</v>
      </c>
      <c r="AC628" s="15" t="e">
        <f t="shared" si="122"/>
        <v>#N/A</v>
      </c>
    </row>
    <row r="629" spans="1:29" hidden="1" x14ac:dyDescent="0.2">
      <c r="A629">
        <v>4972</v>
      </c>
      <c r="C629" t="s">
        <v>3644</v>
      </c>
      <c r="D629" t="s">
        <v>3645</v>
      </c>
      <c r="E629" t="s">
        <v>123</v>
      </c>
      <c r="F629" t="s">
        <v>124</v>
      </c>
      <c r="G629" t="e">
        <f t="shared" si="115"/>
        <v>#N/A</v>
      </c>
      <c r="H629" s="15" t="e">
        <f t="shared" si="126"/>
        <v>#N/A</v>
      </c>
      <c r="I629" s="15" t="e">
        <f t="shared" si="126"/>
        <v>#N/A</v>
      </c>
      <c r="J629" s="15" t="e">
        <f t="shared" si="126"/>
        <v>#N/A</v>
      </c>
      <c r="K629" s="15" t="e">
        <f t="shared" si="126"/>
        <v>#N/A</v>
      </c>
      <c r="L629" s="15" t="e">
        <f t="shared" si="126"/>
        <v>#N/A</v>
      </c>
      <c r="M629" s="15" t="e">
        <f t="shared" si="126"/>
        <v>#N/A</v>
      </c>
      <c r="N629" s="15" t="e">
        <f t="shared" si="126"/>
        <v>#N/A</v>
      </c>
      <c r="O629" s="15" t="e">
        <f t="shared" si="126"/>
        <v>#N/A</v>
      </c>
      <c r="P629" s="15" t="e">
        <f t="shared" si="126"/>
        <v>#N/A</v>
      </c>
      <c r="Q629" s="15" t="e">
        <f t="shared" si="126"/>
        <v>#N/A</v>
      </c>
      <c r="R629" s="15" t="e">
        <f t="shared" si="126"/>
        <v>#N/A</v>
      </c>
      <c r="S629" s="15" t="e">
        <f t="shared" si="126"/>
        <v>#N/A</v>
      </c>
      <c r="T629" s="15" t="e">
        <f t="shared" si="126"/>
        <v>#N/A</v>
      </c>
      <c r="U629" s="15" t="e">
        <f t="shared" si="126"/>
        <v>#N/A</v>
      </c>
      <c r="V629" s="15" t="e">
        <f t="shared" si="126"/>
        <v>#N/A</v>
      </c>
      <c r="W629" s="18" t="e">
        <f t="shared" si="116"/>
        <v>#N/A</v>
      </c>
      <c r="X629" s="18" t="e">
        <f t="shared" si="117"/>
        <v>#N/A</v>
      </c>
      <c r="Y629" s="18" t="e">
        <f t="shared" si="118"/>
        <v>#N/A</v>
      </c>
      <c r="Z629" s="18" t="e">
        <f t="shared" si="119"/>
        <v>#N/A</v>
      </c>
      <c r="AA629" s="15" t="e">
        <f t="shared" si="120"/>
        <v>#N/A</v>
      </c>
      <c r="AB629" s="15" t="e">
        <f t="shared" si="121"/>
        <v>#N/A</v>
      </c>
      <c r="AC629" s="15" t="e">
        <f t="shared" si="122"/>
        <v>#N/A</v>
      </c>
    </row>
    <row r="630" spans="1:29" hidden="1" x14ac:dyDescent="0.2">
      <c r="A630">
        <v>4973</v>
      </c>
      <c r="C630" t="s">
        <v>3646</v>
      </c>
      <c r="D630" t="s">
        <v>3647</v>
      </c>
      <c r="E630" t="s">
        <v>111</v>
      </c>
      <c r="F630" t="s">
        <v>112</v>
      </c>
      <c r="G630" t="e">
        <f t="shared" si="115"/>
        <v>#N/A</v>
      </c>
      <c r="H630" s="15" t="e">
        <f t="shared" si="126"/>
        <v>#N/A</v>
      </c>
      <c r="I630" s="15" t="e">
        <f t="shared" si="126"/>
        <v>#N/A</v>
      </c>
      <c r="J630" s="15" t="e">
        <f t="shared" si="126"/>
        <v>#N/A</v>
      </c>
      <c r="K630" s="15" t="e">
        <f t="shared" si="126"/>
        <v>#N/A</v>
      </c>
      <c r="L630" s="15" t="e">
        <f t="shared" si="126"/>
        <v>#N/A</v>
      </c>
      <c r="M630" s="15" t="e">
        <f t="shared" si="126"/>
        <v>#N/A</v>
      </c>
      <c r="N630" s="15" t="e">
        <f t="shared" si="126"/>
        <v>#N/A</v>
      </c>
      <c r="O630" s="15" t="e">
        <f t="shared" si="126"/>
        <v>#N/A</v>
      </c>
      <c r="P630" s="15" t="e">
        <f t="shared" si="126"/>
        <v>#N/A</v>
      </c>
      <c r="Q630" s="15" t="e">
        <f t="shared" si="126"/>
        <v>#N/A</v>
      </c>
      <c r="R630" s="15" t="e">
        <f t="shared" si="126"/>
        <v>#N/A</v>
      </c>
      <c r="S630" s="15" t="e">
        <f t="shared" si="126"/>
        <v>#N/A</v>
      </c>
      <c r="T630" s="15" t="e">
        <f t="shared" si="126"/>
        <v>#N/A</v>
      </c>
      <c r="U630" s="15" t="e">
        <f t="shared" si="126"/>
        <v>#N/A</v>
      </c>
      <c r="V630" s="15" t="e">
        <f t="shared" si="126"/>
        <v>#N/A</v>
      </c>
      <c r="W630" s="18" t="e">
        <f t="shared" si="116"/>
        <v>#N/A</v>
      </c>
      <c r="X630" s="18" t="e">
        <f t="shared" si="117"/>
        <v>#N/A</v>
      </c>
      <c r="Y630" s="18" t="e">
        <f t="shared" si="118"/>
        <v>#N/A</v>
      </c>
      <c r="Z630" s="18" t="e">
        <f t="shared" si="119"/>
        <v>#N/A</v>
      </c>
      <c r="AA630" s="15" t="e">
        <f t="shared" si="120"/>
        <v>#N/A</v>
      </c>
      <c r="AB630" s="15" t="e">
        <f t="shared" si="121"/>
        <v>#N/A</v>
      </c>
      <c r="AC630" s="15" t="e">
        <f t="shared" si="122"/>
        <v>#N/A</v>
      </c>
    </row>
    <row r="631" spans="1:29" hidden="1" x14ac:dyDescent="0.2">
      <c r="A631">
        <v>4974</v>
      </c>
      <c r="C631" t="s">
        <v>3648</v>
      </c>
      <c r="D631" t="s">
        <v>3649</v>
      </c>
      <c r="E631" t="s">
        <v>123</v>
      </c>
      <c r="F631" t="s">
        <v>124</v>
      </c>
      <c r="G631" t="e">
        <f t="shared" ref="G631:G694" si="127">VLOOKUP(A631,SIBMonthly,3,FALSE)</f>
        <v>#N/A</v>
      </c>
      <c r="H631" s="15" t="e">
        <f t="shared" si="126"/>
        <v>#N/A</v>
      </c>
      <c r="I631" s="15" t="e">
        <f t="shared" si="126"/>
        <v>#N/A</v>
      </c>
      <c r="J631" s="15" t="e">
        <f t="shared" si="126"/>
        <v>#N/A</v>
      </c>
      <c r="K631" s="15" t="e">
        <f t="shared" si="126"/>
        <v>#N/A</v>
      </c>
      <c r="L631" s="15" t="e">
        <f t="shared" si="126"/>
        <v>#N/A</v>
      </c>
      <c r="M631" s="15" t="e">
        <f t="shared" si="126"/>
        <v>#N/A</v>
      </c>
      <c r="N631" s="15" t="e">
        <f t="shared" si="126"/>
        <v>#N/A</v>
      </c>
      <c r="O631" s="15" t="e">
        <f t="shared" si="126"/>
        <v>#N/A</v>
      </c>
      <c r="P631" s="15" t="e">
        <f t="shared" si="126"/>
        <v>#N/A</v>
      </c>
      <c r="Q631" s="15" t="e">
        <f t="shared" si="126"/>
        <v>#N/A</v>
      </c>
      <c r="R631" s="15" t="e">
        <f t="shared" si="126"/>
        <v>#N/A</v>
      </c>
      <c r="S631" s="15" t="e">
        <f t="shared" si="126"/>
        <v>#N/A</v>
      </c>
      <c r="T631" s="15" t="e">
        <f t="shared" si="126"/>
        <v>#N/A</v>
      </c>
      <c r="U631" s="15" t="e">
        <f t="shared" si="126"/>
        <v>#N/A</v>
      </c>
      <c r="V631" s="15" t="e">
        <f t="shared" si="126"/>
        <v>#N/A</v>
      </c>
      <c r="W631" s="18" t="e">
        <f t="shared" ref="W631:W694" si="128">N631</f>
        <v>#N/A</v>
      </c>
      <c r="X631" s="18" t="e">
        <f t="shared" ref="X631:X694" si="129">S631</f>
        <v>#N/A</v>
      </c>
      <c r="Y631" s="18" t="e">
        <f t="shared" ref="Y631:Y694" si="130">W631-X631</f>
        <v>#N/A</v>
      </c>
      <c r="Z631" s="18" t="e">
        <f t="shared" ref="Z631:Z694" si="131">M631</f>
        <v>#N/A</v>
      </c>
      <c r="AA631" s="15" t="e">
        <f t="shared" ref="AA631:AA694" si="132">IF(K631=0,0,K631-J631)</f>
        <v>#N/A</v>
      </c>
      <c r="AB631" s="15" t="e">
        <f t="shared" ref="AB631:AB694" si="133">P631</f>
        <v>#N/A</v>
      </c>
      <c r="AC631" s="15" t="e">
        <f t="shared" ref="AC631:AC694" si="134">X631-(AB631+AA631)</f>
        <v>#N/A</v>
      </c>
    </row>
    <row r="632" spans="1:29" hidden="1" x14ac:dyDescent="0.2">
      <c r="A632">
        <v>4975</v>
      </c>
      <c r="C632" t="s">
        <v>3650</v>
      </c>
      <c r="D632" t="s">
        <v>3651</v>
      </c>
      <c r="E632" t="s">
        <v>123</v>
      </c>
      <c r="F632" t="s">
        <v>124</v>
      </c>
      <c r="G632" t="e">
        <f t="shared" si="127"/>
        <v>#N/A</v>
      </c>
      <c r="H632" s="15" t="e">
        <f t="shared" si="126"/>
        <v>#N/A</v>
      </c>
      <c r="I632" s="15" t="e">
        <f t="shared" si="126"/>
        <v>#N/A</v>
      </c>
      <c r="J632" s="15" t="e">
        <f t="shared" si="126"/>
        <v>#N/A</v>
      </c>
      <c r="K632" s="15" t="e">
        <f t="shared" si="126"/>
        <v>#N/A</v>
      </c>
      <c r="L632" s="15" t="e">
        <f t="shared" si="126"/>
        <v>#N/A</v>
      </c>
      <c r="M632" s="15" t="e">
        <f t="shared" si="126"/>
        <v>#N/A</v>
      </c>
      <c r="N632" s="15" t="e">
        <f t="shared" si="126"/>
        <v>#N/A</v>
      </c>
      <c r="O632" s="15" t="e">
        <f t="shared" si="126"/>
        <v>#N/A</v>
      </c>
      <c r="P632" s="15" t="e">
        <f t="shared" si="126"/>
        <v>#N/A</v>
      </c>
      <c r="Q632" s="15" t="e">
        <f t="shared" si="126"/>
        <v>#N/A</v>
      </c>
      <c r="R632" s="15" t="e">
        <f t="shared" si="126"/>
        <v>#N/A</v>
      </c>
      <c r="S632" s="15" t="e">
        <f t="shared" si="126"/>
        <v>#N/A</v>
      </c>
      <c r="T632" s="15" t="e">
        <f t="shared" si="126"/>
        <v>#N/A</v>
      </c>
      <c r="U632" s="15" t="e">
        <f t="shared" si="126"/>
        <v>#N/A</v>
      </c>
      <c r="V632" s="15" t="e">
        <f t="shared" si="126"/>
        <v>#N/A</v>
      </c>
      <c r="W632" s="18" t="e">
        <f t="shared" si="128"/>
        <v>#N/A</v>
      </c>
      <c r="X632" s="18" t="e">
        <f t="shared" si="129"/>
        <v>#N/A</v>
      </c>
      <c r="Y632" s="18" t="e">
        <f t="shared" si="130"/>
        <v>#N/A</v>
      </c>
      <c r="Z632" s="18" t="e">
        <f t="shared" si="131"/>
        <v>#N/A</v>
      </c>
      <c r="AA632" s="15" t="e">
        <f t="shared" si="132"/>
        <v>#N/A</v>
      </c>
      <c r="AB632" s="15" t="e">
        <f t="shared" si="133"/>
        <v>#N/A</v>
      </c>
      <c r="AC632" s="15" t="e">
        <f t="shared" si="134"/>
        <v>#N/A</v>
      </c>
    </row>
    <row r="633" spans="1:29" hidden="1" x14ac:dyDescent="0.2">
      <c r="A633">
        <v>4976</v>
      </c>
      <c r="C633" t="s">
        <v>3652</v>
      </c>
      <c r="D633" t="s">
        <v>3653</v>
      </c>
      <c r="E633" t="s">
        <v>123</v>
      </c>
      <c r="F633" t="s">
        <v>124</v>
      </c>
      <c r="G633" t="e">
        <f t="shared" si="127"/>
        <v>#N/A</v>
      </c>
      <c r="H633" s="15" t="e">
        <f t="shared" si="126"/>
        <v>#N/A</v>
      </c>
      <c r="I633" s="15" t="e">
        <f t="shared" si="126"/>
        <v>#N/A</v>
      </c>
      <c r="J633" s="15" t="e">
        <f t="shared" si="126"/>
        <v>#N/A</v>
      </c>
      <c r="K633" s="15" t="e">
        <f t="shared" si="126"/>
        <v>#N/A</v>
      </c>
      <c r="L633" s="15" t="e">
        <f t="shared" si="126"/>
        <v>#N/A</v>
      </c>
      <c r="M633" s="15" t="e">
        <f t="shared" si="126"/>
        <v>#N/A</v>
      </c>
      <c r="N633" s="15" t="e">
        <f t="shared" si="126"/>
        <v>#N/A</v>
      </c>
      <c r="O633" s="15" t="e">
        <f t="shared" si="126"/>
        <v>#N/A</v>
      </c>
      <c r="P633" s="15" t="e">
        <f t="shared" si="126"/>
        <v>#N/A</v>
      </c>
      <c r="Q633" s="15" t="e">
        <f t="shared" si="126"/>
        <v>#N/A</v>
      </c>
      <c r="R633" s="15" t="e">
        <f t="shared" si="126"/>
        <v>#N/A</v>
      </c>
      <c r="S633" s="15" t="e">
        <f t="shared" si="126"/>
        <v>#N/A</v>
      </c>
      <c r="T633" s="15" t="e">
        <f t="shared" si="126"/>
        <v>#N/A</v>
      </c>
      <c r="U633" s="15" t="e">
        <f t="shared" si="126"/>
        <v>#N/A</v>
      </c>
      <c r="V633" s="15" t="e">
        <f t="shared" si="126"/>
        <v>#N/A</v>
      </c>
      <c r="W633" s="18" t="e">
        <f t="shared" si="128"/>
        <v>#N/A</v>
      </c>
      <c r="X633" s="18" t="e">
        <f t="shared" si="129"/>
        <v>#N/A</v>
      </c>
      <c r="Y633" s="18" t="e">
        <f t="shared" si="130"/>
        <v>#N/A</v>
      </c>
      <c r="Z633" s="18" t="e">
        <f t="shared" si="131"/>
        <v>#N/A</v>
      </c>
      <c r="AA633" s="15" t="e">
        <f t="shared" si="132"/>
        <v>#N/A</v>
      </c>
      <c r="AB633" s="15" t="e">
        <f t="shared" si="133"/>
        <v>#N/A</v>
      </c>
      <c r="AC633" s="15" t="e">
        <f t="shared" si="134"/>
        <v>#N/A</v>
      </c>
    </row>
    <row r="634" spans="1:29" hidden="1" x14ac:dyDescent="0.2">
      <c r="A634">
        <v>4980</v>
      </c>
      <c r="C634" t="s">
        <v>4669</v>
      </c>
      <c r="D634" t="s">
        <v>3660</v>
      </c>
      <c r="E634" t="s">
        <v>78</v>
      </c>
      <c r="F634" t="s">
        <v>79</v>
      </c>
      <c r="G634" t="e">
        <f t="shared" si="127"/>
        <v>#N/A</v>
      </c>
      <c r="H634" s="15" t="e">
        <f t="shared" si="126"/>
        <v>#N/A</v>
      </c>
      <c r="I634" s="15" t="e">
        <f t="shared" si="126"/>
        <v>#N/A</v>
      </c>
      <c r="J634" s="15" t="e">
        <f t="shared" si="126"/>
        <v>#N/A</v>
      </c>
      <c r="K634" s="15" t="e">
        <f t="shared" si="126"/>
        <v>#N/A</v>
      </c>
      <c r="L634" s="15" t="e">
        <f t="shared" si="126"/>
        <v>#N/A</v>
      </c>
      <c r="M634" s="15" t="e">
        <f t="shared" si="126"/>
        <v>#N/A</v>
      </c>
      <c r="N634" s="15" t="e">
        <f t="shared" si="126"/>
        <v>#N/A</v>
      </c>
      <c r="O634" s="15" t="e">
        <f t="shared" si="126"/>
        <v>#N/A</v>
      </c>
      <c r="P634" s="15" t="e">
        <f t="shared" si="126"/>
        <v>#N/A</v>
      </c>
      <c r="Q634" s="15" t="e">
        <f t="shared" si="126"/>
        <v>#N/A</v>
      </c>
      <c r="R634" s="15" t="e">
        <f t="shared" si="126"/>
        <v>#N/A</v>
      </c>
      <c r="S634" s="15" t="e">
        <f t="shared" si="126"/>
        <v>#N/A</v>
      </c>
      <c r="T634" s="15" t="e">
        <f t="shared" si="126"/>
        <v>#N/A</v>
      </c>
      <c r="U634" s="15" t="e">
        <f t="shared" si="126"/>
        <v>#N/A</v>
      </c>
      <c r="V634" s="15" t="e">
        <f t="shared" si="126"/>
        <v>#N/A</v>
      </c>
      <c r="W634" s="18" t="e">
        <f t="shared" si="128"/>
        <v>#N/A</v>
      </c>
      <c r="X634" s="18" t="e">
        <f t="shared" si="129"/>
        <v>#N/A</v>
      </c>
      <c r="Y634" s="18" t="e">
        <f t="shared" si="130"/>
        <v>#N/A</v>
      </c>
      <c r="Z634" s="18" t="e">
        <f t="shared" si="131"/>
        <v>#N/A</v>
      </c>
      <c r="AA634" s="15" t="e">
        <f t="shared" si="132"/>
        <v>#N/A</v>
      </c>
      <c r="AB634" s="15" t="e">
        <f t="shared" si="133"/>
        <v>#N/A</v>
      </c>
      <c r="AC634" s="15" t="e">
        <f t="shared" si="134"/>
        <v>#N/A</v>
      </c>
    </row>
    <row r="635" spans="1:29" hidden="1" x14ac:dyDescent="0.2">
      <c r="A635">
        <v>4981</v>
      </c>
      <c r="C635" t="s">
        <v>3661</v>
      </c>
      <c r="D635" t="s">
        <v>3662</v>
      </c>
      <c r="E635" t="s">
        <v>29</v>
      </c>
      <c r="F635" t="s">
        <v>30</v>
      </c>
      <c r="G635" t="e">
        <f t="shared" si="127"/>
        <v>#N/A</v>
      </c>
      <c r="H635" s="15" t="e">
        <f t="shared" si="126"/>
        <v>#N/A</v>
      </c>
      <c r="I635" s="15" t="e">
        <f t="shared" si="126"/>
        <v>#N/A</v>
      </c>
      <c r="J635" s="15" t="e">
        <f t="shared" si="126"/>
        <v>#N/A</v>
      </c>
      <c r="K635" s="15" t="e">
        <f t="shared" si="126"/>
        <v>#N/A</v>
      </c>
      <c r="L635" s="15" t="e">
        <f t="shared" si="126"/>
        <v>#N/A</v>
      </c>
      <c r="M635" s="15" t="e">
        <f t="shared" si="126"/>
        <v>#N/A</v>
      </c>
      <c r="N635" s="15" t="e">
        <f t="shared" si="126"/>
        <v>#N/A</v>
      </c>
      <c r="O635" s="15" t="e">
        <f t="shared" si="126"/>
        <v>#N/A</v>
      </c>
      <c r="P635" s="15" t="e">
        <f t="shared" si="126"/>
        <v>#N/A</v>
      </c>
      <c r="Q635" s="15" t="e">
        <f t="shared" si="126"/>
        <v>#N/A</v>
      </c>
      <c r="R635" s="15" t="e">
        <f t="shared" si="126"/>
        <v>#N/A</v>
      </c>
      <c r="S635" s="15" t="e">
        <f t="shared" si="126"/>
        <v>#N/A</v>
      </c>
      <c r="T635" s="15" t="e">
        <f t="shared" si="126"/>
        <v>#N/A</v>
      </c>
      <c r="U635" s="15" t="e">
        <f t="shared" si="126"/>
        <v>#N/A</v>
      </c>
      <c r="V635" s="15" t="e">
        <f t="shared" si="126"/>
        <v>#N/A</v>
      </c>
      <c r="W635" s="18" t="e">
        <f t="shared" si="128"/>
        <v>#N/A</v>
      </c>
      <c r="X635" s="18" t="e">
        <f t="shared" si="129"/>
        <v>#N/A</v>
      </c>
      <c r="Y635" s="18" t="e">
        <f t="shared" si="130"/>
        <v>#N/A</v>
      </c>
      <c r="Z635" s="18" t="e">
        <f t="shared" si="131"/>
        <v>#N/A</v>
      </c>
      <c r="AA635" s="15" t="e">
        <f t="shared" si="132"/>
        <v>#N/A</v>
      </c>
      <c r="AB635" s="15" t="e">
        <f t="shared" si="133"/>
        <v>#N/A</v>
      </c>
      <c r="AC635" s="15" t="e">
        <f t="shared" si="134"/>
        <v>#N/A</v>
      </c>
    </row>
    <row r="636" spans="1:29" hidden="1" x14ac:dyDescent="0.2">
      <c r="A636">
        <v>4982</v>
      </c>
      <c r="B636">
        <v>42635</v>
      </c>
      <c r="C636" t="s">
        <v>3663</v>
      </c>
      <c r="D636" t="s">
        <v>3664</v>
      </c>
      <c r="E636" t="s">
        <v>91</v>
      </c>
      <c r="F636" t="s">
        <v>92</v>
      </c>
      <c r="G636" t="str">
        <f t="shared" si="127"/>
        <v>DPS - Steam drains reliability upgrade</v>
      </c>
      <c r="H636" s="15">
        <f t="shared" si="126"/>
        <v>0</v>
      </c>
      <c r="I636" s="15">
        <f t="shared" si="126"/>
        <v>0</v>
      </c>
      <c r="J636" s="15">
        <f t="shared" si="126"/>
        <v>-269.88</v>
      </c>
      <c r="K636" s="15">
        <f t="shared" si="126"/>
        <v>508617.74</v>
      </c>
      <c r="L636" s="15">
        <f t="shared" si="126"/>
        <v>50000</v>
      </c>
      <c r="M636" s="15">
        <f t="shared" si="126"/>
        <v>0</v>
      </c>
      <c r="N636" s="15">
        <f t="shared" si="126"/>
        <v>662765</v>
      </c>
      <c r="O636" s="15">
        <f t="shared" si="126"/>
        <v>-269.88</v>
      </c>
      <c r="P636" s="15">
        <f t="shared" si="126"/>
        <v>-269.88</v>
      </c>
      <c r="Q636" s="15">
        <f t="shared" si="126"/>
        <v>0</v>
      </c>
      <c r="R636" s="15">
        <f t="shared" si="126"/>
        <v>508617.74</v>
      </c>
      <c r="S636" s="15">
        <f t="shared" si="126"/>
        <v>508617.74</v>
      </c>
      <c r="T636" s="15">
        <f t="shared" si="126"/>
        <v>0</v>
      </c>
      <c r="U636" s="15">
        <f t="shared" si="126"/>
        <v>0</v>
      </c>
      <c r="V636" s="15">
        <f t="shared" si="126"/>
        <v>0</v>
      </c>
      <c r="W636" s="18">
        <f t="shared" si="128"/>
        <v>662765</v>
      </c>
      <c r="X636" s="18">
        <f t="shared" si="129"/>
        <v>508617.74</v>
      </c>
      <c r="Y636" s="18">
        <f t="shared" si="130"/>
        <v>154147.26</v>
      </c>
      <c r="Z636" s="18">
        <f t="shared" si="131"/>
        <v>0</v>
      </c>
      <c r="AA636" s="15">
        <f t="shared" si="132"/>
        <v>508887.62</v>
      </c>
      <c r="AB636" s="15">
        <f t="shared" si="133"/>
        <v>-269.88</v>
      </c>
      <c r="AC636" s="15">
        <f t="shared" si="134"/>
        <v>0</v>
      </c>
    </row>
    <row r="637" spans="1:29" hidden="1" x14ac:dyDescent="0.2">
      <c r="A637">
        <v>4984</v>
      </c>
      <c r="C637" t="s">
        <v>3665</v>
      </c>
      <c r="D637" t="s">
        <v>3666</v>
      </c>
      <c r="E637" t="s">
        <v>91</v>
      </c>
      <c r="F637" t="s">
        <v>92</v>
      </c>
      <c r="G637" t="e">
        <f t="shared" si="127"/>
        <v>#N/A</v>
      </c>
      <c r="H637" s="15" t="e">
        <f t="shared" ref="H637:V653" si="135">VLOOKUP($A637,SIBMonthly,H$1,FALSE)</f>
        <v>#N/A</v>
      </c>
      <c r="I637" s="15" t="e">
        <f t="shared" si="135"/>
        <v>#N/A</v>
      </c>
      <c r="J637" s="15" t="e">
        <f t="shared" si="135"/>
        <v>#N/A</v>
      </c>
      <c r="K637" s="15" t="e">
        <f t="shared" si="135"/>
        <v>#N/A</v>
      </c>
      <c r="L637" s="15" t="e">
        <f t="shared" si="135"/>
        <v>#N/A</v>
      </c>
      <c r="M637" s="15" t="e">
        <f t="shared" si="135"/>
        <v>#N/A</v>
      </c>
      <c r="N637" s="15" t="e">
        <f t="shared" si="135"/>
        <v>#N/A</v>
      </c>
      <c r="O637" s="15" t="e">
        <f t="shared" si="135"/>
        <v>#N/A</v>
      </c>
      <c r="P637" s="15" t="e">
        <f t="shared" si="135"/>
        <v>#N/A</v>
      </c>
      <c r="Q637" s="15" t="e">
        <f t="shared" si="135"/>
        <v>#N/A</v>
      </c>
      <c r="R637" s="15" t="e">
        <f t="shared" si="135"/>
        <v>#N/A</v>
      </c>
      <c r="S637" s="15" t="e">
        <f t="shared" si="135"/>
        <v>#N/A</v>
      </c>
      <c r="T637" s="15" t="e">
        <f t="shared" si="135"/>
        <v>#N/A</v>
      </c>
      <c r="U637" s="15" t="e">
        <f t="shared" si="135"/>
        <v>#N/A</v>
      </c>
      <c r="V637" s="15" t="e">
        <f t="shared" si="135"/>
        <v>#N/A</v>
      </c>
      <c r="W637" s="18" t="e">
        <f t="shared" si="128"/>
        <v>#N/A</v>
      </c>
      <c r="X637" s="18" t="e">
        <f t="shared" si="129"/>
        <v>#N/A</v>
      </c>
      <c r="Y637" s="18" t="e">
        <f t="shared" si="130"/>
        <v>#N/A</v>
      </c>
      <c r="Z637" s="18" t="e">
        <f t="shared" si="131"/>
        <v>#N/A</v>
      </c>
      <c r="AA637" s="15" t="e">
        <f t="shared" si="132"/>
        <v>#N/A</v>
      </c>
      <c r="AB637" s="15" t="e">
        <f t="shared" si="133"/>
        <v>#N/A</v>
      </c>
      <c r="AC637" s="15" t="e">
        <f t="shared" si="134"/>
        <v>#N/A</v>
      </c>
    </row>
    <row r="638" spans="1:29" hidden="1" x14ac:dyDescent="0.2">
      <c r="A638">
        <v>4985</v>
      </c>
      <c r="C638" t="s">
        <v>4517</v>
      </c>
      <c r="D638" t="s">
        <v>3667</v>
      </c>
      <c r="E638" t="s">
        <v>29</v>
      </c>
      <c r="F638" t="s">
        <v>30</v>
      </c>
      <c r="G638" t="e">
        <f t="shared" si="127"/>
        <v>#N/A</v>
      </c>
      <c r="H638" s="15" t="e">
        <f t="shared" si="135"/>
        <v>#N/A</v>
      </c>
      <c r="I638" s="15" t="e">
        <f t="shared" si="135"/>
        <v>#N/A</v>
      </c>
      <c r="J638" s="15" t="e">
        <f t="shared" si="135"/>
        <v>#N/A</v>
      </c>
      <c r="K638" s="15" t="e">
        <f t="shared" si="135"/>
        <v>#N/A</v>
      </c>
      <c r="L638" s="15" t="e">
        <f t="shared" si="135"/>
        <v>#N/A</v>
      </c>
      <c r="M638" s="15" t="e">
        <f t="shared" si="135"/>
        <v>#N/A</v>
      </c>
      <c r="N638" s="15" t="e">
        <f t="shared" si="135"/>
        <v>#N/A</v>
      </c>
      <c r="O638" s="15" t="e">
        <f t="shared" si="135"/>
        <v>#N/A</v>
      </c>
      <c r="P638" s="15" t="e">
        <f t="shared" si="135"/>
        <v>#N/A</v>
      </c>
      <c r="Q638" s="15" t="e">
        <f t="shared" si="135"/>
        <v>#N/A</v>
      </c>
      <c r="R638" s="15" t="e">
        <f t="shared" si="135"/>
        <v>#N/A</v>
      </c>
      <c r="S638" s="15" t="e">
        <f t="shared" si="135"/>
        <v>#N/A</v>
      </c>
      <c r="T638" s="15" t="e">
        <f t="shared" si="135"/>
        <v>#N/A</v>
      </c>
      <c r="U638" s="15" t="e">
        <f t="shared" si="135"/>
        <v>#N/A</v>
      </c>
      <c r="V638" s="15" t="e">
        <f t="shared" si="135"/>
        <v>#N/A</v>
      </c>
      <c r="W638" s="18" t="e">
        <f t="shared" si="128"/>
        <v>#N/A</v>
      </c>
      <c r="X638" s="18" t="e">
        <f t="shared" si="129"/>
        <v>#N/A</v>
      </c>
      <c r="Y638" s="18" t="e">
        <f t="shared" si="130"/>
        <v>#N/A</v>
      </c>
      <c r="Z638" s="18" t="e">
        <f t="shared" si="131"/>
        <v>#N/A</v>
      </c>
      <c r="AA638" s="15" t="e">
        <f t="shared" si="132"/>
        <v>#N/A</v>
      </c>
      <c r="AB638" s="15" t="e">
        <f t="shared" si="133"/>
        <v>#N/A</v>
      </c>
      <c r="AC638" s="15" t="e">
        <f t="shared" si="134"/>
        <v>#N/A</v>
      </c>
    </row>
    <row r="639" spans="1:29" hidden="1" x14ac:dyDescent="0.2">
      <c r="A639">
        <v>4986</v>
      </c>
      <c r="C639" t="s">
        <v>3668</v>
      </c>
      <c r="D639" t="s">
        <v>3669</v>
      </c>
      <c r="E639" t="s">
        <v>1158</v>
      </c>
      <c r="F639" t="s">
        <v>140</v>
      </c>
      <c r="G639" t="e">
        <f t="shared" si="127"/>
        <v>#N/A</v>
      </c>
      <c r="H639" s="15" t="e">
        <f t="shared" si="135"/>
        <v>#N/A</v>
      </c>
      <c r="I639" s="15" t="e">
        <f t="shared" si="135"/>
        <v>#N/A</v>
      </c>
      <c r="J639" s="15" t="e">
        <f t="shared" si="135"/>
        <v>#N/A</v>
      </c>
      <c r="K639" s="15" t="e">
        <f t="shared" si="135"/>
        <v>#N/A</v>
      </c>
      <c r="L639" s="15" t="e">
        <f t="shared" si="135"/>
        <v>#N/A</v>
      </c>
      <c r="M639" s="15" t="e">
        <f t="shared" si="135"/>
        <v>#N/A</v>
      </c>
      <c r="N639" s="15" t="e">
        <f t="shared" si="135"/>
        <v>#N/A</v>
      </c>
      <c r="O639" s="15" t="e">
        <f t="shared" si="135"/>
        <v>#N/A</v>
      </c>
      <c r="P639" s="15" t="e">
        <f t="shared" si="135"/>
        <v>#N/A</v>
      </c>
      <c r="Q639" s="15" t="e">
        <f t="shared" si="135"/>
        <v>#N/A</v>
      </c>
      <c r="R639" s="15" t="e">
        <f t="shared" si="135"/>
        <v>#N/A</v>
      </c>
      <c r="S639" s="15" t="e">
        <f t="shared" si="135"/>
        <v>#N/A</v>
      </c>
      <c r="T639" s="15" t="e">
        <f t="shared" si="135"/>
        <v>#N/A</v>
      </c>
      <c r="U639" s="15" t="e">
        <f t="shared" si="135"/>
        <v>#N/A</v>
      </c>
      <c r="V639" s="15" t="e">
        <f t="shared" si="135"/>
        <v>#N/A</v>
      </c>
      <c r="W639" s="18" t="e">
        <f t="shared" si="128"/>
        <v>#N/A</v>
      </c>
      <c r="X639" s="18" t="e">
        <f t="shared" si="129"/>
        <v>#N/A</v>
      </c>
      <c r="Y639" s="18" t="e">
        <f t="shared" si="130"/>
        <v>#N/A</v>
      </c>
      <c r="Z639" s="18" t="e">
        <f t="shared" si="131"/>
        <v>#N/A</v>
      </c>
      <c r="AA639" s="15" t="e">
        <f t="shared" si="132"/>
        <v>#N/A</v>
      </c>
      <c r="AB639" s="15" t="e">
        <f t="shared" si="133"/>
        <v>#N/A</v>
      </c>
      <c r="AC639" s="15" t="e">
        <f t="shared" si="134"/>
        <v>#N/A</v>
      </c>
    </row>
    <row r="640" spans="1:29" hidden="1" x14ac:dyDescent="0.2">
      <c r="A640">
        <v>4987</v>
      </c>
      <c r="C640" t="s">
        <v>3670</v>
      </c>
      <c r="D640" t="s">
        <v>3671</v>
      </c>
      <c r="E640" t="s">
        <v>174</v>
      </c>
      <c r="F640" t="s">
        <v>881</v>
      </c>
      <c r="G640" t="e">
        <f t="shared" si="127"/>
        <v>#N/A</v>
      </c>
      <c r="H640" s="15" t="e">
        <f t="shared" si="135"/>
        <v>#N/A</v>
      </c>
      <c r="I640" s="15" t="e">
        <f t="shared" si="135"/>
        <v>#N/A</v>
      </c>
      <c r="J640" s="15" t="e">
        <f t="shared" si="135"/>
        <v>#N/A</v>
      </c>
      <c r="K640" s="15" t="e">
        <f t="shared" si="135"/>
        <v>#N/A</v>
      </c>
      <c r="L640" s="15" t="e">
        <f t="shared" si="135"/>
        <v>#N/A</v>
      </c>
      <c r="M640" s="15" t="e">
        <f t="shared" si="135"/>
        <v>#N/A</v>
      </c>
      <c r="N640" s="15" t="e">
        <f t="shared" si="135"/>
        <v>#N/A</v>
      </c>
      <c r="O640" s="15" t="e">
        <f t="shared" si="135"/>
        <v>#N/A</v>
      </c>
      <c r="P640" s="15" t="e">
        <f t="shared" si="135"/>
        <v>#N/A</v>
      </c>
      <c r="Q640" s="15" t="e">
        <f t="shared" si="135"/>
        <v>#N/A</v>
      </c>
      <c r="R640" s="15" t="e">
        <f t="shared" si="135"/>
        <v>#N/A</v>
      </c>
      <c r="S640" s="15" t="e">
        <f t="shared" si="135"/>
        <v>#N/A</v>
      </c>
      <c r="T640" s="15" t="e">
        <f t="shared" si="135"/>
        <v>#N/A</v>
      </c>
      <c r="U640" s="15" t="e">
        <f t="shared" si="135"/>
        <v>#N/A</v>
      </c>
      <c r="V640" s="15" t="e">
        <f t="shared" si="135"/>
        <v>#N/A</v>
      </c>
      <c r="W640" s="18" t="e">
        <f t="shared" si="128"/>
        <v>#N/A</v>
      </c>
      <c r="X640" s="18" t="e">
        <f t="shared" si="129"/>
        <v>#N/A</v>
      </c>
      <c r="Y640" s="18" t="e">
        <f t="shared" si="130"/>
        <v>#N/A</v>
      </c>
      <c r="Z640" s="18" t="e">
        <f t="shared" si="131"/>
        <v>#N/A</v>
      </c>
      <c r="AA640" s="15" t="e">
        <f t="shared" si="132"/>
        <v>#N/A</v>
      </c>
      <c r="AB640" s="15" t="e">
        <f t="shared" si="133"/>
        <v>#N/A</v>
      </c>
      <c r="AC640" s="15" t="e">
        <f t="shared" si="134"/>
        <v>#N/A</v>
      </c>
    </row>
    <row r="641" spans="1:29" hidden="1" x14ac:dyDescent="0.2">
      <c r="A641">
        <v>4988</v>
      </c>
      <c r="C641" t="s">
        <v>3672</v>
      </c>
      <c r="D641" t="s">
        <v>3673</v>
      </c>
      <c r="E641" t="s">
        <v>174</v>
      </c>
      <c r="F641" t="s">
        <v>881</v>
      </c>
      <c r="G641" t="e">
        <f t="shared" si="127"/>
        <v>#N/A</v>
      </c>
      <c r="H641" s="15" t="e">
        <f t="shared" si="135"/>
        <v>#N/A</v>
      </c>
      <c r="I641" s="15" t="e">
        <f t="shared" si="135"/>
        <v>#N/A</v>
      </c>
      <c r="J641" s="15" t="e">
        <f t="shared" si="135"/>
        <v>#N/A</v>
      </c>
      <c r="K641" s="15" t="e">
        <f t="shared" si="135"/>
        <v>#N/A</v>
      </c>
      <c r="L641" s="15" t="e">
        <f t="shared" si="135"/>
        <v>#N/A</v>
      </c>
      <c r="M641" s="15" t="e">
        <f t="shared" si="135"/>
        <v>#N/A</v>
      </c>
      <c r="N641" s="15" t="e">
        <f t="shared" si="135"/>
        <v>#N/A</v>
      </c>
      <c r="O641" s="15" t="e">
        <f t="shared" si="135"/>
        <v>#N/A</v>
      </c>
      <c r="P641" s="15" t="e">
        <f t="shared" si="135"/>
        <v>#N/A</v>
      </c>
      <c r="Q641" s="15" t="e">
        <f t="shared" si="135"/>
        <v>#N/A</v>
      </c>
      <c r="R641" s="15" t="e">
        <f t="shared" si="135"/>
        <v>#N/A</v>
      </c>
      <c r="S641" s="15" t="e">
        <f t="shared" si="135"/>
        <v>#N/A</v>
      </c>
      <c r="T641" s="15" t="e">
        <f t="shared" si="135"/>
        <v>#N/A</v>
      </c>
      <c r="U641" s="15" t="e">
        <f t="shared" si="135"/>
        <v>#N/A</v>
      </c>
      <c r="V641" s="15" t="e">
        <f t="shared" si="135"/>
        <v>#N/A</v>
      </c>
      <c r="W641" s="18" t="e">
        <f t="shared" si="128"/>
        <v>#N/A</v>
      </c>
      <c r="X641" s="18" t="e">
        <f t="shared" si="129"/>
        <v>#N/A</v>
      </c>
      <c r="Y641" s="18" t="e">
        <f t="shared" si="130"/>
        <v>#N/A</v>
      </c>
      <c r="Z641" s="18" t="e">
        <f t="shared" si="131"/>
        <v>#N/A</v>
      </c>
      <c r="AA641" s="15" t="e">
        <f t="shared" si="132"/>
        <v>#N/A</v>
      </c>
      <c r="AB641" s="15" t="e">
        <f t="shared" si="133"/>
        <v>#N/A</v>
      </c>
      <c r="AC641" s="15" t="e">
        <f t="shared" si="134"/>
        <v>#N/A</v>
      </c>
    </row>
    <row r="642" spans="1:29" hidden="1" x14ac:dyDescent="0.2">
      <c r="A642">
        <v>4989</v>
      </c>
      <c r="C642" t="s">
        <v>3674</v>
      </c>
      <c r="D642" t="s">
        <v>3675</v>
      </c>
      <c r="E642" t="s">
        <v>174</v>
      </c>
      <c r="F642" t="s">
        <v>881</v>
      </c>
      <c r="G642" t="e">
        <f t="shared" si="127"/>
        <v>#N/A</v>
      </c>
      <c r="H642" s="15" t="e">
        <f t="shared" si="135"/>
        <v>#N/A</v>
      </c>
      <c r="I642" s="15" t="e">
        <f t="shared" si="135"/>
        <v>#N/A</v>
      </c>
      <c r="J642" s="15" t="e">
        <f t="shared" si="135"/>
        <v>#N/A</v>
      </c>
      <c r="K642" s="15" t="e">
        <f t="shared" si="135"/>
        <v>#N/A</v>
      </c>
      <c r="L642" s="15" t="e">
        <f t="shared" si="135"/>
        <v>#N/A</v>
      </c>
      <c r="M642" s="15" t="e">
        <f t="shared" si="135"/>
        <v>#N/A</v>
      </c>
      <c r="N642" s="15" t="e">
        <f t="shared" si="135"/>
        <v>#N/A</v>
      </c>
      <c r="O642" s="15" t="e">
        <f t="shared" si="135"/>
        <v>#N/A</v>
      </c>
      <c r="P642" s="15" t="e">
        <f t="shared" si="135"/>
        <v>#N/A</v>
      </c>
      <c r="Q642" s="15" t="e">
        <f t="shared" si="135"/>
        <v>#N/A</v>
      </c>
      <c r="R642" s="15" t="e">
        <f t="shared" si="135"/>
        <v>#N/A</v>
      </c>
      <c r="S642" s="15" t="e">
        <f t="shared" si="135"/>
        <v>#N/A</v>
      </c>
      <c r="T642" s="15" t="e">
        <f t="shared" si="135"/>
        <v>#N/A</v>
      </c>
      <c r="U642" s="15" t="e">
        <f t="shared" si="135"/>
        <v>#N/A</v>
      </c>
      <c r="V642" s="15" t="e">
        <f t="shared" si="135"/>
        <v>#N/A</v>
      </c>
      <c r="W642" s="18" t="e">
        <f t="shared" si="128"/>
        <v>#N/A</v>
      </c>
      <c r="X642" s="18" t="e">
        <f t="shared" si="129"/>
        <v>#N/A</v>
      </c>
      <c r="Y642" s="18" t="e">
        <f t="shared" si="130"/>
        <v>#N/A</v>
      </c>
      <c r="Z642" s="18" t="e">
        <f t="shared" si="131"/>
        <v>#N/A</v>
      </c>
      <c r="AA642" s="15" t="e">
        <f t="shared" si="132"/>
        <v>#N/A</v>
      </c>
      <c r="AB642" s="15" t="e">
        <f t="shared" si="133"/>
        <v>#N/A</v>
      </c>
      <c r="AC642" s="15" t="e">
        <f t="shared" si="134"/>
        <v>#N/A</v>
      </c>
    </row>
    <row r="643" spans="1:29" hidden="1" x14ac:dyDescent="0.2">
      <c r="A643">
        <v>4990</v>
      </c>
      <c r="C643" t="s">
        <v>6294</v>
      </c>
      <c r="D643" t="s">
        <v>5837</v>
      </c>
      <c r="E643" t="s">
        <v>174</v>
      </c>
      <c r="F643" t="s">
        <v>881</v>
      </c>
      <c r="G643" t="e">
        <f t="shared" si="127"/>
        <v>#N/A</v>
      </c>
      <c r="H643" s="15" t="e">
        <f t="shared" si="135"/>
        <v>#N/A</v>
      </c>
      <c r="I643" s="15" t="e">
        <f t="shared" si="135"/>
        <v>#N/A</v>
      </c>
      <c r="J643" s="15" t="e">
        <f t="shared" si="135"/>
        <v>#N/A</v>
      </c>
      <c r="K643" s="15" t="e">
        <f t="shared" si="135"/>
        <v>#N/A</v>
      </c>
      <c r="L643" s="15" t="e">
        <f t="shared" si="135"/>
        <v>#N/A</v>
      </c>
      <c r="M643" s="15" t="e">
        <f t="shared" si="135"/>
        <v>#N/A</v>
      </c>
      <c r="N643" s="15" t="e">
        <f t="shared" si="135"/>
        <v>#N/A</v>
      </c>
      <c r="O643" s="15" t="e">
        <f t="shared" si="135"/>
        <v>#N/A</v>
      </c>
      <c r="P643" s="15" t="e">
        <f t="shared" si="135"/>
        <v>#N/A</v>
      </c>
      <c r="Q643" s="15" t="e">
        <f t="shared" si="135"/>
        <v>#N/A</v>
      </c>
      <c r="R643" s="15" t="e">
        <f t="shared" si="135"/>
        <v>#N/A</v>
      </c>
      <c r="S643" s="15" t="e">
        <f t="shared" si="135"/>
        <v>#N/A</v>
      </c>
      <c r="T643" s="15" t="e">
        <f t="shared" si="135"/>
        <v>#N/A</v>
      </c>
      <c r="U643" s="15" t="e">
        <f t="shared" si="135"/>
        <v>#N/A</v>
      </c>
      <c r="V643" s="15" t="e">
        <f t="shared" si="135"/>
        <v>#N/A</v>
      </c>
      <c r="W643" s="18" t="e">
        <f t="shared" si="128"/>
        <v>#N/A</v>
      </c>
      <c r="X643" s="18" t="e">
        <f t="shared" si="129"/>
        <v>#N/A</v>
      </c>
      <c r="Y643" s="18" t="e">
        <f t="shared" si="130"/>
        <v>#N/A</v>
      </c>
      <c r="Z643" s="18" t="e">
        <f t="shared" si="131"/>
        <v>#N/A</v>
      </c>
      <c r="AA643" s="15" t="e">
        <f t="shared" si="132"/>
        <v>#N/A</v>
      </c>
      <c r="AB643" s="15" t="e">
        <f t="shared" si="133"/>
        <v>#N/A</v>
      </c>
      <c r="AC643" s="15" t="e">
        <f t="shared" si="134"/>
        <v>#N/A</v>
      </c>
    </row>
    <row r="644" spans="1:29" hidden="1" x14ac:dyDescent="0.2">
      <c r="A644">
        <v>4991</v>
      </c>
      <c r="B644">
        <v>43117</v>
      </c>
      <c r="C644" t="s">
        <v>3676</v>
      </c>
      <c r="D644" t="s">
        <v>3677</v>
      </c>
      <c r="E644" t="s">
        <v>1158</v>
      </c>
      <c r="F644" t="s">
        <v>140</v>
      </c>
      <c r="G644" t="str">
        <f t="shared" si="127"/>
        <v>WA GGP SCADA Hardware Lifecycle Management</v>
      </c>
      <c r="H644" s="15">
        <f t="shared" si="135"/>
        <v>0</v>
      </c>
      <c r="I644" s="15">
        <f t="shared" si="135"/>
        <v>0</v>
      </c>
      <c r="J644" s="15">
        <f t="shared" si="135"/>
        <v>76890.91</v>
      </c>
      <c r="K644" s="15">
        <f t="shared" si="135"/>
        <v>684614.45</v>
      </c>
      <c r="L644" s="15">
        <f t="shared" si="135"/>
        <v>0</v>
      </c>
      <c r="M644" s="15">
        <f t="shared" si="135"/>
        <v>86433.46</v>
      </c>
      <c r="N644" s="15">
        <f t="shared" si="135"/>
        <v>694157</v>
      </c>
      <c r="O644" s="15">
        <f t="shared" si="135"/>
        <v>53235.82</v>
      </c>
      <c r="P644" s="15">
        <f t="shared" si="135"/>
        <v>76890.91</v>
      </c>
      <c r="Q644" s="15">
        <f t="shared" si="135"/>
        <v>0</v>
      </c>
      <c r="R644" s="15">
        <f t="shared" si="135"/>
        <v>660959.36</v>
      </c>
      <c r="S644" s="15">
        <f t="shared" si="135"/>
        <v>684614.45</v>
      </c>
      <c r="T644" s="15">
        <f t="shared" si="135"/>
        <v>0</v>
      </c>
      <c r="U644" s="15">
        <f t="shared" si="135"/>
        <v>726</v>
      </c>
      <c r="V644" s="15">
        <f t="shared" si="135"/>
        <v>0</v>
      </c>
      <c r="W644" s="18">
        <f t="shared" si="128"/>
        <v>694157</v>
      </c>
      <c r="X644" s="18">
        <f t="shared" si="129"/>
        <v>684614.45</v>
      </c>
      <c r="Y644" s="18">
        <f t="shared" si="130"/>
        <v>9542.5500000000466</v>
      </c>
      <c r="Z644" s="18">
        <f t="shared" si="131"/>
        <v>86433.46</v>
      </c>
      <c r="AA644" s="15">
        <f t="shared" si="132"/>
        <v>607723.53999999992</v>
      </c>
      <c r="AB644" s="15">
        <f t="shared" si="133"/>
        <v>76890.91</v>
      </c>
      <c r="AC644" s="15">
        <f t="shared" si="134"/>
        <v>0</v>
      </c>
    </row>
    <row r="645" spans="1:29" hidden="1" x14ac:dyDescent="0.2">
      <c r="A645">
        <v>4992</v>
      </c>
      <c r="C645" t="s">
        <v>5181</v>
      </c>
      <c r="D645" t="s">
        <v>3678</v>
      </c>
      <c r="E645" t="s">
        <v>66</v>
      </c>
      <c r="F645" t="s">
        <v>67</v>
      </c>
      <c r="G645" t="e">
        <f t="shared" si="127"/>
        <v>#N/A</v>
      </c>
      <c r="H645" s="15" t="e">
        <f t="shared" si="135"/>
        <v>#N/A</v>
      </c>
      <c r="I645" s="15" t="e">
        <f t="shared" si="135"/>
        <v>#N/A</v>
      </c>
      <c r="J645" s="15" t="e">
        <f t="shared" si="135"/>
        <v>#N/A</v>
      </c>
      <c r="K645" s="15" t="e">
        <f t="shared" si="135"/>
        <v>#N/A</v>
      </c>
      <c r="L645" s="15" t="e">
        <f t="shared" si="135"/>
        <v>#N/A</v>
      </c>
      <c r="M645" s="15" t="e">
        <f t="shared" si="135"/>
        <v>#N/A</v>
      </c>
      <c r="N645" s="15" t="e">
        <f t="shared" si="135"/>
        <v>#N/A</v>
      </c>
      <c r="O645" s="15" t="e">
        <f t="shared" si="135"/>
        <v>#N/A</v>
      </c>
      <c r="P645" s="15" t="e">
        <f t="shared" si="135"/>
        <v>#N/A</v>
      </c>
      <c r="Q645" s="15" t="e">
        <f t="shared" si="135"/>
        <v>#N/A</v>
      </c>
      <c r="R645" s="15" t="e">
        <f t="shared" si="135"/>
        <v>#N/A</v>
      </c>
      <c r="S645" s="15" t="e">
        <f t="shared" si="135"/>
        <v>#N/A</v>
      </c>
      <c r="T645" s="15" t="e">
        <f t="shared" si="135"/>
        <v>#N/A</v>
      </c>
      <c r="U645" s="15" t="e">
        <f t="shared" si="135"/>
        <v>#N/A</v>
      </c>
      <c r="V645" s="15" t="e">
        <f t="shared" si="135"/>
        <v>#N/A</v>
      </c>
      <c r="W645" s="18" t="e">
        <f t="shared" si="128"/>
        <v>#N/A</v>
      </c>
      <c r="X645" s="18" t="e">
        <f t="shared" si="129"/>
        <v>#N/A</v>
      </c>
      <c r="Y645" s="18" t="e">
        <f t="shared" si="130"/>
        <v>#N/A</v>
      </c>
      <c r="Z645" s="18" t="e">
        <f t="shared" si="131"/>
        <v>#N/A</v>
      </c>
      <c r="AA645" s="15" t="e">
        <f t="shared" si="132"/>
        <v>#N/A</v>
      </c>
      <c r="AB645" s="15" t="e">
        <f t="shared" si="133"/>
        <v>#N/A</v>
      </c>
      <c r="AC645" s="15" t="e">
        <f t="shared" si="134"/>
        <v>#N/A</v>
      </c>
    </row>
    <row r="646" spans="1:29" hidden="1" x14ac:dyDescent="0.2">
      <c r="A646">
        <v>4995</v>
      </c>
      <c r="B646">
        <v>42898</v>
      </c>
      <c r="C646" t="s">
        <v>3683</v>
      </c>
      <c r="D646" t="s">
        <v>3684</v>
      </c>
      <c r="E646" t="s">
        <v>1158</v>
      </c>
      <c r="F646" t="s">
        <v>140</v>
      </c>
      <c r="G646" t="str">
        <f t="shared" si="127"/>
        <v>Turbine Ride-Through Project - Paraburdoo</v>
      </c>
      <c r="H646" s="15">
        <f t="shared" si="135"/>
        <v>0</v>
      </c>
      <c r="I646" s="15">
        <f t="shared" si="135"/>
        <v>0</v>
      </c>
      <c r="J646" s="15">
        <f t="shared" si="135"/>
        <v>727.2</v>
      </c>
      <c r="K646" s="15">
        <f t="shared" si="135"/>
        <v>397487.28</v>
      </c>
      <c r="L646" s="15">
        <f t="shared" si="135"/>
        <v>0</v>
      </c>
      <c r="M646" s="15">
        <f t="shared" si="135"/>
        <v>0</v>
      </c>
      <c r="N646" s="15">
        <f t="shared" si="135"/>
        <v>500000</v>
      </c>
      <c r="O646" s="15">
        <f t="shared" si="135"/>
        <v>727.2</v>
      </c>
      <c r="P646" s="15">
        <f t="shared" si="135"/>
        <v>727.2</v>
      </c>
      <c r="Q646" s="15">
        <f t="shared" si="135"/>
        <v>0</v>
      </c>
      <c r="R646" s="15">
        <f t="shared" si="135"/>
        <v>397487.28</v>
      </c>
      <c r="S646" s="15">
        <f t="shared" si="135"/>
        <v>397487.28</v>
      </c>
      <c r="T646" s="15">
        <f t="shared" si="135"/>
        <v>0</v>
      </c>
      <c r="U646" s="15">
        <f t="shared" si="135"/>
        <v>0</v>
      </c>
      <c r="V646" s="15">
        <f t="shared" si="135"/>
        <v>0</v>
      </c>
      <c r="W646" s="18">
        <f t="shared" si="128"/>
        <v>500000</v>
      </c>
      <c r="X646" s="18">
        <f t="shared" si="129"/>
        <v>397487.28</v>
      </c>
      <c r="Y646" s="18">
        <f t="shared" si="130"/>
        <v>102512.71999999997</v>
      </c>
      <c r="Z646" s="18">
        <f t="shared" si="131"/>
        <v>0</v>
      </c>
      <c r="AA646" s="15">
        <f t="shared" si="132"/>
        <v>396760.08</v>
      </c>
      <c r="AB646" s="15">
        <f t="shared" si="133"/>
        <v>727.2</v>
      </c>
      <c r="AC646" s="15">
        <f t="shared" si="134"/>
        <v>0</v>
      </c>
    </row>
    <row r="647" spans="1:29" hidden="1" x14ac:dyDescent="0.2">
      <c r="A647">
        <v>4996</v>
      </c>
      <c r="B647">
        <v>42897</v>
      </c>
      <c r="C647" t="s">
        <v>3686</v>
      </c>
      <c r="D647" t="s">
        <v>3687</v>
      </c>
      <c r="E647" t="s">
        <v>1158</v>
      </c>
      <c r="F647" t="s">
        <v>140</v>
      </c>
      <c r="G647" t="str">
        <f t="shared" si="127"/>
        <v>Turbine Ride-Through Project -Turee Creek</v>
      </c>
      <c r="H647" s="15">
        <f t="shared" si="135"/>
        <v>0</v>
      </c>
      <c r="I647" s="15">
        <f t="shared" si="135"/>
        <v>0</v>
      </c>
      <c r="J647" s="15">
        <f t="shared" si="135"/>
        <v>46608</v>
      </c>
      <c r="K647" s="15">
        <f t="shared" si="135"/>
        <v>419832.27</v>
      </c>
      <c r="L647" s="15">
        <f t="shared" si="135"/>
        <v>0</v>
      </c>
      <c r="M647" s="15">
        <f t="shared" si="135"/>
        <v>0</v>
      </c>
      <c r="N647" s="15">
        <f t="shared" si="135"/>
        <v>510000</v>
      </c>
      <c r="O647" s="15">
        <f t="shared" si="135"/>
        <v>46608</v>
      </c>
      <c r="P647" s="15">
        <f t="shared" si="135"/>
        <v>46608</v>
      </c>
      <c r="Q647" s="15">
        <f t="shared" si="135"/>
        <v>0</v>
      </c>
      <c r="R647" s="15">
        <f t="shared" si="135"/>
        <v>419832.27</v>
      </c>
      <c r="S647" s="15">
        <f t="shared" si="135"/>
        <v>419832.27</v>
      </c>
      <c r="T647" s="15">
        <f t="shared" si="135"/>
        <v>0</v>
      </c>
      <c r="U647" s="15">
        <f t="shared" si="135"/>
        <v>0</v>
      </c>
      <c r="V647" s="15">
        <f t="shared" si="135"/>
        <v>0</v>
      </c>
      <c r="W647" s="18">
        <f t="shared" si="128"/>
        <v>510000</v>
      </c>
      <c r="X647" s="18">
        <f t="shared" si="129"/>
        <v>419832.27</v>
      </c>
      <c r="Y647" s="18">
        <f t="shared" si="130"/>
        <v>90167.729999999981</v>
      </c>
      <c r="Z647" s="18">
        <f t="shared" si="131"/>
        <v>0</v>
      </c>
      <c r="AA647" s="15">
        <f t="shared" si="132"/>
        <v>373224.27</v>
      </c>
      <c r="AB647" s="15">
        <f t="shared" si="133"/>
        <v>46608</v>
      </c>
      <c r="AC647" s="15">
        <f t="shared" si="134"/>
        <v>0</v>
      </c>
    </row>
    <row r="648" spans="1:29" hidden="1" x14ac:dyDescent="0.2">
      <c r="A648">
        <v>4997</v>
      </c>
      <c r="C648" t="s">
        <v>3688</v>
      </c>
      <c r="D648" t="s">
        <v>3689</v>
      </c>
      <c r="E648" t="s">
        <v>147</v>
      </c>
      <c r="F648" t="s">
        <v>6266</v>
      </c>
      <c r="G648" t="e">
        <f t="shared" si="127"/>
        <v>#N/A</v>
      </c>
      <c r="H648" s="15" t="e">
        <f t="shared" si="135"/>
        <v>#N/A</v>
      </c>
      <c r="I648" s="15" t="e">
        <f t="shared" si="135"/>
        <v>#N/A</v>
      </c>
      <c r="J648" s="15" t="e">
        <f t="shared" si="135"/>
        <v>#N/A</v>
      </c>
      <c r="K648" s="15" t="e">
        <f t="shared" si="135"/>
        <v>#N/A</v>
      </c>
      <c r="L648" s="15" t="e">
        <f t="shared" si="135"/>
        <v>#N/A</v>
      </c>
      <c r="M648" s="15" t="e">
        <f t="shared" si="135"/>
        <v>#N/A</v>
      </c>
      <c r="N648" s="15" t="e">
        <f t="shared" si="135"/>
        <v>#N/A</v>
      </c>
      <c r="O648" s="15" t="e">
        <f t="shared" si="135"/>
        <v>#N/A</v>
      </c>
      <c r="P648" s="15" t="e">
        <f t="shared" si="135"/>
        <v>#N/A</v>
      </c>
      <c r="Q648" s="15" t="e">
        <f t="shared" si="135"/>
        <v>#N/A</v>
      </c>
      <c r="R648" s="15" t="e">
        <f t="shared" si="135"/>
        <v>#N/A</v>
      </c>
      <c r="S648" s="15" t="e">
        <f t="shared" si="135"/>
        <v>#N/A</v>
      </c>
      <c r="T648" s="15" t="e">
        <f t="shared" si="135"/>
        <v>#N/A</v>
      </c>
      <c r="U648" s="15" t="e">
        <f t="shared" si="135"/>
        <v>#N/A</v>
      </c>
      <c r="V648" s="15" t="e">
        <f t="shared" si="135"/>
        <v>#N/A</v>
      </c>
      <c r="W648" s="18" t="e">
        <f t="shared" si="128"/>
        <v>#N/A</v>
      </c>
      <c r="X648" s="18" t="e">
        <f t="shared" si="129"/>
        <v>#N/A</v>
      </c>
      <c r="Y648" s="18" t="e">
        <f t="shared" si="130"/>
        <v>#N/A</v>
      </c>
      <c r="Z648" s="18" t="e">
        <f t="shared" si="131"/>
        <v>#N/A</v>
      </c>
      <c r="AA648" s="15" t="e">
        <f t="shared" si="132"/>
        <v>#N/A</v>
      </c>
      <c r="AB648" s="15" t="e">
        <f t="shared" si="133"/>
        <v>#N/A</v>
      </c>
      <c r="AC648" s="15" t="e">
        <f t="shared" si="134"/>
        <v>#N/A</v>
      </c>
    </row>
    <row r="649" spans="1:29" hidden="1" x14ac:dyDescent="0.2">
      <c r="A649">
        <v>4999</v>
      </c>
      <c r="C649" t="s">
        <v>3692</v>
      </c>
      <c r="D649" t="s">
        <v>6295</v>
      </c>
      <c r="E649" t="s">
        <v>1158</v>
      </c>
      <c r="F649" t="s">
        <v>140</v>
      </c>
      <c r="G649" t="str">
        <f t="shared" si="127"/>
        <v>SCP22.SIB.2018 Mt Keith EI&amp;C</v>
      </c>
      <c r="H649" s="15">
        <f t="shared" si="135"/>
        <v>0</v>
      </c>
      <c r="I649" s="15">
        <f t="shared" si="135"/>
        <v>0</v>
      </c>
      <c r="J649" s="15">
        <f t="shared" si="135"/>
        <v>367262.95</v>
      </c>
      <c r="K649" s="15">
        <f t="shared" si="135"/>
        <v>412032.76</v>
      </c>
      <c r="L649" s="15">
        <f t="shared" si="135"/>
        <v>0</v>
      </c>
      <c r="M649" s="15">
        <f t="shared" si="135"/>
        <v>755000</v>
      </c>
      <c r="N649" s="15">
        <f t="shared" si="135"/>
        <v>910000</v>
      </c>
      <c r="O649" s="15">
        <f t="shared" si="135"/>
        <v>311180.21999999997</v>
      </c>
      <c r="P649" s="15">
        <f t="shared" si="135"/>
        <v>367262.95</v>
      </c>
      <c r="Q649" s="15">
        <f t="shared" si="135"/>
        <v>0</v>
      </c>
      <c r="R649" s="15">
        <f t="shared" si="135"/>
        <v>355950.03</v>
      </c>
      <c r="S649" s="15">
        <f t="shared" si="135"/>
        <v>412032.76</v>
      </c>
      <c r="T649" s="15">
        <f t="shared" si="135"/>
        <v>0</v>
      </c>
      <c r="U649" s="15">
        <f t="shared" si="135"/>
        <v>317629.88</v>
      </c>
      <c r="V649" s="15">
        <f t="shared" si="135"/>
        <v>0</v>
      </c>
      <c r="W649" s="18">
        <f t="shared" si="128"/>
        <v>910000</v>
      </c>
      <c r="X649" s="18">
        <f t="shared" si="129"/>
        <v>412032.76</v>
      </c>
      <c r="Y649" s="18">
        <f t="shared" si="130"/>
        <v>497967.24</v>
      </c>
      <c r="Z649" s="18">
        <f t="shared" si="131"/>
        <v>755000</v>
      </c>
      <c r="AA649" s="15">
        <f t="shared" si="132"/>
        <v>44769.81</v>
      </c>
      <c r="AB649" s="15">
        <f t="shared" si="133"/>
        <v>367262.95</v>
      </c>
      <c r="AC649" s="15">
        <f t="shared" si="134"/>
        <v>0</v>
      </c>
    </row>
    <row r="650" spans="1:29" hidden="1" x14ac:dyDescent="0.2">
      <c r="A650">
        <v>5002</v>
      </c>
      <c r="C650" t="s">
        <v>3698</v>
      </c>
      <c r="D650" t="s">
        <v>3699</v>
      </c>
      <c r="E650" t="s">
        <v>147</v>
      </c>
      <c r="F650" t="s">
        <v>6266</v>
      </c>
      <c r="G650" t="e">
        <f t="shared" si="127"/>
        <v>#N/A</v>
      </c>
      <c r="H650" s="15" t="e">
        <f t="shared" si="135"/>
        <v>#N/A</v>
      </c>
      <c r="I650" s="15" t="e">
        <f t="shared" si="135"/>
        <v>#N/A</v>
      </c>
      <c r="J650" s="15" t="e">
        <f t="shared" si="135"/>
        <v>#N/A</v>
      </c>
      <c r="K650" s="15" t="e">
        <f t="shared" si="135"/>
        <v>#N/A</v>
      </c>
      <c r="L650" s="15" t="e">
        <f t="shared" si="135"/>
        <v>#N/A</v>
      </c>
      <c r="M650" s="15" t="e">
        <f t="shared" si="135"/>
        <v>#N/A</v>
      </c>
      <c r="N650" s="15" t="e">
        <f t="shared" si="135"/>
        <v>#N/A</v>
      </c>
      <c r="O650" s="15" t="e">
        <f t="shared" si="135"/>
        <v>#N/A</v>
      </c>
      <c r="P650" s="15" t="e">
        <f t="shared" si="135"/>
        <v>#N/A</v>
      </c>
      <c r="Q650" s="15" t="e">
        <f t="shared" si="135"/>
        <v>#N/A</v>
      </c>
      <c r="R650" s="15" t="e">
        <f t="shared" si="135"/>
        <v>#N/A</v>
      </c>
      <c r="S650" s="15" t="e">
        <f t="shared" si="135"/>
        <v>#N/A</v>
      </c>
      <c r="T650" s="15" t="e">
        <f t="shared" si="135"/>
        <v>#N/A</v>
      </c>
      <c r="U650" s="15" t="e">
        <f t="shared" si="135"/>
        <v>#N/A</v>
      </c>
      <c r="V650" s="15" t="e">
        <f t="shared" si="135"/>
        <v>#N/A</v>
      </c>
      <c r="W650" s="18" t="e">
        <f t="shared" si="128"/>
        <v>#N/A</v>
      </c>
      <c r="X650" s="18" t="e">
        <f t="shared" si="129"/>
        <v>#N/A</v>
      </c>
      <c r="Y650" s="18" t="e">
        <f t="shared" si="130"/>
        <v>#N/A</v>
      </c>
      <c r="Z650" s="18" t="e">
        <f t="shared" si="131"/>
        <v>#N/A</v>
      </c>
      <c r="AA650" s="15" t="e">
        <f t="shared" si="132"/>
        <v>#N/A</v>
      </c>
      <c r="AB650" s="15" t="e">
        <f t="shared" si="133"/>
        <v>#N/A</v>
      </c>
      <c r="AC650" s="15" t="e">
        <f t="shared" si="134"/>
        <v>#N/A</v>
      </c>
    </row>
    <row r="651" spans="1:29" hidden="1" x14ac:dyDescent="0.2">
      <c r="A651">
        <v>5013</v>
      </c>
      <c r="B651">
        <v>43179</v>
      </c>
      <c r="C651" t="s">
        <v>5478</v>
      </c>
      <c r="D651" t="s">
        <v>3718</v>
      </c>
      <c r="E651" t="s">
        <v>1158</v>
      </c>
      <c r="F651" t="s">
        <v>140</v>
      </c>
      <c r="G651" t="str">
        <f t="shared" si="127"/>
        <v>GGP Buried Station Piping Relocation</v>
      </c>
      <c r="H651" s="15">
        <f t="shared" si="135"/>
        <v>0</v>
      </c>
      <c r="I651" s="15">
        <f t="shared" si="135"/>
        <v>0</v>
      </c>
      <c r="J651" s="15">
        <f t="shared" si="135"/>
        <v>4561.3599999999997</v>
      </c>
      <c r="K651" s="15">
        <f t="shared" si="135"/>
        <v>541779.29</v>
      </c>
      <c r="L651" s="15">
        <f t="shared" si="135"/>
        <v>0</v>
      </c>
      <c r="M651" s="15">
        <f t="shared" si="135"/>
        <v>0</v>
      </c>
      <c r="N651" s="15">
        <f t="shared" si="135"/>
        <v>547000</v>
      </c>
      <c r="O651" s="15">
        <f t="shared" si="135"/>
        <v>4561.3599999999997</v>
      </c>
      <c r="P651" s="15">
        <f t="shared" si="135"/>
        <v>4561.3599999999997</v>
      </c>
      <c r="Q651" s="15">
        <f t="shared" si="135"/>
        <v>0</v>
      </c>
      <c r="R651" s="15">
        <f t="shared" si="135"/>
        <v>541779.29</v>
      </c>
      <c r="S651" s="15">
        <f t="shared" si="135"/>
        <v>541779.29</v>
      </c>
      <c r="T651" s="15">
        <f t="shared" si="135"/>
        <v>0</v>
      </c>
      <c r="U651" s="15">
        <f t="shared" si="135"/>
        <v>0</v>
      </c>
      <c r="V651" s="15">
        <f t="shared" si="135"/>
        <v>0</v>
      </c>
      <c r="W651" s="18">
        <f t="shared" si="128"/>
        <v>547000</v>
      </c>
      <c r="X651" s="18">
        <f t="shared" si="129"/>
        <v>541779.29</v>
      </c>
      <c r="Y651" s="18">
        <f t="shared" si="130"/>
        <v>5220.7099999999627</v>
      </c>
      <c r="Z651" s="18">
        <f t="shared" si="131"/>
        <v>0</v>
      </c>
      <c r="AA651" s="15">
        <f t="shared" si="132"/>
        <v>537217.93000000005</v>
      </c>
      <c r="AB651" s="15">
        <f t="shared" si="133"/>
        <v>4561.3599999999997</v>
      </c>
      <c r="AC651" s="15">
        <f t="shared" si="134"/>
        <v>0</v>
      </c>
    </row>
    <row r="652" spans="1:29" hidden="1" x14ac:dyDescent="0.2">
      <c r="A652">
        <v>5014</v>
      </c>
      <c r="C652" t="s">
        <v>3719</v>
      </c>
      <c r="D652" t="s">
        <v>3720</v>
      </c>
      <c r="E652" t="s">
        <v>1158</v>
      </c>
      <c r="F652" t="s">
        <v>140</v>
      </c>
      <c r="G652" t="str">
        <f t="shared" si="127"/>
        <v>Turbine Overhaul - Wiluna unit 1</v>
      </c>
      <c r="H652" s="15">
        <f t="shared" si="135"/>
        <v>0</v>
      </c>
      <c r="I652" s="15">
        <f t="shared" si="135"/>
        <v>0</v>
      </c>
      <c r="J652" s="15">
        <f t="shared" si="135"/>
        <v>74776.56</v>
      </c>
      <c r="K652" s="15">
        <f t="shared" si="135"/>
        <v>1397915.68</v>
      </c>
      <c r="L652" s="15">
        <f t="shared" si="135"/>
        <v>0</v>
      </c>
      <c r="M652" s="15">
        <f t="shared" si="135"/>
        <v>0</v>
      </c>
      <c r="N652" s="15">
        <f t="shared" si="135"/>
        <v>1280000</v>
      </c>
      <c r="O652" s="15">
        <f t="shared" si="135"/>
        <v>74776.56</v>
      </c>
      <c r="P652" s="15">
        <f t="shared" si="135"/>
        <v>74776.56</v>
      </c>
      <c r="Q652" s="15">
        <f t="shared" si="135"/>
        <v>0</v>
      </c>
      <c r="R652" s="15">
        <f t="shared" si="135"/>
        <v>1397915.68</v>
      </c>
      <c r="S652" s="15">
        <f t="shared" si="135"/>
        <v>1397915.68</v>
      </c>
      <c r="T652" s="15">
        <f t="shared" si="135"/>
        <v>0</v>
      </c>
      <c r="U652" s="15">
        <f t="shared" si="135"/>
        <v>0</v>
      </c>
      <c r="V652" s="15">
        <f t="shared" si="135"/>
        <v>0</v>
      </c>
      <c r="W652" s="18">
        <f t="shared" si="128"/>
        <v>1280000</v>
      </c>
      <c r="X652" s="18">
        <f t="shared" si="129"/>
        <v>1397915.68</v>
      </c>
      <c r="Y652" s="18">
        <f t="shared" si="130"/>
        <v>-117915.67999999993</v>
      </c>
      <c r="Z652" s="18">
        <f t="shared" si="131"/>
        <v>0</v>
      </c>
      <c r="AA652" s="15">
        <f t="shared" si="132"/>
        <v>1323139.1199999999</v>
      </c>
      <c r="AB652" s="15">
        <f t="shared" si="133"/>
        <v>74776.56</v>
      </c>
      <c r="AC652" s="15">
        <f t="shared" si="134"/>
        <v>0</v>
      </c>
    </row>
    <row r="653" spans="1:29" hidden="1" x14ac:dyDescent="0.2">
      <c r="A653">
        <v>5015</v>
      </c>
      <c r="C653" t="s">
        <v>3721</v>
      </c>
      <c r="D653" t="s">
        <v>3722</v>
      </c>
      <c r="E653" t="s">
        <v>147</v>
      </c>
      <c r="F653" t="s">
        <v>6266</v>
      </c>
      <c r="G653" t="e">
        <f t="shared" si="127"/>
        <v>#N/A</v>
      </c>
      <c r="H653" s="15" t="e">
        <f t="shared" si="135"/>
        <v>#N/A</v>
      </c>
      <c r="I653" s="15" t="e">
        <f t="shared" si="135"/>
        <v>#N/A</v>
      </c>
      <c r="J653" s="15" t="e">
        <f t="shared" si="135"/>
        <v>#N/A</v>
      </c>
      <c r="K653" s="15" t="e">
        <f t="shared" si="135"/>
        <v>#N/A</v>
      </c>
      <c r="L653" s="15" t="e">
        <f t="shared" si="135"/>
        <v>#N/A</v>
      </c>
      <c r="M653" s="15" t="e">
        <f t="shared" si="135"/>
        <v>#N/A</v>
      </c>
      <c r="N653" s="15" t="e">
        <f t="shared" si="135"/>
        <v>#N/A</v>
      </c>
      <c r="O653" s="15" t="e">
        <f t="shared" si="135"/>
        <v>#N/A</v>
      </c>
      <c r="P653" s="15" t="e">
        <f t="shared" si="135"/>
        <v>#N/A</v>
      </c>
      <c r="Q653" s="15" t="e">
        <f t="shared" si="135"/>
        <v>#N/A</v>
      </c>
      <c r="R653" s="15" t="e">
        <f t="shared" si="135"/>
        <v>#N/A</v>
      </c>
      <c r="S653" s="15" t="e">
        <f t="shared" si="135"/>
        <v>#N/A</v>
      </c>
      <c r="T653" s="15" t="e">
        <f t="shared" si="135"/>
        <v>#N/A</v>
      </c>
      <c r="U653" s="15" t="e">
        <f t="shared" si="135"/>
        <v>#N/A</v>
      </c>
      <c r="V653" s="15" t="e">
        <f t="shared" si="135"/>
        <v>#N/A</v>
      </c>
      <c r="W653" s="18" t="e">
        <f t="shared" si="128"/>
        <v>#N/A</v>
      </c>
      <c r="X653" s="18" t="e">
        <f t="shared" si="129"/>
        <v>#N/A</v>
      </c>
      <c r="Y653" s="18" t="e">
        <f t="shared" si="130"/>
        <v>#N/A</v>
      </c>
      <c r="Z653" s="18" t="e">
        <f t="shared" si="131"/>
        <v>#N/A</v>
      </c>
      <c r="AA653" s="15" t="e">
        <f t="shared" si="132"/>
        <v>#N/A</v>
      </c>
      <c r="AB653" s="15" t="e">
        <f t="shared" si="133"/>
        <v>#N/A</v>
      </c>
      <c r="AC653" s="15" t="e">
        <f t="shared" si="134"/>
        <v>#N/A</v>
      </c>
    </row>
    <row r="654" spans="1:29" hidden="1" x14ac:dyDescent="0.2">
      <c r="A654">
        <v>5016</v>
      </c>
      <c r="B654">
        <v>43186</v>
      </c>
      <c r="C654" t="s">
        <v>3723</v>
      </c>
      <c r="D654" t="s">
        <v>3724</v>
      </c>
      <c r="E654" t="s">
        <v>147</v>
      </c>
      <c r="F654" t="s">
        <v>6266</v>
      </c>
      <c r="G654" t="e">
        <f t="shared" si="127"/>
        <v>#N/A</v>
      </c>
      <c r="H654" s="15" t="e">
        <f t="shared" ref="H654:V670" si="136">VLOOKUP($A654,SIBMonthly,H$1,FALSE)</f>
        <v>#N/A</v>
      </c>
      <c r="I654" s="15" t="e">
        <f t="shared" si="136"/>
        <v>#N/A</v>
      </c>
      <c r="J654" s="15" t="e">
        <f t="shared" si="136"/>
        <v>#N/A</v>
      </c>
      <c r="K654" s="15" t="e">
        <f t="shared" si="136"/>
        <v>#N/A</v>
      </c>
      <c r="L654" s="15" t="e">
        <f t="shared" si="136"/>
        <v>#N/A</v>
      </c>
      <c r="M654" s="15" t="e">
        <f t="shared" si="136"/>
        <v>#N/A</v>
      </c>
      <c r="N654" s="15" t="e">
        <f t="shared" si="136"/>
        <v>#N/A</v>
      </c>
      <c r="O654" s="15" t="e">
        <f t="shared" si="136"/>
        <v>#N/A</v>
      </c>
      <c r="P654" s="15" t="e">
        <f t="shared" si="136"/>
        <v>#N/A</v>
      </c>
      <c r="Q654" s="15" t="e">
        <f t="shared" si="136"/>
        <v>#N/A</v>
      </c>
      <c r="R654" s="15" t="e">
        <f t="shared" si="136"/>
        <v>#N/A</v>
      </c>
      <c r="S654" s="15" t="e">
        <f t="shared" si="136"/>
        <v>#N/A</v>
      </c>
      <c r="T654" s="15" t="e">
        <f t="shared" si="136"/>
        <v>#N/A</v>
      </c>
      <c r="U654" s="15" t="e">
        <f t="shared" si="136"/>
        <v>#N/A</v>
      </c>
      <c r="V654" s="15" t="e">
        <f t="shared" si="136"/>
        <v>#N/A</v>
      </c>
      <c r="W654" s="18" t="e">
        <f t="shared" si="128"/>
        <v>#N/A</v>
      </c>
      <c r="X654" s="18" t="e">
        <f t="shared" si="129"/>
        <v>#N/A</v>
      </c>
      <c r="Y654" s="18" t="e">
        <f t="shared" si="130"/>
        <v>#N/A</v>
      </c>
      <c r="Z654" s="18" t="e">
        <f t="shared" si="131"/>
        <v>#N/A</v>
      </c>
      <c r="AA654" s="15" t="e">
        <f t="shared" si="132"/>
        <v>#N/A</v>
      </c>
      <c r="AB654" s="15" t="e">
        <f t="shared" si="133"/>
        <v>#N/A</v>
      </c>
      <c r="AC654" s="15" t="e">
        <f t="shared" si="134"/>
        <v>#N/A</v>
      </c>
    </row>
    <row r="655" spans="1:29" hidden="1" x14ac:dyDescent="0.2">
      <c r="A655">
        <v>5017</v>
      </c>
      <c r="C655" t="s">
        <v>3725</v>
      </c>
      <c r="D655" t="s">
        <v>3726</v>
      </c>
      <c r="E655" t="s">
        <v>1158</v>
      </c>
      <c r="F655" t="s">
        <v>140</v>
      </c>
      <c r="G655" t="e">
        <f t="shared" si="127"/>
        <v>#N/A</v>
      </c>
      <c r="H655" s="15" t="e">
        <f t="shared" si="136"/>
        <v>#N/A</v>
      </c>
      <c r="I655" s="15" t="e">
        <f t="shared" si="136"/>
        <v>#N/A</v>
      </c>
      <c r="J655" s="15" t="e">
        <f t="shared" si="136"/>
        <v>#N/A</v>
      </c>
      <c r="K655" s="15" t="e">
        <f t="shared" si="136"/>
        <v>#N/A</v>
      </c>
      <c r="L655" s="15" t="e">
        <f t="shared" si="136"/>
        <v>#N/A</v>
      </c>
      <c r="M655" s="15" t="e">
        <f t="shared" si="136"/>
        <v>#N/A</v>
      </c>
      <c r="N655" s="15" t="e">
        <f t="shared" si="136"/>
        <v>#N/A</v>
      </c>
      <c r="O655" s="15" t="e">
        <f t="shared" si="136"/>
        <v>#N/A</v>
      </c>
      <c r="P655" s="15" t="e">
        <f t="shared" si="136"/>
        <v>#N/A</v>
      </c>
      <c r="Q655" s="15" t="e">
        <f t="shared" si="136"/>
        <v>#N/A</v>
      </c>
      <c r="R655" s="15" t="e">
        <f t="shared" si="136"/>
        <v>#N/A</v>
      </c>
      <c r="S655" s="15" t="e">
        <f t="shared" si="136"/>
        <v>#N/A</v>
      </c>
      <c r="T655" s="15" t="e">
        <f t="shared" si="136"/>
        <v>#N/A</v>
      </c>
      <c r="U655" s="15" t="e">
        <f t="shared" si="136"/>
        <v>#N/A</v>
      </c>
      <c r="V655" s="15" t="e">
        <f t="shared" si="136"/>
        <v>#N/A</v>
      </c>
      <c r="W655" s="18" t="e">
        <f t="shared" si="128"/>
        <v>#N/A</v>
      </c>
      <c r="X655" s="18" t="e">
        <f t="shared" si="129"/>
        <v>#N/A</v>
      </c>
      <c r="Y655" s="18" t="e">
        <f t="shared" si="130"/>
        <v>#N/A</v>
      </c>
      <c r="Z655" s="18" t="e">
        <f t="shared" si="131"/>
        <v>#N/A</v>
      </c>
      <c r="AA655" s="15" t="e">
        <f t="shared" si="132"/>
        <v>#N/A</v>
      </c>
      <c r="AB655" s="15" t="e">
        <f t="shared" si="133"/>
        <v>#N/A</v>
      </c>
      <c r="AC655" s="15" t="e">
        <f t="shared" si="134"/>
        <v>#N/A</v>
      </c>
    </row>
    <row r="656" spans="1:29" hidden="1" x14ac:dyDescent="0.2">
      <c r="A656">
        <v>5018</v>
      </c>
      <c r="C656" t="s">
        <v>3727</v>
      </c>
      <c r="D656" t="s">
        <v>3728</v>
      </c>
      <c r="E656" t="s">
        <v>1158</v>
      </c>
      <c r="F656" t="s">
        <v>140</v>
      </c>
      <c r="G656" t="e">
        <f t="shared" si="127"/>
        <v>#N/A</v>
      </c>
      <c r="H656" s="15" t="e">
        <f t="shared" si="136"/>
        <v>#N/A</v>
      </c>
      <c r="I656" s="15" t="e">
        <f t="shared" si="136"/>
        <v>#N/A</v>
      </c>
      <c r="J656" s="15" t="e">
        <f t="shared" si="136"/>
        <v>#N/A</v>
      </c>
      <c r="K656" s="15" t="e">
        <f t="shared" si="136"/>
        <v>#N/A</v>
      </c>
      <c r="L656" s="15" t="e">
        <f t="shared" si="136"/>
        <v>#N/A</v>
      </c>
      <c r="M656" s="15" t="e">
        <f t="shared" si="136"/>
        <v>#N/A</v>
      </c>
      <c r="N656" s="15" t="e">
        <f t="shared" si="136"/>
        <v>#N/A</v>
      </c>
      <c r="O656" s="15" t="e">
        <f t="shared" si="136"/>
        <v>#N/A</v>
      </c>
      <c r="P656" s="15" t="e">
        <f t="shared" si="136"/>
        <v>#N/A</v>
      </c>
      <c r="Q656" s="15" t="e">
        <f t="shared" si="136"/>
        <v>#N/A</v>
      </c>
      <c r="R656" s="15" t="e">
        <f t="shared" si="136"/>
        <v>#N/A</v>
      </c>
      <c r="S656" s="15" t="e">
        <f t="shared" si="136"/>
        <v>#N/A</v>
      </c>
      <c r="T656" s="15" t="e">
        <f t="shared" si="136"/>
        <v>#N/A</v>
      </c>
      <c r="U656" s="15" t="e">
        <f t="shared" si="136"/>
        <v>#N/A</v>
      </c>
      <c r="V656" s="15" t="e">
        <f t="shared" si="136"/>
        <v>#N/A</v>
      </c>
      <c r="W656" s="18" t="e">
        <f t="shared" si="128"/>
        <v>#N/A</v>
      </c>
      <c r="X656" s="18" t="e">
        <f t="shared" si="129"/>
        <v>#N/A</v>
      </c>
      <c r="Y656" s="18" t="e">
        <f t="shared" si="130"/>
        <v>#N/A</v>
      </c>
      <c r="Z656" s="18" t="e">
        <f t="shared" si="131"/>
        <v>#N/A</v>
      </c>
      <c r="AA656" s="15" t="e">
        <f t="shared" si="132"/>
        <v>#N/A</v>
      </c>
      <c r="AB656" s="15" t="e">
        <f t="shared" si="133"/>
        <v>#N/A</v>
      </c>
      <c r="AC656" s="15" t="e">
        <f t="shared" si="134"/>
        <v>#N/A</v>
      </c>
    </row>
    <row r="657" spans="1:29" hidden="1" x14ac:dyDescent="0.2">
      <c r="A657">
        <v>5019</v>
      </c>
      <c r="C657" t="s">
        <v>3729</v>
      </c>
      <c r="D657" t="s">
        <v>3730</v>
      </c>
      <c r="E657" t="s">
        <v>174</v>
      </c>
      <c r="F657" t="s">
        <v>3731</v>
      </c>
      <c r="G657" t="e">
        <f t="shared" si="127"/>
        <v>#N/A</v>
      </c>
      <c r="H657" s="15" t="e">
        <f t="shared" si="136"/>
        <v>#N/A</v>
      </c>
      <c r="I657" s="15" t="e">
        <f t="shared" si="136"/>
        <v>#N/A</v>
      </c>
      <c r="J657" s="15" t="e">
        <f t="shared" si="136"/>
        <v>#N/A</v>
      </c>
      <c r="K657" s="15" t="e">
        <f t="shared" si="136"/>
        <v>#N/A</v>
      </c>
      <c r="L657" s="15" t="e">
        <f t="shared" si="136"/>
        <v>#N/A</v>
      </c>
      <c r="M657" s="15" t="e">
        <f t="shared" si="136"/>
        <v>#N/A</v>
      </c>
      <c r="N657" s="15" t="e">
        <f t="shared" si="136"/>
        <v>#N/A</v>
      </c>
      <c r="O657" s="15" t="e">
        <f t="shared" si="136"/>
        <v>#N/A</v>
      </c>
      <c r="P657" s="15" t="e">
        <f t="shared" si="136"/>
        <v>#N/A</v>
      </c>
      <c r="Q657" s="15" t="e">
        <f t="shared" si="136"/>
        <v>#N/A</v>
      </c>
      <c r="R657" s="15" t="e">
        <f t="shared" si="136"/>
        <v>#N/A</v>
      </c>
      <c r="S657" s="15" t="e">
        <f t="shared" si="136"/>
        <v>#N/A</v>
      </c>
      <c r="T657" s="15" t="e">
        <f t="shared" si="136"/>
        <v>#N/A</v>
      </c>
      <c r="U657" s="15" t="e">
        <f t="shared" si="136"/>
        <v>#N/A</v>
      </c>
      <c r="V657" s="15" t="e">
        <f t="shared" si="136"/>
        <v>#N/A</v>
      </c>
      <c r="W657" s="18" t="e">
        <f t="shared" si="128"/>
        <v>#N/A</v>
      </c>
      <c r="X657" s="18" t="e">
        <f t="shared" si="129"/>
        <v>#N/A</v>
      </c>
      <c r="Y657" s="18" t="e">
        <f t="shared" si="130"/>
        <v>#N/A</v>
      </c>
      <c r="Z657" s="18" t="e">
        <f t="shared" si="131"/>
        <v>#N/A</v>
      </c>
      <c r="AA657" s="15" t="e">
        <f t="shared" si="132"/>
        <v>#N/A</v>
      </c>
      <c r="AB657" s="15" t="e">
        <f t="shared" si="133"/>
        <v>#N/A</v>
      </c>
      <c r="AC657" s="15" t="e">
        <f t="shared" si="134"/>
        <v>#N/A</v>
      </c>
    </row>
    <row r="658" spans="1:29" hidden="1" x14ac:dyDescent="0.2">
      <c r="A658">
        <v>5020</v>
      </c>
      <c r="C658" t="s">
        <v>3734</v>
      </c>
      <c r="D658" t="s">
        <v>3735</v>
      </c>
      <c r="E658" t="s">
        <v>174</v>
      </c>
      <c r="F658" t="s">
        <v>3731</v>
      </c>
      <c r="G658" t="e">
        <f t="shared" si="127"/>
        <v>#N/A</v>
      </c>
      <c r="H658" s="15" t="e">
        <f t="shared" si="136"/>
        <v>#N/A</v>
      </c>
      <c r="I658" s="15" t="e">
        <f t="shared" si="136"/>
        <v>#N/A</v>
      </c>
      <c r="J658" s="15" t="e">
        <f t="shared" si="136"/>
        <v>#N/A</v>
      </c>
      <c r="K658" s="15" t="e">
        <f t="shared" si="136"/>
        <v>#N/A</v>
      </c>
      <c r="L658" s="15" t="e">
        <f t="shared" si="136"/>
        <v>#N/A</v>
      </c>
      <c r="M658" s="15" t="e">
        <f t="shared" si="136"/>
        <v>#N/A</v>
      </c>
      <c r="N658" s="15" t="e">
        <f t="shared" si="136"/>
        <v>#N/A</v>
      </c>
      <c r="O658" s="15" t="e">
        <f t="shared" si="136"/>
        <v>#N/A</v>
      </c>
      <c r="P658" s="15" t="e">
        <f t="shared" si="136"/>
        <v>#N/A</v>
      </c>
      <c r="Q658" s="15" t="e">
        <f t="shared" si="136"/>
        <v>#N/A</v>
      </c>
      <c r="R658" s="15" t="e">
        <f t="shared" si="136"/>
        <v>#N/A</v>
      </c>
      <c r="S658" s="15" t="e">
        <f t="shared" si="136"/>
        <v>#N/A</v>
      </c>
      <c r="T658" s="15" t="e">
        <f t="shared" si="136"/>
        <v>#N/A</v>
      </c>
      <c r="U658" s="15" t="e">
        <f t="shared" si="136"/>
        <v>#N/A</v>
      </c>
      <c r="V658" s="15" t="e">
        <f t="shared" si="136"/>
        <v>#N/A</v>
      </c>
      <c r="W658" s="18" t="e">
        <f t="shared" si="128"/>
        <v>#N/A</v>
      </c>
      <c r="X658" s="18" t="e">
        <f t="shared" si="129"/>
        <v>#N/A</v>
      </c>
      <c r="Y658" s="18" t="e">
        <f t="shared" si="130"/>
        <v>#N/A</v>
      </c>
      <c r="Z658" s="18" t="e">
        <f t="shared" si="131"/>
        <v>#N/A</v>
      </c>
      <c r="AA658" s="15" t="e">
        <f t="shared" si="132"/>
        <v>#N/A</v>
      </c>
      <c r="AB658" s="15" t="e">
        <f t="shared" si="133"/>
        <v>#N/A</v>
      </c>
      <c r="AC658" s="15" t="e">
        <f t="shared" si="134"/>
        <v>#N/A</v>
      </c>
    </row>
    <row r="659" spans="1:29" hidden="1" x14ac:dyDescent="0.2">
      <c r="A659">
        <v>5022</v>
      </c>
      <c r="B659">
        <v>42548</v>
      </c>
      <c r="C659" t="s">
        <v>3738</v>
      </c>
      <c r="D659" t="s">
        <v>3739</v>
      </c>
      <c r="E659" t="s">
        <v>71</v>
      </c>
      <c r="F659" t="s">
        <v>6263</v>
      </c>
      <c r="G659" t="e">
        <f t="shared" si="127"/>
        <v>#N/A</v>
      </c>
      <c r="H659" s="15" t="e">
        <f t="shared" si="136"/>
        <v>#N/A</v>
      </c>
      <c r="I659" s="15" t="e">
        <f t="shared" si="136"/>
        <v>#N/A</v>
      </c>
      <c r="J659" s="15" t="e">
        <f t="shared" si="136"/>
        <v>#N/A</v>
      </c>
      <c r="K659" s="15" t="e">
        <f t="shared" si="136"/>
        <v>#N/A</v>
      </c>
      <c r="L659" s="15" t="e">
        <f t="shared" si="136"/>
        <v>#N/A</v>
      </c>
      <c r="M659" s="15" t="e">
        <f t="shared" si="136"/>
        <v>#N/A</v>
      </c>
      <c r="N659" s="15" t="e">
        <f t="shared" si="136"/>
        <v>#N/A</v>
      </c>
      <c r="O659" s="15" t="e">
        <f t="shared" si="136"/>
        <v>#N/A</v>
      </c>
      <c r="P659" s="15" t="e">
        <f t="shared" si="136"/>
        <v>#N/A</v>
      </c>
      <c r="Q659" s="15" t="e">
        <f t="shared" si="136"/>
        <v>#N/A</v>
      </c>
      <c r="R659" s="15" t="e">
        <f t="shared" si="136"/>
        <v>#N/A</v>
      </c>
      <c r="S659" s="15" t="e">
        <f t="shared" si="136"/>
        <v>#N/A</v>
      </c>
      <c r="T659" s="15" t="e">
        <f t="shared" si="136"/>
        <v>#N/A</v>
      </c>
      <c r="U659" s="15" t="e">
        <f t="shared" si="136"/>
        <v>#N/A</v>
      </c>
      <c r="V659" s="15" t="e">
        <f t="shared" si="136"/>
        <v>#N/A</v>
      </c>
      <c r="W659" s="18" t="e">
        <f t="shared" si="128"/>
        <v>#N/A</v>
      </c>
      <c r="X659" s="18" t="e">
        <f t="shared" si="129"/>
        <v>#N/A</v>
      </c>
      <c r="Y659" s="18" t="e">
        <f t="shared" si="130"/>
        <v>#N/A</v>
      </c>
      <c r="Z659" s="18" t="e">
        <f t="shared" si="131"/>
        <v>#N/A</v>
      </c>
      <c r="AA659" s="15" t="e">
        <f t="shared" si="132"/>
        <v>#N/A</v>
      </c>
      <c r="AB659" s="15" t="e">
        <f t="shared" si="133"/>
        <v>#N/A</v>
      </c>
      <c r="AC659" s="15" t="e">
        <f t="shared" si="134"/>
        <v>#N/A</v>
      </c>
    </row>
    <row r="660" spans="1:29" hidden="1" x14ac:dyDescent="0.2">
      <c r="A660">
        <v>5023</v>
      </c>
      <c r="B660">
        <v>42572</v>
      </c>
      <c r="C660" t="s">
        <v>3740</v>
      </c>
      <c r="D660" t="s">
        <v>3741</v>
      </c>
      <c r="E660" t="s">
        <v>867</v>
      </c>
      <c r="F660" t="s">
        <v>868</v>
      </c>
      <c r="G660" t="e">
        <f t="shared" si="127"/>
        <v>#N/A</v>
      </c>
      <c r="H660" s="15" t="e">
        <f t="shared" si="136"/>
        <v>#N/A</v>
      </c>
      <c r="I660" s="15" t="e">
        <f t="shared" si="136"/>
        <v>#N/A</v>
      </c>
      <c r="J660" s="15" t="e">
        <f t="shared" si="136"/>
        <v>#N/A</v>
      </c>
      <c r="K660" s="15" t="e">
        <f t="shared" si="136"/>
        <v>#N/A</v>
      </c>
      <c r="L660" s="15" t="e">
        <f t="shared" si="136"/>
        <v>#N/A</v>
      </c>
      <c r="M660" s="15" t="e">
        <f t="shared" si="136"/>
        <v>#N/A</v>
      </c>
      <c r="N660" s="15" t="e">
        <f t="shared" si="136"/>
        <v>#N/A</v>
      </c>
      <c r="O660" s="15" t="e">
        <f t="shared" si="136"/>
        <v>#N/A</v>
      </c>
      <c r="P660" s="15" t="e">
        <f t="shared" si="136"/>
        <v>#N/A</v>
      </c>
      <c r="Q660" s="15" t="e">
        <f t="shared" si="136"/>
        <v>#N/A</v>
      </c>
      <c r="R660" s="15" t="e">
        <f t="shared" si="136"/>
        <v>#N/A</v>
      </c>
      <c r="S660" s="15" t="e">
        <f t="shared" si="136"/>
        <v>#N/A</v>
      </c>
      <c r="T660" s="15" t="e">
        <f t="shared" si="136"/>
        <v>#N/A</v>
      </c>
      <c r="U660" s="15" t="e">
        <f t="shared" si="136"/>
        <v>#N/A</v>
      </c>
      <c r="V660" s="15" t="e">
        <f t="shared" si="136"/>
        <v>#N/A</v>
      </c>
      <c r="W660" s="18" t="e">
        <f t="shared" si="128"/>
        <v>#N/A</v>
      </c>
      <c r="X660" s="18" t="e">
        <f t="shared" si="129"/>
        <v>#N/A</v>
      </c>
      <c r="Y660" s="18" t="e">
        <f t="shared" si="130"/>
        <v>#N/A</v>
      </c>
      <c r="Z660" s="18" t="e">
        <f t="shared" si="131"/>
        <v>#N/A</v>
      </c>
      <c r="AA660" s="15" t="e">
        <f t="shared" si="132"/>
        <v>#N/A</v>
      </c>
      <c r="AB660" s="15" t="e">
        <f t="shared" si="133"/>
        <v>#N/A</v>
      </c>
      <c r="AC660" s="15" t="e">
        <f t="shared" si="134"/>
        <v>#N/A</v>
      </c>
    </row>
    <row r="661" spans="1:29" hidden="1" x14ac:dyDescent="0.2">
      <c r="A661">
        <v>5024</v>
      </c>
      <c r="C661" t="s">
        <v>3742</v>
      </c>
      <c r="D661" t="s">
        <v>3743</v>
      </c>
      <c r="E661" t="s">
        <v>867</v>
      </c>
      <c r="F661" t="s">
        <v>868</v>
      </c>
      <c r="G661" t="e">
        <f t="shared" si="127"/>
        <v>#N/A</v>
      </c>
      <c r="H661" s="15" t="e">
        <f t="shared" si="136"/>
        <v>#N/A</v>
      </c>
      <c r="I661" s="15" t="e">
        <f t="shared" si="136"/>
        <v>#N/A</v>
      </c>
      <c r="J661" s="15" t="e">
        <f t="shared" si="136"/>
        <v>#N/A</v>
      </c>
      <c r="K661" s="15" t="e">
        <f t="shared" si="136"/>
        <v>#N/A</v>
      </c>
      <c r="L661" s="15" t="e">
        <f t="shared" si="136"/>
        <v>#N/A</v>
      </c>
      <c r="M661" s="15" t="e">
        <f t="shared" si="136"/>
        <v>#N/A</v>
      </c>
      <c r="N661" s="15" t="e">
        <f t="shared" si="136"/>
        <v>#N/A</v>
      </c>
      <c r="O661" s="15" t="e">
        <f t="shared" si="136"/>
        <v>#N/A</v>
      </c>
      <c r="P661" s="15" t="e">
        <f t="shared" si="136"/>
        <v>#N/A</v>
      </c>
      <c r="Q661" s="15" t="e">
        <f t="shared" si="136"/>
        <v>#N/A</v>
      </c>
      <c r="R661" s="15" t="e">
        <f t="shared" si="136"/>
        <v>#N/A</v>
      </c>
      <c r="S661" s="15" t="e">
        <f t="shared" si="136"/>
        <v>#N/A</v>
      </c>
      <c r="T661" s="15" t="e">
        <f t="shared" si="136"/>
        <v>#N/A</v>
      </c>
      <c r="U661" s="15" t="e">
        <f t="shared" si="136"/>
        <v>#N/A</v>
      </c>
      <c r="V661" s="15" t="e">
        <f t="shared" si="136"/>
        <v>#N/A</v>
      </c>
      <c r="W661" s="18" t="e">
        <f t="shared" si="128"/>
        <v>#N/A</v>
      </c>
      <c r="X661" s="18" t="e">
        <f t="shared" si="129"/>
        <v>#N/A</v>
      </c>
      <c r="Y661" s="18" t="e">
        <f t="shared" si="130"/>
        <v>#N/A</v>
      </c>
      <c r="Z661" s="18" t="e">
        <f t="shared" si="131"/>
        <v>#N/A</v>
      </c>
      <c r="AA661" s="15" t="e">
        <f t="shared" si="132"/>
        <v>#N/A</v>
      </c>
      <c r="AB661" s="15" t="e">
        <f t="shared" si="133"/>
        <v>#N/A</v>
      </c>
      <c r="AC661" s="15" t="e">
        <f t="shared" si="134"/>
        <v>#N/A</v>
      </c>
    </row>
    <row r="662" spans="1:29" hidden="1" x14ac:dyDescent="0.2">
      <c r="A662">
        <v>5026</v>
      </c>
      <c r="C662" t="s">
        <v>3745</v>
      </c>
      <c r="D662" t="s">
        <v>3746</v>
      </c>
      <c r="E662" t="s">
        <v>71</v>
      </c>
      <c r="F662" t="s">
        <v>6263</v>
      </c>
      <c r="G662" t="e">
        <f t="shared" si="127"/>
        <v>#N/A</v>
      </c>
      <c r="H662" s="15" t="e">
        <f t="shared" si="136"/>
        <v>#N/A</v>
      </c>
      <c r="I662" s="15" t="e">
        <f t="shared" si="136"/>
        <v>#N/A</v>
      </c>
      <c r="J662" s="15" t="e">
        <f t="shared" si="136"/>
        <v>#N/A</v>
      </c>
      <c r="K662" s="15" t="e">
        <f t="shared" si="136"/>
        <v>#N/A</v>
      </c>
      <c r="L662" s="15" t="e">
        <f t="shared" si="136"/>
        <v>#N/A</v>
      </c>
      <c r="M662" s="15" t="e">
        <f t="shared" si="136"/>
        <v>#N/A</v>
      </c>
      <c r="N662" s="15" t="e">
        <f t="shared" si="136"/>
        <v>#N/A</v>
      </c>
      <c r="O662" s="15" t="e">
        <f t="shared" si="136"/>
        <v>#N/A</v>
      </c>
      <c r="P662" s="15" t="e">
        <f t="shared" si="136"/>
        <v>#N/A</v>
      </c>
      <c r="Q662" s="15" t="e">
        <f t="shared" si="136"/>
        <v>#N/A</v>
      </c>
      <c r="R662" s="15" t="e">
        <f t="shared" si="136"/>
        <v>#N/A</v>
      </c>
      <c r="S662" s="15" t="e">
        <f t="shared" si="136"/>
        <v>#N/A</v>
      </c>
      <c r="T662" s="15" t="e">
        <f t="shared" si="136"/>
        <v>#N/A</v>
      </c>
      <c r="U662" s="15" t="e">
        <f t="shared" si="136"/>
        <v>#N/A</v>
      </c>
      <c r="V662" s="15" t="e">
        <f t="shared" si="136"/>
        <v>#N/A</v>
      </c>
      <c r="W662" s="18" t="e">
        <f t="shared" si="128"/>
        <v>#N/A</v>
      </c>
      <c r="X662" s="18" t="e">
        <f t="shared" si="129"/>
        <v>#N/A</v>
      </c>
      <c r="Y662" s="18" t="e">
        <f t="shared" si="130"/>
        <v>#N/A</v>
      </c>
      <c r="Z662" s="18" t="e">
        <f t="shared" si="131"/>
        <v>#N/A</v>
      </c>
      <c r="AA662" s="15" t="e">
        <f t="shared" si="132"/>
        <v>#N/A</v>
      </c>
      <c r="AB662" s="15" t="e">
        <f t="shared" si="133"/>
        <v>#N/A</v>
      </c>
      <c r="AC662" s="15" t="e">
        <f t="shared" si="134"/>
        <v>#N/A</v>
      </c>
    </row>
    <row r="663" spans="1:29" hidden="1" x14ac:dyDescent="0.2">
      <c r="A663">
        <v>5027</v>
      </c>
      <c r="C663" t="s">
        <v>3747</v>
      </c>
      <c r="D663" t="s">
        <v>3748</v>
      </c>
      <c r="E663" t="s">
        <v>71</v>
      </c>
      <c r="F663" t="s">
        <v>6263</v>
      </c>
      <c r="G663" t="str">
        <f t="shared" si="127"/>
        <v>MSEP - Replacement of ER probes - section 11</v>
      </c>
      <c r="H663" s="15">
        <f t="shared" si="136"/>
        <v>0</v>
      </c>
      <c r="I663" s="15">
        <f t="shared" si="136"/>
        <v>0</v>
      </c>
      <c r="J663" s="15">
        <f t="shared" si="136"/>
        <v>0</v>
      </c>
      <c r="K663" s="15">
        <f t="shared" si="136"/>
        <v>0</v>
      </c>
      <c r="L663" s="15">
        <f t="shared" si="136"/>
        <v>150000</v>
      </c>
      <c r="M663" s="15">
        <f t="shared" si="136"/>
        <v>0</v>
      </c>
      <c r="N663" s="15">
        <f t="shared" si="136"/>
        <v>0</v>
      </c>
      <c r="O663" s="15">
        <f t="shared" si="136"/>
        <v>0</v>
      </c>
      <c r="P663" s="15">
        <f t="shared" si="136"/>
        <v>0</v>
      </c>
      <c r="Q663" s="15">
        <f t="shared" si="136"/>
        <v>0</v>
      </c>
      <c r="R663" s="15">
        <f t="shared" si="136"/>
        <v>0</v>
      </c>
      <c r="S663" s="15">
        <f t="shared" si="136"/>
        <v>0</v>
      </c>
      <c r="T663" s="15">
        <f t="shared" si="136"/>
        <v>0</v>
      </c>
      <c r="U663" s="15">
        <f t="shared" si="136"/>
        <v>0</v>
      </c>
      <c r="V663" s="15">
        <f t="shared" si="136"/>
        <v>0</v>
      </c>
      <c r="W663" s="18">
        <f t="shared" si="128"/>
        <v>0</v>
      </c>
      <c r="X663" s="18">
        <f t="shared" si="129"/>
        <v>0</v>
      </c>
      <c r="Y663" s="18">
        <f t="shared" si="130"/>
        <v>0</v>
      </c>
      <c r="Z663" s="18">
        <f t="shared" si="131"/>
        <v>0</v>
      </c>
      <c r="AA663" s="15">
        <f t="shared" si="132"/>
        <v>0</v>
      </c>
      <c r="AB663" s="15">
        <f t="shared" si="133"/>
        <v>0</v>
      </c>
      <c r="AC663" s="15">
        <f t="shared" si="134"/>
        <v>0</v>
      </c>
    </row>
    <row r="664" spans="1:29" hidden="1" x14ac:dyDescent="0.2">
      <c r="A664">
        <v>5028</v>
      </c>
      <c r="C664" t="s">
        <v>3749</v>
      </c>
      <c r="D664" t="s">
        <v>3750</v>
      </c>
      <c r="E664" t="s">
        <v>71</v>
      </c>
      <c r="F664" t="s">
        <v>6263</v>
      </c>
      <c r="G664" t="e">
        <f t="shared" si="127"/>
        <v>#N/A</v>
      </c>
      <c r="H664" s="15" t="e">
        <f t="shared" si="136"/>
        <v>#N/A</v>
      </c>
      <c r="I664" s="15" t="e">
        <f t="shared" si="136"/>
        <v>#N/A</v>
      </c>
      <c r="J664" s="15" t="e">
        <f t="shared" si="136"/>
        <v>#N/A</v>
      </c>
      <c r="K664" s="15" t="e">
        <f t="shared" si="136"/>
        <v>#N/A</v>
      </c>
      <c r="L664" s="15" t="e">
        <f t="shared" si="136"/>
        <v>#N/A</v>
      </c>
      <c r="M664" s="15" t="e">
        <f t="shared" si="136"/>
        <v>#N/A</v>
      </c>
      <c r="N664" s="15" t="e">
        <f t="shared" si="136"/>
        <v>#N/A</v>
      </c>
      <c r="O664" s="15" t="e">
        <f t="shared" si="136"/>
        <v>#N/A</v>
      </c>
      <c r="P664" s="15" t="e">
        <f t="shared" si="136"/>
        <v>#N/A</v>
      </c>
      <c r="Q664" s="15" t="e">
        <f t="shared" si="136"/>
        <v>#N/A</v>
      </c>
      <c r="R664" s="15" t="e">
        <f t="shared" si="136"/>
        <v>#N/A</v>
      </c>
      <c r="S664" s="15" t="e">
        <f t="shared" si="136"/>
        <v>#N/A</v>
      </c>
      <c r="T664" s="15" t="e">
        <f t="shared" si="136"/>
        <v>#N/A</v>
      </c>
      <c r="U664" s="15" t="e">
        <f t="shared" si="136"/>
        <v>#N/A</v>
      </c>
      <c r="V664" s="15" t="e">
        <f t="shared" si="136"/>
        <v>#N/A</v>
      </c>
      <c r="W664" s="18" t="e">
        <f t="shared" si="128"/>
        <v>#N/A</v>
      </c>
      <c r="X664" s="18" t="e">
        <f t="shared" si="129"/>
        <v>#N/A</v>
      </c>
      <c r="Y664" s="18" t="e">
        <f t="shared" si="130"/>
        <v>#N/A</v>
      </c>
      <c r="Z664" s="18" t="e">
        <f t="shared" si="131"/>
        <v>#N/A</v>
      </c>
      <c r="AA664" s="15" t="e">
        <f t="shared" si="132"/>
        <v>#N/A</v>
      </c>
      <c r="AB664" s="15" t="e">
        <f t="shared" si="133"/>
        <v>#N/A</v>
      </c>
      <c r="AC664" s="15" t="e">
        <f t="shared" si="134"/>
        <v>#N/A</v>
      </c>
    </row>
    <row r="665" spans="1:29" hidden="1" x14ac:dyDescent="0.2">
      <c r="A665">
        <v>5029</v>
      </c>
      <c r="C665" t="s">
        <v>3751</v>
      </c>
      <c r="D665" t="s">
        <v>3752</v>
      </c>
      <c r="E665" t="s">
        <v>71</v>
      </c>
      <c r="F665" t="s">
        <v>6263</v>
      </c>
      <c r="G665" t="e">
        <f t="shared" si="127"/>
        <v>#N/A</v>
      </c>
      <c r="H665" s="15" t="e">
        <f t="shared" si="136"/>
        <v>#N/A</v>
      </c>
      <c r="I665" s="15" t="e">
        <f t="shared" si="136"/>
        <v>#N/A</v>
      </c>
      <c r="J665" s="15" t="e">
        <f t="shared" si="136"/>
        <v>#N/A</v>
      </c>
      <c r="K665" s="15" t="e">
        <f t="shared" si="136"/>
        <v>#N/A</v>
      </c>
      <c r="L665" s="15" t="e">
        <f t="shared" si="136"/>
        <v>#N/A</v>
      </c>
      <c r="M665" s="15" t="e">
        <f t="shared" si="136"/>
        <v>#N/A</v>
      </c>
      <c r="N665" s="15" t="e">
        <f t="shared" si="136"/>
        <v>#N/A</v>
      </c>
      <c r="O665" s="15" t="e">
        <f t="shared" si="136"/>
        <v>#N/A</v>
      </c>
      <c r="P665" s="15" t="e">
        <f t="shared" si="136"/>
        <v>#N/A</v>
      </c>
      <c r="Q665" s="15" t="e">
        <f t="shared" si="136"/>
        <v>#N/A</v>
      </c>
      <c r="R665" s="15" t="e">
        <f t="shared" si="136"/>
        <v>#N/A</v>
      </c>
      <c r="S665" s="15" t="e">
        <f t="shared" si="136"/>
        <v>#N/A</v>
      </c>
      <c r="T665" s="15" t="e">
        <f t="shared" si="136"/>
        <v>#N/A</v>
      </c>
      <c r="U665" s="15" t="e">
        <f t="shared" si="136"/>
        <v>#N/A</v>
      </c>
      <c r="V665" s="15" t="e">
        <f t="shared" si="136"/>
        <v>#N/A</v>
      </c>
      <c r="W665" s="18" t="e">
        <f t="shared" si="128"/>
        <v>#N/A</v>
      </c>
      <c r="X665" s="18" t="e">
        <f t="shared" si="129"/>
        <v>#N/A</v>
      </c>
      <c r="Y665" s="18" t="e">
        <f t="shared" si="130"/>
        <v>#N/A</v>
      </c>
      <c r="Z665" s="18" t="e">
        <f t="shared" si="131"/>
        <v>#N/A</v>
      </c>
      <c r="AA665" s="15" t="e">
        <f t="shared" si="132"/>
        <v>#N/A</v>
      </c>
      <c r="AB665" s="15" t="e">
        <f t="shared" si="133"/>
        <v>#N/A</v>
      </c>
      <c r="AC665" s="15" t="e">
        <f t="shared" si="134"/>
        <v>#N/A</v>
      </c>
    </row>
    <row r="666" spans="1:29" hidden="1" x14ac:dyDescent="0.2">
      <c r="A666">
        <v>5030</v>
      </c>
      <c r="C666" t="s">
        <v>3753</v>
      </c>
      <c r="D666" t="s">
        <v>3754</v>
      </c>
      <c r="E666" t="s">
        <v>71</v>
      </c>
      <c r="F666" t="s">
        <v>6263</v>
      </c>
      <c r="G666" t="e">
        <f t="shared" si="127"/>
        <v>#N/A</v>
      </c>
      <c r="H666" s="15" t="e">
        <f t="shared" si="136"/>
        <v>#N/A</v>
      </c>
      <c r="I666" s="15" t="e">
        <f t="shared" si="136"/>
        <v>#N/A</v>
      </c>
      <c r="J666" s="15" t="e">
        <f t="shared" si="136"/>
        <v>#N/A</v>
      </c>
      <c r="K666" s="15" t="e">
        <f t="shared" si="136"/>
        <v>#N/A</v>
      </c>
      <c r="L666" s="15" t="e">
        <f t="shared" si="136"/>
        <v>#N/A</v>
      </c>
      <c r="M666" s="15" t="e">
        <f t="shared" si="136"/>
        <v>#N/A</v>
      </c>
      <c r="N666" s="15" t="e">
        <f t="shared" si="136"/>
        <v>#N/A</v>
      </c>
      <c r="O666" s="15" t="e">
        <f t="shared" si="136"/>
        <v>#N/A</v>
      </c>
      <c r="P666" s="15" t="e">
        <f t="shared" si="136"/>
        <v>#N/A</v>
      </c>
      <c r="Q666" s="15" t="e">
        <f t="shared" si="136"/>
        <v>#N/A</v>
      </c>
      <c r="R666" s="15" t="e">
        <f t="shared" si="136"/>
        <v>#N/A</v>
      </c>
      <c r="S666" s="15" t="e">
        <f t="shared" si="136"/>
        <v>#N/A</v>
      </c>
      <c r="T666" s="15" t="e">
        <f t="shared" si="136"/>
        <v>#N/A</v>
      </c>
      <c r="U666" s="15" t="e">
        <f t="shared" si="136"/>
        <v>#N/A</v>
      </c>
      <c r="V666" s="15" t="e">
        <f t="shared" si="136"/>
        <v>#N/A</v>
      </c>
      <c r="W666" s="18" t="e">
        <f t="shared" si="128"/>
        <v>#N/A</v>
      </c>
      <c r="X666" s="18" t="e">
        <f t="shared" si="129"/>
        <v>#N/A</v>
      </c>
      <c r="Y666" s="18" t="e">
        <f t="shared" si="130"/>
        <v>#N/A</v>
      </c>
      <c r="Z666" s="18" t="e">
        <f t="shared" si="131"/>
        <v>#N/A</v>
      </c>
      <c r="AA666" s="15" t="e">
        <f t="shared" si="132"/>
        <v>#N/A</v>
      </c>
      <c r="AB666" s="15" t="e">
        <f t="shared" si="133"/>
        <v>#N/A</v>
      </c>
      <c r="AC666" s="15" t="e">
        <f t="shared" si="134"/>
        <v>#N/A</v>
      </c>
    </row>
    <row r="667" spans="1:29" hidden="1" x14ac:dyDescent="0.2">
      <c r="A667">
        <v>5031</v>
      </c>
      <c r="C667" t="s">
        <v>3579</v>
      </c>
      <c r="D667" t="s">
        <v>3755</v>
      </c>
      <c r="E667" t="s">
        <v>1158</v>
      </c>
      <c r="F667" t="s">
        <v>140</v>
      </c>
      <c r="G667" t="e">
        <f t="shared" si="127"/>
        <v>#N/A</v>
      </c>
      <c r="H667" s="15" t="e">
        <f t="shared" si="136"/>
        <v>#N/A</v>
      </c>
      <c r="I667" s="15" t="e">
        <f t="shared" si="136"/>
        <v>#N/A</v>
      </c>
      <c r="J667" s="15" t="e">
        <f t="shared" si="136"/>
        <v>#N/A</v>
      </c>
      <c r="K667" s="15" t="e">
        <f t="shared" si="136"/>
        <v>#N/A</v>
      </c>
      <c r="L667" s="15" t="e">
        <f t="shared" si="136"/>
        <v>#N/A</v>
      </c>
      <c r="M667" s="15" t="e">
        <f t="shared" si="136"/>
        <v>#N/A</v>
      </c>
      <c r="N667" s="15" t="e">
        <f t="shared" si="136"/>
        <v>#N/A</v>
      </c>
      <c r="O667" s="15" t="e">
        <f t="shared" si="136"/>
        <v>#N/A</v>
      </c>
      <c r="P667" s="15" t="e">
        <f t="shared" si="136"/>
        <v>#N/A</v>
      </c>
      <c r="Q667" s="15" t="e">
        <f t="shared" si="136"/>
        <v>#N/A</v>
      </c>
      <c r="R667" s="15" t="e">
        <f t="shared" si="136"/>
        <v>#N/A</v>
      </c>
      <c r="S667" s="15" t="e">
        <f t="shared" si="136"/>
        <v>#N/A</v>
      </c>
      <c r="T667" s="15" t="e">
        <f t="shared" si="136"/>
        <v>#N/A</v>
      </c>
      <c r="U667" s="15" t="e">
        <f t="shared" si="136"/>
        <v>#N/A</v>
      </c>
      <c r="V667" s="15" t="e">
        <f t="shared" si="136"/>
        <v>#N/A</v>
      </c>
      <c r="W667" s="18" t="e">
        <f t="shared" si="128"/>
        <v>#N/A</v>
      </c>
      <c r="X667" s="18" t="e">
        <f t="shared" si="129"/>
        <v>#N/A</v>
      </c>
      <c r="Y667" s="18" t="e">
        <f t="shared" si="130"/>
        <v>#N/A</v>
      </c>
      <c r="Z667" s="18" t="e">
        <f t="shared" si="131"/>
        <v>#N/A</v>
      </c>
      <c r="AA667" s="15" t="e">
        <f t="shared" si="132"/>
        <v>#N/A</v>
      </c>
      <c r="AB667" s="15" t="e">
        <f t="shared" si="133"/>
        <v>#N/A</v>
      </c>
      <c r="AC667" s="15" t="e">
        <f t="shared" si="134"/>
        <v>#N/A</v>
      </c>
    </row>
    <row r="668" spans="1:29" hidden="1" x14ac:dyDescent="0.2">
      <c r="A668">
        <v>5035</v>
      </c>
      <c r="C668" t="s">
        <v>3762</v>
      </c>
      <c r="D668" t="s">
        <v>3763</v>
      </c>
      <c r="E668" t="s">
        <v>147</v>
      </c>
      <c r="F668" t="s">
        <v>6266</v>
      </c>
      <c r="G668" t="e">
        <f t="shared" si="127"/>
        <v>#N/A</v>
      </c>
      <c r="H668" s="15" t="e">
        <f t="shared" si="136"/>
        <v>#N/A</v>
      </c>
      <c r="I668" s="15" t="e">
        <f t="shared" si="136"/>
        <v>#N/A</v>
      </c>
      <c r="J668" s="15" t="e">
        <f t="shared" si="136"/>
        <v>#N/A</v>
      </c>
      <c r="K668" s="15" t="e">
        <f t="shared" si="136"/>
        <v>#N/A</v>
      </c>
      <c r="L668" s="15" t="e">
        <f t="shared" si="136"/>
        <v>#N/A</v>
      </c>
      <c r="M668" s="15" t="e">
        <f t="shared" si="136"/>
        <v>#N/A</v>
      </c>
      <c r="N668" s="15" t="e">
        <f t="shared" si="136"/>
        <v>#N/A</v>
      </c>
      <c r="O668" s="15" t="e">
        <f t="shared" si="136"/>
        <v>#N/A</v>
      </c>
      <c r="P668" s="15" t="e">
        <f t="shared" si="136"/>
        <v>#N/A</v>
      </c>
      <c r="Q668" s="15" t="e">
        <f t="shared" si="136"/>
        <v>#N/A</v>
      </c>
      <c r="R668" s="15" t="e">
        <f t="shared" si="136"/>
        <v>#N/A</v>
      </c>
      <c r="S668" s="15" t="e">
        <f t="shared" si="136"/>
        <v>#N/A</v>
      </c>
      <c r="T668" s="15" t="e">
        <f t="shared" si="136"/>
        <v>#N/A</v>
      </c>
      <c r="U668" s="15" t="e">
        <f t="shared" si="136"/>
        <v>#N/A</v>
      </c>
      <c r="V668" s="15" t="e">
        <f t="shared" si="136"/>
        <v>#N/A</v>
      </c>
      <c r="W668" s="18" t="e">
        <f t="shared" si="128"/>
        <v>#N/A</v>
      </c>
      <c r="X668" s="18" t="e">
        <f t="shared" si="129"/>
        <v>#N/A</v>
      </c>
      <c r="Y668" s="18" t="e">
        <f t="shared" si="130"/>
        <v>#N/A</v>
      </c>
      <c r="Z668" s="18" t="e">
        <f t="shared" si="131"/>
        <v>#N/A</v>
      </c>
      <c r="AA668" s="15" t="e">
        <f t="shared" si="132"/>
        <v>#N/A</v>
      </c>
      <c r="AB668" s="15" t="e">
        <f t="shared" si="133"/>
        <v>#N/A</v>
      </c>
      <c r="AC668" s="15" t="e">
        <f t="shared" si="134"/>
        <v>#N/A</v>
      </c>
    </row>
    <row r="669" spans="1:29" hidden="1" x14ac:dyDescent="0.2">
      <c r="A669">
        <v>5036</v>
      </c>
      <c r="C669" t="s">
        <v>3764</v>
      </c>
      <c r="D669" t="s">
        <v>3765</v>
      </c>
      <c r="E669" t="s">
        <v>174</v>
      </c>
      <c r="F669" t="s">
        <v>3731</v>
      </c>
      <c r="G669" t="str">
        <f t="shared" si="127"/>
        <v>MWP - RESEARCH INTO NEW SCC  ILI TECHNIQUE WITH HALFWAVE</v>
      </c>
      <c r="H669" s="15">
        <f t="shared" si="136"/>
        <v>0</v>
      </c>
      <c r="I669" s="15">
        <f t="shared" si="136"/>
        <v>0</v>
      </c>
      <c r="J669" s="15">
        <f t="shared" si="136"/>
        <v>0</v>
      </c>
      <c r="K669" s="15">
        <f t="shared" si="136"/>
        <v>0</v>
      </c>
      <c r="L669" s="15">
        <f t="shared" si="136"/>
        <v>250000</v>
      </c>
      <c r="M669" s="15">
        <f t="shared" si="136"/>
        <v>0</v>
      </c>
      <c r="N669" s="15">
        <f t="shared" si="136"/>
        <v>0</v>
      </c>
      <c r="O669" s="15">
        <f t="shared" si="136"/>
        <v>0</v>
      </c>
      <c r="P669" s="15">
        <f t="shared" si="136"/>
        <v>0</v>
      </c>
      <c r="Q669" s="15">
        <f t="shared" si="136"/>
        <v>0</v>
      </c>
      <c r="R669" s="15">
        <f t="shared" si="136"/>
        <v>0</v>
      </c>
      <c r="S669" s="15">
        <f t="shared" si="136"/>
        <v>0</v>
      </c>
      <c r="T669" s="15">
        <f t="shared" si="136"/>
        <v>0</v>
      </c>
      <c r="U669" s="15">
        <f t="shared" si="136"/>
        <v>0</v>
      </c>
      <c r="V669" s="15">
        <f t="shared" si="136"/>
        <v>0</v>
      </c>
      <c r="W669" s="18">
        <f t="shared" si="128"/>
        <v>0</v>
      </c>
      <c r="X669" s="18">
        <f t="shared" si="129"/>
        <v>0</v>
      </c>
      <c r="Y669" s="18">
        <f t="shared" si="130"/>
        <v>0</v>
      </c>
      <c r="Z669" s="18">
        <f t="shared" si="131"/>
        <v>0</v>
      </c>
      <c r="AA669" s="15">
        <f t="shared" si="132"/>
        <v>0</v>
      </c>
      <c r="AB669" s="15">
        <f t="shared" si="133"/>
        <v>0</v>
      </c>
      <c r="AC669" s="15">
        <f t="shared" si="134"/>
        <v>0</v>
      </c>
    </row>
    <row r="670" spans="1:29" hidden="1" x14ac:dyDescent="0.2">
      <c r="A670">
        <v>5037</v>
      </c>
      <c r="C670" t="s">
        <v>3766</v>
      </c>
      <c r="D670" t="s">
        <v>3767</v>
      </c>
      <c r="E670" t="s">
        <v>71</v>
      </c>
      <c r="F670" t="s">
        <v>6263</v>
      </c>
      <c r="G670" t="e">
        <f t="shared" si="127"/>
        <v>#N/A</v>
      </c>
      <c r="H670" s="15" t="e">
        <f t="shared" si="136"/>
        <v>#N/A</v>
      </c>
      <c r="I670" s="15" t="e">
        <f t="shared" si="136"/>
        <v>#N/A</v>
      </c>
      <c r="J670" s="15" t="e">
        <f t="shared" si="136"/>
        <v>#N/A</v>
      </c>
      <c r="K670" s="15" t="e">
        <f t="shared" si="136"/>
        <v>#N/A</v>
      </c>
      <c r="L670" s="15" t="e">
        <f t="shared" si="136"/>
        <v>#N/A</v>
      </c>
      <c r="M670" s="15" t="e">
        <f t="shared" si="136"/>
        <v>#N/A</v>
      </c>
      <c r="N670" s="15" t="e">
        <f t="shared" si="136"/>
        <v>#N/A</v>
      </c>
      <c r="O670" s="15" t="e">
        <f t="shared" si="136"/>
        <v>#N/A</v>
      </c>
      <c r="P670" s="15" t="e">
        <f t="shared" si="136"/>
        <v>#N/A</v>
      </c>
      <c r="Q670" s="15" t="e">
        <f t="shared" si="136"/>
        <v>#N/A</v>
      </c>
      <c r="R670" s="15" t="e">
        <f t="shared" si="136"/>
        <v>#N/A</v>
      </c>
      <c r="S670" s="15" t="e">
        <f t="shared" si="136"/>
        <v>#N/A</v>
      </c>
      <c r="T670" s="15" t="e">
        <f t="shared" si="136"/>
        <v>#N/A</v>
      </c>
      <c r="U670" s="15" t="e">
        <f t="shared" si="136"/>
        <v>#N/A</v>
      </c>
      <c r="V670" s="15" t="e">
        <f t="shared" si="136"/>
        <v>#N/A</v>
      </c>
      <c r="W670" s="18" t="e">
        <f t="shared" si="128"/>
        <v>#N/A</v>
      </c>
      <c r="X670" s="18" t="e">
        <f t="shared" si="129"/>
        <v>#N/A</v>
      </c>
      <c r="Y670" s="18" t="e">
        <f t="shared" si="130"/>
        <v>#N/A</v>
      </c>
      <c r="Z670" s="18" t="e">
        <f t="shared" si="131"/>
        <v>#N/A</v>
      </c>
      <c r="AA670" s="15" t="e">
        <f t="shared" si="132"/>
        <v>#N/A</v>
      </c>
      <c r="AB670" s="15" t="e">
        <f t="shared" si="133"/>
        <v>#N/A</v>
      </c>
      <c r="AC670" s="15" t="e">
        <f t="shared" si="134"/>
        <v>#N/A</v>
      </c>
    </row>
    <row r="671" spans="1:29" hidden="1" x14ac:dyDescent="0.2">
      <c r="A671">
        <v>5038</v>
      </c>
      <c r="C671" t="s">
        <v>3768</v>
      </c>
      <c r="D671" t="s">
        <v>3769</v>
      </c>
      <c r="E671" t="s">
        <v>71</v>
      </c>
      <c r="F671" t="s">
        <v>6263</v>
      </c>
      <c r="G671" t="e">
        <f t="shared" si="127"/>
        <v>#N/A</v>
      </c>
      <c r="H671" s="15" t="e">
        <f t="shared" ref="H671:V687" si="137">VLOOKUP($A671,SIBMonthly,H$1,FALSE)</f>
        <v>#N/A</v>
      </c>
      <c r="I671" s="15" t="e">
        <f t="shared" si="137"/>
        <v>#N/A</v>
      </c>
      <c r="J671" s="15" t="e">
        <f t="shared" si="137"/>
        <v>#N/A</v>
      </c>
      <c r="K671" s="15" t="e">
        <f t="shared" si="137"/>
        <v>#N/A</v>
      </c>
      <c r="L671" s="15" t="e">
        <f t="shared" si="137"/>
        <v>#N/A</v>
      </c>
      <c r="M671" s="15" t="e">
        <f t="shared" si="137"/>
        <v>#N/A</v>
      </c>
      <c r="N671" s="15" t="e">
        <f t="shared" si="137"/>
        <v>#N/A</v>
      </c>
      <c r="O671" s="15" t="e">
        <f t="shared" si="137"/>
        <v>#N/A</v>
      </c>
      <c r="P671" s="15" t="e">
        <f t="shared" si="137"/>
        <v>#N/A</v>
      </c>
      <c r="Q671" s="15" t="e">
        <f t="shared" si="137"/>
        <v>#N/A</v>
      </c>
      <c r="R671" s="15" t="e">
        <f t="shared" si="137"/>
        <v>#N/A</v>
      </c>
      <c r="S671" s="15" t="e">
        <f t="shared" si="137"/>
        <v>#N/A</v>
      </c>
      <c r="T671" s="15" t="e">
        <f t="shared" si="137"/>
        <v>#N/A</v>
      </c>
      <c r="U671" s="15" t="e">
        <f t="shared" si="137"/>
        <v>#N/A</v>
      </c>
      <c r="V671" s="15" t="e">
        <f t="shared" si="137"/>
        <v>#N/A</v>
      </c>
      <c r="W671" s="18" t="e">
        <f t="shared" si="128"/>
        <v>#N/A</v>
      </c>
      <c r="X671" s="18" t="e">
        <f t="shared" si="129"/>
        <v>#N/A</v>
      </c>
      <c r="Y671" s="18" t="e">
        <f t="shared" si="130"/>
        <v>#N/A</v>
      </c>
      <c r="Z671" s="18" t="e">
        <f t="shared" si="131"/>
        <v>#N/A</v>
      </c>
      <c r="AA671" s="15" t="e">
        <f t="shared" si="132"/>
        <v>#N/A</v>
      </c>
      <c r="AB671" s="15" t="e">
        <f t="shared" si="133"/>
        <v>#N/A</v>
      </c>
      <c r="AC671" s="15" t="e">
        <f t="shared" si="134"/>
        <v>#N/A</v>
      </c>
    </row>
    <row r="672" spans="1:29" hidden="1" x14ac:dyDescent="0.2">
      <c r="A672">
        <v>5040</v>
      </c>
      <c r="C672" t="s">
        <v>3771</v>
      </c>
      <c r="D672" t="s">
        <v>2969</v>
      </c>
      <c r="E672" t="s">
        <v>867</v>
      </c>
      <c r="F672" t="s">
        <v>868</v>
      </c>
      <c r="G672" t="e">
        <f t="shared" si="127"/>
        <v>#N/A</v>
      </c>
      <c r="H672" s="15" t="e">
        <f t="shared" si="137"/>
        <v>#N/A</v>
      </c>
      <c r="I672" s="15" t="e">
        <f t="shared" si="137"/>
        <v>#N/A</v>
      </c>
      <c r="J672" s="15" t="e">
        <f t="shared" si="137"/>
        <v>#N/A</v>
      </c>
      <c r="K672" s="15" t="e">
        <f t="shared" si="137"/>
        <v>#N/A</v>
      </c>
      <c r="L672" s="15" t="e">
        <f t="shared" si="137"/>
        <v>#N/A</v>
      </c>
      <c r="M672" s="15" t="e">
        <f t="shared" si="137"/>
        <v>#N/A</v>
      </c>
      <c r="N672" s="15" t="e">
        <f t="shared" si="137"/>
        <v>#N/A</v>
      </c>
      <c r="O672" s="15" t="e">
        <f t="shared" si="137"/>
        <v>#N/A</v>
      </c>
      <c r="P672" s="15" t="e">
        <f t="shared" si="137"/>
        <v>#N/A</v>
      </c>
      <c r="Q672" s="15" t="e">
        <f t="shared" si="137"/>
        <v>#N/A</v>
      </c>
      <c r="R672" s="15" t="e">
        <f t="shared" si="137"/>
        <v>#N/A</v>
      </c>
      <c r="S672" s="15" t="e">
        <f t="shared" si="137"/>
        <v>#N/A</v>
      </c>
      <c r="T672" s="15" t="e">
        <f t="shared" si="137"/>
        <v>#N/A</v>
      </c>
      <c r="U672" s="15" t="e">
        <f t="shared" si="137"/>
        <v>#N/A</v>
      </c>
      <c r="V672" s="15" t="e">
        <f t="shared" si="137"/>
        <v>#N/A</v>
      </c>
      <c r="W672" s="18" t="e">
        <f t="shared" si="128"/>
        <v>#N/A</v>
      </c>
      <c r="X672" s="18" t="e">
        <f t="shared" si="129"/>
        <v>#N/A</v>
      </c>
      <c r="Y672" s="18" t="e">
        <f t="shared" si="130"/>
        <v>#N/A</v>
      </c>
      <c r="Z672" s="18" t="e">
        <f t="shared" si="131"/>
        <v>#N/A</v>
      </c>
      <c r="AA672" s="15" t="e">
        <f t="shared" si="132"/>
        <v>#N/A</v>
      </c>
      <c r="AB672" s="15" t="e">
        <f t="shared" si="133"/>
        <v>#N/A</v>
      </c>
      <c r="AC672" s="15" t="e">
        <f t="shared" si="134"/>
        <v>#N/A</v>
      </c>
    </row>
    <row r="673" spans="1:29" hidden="1" x14ac:dyDescent="0.2">
      <c r="A673">
        <v>5041</v>
      </c>
      <c r="C673" t="s">
        <v>3772</v>
      </c>
      <c r="D673" t="s">
        <v>3773</v>
      </c>
      <c r="E673" t="s">
        <v>71</v>
      </c>
      <c r="F673" t="s">
        <v>6263</v>
      </c>
      <c r="G673" t="e">
        <f t="shared" si="127"/>
        <v>#N/A</v>
      </c>
      <c r="H673" s="15" t="e">
        <f t="shared" si="137"/>
        <v>#N/A</v>
      </c>
      <c r="I673" s="15" t="e">
        <f t="shared" si="137"/>
        <v>#N/A</v>
      </c>
      <c r="J673" s="15" t="e">
        <f t="shared" si="137"/>
        <v>#N/A</v>
      </c>
      <c r="K673" s="15" t="e">
        <f t="shared" si="137"/>
        <v>#N/A</v>
      </c>
      <c r="L673" s="15" t="e">
        <f t="shared" si="137"/>
        <v>#N/A</v>
      </c>
      <c r="M673" s="15" t="e">
        <f t="shared" si="137"/>
        <v>#N/A</v>
      </c>
      <c r="N673" s="15" t="e">
        <f t="shared" si="137"/>
        <v>#N/A</v>
      </c>
      <c r="O673" s="15" t="e">
        <f t="shared" si="137"/>
        <v>#N/A</v>
      </c>
      <c r="P673" s="15" t="e">
        <f t="shared" si="137"/>
        <v>#N/A</v>
      </c>
      <c r="Q673" s="15" t="e">
        <f t="shared" si="137"/>
        <v>#N/A</v>
      </c>
      <c r="R673" s="15" t="e">
        <f t="shared" si="137"/>
        <v>#N/A</v>
      </c>
      <c r="S673" s="15" t="e">
        <f t="shared" si="137"/>
        <v>#N/A</v>
      </c>
      <c r="T673" s="15" t="e">
        <f t="shared" si="137"/>
        <v>#N/A</v>
      </c>
      <c r="U673" s="15" t="e">
        <f t="shared" si="137"/>
        <v>#N/A</v>
      </c>
      <c r="V673" s="15" t="e">
        <f t="shared" si="137"/>
        <v>#N/A</v>
      </c>
      <c r="W673" s="18" t="e">
        <f t="shared" si="128"/>
        <v>#N/A</v>
      </c>
      <c r="X673" s="18" t="e">
        <f t="shared" si="129"/>
        <v>#N/A</v>
      </c>
      <c r="Y673" s="18" t="e">
        <f t="shared" si="130"/>
        <v>#N/A</v>
      </c>
      <c r="Z673" s="18" t="e">
        <f t="shared" si="131"/>
        <v>#N/A</v>
      </c>
      <c r="AA673" s="15" t="e">
        <f t="shared" si="132"/>
        <v>#N/A</v>
      </c>
      <c r="AB673" s="15" t="e">
        <f t="shared" si="133"/>
        <v>#N/A</v>
      </c>
      <c r="AC673" s="15" t="e">
        <f t="shared" si="134"/>
        <v>#N/A</v>
      </c>
    </row>
    <row r="674" spans="1:29" hidden="1" x14ac:dyDescent="0.2">
      <c r="A674">
        <v>5042</v>
      </c>
      <c r="C674" t="s">
        <v>3774</v>
      </c>
      <c r="D674" t="s">
        <v>3775</v>
      </c>
      <c r="E674" t="s">
        <v>71</v>
      </c>
      <c r="F674" t="s">
        <v>6263</v>
      </c>
      <c r="G674" t="e">
        <f t="shared" si="127"/>
        <v>#N/A</v>
      </c>
      <c r="H674" s="15" t="e">
        <f t="shared" si="137"/>
        <v>#N/A</v>
      </c>
      <c r="I674" s="15" t="e">
        <f t="shared" si="137"/>
        <v>#N/A</v>
      </c>
      <c r="J674" s="15" t="e">
        <f t="shared" si="137"/>
        <v>#N/A</v>
      </c>
      <c r="K674" s="15" t="e">
        <f t="shared" si="137"/>
        <v>#N/A</v>
      </c>
      <c r="L674" s="15" t="e">
        <f t="shared" si="137"/>
        <v>#N/A</v>
      </c>
      <c r="M674" s="15" t="e">
        <f t="shared" si="137"/>
        <v>#N/A</v>
      </c>
      <c r="N674" s="15" t="e">
        <f t="shared" si="137"/>
        <v>#N/A</v>
      </c>
      <c r="O674" s="15" t="e">
        <f t="shared" si="137"/>
        <v>#N/A</v>
      </c>
      <c r="P674" s="15" t="e">
        <f t="shared" si="137"/>
        <v>#N/A</v>
      </c>
      <c r="Q674" s="15" t="e">
        <f t="shared" si="137"/>
        <v>#N/A</v>
      </c>
      <c r="R674" s="15" t="e">
        <f t="shared" si="137"/>
        <v>#N/A</v>
      </c>
      <c r="S674" s="15" t="e">
        <f t="shared" si="137"/>
        <v>#N/A</v>
      </c>
      <c r="T674" s="15" t="e">
        <f t="shared" si="137"/>
        <v>#N/A</v>
      </c>
      <c r="U674" s="15" t="e">
        <f t="shared" si="137"/>
        <v>#N/A</v>
      </c>
      <c r="V674" s="15" t="e">
        <f t="shared" si="137"/>
        <v>#N/A</v>
      </c>
      <c r="W674" s="18" t="e">
        <f t="shared" si="128"/>
        <v>#N/A</v>
      </c>
      <c r="X674" s="18" t="e">
        <f t="shared" si="129"/>
        <v>#N/A</v>
      </c>
      <c r="Y674" s="18" t="e">
        <f t="shared" si="130"/>
        <v>#N/A</v>
      </c>
      <c r="Z674" s="18" t="e">
        <f t="shared" si="131"/>
        <v>#N/A</v>
      </c>
      <c r="AA674" s="15" t="e">
        <f t="shared" si="132"/>
        <v>#N/A</v>
      </c>
      <c r="AB674" s="15" t="e">
        <f t="shared" si="133"/>
        <v>#N/A</v>
      </c>
      <c r="AC674" s="15" t="e">
        <f t="shared" si="134"/>
        <v>#N/A</v>
      </c>
    </row>
    <row r="675" spans="1:29" hidden="1" x14ac:dyDescent="0.2">
      <c r="A675">
        <v>5043</v>
      </c>
      <c r="C675" t="s">
        <v>3776</v>
      </c>
      <c r="D675" t="s">
        <v>3777</v>
      </c>
      <c r="E675" t="s">
        <v>71</v>
      </c>
      <c r="F675" t="s">
        <v>6263</v>
      </c>
      <c r="G675" t="str">
        <f t="shared" si="127"/>
        <v>MWP - EMAT &amp; MFL-C INSPECTION SECTION 3</v>
      </c>
      <c r="H675" s="15">
        <f t="shared" si="137"/>
        <v>0</v>
      </c>
      <c r="I675" s="15">
        <f t="shared" si="137"/>
        <v>0</v>
      </c>
      <c r="J675" s="15">
        <f t="shared" si="137"/>
        <v>69269.91</v>
      </c>
      <c r="K675" s="15">
        <f t="shared" si="137"/>
        <v>5899868.4900000002</v>
      </c>
      <c r="L675" s="15">
        <f t="shared" si="137"/>
        <v>0</v>
      </c>
      <c r="M675" s="15">
        <f t="shared" si="137"/>
        <v>0</v>
      </c>
      <c r="N675" s="15">
        <f t="shared" si="137"/>
        <v>5723761</v>
      </c>
      <c r="O675" s="15">
        <f t="shared" si="137"/>
        <v>69269.91</v>
      </c>
      <c r="P675" s="15">
        <f t="shared" si="137"/>
        <v>69269.91</v>
      </c>
      <c r="Q675" s="15">
        <f t="shared" si="137"/>
        <v>0</v>
      </c>
      <c r="R675" s="15">
        <f t="shared" si="137"/>
        <v>5899868.4900000002</v>
      </c>
      <c r="S675" s="15">
        <f t="shared" si="137"/>
        <v>5899868.4900000002</v>
      </c>
      <c r="T675" s="15">
        <f t="shared" si="137"/>
        <v>0</v>
      </c>
      <c r="U675" s="15">
        <f t="shared" si="137"/>
        <v>0</v>
      </c>
      <c r="V675" s="15">
        <f t="shared" si="137"/>
        <v>0</v>
      </c>
      <c r="W675" s="18">
        <f t="shared" si="128"/>
        <v>5723761</v>
      </c>
      <c r="X675" s="18">
        <f t="shared" si="129"/>
        <v>5899868.4900000002</v>
      </c>
      <c r="Y675" s="18">
        <f t="shared" si="130"/>
        <v>-176107.49000000022</v>
      </c>
      <c r="Z675" s="18">
        <f t="shared" si="131"/>
        <v>0</v>
      </c>
      <c r="AA675" s="15">
        <f t="shared" si="132"/>
        <v>5830598.5800000001</v>
      </c>
      <c r="AB675" s="15">
        <f t="shared" si="133"/>
        <v>69269.91</v>
      </c>
      <c r="AC675" s="15">
        <f t="shared" si="134"/>
        <v>0</v>
      </c>
    </row>
    <row r="676" spans="1:29" hidden="1" x14ac:dyDescent="0.2">
      <c r="A676">
        <v>5044</v>
      </c>
      <c r="C676" t="s">
        <v>3778</v>
      </c>
      <c r="D676" t="s">
        <v>3779</v>
      </c>
      <c r="E676" t="s">
        <v>71</v>
      </c>
      <c r="F676" t="s">
        <v>6263</v>
      </c>
      <c r="G676" t="e">
        <f t="shared" si="127"/>
        <v>#N/A</v>
      </c>
      <c r="H676" s="15" t="e">
        <f t="shared" si="137"/>
        <v>#N/A</v>
      </c>
      <c r="I676" s="15" t="e">
        <f t="shared" si="137"/>
        <v>#N/A</v>
      </c>
      <c r="J676" s="15" t="e">
        <f t="shared" si="137"/>
        <v>#N/A</v>
      </c>
      <c r="K676" s="15" t="e">
        <f t="shared" si="137"/>
        <v>#N/A</v>
      </c>
      <c r="L676" s="15" t="e">
        <f t="shared" si="137"/>
        <v>#N/A</v>
      </c>
      <c r="M676" s="15" t="e">
        <f t="shared" si="137"/>
        <v>#N/A</v>
      </c>
      <c r="N676" s="15" t="e">
        <f t="shared" si="137"/>
        <v>#N/A</v>
      </c>
      <c r="O676" s="15" t="e">
        <f t="shared" si="137"/>
        <v>#N/A</v>
      </c>
      <c r="P676" s="15" t="e">
        <f t="shared" si="137"/>
        <v>#N/A</v>
      </c>
      <c r="Q676" s="15" t="e">
        <f t="shared" si="137"/>
        <v>#N/A</v>
      </c>
      <c r="R676" s="15" t="e">
        <f t="shared" si="137"/>
        <v>#N/A</v>
      </c>
      <c r="S676" s="15" t="e">
        <f t="shared" si="137"/>
        <v>#N/A</v>
      </c>
      <c r="T676" s="15" t="e">
        <f t="shared" si="137"/>
        <v>#N/A</v>
      </c>
      <c r="U676" s="15" t="e">
        <f t="shared" si="137"/>
        <v>#N/A</v>
      </c>
      <c r="V676" s="15" t="e">
        <f t="shared" si="137"/>
        <v>#N/A</v>
      </c>
      <c r="W676" s="18" t="e">
        <f t="shared" si="128"/>
        <v>#N/A</v>
      </c>
      <c r="X676" s="18" t="e">
        <f t="shared" si="129"/>
        <v>#N/A</v>
      </c>
      <c r="Y676" s="18" t="e">
        <f t="shared" si="130"/>
        <v>#N/A</v>
      </c>
      <c r="Z676" s="18" t="e">
        <f t="shared" si="131"/>
        <v>#N/A</v>
      </c>
      <c r="AA676" s="15" t="e">
        <f t="shared" si="132"/>
        <v>#N/A</v>
      </c>
      <c r="AB676" s="15" t="e">
        <f t="shared" si="133"/>
        <v>#N/A</v>
      </c>
      <c r="AC676" s="15" t="e">
        <f t="shared" si="134"/>
        <v>#N/A</v>
      </c>
    </row>
    <row r="677" spans="1:29" hidden="1" x14ac:dyDescent="0.2">
      <c r="A677">
        <v>5045</v>
      </c>
      <c r="C677" t="s">
        <v>3780</v>
      </c>
      <c r="D677" t="s">
        <v>3781</v>
      </c>
      <c r="E677" t="s">
        <v>71</v>
      </c>
      <c r="F677" t="s">
        <v>6263</v>
      </c>
      <c r="G677" t="e">
        <f t="shared" si="127"/>
        <v>#N/A</v>
      </c>
      <c r="H677" s="15" t="e">
        <f t="shared" si="137"/>
        <v>#N/A</v>
      </c>
      <c r="I677" s="15" t="e">
        <f t="shared" si="137"/>
        <v>#N/A</v>
      </c>
      <c r="J677" s="15" t="e">
        <f t="shared" si="137"/>
        <v>#N/A</v>
      </c>
      <c r="K677" s="15" t="e">
        <f t="shared" si="137"/>
        <v>#N/A</v>
      </c>
      <c r="L677" s="15" t="e">
        <f t="shared" si="137"/>
        <v>#N/A</v>
      </c>
      <c r="M677" s="15" t="e">
        <f t="shared" si="137"/>
        <v>#N/A</v>
      </c>
      <c r="N677" s="15" t="e">
        <f t="shared" si="137"/>
        <v>#N/A</v>
      </c>
      <c r="O677" s="15" t="e">
        <f t="shared" si="137"/>
        <v>#N/A</v>
      </c>
      <c r="P677" s="15" t="e">
        <f t="shared" si="137"/>
        <v>#N/A</v>
      </c>
      <c r="Q677" s="15" t="e">
        <f t="shared" si="137"/>
        <v>#N/A</v>
      </c>
      <c r="R677" s="15" t="e">
        <f t="shared" si="137"/>
        <v>#N/A</v>
      </c>
      <c r="S677" s="15" t="e">
        <f t="shared" si="137"/>
        <v>#N/A</v>
      </c>
      <c r="T677" s="15" t="e">
        <f t="shared" si="137"/>
        <v>#N/A</v>
      </c>
      <c r="U677" s="15" t="e">
        <f t="shared" si="137"/>
        <v>#N/A</v>
      </c>
      <c r="V677" s="15" t="e">
        <f t="shared" si="137"/>
        <v>#N/A</v>
      </c>
      <c r="W677" s="18" t="e">
        <f t="shared" si="128"/>
        <v>#N/A</v>
      </c>
      <c r="X677" s="18" t="e">
        <f t="shared" si="129"/>
        <v>#N/A</v>
      </c>
      <c r="Y677" s="18" t="e">
        <f t="shared" si="130"/>
        <v>#N/A</v>
      </c>
      <c r="Z677" s="18" t="e">
        <f t="shared" si="131"/>
        <v>#N/A</v>
      </c>
      <c r="AA677" s="15" t="e">
        <f t="shared" si="132"/>
        <v>#N/A</v>
      </c>
      <c r="AB677" s="15" t="e">
        <f t="shared" si="133"/>
        <v>#N/A</v>
      </c>
      <c r="AC677" s="15" t="e">
        <f t="shared" si="134"/>
        <v>#N/A</v>
      </c>
    </row>
    <row r="678" spans="1:29" hidden="1" x14ac:dyDescent="0.2">
      <c r="A678">
        <v>5046</v>
      </c>
      <c r="C678" t="s">
        <v>3782</v>
      </c>
      <c r="D678" t="s">
        <v>3783</v>
      </c>
      <c r="E678" t="s">
        <v>71</v>
      </c>
      <c r="F678" t="s">
        <v>6263</v>
      </c>
      <c r="G678" t="e">
        <f t="shared" si="127"/>
        <v>#N/A</v>
      </c>
      <c r="H678" s="15" t="e">
        <f t="shared" si="137"/>
        <v>#N/A</v>
      </c>
      <c r="I678" s="15" t="e">
        <f t="shared" si="137"/>
        <v>#N/A</v>
      </c>
      <c r="J678" s="15" t="e">
        <f t="shared" si="137"/>
        <v>#N/A</v>
      </c>
      <c r="K678" s="15" t="e">
        <f t="shared" si="137"/>
        <v>#N/A</v>
      </c>
      <c r="L678" s="15" t="e">
        <f t="shared" si="137"/>
        <v>#N/A</v>
      </c>
      <c r="M678" s="15" t="e">
        <f t="shared" si="137"/>
        <v>#N/A</v>
      </c>
      <c r="N678" s="15" t="e">
        <f t="shared" si="137"/>
        <v>#N/A</v>
      </c>
      <c r="O678" s="15" t="e">
        <f t="shared" si="137"/>
        <v>#N/A</v>
      </c>
      <c r="P678" s="15" t="e">
        <f t="shared" si="137"/>
        <v>#N/A</v>
      </c>
      <c r="Q678" s="15" t="e">
        <f t="shared" si="137"/>
        <v>#N/A</v>
      </c>
      <c r="R678" s="15" t="e">
        <f t="shared" si="137"/>
        <v>#N/A</v>
      </c>
      <c r="S678" s="15" t="e">
        <f t="shared" si="137"/>
        <v>#N/A</v>
      </c>
      <c r="T678" s="15" t="e">
        <f t="shared" si="137"/>
        <v>#N/A</v>
      </c>
      <c r="U678" s="15" t="e">
        <f t="shared" si="137"/>
        <v>#N/A</v>
      </c>
      <c r="V678" s="15" t="e">
        <f t="shared" si="137"/>
        <v>#N/A</v>
      </c>
      <c r="W678" s="18" t="e">
        <f t="shared" si="128"/>
        <v>#N/A</v>
      </c>
      <c r="X678" s="18" t="e">
        <f t="shared" si="129"/>
        <v>#N/A</v>
      </c>
      <c r="Y678" s="18" t="e">
        <f t="shared" si="130"/>
        <v>#N/A</v>
      </c>
      <c r="Z678" s="18" t="e">
        <f t="shared" si="131"/>
        <v>#N/A</v>
      </c>
      <c r="AA678" s="15" t="e">
        <f t="shared" si="132"/>
        <v>#N/A</v>
      </c>
      <c r="AB678" s="15" t="e">
        <f t="shared" si="133"/>
        <v>#N/A</v>
      </c>
      <c r="AC678" s="15" t="e">
        <f t="shared" si="134"/>
        <v>#N/A</v>
      </c>
    </row>
    <row r="679" spans="1:29" hidden="1" x14ac:dyDescent="0.2">
      <c r="A679">
        <v>5047</v>
      </c>
      <c r="C679" t="s">
        <v>3784</v>
      </c>
      <c r="D679" t="s">
        <v>3785</v>
      </c>
      <c r="E679" t="s">
        <v>71</v>
      </c>
      <c r="F679" t="s">
        <v>6263</v>
      </c>
      <c r="G679" t="e">
        <f t="shared" si="127"/>
        <v>#N/A</v>
      </c>
      <c r="H679" s="15" t="e">
        <f t="shared" si="137"/>
        <v>#N/A</v>
      </c>
      <c r="I679" s="15" t="e">
        <f t="shared" si="137"/>
        <v>#N/A</v>
      </c>
      <c r="J679" s="15" t="e">
        <f t="shared" si="137"/>
        <v>#N/A</v>
      </c>
      <c r="K679" s="15" t="e">
        <f t="shared" si="137"/>
        <v>#N/A</v>
      </c>
      <c r="L679" s="15" t="e">
        <f t="shared" si="137"/>
        <v>#N/A</v>
      </c>
      <c r="M679" s="15" t="e">
        <f t="shared" si="137"/>
        <v>#N/A</v>
      </c>
      <c r="N679" s="15" t="e">
        <f t="shared" si="137"/>
        <v>#N/A</v>
      </c>
      <c r="O679" s="15" t="e">
        <f t="shared" si="137"/>
        <v>#N/A</v>
      </c>
      <c r="P679" s="15" t="e">
        <f t="shared" si="137"/>
        <v>#N/A</v>
      </c>
      <c r="Q679" s="15" t="e">
        <f t="shared" si="137"/>
        <v>#N/A</v>
      </c>
      <c r="R679" s="15" t="e">
        <f t="shared" si="137"/>
        <v>#N/A</v>
      </c>
      <c r="S679" s="15" t="e">
        <f t="shared" si="137"/>
        <v>#N/A</v>
      </c>
      <c r="T679" s="15" t="e">
        <f t="shared" si="137"/>
        <v>#N/A</v>
      </c>
      <c r="U679" s="15" t="e">
        <f t="shared" si="137"/>
        <v>#N/A</v>
      </c>
      <c r="V679" s="15" t="e">
        <f t="shared" si="137"/>
        <v>#N/A</v>
      </c>
      <c r="W679" s="18" t="e">
        <f t="shared" si="128"/>
        <v>#N/A</v>
      </c>
      <c r="X679" s="18" t="e">
        <f t="shared" si="129"/>
        <v>#N/A</v>
      </c>
      <c r="Y679" s="18" t="e">
        <f t="shared" si="130"/>
        <v>#N/A</v>
      </c>
      <c r="Z679" s="18" t="e">
        <f t="shared" si="131"/>
        <v>#N/A</v>
      </c>
      <c r="AA679" s="15" t="e">
        <f t="shared" si="132"/>
        <v>#N/A</v>
      </c>
      <c r="AB679" s="15" t="e">
        <f t="shared" si="133"/>
        <v>#N/A</v>
      </c>
      <c r="AC679" s="15" t="e">
        <f t="shared" si="134"/>
        <v>#N/A</v>
      </c>
    </row>
    <row r="680" spans="1:29" hidden="1" x14ac:dyDescent="0.2">
      <c r="A680">
        <v>5049</v>
      </c>
      <c r="C680" t="s">
        <v>3788</v>
      </c>
      <c r="D680" t="s">
        <v>3789</v>
      </c>
      <c r="E680" t="s">
        <v>867</v>
      </c>
      <c r="F680" t="s">
        <v>868</v>
      </c>
      <c r="G680" t="e">
        <f t="shared" si="127"/>
        <v>#N/A</v>
      </c>
      <c r="H680" s="15" t="e">
        <f t="shared" si="137"/>
        <v>#N/A</v>
      </c>
      <c r="I680" s="15" t="e">
        <f t="shared" si="137"/>
        <v>#N/A</v>
      </c>
      <c r="J680" s="15" t="e">
        <f t="shared" si="137"/>
        <v>#N/A</v>
      </c>
      <c r="K680" s="15" t="e">
        <f t="shared" si="137"/>
        <v>#N/A</v>
      </c>
      <c r="L680" s="15" t="e">
        <f t="shared" si="137"/>
        <v>#N/A</v>
      </c>
      <c r="M680" s="15" t="e">
        <f t="shared" si="137"/>
        <v>#N/A</v>
      </c>
      <c r="N680" s="15" t="e">
        <f t="shared" si="137"/>
        <v>#N/A</v>
      </c>
      <c r="O680" s="15" t="e">
        <f t="shared" si="137"/>
        <v>#N/A</v>
      </c>
      <c r="P680" s="15" t="e">
        <f t="shared" si="137"/>
        <v>#N/A</v>
      </c>
      <c r="Q680" s="15" t="e">
        <f t="shared" si="137"/>
        <v>#N/A</v>
      </c>
      <c r="R680" s="15" t="e">
        <f t="shared" si="137"/>
        <v>#N/A</v>
      </c>
      <c r="S680" s="15" t="e">
        <f t="shared" si="137"/>
        <v>#N/A</v>
      </c>
      <c r="T680" s="15" t="e">
        <f t="shared" si="137"/>
        <v>#N/A</v>
      </c>
      <c r="U680" s="15" t="e">
        <f t="shared" si="137"/>
        <v>#N/A</v>
      </c>
      <c r="V680" s="15" t="e">
        <f t="shared" si="137"/>
        <v>#N/A</v>
      </c>
      <c r="W680" s="18" t="e">
        <f t="shared" si="128"/>
        <v>#N/A</v>
      </c>
      <c r="X680" s="18" t="e">
        <f t="shared" si="129"/>
        <v>#N/A</v>
      </c>
      <c r="Y680" s="18" t="e">
        <f t="shared" si="130"/>
        <v>#N/A</v>
      </c>
      <c r="Z680" s="18" t="e">
        <f t="shared" si="131"/>
        <v>#N/A</v>
      </c>
      <c r="AA680" s="15" t="e">
        <f t="shared" si="132"/>
        <v>#N/A</v>
      </c>
      <c r="AB680" s="15" t="e">
        <f t="shared" si="133"/>
        <v>#N/A</v>
      </c>
      <c r="AC680" s="15" t="e">
        <f t="shared" si="134"/>
        <v>#N/A</v>
      </c>
    </row>
    <row r="681" spans="1:29" hidden="1" x14ac:dyDescent="0.2">
      <c r="A681">
        <v>5050</v>
      </c>
      <c r="C681" t="s">
        <v>3790</v>
      </c>
      <c r="D681" t="s">
        <v>3791</v>
      </c>
      <c r="E681" t="s">
        <v>867</v>
      </c>
      <c r="F681" t="s">
        <v>868</v>
      </c>
      <c r="G681" t="e">
        <f t="shared" si="127"/>
        <v>#N/A</v>
      </c>
      <c r="H681" s="15" t="e">
        <f t="shared" si="137"/>
        <v>#N/A</v>
      </c>
      <c r="I681" s="15" t="e">
        <f t="shared" si="137"/>
        <v>#N/A</v>
      </c>
      <c r="J681" s="15" t="e">
        <f t="shared" si="137"/>
        <v>#N/A</v>
      </c>
      <c r="K681" s="15" t="e">
        <f t="shared" si="137"/>
        <v>#N/A</v>
      </c>
      <c r="L681" s="15" t="e">
        <f t="shared" si="137"/>
        <v>#N/A</v>
      </c>
      <c r="M681" s="15" t="e">
        <f t="shared" si="137"/>
        <v>#N/A</v>
      </c>
      <c r="N681" s="15" t="e">
        <f t="shared" si="137"/>
        <v>#N/A</v>
      </c>
      <c r="O681" s="15" t="e">
        <f t="shared" si="137"/>
        <v>#N/A</v>
      </c>
      <c r="P681" s="15" t="e">
        <f t="shared" si="137"/>
        <v>#N/A</v>
      </c>
      <c r="Q681" s="15" t="e">
        <f t="shared" si="137"/>
        <v>#N/A</v>
      </c>
      <c r="R681" s="15" t="e">
        <f t="shared" si="137"/>
        <v>#N/A</v>
      </c>
      <c r="S681" s="15" t="e">
        <f t="shared" si="137"/>
        <v>#N/A</v>
      </c>
      <c r="T681" s="15" t="e">
        <f t="shared" si="137"/>
        <v>#N/A</v>
      </c>
      <c r="U681" s="15" t="e">
        <f t="shared" si="137"/>
        <v>#N/A</v>
      </c>
      <c r="V681" s="15" t="e">
        <f t="shared" si="137"/>
        <v>#N/A</v>
      </c>
      <c r="W681" s="18" t="e">
        <f t="shared" si="128"/>
        <v>#N/A</v>
      </c>
      <c r="X681" s="18" t="e">
        <f t="shared" si="129"/>
        <v>#N/A</v>
      </c>
      <c r="Y681" s="18" t="e">
        <f t="shared" si="130"/>
        <v>#N/A</v>
      </c>
      <c r="Z681" s="18" t="e">
        <f t="shared" si="131"/>
        <v>#N/A</v>
      </c>
      <c r="AA681" s="15" t="e">
        <f t="shared" si="132"/>
        <v>#N/A</v>
      </c>
      <c r="AB681" s="15" t="e">
        <f t="shared" si="133"/>
        <v>#N/A</v>
      </c>
      <c r="AC681" s="15" t="e">
        <f t="shared" si="134"/>
        <v>#N/A</v>
      </c>
    </row>
    <row r="682" spans="1:29" hidden="1" x14ac:dyDescent="0.2">
      <c r="A682">
        <v>5051</v>
      </c>
      <c r="C682" t="s">
        <v>3792</v>
      </c>
      <c r="D682" t="s">
        <v>3793</v>
      </c>
      <c r="E682" t="s">
        <v>867</v>
      </c>
      <c r="F682" t="s">
        <v>868</v>
      </c>
      <c r="G682" t="e">
        <f t="shared" si="127"/>
        <v>#N/A</v>
      </c>
      <c r="H682" s="15" t="e">
        <f t="shared" si="137"/>
        <v>#N/A</v>
      </c>
      <c r="I682" s="15" t="e">
        <f t="shared" si="137"/>
        <v>#N/A</v>
      </c>
      <c r="J682" s="15" t="e">
        <f t="shared" si="137"/>
        <v>#N/A</v>
      </c>
      <c r="K682" s="15" t="e">
        <f t="shared" si="137"/>
        <v>#N/A</v>
      </c>
      <c r="L682" s="15" t="e">
        <f t="shared" si="137"/>
        <v>#N/A</v>
      </c>
      <c r="M682" s="15" t="e">
        <f t="shared" si="137"/>
        <v>#N/A</v>
      </c>
      <c r="N682" s="15" t="e">
        <f t="shared" si="137"/>
        <v>#N/A</v>
      </c>
      <c r="O682" s="15" t="e">
        <f t="shared" si="137"/>
        <v>#N/A</v>
      </c>
      <c r="P682" s="15" t="e">
        <f t="shared" si="137"/>
        <v>#N/A</v>
      </c>
      <c r="Q682" s="15" t="e">
        <f t="shared" si="137"/>
        <v>#N/A</v>
      </c>
      <c r="R682" s="15" t="e">
        <f t="shared" si="137"/>
        <v>#N/A</v>
      </c>
      <c r="S682" s="15" t="e">
        <f t="shared" si="137"/>
        <v>#N/A</v>
      </c>
      <c r="T682" s="15" t="e">
        <f t="shared" si="137"/>
        <v>#N/A</v>
      </c>
      <c r="U682" s="15" t="e">
        <f t="shared" si="137"/>
        <v>#N/A</v>
      </c>
      <c r="V682" s="15" t="e">
        <f t="shared" si="137"/>
        <v>#N/A</v>
      </c>
      <c r="W682" s="18" t="e">
        <f t="shared" si="128"/>
        <v>#N/A</v>
      </c>
      <c r="X682" s="18" t="e">
        <f t="shared" si="129"/>
        <v>#N/A</v>
      </c>
      <c r="Y682" s="18" t="e">
        <f t="shared" si="130"/>
        <v>#N/A</v>
      </c>
      <c r="Z682" s="18" t="e">
        <f t="shared" si="131"/>
        <v>#N/A</v>
      </c>
      <c r="AA682" s="15" t="e">
        <f t="shared" si="132"/>
        <v>#N/A</v>
      </c>
      <c r="AB682" s="15" t="e">
        <f t="shared" si="133"/>
        <v>#N/A</v>
      </c>
      <c r="AC682" s="15" t="e">
        <f t="shared" si="134"/>
        <v>#N/A</v>
      </c>
    </row>
    <row r="683" spans="1:29" hidden="1" x14ac:dyDescent="0.2">
      <c r="A683">
        <v>5052</v>
      </c>
      <c r="C683" t="s">
        <v>3794</v>
      </c>
      <c r="D683" t="s">
        <v>2303</v>
      </c>
      <c r="E683" t="s">
        <v>66</v>
      </c>
      <c r="F683" t="s">
        <v>67</v>
      </c>
      <c r="G683" t="e">
        <f t="shared" si="127"/>
        <v>#N/A</v>
      </c>
      <c r="H683" s="15" t="e">
        <f t="shared" si="137"/>
        <v>#N/A</v>
      </c>
      <c r="I683" s="15" t="e">
        <f t="shared" si="137"/>
        <v>#N/A</v>
      </c>
      <c r="J683" s="15" t="e">
        <f t="shared" si="137"/>
        <v>#N/A</v>
      </c>
      <c r="K683" s="15" t="e">
        <f t="shared" si="137"/>
        <v>#N/A</v>
      </c>
      <c r="L683" s="15" t="e">
        <f t="shared" si="137"/>
        <v>#N/A</v>
      </c>
      <c r="M683" s="15" t="e">
        <f t="shared" si="137"/>
        <v>#N/A</v>
      </c>
      <c r="N683" s="15" t="e">
        <f t="shared" si="137"/>
        <v>#N/A</v>
      </c>
      <c r="O683" s="15" t="e">
        <f t="shared" si="137"/>
        <v>#N/A</v>
      </c>
      <c r="P683" s="15" t="e">
        <f t="shared" si="137"/>
        <v>#N/A</v>
      </c>
      <c r="Q683" s="15" t="e">
        <f t="shared" si="137"/>
        <v>#N/A</v>
      </c>
      <c r="R683" s="15" t="e">
        <f t="shared" si="137"/>
        <v>#N/A</v>
      </c>
      <c r="S683" s="15" t="e">
        <f t="shared" si="137"/>
        <v>#N/A</v>
      </c>
      <c r="T683" s="15" t="e">
        <f t="shared" si="137"/>
        <v>#N/A</v>
      </c>
      <c r="U683" s="15" t="e">
        <f t="shared" si="137"/>
        <v>#N/A</v>
      </c>
      <c r="V683" s="15" t="e">
        <f t="shared" si="137"/>
        <v>#N/A</v>
      </c>
      <c r="W683" s="18" t="e">
        <f t="shared" si="128"/>
        <v>#N/A</v>
      </c>
      <c r="X683" s="18" t="e">
        <f t="shared" si="129"/>
        <v>#N/A</v>
      </c>
      <c r="Y683" s="18" t="e">
        <f t="shared" si="130"/>
        <v>#N/A</v>
      </c>
      <c r="Z683" s="18" t="e">
        <f t="shared" si="131"/>
        <v>#N/A</v>
      </c>
      <c r="AA683" s="15" t="e">
        <f t="shared" si="132"/>
        <v>#N/A</v>
      </c>
      <c r="AB683" s="15" t="e">
        <f t="shared" si="133"/>
        <v>#N/A</v>
      </c>
      <c r="AC683" s="15" t="e">
        <f t="shared" si="134"/>
        <v>#N/A</v>
      </c>
    </row>
    <row r="684" spans="1:29" hidden="1" x14ac:dyDescent="0.2">
      <c r="A684">
        <v>5053</v>
      </c>
      <c r="C684" t="s">
        <v>4182</v>
      </c>
      <c r="D684" t="s">
        <v>3795</v>
      </c>
      <c r="E684" t="s">
        <v>91</v>
      </c>
      <c r="F684" t="s">
        <v>92</v>
      </c>
      <c r="G684" t="e">
        <f t="shared" si="127"/>
        <v>#N/A</v>
      </c>
      <c r="H684" s="15" t="e">
        <f t="shared" si="137"/>
        <v>#N/A</v>
      </c>
      <c r="I684" s="15" t="e">
        <f t="shared" si="137"/>
        <v>#N/A</v>
      </c>
      <c r="J684" s="15" t="e">
        <f t="shared" si="137"/>
        <v>#N/A</v>
      </c>
      <c r="K684" s="15" t="e">
        <f t="shared" si="137"/>
        <v>#N/A</v>
      </c>
      <c r="L684" s="15" t="e">
        <f t="shared" si="137"/>
        <v>#N/A</v>
      </c>
      <c r="M684" s="15" t="e">
        <f t="shared" si="137"/>
        <v>#N/A</v>
      </c>
      <c r="N684" s="15" t="e">
        <f t="shared" si="137"/>
        <v>#N/A</v>
      </c>
      <c r="O684" s="15" t="e">
        <f t="shared" si="137"/>
        <v>#N/A</v>
      </c>
      <c r="P684" s="15" t="e">
        <f t="shared" si="137"/>
        <v>#N/A</v>
      </c>
      <c r="Q684" s="15" t="e">
        <f t="shared" si="137"/>
        <v>#N/A</v>
      </c>
      <c r="R684" s="15" t="e">
        <f t="shared" si="137"/>
        <v>#N/A</v>
      </c>
      <c r="S684" s="15" t="e">
        <f t="shared" si="137"/>
        <v>#N/A</v>
      </c>
      <c r="T684" s="15" t="e">
        <f t="shared" si="137"/>
        <v>#N/A</v>
      </c>
      <c r="U684" s="15" t="e">
        <f t="shared" si="137"/>
        <v>#N/A</v>
      </c>
      <c r="V684" s="15" t="e">
        <f t="shared" si="137"/>
        <v>#N/A</v>
      </c>
      <c r="W684" s="18" t="e">
        <f t="shared" si="128"/>
        <v>#N/A</v>
      </c>
      <c r="X684" s="18" t="e">
        <f t="shared" si="129"/>
        <v>#N/A</v>
      </c>
      <c r="Y684" s="18" t="e">
        <f t="shared" si="130"/>
        <v>#N/A</v>
      </c>
      <c r="Z684" s="18" t="e">
        <f t="shared" si="131"/>
        <v>#N/A</v>
      </c>
      <c r="AA684" s="15" t="e">
        <f t="shared" si="132"/>
        <v>#N/A</v>
      </c>
      <c r="AB684" s="15" t="e">
        <f t="shared" si="133"/>
        <v>#N/A</v>
      </c>
      <c r="AC684" s="15" t="e">
        <f t="shared" si="134"/>
        <v>#N/A</v>
      </c>
    </row>
    <row r="685" spans="1:29" hidden="1" x14ac:dyDescent="0.2">
      <c r="A685">
        <v>5054</v>
      </c>
      <c r="C685" t="s">
        <v>3796</v>
      </c>
      <c r="D685" t="s">
        <v>3797</v>
      </c>
      <c r="E685" t="s">
        <v>91</v>
      </c>
      <c r="F685" t="s">
        <v>92</v>
      </c>
      <c r="G685" t="str">
        <f t="shared" si="127"/>
        <v>YL000-YL CS - OVERHAUL OF DRIVER ENGINE</v>
      </c>
      <c r="H685" s="15">
        <f t="shared" si="137"/>
        <v>0</v>
      </c>
      <c r="I685" s="15">
        <f t="shared" si="137"/>
        <v>0</v>
      </c>
      <c r="J685" s="15">
        <f t="shared" si="137"/>
        <v>57340.88</v>
      </c>
      <c r="K685" s="15">
        <f t="shared" si="137"/>
        <v>607163.68000000005</v>
      </c>
      <c r="L685" s="15">
        <f t="shared" si="137"/>
        <v>16942</v>
      </c>
      <c r="M685" s="15">
        <f t="shared" si="137"/>
        <v>0</v>
      </c>
      <c r="N685" s="15">
        <f t="shared" si="137"/>
        <v>634563</v>
      </c>
      <c r="O685" s="15">
        <f t="shared" si="137"/>
        <v>51087.32</v>
      </c>
      <c r="P685" s="15">
        <f t="shared" si="137"/>
        <v>57340.88</v>
      </c>
      <c r="Q685" s="15">
        <f t="shared" si="137"/>
        <v>0</v>
      </c>
      <c r="R685" s="15">
        <f t="shared" si="137"/>
        <v>600910.12</v>
      </c>
      <c r="S685" s="15">
        <f t="shared" si="137"/>
        <v>607163.68000000005</v>
      </c>
      <c r="T685" s="15">
        <f t="shared" si="137"/>
        <v>0</v>
      </c>
      <c r="U685" s="15">
        <f t="shared" si="137"/>
        <v>248.94</v>
      </c>
      <c r="V685" s="15">
        <f t="shared" si="137"/>
        <v>0</v>
      </c>
      <c r="W685" s="18">
        <f t="shared" si="128"/>
        <v>634563</v>
      </c>
      <c r="X685" s="18">
        <f t="shared" si="129"/>
        <v>607163.68000000005</v>
      </c>
      <c r="Y685" s="18">
        <f t="shared" si="130"/>
        <v>27399.319999999949</v>
      </c>
      <c r="Z685" s="18">
        <f t="shared" si="131"/>
        <v>0</v>
      </c>
      <c r="AA685" s="15">
        <f t="shared" si="132"/>
        <v>549822.80000000005</v>
      </c>
      <c r="AB685" s="15">
        <f t="shared" si="133"/>
        <v>57340.88</v>
      </c>
      <c r="AC685" s="15">
        <f t="shared" si="134"/>
        <v>0</v>
      </c>
    </row>
    <row r="686" spans="1:29" hidden="1" x14ac:dyDescent="0.2">
      <c r="A686">
        <v>5056</v>
      </c>
      <c r="B686">
        <v>43430</v>
      </c>
      <c r="C686" t="s">
        <v>3800</v>
      </c>
      <c r="D686" t="s">
        <v>3801</v>
      </c>
      <c r="E686" t="s">
        <v>91</v>
      </c>
      <c r="F686" t="s">
        <v>92</v>
      </c>
      <c r="G686" t="str">
        <f t="shared" si="127"/>
        <v>MW0579 - BP GEA - OVERHAUL OF UNIT 2 GEA ASSEMBLY</v>
      </c>
      <c r="H686" s="15">
        <f t="shared" si="137"/>
        <v>0</v>
      </c>
      <c r="I686" s="15">
        <f t="shared" si="137"/>
        <v>0</v>
      </c>
      <c r="J686" s="15">
        <f t="shared" si="137"/>
        <v>354849.47</v>
      </c>
      <c r="K686" s="15">
        <f t="shared" si="137"/>
        <v>487080.15</v>
      </c>
      <c r="L686" s="15">
        <f t="shared" si="137"/>
        <v>316654</v>
      </c>
      <c r="M686" s="15">
        <f t="shared" si="137"/>
        <v>0</v>
      </c>
      <c r="N686" s="15">
        <f t="shared" si="137"/>
        <v>484000</v>
      </c>
      <c r="O686" s="15">
        <f t="shared" si="137"/>
        <v>365269.06</v>
      </c>
      <c r="P686" s="15">
        <f t="shared" si="137"/>
        <v>337153.78</v>
      </c>
      <c r="Q686" s="15">
        <f t="shared" si="137"/>
        <v>-17695.689999999999</v>
      </c>
      <c r="R686" s="15">
        <f t="shared" si="137"/>
        <v>497499.74</v>
      </c>
      <c r="S686" s="15">
        <f t="shared" si="137"/>
        <v>469384.46</v>
      </c>
      <c r="T686" s="15">
        <f t="shared" si="137"/>
        <v>-17695.689999999999</v>
      </c>
      <c r="U686" s="15">
        <f t="shared" si="137"/>
        <v>162690.04999999999</v>
      </c>
      <c r="V686" s="15">
        <f t="shared" si="137"/>
        <v>0</v>
      </c>
      <c r="W686" s="18">
        <f t="shared" si="128"/>
        <v>484000</v>
      </c>
      <c r="X686" s="18">
        <f t="shared" si="129"/>
        <v>469384.46</v>
      </c>
      <c r="Y686" s="18">
        <f t="shared" si="130"/>
        <v>14615.539999999979</v>
      </c>
      <c r="Z686" s="18">
        <f t="shared" si="131"/>
        <v>0</v>
      </c>
      <c r="AA686" s="15">
        <f t="shared" si="132"/>
        <v>132230.68000000005</v>
      </c>
      <c r="AB686" s="15">
        <f t="shared" si="133"/>
        <v>337153.78</v>
      </c>
      <c r="AC686" s="15">
        <f t="shared" si="134"/>
        <v>0</v>
      </c>
    </row>
    <row r="687" spans="1:29" hidden="1" x14ac:dyDescent="0.2">
      <c r="A687">
        <v>5057</v>
      </c>
      <c r="C687" t="s">
        <v>3802</v>
      </c>
      <c r="D687" t="s">
        <v>3803</v>
      </c>
      <c r="E687" t="s">
        <v>71</v>
      </c>
      <c r="F687" t="s">
        <v>6263</v>
      </c>
      <c r="G687" t="str">
        <f t="shared" si="127"/>
        <v>YL000 YL-CS - CONTROLNET REMOTE IO REPLACEMENT</v>
      </c>
      <c r="H687" s="15">
        <f t="shared" si="137"/>
        <v>0</v>
      </c>
      <c r="I687" s="15">
        <f t="shared" si="137"/>
        <v>0</v>
      </c>
      <c r="J687" s="15">
        <f t="shared" si="137"/>
        <v>3487.41</v>
      </c>
      <c r="K687" s="15">
        <f t="shared" si="137"/>
        <v>40779.69</v>
      </c>
      <c r="L687" s="15">
        <f t="shared" si="137"/>
        <v>200000</v>
      </c>
      <c r="M687" s="15">
        <f t="shared" si="137"/>
        <v>0</v>
      </c>
      <c r="N687" s="15">
        <f t="shared" si="137"/>
        <v>40000</v>
      </c>
      <c r="O687" s="15">
        <f t="shared" si="137"/>
        <v>3487.41</v>
      </c>
      <c r="P687" s="15">
        <f t="shared" si="137"/>
        <v>3487.41</v>
      </c>
      <c r="Q687" s="15">
        <f t="shared" si="137"/>
        <v>0</v>
      </c>
      <c r="R687" s="15">
        <f t="shared" si="137"/>
        <v>40779.69</v>
      </c>
      <c r="S687" s="15">
        <f t="shared" si="137"/>
        <v>40779.69</v>
      </c>
      <c r="T687" s="15">
        <f t="shared" si="137"/>
        <v>0</v>
      </c>
      <c r="U687" s="15">
        <f t="shared" si="137"/>
        <v>0</v>
      </c>
      <c r="V687" s="15">
        <f t="shared" si="137"/>
        <v>0</v>
      </c>
      <c r="W687" s="18">
        <f t="shared" si="128"/>
        <v>40000</v>
      </c>
      <c r="X687" s="18">
        <f t="shared" si="129"/>
        <v>40779.69</v>
      </c>
      <c r="Y687" s="18">
        <f t="shared" si="130"/>
        <v>-779.69000000000233</v>
      </c>
      <c r="Z687" s="18">
        <f t="shared" si="131"/>
        <v>0</v>
      </c>
      <c r="AA687" s="15">
        <f t="shared" si="132"/>
        <v>37292.28</v>
      </c>
      <c r="AB687" s="15">
        <f t="shared" si="133"/>
        <v>3487.41</v>
      </c>
      <c r="AC687" s="15">
        <f t="shared" si="134"/>
        <v>0</v>
      </c>
    </row>
    <row r="688" spans="1:29" hidden="1" x14ac:dyDescent="0.2">
      <c r="A688">
        <v>5058</v>
      </c>
      <c r="C688" t="s">
        <v>3804</v>
      </c>
      <c r="D688" t="s">
        <v>3805</v>
      </c>
      <c r="E688" t="s">
        <v>71</v>
      </c>
      <c r="F688" t="s">
        <v>6263</v>
      </c>
      <c r="G688" t="e">
        <f t="shared" si="127"/>
        <v>#N/A</v>
      </c>
      <c r="H688" s="15" t="e">
        <f t="shared" ref="H688:V704" si="138">VLOOKUP($A688,SIBMonthly,H$1,FALSE)</f>
        <v>#N/A</v>
      </c>
      <c r="I688" s="15" t="e">
        <f t="shared" si="138"/>
        <v>#N/A</v>
      </c>
      <c r="J688" s="15" t="e">
        <f t="shared" si="138"/>
        <v>#N/A</v>
      </c>
      <c r="K688" s="15" t="e">
        <f t="shared" si="138"/>
        <v>#N/A</v>
      </c>
      <c r="L688" s="15" t="e">
        <f t="shared" si="138"/>
        <v>#N/A</v>
      </c>
      <c r="M688" s="15" t="e">
        <f t="shared" si="138"/>
        <v>#N/A</v>
      </c>
      <c r="N688" s="15" t="e">
        <f t="shared" si="138"/>
        <v>#N/A</v>
      </c>
      <c r="O688" s="15" t="e">
        <f t="shared" si="138"/>
        <v>#N/A</v>
      </c>
      <c r="P688" s="15" t="e">
        <f t="shared" si="138"/>
        <v>#N/A</v>
      </c>
      <c r="Q688" s="15" t="e">
        <f t="shared" si="138"/>
        <v>#N/A</v>
      </c>
      <c r="R688" s="15" t="e">
        <f t="shared" si="138"/>
        <v>#N/A</v>
      </c>
      <c r="S688" s="15" t="e">
        <f t="shared" si="138"/>
        <v>#N/A</v>
      </c>
      <c r="T688" s="15" t="e">
        <f t="shared" si="138"/>
        <v>#N/A</v>
      </c>
      <c r="U688" s="15" t="e">
        <f t="shared" si="138"/>
        <v>#N/A</v>
      </c>
      <c r="V688" s="15" t="e">
        <f t="shared" si="138"/>
        <v>#N/A</v>
      </c>
      <c r="W688" s="18" t="e">
        <f t="shared" si="128"/>
        <v>#N/A</v>
      </c>
      <c r="X688" s="18" t="e">
        <f t="shared" si="129"/>
        <v>#N/A</v>
      </c>
      <c r="Y688" s="18" t="e">
        <f t="shared" si="130"/>
        <v>#N/A</v>
      </c>
      <c r="Z688" s="18" t="e">
        <f t="shared" si="131"/>
        <v>#N/A</v>
      </c>
      <c r="AA688" s="15" t="e">
        <f t="shared" si="132"/>
        <v>#N/A</v>
      </c>
      <c r="AB688" s="15" t="e">
        <f t="shared" si="133"/>
        <v>#N/A</v>
      </c>
      <c r="AC688" s="15" t="e">
        <f t="shared" si="134"/>
        <v>#N/A</v>
      </c>
    </row>
    <row r="689" spans="1:29" hidden="1" x14ac:dyDescent="0.2">
      <c r="A689">
        <v>5059</v>
      </c>
      <c r="B689">
        <v>43626</v>
      </c>
      <c r="C689" t="s">
        <v>3806</v>
      </c>
      <c r="D689" t="s">
        <v>3807</v>
      </c>
      <c r="E689" t="s">
        <v>71</v>
      </c>
      <c r="F689" t="s">
        <v>6263</v>
      </c>
      <c r="G689" t="str">
        <f t="shared" si="127"/>
        <v>MWP - FEED MLV Vent Design HSE issue</v>
      </c>
      <c r="H689" s="15">
        <f t="shared" si="138"/>
        <v>0</v>
      </c>
      <c r="I689" s="15">
        <f t="shared" si="138"/>
        <v>0</v>
      </c>
      <c r="J689" s="15">
        <f t="shared" si="138"/>
        <v>2179.4499999999998</v>
      </c>
      <c r="K689" s="15">
        <f t="shared" si="138"/>
        <v>61362.07</v>
      </c>
      <c r="L689" s="15">
        <f t="shared" si="138"/>
        <v>1020</v>
      </c>
      <c r="M689" s="15">
        <f t="shared" si="138"/>
        <v>0</v>
      </c>
      <c r="N689" s="15">
        <f t="shared" si="138"/>
        <v>75828</v>
      </c>
      <c r="O689" s="15">
        <f t="shared" si="138"/>
        <v>1604.12</v>
      </c>
      <c r="P689" s="15">
        <f t="shared" si="138"/>
        <v>2179.4499999999998</v>
      </c>
      <c r="Q689" s="15">
        <f t="shared" si="138"/>
        <v>0</v>
      </c>
      <c r="R689" s="15">
        <f t="shared" si="138"/>
        <v>337754.92749999999</v>
      </c>
      <c r="S689" s="15">
        <f t="shared" si="138"/>
        <v>1038847.785</v>
      </c>
      <c r="T689" s="15">
        <f t="shared" si="138"/>
        <v>977485.71499999997</v>
      </c>
      <c r="U689" s="15">
        <f t="shared" si="138"/>
        <v>0</v>
      </c>
      <c r="V689" s="15">
        <f t="shared" si="138"/>
        <v>0</v>
      </c>
      <c r="W689" s="18">
        <f t="shared" si="128"/>
        <v>75828</v>
      </c>
      <c r="X689" s="18">
        <f t="shared" si="129"/>
        <v>1038847.785</v>
      </c>
      <c r="Y689" s="18">
        <f t="shared" si="130"/>
        <v>-963019.78500000003</v>
      </c>
      <c r="Z689" s="18">
        <f t="shared" si="131"/>
        <v>0</v>
      </c>
      <c r="AA689" s="15">
        <f t="shared" si="132"/>
        <v>59182.62</v>
      </c>
      <c r="AB689" s="15">
        <f t="shared" si="133"/>
        <v>2179.4499999999998</v>
      </c>
      <c r="AC689" s="15">
        <f t="shared" si="134"/>
        <v>977485.71500000008</v>
      </c>
    </row>
    <row r="690" spans="1:29" hidden="1" x14ac:dyDescent="0.2">
      <c r="A690">
        <v>5060</v>
      </c>
      <c r="C690" t="s">
        <v>3808</v>
      </c>
      <c r="D690" t="s">
        <v>2967</v>
      </c>
      <c r="E690" t="s">
        <v>66</v>
      </c>
      <c r="F690" t="s">
        <v>67</v>
      </c>
      <c r="G690" t="e">
        <f t="shared" si="127"/>
        <v>#N/A</v>
      </c>
      <c r="H690" s="15" t="e">
        <f t="shared" si="138"/>
        <v>#N/A</v>
      </c>
      <c r="I690" s="15" t="e">
        <f t="shared" si="138"/>
        <v>#N/A</v>
      </c>
      <c r="J690" s="15" t="e">
        <f t="shared" si="138"/>
        <v>#N/A</v>
      </c>
      <c r="K690" s="15" t="e">
        <f t="shared" si="138"/>
        <v>#N/A</v>
      </c>
      <c r="L690" s="15" t="e">
        <f t="shared" si="138"/>
        <v>#N/A</v>
      </c>
      <c r="M690" s="15" t="e">
        <f t="shared" si="138"/>
        <v>#N/A</v>
      </c>
      <c r="N690" s="15" t="e">
        <f t="shared" si="138"/>
        <v>#N/A</v>
      </c>
      <c r="O690" s="15" t="e">
        <f t="shared" si="138"/>
        <v>#N/A</v>
      </c>
      <c r="P690" s="15" t="e">
        <f t="shared" si="138"/>
        <v>#N/A</v>
      </c>
      <c r="Q690" s="15" t="e">
        <f t="shared" si="138"/>
        <v>#N/A</v>
      </c>
      <c r="R690" s="15" t="e">
        <f t="shared" si="138"/>
        <v>#N/A</v>
      </c>
      <c r="S690" s="15" t="e">
        <f t="shared" si="138"/>
        <v>#N/A</v>
      </c>
      <c r="T690" s="15" t="e">
        <f t="shared" si="138"/>
        <v>#N/A</v>
      </c>
      <c r="U690" s="15" t="e">
        <f t="shared" si="138"/>
        <v>#N/A</v>
      </c>
      <c r="V690" s="15" t="e">
        <f t="shared" si="138"/>
        <v>#N/A</v>
      </c>
      <c r="W690" s="18" t="e">
        <f t="shared" si="128"/>
        <v>#N/A</v>
      </c>
      <c r="X690" s="18" t="e">
        <f t="shared" si="129"/>
        <v>#N/A</v>
      </c>
      <c r="Y690" s="18" t="e">
        <f t="shared" si="130"/>
        <v>#N/A</v>
      </c>
      <c r="Z690" s="18" t="e">
        <f t="shared" si="131"/>
        <v>#N/A</v>
      </c>
      <c r="AA690" s="15" t="e">
        <f t="shared" si="132"/>
        <v>#N/A</v>
      </c>
      <c r="AB690" s="15" t="e">
        <f t="shared" si="133"/>
        <v>#N/A</v>
      </c>
      <c r="AC690" s="15" t="e">
        <f t="shared" si="134"/>
        <v>#N/A</v>
      </c>
    </row>
    <row r="691" spans="1:29" hidden="1" x14ac:dyDescent="0.2">
      <c r="A691">
        <v>5061</v>
      </c>
      <c r="C691" t="s">
        <v>3809</v>
      </c>
      <c r="D691" t="s">
        <v>3146</v>
      </c>
      <c r="E691" t="s">
        <v>66</v>
      </c>
      <c r="F691" t="s">
        <v>67</v>
      </c>
      <c r="G691" t="e">
        <f t="shared" si="127"/>
        <v>#N/A</v>
      </c>
      <c r="H691" s="15" t="e">
        <f t="shared" si="138"/>
        <v>#N/A</v>
      </c>
      <c r="I691" s="15" t="e">
        <f t="shared" si="138"/>
        <v>#N/A</v>
      </c>
      <c r="J691" s="15" t="e">
        <f t="shared" si="138"/>
        <v>#N/A</v>
      </c>
      <c r="K691" s="15" t="e">
        <f t="shared" si="138"/>
        <v>#N/A</v>
      </c>
      <c r="L691" s="15" t="e">
        <f t="shared" si="138"/>
        <v>#N/A</v>
      </c>
      <c r="M691" s="15" t="e">
        <f t="shared" si="138"/>
        <v>#N/A</v>
      </c>
      <c r="N691" s="15" t="e">
        <f t="shared" si="138"/>
        <v>#N/A</v>
      </c>
      <c r="O691" s="15" t="e">
        <f t="shared" si="138"/>
        <v>#N/A</v>
      </c>
      <c r="P691" s="15" t="e">
        <f t="shared" si="138"/>
        <v>#N/A</v>
      </c>
      <c r="Q691" s="15" t="e">
        <f t="shared" si="138"/>
        <v>#N/A</v>
      </c>
      <c r="R691" s="15" t="e">
        <f t="shared" si="138"/>
        <v>#N/A</v>
      </c>
      <c r="S691" s="15" t="e">
        <f t="shared" si="138"/>
        <v>#N/A</v>
      </c>
      <c r="T691" s="15" t="e">
        <f t="shared" si="138"/>
        <v>#N/A</v>
      </c>
      <c r="U691" s="15" t="e">
        <f t="shared" si="138"/>
        <v>#N/A</v>
      </c>
      <c r="V691" s="15" t="e">
        <f t="shared" si="138"/>
        <v>#N/A</v>
      </c>
      <c r="W691" s="18" t="e">
        <f t="shared" si="128"/>
        <v>#N/A</v>
      </c>
      <c r="X691" s="18" t="e">
        <f t="shared" si="129"/>
        <v>#N/A</v>
      </c>
      <c r="Y691" s="18" t="e">
        <f t="shared" si="130"/>
        <v>#N/A</v>
      </c>
      <c r="Z691" s="18" t="e">
        <f t="shared" si="131"/>
        <v>#N/A</v>
      </c>
      <c r="AA691" s="15" t="e">
        <f t="shared" si="132"/>
        <v>#N/A</v>
      </c>
      <c r="AB691" s="15" t="e">
        <f t="shared" si="133"/>
        <v>#N/A</v>
      </c>
      <c r="AC691" s="15" t="e">
        <f t="shared" si="134"/>
        <v>#N/A</v>
      </c>
    </row>
    <row r="692" spans="1:29" hidden="1" x14ac:dyDescent="0.2">
      <c r="A692">
        <v>5062</v>
      </c>
      <c r="C692" t="s">
        <v>3810</v>
      </c>
      <c r="D692" t="s">
        <v>3811</v>
      </c>
      <c r="E692" t="s">
        <v>71</v>
      </c>
      <c r="F692" t="s">
        <v>6263</v>
      </c>
      <c r="G692" t="e">
        <f t="shared" si="127"/>
        <v>#N/A</v>
      </c>
      <c r="H692" s="15" t="e">
        <f t="shared" si="138"/>
        <v>#N/A</v>
      </c>
      <c r="I692" s="15" t="e">
        <f t="shared" si="138"/>
        <v>#N/A</v>
      </c>
      <c r="J692" s="15" t="e">
        <f t="shared" si="138"/>
        <v>#N/A</v>
      </c>
      <c r="K692" s="15" t="e">
        <f t="shared" si="138"/>
        <v>#N/A</v>
      </c>
      <c r="L692" s="15" t="e">
        <f t="shared" si="138"/>
        <v>#N/A</v>
      </c>
      <c r="M692" s="15" t="e">
        <f t="shared" si="138"/>
        <v>#N/A</v>
      </c>
      <c r="N692" s="15" t="e">
        <f t="shared" si="138"/>
        <v>#N/A</v>
      </c>
      <c r="O692" s="15" t="e">
        <f t="shared" si="138"/>
        <v>#N/A</v>
      </c>
      <c r="P692" s="15" t="e">
        <f t="shared" si="138"/>
        <v>#N/A</v>
      </c>
      <c r="Q692" s="15" t="e">
        <f t="shared" si="138"/>
        <v>#N/A</v>
      </c>
      <c r="R692" s="15" t="e">
        <f t="shared" si="138"/>
        <v>#N/A</v>
      </c>
      <c r="S692" s="15" t="e">
        <f t="shared" si="138"/>
        <v>#N/A</v>
      </c>
      <c r="T692" s="15" t="e">
        <f t="shared" si="138"/>
        <v>#N/A</v>
      </c>
      <c r="U692" s="15" t="e">
        <f t="shared" si="138"/>
        <v>#N/A</v>
      </c>
      <c r="V692" s="15" t="e">
        <f t="shared" si="138"/>
        <v>#N/A</v>
      </c>
      <c r="W692" s="18" t="e">
        <f t="shared" si="128"/>
        <v>#N/A</v>
      </c>
      <c r="X692" s="18" t="e">
        <f t="shared" si="129"/>
        <v>#N/A</v>
      </c>
      <c r="Y692" s="18" t="e">
        <f t="shared" si="130"/>
        <v>#N/A</v>
      </c>
      <c r="Z692" s="18" t="e">
        <f t="shared" si="131"/>
        <v>#N/A</v>
      </c>
      <c r="AA692" s="15" t="e">
        <f t="shared" si="132"/>
        <v>#N/A</v>
      </c>
      <c r="AB692" s="15" t="e">
        <f t="shared" si="133"/>
        <v>#N/A</v>
      </c>
      <c r="AC692" s="15" t="e">
        <f t="shared" si="134"/>
        <v>#N/A</v>
      </c>
    </row>
    <row r="693" spans="1:29" hidden="1" x14ac:dyDescent="0.2">
      <c r="A693">
        <v>5064</v>
      </c>
      <c r="C693" t="s">
        <v>3814</v>
      </c>
      <c r="D693" t="s">
        <v>3815</v>
      </c>
      <c r="E693" t="s">
        <v>66</v>
      </c>
      <c r="F693" t="s">
        <v>67</v>
      </c>
      <c r="G693" t="e">
        <f t="shared" si="127"/>
        <v>#N/A</v>
      </c>
      <c r="H693" s="15" t="e">
        <f t="shared" si="138"/>
        <v>#N/A</v>
      </c>
      <c r="I693" s="15" t="e">
        <f t="shared" si="138"/>
        <v>#N/A</v>
      </c>
      <c r="J693" s="15" t="e">
        <f t="shared" si="138"/>
        <v>#N/A</v>
      </c>
      <c r="K693" s="15" t="e">
        <f t="shared" si="138"/>
        <v>#N/A</v>
      </c>
      <c r="L693" s="15" t="e">
        <f t="shared" si="138"/>
        <v>#N/A</v>
      </c>
      <c r="M693" s="15" t="e">
        <f t="shared" si="138"/>
        <v>#N/A</v>
      </c>
      <c r="N693" s="15" t="e">
        <f t="shared" si="138"/>
        <v>#N/A</v>
      </c>
      <c r="O693" s="15" t="e">
        <f t="shared" si="138"/>
        <v>#N/A</v>
      </c>
      <c r="P693" s="15" t="e">
        <f t="shared" si="138"/>
        <v>#N/A</v>
      </c>
      <c r="Q693" s="15" t="e">
        <f t="shared" si="138"/>
        <v>#N/A</v>
      </c>
      <c r="R693" s="15" t="e">
        <f t="shared" si="138"/>
        <v>#N/A</v>
      </c>
      <c r="S693" s="15" t="e">
        <f t="shared" si="138"/>
        <v>#N/A</v>
      </c>
      <c r="T693" s="15" t="e">
        <f t="shared" si="138"/>
        <v>#N/A</v>
      </c>
      <c r="U693" s="15" t="e">
        <f t="shared" si="138"/>
        <v>#N/A</v>
      </c>
      <c r="V693" s="15" t="e">
        <f t="shared" si="138"/>
        <v>#N/A</v>
      </c>
      <c r="W693" s="18" t="e">
        <f t="shared" si="128"/>
        <v>#N/A</v>
      </c>
      <c r="X693" s="18" t="e">
        <f t="shared" si="129"/>
        <v>#N/A</v>
      </c>
      <c r="Y693" s="18" t="e">
        <f t="shared" si="130"/>
        <v>#N/A</v>
      </c>
      <c r="Z693" s="18" t="e">
        <f t="shared" si="131"/>
        <v>#N/A</v>
      </c>
      <c r="AA693" s="15" t="e">
        <f t="shared" si="132"/>
        <v>#N/A</v>
      </c>
      <c r="AB693" s="15" t="e">
        <f t="shared" si="133"/>
        <v>#N/A</v>
      </c>
      <c r="AC693" s="15" t="e">
        <f t="shared" si="134"/>
        <v>#N/A</v>
      </c>
    </row>
    <row r="694" spans="1:29" hidden="1" x14ac:dyDescent="0.2">
      <c r="A694">
        <v>5065</v>
      </c>
      <c r="C694" t="s">
        <v>3816</v>
      </c>
      <c r="D694" t="s">
        <v>3817</v>
      </c>
      <c r="E694" t="s">
        <v>71</v>
      </c>
      <c r="F694" t="s">
        <v>6263</v>
      </c>
      <c r="G694" t="e">
        <f t="shared" si="127"/>
        <v>#N/A</v>
      </c>
      <c r="H694" s="15" t="e">
        <f t="shared" si="138"/>
        <v>#N/A</v>
      </c>
      <c r="I694" s="15" t="e">
        <f t="shared" si="138"/>
        <v>#N/A</v>
      </c>
      <c r="J694" s="15" t="e">
        <f t="shared" si="138"/>
        <v>#N/A</v>
      </c>
      <c r="K694" s="15" t="e">
        <f t="shared" si="138"/>
        <v>#N/A</v>
      </c>
      <c r="L694" s="15" t="e">
        <f t="shared" si="138"/>
        <v>#N/A</v>
      </c>
      <c r="M694" s="15" t="e">
        <f t="shared" si="138"/>
        <v>#N/A</v>
      </c>
      <c r="N694" s="15" t="e">
        <f t="shared" si="138"/>
        <v>#N/A</v>
      </c>
      <c r="O694" s="15" t="e">
        <f t="shared" si="138"/>
        <v>#N/A</v>
      </c>
      <c r="P694" s="15" t="e">
        <f t="shared" si="138"/>
        <v>#N/A</v>
      </c>
      <c r="Q694" s="15" t="e">
        <f t="shared" si="138"/>
        <v>#N/A</v>
      </c>
      <c r="R694" s="15" t="e">
        <f t="shared" si="138"/>
        <v>#N/A</v>
      </c>
      <c r="S694" s="15" t="e">
        <f t="shared" si="138"/>
        <v>#N/A</v>
      </c>
      <c r="T694" s="15" t="e">
        <f t="shared" si="138"/>
        <v>#N/A</v>
      </c>
      <c r="U694" s="15" t="e">
        <f t="shared" si="138"/>
        <v>#N/A</v>
      </c>
      <c r="V694" s="15" t="e">
        <f t="shared" si="138"/>
        <v>#N/A</v>
      </c>
      <c r="W694" s="18" t="e">
        <f t="shared" si="128"/>
        <v>#N/A</v>
      </c>
      <c r="X694" s="18" t="e">
        <f t="shared" si="129"/>
        <v>#N/A</v>
      </c>
      <c r="Y694" s="18" t="e">
        <f t="shared" si="130"/>
        <v>#N/A</v>
      </c>
      <c r="Z694" s="18" t="e">
        <f t="shared" si="131"/>
        <v>#N/A</v>
      </c>
      <c r="AA694" s="15" t="e">
        <f t="shared" si="132"/>
        <v>#N/A</v>
      </c>
      <c r="AB694" s="15" t="e">
        <f t="shared" si="133"/>
        <v>#N/A</v>
      </c>
      <c r="AC694" s="15" t="e">
        <f t="shared" si="134"/>
        <v>#N/A</v>
      </c>
    </row>
    <row r="695" spans="1:29" hidden="1" x14ac:dyDescent="0.2">
      <c r="A695">
        <v>5066</v>
      </c>
      <c r="C695" t="s">
        <v>3818</v>
      </c>
      <c r="D695" t="s">
        <v>3819</v>
      </c>
      <c r="E695" t="s">
        <v>71</v>
      </c>
      <c r="F695" t="s">
        <v>6263</v>
      </c>
      <c r="G695" t="e">
        <f t="shared" ref="G695:G758" si="139">VLOOKUP(A695,SIBMonthly,3,FALSE)</f>
        <v>#N/A</v>
      </c>
      <c r="H695" s="15" t="e">
        <f t="shared" si="138"/>
        <v>#N/A</v>
      </c>
      <c r="I695" s="15" t="e">
        <f t="shared" si="138"/>
        <v>#N/A</v>
      </c>
      <c r="J695" s="15" t="e">
        <f t="shared" si="138"/>
        <v>#N/A</v>
      </c>
      <c r="K695" s="15" t="e">
        <f t="shared" si="138"/>
        <v>#N/A</v>
      </c>
      <c r="L695" s="15" t="e">
        <f t="shared" si="138"/>
        <v>#N/A</v>
      </c>
      <c r="M695" s="15" t="e">
        <f t="shared" si="138"/>
        <v>#N/A</v>
      </c>
      <c r="N695" s="15" t="e">
        <f t="shared" si="138"/>
        <v>#N/A</v>
      </c>
      <c r="O695" s="15" t="e">
        <f t="shared" si="138"/>
        <v>#N/A</v>
      </c>
      <c r="P695" s="15" t="e">
        <f t="shared" si="138"/>
        <v>#N/A</v>
      </c>
      <c r="Q695" s="15" t="e">
        <f t="shared" si="138"/>
        <v>#N/A</v>
      </c>
      <c r="R695" s="15" t="e">
        <f t="shared" si="138"/>
        <v>#N/A</v>
      </c>
      <c r="S695" s="15" t="e">
        <f t="shared" si="138"/>
        <v>#N/A</v>
      </c>
      <c r="T695" s="15" t="e">
        <f t="shared" si="138"/>
        <v>#N/A</v>
      </c>
      <c r="U695" s="15" t="e">
        <f t="shared" si="138"/>
        <v>#N/A</v>
      </c>
      <c r="V695" s="15" t="e">
        <f t="shared" si="138"/>
        <v>#N/A</v>
      </c>
      <c r="W695" s="18" t="e">
        <f t="shared" ref="W695:W758" si="140">N695</f>
        <v>#N/A</v>
      </c>
      <c r="X695" s="18" t="e">
        <f t="shared" ref="X695:X758" si="141">S695</f>
        <v>#N/A</v>
      </c>
      <c r="Y695" s="18" t="e">
        <f t="shared" ref="Y695:Y758" si="142">W695-X695</f>
        <v>#N/A</v>
      </c>
      <c r="Z695" s="18" t="e">
        <f t="shared" ref="Z695:Z758" si="143">M695</f>
        <v>#N/A</v>
      </c>
      <c r="AA695" s="15" t="e">
        <f t="shared" ref="AA695:AA758" si="144">IF(K695=0,0,K695-J695)</f>
        <v>#N/A</v>
      </c>
      <c r="AB695" s="15" t="e">
        <f t="shared" ref="AB695:AB758" si="145">P695</f>
        <v>#N/A</v>
      </c>
      <c r="AC695" s="15" t="e">
        <f t="shared" ref="AC695:AC758" si="146">X695-(AB695+AA695)</f>
        <v>#N/A</v>
      </c>
    </row>
    <row r="696" spans="1:29" hidden="1" x14ac:dyDescent="0.2">
      <c r="A696">
        <v>5067</v>
      </c>
      <c r="C696" t="s">
        <v>3820</v>
      </c>
      <c r="D696" t="s">
        <v>3821</v>
      </c>
      <c r="E696" t="s">
        <v>91</v>
      </c>
      <c r="F696" t="s">
        <v>92</v>
      </c>
      <c r="G696" t="e">
        <f t="shared" si="139"/>
        <v>#N/A</v>
      </c>
      <c r="H696" s="15" t="e">
        <f t="shared" si="138"/>
        <v>#N/A</v>
      </c>
      <c r="I696" s="15" t="e">
        <f t="shared" si="138"/>
        <v>#N/A</v>
      </c>
      <c r="J696" s="15" t="e">
        <f t="shared" si="138"/>
        <v>#N/A</v>
      </c>
      <c r="K696" s="15" t="e">
        <f t="shared" si="138"/>
        <v>#N/A</v>
      </c>
      <c r="L696" s="15" t="e">
        <f t="shared" si="138"/>
        <v>#N/A</v>
      </c>
      <c r="M696" s="15" t="e">
        <f t="shared" si="138"/>
        <v>#N/A</v>
      </c>
      <c r="N696" s="15" t="e">
        <f t="shared" si="138"/>
        <v>#N/A</v>
      </c>
      <c r="O696" s="15" t="e">
        <f t="shared" si="138"/>
        <v>#N/A</v>
      </c>
      <c r="P696" s="15" t="e">
        <f t="shared" si="138"/>
        <v>#N/A</v>
      </c>
      <c r="Q696" s="15" t="e">
        <f t="shared" si="138"/>
        <v>#N/A</v>
      </c>
      <c r="R696" s="15" t="e">
        <f t="shared" si="138"/>
        <v>#N/A</v>
      </c>
      <c r="S696" s="15" t="e">
        <f t="shared" si="138"/>
        <v>#N/A</v>
      </c>
      <c r="T696" s="15" t="e">
        <f t="shared" si="138"/>
        <v>#N/A</v>
      </c>
      <c r="U696" s="15" t="e">
        <f t="shared" si="138"/>
        <v>#N/A</v>
      </c>
      <c r="V696" s="15" t="e">
        <f t="shared" si="138"/>
        <v>#N/A</v>
      </c>
      <c r="W696" s="18" t="e">
        <f t="shared" si="140"/>
        <v>#N/A</v>
      </c>
      <c r="X696" s="18" t="e">
        <f t="shared" si="141"/>
        <v>#N/A</v>
      </c>
      <c r="Y696" s="18" t="e">
        <f t="shared" si="142"/>
        <v>#N/A</v>
      </c>
      <c r="Z696" s="18" t="e">
        <f t="shared" si="143"/>
        <v>#N/A</v>
      </c>
      <c r="AA696" s="15" t="e">
        <f t="shared" si="144"/>
        <v>#N/A</v>
      </c>
      <c r="AB696" s="15" t="e">
        <f t="shared" si="145"/>
        <v>#N/A</v>
      </c>
      <c r="AC696" s="15" t="e">
        <f t="shared" si="146"/>
        <v>#N/A</v>
      </c>
    </row>
    <row r="697" spans="1:29" hidden="1" x14ac:dyDescent="0.2">
      <c r="A697">
        <v>5068</v>
      </c>
      <c r="C697" t="s">
        <v>3822</v>
      </c>
      <c r="D697" t="s">
        <v>3823</v>
      </c>
      <c r="E697" t="s">
        <v>91</v>
      </c>
      <c r="F697" t="s">
        <v>92</v>
      </c>
      <c r="G697" t="e">
        <f t="shared" si="139"/>
        <v>#N/A</v>
      </c>
      <c r="H697" s="15" t="e">
        <f t="shared" si="138"/>
        <v>#N/A</v>
      </c>
      <c r="I697" s="15" t="e">
        <f t="shared" si="138"/>
        <v>#N/A</v>
      </c>
      <c r="J697" s="15" t="e">
        <f t="shared" si="138"/>
        <v>#N/A</v>
      </c>
      <c r="K697" s="15" t="e">
        <f t="shared" si="138"/>
        <v>#N/A</v>
      </c>
      <c r="L697" s="15" t="e">
        <f t="shared" si="138"/>
        <v>#N/A</v>
      </c>
      <c r="M697" s="15" t="e">
        <f t="shared" si="138"/>
        <v>#N/A</v>
      </c>
      <c r="N697" s="15" t="e">
        <f t="shared" si="138"/>
        <v>#N/A</v>
      </c>
      <c r="O697" s="15" t="e">
        <f t="shared" si="138"/>
        <v>#N/A</v>
      </c>
      <c r="P697" s="15" t="e">
        <f t="shared" si="138"/>
        <v>#N/A</v>
      </c>
      <c r="Q697" s="15" t="e">
        <f t="shared" si="138"/>
        <v>#N/A</v>
      </c>
      <c r="R697" s="15" t="e">
        <f t="shared" si="138"/>
        <v>#N/A</v>
      </c>
      <c r="S697" s="15" t="e">
        <f t="shared" si="138"/>
        <v>#N/A</v>
      </c>
      <c r="T697" s="15" t="e">
        <f t="shared" si="138"/>
        <v>#N/A</v>
      </c>
      <c r="U697" s="15" t="e">
        <f t="shared" si="138"/>
        <v>#N/A</v>
      </c>
      <c r="V697" s="15" t="e">
        <f t="shared" si="138"/>
        <v>#N/A</v>
      </c>
      <c r="W697" s="18" t="e">
        <f t="shared" si="140"/>
        <v>#N/A</v>
      </c>
      <c r="X697" s="18" t="e">
        <f t="shared" si="141"/>
        <v>#N/A</v>
      </c>
      <c r="Y697" s="18" t="e">
        <f t="shared" si="142"/>
        <v>#N/A</v>
      </c>
      <c r="Z697" s="18" t="e">
        <f t="shared" si="143"/>
        <v>#N/A</v>
      </c>
      <c r="AA697" s="15" t="e">
        <f t="shared" si="144"/>
        <v>#N/A</v>
      </c>
      <c r="AB697" s="15" t="e">
        <f t="shared" si="145"/>
        <v>#N/A</v>
      </c>
      <c r="AC697" s="15" t="e">
        <f t="shared" si="146"/>
        <v>#N/A</v>
      </c>
    </row>
    <row r="698" spans="1:29" hidden="1" x14ac:dyDescent="0.2">
      <c r="A698">
        <v>5070</v>
      </c>
      <c r="B698">
        <v>42989</v>
      </c>
      <c r="C698" t="s">
        <v>3826</v>
      </c>
      <c r="D698" t="s">
        <v>3140</v>
      </c>
      <c r="E698" t="s">
        <v>66</v>
      </c>
      <c r="F698" t="s">
        <v>67</v>
      </c>
      <c r="G698" t="str">
        <f t="shared" si="139"/>
        <v>MWP - SCC REMEDIATION PROGRAM - (5,700KPa MOP)</v>
      </c>
      <c r="H698" s="15">
        <f t="shared" si="138"/>
        <v>0</v>
      </c>
      <c r="I698" s="15">
        <f t="shared" si="138"/>
        <v>0</v>
      </c>
      <c r="J698" s="15">
        <f t="shared" si="138"/>
        <v>152.19999999999999</v>
      </c>
      <c r="K698" s="15">
        <f t="shared" si="138"/>
        <v>21003663.469999999</v>
      </c>
      <c r="L698" s="15">
        <f t="shared" si="138"/>
        <v>0</v>
      </c>
      <c r="M698" s="15">
        <f t="shared" si="138"/>
        <v>0</v>
      </c>
      <c r="N698" s="15">
        <f t="shared" si="138"/>
        <v>20925000</v>
      </c>
      <c r="O698" s="15">
        <f t="shared" si="138"/>
        <v>152.19999999999999</v>
      </c>
      <c r="P698" s="15">
        <f t="shared" si="138"/>
        <v>152.19999999999999</v>
      </c>
      <c r="Q698" s="15">
        <f t="shared" si="138"/>
        <v>0</v>
      </c>
      <c r="R698" s="15">
        <f t="shared" si="138"/>
        <v>21003663.469999999</v>
      </c>
      <c r="S698" s="15">
        <f t="shared" si="138"/>
        <v>21003663.469999999</v>
      </c>
      <c r="T698" s="15">
        <f t="shared" si="138"/>
        <v>0</v>
      </c>
      <c r="U698" s="15">
        <f t="shared" si="138"/>
        <v>152.11000000000001</v>
      </c>
      <c r="V698" s="15">
        <f t="shared" si="138"/>
        <v>0</v>
      </c>
      <c r="W698" s="18">
        <f t="shared" si="140"/>
        <v>20925000</v>
      </c>
      <c r="X698" s="18">
        <f t="shared" si="141"/>
        <v>21003663.469999999</v>
      </c>
      <c r="Y698" s="18">
        <f t="shared" si="142"/>
        <v>-78663.469999998808</v>
      </c>
      <c r="Z698" s="18">
        <f t="shared" si="143"/>
        <v>0</v>
      </c>
      <c r="AA698" s="15">
        <f t="shared" si="144"/>
        <v>21003511.27</v>
      </c>
      <c r="AB698" s="15">
        <f t="shared" si="145"/>
        <v>152.19999999999999</v>
      </c>
      <c r="AC698" s="15">
        <f t="shared" si="146"/>
        <v>0</v>
      </c>
    </row>
    <row r="699" spans="1:29" hidden="1" x14ac:dyDescent="0.2">
      <c r="A699">
        <v>5072</v>
      </c>
      <c r="B699">
        <v>43020</v>
      </c>
      <c r="C699" t="s">
        <v>3828</v>
      </c>
      <c r="D699" t="s">
        <v>3829</v>
      </c>
      <c r="E699" t="s">
        <v>71</v>
      </c>
      <c r="F699" t="s">
        <v>6263</v>
      </c>
      <c r="G699" t="str">
        <f t="shared" si="139"/>
        <v>MW1034 - Young Unit 1 and 2 lube oil vent demisters</v>
      </c>
      <c r="H699" s="15">
        <f t="shared" si="138"/>
        <v>0</v>
      </c>
      <c r="I699" s="15">
        <f t="shared" si="138"/>
        <v>0</v>
      </c>
      <c r="J699" s="15">
        <f t="shared" si="138"/>
        <v>15459.47</v>
      </c>
      <c r="K699" s="15">
        <f t="shared" si="138"/>
        <v>925801.3</v>
      </c>
      <c r="L699" s="15">
        <f t="shared" si="138"/>
        <v>0</v>
      </c>
      <c r="M699" s="15">
        <f t="shared" si="138"/>
        <v>0</v>
      </c>
      <c r="N699" s="15">
        <f t="shared" si="138"/>
        <v>885000</v>
      </c>
      <c r="O699" s="15">
        <f t="shared" si="138"/>
        <v>15459.47</v>
      </c>
      <c r="P699" s="15">
        <f t="shared" si="138"/>
        <v>15459.47</v>
      </c>
      <c r="Q699" s="15">
        <f t="shared" si="138"/>
        <v>0</v>
      </c>
      <c r="R699" s="15">
        <f t="shared" si="138"/>
        <v>925801.3</v>
      </c>
      <c r="S699" s="15">
        <f t="shared" si="138"/>
        <v>925801.3</v>
      </c>
      <c r="T699" s="15">
        <f t="shared" si="138"/>
        <v>0</v>
      </c>
      <c r="U699" s="15">
        <f t="shared" si="138"/>
        <v>291.83</v>
      </c>
      <c r="V699" s="15">
        <f t="shared" si="138"/>
        <v>0</v>
      </c>
      <c r="W699" s="18">
        <f t="shared" si="140"/>
        <v>885000</v>
      </c>
      <c r="X699" s="18">
        <f t="shared" si="141"/>
        <v>925801.3</v>
      </c>
      <c r="Y699" s="18">
        <f t="shared" si="142"/>
        <v>-40801.300000000047</v>
      </c>
      <c r="Z699" s="18">
        <f t="shared" si="143"/>
        <v>0</v>
      </c>
      <c r="AA699" s="15">
        <f t="shared" si="144"/>
        <v>910341.83000000007</v>
      </c>
      <c r="AB699" s="15">
        <f t="shared" si="145"/>
        <v>15459.47</v>
      </c>
      <c r="AC699" s="15">
        <f t="shared" si="146"/>
        <v>0</v>
      </c>
    </row>
    <row r="700" spans="1:29" hidden="1" x14ac:dyDescent="0.2">
      <c r="A700">
        <v>5075</v>
      </c>
      <c r="C700" t="s">
        <v>3833</v>
      </c>
      <c r="D700" t="s">
        <v>3834</v>
      </c>
      <c r="E700" t="s">
        <v>147</v>
      </c>
      <c r="F700" t="s">
        <v>6266</v>
      </c>
      <c r="G700" t="e">
        <f t="shared" si="139"/>
        <v>#N/A</v>
      </c>
      <c r="H700" s="15" t="e">
        <f t="shared" si="138"/>
        <v>#N/A</v>
      </c>
      <c r="I700" s="15" t="e">
        <f t="shared" si="138"/>
        <v>#N/A</v>
      </c>
      <c r="J700" s="15" t="e">
        <f t="shared" si="138"/>
        <v>#N/A</v>
      </c>
      <c r="K700" s="15" t="e">
        <f t="shared" si="138"/>
        <v>#N/A</v>
      </c>
      <c r="L700" s="15" t="e">
        <f t="shared" si="138"/>
        <v>#N/A</v>
      </c>
      <c r="M700" s="15" t="e">
        <f t="shared" si="138"/>
        <v>#N/A</v>
      </c>
      <c r="N700" s="15" t="e">
        <f t="shared" si="138"/>
        <v>#N/A</v>
      </c>
      <c r="O700" s="15" t="e">
        <f t="shared" si="138"/>
        <v>#N/A</v>
      </c>
      <c r="P700" s="15" t="e">
        <f t="shared" si="138"/>
        <v>#N/A</v>
      </c>
      <c r="Q700" s="15" t="e">
        <f t="shared" si="138"/>
        <v>#N/A</v>
      </c>
      <c r="R700" s="15" t="e">
        <f t="shared" si="138"/>
        <v>#N/A</v>
      </c>
      <c r="S700" s="15" t="e">
        <f t="shared" si="138"/>
        <v>#N/A</v>
      </c>
      <c r="T700" s="15" t="e">
        <f t="shared" si="138"/>
        <v>#N/A</v>
      </c>
      <c r="U700" s="15" t="e">
        <f t="shared" si="138"/>
        <v>#N/A</v>
      </c>
      <c r="V700" s="15" t="e">
        <f t="shared" si="138"/>
        <v>#N/A</v>
      </c>
      <c r="W700" s="18" t="e">
        <f t="shared" si="140"/>
        <v>#N/A</v>
      </c>
      <c r="X700" s="18" t="e">
        <f t="shared" si="141"/>
        <v>#N/A</v>
      </c>
      <c r="Y700" s="18" t="e">
        <f t="shared" si="142"/>
        <v>#N/A</v>
      </c>
      <c r="Z700" s="18" t="e">
        <f t="shared" si="143"/>
        <v>#N/A</v>
      </c>
      <c r="AA700" s="15" t="e">
        <f t="shared" si="144"/>
        <v>#N/A</v>
      </c>
      <c r="AB700" s="15" t="e">
        <f t="shared" si="145"/>
        <v>#N/A</v>
      </c>
      <c r="AC700" s="15" t="e">
        <f t="shared" si="146"/>
        <v>#N/A</v>
      </c>
    </row>
    <row r="701" spans="1:29" hidden="1" x14ac:dyDescent="0.2">
      <c r="A701">
        <v>5077</v>
      </c>
      <c r="B701">
        <v>43492</v>
      </c>
      <c r="C701" t="s">
        <v>3836</v>
      </c>
      <c r="D701" t="s">
        <v>3837</v>
      </c>
      <c r="E701" t="s">
        <v>174</v>
      </c>
      <c r="F701" t="s">
        <v>3731</v>
      </c>
      <c r="G701" t="e">
        <f t="shared" si="139"/>
        <v>#N/A</v>
      </c>
      <c r="H701" s="15" t="e">
        <f t="shared" si="138"/>
        <v>#N/A</v>
      </c>
      <c r="I701" s="15" t="e">
        <f t="shared" si="138"/>
        <v>#N/A</v>
      </c>
      <c r="J701" s="15" t="e">
        <f t="shared" si="138"/>
        <v>#N/A</v>
      </c>
      <c r="K701" s="15" t="e">
        <f t="shared" si="138"/>
        <v>#N/A</v>
      </c>
      <c r="L701" s="15" t="e">
        <f t="shared" si="138"/>
        <v>#N/A</v>
      </c>
      <c r="M701" s="15" t="e">
        <f t="shared" si="138"/>
        <v>#N/A</v>
      </c>
      <c r="N701" s="15" t="e">
        <f t="shared" si="138"/>
        <v>#N/A</v>
      </c>
      <c r="O701" s="15" t="e">
        <f t="shared" si="138"/>
        <v>#N/A</v>
      </c>
      <c r="P701" s="15" t="e">
        <f t="shared" si="138"/>
        <v>#N/A</v>
      </c>
      <c r="Q701" s="15" t="e">
        <f t="shared" si="138"/>
        <v>#N/A</v>
      </c>
      <c r="R701" s="15" t="e">
        <f t="shared" si="138"/>
        <v>#N/A</v>
      </c>
      <c r="S701" s="15" t="e">
        <f t="shared" si="138"/>
        <v>#N/A</v>
      </c>
      <c r="T701" s="15" t="e">
        <f t="shared" si="138"/>
        <v>#N/A</v>
      </c>
      <c r="U701" s="15" t="e">
        <f t="shared" si="138"/>
        <v>#N/A</v>
      </c>
      <c r="V701" s="15" t="e">
        <f t="shared" si="138"/>
        <v>#N/A</v>
      </c>
      <c r="W701" s="18" t="e">
        <f t="shared" si="140"/>
        <v>#N/A</v>
      </c>
      <c r="X701" s="18" t="e">
        <f t="shared" si="141"/>
        <v>#N/A</v>
      </c>
      <c r="Y701" s="18" t="e">
        <f t="shared" si="142"/>
        <v>#N/A</v>
      </c>
      <c r="Z701" s="18" t="e">
        <f t="shared" si="143"/>
        <v>#N/A</v>
      </c>
      <c r="AA701" s="15" t="e">
        <f t="shared" si="144"/>
        <v>#N/A</v>
      </c>
      <c r="AB701" s="15" t="e">
        <f t="shared" si="145"/>
        <v>#N/A</v>
      </c>
      <c r="AC701" s="15" t="e">
        <f t="shared" si="146"/>
        <v>#N/A</v>
      </c>
    </row>
    <row r="702" spans="1:29" hidden="1" x14ac:dyDescent="0.2">
      <c r="A702">
        <v>5078</v>
      </c>
      <c r="C702" t="s">
        <v>4159</v>
      </c>
      <c r="D702" t="s">
        <v>3838</v>
      </c>
      <c r="E702" t="s">
        <v>29</v>
      </c>
      <c r="F702" t="s">
        <v>30</v>
      </c>
      <c r="G702" t="e">
        <f t="shared" si="139"/>
        <v>#N/A</v>
      </c>
      <c r="H702" s="15" t="e">
        <f t="shared" si="138"/>
        <v>#N/A</v>
      </c>
      <c r="I702" s="15" t="e">
        <f t="shared" si="138"/>
        <v>#N/A</v>
      </c>
      <c r="J702" s="15" t="e">
        <f t="shared" si="138"/>
        <v>#N/A</v>
      </c>
      <c r="K702" s="15" t="e">
        <f t="shared" si="138"/>
        <v>#N/A</v>
      </c>
      <c r="L702" s="15" t="e">
        <f t="shared" si="138"/>
        <v>#N/A</v>
      </c>
      <c r="M702" s="15" t="e">
        <f t="shared" si="138"/>
        <v>#N/A</v>
      </c>
      <c r="N702" s="15" t="e">
        <f t="shared" si="138"/>
        <v>#N/A</v>
      </c>
      <c r="O702" s="15" t="e">
        <f t="shared" si="138"/>
        <v>#N/A</v>
      </c>
      <c r="P702" s="15" t="e">
        <f t="shared" si="138"/>
        <v>#N/A</v>
      </c>
      <c r="Q702" s="15" t="e">
        <f t="shared" si="138"/>
        <v>#N/A</v>
      </c>
      <c r="R702" s="15" t="e">
        <f t="shared" si="138"/>
        <v>#N/A</v>
      </c>
      <c r="S702" s="15" t="e">
        <f t="shared" si="138"/>
        <v>#N/A</v>
      </c>
      <c r="T702" s="15" t="e">
        <f t="shared" si="138"/>
        <v>#N/A</v>
      </c>
      <c r="U702" s="15" t="e">
        <f t="shared" si="138"/>
        <v>#N/A</v>
      </c>
      <c r="V702" s="15" t="e">
        <f t="shared" si="138"/>
        <v>#N/A</v>
      </c>
      <c r="W702" s="18" t="e">
        <f t="shared" si="140"/>
        <v>#N/A</v>
      </c>
      <c r="X702" s="18" t="e">
        <f t="shared" si="141"/>
        <v>#N/A</v>
      </c>
      <c r="Y702" s="18" t="e">
        <f t="shared" si="142"/>
        <v>#N/A</v>
      </c>
      <c r="Z702" s="18" t="e">
        <f t="shared" si="143"/>
        <v>#N/A</v>
      </c>
      <c r="AA702" s="15" t="e">
        <f t="shared" si="144"/>
        <v>#N/A</v>
      </c>
      <c r="AB702" s="15" t="e">
        <f t="shared" si="145"/>
        <v>#N/A</v>
      </c>
      <c r="AC702" s="15" t="e">
        <f t="shared" si="146"/>
        <v>#N/A</v>
      </c>
    </row>
    <row r="703" spans="1:29" hidden="1" x14ac:dyDescent="0.2">
      <c r="A703">
        <v>5080</v>
      </c>
      <c r="C703" t="s">
        <v>3840</v>
      </c>
      <c r="D703" t="s">
        <v>3841</v>
      </c>
      <c r="E703" t="s">
        <v>346</v>
      </c>
      <c r="F703" t="s">
        <v>1325</v>
      </c>
      <c r="G703" t="str">
        <f t="shared" si="139"/>
        <v>IOC Asset Integration - Project Proposal Copy</v>
      </c>
      <c r="H703" s="15">
        <f t="shared" si="138"/>
        <v>0</v>
      </c>
      <c r="I703" s="15">
        <f t="shared" si="138"/>
        <v>0</v>
      </c>
      <c r="J703" s="15">
        <f t="shared" si="138"/>
        <v>0</v>
      </c>
      <c r="K703" s="15">
        <f t="shared" si="138"/>
        <v>35250.01</v>
      </c>
      <c r="L703" s="15">
        <f t="shared" si="138"/>
        <v>84000</v>
      </c>
      <c r="M703" s="15">
        <f t="shared" si="138"/>
        <v>0</v>
      </c>
      <c r="N703" s="15">
        <f t="shared" si="138"/>
        <v>50000</v>
      </c>
      <c r="O703" s="15">
        <f t="shared" si="138"/>
        <v>21000</v>
      </c>
      <c r="P703" s="15">
        <f t="shared" si="138"/>
        <v>14000</v>
      </c>
      <c r="Q703" s="15">
        <f t="shared" si="138"/>
        <v>14000</v>
      </c>
      <c r="R703" s="15">
        <f t="shared" si="138"/>
        <v>56250.01</v>
      </c>
      <c r="S703" s="15">
        <f t="shared" si="138"/>
        <v>49250.01</v>
      </c>
      <c r="T703" s="15">
        <f t="shared" si="138"/>
        <v>14000</v>
      </c>
      <c r="U703" s="15">
        <f t="shared" si="138"/>
        <v>0</v>
      </c>
      <c r="V703" s="15">
        <f t="shared" si="138"/>
        <v>0</v>
      </c>
      <c r="W703" s="18">
        <f t="shared" si="140"/>
        <v>50000</v>
      </c>
      <c r="X703" s="18">
        <f t="shared" si="141"/>
        <v>49250.01</v>
      </c>
      <c r="Y703" s="18">
        <f t="shared" si="142"/>
        <v>749.98999999999796</v>
      </c>
      <c r="Z703" s="18">
        <f t="shared" si="143"/>
        <v>0</v>
      </c>
      <c r="AA703" s="15">
        <f t="shared" si="144"/>
        <v>35250.01</v>
      </c>
      <c r="AB703" s="15">
        <f t="shared" si="145"/>
        <v>14000</v>
      </c>
      <c r="AC703" s="15">
        <f t="shared" si="146"/>
        <v>0</v>
      </c>
    </row>
    <row r="704" spans="1:29" hidden="1" x14ac:dyDescent="0.2">
      <c r="A704">
        <v>5081</v>
      </c>
      <c r="C704" t="s">
        <v>3842</v>
      </c>
      <c r="D704" t="s">
        <v>3843</v>
      </c>
      <c r="E704" t="s">
        <v>147</v>
      </c>
      <c r="F704" t="s">
        <v>6296</v>
      </c>
      <c r="G704" t="e">
        <f t="shared" si="139"/>
        <v>#N/A</v>
      </c>
      <c r="H704" s="15" t="e">
        <f t="shared" si="138"/>
        <v>#N/A</v>
      </c>
      <c r="I704" s="15" t="e">
        <f t="shared" si="138"/>
        <v>#N/A</v>
      </c>
      <c r="J704" s="15" t="e">
        <f t="shared" si="138"/>
        <v>#N/A</v>
      </c>
      <c r="K704" s="15" t="e">
        <f t="shared" si="138"/>
        <v>#N/A</v>
      </c>
      <c r="L704" s="15" t="e">
        <f t="shared" si="138"/>
        <v>#N/A</v>
      </c>
      <c r="M704" s="15" t="e">
        <f t="shared" si="138"/>
        <v>#N/A</v>
      </c>
      <c r="N704" s="15" t="e">
        <f t="shared" si="138"/>
        <v>#N/A</v>
      </c>
      <c r="O704" s="15" t="e">
        <f t="shared" si="138"/>
        <v>#N/A</v>
      </c>
      <c r="P704" s="15" t="e">
        <f t="shared" si="138"/>
        <v>#N/A</v>
      </c>
      <c r="Q704" s="15" t="e">
        <f t="shared" si="138"/>
        <v>#N/A</v>
      </c>
      <c r="R704" s="15" t="e">
        <f t="shared" si="138"/>
        <v>#N/A</v>
      </c>
      <c r="S704" s="15" t="e">
        <f t="shared" si="138"/>
        <v>#N/A</v>
      </c>
      <c r="T704" s="15" t="e">
        <f t="shared" si="138"/>
        <v>#N/A</v>
      </c>
      <c r="U704" s="15" t="e">
        <f t="shared" si="138"/>
        <v>#N/A</v>
      </c>
      <c r="V704" s="15" t="e">
        <f t="shared" si="138"/>
        <v>#N/A</v>
      </c>
      <c r="W704" s="18" t="e">
        <f t="shared" si="140"/>
        <v>#N/A</v>
      </c>
      <c r="X704" s="18" t="e">
        <f t="shared" si="141"/>
        <v>#N/A</v>
      </c>
      <c r="Y704" s="18" t="e">
        <f t="shared" si="142"/>
        <v>#N/A</v>
      </c>
      <c r="Z704" s="18" t="e">
        <f t="shared" si="143"/>
        <v>#N/A</v>
      </c>
      <c r="AA704" s="15" t="e">
        <f t="shared" si="144"/>
        <v>#N/A</v>
      </c>
      <c r="AB704" s="15" t="e">
        <f t="shared" si="145"/>
        <v>#N/A</v>
      </c>
      <c r="AC704" s="15" t="e">
        <f t="shared" si="146"/>
        <v>#N/A</v>
      </c>
    </row>
    <row r="705" spans="1:29" hidden="1" x14ac:dyDescent="0.2">
      <c r="A705">
        <v>5082</v>
      </c>
      <c r="C705" t="s">
        <v>3844</v>
      </c>
      <c r="D705" t="s">
        <v>3845</v>
      </c>
      <c r="E705" t="s">
        <v>147</v>
      </c>
      <c r="F705" t="s">
        <v>6296</v>
      </c>
      <c r="G705" t="e">
        <f t="shared" si="139"/>
        <v>#N/A</v>
      </c>
      <c r="H705" s="15" t="e">
        <f t="shared" ref="H705:V721" si="147">VLOOKUP($A705,SIBMonthly,H$1,FALSE)</f>
        <v>#N/A</v>
      </c>
      <c r="I705" s="15" t="e">
        <f t="shared" si="147"/>
        <v>#N/A</v>
      </c>
      <c r="J705" s="15" t="e">
        <f t="shared" si="147"/>
        <v>#N/A</v>
      </c>
      <c r="K705" s="15" t="e">
        <f t="shared" si="147"/>
        <v>#N/A</v>
      </c>
      <c r="L705" s="15" t="e">
        <f t="shared" si="147"/>
        <v>#N/A</v>
      </c>
      <c r="M705" s="15" t="e">
        <f t="shared" si="147"/>
        <v>#N/A</v>
      </c>
      <c r="N705" s="15" t="e">
        <f t="shared" si="147"/>
        <v>#N/A</v>
      </c>
      <c r="O705" s="15" t="e">
        <f t="shared" si="147"/>
        <v>#N/A</v>
      </c>
      <c r="P705" s="15" t="e">
        <f t="shared" si="147"/>
        <v>#N/A</v>
      </c>
      <c r="Q705" s="15" t="e">
        <f t="shared" si="147"/>
        <v>#N/A</v>
      </c>
      <c r="R705" s="15" t="e">
        <f t="shared" si="147"/>
        <v>#N/A</v>
      </c>
      <c r="S705" s="15" t="e">
        <f t="shared" si="147"/>
        <v>#N/A</v>
      </c>
      <c r="T705" s="15" t="e">
        <f t="shared" si="147"/>
        <v>#N/A</v>
      </c>
      <c r="U705" s="15" t="e">
        <f t="shared" si="147"/>
        <v>#N/A</v>
      </c>
      <c r="V705" s="15" t="e">
        <f t="shared" si="147"/>
        <v>#N/A</v>
      </c>
      <c r="W705" s="18" t="e">
        <f t="shared" si="140"/>
        <v>#N/A</v>
      </c>
      <c r="X705" s="18" t="e">
        <f t="shared" si="141"/>
        <v>#N/A</v>
      </c>
      <c r="Y705" s="18" t="e">
        <f t="shared" si="142"/>
        <v>#N/A</v>
      </c>
      <c r="Z705" s="18" t="e">
        <f t="shared" si="143"/>
        <v>#N/A</v>
      </c>
      <c r="AA705" s="15" t="e">
        <f t="shared" si="144"/>
        <v>#N/A</v>
      </c>
      <c r="AB705" s="15" t="e">
        <f t="shared" si="145"/>
        <v>#N/A</v>
      </c>
      <c r="AC705" s="15" t="e">
        <f t="shared" si="146"/>
        <v>#N/A</v>
      </c>
    </row>
    <row r="706" spans="1:29" hidden="1" x14ac:dyDescent="0.2">
      <c r="A706">
        <v>5083</v>
      </c>
      <c r="C706" t="s">
        <v>4168</v>
      </c>
      <c r="D706" t="s">
        <v>3846</v>
      </c>
      <c r="E706" t="s">
        <v>346</v>
      </c>
      <c r="F706" t="s">
        <v>491</v>
      </c>
      <c r="G706" t="e">
        <f t="shared" si="139"/>
        <v>#N/A</v>
      </c>
      <c r="H706" s="15" t="e">
        <f t="shared" si="147"/>
        <v>#N/A</v>
      </c>
      <c r="I706" s="15" t="e">
        <f t="shared" si="147"/>
        <v>#N/A</v>
      </c>
      <c r="J706" s="15" t="e">
        <f t="shared" si="147"/>
        <v>#N/A</v>
      </c>
      <c r="K706" s="15" t="e">
        <f t="shared" si="147"/>
        <v>#N/A</v>
      </c>
      <c r="L706" s="15" t="e">
        <f t="shared" si="147"/>
        <v>#N/A</v>
      </c>
      <c r="M706" s="15" t="e">
        <f t="shared" si="147"/>
        <v>#N/A</v>
      </c>
      <c r="N706" s="15" t="e">
        <f t="shared" si="147"/>
        <v>#N/A</v>
      </c>
      <c r="O706" s="15" t="e">
        <f t="shared" si="147"/>
        <v>#N/A</v>
      </c>
      <c r="P706" s="15" t="e">
        <f t="shared" si="147"/>
        <v>#N/A</v>
      </c>
      <c r="Q706" s="15" t="e">
        <f t="shared" si="147"/>
        <v>#N/A</v>
      </c>
      <c r="R706" s="15" t="e">
        <f t="shared" si="147"/>
        <v>#N/A</v>
      </c>
      <c r="S706" s="15" t="e">
        <f t="shared" si="147"/>
        <v>#N/A</v>
      </c>
      <c r="T706" s="15" t="e">
        <f t="shared" si="147"/>
        <v>#N/A</v>
      </c>
      <c r="U706" s="15" t="e">
        <f t="shared" si="147"/>
        <v>#N/A</v>
      </c>
      <c r="V706" s="15" t="e">
        <f t="shared" si="147"/>
        <v>#N/A</v>
      </c>
      <c r="W706" s="18" t="e">
        <f t="shared" si="140"/>
        <v>#N/A</v>
      </c>
      <c r="X706" s="18" t="e">
        <f t="shared" si="141"/>
        <v>#N/A</v>
      </c>
      <c r="Y706" s="18" t="e">
        <f t="shared" si="142"/>
        <v>#N/A</v>
      </c>
      <c r="Z706" s="18" t="e">
        <f t="shared" si="143"/>
        <v>#N/A</v>
      </c>
      <c r="AA706" s="15" t="e">
        <f t="shared" si="144"/>
        <v>#N/A</v>
      </c>
      <c r="AB706" s="15" t="e">
        <f t="shared" si="145"/>
        <v>#N/A</v>
      </c>
      <c r="AC706" s="15" t="e">
        <f t="shared" si="146"/>
        <v>#N/A</v>
      </c>
    </row>
    <row r="707" spans="1:29" hidden="1" x14ac:dyDescent="0.2">
      <c r="A707">
        <v>5084</v>
      </c>
      <c r="B707">
        <v>42899</v>
      </c>
      <c r="C707" t="s">
        <v>3847</v>
      </c>
      <c r="D707" t="s">
        <v>6297</v>
      </c>
      <c r="E707" t="s">
        <v>91</v>
      </c>
      <c r="F707" t="s">
        <v>92</v>
      </c>
      <c r="G707" t="str">
        <f t="shared" si="139"/>
        <v>Asset Information Improvement Initiative (AI3)</v>
      </c>
      <c r="H707" s="15">
        <f t="shared" si="147"/>
        <v>6350000</v>
      </c>
      <c r="I707" s="15">
        <f t="shared" si="147"/>
        <v>0</v>
      </c>
      <c r="J707" s="15">
        <f t="shared" si="147"/>
        <v>5474723.6200000001</v>
      </c>
      <c r="K707" s="15">
        <f t="shared" si="147"/>
        <v>13378866.34</v>
      </c>
      <c r="L707" s="15">
        <f t="shared" si="147"/>
        <v>6043251</v>
      </c>
      <c r="M707" s="15">
        <f t="shared" si="147"/>
        <v>11864133.960000001</v>
      </c>
      <c r="N707" s="15">
        <f t="shared" si="147"/>
        <v>14952900</v>
      </c>
      <c r="O707" s="15">
        <f t="shared" si="147"/>
        <v>6724733.3006650005</v>
      </c>
      <c r="P707" s="15">
        <f t="shared" si="147"/>
        <v>6715153.8746100003</v>
      </c>
      <c r="Q707" s="15">
        <f t="shared" si="147"/>
        <v>1240430.2546099999</v>
      </c>
      <c r="R707" s="15">
        <f t="shared" si="147"/>
        <v>21161187.030664999</v>
      </c>
      <c r="S707" s="15">
        <f t="shared" si="147"/>
        <v>38533206.794568002</v>
      </c>
      <c r="T707" s="15">
        <f t="shared" si="147"/>
        <v>25154340.454567999</v>
      </c>
      <c r="U707" s="15">
        <f t="shared" si="147"/>
        <v>1440118.86</v>
      </c>
      <c r="V707" s="15">
        <f t="shared" si="147"/>
        <v>0</v>
      </c>
      <c r="W707" s="18">
        <f t="shared" si="140"/>
        <v>14952900</v>
      </c>
      <c r="X707" s="18">
        <f t="shared" si="141"/>
        <v>38533206.794568002</v>
      </c>
      <c r="Y707" s="18">
        <f t="shared" si="142"/>
        <v>-23580306.794568002</v>
      </c>
      <c r="Z707" s="18">
        <f t="shared" si="143"/>
        <v>11864133.960000001</v>
      </c>
      <c r="AA707" s="15">
        <f t="shared" si="144"/>
        <v>7904142.7199999997</v>
      </c>
      <c r="AB707" s="15">
        <f t="shared" si="145"/>
        <v>6715153.8746100003</v>
      </c>
      <c r="AC707" s="15">
        <f t="shared" si="146"/>
        <v>23913910.199958004</v>
      </c>
    </row>
    <row r="708" spans="1:29" hidden="1" x14ac:dyDescent="0.2">
      <c r="A708">
        <v>5085</v>
      </c>
      <c r="C708" t="s">
        <v>3851</v>
      </c>
      <c r="D708" t="s">
        <v>3852</v>
      </c>
      <c r="E708" t="s">
        <v>174</v>
      </c>
      <c r="F708" t="s">
        <v>3731</v>
      </c>
      <c r="G708" t="e">
        <f t="shared" si="139"/>
        <v>#N/A</v>
      </c>
      <c r="H708" s="15" t="e">
        <f t="shared" si="147"/>
        <v>#N/A</v>
      </c>
      <c r="I708" s="15" t="e">
        <f t="shared" si="147"/>
        <v>#N/A</v>
      </c>
      <c r="J708" s="15" t="e">
        <f t="shared" si="147"/>
        <v>#N/A</v>
      </c>
      <c r="K708" s="15" t="e">
        <f t="shared" si="147"/>
        <v>#N/A</v>
      </c>
      <c r="L708" s="15" t="e">
        <f t="shared" si="147"/>
        <v>#N/A</v>
      </c>
      <c r="M708" s="15" t="e">
        <f t="shared" si="147"/>
        <v>#N/A</v>
      </c>
      <c r="N708" s="15" t="e">
        <f t="shared" si="147"/>
        <v>#N/A</v>
      </c>
      <c r="O708" s="15" t="e">
        <f t="shared" si="147"/>
        <v>#N/A</v>
      </c>
      <c r="P708" s="15" t="e">
        <f t="shared" si="147"/>
        <v>#N/A</v>
      </c>
      <c r="Q708" s="15" t="e">
        <f t="shared" si="147"/>
        <v>#N/A</v>
      </c>
      <c r="R708" s="15" t="e">
        <f t="shared" si="147"/>
        <v>#N/A</v>
      </c>
      <c r="S708" s="15" t="e">
        <f t="shared" si="147"/>
        <v>#N/A</v>
      </c>
      <c r="T708" s="15" t="e">
        <f t="shared" si="147"/>
        <v>#N/A</v>
      </c>
      <c r="U708" s="15" t="e">
        <f t="shared" si="147"/>
        <v>#N/A</v>
      </c>
      <c r="V708" s="15" t="e">
        <f t="shared" si="147"/>
        <v>#N/A</v>
      </c>
      <c r="W708" s="18" t="e">
        <f t="shared" si="140"/>
        <v>#N/A</v>
      </c>
      <c r="X708" s="18" t="e">
        <f t="shared" si="141"/>
        <v>#N/A</v>
      </c>
      <c r="Y708" s="18" t="e">
        <f t="shared" si="142"/>
        <v>#N/A</v>
      </c>
      <c r="Z708" s="18" t="e">
        <f t="shared" si="143"/>
        <v>#N/A</v>
      </c>
      <c r="AA708" s="15" t="e">
        <f t="shared" si="144"/>
        <v>#N/A</v>
      </c>
      <c r="AB708" s="15" t="e">
        <f t="shared" si="145"/>
        <v>#N/A</v>
      </c>
      <c r="AC708" s="15" t="e">
        <f t="shared" si="146"/>
        <v>#N/A</v>
      </c>
    </row>
    <row r="709" spans="1:29" hidden="1" x14ac:dyDescent="0.2">
      <c r="A709">
        <v>5086</v>
      </c>
      <c r="C709" t="s">
        <v>3853</v>
      </c>
      <c r="D709" t="s">
        <v>3854</v>
      </c>
      <c r="E709" t="s">
        <v>123</v>
      </c>
      <c r="F709" t="s">
        <v>2345</v>
      </c>
      <c r="G709" t="e">
        <f t="shared" si="139"/>
        <v>#N/A</v>
      </c>
      <c r="H709" s="15" t="e">
        <f t="shared" si="147"/>
        <v>#N/A</v>
      </c>
      <c r="I709" s="15" t="e">
        <f t="shared" si="147"/>
        <v>#N/A</v>
      </c>
      <c r="J709" s="15" t="e">
        <f t="shared" si="147"/>
        <v>#N/A</v>
      </c>
      <c r="K709" s="15" t="e">
        <f t="shared" si="147"/>
        <v>#N/A</v>
      </c>
      <c r="L709" s="15" t="e">
        <f t="shared" si="147"/>
        <v>#N/A</v>
      </c>
      <c r="M709" s="15" t="e">
        <f t="shared" si="147"/>
        <v>#N/A</v>
      </c>
      <c r="N709" s="15" t="e">
        <f t="shared" si="147"/>
        <v>#N/A</v>
      </c>
      <c r="O709" s="15" t="e">
        <f t="shared" si="147"/>
        <v>#N/A</v>
      </c>
      <c r="P709" s="15" t="e">
        <f t="shared" si="147"/>
        <v>#N/A</v>
      </c>
      <c r="Q709" s="15" t="e">
        <f t="shared" si="147"/>
        <v>#N/A</v>
      </c>
      <c r="R709" s="15" t="e">
        <f t="shared" si="147"/>
        <v>#N/A</v>
      </c>
      <c r="S709" s="15" t="e">
        <f t="shared" si="147"/>
        <v>#N/A</v>
      </c>
      <c r="T709" s="15" t="e">
        <f t="shared" si="147"/>
        <v>#N/A</v>
      </c>
      <c r="U709" s="15" t="e">
        <f t="shared" si="147"/>
        <v>#N/A</v>
      </c>
      <c r="V709" s="15" t="e">
        <f t="shared" si="147"/>
        <v>#N/A</v>
      </c>
      <c r="W709" s="18" t="e">
        <f t="shared" si="140"/>
        <v>#N/A</v>
      </c>
      <c r="X709" s="18" t="e">
        <f t="shared" si="141"/>
        <v>#N/A</v>
      </c>
      <c r="Y709" s="18" t="e">
        <f t="shared" si="142"/>
        <v>#N/A</v>
      </c>
      <c r="Z709" s="18" t="e">
        <f t="shared" si="143"/>
        <v>#N/A</v>
      </c>
      <c r="AA709" s="15" t="e">
        <f t="shared" si="144"/>
        <v>#N/A</v>
      </c>
      <c r="AB709" s="15" t="e">
        <f t="shared" si="145"/>
        <v>#N/A</v>
      </c>
      <c r="AC709" s="15" t="e">
        <f t="shared" si="146"/>
        <v>#N/A</v>
      </c>
    </row>
    <row r="710" spans="1:29" hidden="1" x14ac:dyDescent="0.2">
      <c r="A710">
        <v>5087</v>
      </c>
      <c r="C710" t="s">
        <v>3855</v>
      </c>
      <c r="D710" t="s">
        <v>3856</v>
      </c>
      <c r="E710" t="s">
        <v>123</v>
      </c>
      <c r="F710" t="s">
        <v>2345</v>
      </c>
      <c r="G710" t="e">
        <f t="shared" si="139"/>
        <v>#N/A</v>
      </c>
      <c r="H710" s="15" t="e">
        <f t="shared" si="147"/>
        <v>#N/A</v>
      </c>
      <c r="I710" s="15" t="e">
        <f t="shared" si="147"/>
        <v>#N/A</v>
      </c>
      <c r="J710" s="15" t="e">
        <f t="shared" si="147"/>
        <v>#N/A</v>
      </c>
      <c r="K710" s="15" t="e">
        <f t="shared" si="147"/>
        <v>#N/A</v>
      </c>
      <c r="L710" s="15" t="e">
        <f t="shared" si="147"/>
        <v>#N/A</v>
      </c>
      <c r="M710" s="15" t="e">
        <f t="shared" si="147"/>
        <v>#N/A</v>
      </c>
      <c r="N710" s="15" t="e">
        <f t="shared" si="147"/>
        <v>#N/A</v>
      </c>
      <c r="O710" s="15" t="e">
        <f t="shared" si="147"/>
        <v>#N/A</v>
      </c>
      <c r="P710" s="15" t="e">
        <f t="shared" si="147"/>
        <v>#N/A</v>
      </c>
      <c r="Q710" s="15" t="e">
        <f t="shared" si="147"/>
        <v>#N/A</v>
      </c>
      <c r="R710" s="15" t="e">
        <f t="shared" si="147"/>
        <v>#N/A</v>
      </c>
      <c r="S710" s="15" t="e">
        <f t="shared" si="147"/>
        <v>#N/A</v>
      </c>
      <c r="T710" s="15" t="e">
        <f t="shared" si="147"/>
        <v>#N/A</v>
      </c>
      <c r="U710" s="15" t="e">
        <f t="shared" si="147"/>
        <v>#N/A</v>
      </c>
      <c r="V710" s="15" t="e">
        <f t="shared" si="147"/>
        <v>#N/A</v>
      </c>
      <c r="W710" s="18" t="e">
        <f t="shared" si="140"/>
        <v>#N/A</v>
      </c>
      <c r="X710" s="18" t="e">
        <f t="shared" si="141"/>
        <v>#N/A</v>
      </c>
      <c r="Y710" s="18" t="e">
        <f t="shared" si="142"/>
        <v>#N/A</v>
      </c>
      <c r="Z710" s="18" t="e">
        <f t="shared" si="143"/>
        <v>#N/A</v>
      </c>
      <c r="AA710" s="15" t="e">
        <f t="shared" si="144"/>
        <v>#N/A</v>
      </c>
      <c r="AB710" s="15" t="e">
        <f t="shared" si="145"/>
        <v>#N/A</v>
      </c>
      <c r="AC710" s="15" t="e">
        <f t="shared" si="146"/>
        <v>#N/A</v>
      </c>
    </row>
    <row r="711" spans="1:29" hidden="1" x14ac:dyDescent="0.2">
      <c r="A711">
        <v>5088</v>
      </c>
      <c r="C711" t="s">
        <v>3857</v>
      </c>
      <c r="D711" t="s">
        <v>3858</v>
      </c>
      <c r="E711" t="s">
        <v>123</v>
      </c>
      <c r="F711" t="s">
        <v>124</v>
      </c>
      <c r="G711" t="e">
        <f t="shared" si="139"/>
        <v>#N/A</v>
      </c>
      <c r="H711" s="15" t="e">
        <f t="shared" si="147"/>
        <v>#N/A</v>
      </c>
      <c r="I711" s="15" t="e">
        <f t="shared" si="147"/>
        <v>#N/A</v>
      </c>
      <c r="J711" s="15" t="e">
        <f t="shared" si="147"/>
        <v>#N/A</v>
      </c>
      <c r="K711" s="15" t="e">
        <f t="shared" si="147"/>
        <v>#N/A</v>
      </c>
      <c r="L711" s="15" t="e">
        <f t="shared" si="147"/>
        <v>#N/A</v>
      </c>
      <c r="M711" s="15" t="e">
        <f t="shared" si="147"/>
        <v>#N/A</v>
      </c>
      <c r="N711" s="15" t="e">
        <f t="shared" si="147"/>
        <v>#N/A</v>
      </c>
      <c r="O711" s="15" t="e">
        <f t="shared" si="147"/>
        <v>#N/A</v>
      </c>
      <c r="P711" s="15" t="e">
        <f t="shared" si="147"/>
        <v>#N/A</v>
      </c>
      <c r="Q711" s="15" t="e">
        <f t="shared" si="147"/>
        <v>#N/A</v>
      </c>
      <c r="R711" s="15" t="e">
        <f t="shared" si="147"/>
        <v>#N/A</v>
      </c>
      <c r="S711" s="15" t="e">
        <f t="shared" si="147"/>
        <v>#N/A</v>
      </c>
      <c r="T711" s="15" t="e">
        <f t="shared" si="147"/>
        <v>#N/A</v>
      </c>
      <c r="U711" s="15" t="e">
        <f t="shared" si="147"/>
        <v>#N/A</v>
      </c>
      <c r="V711" s="15" t="e">
        <f t="shared" si="147"/>
        <v>#N/A</v>
      </c>
      <c r="W711" s="18" t="e">
        <f t="shared" si="140"/>
        <v>#N/A</v>
      </c>
      <c r="X711" s="18" t="e">
        <f t="shared" si="141"/>
        <v>#N/A</v>
      </c>
      <c r="Y711" s="18" t="e">
        <f t="shared" si="142"/>
        <v>#N/A</v>
      </c>
      <c r="Z711" s="18" t="e">
        <f t="shared" si="143"/>
        <v>#N/A</v>
      </c>
      <c r="AA711" s="15" t="e">
        <f t="shared" si="144"/>
        <v>#N/A</v>
      </c>
      <c r="AB711" s="15" t="e">
        <f t="shared" si="145"/>
        <v>#N/A</v>
      </c>
      <c r="AC711" s="15" t="e">
        <f t="shared" si="146"/>
        <v>#N/A</v>
      </c>
    </row>
    <row r="712" spans="1:29" hidden="1" x14ac:dyDescent="0.2">
      <c r="A712">
        <v>5089</v>
      </c>
      <c r="C712" t="s">
        <v>3859</v>
      </c>
      <c r="D712" t="s">
        <v>3860</v>
      </c>
      <c r="E712" t="s">
        <v>123</v>
      </c>
      <c r="F712" t="s">
        <v>124</v>
      </c>
      <c r="G712" t="e">
        <f t="shared" si="139"/>
        <v>#N/A</v>
      </c>
      <c r="H712" s="15" t="e">
        <f t="shared" si="147"/>
        <v>#N/A</v>
      </c>
      <c r="I712" s="15" t="e">
        <f t="shared" si="147"/>
        <v>#N/A</v>
      </c>
      <c r="J712" s="15" t="e">
        <f t="shared" si="147"/>
        <v>#N/A</v>
      </c>
      <c r="K712" s="15" t="e">
        <f t="shared" si="147"/>
        <v>#N/A</v>
      </c>
      <c r="L712" s="15" t="e">
        <f t="shared" si="147"/>
        <v>#N/A</v>
      </c>
      <c r="M712" s="15" t="e">
        <f t="shared" si="147"/>
        <v>#N/A</v>
      </c>
      <c r="N712" s="15" t="e">
        <f t="shared" si="147"/>
        <v>#N/A</v>
      </c>
      <c r="O712" s="15" t="e">
        <f t="shared" si="147"/>
        <v>#N/A</v>
      </c>
      <c r="P712" s="15" t="e">
        <f t="shared" si="147"/>
        <v>#N/A</v>
      </c>
      <c r="Q712" s="15" t="e">
        <f t="shared" si="147"/>
        <v>#N/A</v>
      </c>
      <c r="R712" s="15" t="e">
        <f t="shared" si="147"/>
        <v>#N/A</v>
      </c>
      <c r="S712" s="15" t="e">
        <f t="shared" si="147"/>
        <v>#N/A</v>
      </c>
      <c r="T712" s="15" t="e">
        <f t="shared" si="147"/>
        <v>#N/A</v>
      </c>
      <c r="U712" s="15" t="e">
        <f t="shared" si="147"/>
        <v>#N/A</v>
      </c>
      <c r="V712" s="15" t="e">
        <f t="shared" si="147"/>
        <v>#N/A</v>
      </c>
      <c r="W712" s="18" t="e">
        <f t="shared" si="140"/>
        <v>#N/A</v>
      </c>
      <c r="X712" s="18" t="e">
        <f t="shared" si="141"/>
        <v>#N/A</v>
      </c>
      <c r="Y712" s="18" t="e">
        <f t="shared" si="142"/>
        <v>#N/A</v>
      </c>
      <c r="Z712" s="18" t="e">
        <f t="shared" si="143"/>
        <v>#N/A</v>
      </c>
      <c r="AA712" s="15" t="e">
        <f t="shared" si="144"/>
        <v>#N/A</v>
      </c>
      <c r="AB712" s="15" t="e">
        <f t="shared" si="145"/>
        <v>#N/A</v>
      </c>
      <c r="AC712" s="15" t="e">
        <f t="shared" si="146"/>
        <v>#N/A</v>
      </c>
    </row>
    <row r="713" spans="1:29" hidden="1" x14ac:dyDescent="0.2">
      <c r="A713">
        <v>5090</v>
      </c>
      <c r="C713" t="s">
        <v>3861</v>
      </c>
      <c r="D713" t="s">
        <v>3862</v>
      </c>
      <c r="E713" t="s">
        <v>123</v>
      </c>
      <c r="F713" t="s">
        <v>124</v>
      </c>
      <c r="G713" t="e">
        <f t="shared" si="139"/>
        <v>#N/A</v>
      </c>
      <c r="H713" s="15" t="e">
        <f t="shared" si="147"/>
        <v>#N/A</v>
      </c>
      <c r="I713" s="15" t="e">
        <f t="shared" si="147"/>
        <v>#N/A</v>
      </c>
      <c r="J713" s="15" t="e">
        <f t="shared" si="147"/>
        <v>#N/A</v>
      </c>
      <c r="K713" s="15" t="e">
        <f t="shared" si="147"/>
        <v>#N/A</v>
      </c>
      <c r="L713" s="15" t="e">
        <f t="shared" si="147"/>
        <v>#N/A</v>
      </c>
      <c r="M713" s="15" t="e">
        <f t="shared" si="147"/>
        <v>#N/A</v>
      </c>
      <c r="N713" s="15" t="e">
        <f t="shared" si="147"/>
        <v>#N/A</v>
      </c>
      <c r="O713" s="15" t="e">
        <f t="shared" si="147"/>
        <v>#N/A</v>
      </c>
      <c r="P713" s="15" t="e">
        <f t="shared" si="147"/>
        <v>#N/A</v>
      </c>
      <c r="Q713" s="15" t="e">
        <f t="shared" si="147"/>
        <v>#N/A</v>
      </c>
      <c r="R713" s="15" t="e">
        <f t="shared" si="147"/>
        <v>#N/A</v>
      </c>
      <c r="S713" s="15" t="e">
        <f t="shared" si="147"/>
        <v>#N/A</v>
      </c>
      <c r="T713" s="15" t="e">
        <f t="shared" si="147"/>
        <v>#N/A</v>
      </c>
      <c r="U713" s="15" t="e">
        <f t="shared" si="147"/>
        <v>#N/A</v>
      </c>
      <c r="V713" s="15" t="e">
        <f t="shared" si="147"/>
        <v>#N/A</v>
      </c>
      <c r="W713" s="18" t="e">
        <f t="shared" si="140"/>
        <v>#N/A</v>
      </c>
      <c r="X713" s="18" t="e">
        <f t="shared" si="141"/>
        <v>#N/A</v>
      </c>
      <c r="Y713" s="18" t="e">
        <f t="shared" si="142"/>
        <v>#N/A</v>
      </c>
      <c r="Z713" s="18" t="e">
        <f t="shared" si="143"/>
        <v>#N/A</v>
      </c>
      <c r="AA713" s="15" t="e">
        <f t="shared" si="144"/>
        <v>#N/A</v>
      </c>
      <c r="AB713" s="15" t="e">
        <f t="shared" si="145"/>
        <v>#N/A</v>
      </c>
      <c r="AC713" s="15" t="e">
        <f t="shared" si="146"/>
        <v>#N/A</v>
      </c>
    </row>
    <row r="714" spans="1:29" hidden="1" x14ac:dyDescent="0.2">
      <c r="A714">
        <v>5091</v>
      </c>
      <c r="C714" t="s">
        <v>3863</v>
      </c>
      <c r="D714" t="s">
        <v>3864</v>
      </c>
      <c r="E714" t="s">
        <v>123</v>
      </c>
      <c r="F714" t="s">
        <v>124</v>
      </c>
      <c r="G714" t="e">
        <f t="shared" si="139"/>
        <v>#N/A</v>
      </c>
      <c r="H714" s="15" t="e">
        <f t="shared" si="147"/>
        <v>#N/A</v>
      </c>
      <c r="I714" s="15" t="e">
        <f t="shared" si="147"/>
        <v>#N/A</v>
      </c>
      <c r="J714" s="15" t="e">
        <f t="shared" si="147"/>
        <v>#N/A</v>
      </c>
      <c r="K714" s="15" t="e">
        <f t="shared" si="147"/>
        <v>#N/A</v>
      </c>
      <c r="L714" s="15" t="e">
        <f t="shared" si="147"/>
        <v>#N/A</v>
      </c>
      <c r="M714" s="15" t="e">
        <f t="shared" si="147"/>
        <v>#N/A</v>
      </c>
      <c r="N714" s="15" t="e">
        <f t="shared" si="147"/>
        <v>#N/A</v>
      </c>
      <c r="O714" s="15" t="e">
        <f t="shared" si="147"/>
        <v>#N/A</v>
      </c>
      <c r="P714" s="15" t="e">
        <f t="shared" si="147"/>
        <v>#N/A</v>
      </c>
      <c r="Q714" s="15" t="e">
        <f t="shared" si="147"/>
        <v>#N/A</v>
      </c>
      <c r="R714" s="15" t="e">
        <f t="shared" si="147"/>
        <v>#N/A</v>
      </c>
      <c r="S714" s="15" t="e">
        <f t="shared" si="147"/>
        <v>#N/A</v>
      </c>
      <c r="T714" s="15" t="e">
        <f t="shared" si="147"/>
        <v>#N/A</v>
      </c>
      <c r="U714" s="15" t="e">
        <f t="shared" si="147"/>
        <v>#N/A</v>
      </c>
      <c r="V714" s="15" t="e">
        <f t="shared" si="147"/>
        <v>#N/A</v>
      </c>
      <c r="W714" s="18" t="e">
        <f t="shared" si="140"/>
        <v>#N/A</v>
      </c>
      <c r="X714" s="18" t="e">
        <f t="shared" si="141"/>
        <v>#N/A</v>
      </c>
      <c r="Y714" s="18" t="e">
        <f t="shared" si="142"/>
        <v>#N/A</v>
      </c>
      <c r="Z714" s="18" t="e">
        <f t="shared" si="143"/>
        <v>#N/A</v>
      </c>
      <c r="AA714" s="15" t="e">
        <f t="shared" si="144"/>
        <v>#N/A</v>
      </c>
      <c r="AB714" s="15" t="e">
        <f t="shared" si="145"/>
        <v>#N/A</v>
      </c>
      <c r="AC714" s="15" t="e">
        <f t="shared" si="146"/>
        <v>#N/A</v>
      </c>
    </row>
    <row r="715" spans="1:29" hidden="1" x14ac:dyDescent="0.2">
      <c r="A715">
        <v>5092</v>
      </c>
      <c r="C715" t="s">
        <v>3865</v>
      </c>
      <c r="D715" t="s">
        <v>3866</v>
      </c>
      <c r="E715" t="s">
        <v>123</v>
      </c>
      <c r="F715" t="s">
        <v>124</v>
      </c>
      <c r="G715" t="e">
        <f t="shared" si="139"/>
        <v>#N/A</v>
      </c>
      <c r="H715" s="15" t="e">
        <f t="shared" si="147"/>
        <v>#N/A</v>
      </c>
      <c r="I715" s="15" t="e">
        <f t="shared" si="147"/>
        <v>#N/A</v>
      </c>
      <c r="J715" s="15" t="e">
        <f t="shared" si="147"/>
        <v>#N/A</v>
      </c>
      <c r="K715" s="15" t="e">
        <f t="shared" si="147"/>
        <v>#N/A</v>
      </c>
      <c r="L715" s="15" t="e">
        <f t="shared" si="147"/>
        <v>#N/A</v>
      </c>
      <c r="M715" s="15" t="e">
        <f t="shared" si="147"/>
        <v>#N/A</v>
      </c>
      <c r="N715" s="15" t="e">
        <f t="shared" si="147"/>
        <v>#N/A</v>
      </c>
      <c r="O715" s="15" t="e">
        <f t="shared" si="147"/>
        <v>#N/A</v>
      </c>
      <c r="P715" s="15" t="e">
        <f t="shared" si="147"/>
        <v>#N/A</v>
      </c>
      <c r="Q715" s="15" t="e">
        <f t="shared" si="147"/>
        <v>#N/A</v>
      </c>
      <c r="R715" s="15" t="e">
        <f t="shared" si="147"/>
        <v>#N/A</v>
      </c>
      <c r="S715" s="15" t="e">
        <f t="shared" si="147"/>
        <v>#N/A</v>
      </c>
      <c r="T715" s="15" t="e">
        <f t="shared" si="147"/>
        <v>#N/A</v>
      </c>
      <c r="U715" s="15" t="e">
        <f t="shared" si="147"/>
        <v>#N/A</v>
      </c>
      <c r="V715" s="15" t="e">
        <f t="shared" si="147"/>
        <v>#N/A</v>
      </c>
      <c r="W715" s="18" t="e">
        <f t="shared" si="140"/>
        <v>#N/A</v>
      </c>
      <c r="X715" s="18" t="e">
        <f t="shared" si="141"/>
        <v>#N/A</v>
      </c>
      <c r="Y715" s="18" t="e">
        <f t="shared" si="142"/>
        <v>#N/A</v>
      </c>
      <c r="Z715" s="18" t="e">
        <f t="shared" si="143"/>
        <v>#N/A</v>
      </c>
      <c r="AA715" s="15" t="e">
        <f t="shared" si="144"/>
        <v>#N/A</v>
      </c>
      <c r="AB715" s="15" t="e">
        <f t="shared" si="145"/>
        <v>#N/A</v>
      </c>
      <c r="AC715" s="15" t="e">
        <f t="shared" si="146"/>
        <v>#N/A</v>
      </c>
    </row>
    <row r="716" spans="1:29" hidden="1" x14ac:dyDescent="0.2">
      <c r="A716">
        <v>5093</v>
      </c>
      <c r="B716">
        <v>43004</v>
      </c>
      <c r="C716" t="s">
        <v>3867</v>
      </c>
      <c r="D716" t="s">
        <v>3868</v>
      </c>
      <c r="E716" t="s">
        <v>123</v>
      </c>
      <c r="F716" t="s">
        <v>2345</v>
      </c>
      <c r="G716" t="e">
        <f t="shared" si="139"/>
        <v>#N/A</v>
      </c>
      <c r="H716" s="15" t="e">
        <f t="shared" si="147"/>
        <v>#N/A</v>
      </c>
      <c r="I716" s="15" t="e">
        <f t="shared" si="147"/>
        <v>#N/A</v>
      </c>
      <c r="J716" s="15" t="e">
        <f t="shared" si="147"/>
        <v>#N/A</v>
      </c>
      <c r="K716" s="15" t="e">
        <f t="shared" si="147"/>
        <v>#N/A</v>
      </c>
      <c r="L716" s="15" t="e">
        <f t="shared" si="147"/>
        <v>#N/A</v>
      </c>
      <c r="M716" s="15" t="e">
        <f t="shared" si="147"/>
        <v>#N/A</v>
      </c>
      <c r="N716" s="15" t="e">
        <f t="shared" si="147"/>
        <v>#N/A</v>
      </c>
      <c r="O716" s="15" t="e">
        <f t="shared" si="147"/>
        <v>#N/A</v>
      </c>
      <c r="P716" s="15" t="e">
        <f t="shared" si="147"/>
        <v>#N/A</v>
      </c>
      <c r="Q716" s="15" t="e">
        <f t="shared" si="147"/>
        <v>#N/A</v>
      </c>
      <c r="R716" s="15" t="e">
        <f t="shared" si="147"/>
        <v>#N/A</v>
      </c>
      <c r="S716" s="15" t="e">
        <f t="shared" si="147"/>
        <v>#N/A</v>
      </c>
      <c r="T716" s="15" t="e">
        <f t="shared" si="147"/>
        <v>#N/A</v>
      </c>
      <c r="U716" s="15" t="e">
        <f t="shared" si="147"/>
        <v>#N/A</v>
      </c>
      <c r="V716" s="15" t="e">
        <f t="shared" si="147"/>
        <v>#N/A</v>
      </c>
      <c r="W716" s="18" t="e">
        <f t="shared" si="140"/>
        <v>#N/A</v>
      </c>
      <c r="X716" s="18" t="e">
        <f t="shared" si="141"/>
        <v>#N/A</v>
      </c>
      <c r="Y716" s="18" t="e">
        <f t="shared" si="142"/>
        <v>#N/A</v>
      </c>
      <c r="Z716" s="18" t="e">
        <f t="shared" si="143"/>
        <v>#N/A</v>
      </c>
      <c r="AA716" s="15" t="e">
        <f t="shared" si="144"/>
        <v>#N/A</v>
      </c>
      <c r="AB716" s="15" t="e">
        <f t="shared" si="145"/>
        <v>#N/A</v>
      </c>
      <c r="AC716" s="15" t="e">
        <f t="shared" si="146"/>
        <v>#N/A</v>
      </c>
    </row>
    <row r="717" spans="1:29" hidden="1" x14ac:dyDescent="0.2">
      <c r="A717">
        <v>5094</v>
      </c>
      <c r="B717">
        <v>43415</v>
      </c>
      <c r="C717" t="s">
        <v>3869</v>
      </c>
      <c r="D717" t="s">
        <v>3870</v>
      </c>
      <c r="E717" t="s">
        <v>123</v>
      </c>
      <c r="F717" t="s">
        <v>124</v>
      </c>
      <c r="G717" t="e">
        <f t="shared" si="139"/>
        <v>#N/A</v>
      </c>
      <c r="H717" s="15" t="e">
        <f t="shared" si="147"/>
        <v>#N/A</v>
      </c>
      <c r="I717" s="15" t="e">
        <f t="shared" si="147"/>
        <v>#N/A</v>
      </c>
      <c r="J717" s="15" t="e">
        <f t="shared" si="147"/>
        <v>#N/A</v>
      </c>
      <c r="K717" s="15" t="e">
        <f t="shared" si="147"/>
        <v>#N/A</v>
      </c>
      <c r="L717" s="15" t="e">
        <f t="shared" si="147"/>
        <v>#N/A</v>
      </c>
      <c r="M717" s="15" t="e">
        <f t="shared" si="147"/>
        <v>#N/A</v>
      </c>
      <c r="N717" s="15" t="e">
        <f t="shared" si="147"/>
        <v>#N/A</v>
      </c>
      <c r="O717" s="15" t="e">
        <f t="shared" si="147"/>
        <v>#N/A</v>
      </c>
      <c r="P717" s="15" t="e">
        <f t="shared" si="147"/>
        <v>#N/A</v>
      </c>
      <c r="Q717" s="15" t="e">
        <f t="shared" si="147"/>
        <v>#N/A</v>
      </c>
      <c r="R717" s="15" t="e">
        <f t="shared" si="147"/>
        <v>#N/A</v>
      </c>
      <c r="S717" s="15" t="e">
        <f t="shared" si="147"/>
        <v>#N/A</v>
      </c>
      <c r="T717" s="15" t="e">
        <f t="shared" si="147"/>
        <v>#N/A</v>
      </c>
      <c r="U717" s="15" t="e">
        <f t="shared" si="147"/>
        <v>#N/A</v>
      </c>
      <c r="V717" s="15" t="e">
        <f t="shared" si="147"/>
        <v>#N/A</v>
      </c>
      <c r="W717" s="18" t="e">
        <f t="shared" si="140"/>
        <v>#N/A</v>
      </c>
      <c r="X717" s="18" t="e">
        <f t="shared" si="141"/>
        <v>#N/A</v>
      </c>
      <c r="Y717" s="18" t="e">
        <f t="shared" si="142"/>
        <v>#N/A</v>
      </c>
      <c r="Z717" s="18" t="e">
        <f t="shared" si="143"/>
        <v>#N/A</v>
      </c>
      <c r="AA717" s="15" t="e">
        <f t="shared" si="144"/>
        <v>#N/A</v>
      </c>
      <c r="AB717" s="15" t="e">
        <f t="shared" si="145"/>
        <v>#N/A</v>
      </c>
      <c r="AC717" s="15" t="e">
        <f t="shared" si="146"/>
        <v>#N/A</v>
      </c>
    </row>
    <row r="718" spans="1:29" hidden="1" x14ac:dyDescent="0.2">
      <c r="A718">
        <v>5095</v>
      </c>
      <c r="B718">
        <v>43518</v>
      </c>
      <c r="C718" t="s">
        <v>3871</v>
      </c>
      <c r="D718" t="s">
        <v>6298</v>
      </c>
      <c r="E718" t="s">
        <v>1158</v>
      </c>
      <c r="F718" t="s">
        <v>140</v>
      </c>
      <c r="G718" t="str">
        <f t="shared" si="139"/>
        <v>PGP - Inspection - ILI - MFL - PEP</v>
      </c>
      <c r="H718" s="15">
        <f t="shared" si="147"/>
        <v>0</v>
      </c>
      <c r="I718" s="15">
        <f t="shared" si="147"/>
        <v>0</v>
      </c>
      <c r="J718" s="15">
        <f t="shared" si="147"/>
        <v>59939.5</v>
      </c>
      <c r="K718" s="15">
        <f t="shared" si="147"/>
        <v>220370.66</v>
      </c>
      <c r="L718" s="15">
        <f t="shared" si="147"/>
        <v>450000</v>
      </c>
      <c r="M718" s="15">
        <f t="shared" si="147"/>
        <v>0</v>
      </c>
      <c r="N718" s="15">
        <f t="shared" si="147"/>
        <v>400000</v>
      </c>
      <c r="O718" s="15">
        <f t="shared" si="147"/>
        <v>59939.5</v>
      </c>
      <c r="P718" s="15">
        <f t="shared" si="147"/>
        <v>59939.5</v>
      </c>
      <c r="Q718" s="15">
        <f t="shared" si="147"/>
        <v>0</v>
      </c>
      <c r="R718" s="15">
        <f t="shared" si="147"/>
        <v>220370.66</v>
      </c>
      <c r="S718" s="15">
        <f t="shared" si="147"/>
        <v>220370.66</v>
      </c>
      <c r="T718" s="15">
        <f t="shared" si="147"/>
        <v>0</v>
      </c>
      <c r="U718" s="15">
        <f t="shared" si="147"/>
        <v>15377.5</v>
      </c>
      <c r="V718" s="15">
        <f t="shared" si="147"/>
        <v>0</v>
      </c>
      <c r="W718" s="18">
        <f t="shared" si="140"/>
        <v>400000</v>
      </c>
      <c r="X718" s="18">
        <f t="shared" si="141"/>
        <v>220370.66</v>
      </c>
      <c r="Y718" s="18">
        <f t="shared" si="142"/>
        <v>179629.34</v>
      </c>
      <c r="Z718" s="18">
        <f t="shared" si="143"/>
        <v>0</v>
      </c>
      <c r="AA718" s="15">
        <f t="shared" si="144"/>
        <v>160431.16</v>
      </c>
      <c r="AB718" s="15">
        <f t="shared" si="145"/>
        <v>59939.5</v>
      </c>
      <c r="AC718" s="15">
        <f t="shared" si="146"/>
        <v>0</v>
      </c>
    </row>
    <row r="719" spans="1:29" hidden="1" x14ac:dyDescent="0.2">
      <c r="A719">
        <v>5096</v>
      </c>
      <c r="C719" t="s">
        <v>4197</v>
      </c>
      <c r="D719" t="s">
        <v>3873</v>
      </c>
      <c r="E719" t="s">
        <v>147</v>
      </c>
      <c r="F719" t="s">
        <v>6266</v>
      </c>
      <c r="G719" t="e">
        <f t="shared" si="139"/>
        <v>#N/A</v>
      </c>
      <c r="H719" s="15" t="e">
        <f t="shared" si="147"/>
        <v>#N/A</v>
      </c>
      <c r="I719" s="15" t="e">
        <f t="shared" si="147"/>
        <v>#N/A</v>
      </c>
      <c r="J719" s="15" t="e">
        <f t="shared" si="147"/>
        <v>#N/A</v>
      </c>
      <c r="K719" s="15" t="e">
        <f t="shared" si="147"/>
        <v>#N/A</v>
      </c>
      <c r="L719" s="15" t="e">
        <f t="shared" si="147"/>
        <v>#N/A</v>
      </c>
      <c r="M719" s="15" t="e">
        <f t="shared" si="147"/>
        <v>#N/A</v>
      </c>
      <c r="N719" s="15" t="e">
        <f t="shared" si="147"/>
        <v>#N/A</v>
      </c>
      <c r="O719" s="15" t="e">
        <f t="shared" si="147"/>
        <v>#N/A</v>
      </c>
      <c r="P719" s="15" t="e">
        <f t="shared" si="147"/>
        <v>#N/A</v>
      </c>
      <c r="Q719" s="15" t="e">
        <f t="shared" si="147"/>
        <v>#N/A</v>
      </c>
      <c r="R719" s="15" t="e">
        <f t="shared" si="147"/>
        <v>#N/A</v>
      </c>
      <c r="S719" s="15" t="e">
        <f t="shared" si="147"/>
        <v>#N/A</v>
      </c>
      <c r="T719" s="15" t="e">
        <f t="shared" si="147"/>
        <v>#N/A</v>
      </c>
      <c r="U719" s="15" t="e">
        <f t="shared" si="147"/>
        <v>#N/A</v>
      </c>
      <c r="V719" s="15" t="e">
        <f t="shared" si="147"/>
        <v>#N/A</v>
      </c>
      <c r="W719" s="18" t="e">
        <f t="shared" si="140"/>
        <v>#N/A</v>
      </c>
      <c r="X719" s="18" t="e">
        <f t="shared" si="141"/>
        <v>#N/A</v>
      </c>
      <c r="Y719" s="18" t="e">
        <f t="shared" si="142"/>
        <v>#N/A</v>
      </c>
      <c r="Z719" s="18" t="e">
        <f t="shared" si="143"/>
        <v>#N/A</v>
      </c>
      <c r="AA719" s="15" t="e">
        <f t="shared" si="144"/>
        <v>#N/A</v>
      </c>
      <c r="AB719" s="15" t="e">
        <f t="shared" si="145"/>
        <v>#N/A</v>
      </c>
      <c r="AC719" s="15" t="e">
        <f t="shared" si="146"/>
        <v>#N/A</v>
      </c>
    </row>
    <row r="720" spans="1:29" hidden="1" x14ac:dyDescent="0.2">
      <c r="A720">
        <v>5097</v>
      </c>
      <c r="C720" t="s">
        <v>3874</v>
      </c>
      <c r="D720" t="s">
        <v>3875</v>
      </c>
      <c r="E720" t="s">
        <v>1158</v>
      </c>
      <c r="F720" t="s">
        <v>140</v>
      </c>
      <c r="G720" t="str">
        <f t="shared" si="139"/>
        <v>Odourant System - upgrade/de-commissioning</v>
      </c>
      <c r="H720" s="15">
        <f t="shared" si="147"/>
        <v>0</v>
      </c>
      <c r="I720" s="15">
        <f t="shared" si="147"/>
        <v>0</v>
      </c>
      <c r="J720" s="15">
        <f t="shared" si="147"/>
        <v>18106.63</v>
      </c>
      <c r="K720" s="15">
        <f t="shared" si="147"/>
        <v>115219.5</v>
      </c>
      <c r="L720" s="15">
        <f t="shared" si="147"/>
        <v>500000</v>
      </c>
      <c r="M720" s="15">
        <f t="shared" si="147"/>
        <v>0</v>
      </c>
      <c r="N720" s="15">
        <f t="shared" si="147"/>
        <v>125000</v>
      </c>
      <c r="O720" s="15">
        <f t="shared" si="147"/>
        <v>18106.63</v>
      </c>
      <c r="P720" s="15">
        <f t="shared" si="147"/>
        <v>18106.63</v>
      </c>
      <c r="Q720" s="15">
        <f t="shared" si="147"/>
        <v>0</v>
      </c>
      <c r="R720" s="15">
        <f t="shared" si="147"/>
        <v>115219.5</v>
      </c>
      <c r="S720" s="15">
        <f t="shared" si="147"/>
        <v>115219.5</v>
      </c>
      <c r="T720" s="15">
        <f t="shared" si="147"/>
        <v>0</v>
      </c>
      <c r="U720" s="15">
        <f t="shared" si="147"/>
        <v>2931.06</v>
      </c>
      <c r="V720" s="15">
        <f t="shared" si="147"/>
        <v>0</v>
      </c>
      <c r="W720" s="18">
        <f t="shared" si="140"/>
        <v>125000</v>
      </c>
      <c r="X720" s="18">
        <f t="shared" si="141"/>
        <v>115219.5</v>
      </c>
      <c r="Y720" s="18">
        <f t="shared" si="142"/>
        <v>9780.5</v>
      </c>
      <c r="Z720" s="18">
        <f t="shared" si="143"/>
        <v>0</v>
      </c>
      <c r="AA720" s="15">
        <f t="shared" si="144"/>
        <v>97112.87</v>
      </c>
      <c r="AB720" s="15">
        <f t="shared" si="145"/>
        <v>18106.63</v>
      </c>
      <c r="AC720" s="15">
        <f t="shared" si="146"/>
        <v>0</v>
      </c>
    </row>
    <row r="721" spans="1:29" hidden="1" x14ac:dyDescent="0.2">
      <c r="A721">
        <v>5098</v>
      </c>
      <c r="C721" t="s">
        <v>3876</v>
      </c>
      <c r="D721" t="s">
        <v>3877</v>
      </c>
      <c r="E721" t="s">
        <v>147</v>
      </c>
      <c r="F721" t="s">
        <v>6266</v>
      </c>
      <c r="G721" t="e">
        <f t="shared" si="139"/>
        <v>#N/A</v>
      </c>
      <c r="H721" s="15" t="e">
        <f t="shared" si="147"/>
        <v>#N/A</v>
      </c>
      <c r="I721" s="15" t="e">
        <f t="shared" si="147"/>
        <v>#N/A</v>
      </c>
      <c r="J721" s="15" t="e">
        <f t="shared" si="147"/>
        <v>#N/A</v>
      </c>
      <c r="K721" s="15" t="e">
        <f t="shared" si="147"/>
        <v>#N/A</v>
      </c>
      <c r="L721" s="15" t="e">
        <f t="shared" si="147"/>
        <v>#N/A</v>
      </c>
      <c r="M721" s="15" t="e">
        <f t="shared" si="147"/>
        <v>#N/A</v>
      </c>
      <c r="N721" s="15" t="e">
        <f t="shared" si="147"/>
        <v>#N/A</v>
      </c>
      <c r="O721" s="15" t="e">
        <f t="shared" si="147"/>
        <v>#N/A</v>
      </c>
      <c r="P721" s="15" t="e">
        <f t="shared" si="147"/>
        <v>#N/A</v>
      </c>
      <c r="Q721" s="15" t="e">
        <f t="shared" si="147"/>
        <v>#N/A</v>
      </c>
      <c r="R721" s="15" t="e">
        <f t="shared" si="147"/>
        <v>#N/A</v>
      </c>
      <c r="S721" s="15" t="e">
        <f t="shared" si="147"/>
        <v>#N/A</v>
      </c>
      <c r="T721" s="15" t="e">
        <f t="shared" si="147"/>
        <v>#N/A</v>
      </c>
      <c r="U721" s="15" t="e">
        <f t="shared" si="147"/>
        <v>#N/A</v>
      </c>
      <c r="V721" s="15" t="e">
        <f t="shared" si="147"/>
        <v>#N/A</v>
      </c>
      <c r="W721" s="18" t="e">
        <f t="shared" si="140"/>
        <v>#N/A</v>
      </c>
      <c r="X721" s="18" t="e">
        <f t="shared" si="141"/>
        <v>#N/A</v>
      </c>
      <c r="Y721" s="18" t="e">
        <f t="shared" si="142"/>
        <v>#N/A</v>
      </c>
      <c r="Z721" s="18" t="e">
        <f t="shared" si="143"/>
        <v>#N/A</v>
      </c>
      <c r="AA721" s="15" t="e">
        <f t="shared" si="144"/>
        <v>#N/A</v>
      </c>
      <c r="AB721" s="15" t="e">
        <f t="shared" si="145"/>
        <v>#N/A</v>
      </c>
      <c r="AC721" s="15" t="e">
        <f t="shared" si="146"/>
        <v>#N/A</v>
      </c>
    </row>
    <row r="722" spans="1:29" hidden="1" x14ac:dyDescent="0.2">
      <c r="A722">
        <v>5099</v>
      </c>
      <c r="B722">
        <v>43181</v>
      </c>
      <c r="C722" t="s">
        <v>3878</v>
      </c>
      <c r="D722" t="s">
        <v>3879</v>
      </c>
      <c r="E722" t="s">
        <v>147</v>
      </c>
      <c r="F722" t="s">
        <v>6266</v>
      </c>
      <c r="G722" t="e">
        <f t="shared" si="139"/>
        <v>#N/A</v>
      </c>
      <c r="H722" s="15" t="e">
        <f t="shared" ref="H722:V738" si="148">VLOOKUP($A722,SIBMonthly,H$1,FALSE)</f>
        <v>#N/A</v>
      </c>
      <c r="I722" s="15" t="e">
        <f t="shared" si="148"/>
        <v>#N/A</v>
      </c>
      <c r="J722" s="15" t="e">
        <f t="shared" si="148"/>
        <v>#N/A</v>
      </c>
      <c r="K722" s="15" t="e">
        <f t="shared" si="148"/>
        <v>#N/A</v>
      </c>
      <c r="L722" s="15" t="e">
        <f t="shared" si="148"/>
        <v>#N/A</v>
      </c>
      <c r="M722" s="15" t="e">
        <f t="shared" si="148"/>
        <v>#N/A</v>
      </c>
      <c r="N722" s="15" t="e">
        <f t="shared" si="148"/>
        <v>#N/A</v>
      </c>
      <c r="O722" s="15" t="e">
        <f t="shared" si="148"/>
        <v>#N/A</v>
      </c>
      <c r="P722" s="15" t="e">
        <f t="shared" si="148"/>
        <v>#N/A</v>
      </c>
      <c r="Q722" s="15" t="e">
        <f t="shared" si="148"/>
        <v>#N/A</v>
      </c>
      <c r="R722" s="15" t="e">
        <f t="shared" si="148"/>
        <v>#N/A</v>
      </c>
      <c r="S722" s="15" t="e">
        <f t="shared" si="148"/>
        <v>#N/A</v>
      </c>
      <c r="T722" s="15" t="e">
        <f t="shared" si="148"/>
        <v>#N/A</v>
      </c>
      <c r="U722" s="15" t="e">
        <f t="shared" si="148"/>
        <v>#N/A</v>
      </c>
      <c r="V722" s="15" t="e">
        <f t="shared" si="148"/>
        <v>#N/A</v>
      </c>
      <c r="W722" s="18" t="e">
        <f t="shared" si="140"/>
        <v>#N/A</v>
      </c>
      <c r="X722" s="18" t="e">
        <f t="shared" si="141"/>
        <v>#N/A</v>
      </c>
      <c r="Y722" s="18" t="e">
        <f t="shared" si="142"/>
        <v>#N/A</v>
      </c>
      <c r="Z722" s="18" t="e">
        <f t="shared" si="143"/>
        <v>#N/A</v>
      </c>
      <c r="AA722" s="15" t="e">
        <f t="shared" si="144"/>
        <v>#N/A</v>
      </c>
      <c r="AB722" s="15" t="e">
        <f t="shared" si="145"/>
        <v>#N/A</v>
      </c>
      <c r="AC722" s="15" t="e">
        <f t="shared" si="146"/>
        <v>#N/A</v>
      </c>
    </row>
    <row r="723" spans="1:29" hidden="1" x14ac:dyDescent="0.2">
      <c r="A723">
        <v>5101</v>
      </c>
      <c r="C723" t="s">
        <v>3881</v>
      </c>
      <c r="D723" t="s">
        <v>6299</v>
      </c>
      <c r="E723" t="s">
        <v>1158</v>
      </c>
      <c r="F723" t="s">
        <v>140</v>
      </c>
      <c r="G723" t="e">
        <f t="shared" si="139"/>
        <v>#N/A</v>
      </c>
      <c r="H723" s="15" t="e">
        <f t="shared" si="148"/>
        <v>#N/A</v>
      </c>
      <c r="I723" s="15" t="e">
        <f t="shared" si="148"/>
        <v>#N/A</v>
      </c>
      <c r="J723" s="15" t="e">
        <f t="shared" si="148"/>
        <v>#N/A</v>
      </c>
      <c r="K723" s="15" t="e">
        <f t="shared" si="148"/>
        <v>#N/A</v>
      </c>
      <c r="L723" s="15" t="e">
        <f t="shared" si="148"/>
        <v>#N/A</v>
      </c>
      <c r="M723" s="15" t="e">
        <f t="shared" si="148"/>
        <v>#N/A</v>
      </c>
      <c r="N723" s="15" t="e">
        <f t="shared" si="148"/>
        <v>#N/A</v>
      </c>
      <c r="O723" s="15" t="e">
        <f t="shared" si="148"/>
        <v>#N/A</v>
      </c>
      <c r="P723" s="15" t="e">
        <f t="shared" si="148"/>
        <v>#N/A</v>
      </c>
      <c r="Q723" s="15" t="e">
        <f t="shared" si="148"/>
        <v>#N/A</v>
      </c>
      <c r="R723" s="15" t="e">
        <f t="shared" si="148"/>
        <v>#N/A</v>
      </c>
      <c r="S723" s="15" t="e">
        <f t="shared" si="148"/>
        <v>#N/A</v>
      </c>
      <c r="T723" s="15" t="e">
        <f t="shared" si="148"/>
        <v>#N/A</v>
      </c>
      <c r="U723" s="15" t="e">
        <f t="shared" si="148"/>
        <v>#N/A</v>
      </c>
      <c r="V723" s="15" t="e">
        <f t="shared" si="148"/>
        <v>#N/A</v>
      </c>
      <c r="W723" s="18" t="e">
        <f t="shared" si="140"/>
        <v>#N/A</v>
      </c>
      <c r="X723" s="18" t="e">
        <f t="shared" si="141"/>
        <v>#N/A</v>
      </c>
      <c r="Y723" s="18" t="e">
        <f t="shared" si="142"/>
        <v>#N/A</v>
      </c>
      <c r="Z723" s="18" t="e">
        <f t="shared" si="143"/>
        <v>#N/A</v>
      </c>
      <c r="AA723" s="15" t="e">
        <f t="shared" si="144"/>
        <v>#N/A</v>
      </c>
      <c r="AB723" s="15" t="e">
        <f t="shared" si="145"/>
        <v>#N/A</v>
      </c>
      <c r="AC723" s="15" t="e">
        <f t="shared" si="146"/>
        <v>#N/A</v>
      </c>
    </row>
    <row r="724" spans="1:29" hidden="1" x14ac:dyDescent="0.2">
      <c r="A724">
        <v>5102</v>
      </c>
      <c r="C724" t="s">
        <v>3884</v>
      </c>
      <c r="D724" t="s">
        <v>3885</v>
      </c>
      <c r="E724" t="s">
        <v>147</v>
      </c>
      <c r="F724" t="s">
        <v>6266</v>
      </c>
      <c r="G724" t="e">
        <f t="shared" si="139"/>
        <v>#N/A</v>
      </c>
      <c r="H724" s="15" t="e">
        <f t="shared" si="148"/>
        <v>#N/A</v>
      </c>
      <c r="I724" s="15" t="e">
        <f t="shared" si="148"/>
        <v>#N/A</v>
      </c>
      <c r="J724" s="15" t="e">
        <f t="shared" si="148"/>
        <v>#N/A</v>
      </c>
      <c r="K724" s="15" t="e">
        <f t="shared" si="148"/>
        <v>#N/A</v>
      </c>
      <c r="L724" s="15" t="e">
        <f t="shared" si="148"/>
        <v>#N/A</v>
      </c>
      <c r="M724" s="15" t="e">
        <f t="shared" si="148"/>
        <v>#N/A</v>
      </c>
      <c r="N724" s="15" t="e">
        <f t="shared" si="148"/>
        <v>#N/A</v>
      </c>
      <c r="O724" s="15" t="e">
        <f t="shared" si="148"/>
        <v>#N/A</v>
      </c>
      <c r="P724" s="15" t="e">
        <f t="shared" si="148"/>
        <v>#N/A</v>
      </c>
      <c r="Q724" s="15" t="e">
        <f t="shared" si="148"/>
        <v>#N/A</v>
      </c>
      <c r="R724" s="15" t="e">
        <f t="shared" si="148"/>
        <v>#N/A</v>
      </c>
      <c r="S724" s="15" t="e">
        <f t="shared" si="148"/>
        <v>#N/A</v>
      </c>
      <c r="T724" s="15" t="e">
        <f t="shared" si="148"/>
        <v>#N/A</v>
      </c>
      <c r="U724" s="15" t="e">
        <f t="shared" si="148"/>
        <v>#N/A</v>
      </c>
      <c r="V724" s="15" t="e">
        <f t="shared" si="148"/>
        <v>#N/A</v>
      </c>
      <c r="W724" s="18" t="e">
        <f t="shared" si="140"/>
        <v>#N/A</v>
      </c>
      <c r="X724" s="18" t="e">
        <f t="shared" si="141"/>
        <v>#N/A</v>
      </c>
      <c r="Y724" s="18" t="e">
        <f t="shared" si="142"/>
        <v>#N/A</v>
      </c>
      <c r="Z724" s="18" t="e">
        <f t="shared" si="143"/>
        <v>#N/A</v>
      </c>
      <c r="AA724" s="15" t="e">
        <f t="shared" si="144"/>
        <v>#N/A</v>
      </c>
      <c r="AB724" s="15" t="e">
        <f t="shared" si="145"/>
        <v>#N/A</v>
      </c>
      <c r="AC724" s="15" t="e">
        <f t="shared" si="146"/>
        <v>#N/A</v>
      </c>
    </row>
    <row r="725" spans="1:29" hidden="1" x14ac:dyDescent="0.2">
      <c r="A725">
        <v>5108</v>
      </c>
      <c r="C725" t="s">
        <v>4463</v>
      </c>
      <c r="D725" t="s">
        <v>3894</v>
      </c>
      <c r="E725" t="s">
        <v>91</v>
      </c>
      <c r="F725" t="s">
        <v>92</v>
      </c>
      <c r="G725" t="e">
        <f t="shared" si="139"/>
        <v>#N/A</v>
      </c>
      <c r="H725" s="15" t="e">
        <f t="shared" si="148"/>
        <v>#N/A</v>
      </c>
      <c r="I725" s="15" t="e">
        <f t="shared" si="148"/>
        <v>#N/A</v>
      </c>
      <c r="J725" s="15" t="e">
        <f t="shared" si="148"/>
        <v>#N/A</v>
      </c>
      <c r="K725" s="15" t="e">
        <f t="shared" si="148"/>
        <v>#N/A</v>
      </c>
      <c r="L725" s="15" t="e">
        <f t="shared" si="148"/>
        <v>#N/A</v>
      </c>
      <c r="M725" s="15" t="e">
        <f t="shared" si="148"/>
        <v>#N/A</v>
      </c>
      <c r="N725" s="15" t="e">
        <f t="shared" si="148"/>
        <v>#N/A</v>
      </c>
      <c r="O725" s="15" t="e">
        <f t="shared" si="148"/>
        <v>#N/A</v>
      </c>
      <c r="P725" s="15" t="e">
        <f t="shared" si="148"/>
        <v>#N/A</v>
      </c>
      <c r="Q725" s="15" t="e">
        <f t="shared" si="148"/>
        <v>#N/A</v>
      </c>
      <c r="R725" s="15" t="e">
        <f t="shared" si="148"/>
        <v>#N/A</v>
      </c>
      <c r="S725" s="15" t="e">
        <f t="shared" si="148"/>
        <v>#N/A</v>
      </c>
      <c r="T725" s="15" t="e">
        <f t="shared" si="148"/>
        <v>#N/A</v>
      </c>
      <c r="U725" s="15" t="e">
        <f t="shared" si="148"/>
        <v>#N/A</v>
      </c>
      <c r="V725" s="15" t="e">
        <f t="shared" si="148"/>
        <v>#N/A</v>
      </c>
      <c r="W725" s="18" t="e">
        <f t="shared" si="140"/>
        <v>#N/A</v>
      </c>
      <c r="X725" s="18" t="e">
        <f t="shared" si="141"/>
        <v>#N/A</v>
      </c>
      <c r="Y725" s="18" t="e">
        <f t="shared" si="142"/>
        <v>#N/A</v>
      </c>
      <c r="Z725" s="18" t="e">
        <f t="shared" si="143"/>
        <v>#N/A</v>
      </c>
      <c r="AA725" s="15" t="e">
        <f t="shared" si="144"/>
        <v>#N/A</v>
      </c>
      <c r="AB725" s="15" t="e">
        <f t="shared" si="145"/>
        <v>#N/A</v>
      </c>
      <c r="AC725" s="15" t="e">
        <f t="shared" si="146"/>
        <v>#N/A</v>
      </c>
    </row>
    <row r="726" spans="1:29" hidden="1" x14ac:dyDescent="0.2">
      <c r="A726">
        <v>5109</v>
      </c>
      <c r="D726" t="s">
        <v>3895</v>
      </c>
      <c r="E726" t="s">
        <v>91</v>
      </c>
      <c r="F726" t="s">
        <v>92</v>
      </c>
      <c r="G726" t="e">
        <f t="shared" si="139"/>
        <v>#N/A</v>
      </c>
      <c r="H726" s="15" t="e">
        <f t="shared" si="148"/>
        <v>#N/A</v>
      </c>
      <c r="I726" s="15" t="e">
        <f t="shared" si="148"/>
        <v>#N/A</v>
      </c>
      <c r="J726" s="15" t="e">
        <f t="shared" si="148"/>
        <v>#N/A</v>
      </c>
      <c r="K726" s="15" t="e">
        <f t="shared" si="148"/>
        <v>#N/A</v>
      </c>
      <c r="L726" s="15" t="e">
        <f t="shared" si="148"/>
        <v>#N/A</v>
      </c>
      <c r="M726" s="15" t="e">
        <f t="shared" si="148"/>
        <v>#N/A</v>
      </c>
      <c r="N726" s="15" t="e">
        <f t="shared" si="148"/>
        <v>#N/A</v>
      </c>
      <c r="O726" s="15" t="e">
        <f t="shared" si="148"/>
        <v>#N/A</v>
      </c>
      <c r="P726" s="15" t="e">
        <f t="shared" si="148"/>
        <v>#N/A</v>
      </c>
      <c r="Q726" s="15" t="e">
        <f t="shared" si="148"/>
        <v>#N/A</v>
      </c>
      <c r="R726" s="15" t="e">
        <f t="shared" si="148"/>
        <v>#N/A</v>
      </c>
      <c r="S726" s="15" t="e">
        <f t="shared" si="148"/>
        <v>#N/A</v>
      </c>
      <c r="T726" s="15" t="e">
        <f t="shared" si="148"/>
        <v>#N/A</v>
      </c>
      <c r="U726" s="15" t="e">
        <f t="shared" si="148"/>
        <v>#N/A</v>
      </c>
      <c r="V726" s="15" t="e">
        <f t="shared" si="148"/>
        <v>#N/A</v>
      </c>
      <c r="W726" s="18" t="e">
        <f t="shared" si="140"/>
        <v>#N/A</v>
      </c>
      <c r="X726" s="18" t="e">
        <f t="shared" si="141"/>
        <v>#N/A</v>
      </c>
      <c r="Y726" s="18" t="e">
        <f t="shared" si="142"/>
        <v>#N/A</v>
      </c>
      <c r="Z726" s="18" t="e">
        <f t="shared" si="143"/>
        <v>#N/A</v>
      </c>
      <c r="AA726" s="15" t="e">
        <f t="shared" si="144"/>
        <v>#N/A</v>
      </c>
      <c r="AB726" s="15" t="e">
        <f t="shared" si="145"/>
        <v>#N/A</v>
      </c>
      <c r="AC726" s="15" t="e">
        <f t="shared" si="146"/>
        <v>#N/A</v>
      </c>
    </row>
    <row r="727" spans="1:29" hidden="1" x14ac:dyDescent="0.2">
      <c r="A727">
        <v>5110</v>
      </c>
      <c r="C727" t="s">
        <v>3896</v>
      </c>
      <c r="D727" t="s">
        <v>3897</v>
      </c>
      <c r="E727" t="s">
        <v>78</v>
      </c>
      <c r="F727" t="s">
        <v>868</v>
      </c>
      <c r="G727" t="e">
        <f t="shared" si="139"/>
        <v>#N/A</v>
      </c>
      <c r="H727" s="15" t="e">
        <f t="shared" si="148"/>
        <v>#N/A</v>
      </c>
      <c r="I727" s="15" t="e">
        <f t="shared" si="148"/>
        <v>#N/A</v>
      </c>
      <c r="J727" s="15" t="e">
        <f t="shared" si="148"/>
        <v>#N/A</v>
      </c>
      <c r="K727" s="15" t="e">
        <f t="shared" si="148"/>
        <v>#N/A</v>
      </c>
      <c r="L727" s="15" t="e">
        <f t="shared" si="148"/>
        <v>#N/A</v>
      </c>
      <c r="M727" s="15" t="e">
        <f t="shared" si="148"/>
        <v>#N/A</v>
      </c>
      <c r="N727" s="15" t="e">
        <f t="shared" si="148"/>
        <v>#N/A</v>
      </c>
      <c r="O727" s="15" t="e">
        <f t="shared" si="148"/>
        <v>#N/A</v>
      </c>
      <c r="P727" s="15" t="e">
        <f t="shared" si="148"/>
        <v>#N/A</v>
      </c>
      <c r="Q727" s="15" t="e">
        <f t="shared" si="148"/>
        <v>#N/A</v>
      </c>
      <c r="R727" s="15" t="e">
        <f t="shared" si="148"/>
        <v>#N/A</v>
      </c>
      <c r="S727" s="15" t="e">
        <f t="shared" si="148"/>
        <v>#N/A</v>
      </c>
      <c r="T727" s="15" t="e">
        <f t="shared" si="148"/>
        <v>#N/A</v>
      </c>
      <c r="U727" s="15" t="e">
        <f t="shared" si="148"/>
        <v>#N/A</v>
      </c>
      <c r="V727" s="15" t="e">
        <f t="shared" si="148"/>
        <v>#N/A</v>
      </c>
      <c r="W727" s="18" t="e">
        <f t="shared" si="140"/>
        <v>#N/A</v>
      </c>
      <c r="X727" s="18" t="e">
        <f t="shared" si="141"/>
        <v>#N/A</v>
      </c>
      <c r="Y727" s="18" t="e">
        <f t="shared" si="142"/>
        <v>#N/A</v>
      </c>
      <c r="Z727" s="18" t="e">
        <f t="shared" si="143"/>
        <v>#N/A</v>
      </c>
      <c r="AA727" s="15" t="e">
        <f t="shared" si="144"/>
        <v>#N/A</v>
      </c>
      <c r="AB727" s="15" t="e">
        <f t="shared" si="145"/>
        <v>#N/A</v>
      </c>
      <c r="AC727" s="15" t="e">
        <f t="shared" si="146"/>
        <v>#N/A</v>
      </c>
    </row>
    <row r="728" spans="1:29" hidden="1" x14ac:dyDescent="0.2">
      <c r="A728">
        <v>5111</v>
      </c>
      <c r="C728" t="s">
        <v>3898</v>
      </c>
      <c r="D728" t="s">
        <v>3899</v>
      </c>
      <c r="E728" t="s">
        <v>78</v>
      </c>
      <c r="F728" t="s">
        <v>868</v>
      </c>
      <c r="G728" t="e">
        <f t="shared" si="139"/>
        <v>#N/A</v>
      </c>
      <c r="H728" s="15" t="e">
        <f t="shared" si="148"/>
        <v>#N/A</v>
      </c>
      <c r="I728" s="15" t="e">
        <f t="shared" si="148"/>
        <v>#N/A</v>
      </c>
      <c r="J728" s="15" t="e">
        <f t="shared" si="148"/>
        <v>#N/A</v>
      </c>
      <c r="K728" s="15" t="e">
        <f t="shared" si="148"/>
        <v>#N/A</v>
      </c>
      <c r="L728" s="15" t="e">
        <f t="shared" si="148"/>
        <v>#N/A</v>
      </c>
      <c r="M728" s="15" t="e">
        <f t="shared" si="148"/>
        <v>#N/A</v>
      </c>
      <c r="N728" s="15" t="e">
        <f t="shared" si="148"/>
        <v>#N/A</v>
      </c>
      <c r="O728" s="15" t="e">
        <f t="shared" si="148"/>
        <v>#N/A</v>
      </c>
      <c r="P728" s="15" t="e">
        <f t="shared" si="148"/>
        <v>#N/A</v>
      </c>
      <c r="Q728" s="15" t="e">
        <f t="shared" si="148"/>
        <v>#N/A</v>
      </c>
      <c r="R728" s="15" t="e">
        <f t="shared" si="148"/>
        <v>#N/A</v>
      </c>
      <c r="S728" s="15" t="e">
        <f t="shared" si="148"/>
        <v>#N/A</v>
      </c>
      <c r="T728" s="15" t="e">
        <f t="shared" si="148"/>
        <v>#N/A</v>
      </c>
      <c r="U728" s="15" t="e">
        <f t="shared" si="148"/>
        <v>#N/A</v>
      </c>
      <c r="V728" s="15" t="e">
        <f t="shared" si="148"/>
        <v>#N/A</v>
      </c>
      <c r="W728" s="18" t="e">
        <f t="shared" si="140"/>
        <v>#N/A</v>
      </c>
      <c r="X728" s="18" t="e">
        <f t="shared" si="141"/>
        <v>#N/A</v>
      </c>
      <c r="Y728" s="18" t="e">
        <f t="shared" si="142"/>
        <v>#N/A</v>
      </c>
      <c r="Z728" s="18" t="e">
        <f t="shared" si="143"/>
        <v>#N/A</v>
      </c>
      <c r="AA728" s="15" t="e">
        <f t="shared" si="144"/>
        <v>#N/A</v>
      </c>
      <c r="AB728" s="15" t="e">
        <f t="shared" si="145"/>
        <v>#N/A</v>
      </c>
      <c r="AC728" s="15" t="e">
        <f t="shared" si="146"/>
        <v>#N/A</v>
      </c>
    </row>
    <row r="729" spans="1:29" hidden="1" x14ac:dyDescent="0.2">
      <c r="A729">
        <v>5113</v>
      </c>
      <c r="C729" t="s">
        <v>3901</v>
      </c>
      <c r="D729" t="s">
        <v>3902</v>
      </c>
      <c r="E729" t="s">
        <v>78</v>
      </c>
      <c r="F729" t="s">
        <v>868</v>
      </c>
      <c r="G729" t="e">
        <f t="shared" si="139"/>
        <v>#N/A</v>
      </c>
      <c r="H729" s="15" t="e">
        <f t="shared" si="148"/>
        <v>#N/A</v>
      </c>
      <c r="I729" s="15" t="e">
        <f t="shared" si="148"/>
        <v>#N/A</v>
      </c>
      <c r="J729" s="15" t="e">
        <f t="shared" si="148"/>
        <v>#N/A</v>
      </c>
      <c r="K729" s="15" t="e">
        <f t="shared" si="148"/>
        <v>#N/A</v>
      </c>
      <c r="L729" s="15" t="e">
        <f t="shared" si="148"/>
        <v>#N/A</v>
      </c>
      <c r="M729" s="15" t="e">
        <f t="shared" si="148"/>
        <v>#N/A</v>
      </c>
      <c r="N729" s="15" t="e">
        <f t="shared" si="148"/>
        <v>#N/A</v>
      </c>
      <c r="O729" s="15" t="e">
        <f t="shared" si="148"/>
        <v>#N/A</v>
      </c>
      <c r="P729" s="15" t="e">
        <f t="shared" si="148"/>
        <v>#N/A</v>
      </c>
      <c r="Q729" s="15" t="e">
        <f t="shared" si="148"/>
        <v>#N/A</v>
      </c>
      <c r="R729" s="15" t="e">
        <f t="shared" si="148"/>
        <v>#N/A</v>
      </c>
      <c r="S729" s="15" t="e">
        <f t="shared" si="148"/>
        <v>#N/A</v>
      </c>
      <c r="T729" s="15" t="e">
        <f t="shared" si="148"/>
        <v>#N/A</v>
      </c>
      <c r="U729" s="15" t="e">
        <f t="shared" si="148"/>
        <v>#N/A</v>
      </c>
      <c r="V729" s="15" t="e">
        <f t="shared" si="148"/>
        <v>#N/A</v>
      </c>
      <c r="W729" s="18" t="e">
        <f t="shared" si="140"/>
        <v>#N/A</v>
      </c>
      <c r="X729" s="18" t="e">
        <f t="shared" si="141"/>
        <v>#N/A</v>
      </c>
      <c r="Y729" s="18" t="e">
        <f t="shared" si="142"/>
        <v>#N/A</v>
      </c>
      <c r="Z729" s="18" t="e">
        <f t="shared" si="143"/>
        <v>#N/A</v>
      </c>
      <c r="AA729" s="15" t="e">
        <f t="shared" si="144"/>
        <v>#N/A</v>
      </c>
      <c r="AB729" s="15" t="e">
        <f t="shared" si="145"/>
        <v>#N/A</v>
      </c>
      <c r="AC729" s="15" t="e">
        <f t="shared" si="146"/>
        <v>#N/A</v>
      </c>
    </row>
    <row r="730" spans="1:29" hidden="1" x14ac:dyDescent="0.2">
      <c r="A730">
        <v>5114</v>
      </c>
      <c r="C730" t="s">
        <v>3903</v>
      </c>
      <c r="D730" t="s">
        <v>3904</v>
      </c>
      <c r="E730" t="s">
        <v>174</v>
      </c>
      <c r="F730" t="s">
        <v>53</v>
      </c>
      <c r="G730" t="e">
        <f t="shared" si="139"/>
        <v>#N/A</v>
      </c>
      <c r="H730" s="15" t="e">
        <f t="shared" si="148"/>
        <v>#N/A</v>
      </c>
      <c r="I730" s="15" t="e">
        <f t="shared" si="148"/>
        <v>#N/A</v>
      </c>
      <c r="J730" s="15" t="e">
        <f t="shared" si="148"/>
        <v>#N/A</v>
      </c>
      <c r="K730" s="15" t="e">
        <f t="shared" si="148"/>
        <v>#N/A</v>
      </c>
      <c r="L730" s="15" t="e">
        <f t="shared" si="148"/>
        <v>#N/A</v>
      </c>
      <c r="M730" s="15" t="e">
        <f t="shared" si="148"/>
        <v>#N/A</v>
      </c>
      <c r="N730" s="15" t="e">
        <f t="shared" si="148"/>
        <v>#N/A</v>
      </c>
      <c r="O730" s="15" t="e">
        <f t="shared" si="148"/>
        <v>#N/A</v>
      </c>
      <c r="P730" s="15" t="e">
        <f t="shared" si="148"/>
        <v>#N/A</v>
      </c>
      <c r="Q730" s="15" t="e">
        <f t="shared" si="148"/>
        <v>#N/A</v>
      </c>
      <c r="R730" s="15" t="e">
        <f t="shared" si="148"/>
        <v>#N/A</v>
      </c>
      <c r="S730" s="15" t="e">
        <f t="shared" si="148"/>
        <v>#N/A</v>
      </c>
      <c r="T730" s="15" t="e">
        <f t="shared" si="148"/>
        <v>#N/A</v>
      </c>
      <c r="U730" s="15" t="e">
        <f t="shared" si="148"/>
        <v>#N/A</v>
      </c>
      <c r="V730" s="15" t="e">
        <f t="shared" si="148"/>
        <v>#N/A</v>
      </c>
      <c r="W730" s="18" t="e">
        <f t="shared" si="140"/>
        <v>#N/A</v>
      </c>
      <c r="X730" s="18" t="e">
        <f t="shared" si="141"/>
        <v>#N/A</v>
      </c>
      <c r="Y730" s="18" t="e">
        <f t="shared" si="142"/>
        <v>#N/A</v>
      </c>
      <c r="Z730" s="18" t="e">
        <f t="shared" si="143"/>
        <v>#N/A</v>
      </c>
      <c r="AA730" s="15" t="e">
        <f t="shared" si="144"/>
        <v>#N/A</v>
      </c>
      <c r="AB730" s="15" t="e">
        <f t="shared" si="145"/>
        <v>#N/A</v>
      </c>
      <c r="AC730" s="15" t="e">
        <f t="shared" si="146"/>
        <v>#N/A</v>
      </c>
    </row>
    <row r="731" spans="1:29" hidden="1" x14ac:dyDescent="0.2">
      <c r="A731">
        <v>5115</v>
      </c>
      <c r="C731" t="s">
        <v>3905</v>
      </c>
      <c r="D731" t="s">
        <v>3906</v>
      </c>
      <c r="E731" t="s">
        <v>91</v>
      </c>
      <c r="F731" t="s">
        <v>92</v>
      </c>
      <c r="G731" t="e">
        <f t="shared" si="139"/>
        <v>#N/A</v>
      </c>
      <c r="H731" s="15" t="e">
        <f t="shared" si="148"/>
        <v>#N/A</v>
      </c>
      <c r="I731" s="15" t="e">
        <f t="shared" si="148"/>
        <v>#N/A</v>
      </c>
      <c r="J731" s="15" t="e">
        <f t="shared" si="148"/>
        <v>#N/A</v>
      </c>
      <c r="K731" s="15" t="e">
        <f t="shared" si="148"/>
        <v>#N/A</v>
      </c>
      <c r="L731" s="15" t="e">
        <f t="shared" si="148"/>
        <v>#N/A</v>
      </c>
      <c r="M731" s="15" t="e">
        <f t="shared" si="148"/>
        <v>#N/A</v>
      </c>
      <c r="N731" s="15" t="e">
        <f t="shared" si="148"/>
        <v>#N/A</v>
      </c>
      <c r="O731" s="15" t="e">
        <f t="shared" si="148"/>
        <v>#N/A</v>
      </c>
      <c r="P731" s="15" t="e">
        <f t="shared" si="148"/>
        <v>#N/A</v>
      </c>
      <c r="Q731" s="15" t="e">
        <f t="shared" si="148"/>
        <v>#N/A</v>
      </c>
      <c r="R731" s="15" t="e">
        <f t="shared" si="148"/>
        <v>#N/A</v>
      </c>
      <c r="S731" s="15" t="e">
        <f t="shared" si="148"/>
        <v>#N/A</v>
      </c>
      <c r="T731" s="15" t="e">
        <f t="shared" si="148"/>
        <v>#N/A</v>
      </c>
      <c r="U731" s="15" t="e">
        <f t="shared" si="148"/>
        <v>#N/A</v>
      </c>
      <c r="V731" s="15" t="e">
        <f t="shared" si="148"/>
        <v>#N/A</v>
      </c>
      <c r="W731" s="18" t="e">
        <f t="shared" si="140"/>
        <v>#N/A</v>
      </c>
      <c r="X731" s="18" t="e">
        <f t="shared" si="141"/>
        <v>#N/A</v>
      </c>
      <c r="Y731" s="18" t="e">
        <f t="shared" si="142"/>
        <v>#N/A</v>
      </c>
      <c r="Z731" s="18" t="e">
        <f t="shared" si="143"/>
        <v>#N/A</v>
      </c>
      <c r="AA731" s="15" t="e">
        <f t="shared" si="144"/>
        <v>#N/A</v>
      </c>
      <c r="AB731" s="15" t="e">
        <f t="shared" si="145"/>
        <v>#N/A</v>
      </c>
      <c r="AC731" s="15" t="e">
        <f t="shared" si="146"/>
        <v>#N/A</v>
      </c>
    </row>
    <row r="732" spans="1:29" hidden="1" x14ac:dyDescent="0.2">
      <c r="A732">
        <v>5116</v>
      </c>
      <c r="C732" t="s">
        <v>3907</v>
      </c>
      <c r="D732" t="s">
        <v>3908</v>
      </c>
      <c r="E732" t="s">
        <v>111</v>
      </c>
      <c r="F732" t="s">
        <v>112</v>
      </c>
      <c r="G732" t="e">
        <f t="shared" si="139"/>
        <v>#N/A</v>
      </c>
      <c r="H732" s="15" t="e">
        <f t="shared" si="148"/>
        <v>#N/A</v>
      </c>
      <c r="I732" s="15" t="e">
        <f t="shared" si="148"/>
        <v>#N/A</v>
      </c>
      <c r="J732" s="15" t="e">
        <f t="shared" si="148"/>
        <v>#N/A</v>
      </c>
      <c r="K732" s="15" t="e">
        <f t="shared" si="148"/>
        <v>#N/A</v>
      </c>
      <c r="L732" s="15" t="e">
        <f t="shared" si="148"/>
        <v>#N/A</v>
      </c>
      <c r="M732" s="15" t="e">
        <f t="shared" si="148"/>
        <v>#N/A</v>
      </c>
      <c r="N732" s="15" t="e">
        <f t="shared" si="148"/>
        <v>#N/A</v>
      </c>
      <c r="O732" s="15" t="e">
        <f t="shared" si="148"/>
        <v>#N/A</v>
      </c>
      <c r="P732" s="15" t="e">
        <f t="shared" si="148"/>
        <v>#N/A</v>
      </c>
      <c r="Q732" s="15" t="e">
        <f t="shared" si="148"/>
        <v>#N/A</v>
      </c>
      <c r="R732" s="15" t="e">
        <f t="shared" si="148"/>
        <v>#N/A</v>
      </c>
      <c r="S732" s="15" t="e">
        <f t="shared" si="148"/>
        <v>#N/A</v>
      </c>
      <c r="T732" s="15" t="e">
        <f t="shared" si="148"/>
        <v>#N/A</v>
      </c>
      <c r="U732" s="15" t="e">
        <f t="shared" si="148"/>
        <v>#N/A</v>
      </c>
      <c r="V732" s="15" t="e">
        <f t="shared" si="148"/>
        <v>#N/A</v>
      </c>
      <c r="W732" s="18" t="e">
        <f t="shared" si="140"/>
        <v>#N/A</v>
      </c>
      <c r="X732" s="18" t="e">
        <f t="shared" si="141"/>
        <v>#N/A</v>
      </c>
      <c r="Y732" s="18" t="e">
        <f t="shared" si="142"/>
        <v>#N/A</v>
      </c>
      <c r="Z732" s="18" t="e">
        <f t="shared" si="143"/>
        <v>#N/A</v>
      </c>
      <c r="AA732" s="15" t="e">
        <f t="shared" si="144"/>
        <v>#N/A</v>
      </c>
      <c r="AB732" s="15" t="e">
        <f t="shared" si="145"/>
        <v>#N/A</v>
      </c>
      <c r="AC732" s="15" t="e">
        <f t="shared" si="146"/>
        <v>#N/A</v>
      </c>
    </row>
    <row r="733" spans="1:29" hidden="1" x14ac:dyDescent="0.2">
      <c r="A733">
        <v>5117</v>
      </c>
      <c r="C733" t="s">
        <v>3909</v>
      </c>
      <c r="D733" t="s">
        <v>3910</v>
      </c>
      <c r="E733" t="s">
        <v>111</v>
      </c>
      <c r="F733" t="s">
        <v>112</v>
      </c>
      <c r="G733" t="e">
        <f t="shared" si="139"/>
        <v>#N/A</v>
      </c>
      <c r="H733" s="15" t="e">
        <f t="shared" si="148"/>
        <v>#N/A</v>
      </c>
      <c r="I733" s="15" t="e">
        <f t="shared" si="148"/>
        <v>#N/A</v>
      </c>
      <c r="J733" s="15" t="e">
        <f t="shared" si="148"/>
        <v>#N/A</v>
      </c>
      <c r="K733" s="15" t="e">
        <f t="shared" si="148"/>
        <v>#N/A</v>
      </c>
      <c r="L733" s="15" t="e">
        <f t="shared" si="148"/>
        <v>#N/A</v>
      </c>
      <c r="M733" s="15" t="e">
        <f t="shared" si="148"/>
        <v>#N/A</v>
      </c>
      <c r="N733" s="15" t="e">
        <f t="shared" si="148"/>
        <v>#N/A</v>
      </c>
      <c r="O733" s="15" t="e">
        <f t="shared" si="148"/>
        <v>#N/A</v>
      </c>
      <c r="P733" s="15" t="e">
        <f t="shared" si="148"/>
        <v>#N/A</v>
      </c>
      <c r="Q733" s="15" t="e">
        <f t="shared" si="148"/>
        <v>#N/A</v>
      </c>
      <c r="R733" s="15" t="e">
        <f t="shared" si="148"/>
        <v>#N/A</v>
      </c>
      <c r="S733" s="15" t="e">
        <f t="shared" si="148"/>
        <v>#N/A</v>
      </c>
      <c r="T733" s="15" t="e">
        <f t="shared" si="148"/>
        <v>#N/A</v>
      </c>
      <c r="U733" s="15" t="e">
        <f t="shared" si="148"/>
        <v>#N/A</v>
      </c>
      <c r="V733" s="15" t="e">
        <f t="shared" si="148"/>
        <v>#N/A</v>
      </c>
      <c r="W733" s="18" t="e">
        <f t="shared" si="140"/>
        <v>#N/A</v>
      </c>
      <c r="X733" s="18" t="e">
        <f t="shared" si="141"/>
        <v>#N/A</v>
      </c>
      <c r="Y733" s="18" t="e">
        <f t="shared" si="142"/>
        <v>#N/A</v>
      </c>
      <c r="Z733" s="18" t="e">
        <f t="shared" si="143"/>
        <v>#N/A</v>
      </c>
      <c r="AA733" s="15" t="e">
        <f t="shared" si="144"/>
        <v>#N/A</v>
      </c>
      <c r="AB733" s="15" t="e">
        <f t="shared" si="145"/>
        <v>#N/A</v>
      </c>
      <c r="AC733" s="15" t="e">
        <f t="shared" si="146"/>
        <v>#N/A</v>
      </c>
    </row>
    <row r="734" spans="1:29" hidden="1" x14ac:dyDescent="0.2">
      <c r="A734">
        <v>5119</v>
      </c>
      <c r="C734" t="s">
        <v>4589</v>
      </c>
      <c r="D734" t="s">
        <v>3912</v>
      </c>
      <c r="E734" t="s">
        <v>91</v>
      </c>
      <c r="F734" t="s">
        <v>92</v>
      </c>
      <c r="G734" t="e">
        <f t="shared" si="139"/>
        <v>#N/A</v>
      </c>
      <c r="H734" s="15" t="e">
        <f t="shared" si="148"/>
        <v>#N/A</v>
      </c>
      <c r="I734" s="15" t="e">
        <f t="shared" si="148"/>
        <v>#N/A</v>
      </c>
      <c r="J734" s="15" t="e">
        <f t="shared" si="148"/>
        <v>#N/A</v>
      </c>
      <c r="K734" s="15" t="e">
        <f t="shared" si="148"/>
        <v>#N/A</v>
      </c>
      <c r="L734" s="15" t="e">
        <f t="shared" si="148"/>
        <v>#N/A</v>
      </c>
      <c r="M734" s="15" t="e">
        <f t="shared" si="148"/>
        <v>#N/A</v>
      </c>
      <c r="N734" s="15" t="e">
        <f t="shared" si="148"/>
        <v>#N/A</v>
      </c>
      <c r="O734" s="15" t="e">
        <f t="shared" si="148"/>
        <v>#N/A</v>
      </c>
      <c r="P734" s="15" t="e">
        <f t="shared" si="148"/>
        <v>#N/A</v>
      </c>
      <c r="Q734" s="15" t="e">
        <f t="shared" si="148"/>
        <v>#N/A</v>
      </c>
      <c r="R734" s="15" t="e">
        <f t="shared" si="148"/>
        <v>#N/A</v>
      </c>
      <c r="S734" s="15" t="e">
        <f t="shared" si="148"/>
        <v>#N/A</v>
      </c>
      <c r="T734" s="15" t="e">
        <f t="shared" si="148"/>
        <v>#N/A</v>
      </c>
      <c r="U734" s="15" t="e">
        <f t="shared" si="148"/>
        <v>#N/A</v>
      </c>
      <c r="V734" s="15" t="e">
        <f t="shared" si="148"/>
        <v>#N/A</v>
      </c>
      <c r="W734" s="18" t="e">
        <f t="shared" si="140"/>
        <v>#N/A</v>
      </c>
      <c r="X734" s="18" t="e">
        <f t="shared" si="141"/>
        <v>#N/A</v>
      </c>
      <c r="Y734" s="18" t="e">
        <f t="shared" si="142"/>
        <v>#N/A</v>
      </c>
      <c r="Z734" s="18" t="e">
        <f t="shared" si="143"/>
        <v>#N/A</v>
      </c>
      <c r="AA734" s="15" t="e">
        <f t="shared" si="144"/>
        <v>#N/A</v>
      </c>
      <c r="AB734" s="15" t="e">
        <f t="shared" si="145"/>
        <v>#N/A</v>
      </c>
      <c r="AC734" s="15" t="e">
        <f t="shared" si="146"/>
        <v>#N/A</v>
      </c>
    </row>
    <row r="735" spans="1:29" hidden="1" x14ac:dyDescent="0.2">
      <c r="A735">
        <v>5120</v>
      </c>
      <c r="B735">
        <v>42817</v>
      </c>
      <c r="C735" t="s">
        <v>3913</v>
      </c>
      <c r="D735" t="s">
        <v>3914</v>
      </c>
      <c r="E735" t="s">
        <v>91</v>
      </c>
      <c r="F735" t="s">
        <v>92</v>
      </c>
      <c r="G735" t="e">
        <f t="shared" si="139"/>
        <v>#N/A</v>
      </c>
      <c r="H735" s="15" t="e">
        <f t="shared" si="148"/>
        <v>#N/A</v>
      </c>
      <c r="I735" s="15" t="e">
        <f t="shared" si="148"/>
        <v>#N/A</v>
      </c>
      <c r="J735" s="15" t="e">
        <f t="shared" si="148"/>
        <v>#N/A</v>
      </c>
      <c r="K735" s="15" t="e">
        <f t="shared" si="148"/>
        <v>#N/A</v>
      </c>
      <c r="L735" s="15" t="e">
        <f t="shared" si="148"/>
        <v>#N/A</v>
      </c>
      <c r="M735" s="15" t="e">
        <f t="shared" si="148"/>
        <v>#N/A</v>
      </c>
      <c r="N735" s="15" t="e">
        <f t="shared" si="148"/>
        <v>#N/A</v>
      </c>
      <c r="O735" s="15" t="e">
        <f t="shared" si="148"/>
        <v>#N/A</v>
      </c>
      <c r="P735" s="15" t="e">
        <f t="shared" si="148"/>
        <v>#N/A</v>
      </c>
      <c r="Q735" s="15" t="e">
        <f t="shared" si="148"/>
        <v>#N/A</v>
      </c>
      <c r="R735" s="15" t="e">
        <f t="shared" si="148"/>
        <v>#N/A</v>
      </c>
      <c r="S735" s="15" t="e">
        <f t="shared" si="148"/>
        <v>#N/A</v>
      </c>
      <c r="T735" s="15" t="e">
        <f t="shared" si="148"/>
        <v>#N/A</v>
      </c>
      <c r="U735" s="15" t="e">
        <f t="shared" si="148"/>
        <v>#N/A</v>
      </c>
      <c r="V735" s="15" t="e">
        <f t="shared" si="148"/>
        <v>#N/A</v>
      </c>
      <c r="W735" s="18" t="e">
        <f t="shared" si="140"/>
        <v>#N/A</v>
      </c>
      <c r="X735" s="18" t="e">
        <f t="shared" si="141"/>
        <v>#N/A</v>
      </c>
      <c r="Y735" s="18" t="e">
        <f t="shared" si="142"/>
        <v>#N/A</v>
      </c>
      <c r="Z735" s="18" t="e">
        <f t="shared" si="143"/>
        <v>#N/A</v>
      </c>
      <c r="AA735" s="15" t="e">
        <f t="shared" si="144"/>
        <v>#N/A</v>
      </c>
      <c r="AB735" s="15" t="e">
        <f t="shared" si="145"/>
        <v>#N/A</v>
      </c>
      <c r="AC735" s="15" t="e">
        <f t="shared" si="146"/>
        <v>#N/A</v>
      </c>
    </row>
    <row r="736" spans="1:29" hidden="1" x14ac:dyDescent="0.2">
      <c r="A736">
        <v>5121</v>
      </c>
      <c r="C736" t="s">
        <v>3915</v>
      </c>
      <c r="D736" t="s">
        <v>3916</v>
      </c>
      <c r="E736" t="s">
        <v>78</v>
      </c>
      <c r="F736" t="s">
        <v>868</v>
      </c>
      <c r="G736" t="e">
        <f t="shared" si="139"/>
        <v>#N/A</v>
      </c>
      <c r="H736" s="15" t="e">
        <f t="shared" si="148"/>
        <v>#N/A</v>
      </c>
      <c r="I736" s="15" t="e">
        <f t="shared" si="148"/>
        <v>#N/A</v>
      </c>
      <c r="J736" s="15" t="e">
        <f t="shared" si="148"/>
        <v>#N/A</v>
      </c>
      <c r="K736" s="15" t="e">
        <f t="shared" si="148"/>
        <v>#N/A</v>
      </c>
      <c r="L736" s="15" t="e">
        <f t="shared" si="148"/>
        <v>#N/A</v>
      </c>
      <c r="M736" s="15" t="e">
        <f t="shared" si="148"/>
        <v>#N/A</v>
      </c>
      <c r="N736" s="15" t="e">
        <f t="shared" si="148"/>
        <v>#N/A</v>
      </c>
      <c r="O736" s="15" t="e">
        <f t="shared" si="148"/>
        <v>#N/A</v>
      </c>
      <c r="P736" s="15" t="e">
        <f t="shared" si="148"/>
        <v>#N/A</v>
      </c>
      <c r="Q736" s="15" t="e">
        <f t="shared" si="148"/>
        <v>#N/A</v>
      </c>
      <c r="R736" s="15" t="e">
        <f t="shared" si="148"/>
        <v>#N/A</v>
      </c>
      <c r="S736" s="15" t="e">
        <f t="shared" si="148"/>
        <v>#N/A</v>
      </c>
      <c r="T736" s="15" t="e">
        <f t="shared" si="148"/>
        <v>#N/A</v>
      </c>
      <c r="U736" s="15" t="e">
        <f t="shared" si="148"/>
        <v>#N/A</v>
      </c>
      <c r="V736" s="15" t="e">
        <f t="shared" si="148"/>
        <v>#N/A</v>
      </c>
      <c r="W736" s="18" t="e">
        <f t="shared" si="140"/>
        <v>#N/A</v>
      </c>
      <c r="X736" s="18" t="e">
        <f t="shared" si="141"/>
        <v>#N/A</v>
      </c>
      <c r="Y736" s="18" t="e">
        <f t="shared" si="142"/>
        <v>#N/A</v>
      </c>
      <c r="Z736" s="18" t="e">
        <f t="shared" si="143"/>
        <v>#N/A</v>
      </c>
      <c r="AA736" s="15" t="e">
        <f t="shared" si="144"/>
        <v>#N/A</v>
      </c>
      <c r="AB736" s="15" t="e">
        <f t="shared" si="145"/>
        <v>#N/A</v>
      </c>
      <c r="AC736" s="15" t="e">
        <f t="shared" si="146"/>
        <v>#N/A</v>
      </c>
    </row>
    <row r="737" spans="1:29" hidden="1" x14ac:dyDescent="0.2">
      <c r="A737">
        <v>5122</v>
      </c>
      <c r="C737" t="s">
        <v>3917</v>
      </c>
      <c r="D737" t="s">
        <v>3918</v>
      </c>
      <c r="E737" t="s">
        <v>91</v>
      </c>
      <c r="F737" t="s">
        <v>92</v>
      </c>
      <c r="G737" t="e">
        <f t="shared" si="139"/>
        <v>#N/A</v>
      </c>
      <c r="H737" s="15" t="e">
        <f t="shared" si="148"/>
        <v>#N/A</v>
      </c>
      <c r="I737" s="15" t="e">
        <f t="shared" si="148"/>
        <v>#N/A</v>
      </c>
      <c r="J737" s="15" t="e">
        <f t="shared" si="148"/>
        <v>#N/A</v>
      </c>
      <c r="K737" s="15" t="e">
        <f t="shared" si="148"/>
        <v>#N/A</v>
      </c>
      <c r="L737" s="15" t="e">
        <f t="shared" si="148"/>
        <v>#N/A</v>
      </c>
      <c r="M737" s="15" t="e">
        <f t="shared" si="148"/>
        <v>#N/A</v>
      </c>
      <c r="N737" s="15" t="e">
        <f t="shared" si="148"/>
        <v>#N/A</v>
      </c>
      <c r="O737" s="15" t="e">
        <f t="shared" si="148"/>
        <v>#N/A</v>
      </c>
      <c r="P737" s="15" t="e">
        <f t="shared" si="148"/>
        <v>#N/A</v>
      </c>
      <c r="Q737" s="15" t="e">
        <f t="shared" si="148"/>
        <v>#N/A</v>
      </c>
      <c r="R737" s="15" t="e">
        <f t="shared" si="148"/>
        <v>#N/A</v>
      </c>
      <c r="S737" s="15" t="e">
        <f t="shared" si="148"/>
        <v>#N/A</v>
      </c>
      <c r="T737" s="15" t="e">
        <f t="shared" si="148"/>
        <v>#N/A</v>
      </c>
      <c r="U737" s="15" t="e">
        <f t="shared" si="148"/>
        <v>#N/A</v>
      </c>
      <c r="V737" s="15" t="e">
        <f t="shared" si="148"/>
        <v>#N/A</v>
      </c>
      <c r="W737" s="18" t="e">
        <f t="shared" si="140"/>
        <v>#N/A</v>
      </c>
      <c r="X737" s="18" t="e">
        <f t="shared" si="141"/>
        <v>#N/A</v>
      </c>
      <c r="Y737" s="18" t="e">
        <f t="shared" si="142"/>
        <v>#N/A</v>
      </c>
      <c r="Z737" s="18" t="e">
        <f t="shared" si="143"/>
        <v>#N/A</v>
      </c>
      <c r="AA737" s="15" t="e">
        <f t="shared" si="144"/>
        <v>#N/A</v>
      </c>
      <c r="AB737" s="15" t="e">
        <f t="shared" si="145"/>
        <v>#N/A</v>
      </c>
      <c r="AC737" s="15" t="e">
        <f t="shared" si="146"/>
        <v>#N/A</v>
      </c>
    </row>
    <row r="738" spans="1:29" hidden="1" x14ac:dyDescent="0.2">
      <c r="A738">
        <v>5123</v>
      </c>
      <c r="C738" t="s">
        <v>3919</v>
      </c>
      <c r="D738" t="s">
        <v>3920</v>
      </c>
      <c r="E738" t="s">
        <v>78</v>
      </c>
      <c r="F738" t="s">
        <v>868</v>
      </c>
      <c r="G738" t="e">
        <f t="shared" si="139"/>
        <v>#N/A</v>
      </c>
      <c r="H738" s="15" t="e">
        <f t="shared" si="148"/>
        <v>#N/A</v>
      </c>
      <c r="I738" s="15" t="e">
        <f t="shared" si="148"/>
        <v>#N/A</v>
      </c>
      <c r="J738" s="15" t="e">
        <f t="shared" si="148"/>
        <v>#N/A</v>
      </c>
      <c r="K738" s="15" t="e">
        <f t="shared" si="148"/>
        <v>#N/A</v>
      </c>
      <c r="L738" s="15" t="e">
        <f t="shared" si="148"/>
        <v>#N/A</v>
      </c>
      <c r="M738" s="15" t="e">
        <f t="shared" si="148"/>
        <v>#N/A</v>
      </c>
      <c r="N738" s="15" t="e">
        <f t="shared" si="148"/>
        <v>#N/A</v>
      </c>
      <c r="O738" s="15" t="e">
        <f t="shared" si="148"/>
        <v>#N/A</v>
      </c>
      <c r="P738" s="15" t="e">
        <f t="shared" si="148"/>
        <v>#N/A</v>
      </c>
      <c r="Q738" s="15" t="e">
        <f t="shared" si="148"/>
        <v>#N/A</v>
      </c>
      <c r="R738" s="15" t="e">
        <f t="shared" si="148"/>
        <v>#N/A</v>
      </c>
      <c r="S738" s="15" t="e">
        <f t="shared" si="148"/>
        <v>#N/A</v>
      </c>
      <c r="T738" s="15" t="e">
        <f t="shared" si="148"/>
        <v>#N/A</v>
      </c>
      <c r="U738" s="15" t="e">
        <f t="shared" si="148"/>
        <v>#N/A</v>
      </c>
      <c r="V738" s="15" t="e">
        <f t="shared" si="148"/>
        <v>#N/A</v>
      </c>
      <c r="W738" s="18" t="e">
        <f t="shared" si="140"/>
        <v>#N/A</v>
      </c>
      <c r="X738" s="18" t="e">
        <f t="shared" si="141"/>
        <v>#N/A</v>
      </c>
      <c r="Y738" s="18" t="e">
        <f t="shared" si="142"/>
        <v>#N/A</v>
      </c>
      <c r="Z738" s="18" t="e">
        <f t="shared" si="143"/>
        <v>#N/A</v>
      </c>
      <c r="AA738" s="15" t="e">
        <f t="shared" si="144"/>
        <v>#N/A</v>
      </c>
      <c r="AB738" s="15" t="e">
        <f t="shared" si="145"/>
        <v>#N/A</v>
      </c>
      <c r="AC738" s="15" t="e">
        <f t="shared" si="146"/>
        <v>#N/A</v>
      </c>
    </row>
    <row r="739" spans="1:29" hidden="1" x14ac:dyDescent="0.2">
      <c r="A739">
        <v>5124</v>
      </c>
      <c r="C739" t="s">
        <v>3921</v>
      </c>
      <c r="D739" t="s">
        <v>3922</v>
      </c>
      <c r="E739" t="s">
        <v>123</v>
      </c>
      <c r="F739" t="s">
        <v>124</v>
      </c>
      <c r="G739" t="e">
        <f t="shared" si="139"/>
        <v>#N/A</v>
      </c>
      <c r="H739" s="15" t="e">
        <f t="shared" ref="H739:V755" si="149">VLOOKUP($A739,SIBMonthly,H$1,FALSE)</f>
        <v>#N/A</v>
      </c>
      <c r="I739" s="15" t="e">
        <f t="shared" si="149"/>
        <v>#N/A</v>
      </c>
      <c r="J739" s="15" t="e">
        <f t="shared" si="149"/>
        <v>#N/A</v>
      </c>
      <c r="K739" s="15" t="e">
        <f t="shared" si="149"/>
        <v>#N/A</v>
      </c>
      <c r="L739" s="15" t="e">
        <f t="shared" si="149"/>
        <v>#N/A</v>
      </c>
      <c r="M739" s="15" t="e">
        <f t="shared" si="149"/>
        <v>#N/A</v>
      </c>
      <c r="N739" s="15" t="e">
        <f t="shared" si="149"/>
        <v>#N/A</v>
      </c>
      <c r="O739" s="15" t="e">
        <f t="shared" si="149"/>
        <v>#N/A</v>
      </c>
      <c r="P739" s="15" t="e">
        <f t="shared" si="149"/>
        <v>#N/A</v>
      </c>
      <c r="Q739" s="15" t="e">
        <f t="shared" si="149"/>
        <v>#N/A</v>
      </c>
      <c r="R739" s="15" t="e">
        <f t="shared" si="149"/>
        <v>#N/A</v>
      </c>
      <c r="S739" s="15" t="e">
        <f t="shared" si="149"/>
        <v>#N/A</v>
      </c>
      <c r="T739" s="15" t="e">
        <f t="shared" si="149"/>
        <v>#N/A</v>
      </c>
      <c r="U739" s="15" t="e">
        <f t="shared" si="149"/>
        <v>#N/A</v>
      </c>
      <c r="V739" s="15" t="e">
        <f t="shared" si="149"/>
        <v>#N/A</v>
      </c>
      <c r="W739" s="18" t="e">
        <f t="shared" si="140"/>
        <v>#N/A</v>
      </c>
      <c r="X739" s="18" t="e">
        <f t="shared" si="141"/>
        <v>#N/A</v>
      </c>
      <c r="Y739" s="18" t="e">
        <f t="shared" si="142"/>
        <v>#N/A</v>
      </c>
      <c r="Z739" s="18" t="e">
        <f t="shared" si="143"/>
        <v>#N/A</v>
      </c>
      <c r="AA739" s="15" t="e">
        <f t="shared" si="144"/>
        <v>#N/A</v>
      </c>
      <c r="AB739" s="15" t="e">
        <f t="shared" si="145"/>
        <v>#N/A</v>
      </c>
      <c r="AC739" s="15" t="e">
        <f t="shared" si="146"/>
        <v>#N/A</v>
      </c>
    </row>
    <row r="740" spans="1:29" hidden="1" x14ac:dyDescent="0.2">
      <c r="A740">
        <v>5125</v>
      </c>
      <c r="C740" t="s">
        <v>3923</v>
      </c>
      <c r="D740" t="s">
        <v>3924</v>
      </c>
      <c r="E740" t="s">
        <v>123</v>
      </c>
      <c r="F740" t="s">
        <v>124</v>
      </c>
      <c r="G740" t="e">
        <f t="shared" si="139"/>
        <v>#N/A</v>
      </c>
      <c r="H740" s="15" t="e">
        <f t="shared" si="149"/>
        <v>#N/A</v>
      </c>
      <c r="I740" s="15" t="e">
        <f t="shared" si="149"/>
        <v>#N/A</v>
      </c>
      <c r="J740" s="15" t="e">
        <f t="shared" si="149"/>
        <v>#N/A</v>
      </c>
      <c r="K740" s="15" t="e">
        <f t="shared" si="149"/>
        <v>#N/A</v>
      </c>
      <c r="L740" s="15" t="e">
        <f t="shared" si="149"/>
        <v>#N/A</v>
      </c>
      <c r="M740" s="15" t="e">
        <f t="shared" si="149"/>
        <v>#N/A</v>
      </c>
      <c r="N740" s="15" t="e">
        <f t="shared" si="149"/>
        <v>#N/A</v>
      </c>
      <c r="O740" s="15" t="e">
        <f t="shared" si="149"/>
        <v>#N/A</v>
      </c>
      <c r="P740" s="15" t="e">
        <f t="shared" si="149"/>
        <v>#N/A</v>
      </c>
      <c r="Q740" s="15" t="e">
        <f t="shared" si="149"/>
        <v>#N/A</v>
      </c>
      <c r="R740" s="15" t="e">
        <f t="shared" si="149"/>
        <v>#N/A</v>
      </c>
      <c r="S740" s="15" t="e">
        <f t="shared" si="149"/>
        <v>#N/A</v>
      </c>
      <c r="T740" s="15" t="e">
        <f t="shared" si="149"/>
        <v>#N/A</v>
      </c>
      <c r="U740" s="15" t="e">
        <f t="shared" si="149"/>
        <v>#N/A</v>
      </c>
      <c r="V740" s="15" t="e">
        <f t="shared" si="149"/>
        <v>#N/A</v>
      </c>
      <c r="W740" s="18" t="e">
        <f t="shared" si="140"/>
        <v>#N/A</v>
      </c>
      <c r="X740" s="18" t="e">
        <f t="shared" si="141"/>
        <v>#N/A</v>
      </c>
      <c r="Y740" s="18" t="e">
        <f t="shared" si="142"/>
        <v>#N/A</v>
      </c>
      <c r="Z740" s="18" t="e">
        <f t="shared" si="143"/>
        <v>#N/A</v>
      </c>
      <c r="AA740" s="15" t="e">
        <f t="shared" si="144"/>
        <v>#N/A</v>
      </c>
      <c r="AB740" s="15" t="e">
        <f t="shared" si="145"/>
        <v>#N/A</v>
      </c>
      <c r="AC740" s="15" t="e">
        <f t="shared" si="146"/>
        <v>#N/A</v>
      </c>
    </row>
    <row r="741" spans="1:29" hidden="1" x14ac:dyDescent="0.2">
      <c r="A741">
        <v>5126</v>
      </c>
      <c r="C741" t="s">
        <v>5125</v>
      </c>
      <c r="D741" t="s">
        <v>3925</v>
      </c>
      <c r="E741" t="s">
        <v>123</v>
      </c>
      <c r="F741" t="s">
        <v>124</v>
      </c>
      <c r="G741" t="e">
        <f t="shared" si="139"/>
        <v>#N/A</v>
      </c>
      <c r="H741" s="15" t="e">
        <f t="shared" si="149"/>
        <v>#N/A</v>
      </c>
      <c r="I741" s="15" t="e">
        <f t="shared" si="149"/>
        <v>#N/A</v>
      </c>
      <c r="J741" s="15" t="e">
        <f t="shared" si="149"/>
        <v>#N/A</v>
      </c>
      <c r="K741" s="15" t="e">
        <f t="shared" si="149"/>
        <v>#N/A</v>
      </c>
      <c r="L741" s="15" t="e">
        <f t="shared" si="149"/>
        <v>#N/A</v>
      </c>
      <c r="M741" s="15" t="e">
        <f t="shared" si="149"/>
        <v>#N/A</v>
      </c>
      <c r="N741" s="15" t="e">
        <f t="shared" si="149"/>
        <v>#N/A</v>
      </c>
      <c r="O741" s="15" t="e">
        <f t="shared" si="149"/>
        <v>#N/A</v>
      </c>
      <c r="P741" s="15" t="e">
        <f t="shared" si="149"/>
        <v>#N/A</v>
      </c>
      <c r="Q741" s="15" t="e">
        <f t="shared" si="149"/>
        <v>#N/A</v>
      </c>
      <c r="R741" s="15" t="e">
        <f t="shared" si="149"/>
        <v>#N/A</v>
      </c>
      <c r="S741" s="15" t="e">
        <f t="shared" si="149"/>
        <v>#N/A</v>
      </c>
      <c r="T741" s="15" t="e">
        <f t="shared" si="149"/>
        <v>#N/A</v>
      </c>
      <c r="U741" s="15" t="e">
        <f t="shared" si="149"/>
        <v>#N/A</v>
      </c>
      <c r="V741" s="15" t="e">
        <f t="shared" si="149"/>
        <v>#N/A</v>
      </c>
      <c r="W741" s="18" t="e">
        <f t="shared" si="140"/>
        <v>#N/A</v>
      </c>
      <c r="X741" s="18" t="e">
        <f t="shared" si="141"/>
        <v>#N/A</v>
      </c>
      <c r="Y741" s="18" t="e">
        <f t="shared" si="142"/>
        <v>#N/A</v>
      </c>
      <c r="Z741" s="18" t="e">
        <f t="shared" si="143"/>
        <v>#N/A</v>
      </c>
      <c r="AA741" s="15" t="e">
        <f t="shared" si="144"/>
        <v>#N/A</v>
      </c>
      <c r="AB741" s="15" t="e">
        <f t="shared" si="145"/>
        <v>#N/A</v>
      </c>
      <c r="AC741" s="15" t="e">
        <f t="shared" si="146"/>
        <v>#N/A</v>
      </c>
    </row>
    <row r="742" spans="1:29" hidden="1" x14ac:dyDescent="0.2">
      <c r="A742">
        <v>5127</v>
      </c>
      <c r="C742" t="s">
        <v>3926</v>
      </c>
      <c r="D742" t="s">
        <v>3927</v>
      </c>
      <c r="E742" t="s">
        <v>123</v>
      </c>
      <c r="F742" t="s">
        <v>124</v>
      </c>
      <c r="G742" t="e">
        <f t="shared" si="139"/>
        <v>#N/A</v>
      </c>
      <c r="H742" s="15" t="e">
        <f t="shared" si="149"/>
        <v>#N/A</v>
      </c>
      <c r="I742" s="15" t="e">
        <f t="shared" si="149"/>
        <v>#N/A</v>
      </c>
      <c r="J742" s="15" t="e">
        <f t="shared" si="149"/>
        <v>#N/A</v>
      </c>
      <c r="K742" s="15" t="e">
        <f t="shared" si="149"/>
        <v>#N/A</v>
      </c>
      <c r="L742" s="15" t="e">
        <f t="shared" si="149"/>
        <v>#N/A</v>
      </c>
      <c r="M742" s="15" t="e">
        <f t="shared" si="149"/>
        <v>#N/A</v>
      </c>
      <c r="N742" s="15" t="e">
        <f t="shared" si="149"/>
        <v>#N/A</v>
      </c>
      <c r="O742" s="15" t="e">
        <f t="shared" si="149"/>
        <v>#N/A</v>
      </c>
      <c r="P742" s="15" t="e">
        <f t="shared" si="149"/>
        <v>#N/A</v>
      </c>
      <c r="Q742" s="15" t="e">
        <f t="shared" si="149"/>
        <v>#N/A</v>
      </c>
      <c r="R742" s="15" t="e">
        <f t="shared" si="149"/>
        <v>#N/A</v>
      </c>
      <c r="S742" s="15" t="e">
        <f t="shared" si="149"/>
        <v>#N/A</v>
      </c>
      <c r="T742" s="15" t="e">
        <f t="shared" si="149"/>
        <v>#N/A</v>
      </c>
      <c r="U742" s="15" t="e">
        <f t="shared" si="149"/>
        <v>#N/A</v>
      </c>
      <c r="V742" s="15" t="e">
        <f t="shared" si="149"/>
        <v>#N/A</v>
      </c>
      <c r="W742" s="18" t="e">
        <f t="shared" si="140"/>
        <v>#N/A</v>
      </c>
      <c r="X742" s="18" t="e">
        <f t="shared" si="141"/>
        <v>#N/A</v>
      </c>
      <c r="Y742" s="18" t="e">
        <f t="shared" si="142"/>
        <v>#N/A</v>
      </c>
      <c r="Z742" s="18" t="e">
        <f t="shared" si="143"/>
        <v>#N/A</v>
      </c>
      <c r="AA742" s="15" t="e">
        <f t="shared" si="144"/>
        <v>#N/A</v>
      </c>
      <c r="AB742" s="15" t="e">
        <f t="shared" si="145"/>
        <v>#N/A</v>
      </c>
      <c r="AC742" s="15" t="e">
        <f t="shared" si="146"/>
        <v>#N/A</v>
      </c>
    </row>
    <row r="743" spans="1:29" hidden="1" x14ac:dyDescent="0.2">
      <c r="A743">
        <v>5128</v>
      </c>
      <c r="C743" t="s">
        <v>3928</v>
      </c>
      <c r="D743" t="s">
        <v>3929</v>
      </c>
      <c r="E743" t="s">
        <v>123</v>
      </c>
      <c r="F743" t="s">
        <v>124</v>
      </c>
      <c r="G743" t="e">
        <f t="shared" si="139"/>
        <v>#N/A</v>
      </c>
      <c r="H743" s="15" t="e">
        <f t="shared" si="149"/>
        <v>#N/A</v>
      </c>
      <c r="I743" s="15" t="e">
        <f t="shared" si="149"/>
        <v>#N/A</v>
      </c>
      <c r="J743" s="15" t="e">
        <f t="shared" si="149"/>
        <v>#N/A</v>
      </c>
      <c r="K743" s="15" t="e">
        <f t="shared" si="149"/>
        <v>#N/A</v>
      </c>
      <c r="L743" s="15" t="e">
        <f t="shared" si="149"/>
        <v>#N/A</v>
      </c>
      <c r="M743" s="15" t="e">
        <f t="shared" si="149"/>
        <v>#N/A</v>
      </c>
      <c r="N743" s="15" t="e">
        <f t="shared" si="149"/>
        <v>#N/A</v>
      </c>
      <c r="O743" s="15" t="e">
        <f t="shared" si="149"/>
        <v>#N/A</v>
      </c>
      <c r="P743" s="15" t="e">
        <f t="shared" si="149"/>
        <v>#N/A</v>
      </c>
      <c r="Q743" s="15" t="e">
        <f t="shared" si="149"/>
        <v>#N/A</v>
      </c>
      <c r="R743" s="15" t="e">
        <f t="shared" si="149"/>
        <v>#N/A</v>
      </c>
      <c r="S743" s="15" t="e">
        <f t="shared" si="149"/>
        <v>#N/A</v>
      </c>
      <c r="T743" s="15" t="e">
        <f t="shared" si="149"/>
        <v>#N/A</v>
      </c>
      <c r="U743" s="15" t="e">
        <f t="shared" si="149"/>
        <v>#N/A</v>
      </c>
      <c r="V743" s="15" t="e">
        <f t="shared" si="149"/>
        <v>#N/A</v>
      </c>
      <c r="W743" s="18" t="e">
        <f t="shared" si="140"/>
        <v>#N/A</v>
      </c>
      <c r="X743" s="18" t="e">
        <f t="shared" si="141"/>
        <v>#N/A</v>
      </c>
      <c r="Y743" s="18" t="e">
        <f t="shared" si="142"/>
        <v>#N/A</v>
      </c>
      <c r="Z743" s="18" t="e">
        <f t="shared" si="143"/>
        <v>#N/A</v>
      </c>
      <c r="AA743" s="15" t="e">
        <f t="shared" si="144"/>
        <v>#N/A</v>
      </c>
      <c r="AB743" s="15" t="e">
        <f t="shared" si="145"/>
        <v>#N/A</v>
      </c>
      <c r="AC743" s="15" t="e">
        <f t="shared" si="146"/>
        <v>#N/A</v>
      </c>
    </row>
    <row r="744" spans="1:29" hidden="1" x14ac:dyDescent="0.2">
      <c r="A744">
        <v>5129</v>
      </c>
      <c r="C744" t="s">
        <v>3930</v>
      </c>
      <c r="D744" t="s">
        <v>3931</v>
      </c>
      <c r="E744" t="s">
        <v>123</v>
      </c>
      <c r="F744" t="s">
        <v>124</v>
      </c>
      <c r="G744" t="e">
        <f t="shared" si="139"/>
        <v>#N/A</v>
      </c>
      <c r="H744" s="15" t="e">
        <f t="shared" si="149"/>
        <v>#N/A</v>
      </c>
      <c r="I744" s="15" t="e">
        <f t="shared" si="149"/>
        <v>#N/A</v>
      </c>
      <c r="J744" s="15" t="e">
        <f t="shared" si="149"/>
        <v>#N/A</v>
      </c>
      <c r="K744" s="15" t="e">
        <f t="shared" si="149"/>
        <v>#N/A</v>
      </c>
      <c r="L744" s="15" t="e">
        <f t="shared" si="149"/>
        <v>#N/A</v>
      </c>
      <c r="M744" s="15" t="e">
        <f t="shared" si="149"/>
        <v>#N/A</v>
      </c>
      <c r="N744" s="15" t="e">
        <f t="shared" si="149"/>
        <v>#N/A</v>
      </c>
      <c r="O744" s="15" t="e">
        <f t="shared" si="149"/>
        <v>#N/A</v>
      </c>
      <c r="P744" s="15" t="e">
        <f t="shared" si="149"/>
        <v>#N/A</v>
      </c>
      <c r="Q744" s="15" t="e">
        <f t="shared" si="149"/>
        <v>#N/A</v>
      </c>
      <c r="R744" s="15" t="e">
        <f t="shared" si="149"/>
        <v>#N/A</v>
      </c>
      <c r="S744" s="15" t="e">
        <f t="shared" si="149"/>
        <v>#N/A</v>
      </c>
      <c r="T744" s="15" t="e">
        <f t="shared" si="149"/>
        <v>#N/A</v>
      </c>
      <c r="U744" s="15" t="e">
        <f t="shared" si="149"/>
        <v>#N/A</v>
      </c>
      <c r="V744" s="15" t="e">
        <f t="shared" si="149"/>
        <v>#N/A</v>
      </c>
      <c r="W744" s="18" t="e">
        <f t="shared" si="140"/>
        <v>#N/A</v>
      </c>
      <c r="X744" s="18" t="e">
        <f t="shared" si="141"/>
        <v>#N/A</v>
      </c>
      <c r="Y744" s="18" t="e">
        <f t="shared" si="142"/>
        <v>#N/A</v>
      </c>
      <c r="Z744" s="18" t="e">
        <f t="shared" si="143"/>
        <v>#N/A</v>
      </c>
      <c r="AA744" s="15" t="e">
        <f t="shared" si="144"/>
        <v>#N/A</v>
      </c>
      <c r="AB744" s="15" t="e">
        <f t="shared" si="145"/>
        <v>#N/A</v>
      </c>
      <c r="AC744" s="15" t="e">
        <f t="shared" si="146"/>
        <v>#N/A</v>
      </c>
    </row>
    <row r="745" spans="1:29" hidden="1" x14ac:dyDescent="0.2">
      <c r="A745">
        <v>5130</v>
      </c>
      <c r="B745">
        <v>43217</v>
      </c>
      <c r="C745" t="s">
        <v>3932</v>
      </c>
      <c r="D745" t="s">
        <v>3933</v>
      </c>
      <c r="E745" t="s">
        <v>123</v>
      </c>
      <c r="F745" t="s">
        <v>124</v>
      </c>
      <c r="G745" t="e">
        <f t="shared" si="139"/>
        <v>#N/A</v>
      </c>
      <c r="H745" s="15" t="e">
        <f t="shared" si="149"/>
        <v>#N/A</v>
      </c>
      <c r="I745" s="15" t="e">
        <f t="shared" si="149"/>
        <v>#N/A</v>
      </c>
      <c r="J745" s="15" t="e">
        <f t="shared" si="149"/>
        <v>#N/A</v>
      </c>
      <c r="K745" s="15" t="e">
        <f t="shared" si="149"/>
        <v>#N/A</v>
      </c>
      <c r="L745" s="15" t="e">
        <f t="shared" si="149"/>
        <v>#N/A</v>
      </c>
      <c r="M745" s="15" t="e">
        <f t="shared" si="149"/>
        <v>#N/A</v>
      </c>
      <c r="N745" s="15" t="e">
        <f t="shared" si="149"/>
        <v>#N/A</v>
      </c>
      <c r="O745" s="15" t="e">
        <f t="shared" si="149"/>
        <v>#N/A</v>
      </c>
      <c r="P745" s="15" t="e">
        <f t="shared" si="149"/>
        <v>#N/A</v>
      </c>
      <c r="Q745" s="15" t="e">
        <f t="shared" si="149"/>
        <v>#N/A</v>
      </c>
      <c r="R745" s="15" t="e">
        <f t="shared" si="149"/>
        <v>#N/A</v>
      </c>
      <c r="S745" s="15" t="e">
        <f t="shared" si="149"/>
        <v>#N/A</v>
      </c>
      <c r="T745" s="15" t="e">
        <f t="shared" si="149"/>
        <v>#N/A</v>
      </c>
      <c r="U745" s="15" t="e">
        <f t="shared" si="149"/>
        <v>#N/A</v>
      </c>
      <c r="V745" s="15" t="e">
        <f t="shared" si="149"/>
        <v>#N/A</v>
      </c>
      <c r="W745" s="18" t="e">
        <f t="shared" si="140"/>
        <v>#N/A</v>
      </c>
      <c r="X745" s="18" t="e">
        <f t="shared" si="141"/>
        <v>#N/A</v>
      </c>
      <c r="Y745" s="18" t="e">
        <f t="shared" si="142"/>
        <v>#N/A</v>
      </c>
      <c r="Z745" s="18" t="e">
        <f t="shared" si="143"/>
        <v>#N/A</v>
      </c>
      <c r="AA745" s="15" t="e">
        <f t="shared" si="144"/>
        <v>#N/A</v>
      </c>
      <c r="AB745" s="15" t="e">
        <f t="shared" si="145"/>
        <v>#N/A</v>
      </c>
      <c r="AC745" s="15" t="e">
        <f t="shared" si="146"/>
        <v>#N/A</v>
      </c>
    </row>
    <row r="746" spans="1:29" hidden="1" x14ac:dyDescent="0.2">
      <c r="A746">
        <v>5131</v>
      </c>
      <c r="C746" t="s">
        <v>3934</v>
      </c>
      <c r="D746" t="s">
        <v>3935</v>
      </c>
      <c r="E746" t="s">
        <v>123</v>
      </c>
      <c r="F746" t="s">
        <v>124</v>
      </c>
      <c r="G746" t="e">
        <f t="shared" si="139"/>
        <v>#N/A</v>
      </c>
      <c r="H746" s="15" t="e">
        <f t="shared" si="149"/>
        <v>#N/A</v>
      </c>
      <c r="I746" s="15" t="e">
        <f t="shared" si="149"/>
        <v>#N/A</v>
      </c>
      <c r="J746" s="15" t="e">
        <f t="shared" si="149"/>
        <v>#N/A</v>
      </c>
      <c r="K746" s="15" t="e">
        <f t="shared" si="149"/>
        <v>#N/A</v>
      </c>
      <c r="L746" s="15" t="e">
        <f t="shared" si="149"/>
        <v>#N/A</v>
      </c>
      <c r="M746" s="15" t="e">
        <f t="shared" si="149"/>
        <v>#N/A</v>
      </c>
      <c r="N746" s="15" t="e">
        <f t="shared" si="149"/>
        <v>#N/A</v>
      </c>
      <c r="O746" s="15" t="e">
        <f t="shared" si="149"/>
        <v>#N/A</v>
      </c>
      <c r="P746" s="15" t="e">
        <f t="shared" si="149"/>
        <v>#N/A</v>
      </c>
      <c r="Q746" s="15" t="e">
        <f t="shared" si="149"/>
        <v>#N/A</v>
      </c>
      <c r="R746" s="15" t="e">
        <f t="shared" si="149"/>
        <v>#N/A</v>
      </c>
      <c r="S746" s="15" t="e">
        <f t="shared" si="149"/>
        <v>#N/A</v>
      </c>
      <c r="T746" s="15" t="e">
        <f t="shared" si="149"/>
        <v>#N/A</v>
      </c>
      <c r="U746" s="15" t="e">
        <f t="shared" si="149"/>
        <v>#N/A</v>
      </c>
      <c r="V746" s="15" t="e">
        <f t="shared" si="149"/>
        <v>#N/A</v>
      </c>
      <c r="W746" s="18" t="e">
        <f t="shared" si="140"/>
        <v>#N/A</v>
      </c>
      <c r="X746" s="18" t="e">
        <f t="shared" si="141"/>
        <v>#N/A</v>
      </c>
      <c r="Y746" s="18" t="e">
        <f t="shared" si="142"/>
        <v>#N/A</v>
      </c>
      <c r="Z746" s="18" t="e">
        <f t="shared" si="143"/>
        <v>#N/A</v>
      </c>
      <c r="AA746" s="15" t="e">
        <f t="shared" si="144"/>
        <v>#N/A</v>
      </c>
      <c r="AB746" s="15" t="e">
        <f t="shared" si="145"/>
        <v>#N/A</v>
      </c>
      <c r="AC746" s="15" t="e">
        <f t="shared" si="146"/>
        <v>#N/A</v>
      </c>
    </row>
    <row r="747" spans="1:29" hidden="1" x14ac:dyDescent="0.2">
      <c r="A747">
        <v>5132</v>
      </c>
      <c r="D747" t="s">
        <v>3936</v>
      </c>
      <c r="E747" t="s">
        <v>123</v>
      </c>
      <c r="F747" t="s">
        <v>124</v>
      </c>
      <c r="G747" t="e">
        <f t="shared" si="139"/>
        <v>#N/A</v>
      </c>
      <c r="H747" s="15" t="e">
        <f t="shared" si="149"/>
        <v>#N/A</v>
      </c>
      <c r="I747" s="15" t="e">
        <f t="shared" si="149"/>
        <v>#N/A</v>
      </c>
      <c r="J747" s="15" t="e">
        <f t="shared" si="149"/>
        <v>#N/A</v>
      </c>
      <c r="K747" s="15" t="e">
        <f t="shared" si="149"/>
        <v>#N/A</v>
      </c>
      <c r="L747" s="15" t="e">
        <f t="shared" si="149"/>
        <v>#N/A</v>
      </c>
      <c r="M747" s="15" t="e">
        <f t="shared" si="149"/>
        <v>#N/A</v>
      </c>
      <c r="N747" s="15" t="e">
        <f t="shared" si="149"/>
        <v>#N/A</v>
      </c>
      <c r="O747" s="15" t="e">
        <f t="shared" si="149"/>
        <v>#N/A</v>
      </c>
      <c r="P747" s="15" t="e">
        <f t="shared" si="149"/>
        <v>#N/A</v>
      </c>
      <c r="Q747" s="15" t="e">
        <f t="shared" si="149"/>
        <v>#N/A</v>
      </c>
      <c r="R747" s="15" t="e">
        <f t="shared" si="149"/>
        <v>#N/A</v>
      </c>
      <c r="S747" s="15" t="e">
        <f t="shared" si="149"/>
        <v>#N/A</v>
      </c>
      <c r="T747" s="15" t="e">
        <f t="shared" si="149"/>
        <v>#N/A</v>
      </c>
      <c r="U747" s="15" t="e">
        <f t="shared" si="149"/>
        <v>#N/A</v>
      </c>
      <c r="V747" s="15" t="e">
        <f t="shared" si="149"/>
        <v>#N/A</v>
      </c>
      <c r="W747" s="18" t="e">
        <f t="shared" si="140"/>
        <v>#N/A</v>
      </c>
      <c r="X747" s="18" t="e">
        <f t="shared" si="141"/>
        <v>#N/A</v>
      </c>
      <c r="Y747" s="18" t="e">
        <f t="shared" si="142"/>
        <v>#N/A</v>
      </c>
      <c r="Z747" s="18" t="e">
        <f t="shared" si="143"/>
        <v>#N/A</v>
      </c>
      <c r="AA747" s="15" t="e">
        <f t="shared" si="144"/>
        <v>#N/A</v>
      </c>
      <c r="AB747" s="15" t="e">
        <f t="shared" si="145"/>
        <v>#N/A</v>
      </c>
      <c r="AC747" s="15" t="e">
        <f t="shared" si="146"/>
        <v>#N/A</v>
      </c>
    </row>
    <row r="748" spans="1:29" hidden="1" x14ac:dyDescent="0.2">
      <c r="A748">
        <v>5133</v>
      </c>
      <c r="C748" t="s">
        <v>3937</v>
      </c>
      <c r="D748" t="s">
        <v>3938</v>
      </c>
      <c r="E748" t="s">
        <v>123</v>
      </c>
      <c r="F748" t="s">
        <v>124</v>
      </c>
      <c r="G748" t="e">
        <f t="shared" si="139"/>
        <v>#N/A</v>
      </c>
      <c r="H748" s="15" t="e">
        <f t="shared" si="149"/>
        <v>#N/A</v>
      </c>
      <c r="I748" s="15" t="e">
        <f t="shared" si="149"/>
        <v>#N/A</v>
      </c>
      <c r="J748" s="15" t="e">
        <f t="shared" si="149"/>
        <v>#N/A</v>
      </c>
      <c r="K748" s="15" t="e">
        <f t="shared" si="149"/>
        <v>#N/A</v>
      </c>
      <c r="L748" s="15" t="e">
        <f t="shared" si="149"/>
        <v>#N/A</v>
      </c>
      <c r="M748" s="15" t="e">
        <f t="shared" si="149"/>
        <v>#N/A</v>
      </c>
      <c r="N748" s="15" t="e">
        <f t="shared" si="149"/>
        <v>#N/A</v>
      </c>
      <c r="O748" s="15" t="e">
        <f t="shared" si="149"/>
        <v>#N/A</v>
      </c>
      <c r="P748" s="15" t="e">
        <f t="shared" si="149"/>
        <v>#N/A</v>
      </c>
      <c r="Q748" s="15" t="e">
        <f t="shared" si="149"/>
        <v>#N/A</v>
      </c>
      <c r="R748" s="15" t="e">
        <f t="shared" si="149"/>
        <v>#N/A</v>
      </c>
      <c r="S748" s="15" t="e">
        <f t="shared" si="149"/>
        <v>#N/A</v>
      </c>
      <c r="T748" s="15" t="e">
        <f t="shared" si="149"/>
        <v>#N/A</v>
      </c>
      <c r="U748" s="15" t="e">
        <f t="shared" si="149"/>
        <v>#N/A</v>
      </c>
      <c r="V748" s="15" t="e">
        <f t="shared" si="149"/>
        <v>#N/A</v>
      </c>
      <c r="W748" s="18" t="e">
        <f t="shared" si="140"/>
        <v>#N/A</v>
      </c>
      <c r="X748" s="18" t="e">
        <f t="shared" si="141"/>
        <v>#N/A</v>
      </c>
      <c r="Y748" s="18" t="e">
        <f t="shared" si="142"/>
        <v>#N/A</v>
      </c>
      <c r="Z748" s="18" t="e">
        <f t="shared" si="143"/>
        <v>#N/A</v>
      </c>
      <c r="AA748" s="15" t="e">
        <f t="shared" si="144"/>
        <v>#N/A</v>
      </c>
      <c r="AB748" s="15" t="e">
        <f t="shared" si="145"/>
        <v>#N/A</v>
      </c>
      <c r="AC748" s="15" t="e">
        <f t="shared" si="146"/>
        <v>#N/A</v>
      </c>
    </row>
    <row r="749" spans="1:29" hidden="1" x14ac:dyDescent="0.2">
      <c r="A749">
        <v>5134</v>
      </c>
      <c r="C749" t="s">
        <v>3939</v>
      </c>
      <c r="D749" t="s">
        <v>3940</v>
      </c>
      <c r="E749" t="s">
        <v>123</v>
      </c>
      <c r="F749" t="s">
        <v>124</v>
      </c>
      <c r="G749" t="e">
        <f t="shared" si="139"/>
        <v>#N/A</v>
      </c>
      <c r="H749" s="15" t="e">
        <f t="shared" si="149"/>
        <v>#N/A</v>
      </c>
      <c r="I749" s="15" t="e">
        <f t="shared" si="149"/>
        <v>#N/A</v>
      </c>
      <c r="J749" s="15" t="e">
        <f t="shared" si="149"/>
        <v>#N/A</v>
      </c>
      <c r="K749" s="15" t="e">
        <f t="shared" si="149"/>
        <v>#N/A</v>
      </c>
      <c r="L749" s="15" t="e">
        <f t="shared" si="149"/>
        <v>#N/A</v>
      </c>
      <c r="M749" s="15" t="e">
        <f t="shared" si="149"/>
        <v>#N/A</v>
      </c>
      <c r="N749" s="15" t="e">
        <f t="shared" si="149"/>
        <v>#N/A</v>
      </c>
      <c r="O749" s="15" t="e">
        <f t="shared" si="149"/>
        <v>#N/A</v>
      </c>
      <c r="P749" s="15" t="e">
        <f t="shared" si="149"/>
        <v>#N/A</v>
      </c>
      <c r="Q749" s="15" t="e">
        <f t="shared" si="149"/>
        <v>#N/A</v>
      </c>
      <c r="R749" s="15" t="e">
        <f t="shared" si="149"/>
        <v>#N/A</v>
      </c>
      <c r="S749" s="15" t="e">
        <f t="shared" si="149"/>
        <v>#N/A</v>
      </c>
      <c r="T749" s="15" t="e">
        <f t="shared" si="149"/>
        <v>#N/A</v>
      </c>
      <c r="U749" s="15" t="e">
        <f t="shared" si="149"/>
        <v>#N/A</v>
      </c>
      <c r="V749" s="15" t="e">
        <f t="shared" si="149"/>
        <v>#N/A</v>
      </c>
      <c r="W749" s="18" t="e">
        <f t="shared" si="140"/>
        <v>#N/A</v>
      </c>
      <c r="X749" s="18" t="e">
        <f t="shared" si="141"/>
        <v>#N/A</v>
      </c>
      <c r="Y749" s="18" t="e">
        <f t="shared" si="142"/>
        <v>#N/A</v>
      </c>
      <c r="Z749" s="18" t="e">
        <f t="shared" si="143"/>
        <v>#N/A</v>
      </c>
      <c r="AA749" s="15" t="e">
        <f t="shared" si="144"/>
        <v>#N/A</v>
      </c>
      <c r="AB749" s="15" t="e">
        <f t="shared" si="145"/>
        <v>#N/A</v>
      </c>
      <c r="AC749" s="15" t="e">
        <f t="shared" si="146"/>
        <v>#N/A</v>
      </c>
    </row>
    <row r="750" spans="1:29" hidden="1" x14ac:dyDescent="0.2">
      <c r="A750">
        <v>5135</v>
      </c>
      <c r="C750" t="s">
        <v>3941</v>
      </c>
      <c r="D750" t="s">
        <v>3942</v>
      </c>
      <c r="E750" t="s">
        <v>123</v>
      </c>
      <c r="F750" t="s">
        <v>124</v>
      </c>
      <c r="G750" t="e">
        <f t="shared" si="139"/>
        <v>#N/A</v>
      </c>
      <c r="H750" s="15" t="e">
        <f t="shared" si="149"/>
        <v>#N/A</v>
      </c>
      <c r="I750" s="15" t="e">
        <f t="shared" si="149"/>
        <v>#N/A</v>
      </c>
      <c r="J750" s="15" t="e">
        <f t="shared" si="149"/>
        <v>#N/A</v>
      </c>
      <c r="K750" s="15" t="e">
        <f t="shared" si="149"/>
        <v>#N/A</v>
      </c>
      <c r="L750" s="15" t="e">
        <f t="shared" si="149"/>
        <v>#N/A</v>
      </c>
      <c r="M750" s="15" t="e">
        <f t="shared" si="149"/>
        <v>#N/A</v>
      </c>
      <c r="N750" s="15" t="e">
        <f t="shared" si="149"/>
        <v>#N/A</v>
      </c>
      <c r="O750" s="15" t="e">
        <f t="shared" si="149"/>
        <v>#N/A</v>
      </c>
      <c r="P750" s="15" t="e">
        <f t="shared" si="149"/>
        <v>#N/A</v>
      </c>
      <c r="Q750" s="15" t="e">
        <f t="shared" si="149"/>
        <v>#N/A</v>
      </c>
      <c r="R750" s="15" t="e">
        <f t="shared" si="149"/>
        <v>#N/A</v>
      </c>
      <c r="S750" s="15" t="e">
        <f t="shared" si="149"/>
        <v>#N/A</v>
      </c>
      <c r="T750" s="15" t="e">
        <f t="shared" si="149"/>
        <v>#N/A</v>
      </c>
      <c r="U750" s="15" t="e">
        <f t="shared" si="149"/>
        <v>#N/A</v>
      </c>
      <c r="V750" s="15" t="e">
        <f t="shared" si="149"/>
        <v>#N/A</v>
      </c>
      <c r="W750" s="18" t="e">
        <f t="shared" si="140"/>
        <v>#N/A</v>
      </c>
      <c r="X750" s="18" t="e">
        <f t="shared" si="141"/>
        <v>#N/A</v>
      </c>
      <c r="Y750" s="18" t="e">
        <f t="shared" si="142"/>
        <v>#N/A</v>
      </c>
      <c r="Z750" s="18" t="e">
        <f t="shared" si="143"/>
        <v>#N/A</v>
      </c>
      <c r="AA750" s="15" t="e">
        <f t="shared" si="144"/>
        <v>#N/A</v>
      </c>
      <c r="AB750" s="15" t="e">
        <f t="shared" si="145"/>
        <v>#N/A</v>
      </c>
      <c r="AC750" s="15" t="e">
        <f t="shared" si="146"/>
        <v>#N/A</v>
      </c>
    </row>
    <row r="751" spans="1:29" hidden="1" x14ac:dyDescent="0.2">
      <c r="A751">
        <v>5136</v>
      </c>
      <c r="C751" t="s">
        <v>3943</v>
      </c>
      <c r="D751" t="s">
        <v>3944</v>
      </c>
      <c r="E751" t="s">
        <v>123</v>
      </c>
      <c r="F751" t="s">
        <v>124</v>
      </c>
      <c r="G751" t="e">
        <f t="shared" si="139"/>
        <v>#N/A</v>
      </c>
      <c r="H751" s="15" t="e">
        <f t="shared" si="149"/>
        <v>#N/A</v>
      </c>
      <c r="I751" s="15" t="e">
        <f t="shared" si="149"/>
        <v>#N/A</v>
      </c>
      <c r="J751" s="15" t="e">
        <f t="shared" si="149"/>
        <v>#N/A</v>
      </c>
      <c r="K751" s="15" t="e">
        <f t="shared" si="149"/>
        <v>#N/A</v>
      </c>
      <c r="L751" s="15" t="e">
        <f t="shared" si="149"/>
        <v>#N/A</v>
      </c>
      <c r="M751" s="15" t="e">
        <f t="shared" si="149"/>
        <v>#N/A</v>
      </c>
      <c r="N751" s="15" t="e">
        <f t="shared" si="149"/>
        <v>#N/A</v>
      </c>
      <c r="O751" s="15" t="e">
        <f t="shared" si="149"/>
        <v>#N/A</v>
      </c>
      <c r="P751" s="15" t="e">
        <f t="shared" si="149"/>
        <v>#N/A</v>
      </c>
      <c r="Q751" s="15" t="e">
        <f t="shared" si="149"/>
        <v>#N/A</v>
      </c>
      <c r="R751" s="15" t="e">
        <f t="shared" si="149"/>
        <v>#N/A</v>
      </c>
      <c r="S751" s="15" t="e">
        <f t="shared" si="149"/>
        <v>#N/A</v>
      </c>
      <c r="T751" s="15" t="e">
        <f t="shared" si="149"/>
        <v>#N/A</v>
      </c>
      <c r="U751" s="15" t="e">
        <f t="shared" si="149"/>
        <v>#N/A</v>
      </c>
      <c r="V751" s="15" t="e">
        <f t="shared" si="149"/>
        <v>#N/A</v>
      </c>
      <c r="W751" s="18" t="e">
        <f t="shared" si="140"/>
        <v>#N/A</v>
      </c>
      <c r="X751" s="18" t="e">
        <f t="shared" si="141"/>
        <v>#N/A</v>
      </c>
      <c r="Y751" s="18" t="e">
        <f t="shared" si="142"/>
        <v>#N/A</v>
      </c>
      <c r="Z751" s="18" t="e">
        <f t="shared" si="143"/>
        <v>#N/A</v>
      </c>
      <c r="AA751" s="15" t="e">
        <f t="shared" si="144"/>
        <v>#N/A</v>
      </c>
      <c r="AB751" s="15" t="e">
        <f t="shared" si="145"/>
        <v>#N/A</v>
      </c>
      <c r="AC751" s="15" t="e">
        <f t="shared" si="146"/>
        <v>#N/A</v>
      </c>
    </row>
    <row r="752" spans="1:29" hidden="1" x14ac:dyDescent="0.2">
      <c r="A752">
        <v>5137</v>
      </c>
      <c r="C752" t="s">
        <v>3945</v>
      </c>
      <c r="D752" t="s">
        <v>3029</v>
      </c>
      <c r="E752" t="s">
        <v>123</v>
      </c>
      <c r="F752" t="s">
        <v>124</v>
      </c>
      <c r="G752" t="e">
        <f t="shared" si="139"/>
        <v>#N/A</v>
      </c>
      <c r="H752" s="15" t="e">
        <f t="shared" si="149"/>
        <v>#N/A</v>
      </c>
      <c r="I752" s="15" t="e">
        <f t="shared" si="149"/>
        <v>#N/A</v>
      </c>
      <c r="J752" s="15" t="e">
        <f t="shared" si="149"/>
        <v>#N/A</v>
      </c>
      <c r="K752" s="15" t="e">
        <f t="shared" si="149"/>
        <v>#N/A</v>
      </c>
      <c r="L752" s="15" t="e">
        <f t="shared" si="149"/>
        <v>#N/A</v>
      </c>
      <c r="M752" s="15" t="e">
        <f t="shared" si="149"/>
        <v>#N/A</v>
      </c>
      <c r="N752" s="15" t="e">
        <f t="shared" si="149"/>
        <v>#N/A</v>
      </c>
      <c r="O752" s="15" t="e">
        <f t="shared" si="149"/>
        <v>#N/A</v>
      </c>
      <c r="P752" s="15" t="e">
        <f t="shared" si="149"/>
        <v>#N/A</v>
      </c>
      <c r="Q752" s="15" t="e">
        <f t="shared" si="149"/>
        <v>#N/A</v>
      </c>
      <c r="R752" s="15" t="e">
        <f t="shared" si="149"/>
        <v>#N/A</v>
      </c>
      <c r="S752" s="15" t="e">
        <f t="shared" si="149"/>
        <v>#N/A</v>
      </c>
      <c r="T752" s="15" t="e">
        <f t="shared" si="149"/>
        <v>#N/A</v>
      </c>
      <c r="U752" s="15" t="e">
        <f t="shared" si="149"/>
        <v>#N/A</v>
      </c>
      <c r="V752" s="15" t="e">
        <f t="shared" si="149"/>
        <v>#N/A</v>
      </c>
      <c r="W752" s="18" t="e">
        <f t="shared" si="140"/>
        <v>#N/A</v>
      </c>
      <c r="X752" s="18" t="e">
        <f t="shared" si="141"/>
        <v>#N/A</v>
      </c>
      <c r="Y752" s="18" t="e">
        <f t="shared" si="142"/>
        <v>#N/A</v>
      </c>
      <c r="Z752" s="18" t="e">
        <f t="shared" si="143"/>
        <v>#N/A</v>
      </c>
      <c r="AA752" s="15" t="e">
        <f t="shared" si="144"/>
        <v>#N/A</v>
      </c>
      <c r="AB752" s="15" t="e">
        <f t="shared" si="145"/>
        <v>#N/A</v>
      </c>
      <c r="AC752" s="15" t="e">
        <f t="shared" si="146"/>
        <v>#N/A</v>
      </c>
    </row>
    <row r="753" spans="1:29" hidden="1" x14ac:dyDescent="0.2">
      <c r="A753">
        <v>5138</v>
      </c>
      <c r="C753" t="s">
        <v>3946</v>
      </c>
      <c r="D753" t="s">
        <v>3947</v>
      </c>
      <c r="E753" t="s">
        <v>123</v>
      </c>
      <c r="F753" t="s">
        <v>124</v>
      </c>
      <c r="G753" t="e">
        <f t="shared" si="139"/>
        <v>#N/A</v>
      </c>
      <c r="H753" s="15" t="e">
        <f t="shared" si="149"/>
        <v>#N/A</v>
      </c>
      <c r="I753" s="15" t="e">
        <f t="shared" si="149"/>
        <v>#N/A</v>
      </c>
      <c r="J753" s="15" t="e">
        <f t="shared" si="149"/>
        <v>#N/A</v>
      </c>
      <c r="K753" s="15" t="e">
        <f t="shared" si="149"/>
        <v>#N/A</v>
      </c>
      <c r="L753" s="15" t="e">
        <f t="shared" si="149"/>
        <v>#N/A</v>
      </c>
      <c r="M753" s="15" t="e">
        <f t="shared" si="149"/>
        <v>#N/A</v>
      </c>
      <c r="N753" s="15" t="e">
        <f t="shared" si="149"/>
        <v>#N/A</v>
      </c>
      <c r="O753" s="15" t="e">
        <f t="shared" si="149"/>
        <v>#N/A</v>
      </c>
      <c r="P753" s="15" t="e">
        <f t="shared" si="149"/>
        <v>#N/A</v>
      </c>
      <c r="Q753" s="15" t="e">
        <f t="shared" si="149"/>
        <v>#N/A</v>
      </c>
      <c r="R753" s="15" t="e">
        <f t="shared" si="149"/>
        <v>#N/A</v>
      </c>
      <c r="S753" s="15" t="e">
        <f t="shared" si="149"/>
        <v>#N/A</v>
      </c>
      <c r="T753" s="15" t="e">
        <f t="shared" si="149"/>
        <v>#N/A</v>
      </c>
      <c r="U753" s="15" t="e">
        <f t="shared" si="149"/>
        <v>#N/A</v>
      </c>
      <c r="V753" s="15" t="e">
        <f t="shared" si="149"/>
        <v>#N/A</v>
      </c>
      <c r="W753" s="18" t="e">
        <f t="shared" si="140"/>
        <v>#N/A</v>
      </c>
      <c r="X753" s="18" t="e">
        <f t="shared" si="141"/>
        <v>#N/A</v>
      </c>
      <c r="Y753" s="18" t="e">
        <f t="shared" si="142"/>
        <v>#N/A</v>
      </c>
      <c r="Z753" s="18" t="e">
        <f t="shared" si="143"/>
        <v>#N/A</v>
      </c>
      <c r="AA753" s="15" t="e">
        <f t="shared" si="144"/>
        <v>#N/A</v>
      </c>
      <c r="AB753" s="15" t="e">
        <f t="shared" si="145"/>
        <v>#N/A</v>
      </c>
      <c r="AC753" s="15" t="e">
        <f t="shared" si="146"/>
        <v>#N/A</v>
      </c>
    </row>
    <row r="754" spans="1:29" hidden="1" x14ac:dyDescent="0.2">
      <c r="A754">
        <v>5139</v>
      </c>
      <c r="C754" t="s">
        <v>3948</v>
      </c>
      <c r="D754" t="s">
        <v>3949</v>
      </c>
      <c r="E754" t="s">
        <v>123</v>
      </c>
      <c r="F754" t="s">
        <v>124</v>
      </c>
      <c r="G754" t="e">
        <f t="shared" si="139"/>
        <v>#N/A</v>
      </c>
      <c r="H754" s="15" t="e">
        <f t="shared" si="149"/>
        <v>#N/A</v>
      </c>
      <c r="I754" s="15" t="e">
        <f t="shared" si="149"/>
        <v>#N/A</v>
      </c>
      <c r="J754" s="15" t="e">
        <f t="shared" si="149"/>
        <v>#N/A</v>
      </c>
      <c r="K754" s="15" t="e">
        <f t="shared" si="149"/>
        <v>#N/A</v>
      </c>
      <c r="L754" s="15" t="e">
        <f t="shared" si="149"/>
        <v>#N/A</v>
      </c>
      <c r="M754" s="15" t="e">
        <f t="shared" si="149"/>
        <v>#N/A</v>
      </c>
      <c r="N754" s="15" t="e">
        <f t="shared" si="149"/>
        <v>#N/A</v>
      </c>
      <c r="O754" s="15" t="e">
        <f t="shared" si="149"/>
        <v>#N/A</v>
      </c>
      <c r="P754" s="15" t="e">
        <f t="shared" si="149"/>
        <v>#N/A</v>
      </c>
      <c r="Q754" s="15" t="e">
        <f t="shared" si="149"/>
        <v>#N/A</v>
      </c>
      <c r="R754" s="15" t="e">
        <f t="shared" si="149"/>
        <v>#N/A</v>
      </c>
      <c r="S754" s="15" t="e">
        <f t="shared" si="149"/>
        <v>#N/A</v>
      </c>
      <c r="T754" s="15" t="e">
        <f t="shared" si="149"/>
        <v>#N/A</v>
      </c>
      <c r="U754" s="15" t="e">
        <f t="shared" si="149"/>
        <v>#N/A</v>
      </c>
      <c r="V754" s="15" t="e">
        <f t="shared" si="149"/>
        <v>#N/A</v>
      </c>
      <c r="W754" s="18" t="e">
        <f t="shared" si="140"/>
        <v>#N/A</v>
      </c>
      <c r="X754" s="18" t="e">
        <f t="shared" si="141"/>
        <v>#N/A</v>
      </c>
      <c r="Y754" s="18" t="e">
        <f t="shared" si="142"/>
        <v>#N/A</v>
      </c>
      <c r="Z754" s="18" t="e">
        <f t="shared" si="143"/>
        <v>#N/A</v>
      </c>
      <c r="AA754" s="15" t="e">
        <f t="shared" si="144"/>
        <v>#N/A</v>
      </c>
      <c r="AB754" s="15" t="e">
        <f t="shared" si="145"/>
        <v>#N/A</v>
      </c>
      <c r="AC754" s="15" t="e">
        <f t="shared" si="146"/>
        <v>#N/A</v>
      </c>
    </row>
    <row r="755" spans="1:29" hidden="1" x14ac:dyDescent="0.2">
      <c r="A755">
        <v>5140</v>
      </c>
      <c r="C755" t="s">
        <v>3950</v>
      </c>
      <c r="D755" t="s">
        <v>3951</v>
      </c>
      <c r="E755" t="s">
        <v>123</v>
      </c>
      <c r="F755" t="s">
        <v>124</v>
      </c>
      <c r="G755" t="e">
        <f t="shared" si="139"/>
        <v>#N/A</v>
      </c>
      <c r="H755" s="15" t="e">
        <f t="shared" si="149"/>
        <v>#N/A</v>
      </c>
      <c r="I755" s="15" t="e">
        <f t="shared" si="149"/>
        <v>#N/A</v>
      </c>
      <c r="J755" s="15" t="e">
        <f t="shared" si="149"/>
        <v>#N/A</v>
      </c>
      <c r="K755" s="15" t="e">
        <f t="shared" si="149"/>
        <v>#N/A</v>
      </c>
      <c r="L755" s="15" t="e">
        <f t="shared" si="149"/>
        <v>#N/A</v>
      </c>
      <c r="M755" s="15" t="e">
        <f t="shared" si="149"/>
        <v>#N/A</v>
      </c>
      <c r="N755" s="15" t="e">
        <f t="shared" si="149"/>
        <v>#N/A</v>
      </c>
      <c r="O755" s="15" t="e">
        <f t="shared" si="149"/>
        <v>#N/A</v>
      </c>
      <c r="P755" s="15" t="e">
        <f t="shared" si="149"/>
        <v>#N/A</v>
      </c>
      <c r="Q755" s="15" t="e">
        <f t="shared" si="149"/>
        <v>#N/A</v>
      </c>
      <c r="R755" s="15" t="e">
        <f t="shared" si="149"/>
        <v>#N/A</v>
      </c>
      <c r="S755" s="15" t="e">
        <f t="shared" si="149"/>
        <v>#N/A</v>
      </c>
      <c r="T755" s="15" t="e">
        <f t="shared" si="149"/>
        <v>#N/A</v>
      </c>
      <c r="U755" s="15" t="e">
        <f t="shared" si="149"/>
        <v>#N/A</v>
      </c>
      <c r="V755" s="15" t="e">
        <f t="shared" si="149"/>
        <v>#N/A</v>
      </c>
      <c r="W755" s="18" t="e">
        <f t="shared" si="140"/>
        <v>#N/A</v>
      </c>
      <c r="X755" s="18" t="e">
        <f t="shared" si="141"/>
        <v>#N/A</v>
      </c>
      <c r="Y755" s="18" t="e">
        <f t="shared" si="142"/>
        <v>#N/A</v>
      </c>
      <c r="Z755" s="18" t="e">
        <f t="shared" si="143"/>
        <v>#N/A</v>
      </c>
      <c r="AA755" s="15" t="e">
        <f t="shared" si="144"/>
        <v>#N/A</v>
      </c>
      <c r="AB755" s="15" t="e">
        <f t="shared" si="145"/>
        <v>#N/A</v>
      </c>
      <c r="AC755" s="15" t="e">
        <f t="shared" si="146"/>
        <v>#N/A</v>
      </c>
    </row>
    <row r="756" spans="1:29" hidden="1" x14ac:dyDescent="0.2">
      <c r="A756">
        <v>5141</v>
      </c>
      <c r="C756" t="s">
        <v>5326</v>
      </c>
      <c r="D756" t="s">
        <v>3952</v>
      </c>
      <c r="E756" t="s">
        <v>123</v>
      </c>
      <c r="F756" t="s">
        <v>124</v>
      </c>
      <c r="G756" t="e">
        <f t="shared" si="139"/>
        <v>#N/A</v>
      </c>
      <c r="H756" s="15" t="e">
        <f t="shared" ref="H756:V772" si="150">VLOOKUP($A756,SIBMonthly,H$1,FALSE)</f>
        <v>#N/A</v>
      </c>
      <c r="I756" s="15" t="e">
        <f t="shared" si="150"/>
        <v>#N/A</v>
      </c>
      <c r="J756" s="15" t="e">
        <f t="shared" si="150"/>
        <v>#N/A</v>
      </c>
      <c r="K756" s="15" t="e">
        <f t="shared" si="150"/>
        <v>#N/A</v>
      </c>
      <c r="L756" s="15" t="e">
        <f t="shared" si="150"/>
        <v>#N/A</v>
      </c>
      <c r="M756" s="15" t="e">
        <f t="shared" si="150"/>
        <v>#N/A</v>
      </c>
      <c r="N756" s="15" t="e">
        <f t="shared" si="150"/>
        <v>#N/A</v>
      </c>
      <c r="O756" s="15" t="e">
        <f t="shared" si="150"/>
        <v>#N/A</v>
      </c>
      <c r="P756" s="15" t="e">
        <f t="shared" si="150"/>
        <v>#N/A</v>
      </c>
      <c r="Q756" s="15" t="e">
        <f t="shared" si="150"/>
        <v>#N/A</v>
      </c>
      <c r="R756" s="15" t="e">
        <f t="shared" si="150"/>
        <v>#N/A</v>
      </c>
      <c r="S756" s="15" t="e">
        <f t="shared" si="150"/>
        <v>#N/A</v>
      </c>
      <c r="T756" s="15" t="e">
        <f t="shared" si="150"/>
        <v>#N/A</v>
      </c>
      <c r="U756" s="15" t="e">
        <f t="shared" si="150"/>
        <v>#N/A</v>
      </c>
      <c r="V756" s="15" t="e">
        <f t="shared" si="150"/>
        <v>#N/A</v>
      </c>
      <c r="W756" s="18" t="e">
        <f t="shared" si="140"/>
        <v>#N/A</v>
      </c>
      <c r="X756" s="18" t="e">
        <f t="shared" si="141"/>
        <v>#N/A</v>
      </c>
      <c r="Y756" s="18" t="e">
        <f t="shared" si="142"/>
        <v>#N/A</v>
      </c>
      <c r="Z756" s="18" t="e">
        <f t="shared" si="143"/>
        <v>#N/A</v>
      </c>
      <c r="AA756" s="15" t="e">
        <f t="shared" si="144"/>
        <v>#N/A</v>
      </c>
      <c r="AB756" s="15" t="e">
        <f t="shared" si="145"/>
        <v>#N/A</v>
      </c>
      <c r="AC756" s="15" t="e">
        <f t="shared" si="146"/>
        <v>#N/A</v>
      </c>
    </row>
    <row r="757" spans="1:29" hidden="1" x14ac:dyDescent="0.2">
      <c r="A757">
        <v>5142</v>
      </c>
      <c r="C757" t="s">
        <v>3953</v>
      </c>
      <c r="D757" t="s">
        <v>3954</v>
      </c>
      <c r="E757" t="s">
        <v>123</v>
      </c>
      <c r="F757" t="s">
        <v>124</v>
      </c>
      <c r="G757" t="e">
        <f t="shared" si="139"/>
        <v>#N/A</v>
      </c>
      <c r="H757" s="15" t="e">
        <f t="shared" si="150"/>
        <v>#N/A</v>
      </c>
      <c r="I757" s="15" t="e">
        <f t="shared" si="150"/>
        <v>#N/A</v>
      </c>
      <c r="J757" s="15" t="e">
        <f t="shared" si="150"/>
        <v>#N/A</v>
      </c>
      <c r="K757" s="15" t="e">
        <f t="shared" si="150"/>
        <v>#N/A</v>
      </c>
      <c r="L757" s="15" t="e">
        <f t="shared" si="150"/>
        <v>#N/A</v>
      </c>
      <c r="M757" s="15" t="e">
        <f t="shared" si="150"/>
        <v>#N/A</v>
      </c>
      <c r="N757" s="15" t="e">
        <f t="shared" si="150"/>
        <v>#N/A</v>
      </c>
      <c r="O757" s="15" t="e">
        <f t="shared" si="150"/>
        <v>#N/A</v>
      </c>
      <c r="P757" s="15" t="e">
        <f t="shared" si="150"/>
        <v>#N/A</v>
      </c>
      <c r="Q757" s="15" t="e">
        <f t="shared" si="150"/>
        <v>#N/A</v>
      </c>
      <c r="R757" s="15" t="e">
        <f t="shared" si="150"/>
        <v>#N/A</v>
      </c>
      <c r="S757" s="15" t="e">
        <f t="shared" si="150"/>
        <v>#N/A</v>
      </c>
      <c r="T757" s="15" t="e">
        <f t="shared" si="150"/>
        <v>#N/A</v>
      </c>
      <c r="U757" s="15" t="e">
        <f t="shared" si="150"/>
        <v>#N/A</v>
      </c>
      <c r="V757" s="15" t="e">
        <f t="shared" si="150"/>
        <v>#N/A</v>
      </c>
      <c r="W757" s="18" t="e">
        <f t="shared" si="140"/>
        <v>#N/A</v>
      </c>
      <c r="X757" s="18" t="e">
        <f t="shared" si="141"/>
        <v>#N/A</v>
      </c>
      <c r="Y757" s="18" t="e">
        <f t="shared" si="142"/>
        <v>#N/A</v>
      </c>
      <c r="Z757" s="18" t="e">
        <f t="shared" si="143"/>
        <v>#N/A</v>
      </c>
      <c r="AA757" s="15" t="e">
        <f t="shared" si="144"/>
        <v>#N/A</v>
      </c>
      <c r="AB757" s="15" t="e">
        <f t="shared" si="145"/>
        <v>#N/A</v>
      </c>
      <c r="AC757" s="15" t="e">
        <f t="shared" si="146"/>
        <v>#N/A</v>
      </c>
    </row>
    <row r="758" spans="1:29" hidden="1" x14ac:dyDescent="0.2">
      <c r="A758">
        <v>5143</v>
      </c>
      <c r="C758" t="s">
        <v>4400</v>
      </c>
      <c r="D758" t="s">
        <v>3955</v>
      </c>
      <c r="E758" t="s">
        <v>123</v>
      </c>
      <c r="F758" t="s">
        <v>124</v>
      </c>
      <c r="G758" t="e">
        <f t="shared" si="139"/>
        <v>#N/A</v>
      </c>
      <c r="H758" s="15" t="e">
        <f t="shared" si="150"/>
        <v>#N/A</v>
      </c>
      <c r="I758" s="15" t="e">
        <f t="shared" si="150"/>
        <v>#N/A</v>
      </c>
      <c r="J758" s="15" t="e">
        <f t="shared" si="150"/>
        <v>#N/A</v>
      </c>
      <c r="K758" s="15" t="e">
        <f t="shared" si="150"/>
        <v>#N/A</v>
      </c>
      <c r="L758" s="15" t="e">
        <f t="shared" si="150"/>
        <v>#N/A</v>
      </c>
      <c r="M758" s="15" t="e">
        <f t="shared" si="150"/>
        <v>#N/A</v>
      </c>
      <c r="N758" s="15" t="e">
        <f t="shared" si="150"/>
        <v>#N/A</v>
      </c>
      <c r="O758" s="15" t="e">
        <f t="shared" si="150"/>
        <v>#N/A</v>
      </c>
      <c r="P758" s="15" t="e">
        <f t="shared" si="150"/>
        <v>#N/A</v>
      </c>
      <c r="Q758" s="15" t="e">
        <f t="shared" si="150"/>
        <v>#N/A</v>
      </c>
      <c r="R758" s="15" t="e">
        <f t="shared" si="150"/>
        <v>#N/A</v>
      </c>
      <c r="S758" s="15" t="e">
        <f t="shared" si="150"/>
        <v>#N/A</v>
      </c>
      <c r="T758" s="15" t="e">
        <f t="shared" si="150"/>
        <v>#N/A</v>
      </c>
      <c r="U758" s="15" t="e">
        <f t="shared" si="150"/>
        <v>#N/A</v>
      </c>
      <c r="V758" s="15" t="e">
        <f t="shared" si="150"/>
        <v>#N/A</v>
      </c>
      <c r="W758" s="18" t="e">
        <f t="shared" si="140"/>
        <v>#N/A</v>
      </c>
      <c r="X758" s="18" t="e">
        <f t="shared" si="141"/>
        <v>#N/A</v>
      </c>
      <c r="Y758" s="18" t="e">
        <f t="shared" si="142"/>
        <v>#N/A</v>
      </c>
      <c r="Z758" s="18" t="e">
        <f t="shared" si="143"/>
        <v>#N/A</v>
      </c>
      <c r="AA758" s="15" t="e">
        <f t="shared" si="144"/>
        <v>#N/A</v>
      </c>
      <c r="AB758" s="15" t="e">
        <f t="shared" si="145"/>
        <v>#N/A</v>
      </c>
      <c r="AC758" s="15" t="e">
        <f t="shared" si="146"/>
        <v>#N/A</v>
      </c>
    </row>
    <row r="759" spans="1:29" hidden="1" x14ac:dyDescent="0.2">
      <c r="A759">
        <v>5144</v>
      </c>
      <c r="C759" t="s">
        <v>3956</v>
      </c>
      <c r="D759" t="s">
        <v>3957</v>
      </c>
      <c r="E759" t="s">
        <v>123</v>
      </c>
      <c r="F759" t="s">
        <v>124</v>
      </c>
      <c r="G759" t="e">
        <f t="shared" ref="G759:G822" si="151">VLOOKUP(A759,SIBMonthly,3,FALSE)</f>
        <v>#N/A</v>
      </c>
      <c r="H759" s="15" t="e">
        <f t="shared" si="150"/>
        <v>#N/A</v>
      </c>
      <c r="I759" s="15" t="e">
        <f t="shared" si="150"/>
        <v>#N/A</v>
      </c>
      <c r="J759" s="15" t="e">
        <f t="shared" si="150"/>
        <v>#N/A</v>
      </c>
      <c r="K759" s="15" t="e">
        <f t="shared" si="150"/>
        <v>#N/A</v>
      </c>
      <c r="L759" s="15" t="e">
        <f t="shared" si="150"/>
        <v>#N/A</v>
      </c>
      <c r="M759" s="15" t="e">
        <f t="shared" si="150"/>
        <v>#N/A</v>
      </c>
      <c r="N759" s="15" t="e">
        <f t="shared" si="150"/>
        <v>#N/A</v>
      </c>
      <c r="O759" s="15" t="e">
        <f t="shared" si="150"/>
        <v>#N/A</v>
      </c>
      <c r="P759" s="15" t="e">
        <f t="shared" si="150"/>
        <v>#N/A</v>
      </c>
      <c r="Q759" s="15" t="e">
        <f t="shared" si="150"/>
        <v>#N/A</v>
      </c>
      <c r="R759" s="15" t="e">
        <f t="shared" si="150"/>
        <v>#N/A</v>
      </c>
      <c r="S759" s="15" t="e">
        <f t="shared" si="150"/>
        <v>#N/A</v>
      </c>
      <c r="T759" s="15" t="e">
        <f t="shared" si="150"/>
        <v>#N/A</v>
      </c>
      <c r="U759" s="15" t="e">
        <f t="shared" si="150"/>
        <v>#N/A</v>
      </c>
      <c r="V759" s="15" t="e">
        <f t="shared" si="150"/>
        <v>#N/A</v>
      </c>
      <c r="W759" s="18" t="e">
        <f t="shared" ref="W759:W822" si="152">N759</f>
        <v>#N/A</v>
      </c>
      <c r="X759" s="18" t="e">
        <f t="shared" ref="X759:X822" si="153">S759</f>
        <v>#N/A</v>
      </c>
      <c r="Y759" s="18" t="e">
        <f t="shared" ref="Y759:Y822" si="154">W759-X759</f>
        <v>#N/A</v>
      </c>
      <c r="Z759" s="18" t="e">
        <f t="shared" ref="Z759:Z822" si="155">M759</f>
        <v>#N/A</v>
      </c>
      <c r="AA759" s="15" t="e">
        <f t="shared" ref="AA759:AA822" si="156">IF(K759=0,0,K759-J759)</f>
        <v>#N/A</v>
      </c>
      <c r="AB759" s="15" t="e">
        <f t="shared" ref="AB759:AB822" si="157">P759</f>
        <v>#N/A</v>
      </c>
      <c r="AC759" s="15" t="e">
        <f t="shared" ref="AC759:AC822" si="158">X759-(AB759+AA759)</f>
        <v>#N/A</v>
      </c>
    </row>
    <row r="760" spans="1:29" hidden="1" x14ac:dyDescent="0.2">
      <c r="A760">
        <v>5145</v>
      </c>
      <c r="C760" t="s">
        <v>3958</v>
      </c>
      <c r="D760" t="s">
        <v>3959</v>
      </c>
      <c r="E760" t="s">
        <v>111</v>
      </c>
      <c r="F760" t="s">
        <v>112</v>
      </c>
      <c r="G760" t="e">
        <f t="shared" si="151"/>
        <v>#N/A</v>
      </c>
      <c r="H760" s="15" t="e">
        <f t="shared" si="150"/>
        <v>#N/A</v>
      </c>
      <c r="I760" s="15" t="e">
        <f t="shared" si="150"/>
        <v>#N/A</v>
      </c>
      <c r="J760" s="15" t="e">
        <f t="shared" si="150"/>
        <v>#N/A</v>
      </c>
      <c r="K760" s="15" t="e">
        <f t="shared" si="150"/>
        <v>#N/A</v>
      </c>
      <c r="L760" s="15" t="e">
        <f t="shared" si="150"/>
        <v>#N/A</v>
      </c>
      <c r="M760" s="15" t="e">
        <f t="shared" si="150"/>
        <v>#N/A</v>
      </c>
      <c r="N760" s="15" t="e">
        <f t="shared" si="150"/>
        <v>#N/A</v>
      </c>
      <c r="O760" s="15" t="e">
        <f t="shared" si="150"/>
        <v>#N/A</v>
      </c>
      <c r="P760" s="15" t="e">
        <f t="shared" si="150"/>
        <v>#N/A</v>
      </c>
      <c r="Q760" s="15" t="e">
        <f t="shared" si="150"/>
        <v>#N/A</v>
      </c>
      <c r="R760" s="15" t="e">
        <f t="shared" si="150"/>
        <v>#N/A</v>
      </c>
      <c r="S760" s="15" t="e">
        <f t="shared" si="150"/>
        <v>#N/A</v>
      </c>
      <c r="T760" s="15" t="e">
        <f t="shared" si="150"/>
        <v>#N/A</v>
      </c>
      <c r="U760" s="15" t="e">
        <f t="shared" si="150"/>
        <v>#N/A</v>
      </c>
      <c r="V760" s="15" t="e">
        <f t="shared" si="150"/>
        <v>#N/A</v>
      </c>
      <c r="W760" s="18" t="e">
        <f t="shared" si="152"/>
        <v>#N/A</v>
      </c>
      <c r="X760" s="18" t="e">
        <f t="shared" si="153"/>
        <v>#N/A</v>
      </c>
      <c r="Y760" s="18" t="e">
        <f t="shared" si="154"/>
        <v>#N/A</v>
      </c>
      <c r="Z760" s="18" t="e">
        <f t="shared" si="155"/>
        <v>#N/A</v>
      </c>
      <c r="AA760" s="15" t="e">
        <f t="shared" si="156"/>
        <v>#N/A</v>
      </c>
      <c r="AB760" s="15" t="e">
        <f t="shared" si="157"/>
        <v>#N/A</v>
      </c>
      <c r="AC760" s="15" t="e">
        <f t="shared" si="158"/>
        <v>#N/A</v>
      </c>
    </row>
    <row r="761" spans="1:29" hidden="1" x14ac:dyDescent="0.2">
      <c r="A761">
        <v>5146</v>
      </c>
      <c r="C761" t="s">
        <v>3960</v>
      </c>
      <c r="D761" t="s">
        <v>3961</v>
      </c>
      <c r="E761" t="s">
        <v>123</v>
      </c>
      <c r="F761" t="s">
        <v>124</v>
      </c>
      <c r="G761" t="e">
        <f t="shared" si="151"/>
        <v>#N/A</v>
      </c>
      <c r="H761" s="15" t="e">
        <f t="shared" si="150"/>
        <v>#N/A</v>
      </c>
      <c r="I761" s="15" t="e">
        <f t="shared" si="150"/>
        <v>#N/A</v>
      </c>
      <c r="J761" s="15" t="e">
        <f t="shared" si="150"/>
        <v>#N/A</v>
      </c>
      <c r="K761" s="15" t="e">
        <f t="shared" si="150"/>
        <v>#N/A</v>
      </c>
      <c r="L761" s="15" t="e">
        <f t="shared" si="150"/>
        <v>#N/A</v>
      </c>
      <c r="M761" s="15" t="e">
        <f t="shared" si="150"/>
        <v>#N/A</v>
      </c>
      <c r="N761" s="15" t="e">
        <f t="shared" si="150"/>
        <v>#N/A</v>
      </c>
      <c r="O761" s="15" t="e">
        <f t="shared" si="150"/>
        <v>#N/A</v>
      </c>
      <c r="P761" s="15" t="e">
        <f t="shared" si="150"/>
        <v>#N/A</v>
      </c>
      <c r="Q761" s="15" t="e">
        <f t="shared" si="150"/>
        <v>#N/A</v>
      </c>
      <c r="R761" s="15" t="e">
        <f t="shared" si="150"/>
        <v>#N/A</v>
      </c>
      <c r="S761" s="15" t="e">
        <f t="shared" si="150"/>
        <v>#N/A</v>
      </c>
      <c r="T761" s="15" t="e">
        <f t="shared" si="150"/>
        <v>#N/A</v>
      </c>
      <c r="U761" s="15" t="e">
        <f t="shared" si="150"/>
        <v>#N/A</v>
      </c>
      <c r="V761" s="15" t="e">
        <f t="shared" si="150"/>
        <v>#N/A</v>
      </c>
      <c r="W761" s="18" t="e">
        <f t="shared" si="152"/>
        <v>#N/A</v>
      </c>
      <c r="X761" s="18" t="e">
        <f t="shared" si="153"/>
        <v>#N/A</v>
      </c>
      <c r="Y761" s="18" t="e">
        <f t="shared" si="154"/>
        <v>#N/A</v>
      </c>
      <c r="Z761" s="18" t="e">
        <f t="shared" si="155"/>
        <v>#N/A</v>
      </c>
      <c r="AA761" s="15" t="e">
        <f t="shared" si="156"/>
        <v>#N/A</v>
      </c>
      <c r="AB761" s="15" t="e">
        <f t="shared" si="157"/>
        <v>#N/A</v>
      </c>
      <c r="AC761" s="15" t="e">
        <f t="shared" si="158"/>
        <v>#N/A</v>
      </c>
    </row>
    <row r="762" spans="1:29" hidden="1" x14ac:dyDescent="0.2">
      <c r="A762">
        <v>5147</v>
      </c>
      <c r="C762" t="s">
        <v>3962</v>
      </c>
      <c r="D762" t="s">
        <v>3963</v>
      </c>
      <c r="E762" t="s">
        <v>123</v>
      </c>
      <c r="F762" t="s">
        <v>124</v>
      </c>
      <c r="G762" t="e">
        <f t="shared" si="151"/>
        <v>#N/A</v>
      </c>
      <c r="H762" s="15" t="e">
        <f t="shared" si="150"/>
        <v>#N/A</v>
      </c>
      <c r="I762" s="15" t="e">
        <f t="shared" si="150"/>
        <v>#N/A</v>
      </c>
      <c r="J762" s="15" t="e">
        <f t="shared" si="150"/>
        <v>#N/A</v>
      </c>
      <c r="K762" s="15" t="e">
        <f t="shared" si="150"/>
        <v>#N/A</v>
      </c>
      <c r="L762" s="15" t="e">
        <f t="shared" si="150"/>
        <v>#N/A</v>
      </c>
      <c r="M762" s="15" t="e">
        <f t="shared" si="150"/>
        <v>#N/A</v>
      </c>
      <c r="N762" s="15" t="e">
        <f t="shared" si="150"/>
        <v>#N/A</v>
      </c>
      <c r="O762" s="15" t="e">
        <f t="shared" si="150"/>
        <v>#N/A</v>
      </c>
      <c r="P762" s="15" t="e">
        <f t="shared" si="150"/>
        <v>#N/A</v>
      </c>
      <c r="Q762" s="15" t="e">
        <f t="shared" si="150"/>
        <v>#N/A</v>
      </c>
      <c r="R762" s="15" t="e">
        <f t="shared" si="150"/>
        <v>#N/A</v>
      </c>
      <c r="S762" s="15" t="e">
        <f t="shared" si="150"/>
        <v>#N/A</v>
      </c>
      <c r="T762" s="15" t="e">
        <f t="shared" si="150"/>
        <v>#N/A</v>
      </c>
      <c r="U762" s="15" t="e">
        <f t="shared" si="150"/>
        <v>#N/A</v>
      </c>
      <c r="V762" s="15" t="e">
        <f t="shared" si="150"/>
        <v>#N/A</v>
      </c>
      <c r="W762" s="18" t="e">
        <f t="shared" si="152"/>
        <v>#N/A</v>
      </c>
      <c r="X762" s="18" t="e">
        <f t="shared" si="153"/>
        <v>#N/A</v>
      </c>
      <c r="Y762" s="18" t="e">
        <f t="shared" si="154"/>
        <v>#N/A</v>
      </c>
      <c r="Z762" s="18" t="e">
        <f t="shared" si="155"/>
        <v>#N/A</v>
      </c>
      <c r="AA762" s="15" t="e">
        <f t="shared" si="156"/>
        <v>#N/A</v>
      </c>
      <c r="AB762" s="15" t="e">
        <f t="shared" si="157"/>
        <v>#N/A</v>
      </c>
      <c r="AC762" s="15" t="e">
        <f t="shared" si="158"/>
        <v>#N/A</v>
      </c>
    </row>
    <row r="763" spans="1:29" hidden="1" x14ac:dyDescent="0.2">
      <c r="A763">
        <v>5148</v>
      </c>
      <c r="B763">
        <v>43259</v>
      </c>
      <c r="C763" t="s">
        <v>3964</v>
      </c>
      <c r="D763" t="s">
        <v>3965</v>
      </c>
      <c r="E763" t="s">
        <v>123</v>
      </c>
      <c r="F763" t="s">
        <v>124</v>
      </c>
      <c r="G763" t="str">
        <f t="shared" si="151"/>
        <v>T60 - Longford to Dandenong S1/S2 ILI</v>
      </c>
      <c r="H763" s="15">
        <f t="shared" si="150"/>
        <v>0</v>
      </c>
      <c r="I763" s="15">
        <f t="shared" si="150"/>
        <v>0</v>
      </c>
      <c r="J763" s="15">
        <f t="shared" si="150"/>
        <v>168727.29</v>
      </c>
      <c r="K763" s="15">
        <f t="shared" si="150"/>
        <v>8361233.4299999997</v>
      </c>
      <c r="L763" s="15">
        <f t="shared" si="150"/>
        <v>85640</v>
      </c>
      <c r="M763" s="15">
        <f t="shared" si="150"/>
        <v>0</v>
      </c>
      <c r="N763" s="15">
        <f t="shared" si="150"/>
        <v>8197503</v>
      </c>
      <c r="O763" s="15">
        <f t="shared" si="150"/>
        <v>168727.29</v>
      </c>
      <c r="P763" s="15">
        <f t="shared" si="150"/>
        <v>354223.29</v>
      </c>
      <c r="Q763" s="15">
        <f t="shared" si="150"/>
        <v>185496</v>
      </c>
      <c r="R763" s="15">
        <f t="shared" si="150"/>
        <v>8361233.4299999997</v>
      </c>
      <c r="S763" s="15">
        <f t="shared" si="150"/>
        <v>8671729.4299999997</v>
      </c>
      <c r="T763" s="15">
        <f t="shared" si="150"/>
        <v>310496</v>
      </c>
      <c r="U763" s="15">
        <f t="shared" si="150"/>
        <v>44453.58</v>
      </c>
      <c r="V763" s="15">
        <f t="shared" si="150"/>
        <v>0</v>
      </c>
      <c r="W763" s="18">
        <f t="shared" si="152"/>
        <v>8197503</v>
      </c>
      <c r="X763" s="18">
        <f t="shared" si="153"/>
        <v>8671729.4299999997</v>
      </c>
      <c r="Y763" s="18">
        <f t="shared" si="154"/>
        <v>-474226.4299999997</v>
      </c>
      <c r="Z763" s="18">
        <f t="shared" si="155"/>
        <v>0</v>
      </c>
      <c r="AA763" s="15">
        <f t="shared" si="156"/>
        <v>8192506.1399999997</v>
      </c>
      <c r="AB763" s="15">
        <f t="shared" si="157"/>
        <v>354223.29</v>
      </c>
      <c r="AC763" s="15">
        <f t="shared" si="158"/>
        <v>125000</v>
      </c>
    </row>
    <row r="764" spans="1:29" hidden="1" x14ac:dyDescent="0.2">
      <c r="A764">
        <v>5149</v>
      </c>
      <c r="C764" t="s">
        <v>3966</v>
      </c>
      <c r="D764" t="s">
        <v>3967</v>
      </c>
      <c r="E764" t="s">
        <v>123</v>
      </c>
      <c r="F764" t="s">
        <v>124</v>
      </c>
      <c r="G764" t="e">
        <f t="shared" si="151"/>
        <v>#N/A</v>
      </c>
      <c r="H764" s="15" t="e">
        <f t="shared" si="150"/>
        <v>#N/A</v>
      </c>
      <c r="I764" s="15" t="e">
        <f t="shared" si="150"/>
        <v>#N/A</v>
      </c>
      <c r="J764" s="15" t="e">
        <f t="shared" si="150"/>
        <v>#N/A</v>
      </c>
      <c r="K764" s="15" t="e">
        <f t="shared" si="150"/>
        <v>#N/A</v>
      </c>
      <c r="L764" s="15" t="e">
        <f t="shared" si="150"/>
        <v>#N/A</v>
      </c>
      <c r="M764" s="15" t="e">
        <f t="shared" si="150"/>
        <v>#N/A</v>
      </c>
      <c r="N764" s="15" t="e">
        <f t="shared" si="150"/>
        <v>#N/A</v>
      </c>
      <c r="O764" s="15" t="e">
        <f t="shared" si="150"/>
        <v>#N/A</v>
      </c>
      <c r="P764" s="15" t="e">
        <f t="shared" si="150"/>
        <v>#N/A</v>
      </c>
      <c r="Q764" s="15" t="e">
        <f t="shared" si="150"/>
        <v>#N/A</v>
      </c>
      <c r="R764" s="15" t="e">
        <f t="shared" si="150"/>
        <v>#N/A</v>
      </c>
      <c r="S764" s="15" t="e">
        <f t="shared" si="150"/>
        <v>#N/A</v>
      </c>
      <c r="T764" s="15" t="e">
        <f t="shared" si="150"/>
        <v>#N/A</v>
      </c>
      <c r="U764" s="15" t="e">
        <f t="shared" si="150"/>
        <v>#N/A</v>
      </c>
      <c r="V764" s="15" t="e">
        <f t="shared" si="150"/>
        <v>#N/A</v>
      </c>
      <c r="W764" s="18" t="e">
        <f t="shared" si="152"/>
        <v>#N/A</v>
      </c>
      <c r="X764" s="18" t="e">
        <f t="shared" si="153"/>
        <v>#N/A</v>
      </c>
      <c r="Y764" s="18" t="e">
        <f t="shared" si="154"/>
        <v>#N/A</v>
      </c>
      <c r="Z764" s="18" t="e">
        <f t="shared" si="155"/>
        <v>#N/A</v>
      </c>
      <c r="AA764" s="15" t="e">
        <f t="shared" si="156"/>
        <v>#N/A</v>
      </c>
      <c r="AB764" s="15" t="e">
        <f t="shared" si="157"/>
        <v>#N/A</v>
      </c>
      <c r="AC764" s="15" t="e">
        <f t="shared" si="158"/>
        <v>#N/A</v>
      </c>
    </row>
    <row r="765" spans="1:29" hidden="1" x14ac:dyDescent="0.2">
      <c r="A765">
        <v>5150</v>
      </c>
      <c r="C765" t="s">
        <v>3968</v>
      </c>
      <c r="D765" t="s">
        <v>3969</v>
      </c>
      <c r="E765" t="s">
        <v>123</v>
      </c>
      <c r="F765" t="s">
        <v>124</v>
      </c>
      <c r="G765" t="e">
        <f t="shared" si="151"/>
        <v>#N/A</v>
      </c>
      <c r="H765" s="15" t="e">
        <f t="shared" si="150"/>
        <v>#N/A</v>
      </c>
      <c r="I765" s="15" t="e">
        <f t="shared" si="150"/>
        <v>#N/A</v>
      </c>
      <c r="J765" s="15" t="e">
        <f t="shared" si="150"/>
        <v>#N/A</v>
      </c>
      <c r="K765" s="15" t="e">
        <f t="shared" si="150"/>
        <v>#N/A</v>
      </c>
      <c r="L765" s="15" t="e">
        <f t="shared" si="150"/>
        <v>#N/A</v>
      </c>
      <c r="M765" s="15" t="e">
        <f t="shared" si="150"/>
        <v>#N/A</v>
      </c>
      <c r="N765" s="15" t="e">
        <f t="shared" si="150"/>
        <v>#N/A</v>
      </c>
      <c r="O765" s="15" t="e">
        <f t="shared" si="150"/>
        <v>#N/A</v>
      </c>
      <c r="P765" s="15" t="e">
        <f t="shared" si="150"/>
        <v>#N/A</v>
      </c>
      <c r="Q765" s="15" t="e">
        <f t="shared" si="150"/>
        <v>#N/A</v>
      </c>
      <c r="R765" s="15" t="e">
        <f t="shared" si="150"/>
        <v>#N/A</v>
      </c>
      <c r="S765" s="15" t="e">
        <f t="shared" si="150"/>
        <v>#N/A</v>
      </c>
      <c r="T765" s="15" t="e">
        <f t="shared" si="150"/>
        <v>#N/A</v>
      </c>
      <c r="U765" s="15" t="e">
        <f t="shared" si="150"/>
        <v>#N/A</v>
      </c>
      <c r="V765" s="15" t="e">
        <f t="shared" si="150"/>
        <v>#N/A</v>
      </c>
      <c r="W765" s="18" t="e">
        <f t="shared" si="152"/>
        <v>#N/A</v>
      </c>
      <c r="X765" s="18" t="e">
        <f t="shared" si="153"/>
        <v>#N/A</v>
      </c>
      <c r="Y765" s="18" t="e">
        <f t="shared" si="154"/>
        <v>#N/A</v>
      </c>
      <c r="Z765" s="18" t="e">
        <f t="shared" si="155"/>
        <v>#N/A</v>
      </c>
      <c r="AA765" s="15" t="e">
        <f t="shared" si="156"/>
        <v>#N/A</v>
      </c>
      <c r="AB765" s="15" t="e">
        <f t="shared" si="157"/>
        <v>#N/A</v>
      </c>
      <c r="AC765" s="15" t="e">
        <f t="shared" si="158"/>
        <v>#N/A</v>
      </c>
    </row>
    <row r="766" spans="1:29" hidden="1" x14ac:dyDescent="0.2">
      <c r="A766">
        <v>5151</v>
      </c>
      <c r="B766">
        <v>43021</v>
      </c>
      <c r="C766" t="s">
        <v>3970</v>
      </c>
      <c r="D766" t="s">
        <v>3971</v>
      </c>
      <c r="E766" t="s">
        <v>111</v>
      </c>
      <c r="F766" t="s">
        <v>112</v>
      </c>
      <c r="G766" t="e">
        <f t="shared" si="151"/>
        <v>#N/A</v>
      </c>
      <c r="H766" s="15" t="e">
        <f t="shared" si="150"/>
        <v>#N/A</v>
      </c>
      <c r="I766" s="15" t="e">
        <f t="shared" si="150"/>
        <v>#N/A</v>
      </c>
      <c r="J766" s="15" t="e">
        <f t="shared" si="150"/>
        <v>#N/A</v>
      </c>
      <c r="K766" s="15" t="e">
        <f t="shared" si="150"/>
        <v>#N/A</v>
      </c>
      <c r="L766" s="15" t="e">
        <f t="shared" si="150"/>
        <v>#N/A</v>
      </c>
      <c r="M766" s="15" t="e">
        <f t="shared" si="150"/>
        <v>#N/A</v>
      </c>
      <c r="N766" s="15" t="e">
        <f t="shared" si="150"/>
        <v>#N/A</v>
      </c>
      <c r="O766" s="15" t="e">
        <f t="shared" si="150"/>
        <v>#N/A</v>
      </c>
      <c r="P766" s="15" t="e">
        <f t="shared" si="150"/>
        <v>#N/A</v>
      </c>
      <c r="Q766" s="15" t="e">
        <f t="shared" si="150"/>
        <v>#N/A</v>
      </c>
      <c r="R766" s="15" t="e">
        <f t="shared" si="150"/>
        <v>#N/A</v>
      </c>
      <c r="S766" s="15" t="e">
        <f t="shared" si="150"/>
        <v>#N/A</v>
      </c>
      <c r="T766" s="15" t="e">
        <f t="shared" si="150"/>
        <v>#N/A</v>
      </c>
      <c r="U766" s="15" t="e">
        <f t="shared" si="150"/>
        <v>#N/A</v>
      </c>
      <c r="V766" s="15" t="e">
        <f t="shared" si="150"/>
        <v>#N/A</v>
      </c>
      <c r="W766" s="18" t="e">
        <f t="shared" si="152"/>
        <v>#N/A</v>
      </c>
      <c r="X766" s="18" t="e">
        <f t="shared" si="153"/>
        <v>#N/A</v>
      </c>
      <c r="Y766" s="18" t="e">
        <f t="shared" si="154"/>
        <v>#N/A</v>
      </c>
      <c r="Z766" s="18" t="e">
        <f t="shared" si="155"/>
        <v>#N/A</v>
      </c>
      <c r="AA766" s="15" t="e">
        <f t="shared" si="156"/>
        <v>#N/A</v>
      </c>
      <c r="AB766" s="15" t="e">
        <f t="shared" si="157"/>
        <v>#N/A</v>
      </c>
      <c r="AC766" s="15" t="e">
        <f t="shared" si="158"/>
        <v>#N/A</v>
      </c>
    </row>
    <row r="767" spans="1:29" hidden="1" x14ac:dyDescent="0.2">
      <c r="A767">
        <v>5152</v>
      </c>
      <c r="B767">
        <v>43204</v>
      </c>
      <c r="C767" t="s">
        <v>3972</v>
      </c>
      <c r="D767" t="s">
        <v>3973</v>
      </c>
      <c r="E767" t="s">
        <v>123</v>
      </c>
      <c r="F767" t="s">
        <v>124</v>
      </c>
      <c r="G767" t="str">
        <f t="shared" si="151"/>
        <v>MCC Switchboard Upgrade - Gooding</v>
      </c>
      <c r="H767" s="15">
        <f t="shared" si="150"/>
        <v>0</v>
      </c>
      <c r="I767" s="15">
        <f t="shared" si="150"/>
        <v>0</v>
      </c>
      <c r="J767" s="15">
        <f t="shared" si="150"/>
        <v>-17885.990000000002</v>
      </c>
      <c r="K767" s="15">
        <f t="shared" si="150"/>
        <v>0</v>
      </c>
      <c r="L767" s="15">
        <f t="shared" si="150"/>
        <v>576416</v>
      </c>
      <c r="M767" s="15">
        <f t="shared" si="150"/>
        <v>0</v>
      </c>
      <c r="N767" s="15">
        <f t="shared" si="150"/>
        <v>20000</v>
      </c>
      <c r="O767" s="15">
        <f t="shared" si="150"/>
        <v>-17885.990000000002</v>
      </c>
      <c r="P767" s="15">
        <f t="shared" si="150"/>
        <v>-17885.990000000002</v>
      </c>
      <c r="Q767" s="15">
        <f t="shared" si="150"/>
        <v>0</v>
      </c>
      <c r="R767" s="15">
        <f t="shared" si="150"/>
        <v>319754.40000000002</v>
      </c>
      <c r="S767" s="15">
        <f t="shared" si="150"/>
        <v>319754.40000000002</v>
      </c>
      <c r="T767" s="15">
        <f t="shared" si="150"/>
        <v>319754.40000000002</v>
      </c>
      <c r="U767" s="15">
        <f t="shared" si="150"/>
        <v>0</v>
      </c>
      <c r="V767" s="15">
        <f t="shared" si="150"/>
        <v>0</v>
      </c>
      <c r="W767" s="18">
        <f t="shared" si="152"/>
        <v>20000</v>
      </c>
      <c r="X767" s="18">
        <f t="shared" si="153"/>
        <v>319754.40000000002</v>
      </c>
      <c r="Y767" s="18">
        <f t="shared" si="154"/>
        <v>-299754.40000000002</v>
      </c>
      <c r="Z767" s="18">
        <f t="shared" si="155"/>
        <v>0</v>
      </c>
      <c r="AA767" s="15">
        <f t="shared" si="156"/>
        <v>0</v>
      </c>
      <c r="AB767" s="15">
        <f t="shared" si="157"/>
        <v>-17885.990000000002</v>
      </c>
      <c r="AC767" s="15">
        <f t="shared" si="158"/>
        <v>337640.39</v>
      </c>
    </row>
    <row r="768" spans="1:29" hidden="1" x14ac:dyDescent="0.2">
      <c r="A768">
        <v>5153</v>
      </c>
      <c r="B768">
        <v>43200</v>
      </c>
      <c r="C768" t="s">
        <v>3974</v>
      </c>
      <c r="D768" t="s">
        <v>3975</v>
      </c>
      <c r="E768" t="s">
        <v>123</v>
      </c>
      <c r="F768" t="s">
        <v>124</v>
      </c>
      <c r="G768" t="str">
        <f t="shared" si="151"/>
        <v>AGL Somerton End of Life Review</v>
      </c>
      <c r="H768" s="15">
        <f t="shared" si="150"/>
        <v>0</v>
      </c>
      <c r="I768" s="15">
        <f t="shared" si="150"/>
        <v>0</v>
      </c>
      <c r="J768" s="15">
        <f t="shared" si="150"/>
        <v>1330</v>
      </c>
      <c r="K768" s="15">
        <f t="shared" si="150"/>
        <v>52522.720000000001</v>
      </c>
      <c r="L768" s="15">
        <f t="shared" si="150"/>
        <v>50000</v>
      </c>
      <c r="M768" s="15">
        <f t="shared" si="150"/>
        <v>0</v>
      </c>
      <c r="N768" s="15">
        <f t="shared" si="150"/>
        <v>60000</v>
      </c>
      <c r="O768" s="15">
        <f t="shared" si="150"/>
        <v>1330</v>
      </c>
      <c r="P768" s="15">
        <f t="shared" si="150"/>
        <v>1330</v>
      </c>
      <c r="Q768" s="15">
        <f t="shared" si="150"/>
        <v>0</v>
      </c>
      <c r="R768" s="15">
        <f t="shared" si="150"/>
        <v>52522.720000000001</v>
      </c>
      <c r="S768" s="15">
        <f t="shared" si="150"/>
        <v>52522.720000000001</v>
      </c>
      <c r="T768" s="15">
        <f t="shared" si="150"/>
        <v>0</v>
      </c>
      <c r="U768" s="15">
        <f t="shared" si="150"/>
        <v>0</v>
      </c>
      <c r="V768" s="15">
        <f t="shared" si="150"/>
        <v>0</v>
      </c>
      <c r="W768" s="18">
        <f t="shared" si="152"/>
        <v>60000</v>
      </c>
      <c r="X768" s="18">
        <f t="shared" si="153"/>
        <v>52522.720000000001</v>
      </c>
      <c r="Y768" s="18">
        <f t="shared" si="154"/>
        <v>7477.2799999999988</v>
      </c>
      <c r="Z768" s="18">
        <f t="shared" si="155"/>
        <v>0</v>
      </c>
      <c r="AA768" s="15">
        <f t="shared" si="156"/>
        <v>51192.72</v>
      </c>
      <c r="AB768" s="15">
        <f t="shared" si="157"/>
        <v>1330</v>
      </c>
      <c r="AC768" s="15">
        <f t="shared" si="158"/>
        <v>0</v>
      </c>
    </row>
    <row r="769" spans="1:29" hidden="1" x14ac:dyDescent="0.2">
      <c r="A769">
        <v>5154</v>
      </c>
      <c r="C769" t="s">
        <v>3976</v>
      </c>
      <c r="D769" t="s">
        <v>3977</v>
      </c>
      <c r="E769" t="s">
        <v>123</v>
      </c>
      <c r="F769" t="s">
        <v>124</v>
      </c>
      <c r="G769" t="e">
        <f t="shared" si="151"/>
        <v>#N/A</v>
      </c>
      <c r="H769" s="15" t="e">
        <f t="shared" si="150"/>
        <v>#N/A</v>
      </c>
      <c r="I769" s="15" t="e">
        <f t="shared" si="150"/>
        <v>#N/A</v>
      </c>
      <c r="J769" s="15" t="e">
        <f t="shared" si="150"/>
        <v>#N/A</v>
      </c>
      <c r="K769" s="15" t="e">
        <f t="shared" si="150"/>
        <v>#N/A</v>
      </c>
      <c r="L769" s="15" t="e">
        <f t="shared" si="150"/>
        <v>#N/A</v>
      </c>
      <c r="M769" s="15" t="e">
        <f t="shared" si="150"/>
        <v>#N/A</v>
      </c>
      <c r="N769" s="15" t="e">
        <f t="shared" si="150"/>
        <v>#N/A</v>
      </c>
      <c r="O769" s="15" t="e">
        <f t="shared" si="150"/>
        <v>#N/A</v>
      </c>
      <c r="P769" s="15" t="e">
        <f t="shared" si="150"/>
        <v>#N/A</v>
      </c>
      <c r="Q769" s="15" t="e">
        <f t="shared" si="150"/>
        <v>#N/A</v>
      </c>
      <c r="R769" s="15" t="e">
        <f t="shared" si="150"/>
        <v>#N/A</v>
      </c>
      <c r="S769" s="15" t="e">
        <f t="shared" si="150"/>
        <v>#N/A</v>
      </c>
      <c r="T769" s="15" t="e">
        <f t="shared" si="150"/>
        <v>#N/A</v>
      </c>
      <c r="U769" s="15" t="e">
        <f t="shared" si="150"/>
        <v>#N/A</v>
      </c>
      <c r="V769" s="15" t="e">
        <f t="shared" si="150"/>
        <v>#N/A</v>
      </c>
      <c r="W769" s="18" t="e">
        <f t="shared" si="152"/>
        <v>#N/A</v>
      </c>
      <c r="X769" s="18" t="e">
        <f t="shared" si="153"/>
        <v>#N/A</v>
      </c>
      <c r="Y769" s="18" t="e">
        <f t="shared" si="154"/>
        <v>#N/A</v>
      </c>
      <c r="Z769" s="18" t="e">
        <f t="shared" si="155"/>
        <v>#N/A</v>
      </c>
      <c r="AA769" s="15" t="e">
        <f t="shared" si="156"/>
        <v>#N/A</v>
      </c>
      <c r="AB769" s="15" t="e">
        <f t="shared" si="157"/>
        <v>#N/A</v>
      </c>
      <c r="AC769" s="15" t="e">
        <f t="shared" si="158"/>
        <v>#N/A</v>
      </c>
    </row>
    <row r="770" spans="1:29" hidden="1" x14ac:dyDescent="0.2">
      <c r="A770">
        <v>5155</v>
      </c>
      <c r="C770" t="s">
        <v>3978</v>
      </c>
      <c r="D770" t="s">
        <v>3979</v>
      </c>
      <c r="E770" t="s">
        <v>123</v>
      </c>
      <c r="F770" t="s">
        <v>124</v>
      </c>
      <c r="G770" t="e">
        <f t="shared" si="151"/>
        <v>#N/A</v>
      </c>
      <c r="H770" s="15" t="e">
        <f t="shared" si="150"/>
        <v>#N/A</v>
      </c>
      <c r="I770" s="15" t="e">
        <f t="shared" si="150"/>
        <v>#N/A</v>
      </c>
      <c r="J770" s="15" t="e">
        <f t="shared" si="150"/>
        <v>#N/A</v>
      </c>
      <c r="K770" s="15" t="e">
        <f t="shared" si="150"/>
        <v>#N/A</v>
      </c>
      <c r="L770" s="15" t="e">
        <f t="shared" si="150"/>
        <v>#N/A</v>
      </c>
      <c r="M770" s="15" t="e">
        <f t="shared" si="150"/>
        <v>#N/A</v>
      </c>
      <c r="N770" s="15" t="e">
        <f t="shared" si="150"/>
        <v>#N/A</v>
      </c>
      <c r="O770" s="15" t="e">
        <f t="shared" si="150"/>
        <v>#N/A</v>
      </c>
      <c r="P770" s="15" t="e">
        <f t="shared" si="150"/>
        <v>#N/A</v>
      </c>
      <c r="Q770" s="15" t="e">
        <f t="shared" si="150"/>
        <v>#N/A</v>
      </c>
      <c r="R770" s="15" t="e">
        <f t="shared" si="150"/>
        <v>#N/A</v>
      </c>
      <c r="S770" s="15" t="e">
        <f t="shared" si="150"/>
        <v>#N/A</v>
      </c>
      <c r="T770" s="15" t="e">
        <f t="shared" si="150"/>
        <v>#N/A</v>
      </c>
      <c r="U770" s="15" t="e">
        <f t="shared" si="150"/>
        <v>#N/A</v>
      </c>
      <c r="V770" s="15" t="e">
        <f t="shared" si="150"/>
        <v>#N/A</v>
      </c>
      <c r="W770" s="18" t="e">
        <f t="shared" si="152"/>
        <v>#N/A</v>
      </c>
      <c r="X770" s="18" t="e">
        <f t="shared" si="153"/>
        <v>#N/A</v>
      </c>
      <c r="Y770" s="18" t="e">
        <f t="shared" si="154"/>
        <v>#N/A</v>
      </c>
      <c r="Z770" s="18" t="e">
        <f t="shared" si="155"/>
        <v>#N/A</v>
      </c>
      <c r="AA770" s="15" t="e">
        <f t="shared" si="156"/>
        <v>#N/A</v>
      </c>
      <c r="AB770" s="15" t="e">
        <f t="shared" si="157"/>
        <v>#N/A</v>
      </c>
      <c r="AC770" s="15" t="e">
        <f t="shared" si="158"/>
        <v>#N/A</v>
      </c>
    </row>
    <row r="771" spans="1:29" hidden="1" x14ac:dyDescent="0.2">
      <c r="A771">
        <v>5156</v>
      </c>
      <c r="C771" t="s">
        <v>3980</v>
      </c>
      <c r="D771" t="s">
        <v>3981</v>
      </c>
      <c r="E771" t="s">
        <v>123</v>
      </c>
      <c r="F771" t="s">
        <v>124</v>
      </c>
      <c r="G771" t="e">
        <f t="shared" si="151"/>
        <v>#N/A</v>
      </c>
      <c r="H771" s="15" t="e">
        <f t="shared" si="150"/>
        <v>#N/A</v>
      </c>
      <c r="I771" s="15" t="e">
        <f t="shared" si="150"/>
        <v>#N/A</v>
      </c>
      <c r="J771" s="15" t="e">
        <f t="shared" si="150"/>
        <v>#N/A</v>
      </c>
      <c r="K771" s="15" t="e">
        <f t="shared" si="150"/>
        <v>#N/A</v>
      </c>
      <c r="L771" s="15" t="e">
        <f t="shared" si="150"/>
        <v>#N/A</v>
      </c>
      <c r="M771" s="15" t="e">
        <f t="shared" si="150"/>
        <v>#N/A</v>
      </c>
      <c r="N771" s="15" t="e">
        <f t="shared" si="150"/>
        <v>#N/A</v>
      </c>
      <c r="O771" s="15" t="e">
        <f t="shared" si="150"/>
        <v>#N/A</v>
      </c>
      <c r="P771" s="15" t="e">
        <f t="shared" si="150"/>
        <v>#N/A</v>
      </c>
      <c r="Q771" s="15" t="e">
        <f t="shared" si="150"/>
        <v>#N/A</v>
      </c>
      <c r="R771" s="15" t="e">
        <f t="shared" si="150"/>
        <v>#N/A</v>
      </c>
      <c r="S771" s="15" t="e">
        <f t="shared" si="150"/>
        <v>#N/A</v>
      </c>
      <c r="T771" s="15" t="e">
        <f t="shared" si="150"/>
        <v>#N/A</v>
      </c>
      <c r="U771" s="15" t="e">
        <f t="shared" si="150"/>
        <v>#N/A</v>
      </c>
      <c r="V771" s="15" t="e">
        <f t="shared" si="150"/>
        <v>#N/A</v>
      </c>
      <c r="W771" s="18" t="e">
        <f t="shared" si="152"/>
        <v>#N/A</v>
      </c>
      <c r="X771" s="18" t="e">
        <f t="shared" si="153"/>
        <v>#N/A</v>
      </c>
      <c r="Y771" s="18" t="e">
        <f t="shared" si="154"/>
        <v>#N/A</v>
      </c>
      <c r="Z771" s="18" t="e">
        <f t="shared" si="155"/>
        <v>#N/A</v>
      </c>
      <c r="AA771" s="15" t="e">
        <f t="shared" si="156"/>
        <v>#N/A</v>
      </c>
      <c r="AB771" s="15" t="e">
        <f t="shared" si="157"/>
        <v>#N/A</v>
      </c>
      <c r="AC771" s="15" t="e">
        <f t="shared" si="158"/>
        <v>#N/A</v>
      </c>
    </row>
    <row r="772" spans="1:29" hidden="1" x14ac:dyDescent="0.2">
      <c r="A772">
        <v>5157</v>
      </c>
      <c r="C772" t="s">
        <v>3982</v>
      </c>
      <c r="D772" t="s">
        <v>3983</v>
      </c>
      <c r="E772" t="s">
        <v>111</v>
      </c>
      <c r="F772" t="s">
        <v>112</v>
      </c>
      <c r="G772" t="e">
        <f t="shared" si="151"/>
        <v>#N/A</v>
      </c>
      <c r="H772" s="15" t="e">
        <f t="shared" si="150"/>
        <v>#N/A</v>
      </c>
      <c r="I772" s="15" t="e">
        <f t="shared" si="150"/>
        <v>#N/A</v>
      </c>
      <c r="J772" s="15" t="e">
        <f t="shared" si="150"/>
        <v>#N/A</v>
      </c>
      <c r="K772" s="15" t="e">
        <f t="shared" si="150"/>
        <v>#N/A</v>
      </c>
      <c r="L772" s="15" t="e">
        <f t="shared" si="150"/>
        <v>#N/A</v>
      </c>
      <c r="M772" s="15" t="e">
        <f t="shared" si="150"/>
        <v>#N/A</v>
      </c>
      <c r="N772" s="15" t="e">
        <f t="shared" si="150"/>
        <v>#N/A</v>
      </c>
      <c r="O772" s="15" t="e">
        <f t="shared" si="150"/>
        <v>#N/A</v>
      </c>
      <c r="P772" s="15" t="e">
        <f t="shared" si="150"/>
        <v>#N/A</v>
      </c>
      <c r="Q772" s="15" t="e">
        <f t="shared" si="150"/>
        <v>#N/A</v>
      </c>
      <c r="R772" s="15" t="e">
        <f t="shared" si="150"/>
        <v>#N/A</v>
      </c>
      <c r="S772" s="15" t="e">
        <f t="shared" si="150"/>
        <v>#N/A</v>
      </c>
      <c r="T772" s="15" t="e">
        <f t="shared" si="150"/>
        <v>#N/A</v>
      </c>
      <c r="U772" s="15" t="e">
        <f t="shared" si="150"/>
        <v>#N/A</v>
      </c>
      <c r="V772" s="15" t="e">
        <f t="shared" si="150"/>
        <v>#N/A</v>
      </c>
      <c r="W772" s="18" t="e">
        <f t="shared" si="152"/>
        <v>#N/A</v>
      </c>
      <c r="X772" s="18" t="e">
        <f t="shared" si="153"/>
        <v>#N/A</v>
      </c>
      <c r="Y772" s="18" t="e">
        <f t="shared" si="154"/>
        <v>#N/A</v>
      </c>
      <c r="Z772" s="18" t="e">
        <f t="shared" si="155"/>
        <v>#N/A</v>
      </c>
      <c r="AA772" s="15" t="e">
        <f t="shared" si="156"/>
        <v>#N/A</v>
      </c>
      <c r="AB772" s="15" t="e">
        <f t="shared" si="157"/>
        <v>#N/A</v>
      </c>
      <c r="AC772" s="15" t="e">
        <f t="shared" si="158"/>
        <v>#N/A</v>
      </c>
    </row>
    <row r="773" spans="1:29" hidden="1" x14ac:dyDescent="0.2">
      <c r="A773">
        <v>5158</v>
      </c>
      <c r="B773">
        <v>43049</v>
      </c>
      <c r="C773" t="s">
        <v>3984</v>
      </c>
      <c r="D773" t="s">
        <v>3985</v>
      </c>
      <c r="E773" t="s">
        <v>1804</v>
      </c>
      <c r="F773" t="s">
        <v>1804</v>
      </c>
      <c r="G773" t="e">
        <f t="shared" si="151"/>
        <v>#N/A</v>
      </c>
      <c r="H773" s="15" t="e">
        <f t="shared" ref="H773:V789" si="159">VLOOKUP($A773,SIBMonthly,H$1,FALSE)</f>
        <v>#N/A</v>
      </c>
      <c r="I773" s="15" t="e">
        <f t="shared" si="159"/>
        <v>#N/A</v>
      </c>
      <c r="J773" s="15" t="e">
        <f t="shared" si="159"/>
        <v>#N/A</v>
      </c>
      <c r="K773" s="15" t="e">
        <f t="shared" si="159"/>
        <v>#N/A</v>
      </c>
      <c r="L773" s="15" t="e">
        <f t="shared" si="159"/>
        <v>#N/A</v>
      </c>
      <c r="M773" s="15" t="e">
        <f t="shared" si="159"/>
        <v>#N/A</v>
      </c>
      <c r="N773" s="15" t="e">
        <f t="shared" si="159"/>
        <v>#N/A</v>
      </c>
      <c r="O773" s="15" t="e">
        <f t="shared" si="159"/>
        <v>#N/A</v>
      </c>
      <c r="P773" s="15" t="e">
        <f t="shared" si="159"/>
        <v>#N/A</v>
      </c>
      <c r="Q773" s="15" t="e">
        <f t="shared" si="159"/>
        <v>#N/A</v>
      </c>
      <c r="R773" s="15" t="e">
        <f t="shared" si="159"/>
        <v>#N/A</v>
      </c>
      <c r="S773" s="15" t="e">
        <f t="shared" si="159"/>
        <v>#N/A</v>
      </c>
      <c r="T773" s="15" t="e">
        <f t="shared" si="159"/>
        <v>#N/A</v>
      </c>
      <c r="U773" s="15" t="e">
        <f t="shared" si="159"/>
        <v>#N/A</v>
      </c>
      <c r="V773" s="15" t="e">
        <f t="shared" si="159"/>
        <v>#N/A</v>
      </c>
      <c r="W773" s="18" t="e">
        <f t="shared" si="152"/>
        <v>#N/A</v>
      </c>
      <c r="X773" s="18" t="e">
        <f t="shared" si="153"/>
        <v>#N/A</v>
      </c>
      <c r="Y773" s="18" t="e">
        <f t="shared" si="154"/>
        <v>#N/A</v>
      </c>
      <c r="Z773" s="18" t="e">
        <f t="shared" si="155"/>
        <v>#N/A</v>
      </c>
      <c r="AA773" s="15" t="e">
        <f t="shared" si="156"/>
        <v>#N/A</v>
      </c>
      <c r="AB773" s="15" t="e">
        <f t="shared" si="157"/>
        <v>#N/A</v>
      </c>
      <c r="AC773" s="15" t="e">
        <f t="shared" si="158"/>
        <v>#N/A</v>
      </c>
    </row>
    <row r="774" spans="1:29" hidden="1" x14ac:dyDescent="0.2">
      <c r="A774">
        <v>5159</v>
      </c>
      <c r="C774" t="s">
        <v>3987</v>
      </c>
      <c r="D774" t="s">
        <v>3988</v>
      </c>
      <c r="E774" t="s">
        <v>1804</v>
      </c>
      <c r="F774" t="s">
        <v>1804</v>
      </c>
      <c r="G774" t="e">
        <f t="shared" si="151"/>
        <v>#N/A</v>
      </c>
      <c r="H774" s="15" t="e">
        <f t="shared" si="159"/>
        <v>#N/A</v>
      </c>
      <c r="I774" s="15" t="e">
        <f t="shared" si="159"/>
        <v>#N/A</v>
      </c>
      <c r="J774" s="15" t="e">
        <f t="shared" si="159"/>
        <v>#N/A</v>
      </c>
      <c r="K774" s="15" t="e">
        <f t="shared" si="159"/>
        <v>#N/A</v>
      </c>
      <c r="L774" s="15" t="e">
        <f t="shared" si="159"/>
        <v>#N/A</v>
      </c>
      <c r="M774" s="15" t="e">
        <f t="shared" si="159"/>
        <v>#N/A</v>
      </c>
      <c r="N774" s="15" t="e">
        <f t="shared" si="159"/>
        <v>#N/A</v>
      </c>
      <c r="O774" s="15" t="e">
        <f t="shared" si="159"/>
        <v>#N/A</v>
      </c>
      <c r="P774" s="15" t="e">
        <f t="shared" si="159"/>
        <v>#N/A</v>
      </c>
      <c r="Q774" s="15" t="e">
        <f t="shared" si="159"/>
        <v>#N/A</v>
      </c>
      <c r="R774" s="15" t="e">
        <f t="shared" si="159"/>
        <v>#N/A</v>
      </c>
      <c r="S774" s="15" t="e">
        <f t="shared" si="159"/>
        <v>#N/A</v>
      </c>
      <c r="T774" s="15" t="e">
        <f t="shared" si="159"/>
        <v>#N/A</v>
      </c>
      <c r="U774" s="15" t="e">
        <f t="shared" si="159"/>
        <v>#N/A</v>
      </c>
      <c r="V774" s="15" t="e">
        <f t="shared" si="159"/>
        <v>#N/A</v>
      </c>
      <c r="W774" s="18" t="e">
        <f t="shared" si="152"/>
        <v>#N/A</v>
      </c>
      <c r="X774" s="18" t="e">
        <f t="shared" si="153"/>
        <v>#N/A</v>
      </c>
      <c r="Y774" s="18" t="e">
        <f t="shared" si="154"/>
        <v>#N/A</v>
      </c>
      <c r="Z774" s="18" t="e">
        <f t="shared" si="155"/>
        <v>#N/A</v>
      </c>
      <c r="AA774" s="15" t="e">
        <f t="shared" si="156"/>
        <v>#N/A</v>
      </c>
      <c r="AB774" s="15" t="e">
        <f t="shared" si="157"/>
        <v>#N/A</v>
      </c>
      <c r="AC774" s="15" t="e">
        <f t="shared" si="158"/>
        <v>#N/A</v>
      </c>
    </row>
    <row r="775" spans="1:29" hidden="1" x14ac:dyDescent="0.2">
      <c r="A775">
        <v>5160</v>
      </c>
      <c r="B775">
        <v>43043</v>
      </c>
      <c r="C775" t="s">
        <v>3989</v>
      </c>
      <c r="D775" t="s">
        <v>3990</v>
      </c>
      <c r="E775" t="s">
        <v>1804</v>
      </c>
      <c r="F775" t="s">
        <v>1804</v>
      </c>
      <c r="G775" t="e">
        <f t="shared" si="151"/>
        <v>#N/A</v>
      </c>
      <c r="H775" s="15" t="e">
        <f t="shared" si="159"/>
        <v>#N/A</v>
      </c>
      <c r="I775" s="15" t="e">
        <f t="shared" si="159"/>
        <v>#N/A</v>
      </c>
      <c r="J775" s="15" t="e">
        <f t="shared" si="159"/>
        <v>#N/A</v>
      </c>
      <c r="K775" s="15" t="e">
        <f t="shared" si="159"/>
        <v>#N/A</v>
      </c>
      <c r="L775" s="15" t="e">
        <f t="shared" si="159"/>
        <v>#N/A</v>
      </c>
      <c r="M775" s="15" t="e">
        <f t="shared" si="159"/>
        <v>#N/A</v>
      </c>
      <c r="N775" s="15" t="e">
        <f t="shared" si="159"/>
        <v>#N/A</v>
      </c>
      <c r="O775" s="15" t="e">
        <f t="shared" si="159"/>
        <v>#N/A</v>
      </c>
      <c r="P775" s="15" t="e">
        <f t="shared" si="159"/>
        <v>#N/A</v>
      </c>
      <c r="Q775" s="15" t="e">
        <f t="shared" si="159"/>
        <v>#N/A</v>
      </c>
      <c r="R775" s="15" t="e">
        <f t="shared" si="159"/>
        <v>#N/A</v>
      </c>
      <c r="S775" s="15" t="e">
        <f t="shared" si="159"/>
        <v>#N/A</v>
      </c>
      <c r="T775" s="15" t="e">
        <f t="shared" si="159"/>
        <v>#N/A</v>
      </c>
      <c r="U775" s="15" t="e">
        <f t="shared" si="159"/>
        <v>#N/A</v>
      </c>
      <c r="V775" s="15" t="e">
        <f t="shared" si="159"/>
        <v>#N/A</v>
      </c>
      <c r="W775" s="18" t="e">
        <f t="shared" si="152"/>
        <v>#N/A</v>
      </c>
      <c r="X775" s="18" t="e">
        <f t="shared" si="153"/>
        <v>#N/A</v>
      </c>
      <c r="Y775" s="18" t="e">
        <f t="shared" si="154"/>
        <v>#N/A</v>
      </c>
      <c r="Z775" s="18" t="e">
        <f t="shared" si="155"/>
        <v>#N/A</v>
      </c>
      <c r="AA775" s="15" t="e">
        <f t="shared" si="156"/>
        <v>#N/A</v>
      </c>
      <c r="AB775" s="15" t="e">
        <f t="shared" si="157"/>
        <v>#N/A</v>
      </c>
      <c r="AC775" s="15" t="e">
        <f t="shared" si="158"/>
        <v>#N/A</v>
      </c>
    </row>
    <row r="776" spans="1:29" hidden="1" x14ac:dyDescent="0.2">
      <c r="A776">
        <v>5161</v>
      </c>
      <c r="B776">
        <v>43044</v>
      </c>
      <c r="C776" t="s">
        <v>3991</v>
      </c>
      <c r="D776" t="s">
        <v>3992</v>
      </c>
      <c r="E776" t="s">
        <v>1804</v>
      </c>
      <c r="F776" t="s">
        <v>1804</v>
      </c>
      <c r="G776" t="e">
        <f t="shared" si="151"/>
        <v>#N/A</v>
      </c>
      <c r="H776" s="15" t="e">
        <f t="shared" si="159"/>
        <v>#N/A</v>
      </c>
      <c r="I776" s="15" t="e">
        <f t="shared" si="159"/>
        <v>#N/A</v>
      </c>
      <c r="J776" s="15" t="e">
        <f t="shared" si="159"/>
        <v>#N/A</v>
      </c>
      <c r="K776" s="15" t="e">
        <f t="shared" si="159"/>
        <v>#N/A</v>
      </c>
      <c r="L776" s="15" t="e">
        <f t="shared" si="159"/>
        <v>#N/A</v>
      </c>
      <c r="M776" s="15" t="e">
        <f t="shared" si="159"/>
        <v>#N/A</v>
      </c>
      <c r="N776" s="15" t="e">
        <f t="shared" si="159"/>
        <v>#N/A</v>
      </c>
      <c r="O776" s="15" t="e">
        <f t="shared" si="159"/>
        <v>#N/A</v>
      </c>
      <c r="P776" s="15" t="e">
        <f t="shared" si="159"/>
        <v>#N/A</v>
      </c>
      <c r="Q776" s="15" t="e">
        <f t="shared" si="159"/>
        <v>#N/A</v>
      </c>
      <c r="R776" s="15" t="e">
        <f t="shared" si="159"/>
        <v>#N/A</v>
      </c>
      <c r="S776" s="15" t="e">
        <f t="shared" si="159"/>
        <v>#N/A</v>
      </c>
      <c r="T776" s="15" t="e">
        <f t="shared" si="159"/>
        <v>#N/A</v>
      </c>
      <c r="U776" s="15" t="e">
        <f t="shared" si="159"/>
        <v>#N/A</v>
      </c>
      <c r="V776" s="15" t="e">
        <f t="shared" si="159"/>
        <v>#N/A</v>
      </c>
      <c r="W776" s="18" t="e">
        <f t="shared" si="152"/>
        <v>#N/A</v>
      </c>
      <c r="X776" s="18" t="e">
        <f t="shared" si="153"/>
        <v>#N/A</v>
      </c>
      <c r="Y776" s="18" t="e">
        <f t="shared" si="154"/>
        <v>#N/A</v>
      </c>
      <c r="Z776" s="18" t="e">
        <f t="shared" si="155"/>
        <v>#N/A</v>
      </c>
      <c r="AA776" s="15" t="e">
        <f t="shared" si="156"/>
        <v>#N/A</v>
      </c>
      <c r="AB776" s="15" t="e">
        <f t="shared" si="157"/>
        <v>#N/A</v>
      </c>
      <c r="AC776" s="15" t="e">
        <f t="shared" si="158"/>
        <v>#N/A</v>
      </c>
    </row>
    <row r="777" spans="1:29" hidden="1" x14ac:dyDescent="0.2">
      <c r="A777">
        <v>5162</v>
      </c>
      <c r="B777">
        <v>43045</v>
      </c>
      <c r="C777" t="s">
        <v>3993</v>
      </c>
      <c r="D777" t="s">
        <v>3994</v>
      </c>
      <c r="E777" t="s">
        <v>1804</v>
      </c>
      <c r="F777" t="s">
        <v>1804</v>
      </c>
      <c r="G777" t="e">
        <f t="shared" si="151"/>
        <v>#N/A</v>
      </c>
      <c r="H777" s="15" t="e">
        <f t="shared" si="159"/>
        <v>#N/A</v>
      </c>
      <c r="I777" s="15" t="e">
        <f t="shared" si="159"/>
        <v>#N/A</v>
      </c>
      <c r="J777" s="15" t="e">
        <f t="shared" si="159"/>
        <v>#N/A</v>
      </c>
      <c r="K777" s="15" t="e">
        <f t="shared" si="159"/>
        <v>#N/A</v>
      </c>
      <c r="L777" s="15" t="e">
        <f t="shared" si="159"/>
        <v>#N/A</v>
      </c>
      <c r="M777" s="15" t="e">
        <f t="shared" si="159"/>
        <v>#N/A</v>
      </c>
      <c r="N777" s="15" t="e">
        <f t="shared" si="159"/>
        <v>#N/A</v>
      </c>
      <c r="O777" s="15" t="e">
        <f t="shared" si="159"/>
        <v>#N/A</v>
      </c>
      <c r="P777" s="15" t="e">
        <f t="shared" si="159"/>
        <v>#N/A</v>
      </c>
      <c r="Q777" s="15" t="e">
        <f t="shared" si="159"/>
        <v>#N/A</v>
      </c>
      <c r="R777" s="15" t="e">
        <f t="shared" si="159"/>
        <v>#N/A</v>
      </c>
      <c r="S777" s="15" t="e">
        <f t="shared" si="159"/>
        <v>#N/A</v>
      </c>
      <c r="T777" s="15" t="e">
        <f t="shared" si="159"/>
        <v>#N/A</v>
      </c>
      <c r="U777" s="15" t="e">
        <f t="shared" si="159"/>
        <v>#N/A</v>
      </c>
      <c r="V777" s="15" t="e">
        <f t="shared" si="159"/>
        <v>#N/A</v>
      </c>
      <c r="W777" s="18" t="e">
        <f t="shared" si="152"/>
        <v>#N/A</v>
      </c>
      <c r="X777" s="18" t="e">
        <f t="shared" si="153"/>
        <v>#N/A</v>
      </c>
      <c r="Y777" s="18" t="e">
        <f t="shared" si="154"/>
        <v>#N/A</v>
      </c>
      <c r="Z777" s="18" t="e">
        <f t="shared" si="155"/>
        <v>#N/A</v>
      </c>
      <c r="AA777" s="15" t="e">
        <f t="shared" si="156"/>
        <v>#N/A</v>
      </c>
      <c r="AB777" s="15" t="e">
        <f t="shared" si="157"/>
        <v>#N/A</v>
      </c>
      <c r="AC777" s="15" t="e">
        <f t="shared" si="158"/>
        <v>#N/A</v>
      </c>
    </row>
    <row r="778" spans="1:29" hidden="1" x14ac:dyDescent="0.2">
      <c r="A778">
        <v>5163</v>
      </c>
      <c r="B778">
        <v>43046</v>
      </c>
      <c r="C778" t="s">
        <v>3995</v>
      </c>
      <c r="D778" t="s">
        <v>3996</v>
      </c>
      <c r="E778" t="s">
        <v>1804</v>
      </c>
      <c r="F778" t="s">
        <v>1804</v>
      </c>
      <c r="G778" t="e">
        <f t="shared" si="151"/>
        <v>#N/A</v>
      </c>
      <c r="H778" s="15" t="e">
        <f t="shared" si="159"/>
        <v>#N/A</v>
      </c>
      <c r="I778" s="15" t="e">
        <f t="shared" si="159"/>
        <v>#N/A</v>
      </c>
      <c r="J778" s="15" t="e">
        <f t="shared" si="159"/>
        <v>#N/A</v>
      </c>
      <c r="K778" s="15" t="e">
        <f t="shared" si="159"/>
        <v>#N/A</v>
      </c>
      <c r="L778" s="15" t="e">
        <f t="shared" si="159"/>
        <v>#N/A</v>
      </c>
      <c r="M778" s="15" t="e">
        <f t="shared" si="159"/>
        <v>#N/A</v>
      </c>
      <c r="N778" s="15" t="e">
        <f t="shared" si="159"/>
        <v>#N/A</v>
      </c>
      <c r="O778" s="15" t="e">
        <f t="shared" si="159"/>
        <v>#N/A</v>
      </c>
      <c r="P778" s="15" t="e">
        <f t="shared" si="159"/>
        <v>#N/A</v>
      </c>
      <c r="Q778" s="15" t="e">
        <f t="shared" si="159"/>
        <v>#N/A</v>
      </c>
      <c r="R778" s="15" t="e">
        <f t="shared" si="159"/>
        <v>#N/A</v>
      </c>
      <c r="S778" s="15" t="e">
        <f t="shared" si="159"/>
        <v>#N/A</v>
      </c>
      <c r="T778" s="15" t="e">
        <f t="shared" si="159"/>
        <v>#N/A</v>
      </c>
      <c r="U778" s="15" t="e">
        <f t="shared" si="159"/>
        <v>#N/A</v>
      </c>
      <c r="V778" s="15" t="e">
        <f t="shared" si="159"/>
        <v>#N/A</v>
      </c>
      <c r="W778" s="18" t="e">
        <f t="shared" si="152"/>
        <v>#N/A</v>
      </c>
      <c r="X778" s="18" t="e">
        <f t="shared" si="153"/>
        <v>#N/A</v>
      </c>
      <c r="Y778" s="18" t="e">
        <f t="shared" si="154"/>
        <v>#N/A</v>
      </c>
      <c r="Z778" s="18" t="e">
        <f t="shared" si="155"/>
        <v>#N/A</v>
      </c>
      <c r="AA778" s="15" t="e">
        <f t="shared" si="156"/>
        <v>#N/A</v>
      </c>
      <c r="AB778" s="15" t="e">
        <f t="shared" si="157"/>
        <v>#N/A</v>
      </c>
      <c r="AC778" s="15" t="e">
        <f t="shared" si="158"/>
        <v>#N/A</v>
      </c>
    </row>
    <row r="779" spans="1:29" hidden="1" x14ac:dyDescent="0.2">
      <c r="A779">
        <v>5164</v>
      </c>
      <c r="B779">
        <v>43054</v>
      </c>
      <c r="C779" t="s">
        <v>3997</v>
      </c>
      <c r="D779" t="s">
        <v>3998</v>
      </c>
      <c r="E779" t="s">
        <v>1804</v>
      </c>
      <c r="F779" t="s">
        <v>1804</v>
      </c>
      <c r="G779" t="e">
        <f t="shared" si="151"/>
        <v>#N/A</v>
      </c>
      <c r="H779" s="15" t="e">
        <f t="shared" si="159"/>
        <v>#N/A</v>
      </c>
      <c r="I779" s="15" t="e">
        <f t="shared" si="159"/>
        <v>#N/A</v>
      </c>
      <c r="J779" s="15" t="e">
        <f t="shared" si="159"/>
        <v>#N/A</v>
      </c>
      <c r="K779" s="15" t="e">
        <f t="shared" si="159"/>
        <v>#N/A</v>
      </c>
      <c r="L779" s="15" t="e">
        <f t="shared" si="159"/>
        <v>#N/A</v>
      </c>
      <c r="M779" s="15" t="e">
        <f t="shared" si="159"/>
        <v>#N/A</v>
      </c>
      <c r="N779" s="15" t="e">
        <f t="shared" si="159"/>
        <v>#N/A</v>
      </c>
      <c r="O779" s="15" t="e">
        <f t="shared" si="159"/>
        <v>#N/A</v>
      </c>
      <c r="P779" s="15" t="e">
        <f t="shared" si="159"/>
        <v>#N/A</v>
      </c>
      <c r="Q779" s="15" t="e">
        <f t="shared" si="159"/>
        <v>#N/A</v>
      </c>
      <c r="R779" s="15" t="e">
        <f t="shared" si="159"/>
        <v>#N/A</v>
      </c>
      <c r="S779" s="15" t="e">
        <f t="shared" si="159"/>
        <v>#N/A</v>
      </c>
      <c r="T779" s="15" t="e">
        <f t="shared" si="159"/>
        <v>#N/A</v>
      </c>
      <c r="U779" s="15" t="e">
        <f t="shared" si="159"/>
        <v>#N/A</v>
      </c>
      <c r="V779" s="15" t="e">
        <f t="shared" si="159"/>
        <v>#N/A</v>
      </c>
      <c r="W779" s="18" t="e">
        <f t="shared" si="152"/>
        <v>#N/A</v>
      </c>
      <c r="X779" s="18" t="e">
        <f t="shared" si="153"/>
        <v>#N/A</v>
      </c>
      <c r="Y779" s="18" t="e">
        <f t="shared" si="154"/>
        <v>#N/A</v>
      </c>
      <c r="Z779" s="18" t="e">
        <f t="shared" si="155"/>
        <v>#N/A</v>
      </c>
      <c r="AA779" s="15" t="e">
        <f t="shared" si="156"/>
        <v>#N/A</v>
      </c>
      <c r="AB779" s="15" t="e">
        <f t="shared" si="157"/>
        <v>#N/A</v>
      </c>
      <c r="AC779" s="15" t="e">
        <f t="shared" si="158"/>
        <v>#N/A</v>
      </c>
    </row>
    <row r="780" spans="1:29" hidden="1" x14ac:dyDescent="0.2">
      <c r="A780">
        <v>5165</v>
      </c>
      <c r="B780">
        <v>43055</v>
      </c>
      <c r="D780" t="s">
        <v>4000</v>
      </c>
      <c r="E780" t="s">
        <v>1804</v>
      </c>
      <c r="F780" t="s">
        <v>1804</v>
      </c>
      <c r="G780" t="e">
        <f t="shared" si="151"/>
        <v>#N/A</v>
      </c>
      <c r="H780" s="15" t="e">
        <f t="shared" si="159"/>
        <v>#N/A</v>
      </c>
      <c r="I780" s="15" t="e">
        <f t="shared" si="159"/>
        <v>#N/A</v>
      </c>
      <c r="J780" s="15" t="e">
        <f t="shared" si="159"/>
        <v>#N/A</v>
      </c>
      <c r="K780" s="15" t="e">
        <f t="shared" si="159"/>
        <v>#N/A</v>
      </c>
      <c r="L780" s="15" t="e">
        <f t="shared" si="159"/>
        <v>#N/A</v>
      </c>
      <c r="M780" s="15" t="e">
        <f t="shared" si="159"/>
        <v>#N/A</v>
      </c>
      <c r="N780" s="15" t="e">
        <f t="shared" si="159"/>
        <v>#N/A</v>
      </c>
      <c r="O780" s="15" t="e">
        <f t="shared" si="159"/>
        <v>#N/A</v>
      </c>
      <c r="P780" s="15" t="e">
        <f t="shared" si="159"/>
        <v>#N/A</v>
      </c>
      <c r="Q780" s="15" t="e">
        <f t="shared" si="159"/>
        <v>#N/A</v>
      </c>
      <c r="R780" s="15" t="e">
        <f t="shared" si="159"/>
        <v>#N/A</v>
      </c>
      <c r="S780" s="15" t="e">
        <f t="shared" si="159"/>
        <v>#N/A</v>
      </c>
      <c r="T780" s="15" t="e">
        <f t="shared" si="159"/>
        <v>#N/A</v>
      </c>
      <c r="U780" s="15" t="e">
        <f t="shared" si="159"/>
        <v>#N/A</v>
      </c>
      <c r="V780" s="15" t="e">
        <f t="shared" si="159"/>
        <v>#N/A</v>
      </c>
      <c r="W780" s="18" t="e">
        <f t="shared" si="152"/>
        <v>#N/A</v>
      </c>
      <c r="X780" s="18" t="e">
        <f t="shared" si="153"/>
        <v>#N/A</v>
      </c>
      <c r="Y780" s="18" t="e">
        <f t="shared" si="154"/>
        <v>#N/A</v>
      </c>
      <c r="Z780" s="18" t="e">
        <f t="shared" si="155"/>
        <v>#N/A</v>
      </c>
      <c r="AA780" s="15" t="e">
        <f t="shared" si="156"/>
        <v>#N/A</v>
      </c>
      <c r="AB780" s="15" t="e">
        <f t="shared" si="157"/>
        <v>#N/A</v>
      </c>
      <c r="AC780" s="15" t="e">
        <f t="shared" si="158"/>
        <v>#N/A</v>
      </c>
    </row>
    <row r="781" spans="1:29" hidden="1" x14ac:dyDescent="0.2">
      <c r="A781">
        <v>5166</v>
      </c>
      <c r="B781">
        <v>43056</v>
      </c>
      <c r="C781" t="s">
        <v>4001</v>
      </c>
      <c r="D781" t="s">
        <v>4002</v>
      </c>
      <c r="E781" t="s">
        <v>1804</v>
      </c>
      <c r="F781" t="s">
        <v>1804</v>
      </c>
      <c r="G781" t="e">
        <f t="shared" si="151"/>
        <v>#N/A</v>
      </c>
      <c r="H781" s="15" t="e">
        <f t="shared" si="159"/>
        <v>#N/A</v>
      </c>
      <c r="I781" s="15" t="e">
        <f t="shared" si="159"/>
        <v>#N/A</v>
      </c>
      <c r="J781" s="15" t="e">
        <f t="shared" si="159"/>
        <v>#N/A</v>
      </c>
      <c r="K781" s="15" t="e">
        <f t="shared" si="159"/>
        <v>#N/A</v>
      </c>
      <c r="L781" s="15" t="e">
        <f t="shared" si="159"/>
        <v>#N/A</v>
      </c>
      <c r="M781" s="15" t="e">
        <f t="shared" si="159"/>
        <v>#N/A</v>
      </c>
      <c r="N781" s="15" t="e">
        <f t="shared" si="159"/>
        <v>#N/A</v>
      </c>
      <c r="O781" s="15" t="e">
        <f t="shared" si="159"/>
        <v>#N/A</v>
      </c>
      <c r="P781" s="15" t="e">
        <f t="shared" si="159"/>
        <v>#N/A</v>
      </c>
      <c r="Q781" s="15" t="e">
        <f t="shared" si="159"/>
        <v>#N/A</v>
      </c>
      <c r="R781" s="15" t="e">
        <f t="shared" si="159"/>
        <v>#N/A</v>
      </c>
      <c r="S781" s="15" t="e">
        <f t="shared" si="159"/>
        <v>#N/A</v>
      </c>
      <c r="T781" s="15" t="e">
        <f t="shared" si="159"/>
        <v>#N/A</v>
      </c>
      <c r="U781" s="15" t="e">
        <f t="shared" si="159"/>
        <v>#N/A</v>
      </c>
      <c r="V781" s="15" t="e">
        <f t="shared" si="159"/>
        <v>#N/A</v>
      </c>
      <c r="W781" s="18" t="e">
        <f t="shared" si="152"/>
        <v>#N/A</v>
      </c>
      <c r="X781" s="18" t="e">
        <f t="shared" si="153"/>
        <v>#N/A</v>
      </c>
      <c r="Y781" s="18" t="e">
        <f t="shared" si="154"/>
        <v>#N/A</v>
      </c>
      <c r="Z781" s="18" t="e">
        <f t="shared" si="155"/>
        <v>#N/A</v>
      </c>
      <c r="AA781" s="15" t="e">
        <f t="shared" si="156"/>
        <v>#N/A</v>
      </c>
      <c r="AB781" s="15" t="e">
        <f t="shared" si="157"/>
        <v>#N/A</v>
      </c>
      <c r="AC781" s="15" t="e">
        <f t="shared" si="158"/>
        <v>#N/A</v>
      </c>
    </row>
    <row r="782" spans="1:29" hidden="1" x14ac:dyDescent="0.2">
      <c r="A782">
        <v>5167</v>
      </c>
      <c r="B782">
        <v>43057</v>
      </c>
      <c r="C782" t="s">
        <v>4003</v>
      </c>
      <c r="D782" t="s">
        <v>4004</v>
      </c>
      <c r="E782" t="s">
        <v>1804</v>
      </c>
      <c r="F782" t="s">
        <v>1804</v>
      </c>
      <c r="G782" t="e">
        <f t="shared" si="151"/>
        <v>#N/A</v>
      </c>
      <c r="H782" s="15" t="e">
        <f t="shared" si="159"/>
        <v>#N/A</v>
      </c>
      <c r="I782" s="15" t="e">
        <f t="shared" si="159"/>
        <v>#N/A</v>
      </c>
      <c r="J782" s="15" t="e">
        <f t="shared" si="159"/>
        <v>#N/A</v>
      </c>
      <c r="K782" s="15" t="e">
        <f t="shared" si="159"/>
        <v>#N/A</v>
      </c>
      <c r="L782" s="15" t="e">
        <f t="shared" si="159"/>
        <v>#N/A</v>
      </c>
      <c r="M782" s="15" t="e">
        <f t="shared" si="159"/>
        <v>#N/A</v>
      </c>
      <c r="N782" s="15" t="e">
        <f t="shared" si="159"/>
        <v>#N/A</v>
      </c>
      <c r="O782" s="15" t="e">
        <f t="shared" si="159"/>
        <v>#N/A</v>
      </c>
      <c r="P782" s="15" t="e">
        <f t="shared" si="159"/>
        <v>#N/A</v>
      </c>
      <c r="Q782" s="15" t="e">
        <f t="shared" si="159"/>
        <v>#N/A</v>
      </c>
      <c r="R782" s="15" t="e">
        <f t="shared" si="159"/>
        <v>#N/A</v>
      </c>
      <c r="S782" s="15" t="e">
        <f t="shared" si="159"/>
        <v>#N/A</v>
      </c>
      <c r="T782" s="15" t="e">
        <f t="shared" si="159"/>
        <v>#N/A</v>
      </c>
      <c r="U782" s="15" t="e">
        <f t="shared" si="159"/>
        <v>#N/A</v>
      </c>
      <c r="V782" s="15" t="e">
        <f t="shared" si="159"/>
        <v>#N/A</v>
      </c>
      <c r="W782" s="18" t="e">
        <f t="shared" si="152"/>
        <v>#N/A</v>
      </c>
      <c r="X782" s="18" t="e">
        <f t="shared" si="153"/>
        <v>#N/A</v>
      </c>
      <c r="Y782" s="18" t="e">
        <f t="shared" si="154"/>
        <v>#N/A</v>
      </c>
      <c r="Z782" s="18" t="e">
        <f t="shared" si="155"/>
        <v>#N/A</v>
      </c>
      <c r="AA782" s="15" t="e">
        <f t="shared" si="156"/>
        <v>#N/A</v>
      </c>
      <c r="AB782" s="15" t="e">
        <f t="shared" si="157"/>
        <v>#N/A</v>
      </c>
      <c r="AC782" s="15" t="e">
        <f t="shared" si="158"/>
        <v>#N/A</v>
      </c>
    </row>
    <row r="783" spans="1:29" hidden="1" x14ac:dyDescent="0.2">
      <c r="A783">
        <v>5168</v>
      </c>
      <c r="B783">
        <v>43066</v>
      </c>
      <c r="C783" t="s">
        <v>4005</v>
      </c>
      <c r="D783" t="s">
        <v>4006</v>
      </c>
      <c r="E783" t="s">
        <v>1804</v>
      </c>
      <c r="F783" t="s">
        <v>1804</v>
      </c>
      <c r="G783" t="e">
        <f t="shared" si="151"/>
        <v>#N/A</v>
      </c>
      <c r="H783" s="15" t="e">
        <f t="shared" si="159"/>
        <v>#N/A</v>
      </c>
      <c r="I783" s="15" t="e">
        <f t="shared" si="159"/>
        <v>#N/A</v>
      </c>
      <c r="J783" s="15" t="e">
        <f t="shared" si="159"/>
        <v>#N/A</v>
      </c>
      <c r="K783" s="15" t="e">
        <f t="shared" si="159"/>
        <v>#N/A</v>
      </c>
      <c r="L783" s="15" t="e">
        <f t="shared" si="159"/>
        <v>#N/A</v>
      </c>
      <c r="M783" s="15" t="e">
        <f t="shared" si="159"/>
        <v>#N/A</v>
      </c>
      <c r="N783" s="15" t="e">
        <f t="shared" si="159"/>
        <v>#N/A</v>
      </c>
      <c r="O783" s="15" t="e">
        <f t="shared" si="159"/>
        <v>#N/A</v>
      </c>
      <c r="P783" s="15" t="e">
        <f t="shared" si="159"/>
        <v>#N/A</v>
      </c>
      <c r="Q783" s="15" t="e">
        <f t="shared" si="159"/>
        <v>#N/A</v>
      </c>
      <c r="R783" s="15" t="e">
        <f t="shared" si="159"/>
        <v>#N/A</v>
      </c>
      <c r="S783" s="15" t="e">
        <f t="shared" si="159"/>
        <v>#N/A</v>
      </c>
      <c r="T783" s="15" t="e">
        <f t="shared" si="159"/>
        <v>#N/A</v>
      </c>
      <c r="U783" s="15" t="e">
        <f t="shared" si="159"/>
        <v>#N/A</v>
      </c>
      <c r="V783" s="15" t="e">
        <f t="shared" si="159"/>
        <v>#N/A</v>
      </c>
      <c r="W783" s="18" t="e">
        <f t="shared" si="152"/>
        <v>#N/A</v>
      </c>
      <c r="X783" s="18" t="e">
        <f t="shared" si="153"/>
        <v>#N/A</v>
      </c>
      <c r="Y783" s="18" t="e">
        <f t="shared" si="154"/>
        <v>#N/A</v>
      </c>
      <c r="Z783" s="18" t="e">
        <f t="shared" si="155"/>
        <v>#N/A</v>
      </c>
      <c r="AA783" s="15" t="e">
        <f t="shared" si="156"/>
        <v>#N/A</v>
      </c>
      <c r="AB783" s="15" t="e">
        <f t="shared" si="157"/>
        <v>#N/A</v>
      </c>
      <c r="AC783" s="15" t="e">
        <f t="shared" si="158"/>
        <v>#N/A</v>
      </c>
    </row>
    <row r="784" spans="1:29" hidden="1" x14ac:dyDescent="0.2">
      <c r="A784">
        <v>5169</v>
      </c>
      <c r="B784">
        <v>43067</v>
      </c>
      <c r="C784" t="s">
        <v>4007</v>
      </c>
      <c r="D784" t="s">
        <v>4008</v>
      </c>
      <c r="E784" t="s">
        <v>1804</v>
      </c>
      <c r="F784" t="s">
        <v>1804</v>
      </c>
      <c r="G784" t="e">
        <f t="shared" si="151"/>
        <v>#N/A</v>
      </c>
      <c r="H784" s="15" t="e">
        <f t="shared" si="159"/>
        <v>#N/A</v>
      </c>
      <c r="I784" s="15" t="e">
        <f t="shared" si="159"/>
        <v>#N/A</v>
      </c>
      <c r="J784" s="15" t="e">
        <f t="shared" si="159"/>
        <v>#N/A</v>
      </c>
      <c r="K784" s="15" t="e">
        <f t="shared" si="159"/>
        <v>#N/A</v>
      </c>
      <c r="L784" s="15" t="e">
        <f t="shared" si="159"/>
        <v>#N/A</v>
      </c>
      <c r="M784" s="15" t="e">
        <f t="shared" si="159"/>
        <v>#N/A</v>
      </c>
      <c r="N784" s="15" t="e">
        <f t="shared" si="159"/>
        <v>#N/A</v>
      </c>
      <c r="O784" s="15" t="e">
        <f t="shared" si="159"/>
        <v>#N/A</v>
      </c>
      <c r="P784" s="15" t="e">
        <f t="shared" si="159"/>
        <v>#N/A</v>
      </c>
      <c r="Q784" s="15" t="e">
        <f t="shared" si="159"/>
        <v>#N/A</v>
      </c>
      <c r="R784" s="15" t="e">
        <f t="shared" si="159"/>
        <v>#N/A</v>
      </c>
      <c r="S784" s="15" t="e">
        <f t="shared" si="159"/>
        <v>#N/A</v>
      </c>
      <c r="T784" s="15" t="e">
        <f t="shared" si="159"/>
        <v>#N/A</v>
      </c>
      <c r="U784" s="15" t="e">
        <f t="shared" si="159"/>
        <v>#N/A</v>
      </c>
      <c r="V784" s="15" t="e">
        <f t="shared" si="159"/>
        <v>#N/A</v>
      </c>
      <c r="W784" s="18" t="e">
        <f t="shared" si="152"/>
        <v>#N/A</v>
      </c>
      <c r="X784" s="18" t="e">
        <f t="shared" si="153"/>
        <v>#N/A</v>
      </c>
      <c r="Y784" s="18" t="e">
        <f t="shared" si="154"/>
        <v>#N/A</v>
      </c>
      <c r="Z784" s="18" t="e">
        <f t="shared" si="155"/>
        <v>#N/A</v>
      </c>
      <c r="AA784" s="15" t="e">
        <f t="shared" si="156"/>
        <v>#N/A</v>
      </c>
      <c r="AB784" s="15" t="e">
        <f t="shared" si="157"/>
        <v>#N/A</v>
      </c>
      <c r="AC784" s="15" t="e">
        <f t="shared" si="158"/>
        <v>#N/A</v>
      </c>
    </row>
    <row r="785" spans="1:29" hidden="1" x14ac:dyDescent="0.2">
      <c r="A785">
        <v>5170</v>
      </c>
      <c r="C785" t="s">
        <v>4009</v>
      </c>
      <c r="D785" t="s">
        <v>4010</v>
      </c>
      <c r="E785" t="s">
        <v>1804</v>
      </c>
      <c r="F785" t="s">
        <v>1804</v>
      </c>
      <c r="G785" t="e">
        <f t="shared" si="151"/>
        <v>#N/A</v>
      </c>
      <c r="H785" s="15" t="e">
        <f t="shared" si="159"/>
        <v>#N/A</v>
      </c>
      <c r="I785" s="15" t="e">
        <f t="shared" si="159"/>
        <v>#N/A</v>
      </c>
      <c r="J785" s="15" t="e">
        <f t="shared" si="159"/>
        <v>#N/A</v>
      </c>
      <c r="K785" s="15" t="e">
        <f t="shared" si="159"/>
        <v>#N/A</v>
      </c>
      <c r="L785" s="15" t="e">
        <f t="shared" si="159"/>
        <v>#N/A</v>
      </c>
      <c r="M785" s="15" t="e">
        <f t="shared" si="159"/>
        <v>#N/A</v>
      </c>
      <c r="N785" s="15" t="e">
        <f t="shared" si="159"/>
        <v>#N/A</v>
      </c>
      <c r="O785" s="15" t="e">
        <f t="shared" si="159"/>
        <v>#N/A</v>
      </c>
      <c r="P785" s="15" t="e">
        <f t="shared" si="159"/>
        <v>#N/A</v>
      </c>
      <c r="Q785" s="15" t="e">
        <f t="shared" si="159"/>
        <v>#N/A</v>
      </c>
      <c r="R785" s="15" t="e">
        <f t="shared" si="159"/>
        <v>#N/A</v>
      </c>
      <c r="S785" s="15" t="e">
        <f t="shared" si="159"/>
        <v>#N/A</v>
      </c>
      <c r="T785" s="15" t="e">
        <f t="shared" si="159"/>
        <v>#N/A</v>
      </c>
      <c r="U785" s="15" t="e">
        <f t="shared" si="159"/>
        <v>#N/A</v>
      </c>
      <c r="V785" s="15" t="e">
        <f t="shared" si="159"/>
        <v>#N/A</v>
      </c>
      <c r="W785" s="18" t="e">
        <f t="shared" si="152"/>
        <v>#N/A</v>
      </c>
      <c r="X785" s="18" t="e">
        <f t="shared" si="153"/>
        <v>#N/A</v>
      </c>
      <c r="Y785" s="18" t="e">
        <f t="shared" si="154"/>
        <v>#N/A</v>
      </c>
      <c r="Z785" s="18" t="e">
        <f t="shared" si="155"/>
        <v>#N/A</v>
      </c>
      <c r="AA785" s="15" t="e">
        <f t="shared" si="156"/>
        <v>#N/A</v>
      </c>
      <c r="AB785" s="15" t="e">
        <f t="shared" si="157"/>
        <v>#N/A</v>
      </c>
      <c r="AC785" s="15" t="e">
        <f t="shared" si="158"/>
        <v>#N/A</v>
      </c>
    </row>
    <row r="786" spans="1:29" hidden="1" x14ac:dyDescent="0.2">
      <c r="A786">
        <v>5171</v>
      </c>
      <c r="B786">
        <v>43068</v>
      </c>
      <c r="C786" t="s">
        <v>4011</v>
      </c>
      <c r="D786" t="s">
        <v>3329</v>
      </c>
      <c r="E786" t="s">
        <v>1804</v>
      </c>
      <c r="F786" t="s">
        <v>1804</v>
      </c>
      <c r="G786" t="e">
        <f t="shared" si="151"/>
        <v>#N/A</v>
      </c>
      <c r="H786" s="15" t="e">
        <f t="shared" si="159"/>
        <v>#N/A</v>
      </c>
      <c r="I786" s="15" t="e">
        <f t="shared" si="159"/>
        <v>#N/A</v>
      </c>
      <c r="J786" s="15" t="e">
        <f t="shared" si="159"/>
        <v>#N/A</v>
      </c>
      <c r="K786" s="15" t="e">
        <f t="shared" si="159"/>
        <v>#N/A</v>
      </c>
      <c r="L786" s="15" t="e">
        <f t="shared" si="159"/>
        <v>#N/A</v>
      </c>
      <c r="M786" s="15" t="e">
        <f t="shared" si="159"/>
        <v>#N/A</v>
      </c>
      <c r="N786" s="15" t="e">
        <f t="shared" si="159"/>
        <v>#N/A</v>
      </c>
      <c r="O786" s="15" t="e">
        <f t="shared" si="159"/>
        <v>#N/A</v>
      </c>
      <c r="P786" s="15" t="e">
        <f t="shared" si="159"/>
        <v>#N/A</v>
      </c>
      <c r="Q786" s="15" t="e">
        <f t="shared" si="159"/>
        <v>#N/A</v>
      </c>
      <c r="R786" s="15" t="e">
        <f t="shared" si="159"/>
        <v>#N/A</v>
      </c>
      <c r="S786" s="15" t="e">
        <f t="shared" si="159"/>
        <v>#N/A</v>
      </c>
      <c r="T786" s="15" t="e">
        <f t="shared" si="159"/>
        <v>#N/A</v>
      </c>
      <c r="U786" s="15" t="e">
        <f t="shared" si="159"/>
        <v>#N/A</v>
      </c>
      <c r="V786" s="15" t="e">
        <f t="shared" si="159"/>
        <v>#N/A</v>
      </c>
      <c r="W786" s="18" t="e">
        <f t="shared" si="152"/>
        <v>#N/A</v>
      </c>
      <c r="X786" s="18" t="e">
        <f t="shared" si="153"/>
        <v>#N/A</v>
      </c>
      <c r="Y786" s="18" t="e">
        <f t="shared" si="154"/>
        <v>#N/A</v>
      </c>
      <c r="Z786" s="18" t="e">
        <f t="shared" si="155"/>
        <v>#N/A</v>
      </c>
      <c r="AA786" s="15" t="e">
        <f t="shared" si="156"/>
        <v>#N/A</v>
      </c>
      <c r="AB786" s="15" t="e">
        <f t="shared" si="157"/>
        <v>#N/A</v>
      </c>
      <c r="AC786" s="15" t="e">
        <f t="shared" si="158"/>
        <v>#N/A</v>
      </c>
    </row>
    <row r="787" spans="1:29" hidden="1" x14ac:dyDescent="0.2">
      <c r="A787">
        <v>5172</v>
      </c>
      <c r="B787">
        <v>43060</v>
      </c>
      <c r="D787" t="s">
        <v>4012</v>
      </c>
      <c r="E787" t="s">
        <v>1804</v>
      </c>
      <c r="F787" t="s">
        <v>1804</v>
      </c>
      <c r="G787" t="e">
        <f t="shared" si="151"/>
        <v>#N/A</v>
      </c>
      <c r="H787" s="15" t="e">
        <f t="shared" si="159"/>
        <v>#N/A</v>
      </c>
      <c r="I787" s="15" t="e">
        <f t="shared" si="159"/>
        <v>#N/A</v>
      </c>
      <c r="J787" s="15" t="e">
        <f t="shared" si="159"/>
        <v>#N/A</v>
      </c>
      <c r="K787" s="15" t="e">
        <f t="shared" si="159"/>
        <v>#N/A</v>
      </c>
      <c r="L787" s="15" t="e">
        <f t="shared" si="159"/>
        <v>#N/A</v>
      </c>
      <c r="M787" s="15" t="e">
        <f t="shared" si="159"/>
        <v>#N/A</v>
      </c>
      <c r="N787" s="15" t="e">
        <f t="shared" si="159"/>
        <v>#N/A</v>
      </c>
      <c r="O787" s="15" t="e">
        <f t="shared" si="159"/>
        <v>#N/A</v>
      </c>
      <c r="P787" s="15" t="e">
        <f t="shared" si="159"/>
        <v>#N/A</v>
      </c>
      <c r="Q787" s="15" t="e">
        <f t="shared" si="159"/>
        <v>#N/A</v>
      </c>
      <c r="R787" s="15" t="e">
        <f t="shared" si="159"/>
        <v>#N/A</v>
      </c>
      <c r="S787" s="15" t="e">
        <f t="shared" si="159"/>
        <v>#N/A</v>
      </c>
      <c r="T787" s="15" t="e">
        <f t="shared" si="159"/>
        <v>#N/A</v>
      </c>
      <c r="U787" s="15" t="e">
        <f t="shared" si="159"/>
        <v>#N/A</v>
      </c>
      <c r="V787" s="15" t="e">
        <f t="shared" si="159"/>
        <v>#N/A</v>
      </c>
      <c r="W787" s="18" t="e">
        <f t="shared" si="152"/>
        <v>#N/A</v>
      </c>
      <c r="X787" s="18" t="e">
        <f t="shared" si="153"/>
        <v>#N/A</v>
      </c>
      <c r="Y787" s="18" t="e">
        <f t="shared" si="154"/>
        <v>#N/A</v>
      </c>
      <c r="Z787" s="18" t="e">
        <f t="shared" si="155"/>
        <v>#N/A</v>
      </c>
      <c r="AA787" s="15" t="e">
        <f t="shared" si="156"/>
        <v>#N/A</v>
      </c>
      <c r="AB787" s="15" t="e">
        <f t="shared" si="157"/>
        <v>#N/A</v>
      </c>
      <c r="AC787" s="15" t="e">
        <f t="shared" si="158"/>
        <v>#N/A</v>
      </c>
    </row>
    <row r="788" spans="1:29" hidden="1" x14ac:dyDescent="0.2">
      <c r="A788">
        <v>5173</v>
      </c>
      <c r="B788">
        <v>43061</v>
      </c>
      <c r="C788" t="s">
        <v>4013</v>
      </c>
      <c r="D788" t="s">
        <v>6300</v>
      </c>
      <c r="E788" t="s">
        <v>1804</v>
      </c>
      <c r="F788" t="s">
        <v>1804</v>
      </c>
      <c r="G788" t="e">
        <f t="shared" si="151"/>
        <v>#N/A</v>
      </c>
      <c r="H788" s="15" t="e">
        <f t="shared" si="159"/>
        <v>#N/A</v>
      </c>
      <c r="I788" s="15" t="e">
        <f t="shared" si="159"/>
        <v>#N/A</v>
      </c>
      <c r="J788" s="15" t="e">
        <f t="shared" si="159"/>
        <v>#N/A</v>
      </c>
      <c r="K788" s="15" t="e">
        <f t="shared" si="159"/>
        <v>#N/A</v>
      </c>
      <c r="L788" s="15" t="e">
        <f t="shared" si="159"/>
        <v>#N/A</v>
      </c>
      <c r="M788" s="15" t="e">
        <f t="shared" si="159"/>
        <v>#N/A</v>
      </c>
      <c r="N788" s="15" t="e">
        <f t="shared" si="159"/>
        <v>#N/A</v>
      </c>
      <c r="O788" s="15" t="e">
        <f t="shared" si="159"/>
        <v>#N/A</v>
      </c>
      <c r="P788" s="15" t="e">
        <f t="shared" si="159"/>
        <v>#N/A</v>
      </c>
      <c r="Q788" s="15" t="e">
        <f t="shared" si="159"/>
        <v>#N/A</v>
      </c>
      <c r="R788" s="15" t="e">
        <f t="shared" si="159"/>
        <v>#N/A</v>
      </c>
      <c r="S788" s="15" t="e">
        <f t="shared" si="159"/>
        <v>#N/A</v>
      </c>
      <c r="T788" s="15" t="e">
        <f t="shared" si="159"/>
        <v>#N/A</v>
      </c>
      <c r="U788" s="15" t="e">
        <f t="shared" si="159"/>
        <v>#N/A</v>
      </c>
      <c r="V788" s="15" t="e">
        <f t="shared" si="159"/>
        <v>#N/A</v>
      </c>
      <c r="W788" s="18" t="e">
        <f t="shared" si="152"/>
        <v>#N/A</v>
      </c>
      <c r="X788" s="18" t="e">
        <f t="shared" si="153"/>
        <v>#N/A</v>
      </c>
      <c r="Y788" s="18" t="e">
        <f t="shared" si="154"/>
        <v>#N/A</v>
      </c>
      <c r="Z788" s="18" t="e">
        <f t="shared" si="155"/>
        <v>#N/A</v>
      </c>
      <c r="AA788" s="15" t="e">
        <f t="shared" si="156"/>
        <v>#N/A</v>
      </c>
      <c r="AB788" s="15" t="e">
        <f t="shared" si="157"/>
        <v>#N/A</v>
      </c>
      <c r="AC788" s="15" t="e">
        <f t="shared" si="158"/>
        <v>#N/A</v>
      </c>
    </row>
    <row r="789" spans="1:29" hidden="1" x14ac:dyDescent="0.2">
      <c r="A789">
        <v>5174</v>
      </c>
      <c r="B789">
        <v>43047</v>
      </c>
      <c r="C789" t="s">
        <v>4015</v>
      </c>
      <c r="D789" t="s">
        <v>4016</v>
      </c>
      <c r="E789" t="s">
        <v>1804</v>
      </c>
      <c r="F789" t="s">
        <v>1804</v>
      </c>
      <c r="G789" t="e">
        <f t="shared" si="151"/>
        <v>#N/A</v>
      </c>
      <c r="H789" s="15" t="e">
        <f t="shared" si="159"/>
        <v>#N/A</v>
      </c>
      <c r="I789" s="15" t="e">
        <f t="shared" si="159"/>
        <v>#N/A</v>
      </c>
      <c r="J789" s="15" t="e">
        <f t="shared" si="159"/>
        <v>#N/A</v>
      </c>
      <c r="K789" s="15" t="e">
        <f t="shared" si="159"/>
        <v>#N/A</v>
      </c>
      <c r="L789" s="15" t="e">
        <f t="shared" si="159"/>
        <v>#N/A</v>
      </c>
      <c r="M789" s="15" t="e">
        <f t="shared" si="159"/>
        <v>#N/A</v>
      </c>
      <c r="N789" s="15" t="e">
        <f t="shared" si="159"/>
        <v>#N/A</v>
      </c>
      <c r="O789" s="15" t="e">
        <f t="shared" si="159"/>
        <v>#N/A</v>
      </c>
      <c r="P789" s="15" t="e">
        <f t="shared" si="159"/>
        <v>#N/A</v>
      </c>
      <c r="Q789" s="15" t="e">
        <f t="shared" si="159"/>
        <v>#N/A</v>
      </c>
      <c r="R789" s="15" t="e">
        <f t="shared" si="159"/>
        <v>#N/A</v>
      </c>
      <c r="S789" s="15" t="e">
        <f t="shared" si="159"/>
        <v>#N/A</v>
      </c>
      <c r="T789" s="15" t="e">
        <f t="shared" si="159"/>
        <v>#N/A</v>
      </c>
      <c r="U789" s="15" t="e">
        <f t="shared" si="159"/>
        <v>#N/A</v>
      </c>
      <c r="V789" s="15" t="e">
        <f t="shared" si="159"/>
        <v>#N/A</v>
      </c>
      <c r="W789" s="18" t="e">
        <f t="shared" si="152"/>
        <v>#N/A</v>
      </c>
      <c r="X789" s="18" t="e">
        <f t="shared" si="153"/>
        <v>#N/A</v>
      </c>
      <c r="Y789" s="18" t="e">
        <f t="shared" si="154"/>
        <v>#N/A</v>
      </c>
      <c r="Z789" s="18" t="e">
        <f t="shared" si="155"/>
        <v>#N/A</v>
      </c>
      <c r="AA789" s="15" t="e">
        <f t="shared" si="156"/>
        <v>#N/A</v>
      </c>
      <c r="AB789" s="15" t="e">
        <f t="shared" si="157"/>
        <v>#N/A</v>
      </c>
      <c r="AC789" s="15" t="e">
        <f t="shared" si="158"/>
        <v>#N/A</v>
      </c>
    </row>
    <row r="790" spans="1:29" hidden="1" x14ac:dyDescent="0.2">
      <c r="A790">
        <v>5175</v>
      </c>
      <c r="B790">
        <v>43063</v>
      </c>
      <c r="C790" t="s">
        <v>4017</v>
      </c>
      <c r="D790" t="s">
        <v>4018</v>
      </c>
      <c r="E790" t="s">
        <v>1804</v>
      </c>
      <c r="F790" t="s">
        <v>1804</v>
      </c>
      <c r="G790" t="e">
        <f t="shared" si="151"/>
        <v>#N/A</v>
      </c>
      <c r="H790" s="15" t="e">
        <f t="shared" ref="H790:V806" si="160">VLOOKUP($A790,SIBMonthly,H$1,FALSE)</f>
        <v>#N/A</v>
      </c>
      <c r="I790" s="15" t="e">
        <f t="shared" si="160"/>
        <v>#N/A</v>
      </c>
      <c r="J790" s="15" t="e">
        <f t="shared" si="160"/>
        <v>#N/A</v>
      </c>
      <c r="K790" s="15" t="e">
        <f t="shared" si="160"/>
        <v>#N/A</v>
      </c>
      <c r="L790" s="15" t="e">
        <f t="shared" si="160"/>
        <v>#N/A</v>
      </c>
      <c r="M790" s="15" t="e">
        <f t="shared" si="160"/>
        <v>#N/A</v>
      </c>
      <c r="N790" s="15" t="e">
        <f t="shared" si="160"/>
        <v>#N/A</v>
      </c>
      <c r="O790" s="15" t="e">
        <f t="shared" si="160"/>
        <v>#N/A</v>
      </c>
      <c r="P790" s="15" t="e">
        <f t="shared" si="160"/>
        <v>#N/A</v>
      </c>
      <c r="Q790" s="15" t="e">
        <f t="shared" si="160"/>
        <v>#N/A</v>
      </c>
      <c r="R790" s="15" t="e">
        <f t="shared" si="160"/>
        <v>#N/A</v>
      </c>
      <c r="S790" s="15" t="e">
        <f t="shared" si="160"/>
        <v>#N/A</v>
      </c>
      <c r="T790" s="15" t="e">
        <f t="shared" si="160"/>
        <v>#N/A</v>
      </c>
      <c r="U790" s="15" t="e">
        <f t="shared" si="160"/>
        <v>#N/A</v>
      </c>
      <c r="V790" s="15" t="e">
        <f t="shared" si="160"/>
        <v>#N/A</v>
      </c>
      <c r="W790" s="18" t="e">
        <f t="shared" si="152"/>
        <v>#N/A</v>
      </c>
      <c r="X790" s="18" t="e">
        <f t="shared" si="153"/>
        <v>#N/A</v>
      </c>
      <c r="Y790" s="18" t="e">
        <f t="shared" si="154"/>
        <v>#N/A</v>
      </c>
      <c r="Z790" s="18" t="e">
        <f t="shared" si="155"/>
        <v>#N/A</v>
      </c>
      <c r="AA790" s="15" t="e">
        <f t="shared" si="156"/>
        <v>#N/A</v>
      </c>
      <c r="AB790" s="15" t="e">
        <f t="shared" si="157"/>
        <v>#N/A</v>
      </c>
      <c r="AC790" s="15" t="e">
        <f t="shared" si="158"/>
        <v>#N/A</v>
      </c>
    </row>
    <row r="791" spans="1:29" hidden="1" x14ac:dyDescent="0.2">
      <c r="A791">
        <v>5176</v>
      </c>
      <c r="B791">
        <v>43052</v>
      </c>
      <c r="C791" t="s">
        <v>4019</v>
      </c>
      <c r="D791" t="s">
        <v>4020</v>
      </c>
      <c r="E791" t="s">
        <v>1804</v>
      </c>
      <c r="F791" t="s">
        <v>1804</v>
      </c>
      <c r="G791" t="e">
        <f t="shared" si="151"/>
        <v>#N/A</v>
      </c>
      <c r="H791" s="15" t="e">
        <f t="shared" si="160"/>
        <v>#N/A</v>
      </c>
      <c r="I791" s="15" t="e">
        <f t="shared" si="160"/>
        <v>#N/A</v>
      </c>
      <c r="J791" s="15" t="e">
        <f t="shared" si="160"/>
        <v>#N/A</v>
      </c>
      <c r="K791" s="15" t="e">
        <f t="shared" si="160"/>
        <v>#N/A</v>
      </c>
      <c r="L791" s="15" t="e">
        <f t="shared" si="160"/>
        <v>#N/A</v>
      </c>
      <c r="M791" s="15" t="e">
        <f t="shared" si="160"/>
        <v>#N/A</v>
      </c>
      <c r="N791" s="15" t="e">
        <f t="shared" si="160"/>
        <v>#N/A</v>
      </c>
      <c r="O791" s="15" t="e">
        <f t="shared" si="160"/>
        <v>#N/A</v>
      </c>
      <c r="P791" s="15" t="e">
        <f t="shared" si="160"/>
        <v>#N/A</v>
      </c>
      <c r="Q791" s="15" t="e">
        <f t="shared" si="160"/>
        <v>#N/A</v>
      </c>
      <c r="R791" s="15" t="e">
        <f t="shared" si="160"/>
        <v>#N/A</v>
      </c>
      <c r="S791" s="15" t="e">
        <f t="shared" si="160"/>
        <v>#N/A</v>
      </c>
      <c r="T791" s="15" t="e">
        <f t="shared" si="160"/>
        <v>#N/A</v>
      </c>
      <c r="U791" s="15" t="e">
        <f t="shared" si="160"/>
        <v>#N/A</v>
      </c>
      <c r="V791" s="15" t="e">
        <f t="shared" si="160"/>
        <v>#N/A</v>
      </c>
      <c r="W791" s="18" t="e">
        <f t="shared" si="152"/>
        <v>#N/A</v>
      </c>
      <c r="X791" s="18" t="e">
        <f t="shared" si="153"/>
        <v>#N/A</v>
      </c>
      <c r="Y791" s="18" t="e">
        <f t="shared" si="154"/>
        <v>#N/A</v>
      </c>
      <c r="Z791" s="18" t="e">
        <f t="shared" si="155"/>
        <v>#N/A</v>
      </c>
      <c r="AA791" s="15" t="e">
        <f t="shared" si="156"/>
        <v>#N/A</v>
      </c>
      <c r="AB791" s="15" t="e">
        <f t="shared" si="157"/>
        <v>#N/A</v>
      </c>
      <c r="AC791" s="15" t="e">
        <f t="shared" si="158"/>
        <v>#N/A</v>
      </c>
    </row>
    <row r="792" spans="1:29" hidden="1" x14ac:dyDescent="0.2">
      <c r="A792">
        <v>5177</v>
      </c>
      <c r="B792">
        <v>43053</v>
      </c>
      <c r="C792" t="s">
        <v>4022</v>
      </c>
      <c r="D792" t="s">
        <v>4023</v>
      </c>
      <c r="E792" t="s">
        <v>1804</v>
      </c>
      <c r="F792" t="s">
        <v>1804</v>
      </c>
      <c r="G792" t="e">
        <f t="shared" si="151"/>
        <v>#N/A</v>
      </c>
      <c r="H792" s="15" t="e">
        <f t="shared" si="160"/>
        <v>#N/A</v>
      </c>
      <c r="I792" s="15" t="e">
        <f t="shared" si="160"/>
        <v>#N/A</v>
      </c>
      <c r="J792" s="15" t="e">
        <f t="shared" si="160"/>
        <v>#N/A</v>
      </c>
      <c r="K792" s="15" t="e">
        <f t="shared" si="160"/>
        <v>#N/A</v>
      </c>
      <c r="L792" s="15" t="e">
        <f t="shared" si="160"/>
        <v>#N/A</v>
      </c>
      <c r="M792" s="15" t="e">
        <f t="shared" si="160"/>
        <v>#N/A</v>
      </c>
      <c r="N792" s="15" t="e">
        <f t="shared" si="160"/>
        <v>#N/A</v>
      </c>
      <c r="O792" s="15" t="e">
        <f t="shared" si="160"/>
        <v>#N/A</v>
      </c>
      <c r="P792" s="15" t="e">
        <f t="shared" si="160"/>
        <v>#N/A</v>
      </c>
      <c r="Q792" s="15" t="e">
        <f t="shared" si="160"/>
        <v>#N/A</v>
      </c>
      <c r="R792" s="15" t="e">
        <f t="shared" si="160"/>
        <v>#N/A</v>
      </c>
      <c r="S792" s="15" t="e">
        <f t="shared" si="160"/>
        <v>#N/A</v>
      </c>
      <c r="T792" s="15" t="e">
        <f t="shared" si="160"/>
        <v>#N/A</v>
      </c>
      <c r="U792" s="15" t="e">
        <f t="shared" si="160"/>
        <v>#N/A</v>
      </c>
      <c r="V792" s="15" t="e">
        <f t="shared" si="160"/>
        <v>#N/A</v>
      </c>
      <c r="W792" s="18" t="e">
        <f t="shared" si="152"/>
        <v>#N/A</v>
      </c>
      <c r="X792" s="18" t="e">
        <f t="shared" si="153"/>
        <v>#N/A</v>
      </c>
      <c r="Y792" s="18" t="e">
        <f t="shared" si="154"/>
        <v>#N/A</v>
      </c>
      <c r="Z792" s="18" t="e">
        <f t="shared" si="155"/>
        <v>#N/A</v>
      </c>
      <c r="AA792" s="15" t="e">
        <f t="shared" si="156"/>
        <v>#N/A</v>
      </c>
      <c r="AB792" s="15" t="e">
        <f t="shared" si="157"/>
        <v>#N/A</v>
      </c>
      <c r="AC792" s="15" t="e">
        <f t="shared" si="158"/>
        <v>#N/A</v>
      </c>
    </row>
    <row r="793" spans="1:29" hidden="1" x14ac:dyDescent="0.2">
      <c r="A793">
        <v>5178</v>
      </c>
      <c r="D793" t="s">
        <v>4024</v>
      </c>
      <c r="E793" t="s">
        <v>6273</v>
      </c>
      <c r="F793" t="s">
        <v>1775</v>
      </c>
      <c r="G793" t="e">
        <f t="shared" si="151"/>
        <v>#N/A</v>
      </c>
      <c r="H793" s="15" t="e">
        <f t="shared" si="160"/>
        <v>#N/A</v>
      </c>
      <c r="I793" s="15" t="e">
        <f t="shared" si="160"/>
        <v>#N/A</v>
      </c>
      <c r="J793" s="15" t="e">
        <f t="shared" si="160"/>
        <v>#N/A</v>
      </c>
      <c r="K793" s="15" t="e">
        <f t="shared" si="160"/>
        <v>#N/A</v>
      </c>
      <c r="L793" s="15" t="e">
        <f t="shared" si="160"/>
        <v>#N/A</v>
      </c>
      <c r="M793" s="15" t="e">
        <f t="shared" si="160"/>
        <v>#N/A</v>
      </c>
      <c r="N793" s="15" t="e">
        <f t="shared" si="160"/>
        <v>#N/A</v>
      </c>
      <c r="O793" s="15" t="e">
        <f t="shared" si="160"/>
        <v>#N/A</v>
      </c>
      <c r="P793" s="15" t="e">
        <f t="shared" si="160"/>
        <v>#N/A</v>
      </c>
      <c r="Q793" s="15" t="e">
        <f t="shared" si="160"/>
        <v>#N/A</v>
      </c>
      <c r="R793" s="15" t="e">
        <f t="shared" si="160"/>
        <v>#N/A</v>
      </c>
      <c r="S793" s="15" t="e">
        <f t="shared" si="160"/>
        <v>#N/A</v>
      </c>
      <c r="T793" s="15" t="e">
        <f t="shared" si="160"/>
        <v>#N/A</v>
      </c>
      <c r="U793" s="15" t="e">
        <f t="shared" si="160"/>
        <v>#N/A</v>
      </c>
      <c r="V793" s="15" t="e">
        <f t="shared" si="160"/>
        <v>#N/A</v>
      </c>
      <c r="W793" s="18" t="e">
        <f t="shared" si="152"/>
        <v>#N/A</v>
      </c>
      <c r="X793" s="18" t="e">
        <f t="shared" si="153"/>
        <v>#N/A</v>
      </c>
      <c r="Y793" s="18" t="e">
        <f t="shared" si="154"/>
        <v>#N/A</v>
      </c>
      <c r="Z793" s="18" t="e">
        <f t="shared" si="155"/>
        <v>#N/A</v>
      </c>
      <c r="AA793" s="15" t="e">
        <f t="shared" si="156"/>
        <v>#N/A</v>
      </c>
      <c r="AB793" s="15" t="e">
        <f t="shared" si="157"/>
        <v>#N/A</v>
      </c>
      <c r="AC793" s="15" t="e">
        <f t="shared" si="158"/>
        <v>#N/A</v>
      </c>
    </row>
    <row r="794" spans="1:29" hidden="1" x14ac:dyDescent="0.2">
      <c r="A794">
        <v>5180</v>
      </c>
      <c r="C794" t="s">
        <v>4025</v>
      </c>
      <c r="D794" t="s">
        <v>4026</v>
      </c>
      <c r="E794" t="s">
        <v>6273</v>
      </c>
      <c r="F794" t="s">
        <v>1775</v>
      </c>
      <c r="G794" t="e">
        <f t="shared" si="151"/>
        <v>#N/A</v>
      </c>
      <c r="H794" s="15" t="e">
        <f t="shared" si="160"/>
        <v>#N/A</v>
      </c>
      <c r="I794" s="15" t="e">
        <f t="shared" si="160"/>
        <v>#N/A</v>
      </c>
      <c r="J794" s="15" t="e">
        <f t="shared" si="160"/>
        <v>#N/A</v>
      </c>
      <c r="K794" s="15" t="e">
        <f t="shared" si="160"/>
        <v>#N/A</v>
      </c>
      <c r="L794" s="15" t="e">
        <f t="shared" si="160"/>
        <v>#N/A</v>
      </c>
      <c r="M794" s="15" t="e">
        <f t="shared" si="160"/>
        <v>#N/A</v>
      </c>
      <c r="N794" s="15" t="e">
        <f t="shared" si="160"/>
        <v>#N/A</v>
      </c>
      <c r="O794" s="15" t="e">
        <f t="shared" si="160"/>
        <v>#N/A</v>
      </c>
      <c r="P794" s="15" t="e">
        <f t="shared" si="160"/>
        <v>#N/A</v>
      </c>
      <c r="Q794" s="15" t="e">
        <f t="shared" si="160"/>
        <v>#N/A</v>
      </c>
      <c r="R794" s="15" t="e">
        <f t="shared" si="160"/>
        <v>#N/A</v>
      </c>
      <c r="S794" s="15" t="e">
        <f t="shared" si="160"/>
        <v>#N/A</v>
      </c>
      <c r="T794" s="15" t="e">
        <f t="shared" si="160"/>
        <v>#N/A</v>
      </c>
      <c r="U794" s="15" t="e">
        <f t="shared" si="160"/>
        <v>#N/A</v>
      </c>
      <c r="V794" s="15" t="e">
        <f t="shared" si="160"/>
        <v>#N/A</v>
      </c>
      <c r="W794" s="18" t="e">
        <f t="shared" si="152"/>
        <v>#N/A</v>
      </c>
      <c r="X794" s="18" t="e">
        <f t="shared" si="153"/>
        <v>#N/A</v>
      </c>
      <c r="Y794" s="18" t="e">
        <f t="shared" si="154"/>
        <v>#N/A</v>
      </c>
      <c r="Z794" s="18" t="e">
        <f t="shared" si="155"/>
        <v>#N/A</v>
      </c>
      <c r="AA794" s="15" t="e">
        <f t="shared" si="156"/>
        <v>#N/A</v>
      </c>
      <c r="AB794" s="15" t="e">
        <f t="shared" si="157"/>
        <v>#N/A</v>
      </c>
      <c r="AC794" s="15" t="e">
        <f t="shared" si="158"/>
        <v>#N/A</v>
      </c>
    </row>
    <row r="795" spans="1:29" hidden="1" x14ac:dyDescent="0.2">
      <c r="A795">
        <v>5181</v>
      </c>
      <c r="C795" t="s">
        <v>4027</v>
      </c>
      <c r="D795" t="s">
        <v>4028</v>
      </c>
      <c r="E795" t="s">
        <v>6273</v>
      </c>
      <c r="F795" t="s">
        <v>1775</v>
      </c>
      <c r="G795" t="e">
        <f t="shared" si="151"/>
        <v>#N/A</v>
      </c>
      <c r="H795" s="15" t="e">
        <f t="shared" si="160"/>
        <v>#N/A</v>
      </c>
      <c r="I795" s="15" t="e">
        <f t="shared" si="160"/>
        <v>#N/A</v>
      </c>
      <c r="J795" s="15" t="e">
        <f t="shared" si="160"/>
        <v>#N/A</v>
      </c>
      <c r="K795" s="15" t="e">
        <f t="shared" si="160"/>
        <v>#N/A</v>
      </c>
      <c r="L795" s="15" t="e">
        <f t="shared" si="160"/>
        <v>#N/A</v>
      </c>
      <c r="M795" s="15" t="e">
        <f t="shared" si="160"/>
        <v>#N/A</v>
      </c>
      <c r="N795" s="15" t="e">
        <f t="shared" si="160"/>
        <v>#N/A</v>
      </c>
      <c r="O795" s="15" t="e">
        <f t="shared" si="160"/>
        <v>#N/A</v>
      </c>
      <c r="P795" s="15" t="e">
        <f t="shared" si="160"/>
        <v>#N/A</v>
      </c>
      <c r="Q795" s="15" t="e">
        <f t="shared" si="160"/>
        <v>#N/A</v>
      </c>
      <c r="R795" s="15" t="e">
        <f t="shared" si="160"/>
        <v>#N/A</v>
      </c>
      <c r="S795" s="15" t="e">
        <f t="shared" si="160"/>
        <v>#N/A</v>
      </c>
      <c r="T795" s="15" t="e">
        <f t="shared" si="160"/>
        <v>#N/A</v>
      </c>
      <c r="U795" s="15" t="e">
        <f t="shared" si="160"/>
        <v>#N/A</v>
      </c>
      <c r="V795" s="15" t="e">
        <f t="shared" si="160"/>
        <v>#N/A</v>
      </c>
      <c r="W795" s="18" t="e">
        <f t="shared" si="152"/>
        <v>#N/A</v>
      </c>
      <c r="X795" s="18" t="e">
        <f t="shared" si="153"/>
        <v>#N/A</v>
      </c>
      <c r="Y795" s="18" t="e">
        <f t="shared" si="154"/>
        <v>#N/A</v>
      </c>
      <c r="Z795" s="18" t="e">
        <f t="shared" si="155"/>
        <v>#N/A</v>
      </c>
      <c r="AA795" s="15" t="e">
        <f t="shared" si="156"/>
        <v>#N/A</v>
      </c>
      <c r="AB795" s="15" t="e">
        <f t="shared" si="157"/>
        <v>#N/A</v>
      </c>
      <c r="AC795" s="15" t="e">
        <f t="shared" si="158"/>
        <v>#N/A</v>
      </c>
    </row>
    <row r="796" spans="1:29" hidden="1" x14ac:dyDescent="0.2">
      <c r="A796">
        <v>5182</v>
      </c>
      <c r="D796" t="s">
        <v>4029</v>
      </c>
      <c r="E796" t="s">
        <v>6273</v>
      </c>
      <c r="F796" t="s">
        <v>1775</v>
      </c>
      <c r="G796" t="e">
        <f t="shared" si="151"/>
        <v>#N/A</v>
      </c>
      <c r="H796" s="15" t="e">
        <f t="shared" si="160"/>
        <v>#N/A</v>
      </c>
      <c r="I796" s="15" t="e">
        <f t="shared" si="160"/>
        <v>#N/A</v>
      </c>
      <c r="J796" s="15" t="e">
        <f t="shared" si="160"/>
        <v>#N/A</v>
      </c>
      <c r="K796" s="15" t="e">
        <f t="shared" si="160"/>
        <v>#N/A</v>
      </c>
      <c r="L796" s="15" t="e">
        <f t="shared" si="160"/>
        <v>#N/A</v>
      </c>
      <c r="M796" s="15" t="e">
        <f t="shared" si="160"/>
        <v>#N/A</v>
      </c>
      <c r="N796" s="15" t="e">
        <f t="shared" si="160"/>
        <v>#N/A</v>
      </c>
      <c r="O796" s="15" t="e">
        <f t="shared" si="160"/>
        <v>#N/A</v>
      </c>
      <c r="P796" s="15" t="e">
        <f t="shared" si="160"/>
        <v>#N/A</v>
      </c>
      <c r="Q796" s="15" t="e">
        <f t="shared" si="160"/>
        <v>#N/A</v>
      </c>
      <c r="R796" s="15" t="e">
        <f t="shared" si="160"/>
        <v>#N/A</v>
      </c>
      <c r="S796" s="15" t="e">
        <f t="shared" si="160"/>
        <v>#N/A</v>
      </c>
      <c r="T796" s="15" t="e">
        <f t="shared" si="160"/>
        <v>#N/A</v>
      </c>
      <c r="U796" s="15" t="e">
        <f t="shared" si="160"/>
        <v>#N/A</v>
      </c>
      <c r="V796" s="15" t="e">
        <f t="shared" si="160"/>
        <v>#N/A</v>
      </c>
      <c r="W796" s="18" t="e">
        <f t="shared" si="152"/>
        <v>#N/A</v>
      </c>
      <c r="X796" s="18" t="e">
        <f t="shared" si="153"/>
        <v>#N/A</v>
      </c>
      <c r="Y796" s="18" t="e">
        <f t="shared" si="154"/>
        <v>#N/A</v>
      </c>
      <c r="Z796" s="18" t="e">
        <f t="shared" si="155"/>
        <v>#N/A</v>
      </c>
      <c r="AA796" s="15" t="e">
        <f t="shared" si="156"/>
        <v>#N/A</v>
      </c>
      <c r="AB796" s="15" t="e">
        <f t="shared" si="157"/>
        <v>#N/A</v>
      </c>
      <c r="AC796" s="15" t="e">
        <f t="shared" si="158"/>
        <v>#N/A</v>
      </c>
    </row>
    <row r="797" spans="1:29" hidden="1" x14ac:dyDescent="0.2">
      <c r="A797">
        <v>5183</v>
      </c>
      <c r="B797">
        <v>40367</v>
      </c>
      <c r="C797" t="s">
        <v>4030</v>
      </c>
      <c r="D797" t="s">
        <v>1801</v>
      </c>
      <c r="E797" t="s">
        <v>6273</v>
      </c>
      <c r="F797" t="s">
        <v>1775</v>
      </c>
      <c r="G797" t="e">
        <f t="shared" si="151"/>
        <v>#N/A</v>
      </c>
      <c r="H797" s="15" t="e">
        <f t="shared" si="160"/>
        <v>#N/A</v>
      </c>
      <c r="I797" s="15" t="e">
        <f t="shared" si="160"/>
        <v>#N/A</v>
      </c>
      <c r="J797" s="15" t="e">
        <f t="shared" si="160"/>
        <v>#N/A</v>
      </c>
      <c r="K797" s="15" t="e">
        <f t="shared" si="160"/>
        <v>#N/A</v>
      </c>
      <c r="L797" s="15" t="e">
        <f t="shared" si="160"/>
        <v>#N/A</v>
      </c>
      <c r="M797" s="15" t="e">
        <f t="shared" si="160"/>
        <v>#N/A</v>
      </c>
      <c r="N797" s="15" t="e">
        <f t="shared" si="160"/>
        <v>#N/A</v>
      </c>
      <c r="O797" s="15" t="e">
        <f t="shared" si="160"/>
        <v>#N/A</v>
      </c>
      <c r="P797" s="15" t="e">
        <f t="shared" si="160"/>
        <v>#N/A</v>
      </c>
      <c r="Q797" s="15" t="e">
        <f t="shared" si="160"/>
        <v>#N/A</v>
      </c>
      <c r="R797" s="15" t="e">
        <f t="shared" si="160"/>
        <v>#N/A</v>
      </c>
      <c r="S797" s="15" t="e">
        <f t="shared" si="160"/>
        <v>#N/A</v>
      </c>
      <c r="T797" s="15" t="e">
        <f t="shared" si="160"/>
        <v>#N/A</v>
      </c>
      <c r="U797" s="15" t="e">
        <f t="shared" si="160"/>
        <v>#N/A</v>
      </c>
      <c r="V797" s="15" t="e">
        <f t="shared" si="160"/>
        <v>#N/A</v>
      </c>
      <c r="W797" s="18" t="e">
        <f t="shared" si="152"/>
        <v>#N/A</v>
      </c>
      <c r="X797" s="18" t="e">
        <f t="shared" si="153"/>
        <v>#N/A</v>
      </c>
      <c r="Y797" s="18" t="e">
        <f t="shared" si="154"/>
        <v>#N/A</v>
      </c>
      <c r="Z797" s="18" t="e">
        <f t="shared" si="155"/>
        <v>#N/A</v>
      </c>
      <c r="AA797" s="15" t="e">
        <f t="shared" si="156"/>
        <v>#N/A</v>
      </c>
      <c r="AB797" s="15" t="e">
        <f t="shared" si="157"/>
        <v>#N/A</v>
      </c>
      <c r="AC797" s="15" t="e">
        <f t="shared" si="158"/>
        <v>#N/A</v>
      </c>
    </row>
    <row r="798" spans="1:29" hidden="1" x14ac:dyDescent="0.2">
      <c r="A798">
        <v>5184</v>
      </c>
      <c r="C798" t="s">
        <v>4034</v>
      </c>
      <c r="D798" t="s">
        <v>4035</v>
      </c>
      <c r="E798" t="s">
        <v>6273</v>
      </c>
      <c r="F798" t="s">
        <v>1775</v>
      </c>
      <c r="G798" t="e">
        <f t="shared" si="151"/>
        <v>#N/A</v>
      </c>
      <c r="H798" s="15" t="e">
        <f t="shared" si="160"/>
        <v>#N/A</v>
      </c>
      <c r="I798" s="15" t="e">
        <f t="shared" si="160"/>
        <v>#N/A</v>
      </c>
      <c r="J798" s="15" t="e">
        <f t="shared" si="160"/>
        <v>#N/A</v>
      </c>
      <c r="K798" s="15" t="e">
        <f t="shared" si="160"/>
        <v>#N/A</v>
      </c>
      <c r="L798" s="15" t="e">
        <f t="shared" si="160"/>
        <v>#N/A</v>
      </c>
      <c r="M798" s="15" t="e">
        <f t="shared" si="160"/>
        <v>#N/A</v>
      </c>
      <c r="N798" s="15" t="e">
        <f t="shared" si="160"/>
        <v>#N/A</v>
      </c>
      <c r="O798" s="15" t="e">
        <f t="shared" si="160"/>
        <v>#N/A</v>
      </c>
      <c r="P798" s="15" t="e">
        <f t="shared" si="160"/>
        <v>#N/A</v>
      </c>
      <c r="Q798" s="15" t="e">
        <f t="shared" si="160"/>
        <v>#N/A</v>
      </c>
      <c r="R798" s="15" t="e">
        <f t="shared" si="160"/>
        <v>#N/A</v>
      </c>
      <c r="S798" s="15" t="e">
        <f t="shared" si="160"/>
        <v>#N/A</v>
      </c>
      <c r="T798" s="15" t="e">
        <f t="shared" si="160"/>
        <v>#N/A</v>
      </c>
      <c r="U798" s="15" t="e">
        <f t="shared" si="160"/>
        <v>#N/A</v>
      </c>
      <c r="V798" s="15" t="e">
        <f t="shared" si="160"/>
        <v>#N/A</v>
      </c>
      <c r="W798" s="18" t="e">
        <f t="shared" si="152"/>
        <v>#N/A</v>
      </c>
      <c r="X798" s="18" t="e">
        <f t="shared" si="153"/>
        <v>#N/A</v>
      </c>
      <c r="Y798" s="18" t="e">
        <f t="shared" si="154"/>
        <v>#N/A</v>
      </c>
      <c r="Z798" s="18" t="e">
        <f t="shared" si="155"/>
        <v>#N/A</v>
      </c>
      <c r="AA798" s="15" t="e">
        <f t="shared" si="156"/>
        <v>#N/A</v>
      </c>
      <c r="AB798" s="15" t="e">
        <f t="shared" si="157"/>
        <v>#N/A</v>
      </c>
      <c r="AC798" s="15" t="e">
        <f t="shared" si="158"/>
        <v>#N/A</v>
      </c>
    </row>
    <row r="799" spans="1:29" hidden="1" x14ac:dyDescent="0.2">
      <c r="A799">
        <v>5185</v>
      </c>
      <c r="C799" t="s">
        <v>4036</v>
      </c>
      <c r="D799" t="s">
        <v>3308</v>
      </c>
      <c r="E799" t="s">
        <v>6273</v>
      </c>
      <c r="F799" t="s">
        <v>1775</v>
      </c>
      <c r="G799" t="e">
        <f t="shared" si="151"/>
        <v>#N/A</v>
      </c>
      <c r="H799" s="15" t="e">
        <f t="shared" si="160"/>
        <v>#N/A</v>
      </c>
      <c r="I799" s="15" t="e">
        <f t="shared" si="160"/>
        <v>#N/A</v>
      </c>
      <c r="J799" s="15" t="e">
        <f t="shared" si="160"/>
        <v>#N/A</v>
      </c>
      <c r="K799" s="15" t="e">
        <f t="shared" si="160"/>
        <v>#N/A</v>
      </c>
      <c r="L799" s="15" t="e">
        <f t="shared" si="160"/>
        <v>#N/A</v>
      </c>
      <c r="M799" s="15" t="e">
        <f t="shared" si="160"/>
        <v>#N/A</v>
      </c>
      <c r="N799" s="15" t="e">
        <f t="shared" si="160"/>
        <v>#N/A</v>
      </c>
      <c r="O799" s="15" t="e">
        <f t="shared" si="160"/>
        <v>#N/A</v>
      </c>
      <c r="P799" s="15" t="e">
        <f t="shared" si="160"/>
        <v>#N/A</v>
      </c>
      <c r="Q799" s="15" t="e">
        <f t="shared" si="160"/>
        <v>#N/A</v>
      </c>
      <c r="R799" s="15" t="e">
        <f t="shared" si="160"/>
        <v>#N/A</v>
      </c>
      <c r="S799" s="15" t="e">
        <f t="shared" si="160"/>
        <v>#N/A</v>
      </c>
      <c r="T799" s="15" t="e">
        <f t="shared" si="160"/>
        <v>#N/A</v>
      </c>
      <c r="U799" s="15" t="e">
        <f t="shared" si="160"/>
        <v>#N/A</v>
      </c>
      <c r="V799" s="15" t="e">
        <f t="shared" si="160"/>
        <v>#N/A</v>
      </c>
      <c r="W799" s="18" t="e">
        <f t="shared" si="152"/>
        <v>#N/A</v>
      </c>
      <c r="X799" s="18" t="e">
        <f t="shared" si="153"/>
        <v>#N/A</v>
      </c>
      <c r="Y799" s="18" t="e">
        <f t="shared" si="154"/>
        <v>#N/A</v>
      </c>
      <c r="Z799" s="18" t="e">
        <f t="shared" si="155"/>
        <v>#N/A</v>
      </c>
      <c r="AA799" s="15" t="e">
        <f t="shared" si="156"/>
        <v>#N/A</v>
      </c>
      <c r="AB799" s="15" t="e">
        <f t="shared" si="157"/>
        <v>#N/A</v>
      </c>
      <c r="AC799" s="15" t="e">
        <f t="shared" si="158"/>
        <v>#N/A</v>
      </c>
    </row>
    <row r="800" spans="1:29" hidden="1" x14ac:dyDescent="0.2">
      <c r="A800">
        <v>5186</v>
      </c>
      <c r="C800" t="s">
        <v>4037</v>
      </c>
      <c r="D800" t="s">
        <v>4038</v>
      </c>
      <c r="E800" t="s">
        <v>6273</v>
      </c>
      <c r="F800" t="s">
        <v>1775</v>
      </c>
      <c r="G800" t="e">
        <f t="shared" si="151"/>
        <v>#N/A</v>
      </c>
      <c r="H800" s="15" t="e">
        <f t="shared" si="160"/>
        <v>#N/A</v>
      </c>
      <c r="I800" s="15" t="e">
        <f t="shared" si="160"/>
        <v>#N/A</v>
      </c>
      <c r="J800" s="15" t="e">
        <f t="shared" si="160"/>
        <v>#N/A</v>
      </c>
      <c r="K800" s="15" t="e">
        <f t="shared" si="160"/>
        <v>#N/A</v>
      </c>
      <c r="L800" s="15" t="e">
        <f t="shared" si="160"/>
        <v>#N/A</v>
      </c>
      <c r="M800" s="15" t="e">
        <f t="shared" si="160"/>
        <v>#N/A</v>
      </c>
      <c r="N800" s="15" t="e">
        <f t="shared" si="160"/>
        <v>#N/A</v>
      </c>
      <c r="O800" s="15" t="e">
        <f t="shared" si="160"/>
        <v>#N/A</v>
      </c>
      <c r="P800" s="15" t="e">
        <f t="shared" si="160"/>
        <v>#N/A</v>
      </c>
      <c r="Q800" s="15" t="e">
        <f t="shared" si="160"/>
        <v>#N/A</v>
      </c>
      <c r="R800" s="15" t="e">
        <f t="shared" si="160"/>
        <v>#N/A</v>
      </c>
      <c r="S800" s="15" t="e">
        <f t="shared" si="160"/>
        <v>#N/A</v>
      </c>
      <c r="T800" s="15" t="e">
        <f t="shared" si="160"/>
        <v>#N/A</v>
      </c>
      <c r="U800" s="15" t="e">
        <f t="shared" si="160"/>
        <v>#N/A</v>
      </c>
      <c r="V800" s="15" t="e">
        <f t="shared" si="160"/>
        <v>#N/A</v>
      </c>
      <c r="W800" s="18" t="e">
        <f t="shared" si="152"/>
        <v>#N/A</v>
      </c>
      <c r="X800" s="18" t="e">
        <f t="shared" si="153"/>
        <v>#N/A</v>
      </c>
      <c r="Y800" s="18" t="e">
        <f t="shared" si="154"/>
        <v>#N/A</v>
      </c>
      <c r="Z800" s="18" t="e">
        <f t="shared" si="155"/>
        <v>#N/A</v>
      </c>
      <c r="AA800" s="15" t="e">
        <f t="shared" si="156"/>
        <v>#N/A</v>
      </c>
      <c r="AB800" s="15" t="e">
        <f t="shared" si="157"/>
        <v>#N/A</v>
      </c>
      <c r="AC800" s="15" t="e">
        <f t="shared" si="158"/>
        <v>#N/A</v>
      </c>
    </row>
    <row r="801" spans="1:29" hidden="1" x14ac:dyDescent="0.2">
      <c r="A801">
        <v>5187</v>
      </c>
      <c r="C801" t="s">
        <v>4039</v>
      </c>
      <c r="D801" t="s">
        <v>4040</v>
      </c>
      <c r="E801" t="s">
        <v>6273</v>
      </c>
      <c r="F801" t="s">
        <v>1775</v>
      </c>
      <c r="G801" t="e">
        <f t="shared" si="151"/>
        <v>#N/A</v>
      </c>
      <c r="H801" s="15" t="e">
        <f t="shared" si="160"/>
        <v>#N/A</v>
      </c>
      <c r="I801" s="15" t="e">
        <f t="shared" si="160"/>
        <v>#N/A</v>
      </c>
      <c r="J801" s="15" t="e">
        <f t="shared" si="160"/>
        <v>#N/A</v>
      </c>
      <c r="K801" s="15" t="e">
        <f t="shared" si="160"/>
        <v>#N/A</v>
      </c>
      <c r="L801" s="15" t="e">
        <f t="shared" si="160"/>
        <v>#N/A</v>
      </c>
      <c r="M801" s="15" t="e">
        <f t="shared" si="160"/>
        <v>#N/A</v>
      </c>
      <c r="N801" s="15" t="e">
        <f t="shared" si="160"/>
        <v>#N/A</v>
      </c>
      <c r="O801" s="15" t="e">
        <f t="shared" si="160"/>
        <v>#N/A</v>
      </c>
      <c r="P801" s="15" t="e">
        <f t="shared" si="160"/>
        <v>#N/A</v>
      </c>
      <c r="Q801" s="15" t="e">
        <f t="shared" si="160"/>
        <v>#N/A</v>
      </c>
      <c r="R801" s="15" t="e">
        <f t="shared" si="160"/>
        <v>#N/A</v>
      </c>
      <c r="S801" s="15" t="e">
        <f t="shared" si="160"/>
        <v>#N/A</v>
      </c>
      <c r="T801" s="15" t="e">
        <f t="shared" si="160"/>
        <v>#N/A</v>
      </c>
      <c r="U801" s="15" t="e">
        <f t="shared" si="160"/>
        <v>#N/A</v>
      </c>
      <c r="V801" s="15" t="e">
        <f t="shared" si="160"/>
        <v>#N/A</v>
      </c>
      <c r="W801" s="18" t="e">
        <f t="shared" si="152"/>
        <v>#N/A</v>
      </c>
      <c r="X801" s="18" t="e">
        <f t="shared" si="153"/>
        <v>#N/A</v>
      </c>
      <c r="Y801" s="18" t="e">
        <f t="shared" si="154"/>
        <v>#N/A</v>
      </c>
      <c r="Z801" s="18" t="e">
        <f t="shared" si="155"/>
        <v>#N/A</v>
      </c>
      <c r="AA801" s="15" t="e">
        <f t="shared" si="156"/>
        <v>#N/A</v>
      </c>
      <c r="AB801" s="15" t="e">
        <f t="shared" si="157"/>
        <v>#N/A</v>
      </c>
      <c r="AC801" s="15" t="e">
        <f t="shared" si="158"/>
        <v>#N/A</v>
      </c>
    </row>
    <row r="802" spans="1:29" hidden="1" x14ac:dyDescent="0.2">
      <c r="A802">
        <v>5188</v>
      </c>
      <c r="C802" t="s">
        <v>4041</v>
      </c>
      <c r="D802" t="s">
        <v>6301</v>
      </c>
      <c r="E802" t="s">
        <v>6273</v>
      </c>
      <c r="F802" t="s">
        <v>1775</v>
      </c>
      <c r="G802" t="str">
        <f t="shared" si="151"/>
        <v>Dial Before You Dig (DBYD)</v>
      </c>
      <c r="H802" s="15">
        <f t="shared" si="160"/>
        <v>0</v>
      </c>
      <c r="I802" s="15">
        <f t="shared" si="160"/>
        <v>0</v>
      </c>
      <c r="J802" s="15">
        <f t="shared" si="160"/>
        <v>1483379.81</v>
      </c>
      <c r="K802" s="15">
        <f t="shared" si="160"/>
        <v>1783408.99</v>
      </c>
      <c r="L802" s="15">
        <f t="shared" si="160"/>
        <v>206474</v>
      </c>
      <c r="M802" s="15">
        <f t="shared" si="160"/>
        <v>1942971</v>
      </c>
      <c r="N802" s="15">
        <f t="shared" si="160"/>
        <v>2243000.1800000002</v>
      </c>
      <c r="O802" s="15">
        <f t="shared" si="160"/>
        <v>1718428.22</v>
      </c>
      <c r="P802" s="15">
        <f t="shared" si="160"/>
        <v>1723670.21</v>
      </c>
      <c r="Q802" s="15">
        <f t="shared" si="160"/>
        <v>240290.4</v>
      </c>
      <c r="R802" s="15">
        <f t="shared" si="160"/>
        <v>2775049.0750000002</v>
      </c>
      <c r="S802" s="15">
        <f t="shared" si="160"/>
        <v>2780291.0649999999</v>
      </c>
      <c r="T802" s="15">
        <f t="shared" si="160"/>
        <v>996882.07499999995</v>
      </c>
      <c r="U802" s="15">
        <f t="shared" si="160"/>
        <v>207391.02</v>
      </c>
      <c r="V802" s="15">
        <f t="shared" si="160"/>
        <v>0</v>
      </c>
      <c r="W802" s="18">
        <f t="shared" si="152"/>
        <v>2243000.1800000002</v>
      </c>
      <c r="X802" s="18">
        <f t="shared" si="153"/>
        <v>2780291.0649999999</v>
      </c>
      <c r="Y802" s="18">
        <f t="shared" si="154"/>
        <v>-537290.88499999978</v>
      </c>
      <c r="Z802" s="18">
        <f t="shared" si="155"/>
        <v>1942971</v>
      </c>
      <c r="AA802" s="15">
        <f t="shared" si="156"/>
        <v>300029.17999999993</v>
      </c>
      <c r="AB802" s="15">
        <f t="shared" si="157"/>
        <v>1723670.21</v>
      </c>
      <c r="AC802" s="15">
        <f t="shared" si="158"/>
        <v>756591.67500000005</v>
      </c>
    </row>
    <row r="803" spans="1:29" hidden="1" x14ac:dyDescent="0.2">
      <c r="A803">
        <v>5189</v>
      </c>
      <c r="C803" t="s">
        <v>4043</v>
      </c>
      <c r="D803" t="s">
        <v>3165</v>
      </c>
      <c r="E803" t="s">
        <v>6273</v>
      </c>
      <c r="F803" t="s">
        <v>1775</v>
      </c>
      <c r="G803" t="e">
        <f t="shared" si="151"/>
        <v>#N/A</v>
      </c>
      <c r="H803" s="15" t="e">
        <f t="shared" si="160"/>
        <v>#N/A</v>
      </c>
      <c r="I803" s="15" t="e">
        <f t="shared" si="160"/>
        <v>#N/A</v>
      </c>
      <c r="J803" s="15" t="e">
        <f t="shared" si="160"/>
        <v>#N/A</v>
      </c>
      <c r="K803" s="15" t="e">
        <f t="shared" si="160"/>
        <v>#N/A</v>
      </c>
      <c r="L803" s="15" t="e">
        <f t="shared" si="160"/>
        <v>#N/A</v>
      </c>
      <c r="M803" s="15" t="e">
        <f t="shared" si="160"/>
        <v>#N/A</v>
      </c>
      <c r="N803" s="15" t="e">
        <f t="shared" si="160"/>
        <v>#N/A</v>
      </c>
      <c r="O803" s="15" t="e">
        <f t="shared" si="160"/>
        <v>#N/A</v>
      </c>
      <c r="P803" s="15" t="e">
        <f t="shared" si="160"/>
        <v>#N/A</v>
      </c>
      <c r="Q803" s="15" t="e">
        <f t="shared" si="160"/>
        <v>#N/A</v>
      </c>
      <c r="R803" s="15" t="e">
        <f t="shared" si="160"/>
        <v>#N/A</v>
      </c>
      <c r="S803" s="15" t="e">
        <f t="shared" si="160"/>
        <v>#N/A</v>
      </c>
      <c r="T803" s="15" t="e">
        <f t="shared" si="160"/>
        <v>#N/A</v>
      </c>
      <c r="U803" s="15" t="e">
        <f t="shared" si="160"/>
        <v>#N/A</v>
      </c>
      <c r="V803" s="15" t="e">
        <f t="shared" si="160"/>
        <v>#N/A</v>
      </c>
      <c r="W803" s="18" t="e">
        <f t="shared" si="152"/>
        <v>#N/A</v>
      </c>
      <c r="X803" s="18" t="e">
        <f t="shared" si="153"/>
        <v>#N/A</v>
      </c>
      <c r="Y803" s="18" t="e">
        <f t="shared" si="154"/>
        <v>#N/A</v>
      </c>
      <c r="Z803" s="18" t="e">
        <f t="shared" si="155"/>
        <v>#N/A</v>
      </c>
      <c r="AA803" s="15" t="e">
        <f t="shared" si="156"/>
        <v>#N/A</v>
      </c>
      <c r="AB803" s="15" t="e">
        <f t="shared" si="157"/>
        <v>#N/A</v>
      </c>
      <c r="AC803" s="15" t="e">
        <f t="shared" si="158"/>
        <v>#N/A</v>
      </c>
    </row>
    <row r="804" spans="1:29" hidden="1" x14ac:dyDescent="0.2">
      <c r="A804">
        <v>5190</v>
      </c>
      <c r="C804" t="s">
        <v>4044</v>
      </c>
      <c r="D804" t="s">
        <v>4045</v>
      </c>
      <c r="E804" t="s">
        <v>6273</v>
      </c>
      <c r="F804" t="s">
        <v>1775</v>
      </c>
      <c r="G804" t="e">
        <f t="shared" si="151"/>
        <v>#N/A</v>
      </c>
      <c r="H804" s="15" t="e">
        <f t="shared" si="160"/>
        <v>#N/A</v>
      </c>
      <c r="I804" s="15" t="e">
        <f t="shared" si="160"/>
        <v>#N/A</v>
      </c>
      <c r="J804" s="15" t="e">
        <f t="shared" si="160"/>
        <v>#N/A</v>
      </c>
      <c r="K804" s="15" t="e">
        <f t="shared" si="160"/>
        <v>#N/A</v>
      </c>
      <c r="L804" s="15" t="e">
        <f t="shared" si="160"/>
        <v>#N/A</v>
      </c>
      <c r="M804" s="15" t="e">
        <f t="shared" si="160"/>
        <v>#N/A</v>
      </c>
      <c r="N804" s="15" t="e">
        <f t="shared" si="160"/>
        <v>#N/A</v>
      </c>
      <c r="O804" s="15" t="e">
        <f t="shared" si="160"/>
        <v>#N/A</v>
      </c>
      <c r="P804" s="15" t="e">
        <f t="shared" si="160"/>
        <v>#N/A</v>
      </c>
      <c r="Q804" s="15" t="e">
        <f t="shared" si="160"/>
        <v>#N/A</v>
      </c>
      <c r="R804" s="15" t="e">
        <f t="shared" si="160"/>
        <v>#N/A</v>
      </c>
      <c r="S804" s="15" t="e">
        <f t="shared" si="160"/>
        <v>#N/A</v>
      </c>
      <c r="T804" s="15" t="e">
        <f t="shared" si="160"/>
        <v>#N/A</v>
      </c>
      <c r="U804" s="15" t="e">
        <f t="shared" si="160"/>
        <v>#N/A</v>
      </c>
      <c r="V804" s="15" t="e">
        <f t="shared" si="160"/>
        <v>#N/A</v>
      </c>
      <c r="W804" s="18" t="e">
        <f t="shared" si="152"/>
        <v>#N/A</v>
      </c>
      <c r="X804" s="18" t="e">
        <f t="shared" si="153"/>
        <v>#N/A</v>
      </c>
      <c r="Y804" s="18" t="e">
        <f t="shared" si="154"/>
        <v>#N/A</v>
      </c>
      <c r="Z804" s="18" t="e">
        <f t="shared" si="155"/>
        <v>#N/A</v>
      </c>
      <c r="AA804" s="15" t="e">
        <f t="shared" si="156"/>
        <v>#N/A</v>
      </c>
      <c r="AB804" s="15" t="e">
        <f t="shared" si="157"/>
        <v>#N/A</v>
      </c>
      <c r="AC804" s="15" t="e">
        <f t="shared" si="158"/>
        <v>#N/A</v>
      </c>
    </row>
    <row r="805" spans="1:29" hidden="1" x14ac:dyDescent="0.2">
      <c r="A805">
        <v>5191</v>
      </c>
      <c r="C805" t="s">
        <v>4046</v>
      </c>
      <c r="D805" t="s">
        <v>4047</v>
      </c>
      <c r="E805" t="s">
        <v>6273</v>
      </c>
      <c r="F805" t="s">
        <v>1775</v>
      </c>
      <c r="G805" t="e">
        <f t="shared" si="151"/>
        <v>#N/A</v>
      </c>
      <c r="H805" s="15" t="e">
        <f t="shared" si="160"/>
        <v>#N/A</v>
      </c>
      <c r="I805" s="15" t="e">
        <f t="shared" si="160"/>
        <v>#N/A</v>
      </c>
      <c r="J805" s="15" t="e">
        <f t="shared" si="160"/>
        <v>#N/A</v>
      </c>
      <c r="K805" s="15" t="e">
        <f t="shared" si="160"/>
        <v>#N/A</v>
      </c>
      <c r="L805" s="15" t="e">
        <f t="shared" si="160"/>
        <v>#N/A</v>
      </c>
      <c r="M805" s="15" t="e">
        <f t="shared" si="160"/>
        <v>#N/A</v>
      </c>
      <c r="N805" s="15" t="e">
        <f t="shared" si="160"/>
        <v>#N/A</v>
      </c>
      <c r="O805" s="15" t="e">
        <f t="shared" si="160"/>
        <v>#N/A</v>
      </c>
      <c r="P805" s="15" t="e">
        <f t="shared" si="160"/>
        <v>#N/A</v>
      </c>
      <c r="Q805" s="15" t="e">
        <f t="shared" si="160"/>
        <v>#N/A</v>
      </c>
      <c r="R805" s="15" t="e">
        <f t="shared" si="160"/>
        <v>#N/A</v>
      </c>
      <c r="S805" s="15" t="e">
        <f t="shared" si="160"/>
        <v>#N/A</v>
      </c>
      <c r="T805" s="15" t="e">
        <f t="shared" si="160"/>
        <v>#N/A</v>
      </c>
      <c r="U805" s="15" t="e">
        <f t="shared" si="160"/>
        <v>#N/A</v>
      </c>
      <c r="V805" s="15" t="e">
        <f t="shared" si="160"/>
        <v>#N/A</v>
      </c>
      <c r="W805" s="18" t="e">
        <f t="shared" si="152"/>
        <v>#N/A</v>
      </c>
      <c r="X805" s="18" t="e">
        <f t="shared" si="153"/>
        <v>#N/A</v>
      </c>
      <c r="Y805" s="18" t="e">
        <f t="shared" si="154"/>
        <v>#N/A</v>
      </c>
      <c r="Z805" s="18" t="e">
        <f t="shared" si="155"/>
        <v>#N/A</v>
      </c>
      <c r="AA805" s="15" t="e">
        <f t="shared" si="156"/>
        <v>#N/A</v>
      </c>
      <c r="AB805" s="15" t="e">
        <f t="shared" si="157"/>
        <v>#N/A</v>
      </c>
      <c r="AC805" s="15" t="e">
        <f t="shared" si="158"/>
        <v>#N/A</v>
      </c>
    </row>
    <row r="806" spans="1:29" hidden="1" x14ac:dyDescent="0.2">
      <c r="A806">
        <v>5192</v>
      </c>
      <c r="C806" t="s">
        <v>4048</v>
      </c>
      <c r="D806" t="s">
        <v>4049</v>
      </c>
      <c r="E806" t="s">
        <v>6273</v>
      </c>
      <c r="F806" t="s">
        <v>1775</v>
      </c>
      <c r="G806" t="e">
        <f t="shared" si="151"/>
        <v>#N/A</v>
      </c>
      <c r="H806" s="15" t="e">
        <f t="shared" si="160"/>
        <v>#N/A</v>
      </c>
      <c r="I806" s="15" t="e">
        <f t="shared" si="160"/>
        <v>#N/A</v>
      </c>
      <c r="J806" s="15" t="e">
        <f t="shared" si="160"/>
        <v>#N/A</v>
      </c>
      <c r="K806" s="15" t="e">
        <f t="shared" si="160"/>
        <v>#N/A</v>
      </c>
      <c r="L806" s="15" t="e">
        <f t="shared" si="160"/>
        <v>#N/A</v>
      </c>
      <c r="M806" s="15" t="e">
        <f t="shared" si="160"/>
        <v>#N/A</v>
      </c>
      <c r="N806" s="15" t="e">
        <f t="shared" si="160"/>
        <v>#N/A</v>
      </c>
      <c r="O806" s="15" t="e">
        <f t="shared" si="160"/>
        <v>#N/A</v>
      </c>
      <c r="P806" s="15" t="e">
        <f t="shared" si="160"/>
        <v>#N/A</v>
      </c>
      <c r="Q806" s="15" t="e">
        <f t="shared" si="160"/>
        <v>#N/A</v>
      </c>
      <c r="R806" s="15" t="e">
        <f t="shared" si="160"/>
        <v>#N/A</v>
      </c>
      <c r="S806" s="15" t="e">
        <f t="shared" si="160"/>
        <v>#N/A</v>
      </c>
      <c r="T806" s="15" t="e">
        <f t="shared" si="160"/>
        <v>#N/A</v>
      </c>
      <c r="U806" s="15" t="e">
        <f t="shared" si="160"/>
        <v>#N/A</v>
      </c>
      <c r="V806" s="15" t="e">
        <f t="shared" si="160"/>
        <v>#N/A</v>
      </c>
      <c r="W806" s="18" t="e">
        <f t="shared" si="152"/>
        <v>#N/A</v>
      </c>
      <c r="X806" s="18" t="e">
        <f t="shared" si="153"/>
        <v>#N/A</v>
      </c>
      <c r="Y806" s="18" t="e">
        <f t="shared" si="154"/>
        <v>#N/A</v>
      </c>
      <c r="Z806" s="18" t="e">
        <f t="shared" si="155"/>
        <v>#N/A</v>
      </c>
      <c r="AA806" s="15" t="e">
        <f t="shared" si="156"/>
        <v>#N/A</v>
      </c>
      <c r="AB806" s="15" t="e">
        <f t="shared" si="157"/>
        <v>#N/A</v>
      </c>
      <c r="AC806" s="15" t="e">
        <f t="shared" si="158"/>
        <v>#N/A</v>
      </c>
    </row>
    <row r="807" spans="1:29" hidden="1" x14ac:dyDescent="0.2">
      <c r="A807">
        <v>5193</v>
      </c>
      <c r="C807" t="s">
        <v>4050</v>
      </c>
      <c r="D807" t="s">
        <v>4051</v>
      </c>
      <c r="E807" t="s">
        <v>6273</v>
      </c>
      <c r="F807" t="s">
        <v>1775</v>
      </c>
      <c r="G807" t="e">
        <f t="shared" si="151"/>
        <v>#N/A</v>
      </c>
      <c r="H807" s="15" t="e">
        <f t="shared" ref="H807:V823" si="161">VLOOKUP($A807,SIBMonthly,H$1,FALSE)</f>
        <v>#N/A</v>
      </c>
      <c r="I807" s="15" t="e">
        <f t="shared" si="161"/>
        <v>#N/A</v>
      </c>
      <c r="J807" s="15" t="e">
        <f t="shared" si="161"/>
        <v>#N/A</v>
      </c>
      <c r="K807" s="15" t="e">
        <f t="shared" si="161"/>
        <v>#N/A</v>
      </c>
      <c r="L807" s="15" t="e">
        <f t="shared" si="161"/>
        <v>#N/A</v>
      </c>
      <c r="M807" s="15" t="e">
        <f t="shared" si="161"/>
        <v>#N/A</v>
      </c>
      <c r="N807" s="15" t="e">
        <f t="shared" si="161"/>
        <v>#N/A</v>
      </c>
      <c r="O807" s="15" t="e">
        <f t="shared" si="161"/>
        <v>#N/A</v>
      </c>
      <c r="P807" s="15" t="e">
        <f t="shared" si="161"/>
        <v>#N/A</v>
      </c>
      <c r="Q807" s="15" t="e">
        <f t="shared" si="161"/>
        <v>#N/A</v>
      </c>
      <c r="R807" s="15" t="e">
        <f t="shared" si="161"/>
        <v>#N/A</v>
      </c>
      <c r="S807" s="15" t="e">
        <f t="shared" si="161"/>
        <v>#N/A</v>
      </c>
      <c r="T807" s="15" t="e">
        <f t="shared" si="161"/>
        <v>#N/A</v>
      </c>
      <c r="U807" s="15" t="e">
        <f t="shared" si="161"/>
        <v>#N/A</v>
      </c>
      <c r="V807" s="15" t="e">
        <f t="shared" si="161"/>
        <v>#N/A</v>
      </c>
      <c r="W807" s="18" t="e">
        <f t="shared" si="152"/>
        <v>#N/A</v>
      </c>
      <c r="X807" s="18" t="e">
        <f t="shared" si="153"/>
        <v>#N/A</v>
      </c>
      <c r="Y807" s="18" t="e">
        <f t="shared" si="154"/>
        <v>#N/A</v>
      </c>
      <c r="Z807" s="18" t="e">
        <f t="shared" si="155"/>
        <v>#N/A</v>
      </c>
      <c r="AA807" s="15" t="e">
        <f t="shared" si="156"/>
        <v>#N/A</v>
      </c>
      <c r="AB807" s="15" t="e">
        <f t="shared" si="157"/>
        <v>#N/A</v>
      </c>
      <c r="AC807" s="15" t="e">
        <f t="shared" si="158"/>
        <v>#N/A</v>
      </c>
    </row>
    <row r="808" spans="1:29" hidden="1" x14ac:dyDescent="0.2">
      <c r="A808">
        <v>5194</v>
      </c>
      <c r="C808" t="s">
        <v>4052</v>
      </c>
      <c r="D808" t="s">
        <v>4053</v>
      </c>
      <c r="E808" t="s">
        <v>57</v>
      </c>
      <c r="F808" t="s">
        <v>61</v>
      </c>
      <c r="G808" t="e">
        <f t="shared" si="151"/>
        <v>#N/A</v>
      </c>
      <c r="H808" s="15" t="e">
        <f t="shared" si="161"/>
        <v>#N/A</v>
      </c>
      <c r="I808" s="15" t="e">
        <f t="shared" si="161"/>
        <v>#N/A</v>
      </c>
      <c r="J808" s="15" t="e">
        <f t="shared" si="161"/>
        <v>#N/A</v>
      </c>
      <c r="K808" s="15" t="e">
        <f t="shared" si="161"/>
        <v>#N/A</v>
      </c>
      <c r="L808" s="15" t="e">
        <f t="shared" si="161"/>
        <v>#N/A</v>
      </c>
      <c r="M808" s="15" t="e">
        <f t="shared" si="161"/>
        <v>#N/A</v>
      </c>
      <c r="N808" s="15" t="e">
        <f t="shared" si="161"/>
        <v>#N/A</v>
      </c>
      <c r="O808" s="15" t="e">
        <f t="shared" si="161"/>
        <v>#N/A</v>
      </c>
      <c r="P808" s="15" t="e">
        <f t="shared" si="161"/>
        <v>#N/A</v>
      </c>
      <c r="Q808" s="15" t="e">
        <f t="shared" si="161"/>
        <v>#N/A</v>
      </c>
      <c r="R808" s="15" t="e">
        <f t="shared" si="161"/>
        <v>#N/A</v>
      </c>
      <c r="S808" s="15" t="e">
        <f t="shared" si="161"/>
        <v>#N/A</v>
      </c>
      <c r="T808" s="15" t="e">
        <f t="shared" si="161"/>
        <v>#N/A</v>
      </c>
      <c r="U808" s="15" t="e">
        <f t="shared" si="161"/>
        <v>#N/A</v>
      </c>
      <c r="V808" s="15" t="e">
        <f t="shared" si="161"/>
        <v>#N/A</v>
      </c>
      <c r="W808" s="18" t="e">
        <f t="shared" si="152"/>
        <v>#N/A</v>
      </c>
      <c r="X808" s="18" t="e">
        <f t="shared" si="153"/>
        <v>#N/A</v>
      </c>
      <c r="Y808" s="18" t="e">
        <f t="shared" si="154"/>
        <v>#N/A</v>
      </c>
      <c r="Z808" s="18" t="e">
        <f t="shared" si="155"/>
        <v>#N/A</v>
      </c>
      <c r="AA808" s="15" t="e">
        <f t="shared" si="156"/>
        <v>#N/A</v>
      </c>
      <c r="AB808" s="15" t="e">
        <f t="shared" si="157"/>
        <v>#N/A</v>
      </c>
      <c r="AC808" s="15" t="e">
        <f t="shared" si="158"/>
        <v>#N/A</v>
      </c>
    </row>
    <row r="809" spans="1:29" hidden="1" x14ac:dyDescent="0.2">
      <c r="A809">
        <v>5195</v>
      </c>
      <c r="B809">
        <v>43014</v>
      </c>
      <c r="C809" t="s">
        <v>4054</v>
      </c>
      <c r="D809" t="s">
        <v>4055</v>
      </c>
      <c r="E809" t="s">
        <v>57</v>
      </c>
      <c r="F809" t="s">
        <v>61</v>
      </c>
      <c r="G809" t="e">
        <f t="shared" si="151"/>
        <v>#N/A</v>
      </c>
      <c r="H809" s="15" t="e">
        <f t="shared" si="161"/>
        <v>#N/A</v>
      </c>
      <c r="I809" s="15" t="e">
        <f t="shared" si="161"/>
        <v>#N/A</v>
      </c>
      <c r="J809" s="15" t="e">
        <f t="shared" si="161"/>
        <v>#N/A</v>
      </c>
      <c r="K809" s="15" t="e">
        <f t="shared" si="161"/>
        <v>#N/A</v>
      </c>
      <c r="L809" s="15" t="e">
        <f t="shared" si="161"/>
        <v>#N/A</v>
      </c>
      <c r="M809" s="15" t="e">
        <f t="shared" si="161"/>
        <v>#N/A</v>
      </c>
      <c r="N809" s="15" t="e">
        <f t="shared" si="161"/>
        <v>#N/A</v>
      </c>
      <c r="O809" s="15" t="e">
        <f t="shared" si="161"/>
        <v>#N/A</v>
      </c>
      <c r="P809" s="15" t="e">
        <f t="shared" si="161"/>
        <v>#N/A</v>
      </c>
      <c r="Q809" s="15" t="e">
        <f t="shared" si="161"/>
        <v>#N/A</v>
      </c>
      <c r="R809" s="15" t="e">
        <f t="shared" si="161"/>
        <v>#N/A</v>
      </c>
      <c r="S809" s="15" t="e">
        <f t="shared" si="161"/>
        <v>#N/A</v>
      </c>
      <c r="T809" s="15" t="e">
        <f t="shared" si="161"/>
        <v>#N/A</v>
      </c>
      <c r="U809" s="15" t="e">
        <f t="shared" si="161"/>
        <v>#N/A</v>
      </c>
      <c r="V809" s="15" t="e">
        <f t="shared" si="161"/>
        <v>#N/A</v>
      </c>
      <c r="W809" s="18" t="e">
        <f t="shared" si="152"/>
        <v>#N/A</v>
      </c>
      <c r="X809" s="18" t="e">
        <f t="shared" si="153"/>
        <v>#N/A</v>
      </c>
      <c r="Y809" s="18" t="e">
        <f t="shared" si="154"/>
        <v>#N/A</v>
      </c>
      <c r="Z809" s="18" t="e">
        <f t="shared" si="155"/>
        <v>#N/A</v>
      </c>
      <c r="AA809" s="15" t="e">
        <f t="shared" si="156"/>
        <v>#N/A</v>
      </c>
      <c r="AB809" s="15" t="e">
        <f t="shared" si="157"/>
        <v>#N/A</v>
      </c>
      <c r="AC809" s="15" t="e">
        <f t="shared" si="158"/>
        <v>#N/A</v>
      </c>
    </row>
    <row r="810" spans="1:29" hidden="1" x14ac:dyDescent="0.2">
      <c r="A810">
        <v>5196</v>
      </c>
      <c r="C810" t="s">
        <v>4057</v>
      </c>
      <c r="D810" t="s">
        <v>4058</v>
      </c>
      <c r="E810" t="s">
        <v>57</v>
      </c>
      <c r="F810" t="s">
        <v>61</v>
      </c>
      <c r="G810" t="e">
        <f t="shared" si="151"/>
        <v>#N/A</v>
      </c>
      <c r="H810" s="15" t="e">
        <f t="shared" si="161"/>
        <v>#N/A</v>
      </c>
      <c r="I810" s="15" t="e">
        <f t="shared" si="161"/>
        <v>#N/A</v>
      </c>
      <c r="J810" s="15" t="e">
        <f t="shared" si="161"/>
        <v>#N/A</v>
      </c>
      <c r="K810" s="15" t="e">
        <f t="shared" si="161"/>
        <v>#N/A</v>
      </c>
      <c r="L810" s="15" t="e">
        <f t="shared" si="161"/>
        <v>#N/A</v>
      </c>
      <c r="M810" s="15" t="e">
        <f t="shared" si="161"/>
        <v>#N/A</v>
      </c>
      <c r="N810" s="15" t="e">
        <f t="shared" si="161"/>
        <v>#N/A</v>
      </c>
      <c r="O810" s="15" t="e">
        <f t="shared" si="161"/>
        <v>#N/A</v>
      </c>
      <c r="P810" s="15" t="e">
        <f t="shared" si="161"/>
        <v>#N/A</v>
      </c>
      <c r="Q810" s="15" t="e">
        <f t="shared" si="161"/>
        <v>#N/A</v>
      </c>
      <c r="R810" s="15" t="e">
        <f t="shared" si="161"/>
        <v>#N/A</v>
      </c>
      <c r="S810" s="15" t="e">
        <f t="shared" si="161"/>
        <v>#N/A</v>
      </c>
      <c r="T810" s="15" t="e">
        <f t="shared" si="161"/>
        <v>#N/A</v>
      </c>
      <c r="U810" s="15" t="e">
        <f t="shared" si="161"/>
        <v>#N/A</v>
      </c>
      <c r="V810" s="15" t="e">
        <f t="shared" si="161"/>
        <v>#N/A</v>
      </c>
      <c r="W810" s="18" t="e">
        <f t="shared" si="152"/>
        <v>#N/A</v>
      </c>
      <c r="X810" s="18" t="e">
        <f t="shared" si="153"/>
        <v>#N/A</v>
      </c>
      <c r="Y810" s="18" t="e">
        <f t="shared" si="154"/>
        <v>#N/A</v>
      </c>
      <c r="Z810" s="18" t="e">
        <f t="shared" si="155"/>
        <v>#N/A</v>
      </c>
      <c r="AA810" s="15" t="e">
        <f t="shared" si="156"/>
        <v>#N/A</v>
      </c>
      <c r="AB810" s="15" t="e">
        <f t="shared" si="157"/>
        <v>#N/A</v>
      </c>
      <c r="AC810" s="15" t="e">
        <f t="shared" si="158"/>
        <v>#N/A</v>
      </c>
    </row>
    <row r="811" spans="1:29" hidden="1" x14ac:dyDescent="0.2">
      <c r="A811">
        <v>5197</v>
      </c>
      <c r="C811" t="s">
        <v>4060</v>
      </c>
      <c r="D811" t="s">
        <v>4061</v>
      </c>
      <c r="E811" t="s">
        <v>57</v>
      </c>
      <c r="F811" t="s">
        <v>61</v>
      </c>
      <c r="G811" t="e">
        <f t="shared" si="151"/>
        <v>#N/A</v>
      </c>
      <c r="H811" s="15" t="e">
        <f t="shared" si="161"/>
        <v>#N/A</v>
      </c>
      <c r="I811" s="15" t="e">
        <f t="shared" si="161"/>
        <v>#N/A</v>
      </c>
      <c r="J811" s="15" t="e">
        <f t="shared" si="161"/>
        <v>#N/A</v>
      </c>
      <c r="K811" s="15" t="e">
        <f t="shared" si="161"/>
        <v>#N/A</v>
      </c>
      <c r="L811" s="15" t="e">
        <f t="shared" si="161"/>
        <v>#N/A</v>
      </c>
      <c r="M811" s="15" t="e">
        <f t="shared" si="161"/>
        <v>#N/A</v>
      </c>
      <c r="N811" s="15" t="e">
        <f t="shared" si="161"/>
        <v>#N/A</v>
      </c>
      <c r="O811" s="15" t="e">
        <f t="shared" si="161"/>
        <v>#N/A</v>
      </c>
      <c r="P811" s="15" t="e">
        <f t="shared" si="161"/>
        <v>#N/A</v>
      </c>
      <c r="Q811" s="15" t="e">
        <f t="shared" si="161"/>
        <v>#N/A</v>
      </c>
      <c r="R811" s="15" t="e">
        <f t="shared" si="161"/>
        <v>#N/A</v>
      </c>
      <c r="S811" s="15" t="e">
        <f t="shared" si="161"/>
        <v>#N/A</v>
      </c>
      <c r="T811" s="15" t="e">
        <f t="shared" si="161"/>
        <v>#N/A</v>
      </c>
      <c r="U811" s="15" t="e">
        <f t="shared" si="161"/>
        <v>#N/A</v>
      </c>
      <c r="V811" s="15" t="e">
        <f t="shared" si="161"/>
        <v>#N/A</v>
      </c>
      <c r="W811" s="18" t="e">
        <f t="shared" si="152"/>
        <v>#N/A</v>
      </c>
      <c r="X811" s="18" t="e">
        <f t="shared" si="153"/>
        <v>#N/A</v>
      </c>
      <c r="Y811" s="18" t="e">
        <f t="shared" si="154"/>
        <v>#N/A</v>
      </c>
      <c r="Z811" s="18" t="e">
        <f t="shared" si="155"/>
        <v>#N/A</v>
      </c>
      <c r="AA811" s="15" t="e">
        <f t="shared" si="156"/>
        <v>#N/A</v>
      </c>
      <c r="AB811" s="15" t="e">
        <f t="shared" si="157"/>
        <v>#N/A</v>
      </c>
      <c r="AC811" s="15" t="e">
        <f t="shared" si="158"/>
        <v>#N/A</v>
      </c>
    </row>
    <row r="812" spans="1:29" hidden="1" x14ac:dyDescent="0.2">
      <c r="A812">
        <v>5198</v>
      </c>
      <c r="C812" t="s">
        <v>4062</v>
      </c>
      <c r="D812" t="s">
        <v>4063</v>
      </c>
      <c r="E812" t="s">
        <v>57</v>
      </c>
      <c r="F812" t="s">
        <v>61</v>
      </c>
      <c r="G812" t="e">
        <f t="shared" si="151"/>
        <v>#N/A</v>
      </c>
      <c r="H812" s="15" t="e">
        <f t="shared" si="161"/>
        <v>#N/A</v>
      </c>
      <c r="I812" s="15" t="e">
        <f t="shared" si="161"/>
        <v>#N/A</v>
      </c>
      <c r="J812" s="15" t="e">
        <f t="shared" si="161"/>
        <v>#N/A</v>
      </c>
      <c r="K812" s="15" t="e">
        <f t="shared" si="161"/>
        <v>#N/A</v>
      </c>
      <c r="L812" s="15" t="e">
        <f t="shared" si="161"/>
        <v>#N/A</v>
      </c>
      <c r="M812" s="15" t="e">
        <f t="shared" si="161"/>
        <v>#N/A</v>
      </c>
      <c r="N812" s="15" t="e">
        <f t="shared" si="161"/>
        <v>#N/A</v>
      </c>
      <c r="O812" s="15" t="e">
        <f t="shared" si="161"/>
        <v>#N/A</v>
      </c>
      <c r="P812" s="15" t="e">
        <f t="shared" si="161"/>
        <v>#N/A</v>
      </c>
      <c r="Q812" s="15" t="e">
        <f t="shared" si="161"/>
        <v>#N/A</v>
      </c>
      <c r="R812" s="15" t="e">
        <f t="shared" si="161"/>
        <v>#N/A</v>
      </c>
      <c r="S812" s="15" t="e">
        <f t="shared" si="161"/>
        <v>#N/A</v>
      </c>
      <c r="T812" s="15" t="e">
        <f t="shared" si="161"/>
        <v>#N/A</v>
      </c>
      <c r="U812" s="15" t="e">
        <f t="shared" si="161"/>
        <v>#N/A</v>
      </c>
      <c r="V812" s="15" t="e">
        <f t="shared" si="161"/>
        <v>#N/A</v>
      </c>
      <c r="W812" s="18" t="e">
        <f t="shared" si="152"/>
        <v>#N/A</v>
      </c>
      <c r="X812" s="18" t="e">
        <f t="shared" si="153"/>
        <v>#N/A</v>
      </c>
      <c r="Y812" s="18" t="e">
        <f t="shared" si="154"/>
        <v>#N/A</v>
      </c>
      <c r="Z812" s="18" t="e">
        <f t="shared" si="155"/>
        <v>#N/A</v>
      </c>
      <c r="AA812" s="15" t="e">
        <f t="shared" si="156"/>
        <v>#N/A</v>
      </c>
      <c r="AB812" s="15" t="e">
        <f t="shared" si="157"/>
        <v>#N/A</v>
      </c>
      <c r="AC812" s="15" t="e">
        <f t="shared" si="158"/>
        <v>#N/A</v>
      </c>
    </row>
    <row r="813" spans="1:29" hidden="1" x14ac:dyDescent="0.2">
      <c r="A813">
        <v>5199</v>
      </c>
      <c r="C813" t="s">
        <v>4065</v>
      </c>
      <c r="D813" t="s">
        <v>4066</v>
      </c>
      <c r="E813" t="s">
        <v>57</v>
      </c>
      <c r="F813" t="s">
        <v>61</v>
      </c>
      <c r="G813" t="e">
        <f t="shared" si="151"/>
        <v>#N/A</v>
      </c>
      <c r="H813" s="15" t="e">
        <f t="shared" si="161"/>
        <v>#N/A</v>
      </c>
      <c r="I813" s="15" t="e">
        <f t="shared" si="161"/>
        <v>#N/A</v>
      </c>
      <c r="J813" s="15" t="e">
        <f t="shared" si="161"/>
        <v>#N/A</v>
      </c>
      <c r="K813" s="15" t="e">
        <f t="shared" si="161"/>
        <v>#N/A</v>
      </c>
      <c r="L813" s="15" t="e">
        <f t="shared" si="161"/>
        <v>#N/A</v>
      </c>
      <c r="M813" s="15" t="e">
        <f t="shared" si="161"/>
        <v>#N/A</v>
      </c>
      <c r="N813" s="15" t="e">
        <f t="shared" si="161"/>
        <v>#N/A</v>
      </c>
      <c r="O813" s="15" t="e">
        <f t="shared" si="161"/>
        <v>#N/A</v>
      </c>
      <c r="P813" s="15" t="e">
        <f t="shared" si="161"/>
        <v>#N/A</v>
      </c>
      <c r="Q813" s="15" t="e">
        <f t="shared" si="161"/>
        <v>#N/A</v>
      </c>
      <c r="R813" s="15" t="e">
        <f t="shared" si="161"/>
        <v>#N/A</v>
      </c>
      <c r="S813" s="15" t="e">
        <f t="shared" si="161"/>
        <v>#N/A</v>
      </c>
      <c r="T813" s="15" t="e">
        <f t="shared" si="161"/>
        <v>#N/A</v>
      </c>
      <c r="U813" s="15" t="e">
        <f t="shared" si="161"/>
        <v>#N/A</v>
      </c>
      <c r="V813" s="15" t="e">
        <f t="shared" si="161"/>
        <v>#N/A</v>
      </c>
      <c r="W813" s="18" t="e">
        <f t="shared" si="152"/>
        <v>#N/A</v>
      </c>
      <c r="X813" s="18" t="e">
        <f t="shared" si="153"/>
        <v>#N/A</v>
      </c>
      <c r="Y813" s="18" t="e">
        <f t="shared" si="154"/>
        <v>#N/A</v>
      </c>
      <c r="Z813" s="18" t="e">
        <f t="shared" si="155"/>
        <v>#N/A</v>
      </c>
      <c r="AA813" s="15" t="e">
        <f t="shared" si="156"/>
        <v>#N/A</v>
      </c>
      <c r="AB813" s="15" t="e">
        <f t="shared" si="157"/>
        <v>#N/A</v>
      </c>
      <c r="AC813" s="15" t="e">
        <f t="shared" si="158"/>
        <v>#N/A</v>
      </c>
    </row>
    <row r="814" spans="1:29" hidden="1" x14ac:dyDescent="0.2">
      <c r="A814">
        <v>5200</v>
      </c>
      <c r="C814" t="s">
        <v>4068</v>
      </c>
      <c r="D814" t="s">
        <v>4069</v>
      </c>
      <c r="E814" t="s">
        <v>57</v>
      </c>
      <c r="F814" t="s">
        <v>61</v>
      </c>
      <c r="G814" t="e">
        <f t="shared" si="151"/>
        <v>#N/A</v>
      </c>
      <c r="H814" s="15" t="e">
        <f t="shared" si="161"/>
        <v>#N/A</v>
      </c>
      <c r="I814" s="15" t="e">
        <f t="shared" si="161"/>
        <v>#N/A</v>
      </c>
      <c r="J814" s="15" t="e">
        <f t="shared" si="161"/>
        <v>#N/A</v>
      </c>
      <c r="K814" s="15" t="e">
        <f t="shared" si="161"/>
        <v>#N/A</v>
      </c>
      <c r="L814" s="15" t="e">
        <f t="shared" si="161"/>
        <v>#N/A</v>
      </c>
      <c r="M814" s="15" t="e">
        <f t="shared" si="161"/>
        <v>#N/A</v>
      </c>
      <c r="N814" s="15" t="e">
        <f t="shared" si="161"/>
        <v>#N/A</v>
      </c>
      <c r="O814" s="15" t="e">
        <f t="shared" si="161"/>
        <v>#N/A</v>
      </c>
      <c r="P814" s="15" t="e">
        <f t="shared" si="161"/>
        <v>#N/A</v>
      </c>
      <c r="Q814" s="15" t="e">
        <f t="shared" si="161"/>
        <v>#N/A</v>
      </c>
      <c r="R814" s="15" t="e">
        <f t="shared" si="161"/>
        <v>#N/A</v>
      </c>
      <c r="S814" s="15" t="e">
        <f t="shared" si="161"/>
        <v>#N/A</v>
      </c>
      <c r="T814" s="15" t="e">
        <f t="shared" si="161"/>
        <v>#N/A</v>
      </c>
      <c r="U814" s="15" t="e">
        <f t="shared" si="161"/>
        <v>#N/A</v>
      </c>
      <c r="V814" s="15" t="e">
        <f t="shared" si="161"/>
        <v>#N/A</v>
      </c>
      <c r="W814" s="18" t="e">
        <f t="shared" si="152"/>
        <v>#N/A</v>
      </c>
      <c r="X814" s="18" t="e">
        <f t="shared" si="153"/>
        <v>#N/A</v>
      </c>
      <c r="Y814" s="18" t="e">
        <f t="shared" si="154"/>
        <v>#N/A</v>
      </c>
      <c r="Z814" s="18" t="e">
        <f t="shared" si="155"/>
        <v>#N/A</v>
      </c>
      <c r="AA814" s="15" t="e">
        <f t="shared" si="156"/>
        <v>#N/A</v>
      </c>
      <c r="AB814" s="15" t="e">
        <f t="shared" si="157"/>
        <v>#N/A</v>
      </c>
      <c r="AC814" s="15" t="e">
        <f t="shared" si="158"/>
        <v>#N/A</v>
      </c>
    </row>
    <row r="815" spans="1:29" hidden="1" x14ac:dyDescent="0.2">
      <c r="A815">
        <v>5201</v>
      </c>
      <c r="C815" t="s">
        <v>4071</v>
      </c>
      <c r="D815" t="s">
        <v>4072</v>
      </c>
      <c r="E815" t="s">
        <v>57</v>
      </c>
      <c r="F815" t="s">
        <v>61</v>
      </c>
      <c r="G815" t="e">
        <f t="shared" si="151"/>
        <v>#N/A</v>
      </c>
      <c r="H815" s="15" t="e">
        <f t="shared" si="161"/>
        <v>#N/A</v>
      </c>
      <c r="I815" s="15" t="e">
        <f t="shared" si="161"/>
        <v>#N/A</v>
      </c>
      <c r="J815" s="15" t="e">
        <f t="shared" si="161"/>
        <v>#N/A</v>
      </c>
      <c r="K815" s="15" t="e">
        <f t="shared" si="161"/>
        <v>#N/A</v>
      </c>
      <c r="L815" s="15" t="e">
        <f t="shared" si="161"/>
        <v>#N/A</v>
      </c>
      <c r="M815" s="15" t="e">
        <f t="shared" si="161"/>
        <v>#N/A</v>
      </c>
      <c r="N815" s="15" t="e">
        <f t="shared" si="161"/>
        <v>#N/A</v>
      </c>
      <c r="O815" s="15" t="e">
        <f t="shared" si="161"/>
        <v>#N/A</v>
      </c>
      <c r="P815" s="15" t="e">
        <f t="shared" si="161"/>
        <v>#N/A</v>
      </c>
      <c r="Q815" s="15" t="e">
        <f t="shared" si="161"/>
        <v>#N/A</v>
      </c>
      <c r="R815" s="15" t="e">
        <f t="shared" si="161"/>
        <v>#N/A</v>
      </c>
      <c r="S815" s="15" t="e">
        <f t="shared" si="161"/>
        <v>#N/A</v>
      </c>
      <c r="T815" s="15" t="e">
        <f t="shared" si="161"/>
        <v>#N/A</v>
      </c>
      <c r="U815" s="15" t="e">
        <f t="shared" si="161"/>
        <v>#N/A</v>
      </c>
      <c r="V815" s="15" t="e">
        <f t="shared" si="161"/>
        <v>#N/A</v>
      </c>
      <c r="W815" s="18" t="e">
        <f t="shared" si="152"/>
        <v>#N/A</v>
      </c>
      <c r="X815" s="18" t="e">
        <f t="shared" si="153"/>
        <v>#N/A</v>
      </c>
      <c r="Y815" s="18" t="e">
        <f t="shared" si="154"/>
        <v>#N/A</v>
      </c>
      <c r="Z815" s="18" t="e">
        <f t="shared" si="155"/>
        <v>#N/A</v>
      </c>
      <c r="AA815" s="15" t="e">
        <f t="shared" si="156"/>
        <v>#N/A</v>
      </c>
      <c r="AB815" s="15" t="e">
        <f t="shared" si="157"/>
        <v>#N/A</v>
      </c>
      <c r="AC815" s="15" t="e">
        <f t="shared" si="158"/>
        <v>#N/A</v>
      </c>
    </row>
    <row r="816" spans="1:29" hidden="1" x14ac:dyDescent="0.2">
      <c r="A816">
        <v>5202</v>
      </c>
      <c r="C816" t="s">
        <v>4074</v>
      </c>
      <c r="D816" t="s">
        <v>4075</v>
      </c>
      <c r="E816" t="s">
        <v>57</v>
      </c>
      <c r="F816" t="s">
        <v>61</v>
      </c>
      <c r="G816" t="e">
        <f t="shared" si="151"/>
        <v>#N/A</v>
      </c>
      <c r="H816" s="15" t="e">
        <f t="shared" si="161"/>
        <v>#N/A</v>
      </c>
      <c r="I816" s="15" t="e">
        <f t="shared" si="161"/>
        <v>#N/A</v>
      </c>
      <c r="J816" s="15" t="e">
        <f t="shared" si="161"/>
        <v>#N/A</v>
      </c>
      <c r="K816" s="15" t="e">
        <f t="shared" si="161"/>
        <v>#N/A</v>
      </c>
      <c r="L816" s="15" t="e">
        <f t="shared" si="161"/>
        <v>#N/A</v>
      </c>
      <c r="M816" s="15" t="e">
        <f t="shared" si="161"/>
        <v>#N/A</v>
      </c>
      <c r="N816" s="15" t="e">
        <f t="shared" si="161"/>
        <v>#N/A</v>
      </c>
      <c r="O816" s="15" t="e">
        <f t="shared" si="161"/>
        <v>#N/A</v>
      </c>
      <c r="P816" s="15" t="e">
        <f t="shared" si="161"/>
        <v>#N/A</v>
      </c>
      <c r="Q816" s="15" t="e">
        <f t="shared" si="161"/>
        <v>#N/A</v>
      </c>
      <c r="R816" s="15" t="e">
        <f t="shared" si="161"/>
        <v>#N/A</v>
      </c>
      <c r="S816" s="15" t="e">
        <f t="shared" si="161"/>
        <v>#N/A</v>
      </c>
      <c r="T816" s="15" t="e">
        <f t="shared" si="161"/>
        <v>#N/A</v>
      </c>
      <c r="U816" s="15" t="e">
        <f t="shared" si="161"/>
        <v>#N/A</v>
      </c>
      <c r="V816" s="15" t="e">
        <f t="shared" si="161"/>
        <v>#N/A</v>
      </c>
      <c r="W816" s="18" t="e">
        <f t="shared" si="152"/>
        <v>#N/A</v>
      </c>
      <c r="X816" s="18" t="e">
        <f t="shared" si="153"/>
        <v>#N/A</v>
      </c>
      <c r="Y816" s="18" t="e">
        <f t="shared" si="154"/>
        <v>#N/A</v>
      </c>
      <c r="Z816" s="18" t="e">
        <f t="shared" si="155"/>
        <v>#N/A</v>
      </c>
      <c r="AA816" s="15" t="e">
        <f t="shared" si="156"/>
        <v>#N/A</v>
      </c>
      <c r="AB816" s="15" t="e">
        <f t="shared" si="157"/>
        <v>#N/A</v>
      </c>
      <c r="AC816" s="15" t="e">
        <f t="shared" si="158"/>
        <v>#N/A</v>
      </c>
    </row>
    <row r="817" spans="1:29" hidden="1" x14ac:dyDescent="0.2">
      <c r="A817">
        <v>5203</v>
      </c>
      <c r="C817" t="s">
        <v>4076</v>
      </c>
      <c r="D817" t="s">
        <v>4077</v>
      </c>
      <c r="E817" t="s">
        <v>57</v>
      </c>
      <c r="F817" t="s">
        <v>61</v>
      </c>
      <c r="G817" t="e">
        <f t="shared" si="151"/>
        <v>#N/A</v>
      </c>
      <c r="H817" s="15" t="e">
        <f t="shared" si="161"/>
        <v>#N/A</v>
      </c>
      <c r="I817" s="15" t="e">
        <f t="shared" si="161"/>
        <v>#N/A</v>
      </c>
      <c r="J817" s="15" t="e">
        <f t="shared" si="161"/>
        <v>#N/A</v>
      </c>
      <c r="K817" s="15" t="e">
        <f t="shared" si="161"/>
        <v>#N/A</v>
      </c>
      <c r="L817" s="15" t="e">
        <f t="shared" si="161"/>
        <v>#N/A</v>
      </c>
      <c r="M817" s="15" t="e">
        <f t="shared" si="161"/>
        <v>#N/A</v>
      </c>
      <c r="N817" s="15" t="e">
        <f t="shared" si="161"/>
        <v>#N/A</v>
      </c>
      <c r="O817" s="15" t="e">
        <f t="shared" si="161"/>
        <v>#N/A</v>
      </c>
      <c r="P817" s="15" t="e">
        <f t="shared" si="161"/>
        <v>#N/A</v>
      </c>
      <c r="Q817" s="15" t="e">
        <f t="shared" si="161"/>
        <v>#N/A</v>
      </c>
      <c r="R817" s="15" t="e">
        <f t="shared" si="161"/>
        <v>#N/A</v>
      </c>
      <c r="S817" s="15" t="e">
        <f t="shared" si="161"/>
        <v>#N/A</v>
      </c>
      <c r="T817" s="15" t="e">
        <f t="shared" si="161"/>
        <v>#N/A</v>
      </c>
      <c r="U817" s="15" t="e">
        <f t="shared" si="161"/>
        <v>#N/A</v>
      </c>
      <c r="V817" s="15" t="e">
        <f t="shared" si="161"/>
        <v>#N/A</v>
      </c>
      <c r="W817" s="18" t="e">
        <f t="shared" si="152"/>
        <v>#N/A</v>
      </c>
      <c r="X817" s="18" t="e">
        <f t="shared" si="153"/>
        <v>#N/A</v>
      </c>
      <c r="Y817" s="18" t="e">
        <f t="shared" si="154"/>
        <v>#N/A</v>
      </c>
      <c r="Z817" s="18" t="e">
        <f t="shared" si="155"/>
        <v>#N/A</v>
      </c>
      <c r="AA817" s="15" t="e">
        <f t="shared" si="156"/>
        <v>#N/A</v>
      </c>
      <c r="AB817" s="15" t="e">
        <f t="shared" si="157"/>
        <v>#N/A</v>
      </c>
      <c r="AC817" s="15" t="e">
        <f t="shared" si="158"/>
        <v>#N/A</v>
      </c>
    </row>
    <row r="818" spans="1:29" hidden="1" x14ac:dyDescent="0.2">
      <c r="A818">
        <v>5204</v>
      </c>
      <c r="C818" t="s">
        <v>4079</v>
      </c>
      <c r="D818" t="s">
        <v>4080</v>
      </c>
      <c r="E818" t="s">
        <v>57</v>
      </c>
      <c r="F818" t="s">
        <v>61</v>
      </c>
      <c r="G818" t="e">
        <f t="shared" si="151"/>
        <v>#N/A</v>
      </c>
      <c r="H818" s="15" t="e">
        <f t="shared" si="161"/>
        <v>#N/A</v>
      </c>
      <c r="I818" s="15" t="e">
        <f t="shared" si="161"/>
        <v>#N/A</v>
      </c>
      <c r="J818" s="15" t="e">
        <f t="shared" si="161"/>
        <v>#N/A</v>
      </c>
      <c r="K818" s="15" t="e">
        <f t="shared" si="161"/>
        <v>#N/A</v>
      </c>
      <c r="L818" s="15" t="e">
        <f t="shared" si="161"/>
        <v>#N/A</v>
      </c>
      <c r="M818" s="15" t="e">
        <f t="shared" si="161"/>
        <v>#N/A</v>
      </c>
      <c r="N818" s="15" t="e">
        <f t="shared" si="161"/>
        <v>#N/A</v>
      </c>
      <c r="O818" s="15" t="e">
        <f t="shared" si="161"/>
        <v>#N/A</v>
      </c>
      <c r="P818" s="15" t="e">
        <f t="shared" si="161"/>
        <v>#N/A</v>
      </c>
      <c r="Q818" s="15" t="e">
        <f t="shared" si="161"/>
        <v>#N/A</v>
      </c>
      <c r="R818" s="15" t="e">
        <f t="shared" si="161"/>
        <v>#N/A</v>
      </c>
      <c r="S818" s="15" t="e">
        <f t="shared" si="161"/>
        <v>#N/A</v>
      </c>
      <c r="T818" s="15" t="e">
        <f t="shared" si="161"/>
        <v>#N/A</v>
      </c>
      <c r="U818" s="15" t="e">
        <f t="shared" si="161"/>
        <v>#N/A</v>
      </c>
      <c r="V818" s="15" t="e">
        <f t="shared" si="161"/>
        <v>#N/A</v>
      </c>
      <c r="W818" s="18" t="e">
        <f t="shared" si="152"/>
        <v>#N/A</v>
      </c>
      <c r="X818" s="18" t="e">
        <f t="shared" si="153"/>
        <v>#N/A</v>
      </c>
      <c r="Y818" s="18" t="e">
        <f t="shared" si="154"/>
        <v>#N/A</v>
      </c>
      <c r="Z818" s="18" t="e">
        <f t="shared" si="155"/>
        <v>#N/A</v>
      </c>
      <c r="AA818" s="15" t="e">
        <f t="shared" si="156"/>
        <v>#N/A</v>
      </c>
      <c r="AB818" s="15" t="e">
        <f t="shared" si="157"/>
        <v>#N/A</v>
      </c>
      <c r="AC818" s="15" t="e">
        <f t="shared" si="158"/>
        <v>#N/A</v>
      </c>
    </row>
    <row r="819" spans="1:29" hidden="1" x14ac:dyDescent="0.2">
      <c r="A819">
        <v>5205</v>
      </c>
      <c r="C819" t="s">
        <v>4081</v>
      </c>
      <c r="D819" t="s">
        <v>4082</v>
      </c>
      <c r="E819" t="s">
        <v>57</v>
      </c>
      <c r="F819" t="s">
        <v>61</v>
      </c>
      <c r="G819" t="e">
        <f t="shared" si="151"/>
        <v>#N/A</v>
      </c>
      <c r="H819" s="15" t="e">
        <f t="shared" si="161"/>
        <v>#N/A</v>
      </c>
      <c r="I819" s="15" t="e">
        <f t="shared" si="161"/>
        <v>#N/A</v>
      </c>
      <c r="J819" s="15" t="e">
        <f t="shared" si="161"/>
        <v>#N/A</v>
      </c>
      <c r="K819" s="15" t="e">
        <f t="shared" si="161"/>
        <v>#N/A</v>
      </c>
      <c r="L819" s="15" t="e">
        <f t="shared" si="161"/>
        <v>#N/A</v>
      </c>
      <c r="M819" s="15" t="e">
        <f t="shared" si="161"/>
        <v>#N/A</v>
      </c>
      <c r="N819" s="15" t="e">
        <f t="shared" si="161"/>
        <v>#N/A</v>
      </c>
      <c r="O819" s="15" t="e">
        <f t="shared" si="161"/>
        <v>#N/A</v>
      </c>
      <c r="P819" s="15" t="e">
        <f t="shared" si="161"/>
        <v>#N/A</v>
      </c>
      <c r="Q819" s="15" t="e">
        <f t="shared" si="161"/>
        <v>#N/A</v>
      </c>
      <c r="R819" s="15" t="e">
        <f t="shared" si="161"/>
        <v>#N/A</v>
      </c>
      <c r="S819" s="15" t="e">
        <f t="shared" si="161"/>
        <v>#N/A</v>
      </c>
      <c r="T819" s="15" t="e">
        <f t="shared" si="161"/>
        <v>#N/A</v>
      </c>
      <c r="U819" s="15" t="e">
        <f t="shared" si="161"/>
        <v>#N/A</v>
      </c>
      <c r="V819" s="15" t="e">
        <f t="shared" si="161"/>
        <v>#N/A</v>
      </c>
      <c r="W819" s="18" t="e">
        <f t="shared" si="152"/>
        <v>#N/A</v>
      </c>
      <c r="X819" s="18" t="e">
        <f t="shared" si="153"/>
        <v>#N/A</v>
      </c>
      <c r="Y819" s="18" t="e">
        <f t="shared" si="154"/>
        <v>#N/A</v>
      </c>
      <c r="Z819" s="18" t="e">
        <f t="shared" si="155"/>
        <v>#N/A</v>
      </c>
      <c r="AA819" s="15" t="e">
        <f t="shared" si="156"/>
        <v>#N/A</v>
      </c>
      <c r="AB819" s="15" t="e">
        <f t="shared" si="157"/>
        <v>#N/A</v>
      </c>
      <c r="AC819" s="15" t="e">
        <f t="shared" si="158"/>
        <v>#N/A</v>
      </c>
    </row>
    <row r="820" spans="1:29" hidden="1" x14ac:dyDescent="0.2">
      <c r="A820">
        <v>5206</v>
      </c>
      <c r="C820" t="s">
        <v>4083</v>
      </c>
      <c r="D820" t="s">
        <v>4084</v>
      </c>
      <c r="E820" t="s">
        <v>57</v>
      </c>
      <c r="F820" t="s">
        <v>61</v>
      </c>
      <c r="G820" t="e">
        <f t="shared" si="151"/>
        <v>#N/A</v>
      </c>
      <c r="H820" s="15" t="e">
        <f t="shared" si="161"/>
        <v>#N/A</v>
      </c>
      <c r="I820" s="15" t="e">
        <f t="shared" si="161"/>
        <v>#N/A</v>
      </c>
      <c r="J820" s="15" t="e">
        <f t="shared" si="161"/>
        <v>#N/A</v>
      </c>
      <c r="K820" s="15" t="e">
        <f t="shared" si="161"/>
        <v>#N/A</v>
      </c>
      <c r="L820" s="15" t="e">
        <f t="shared" si="161"/>
        <v>#N/A</v>
      </c>
      <c r="M820" s="15" t="e">
        <f t="shared" si="161"/>
        <v>#N/A</v>
      </c>
      <c r="N820" s="15" t="e">
        <f t="shared" si="161"/>
        <v>#N/A</v>
      </c>
      <c r="O820" s="15" t="e">
        <f t="shared" si="161"/>
        <v>#N/A</v>
      </c>
      <c r="P820" s="15" t="e">
        <f t="shared" si="161"/>
        <v>#N/A</v>
      </c>
      <c r="Q820" s="15" t="e">
        <f t="shared" si="161"/>
        <v>#N/A</v>
      </c>
      <c r="R820" s="15" t="e">
        <f t="shared" si="161"/>
        <v>#N/A</v>
      </c>
      <c r="S820" s="15" t="e">
        <f t="shared" si="161"/>
        <v>#N/A</v>
      </c>
      <c r="T820" s="15" t="e">
        <f t="shared" si="161"/>
        <v>#N/A</v>
      </c>
      <c r="U820" s="15" t="e">
        <f t="shared" si="161"/>
        <v>#N/A</v>
      </c>
      <c r="V820" s="15" t="e">
        <f t="shared" si="161"/>
        <v>#N/A</v>
      </c>
      <c r="W820" s="18" t="e">
        <f t="shared" si="152"/>
        <v>#N/A</v>
      </c>
      <c r="X820" s="18" t="e">
        <f t="shared" si="153"/>
        <v>#N/A</v>
      </c>
      <c r="Y820" s="18" t="e">
        <f t="shared" si="154"/>
        <v>#N/A</v>
      </c>
      <c r="Z820" s="18" t="e">
        <f t="shared" si="155"/>
        <v>#N/A</v>
      </c>
      <c r="AA820" s="15" t="e">
        <f t="shared" si="156"/>
        <v>#N/A</v>
      </c>
      <c r="AB820" s="15" t="e">
        <f t="shared" si="157"/>
        <v>#N/A</v>
      </c>
      <c r="AC820" s="15" t="e">
        <f t="shared" si="158"/>
        <v>#N/A</v>
      </c>
    </row>
    <row r="821" spans="1:29" hidden="1" x14ac:dyDescent="0.2">
      <c r="A821">
        <v>5207</v>
      </c>
      <c r="C821" t="s">
        <v>4085</v>
      </c>
      <c r="D821" t="s">
        <v>4086</v>
      </c>
      <c r="E821" t="s">
        <v>57</v>
      </c>
      <c r="F821" t="s">
        <v>61</v>
      </c>
      <c r="G821" t="e">
        <f t="shared" si="151"/>
        <v>#N/A</v>
      </c>
      <c r="H821" s="15" t="e">
        <f t="shared" si="161"/>
        <v>#N/A</v>
      </c>
      <c r="I821" s="15" t="e">
        <f t="shared" si="161"/>
        <v>#N/A</v>
      </c>
      <c r="J821" s="15" t="e">
        <f t="shared" si="161"/>
        <v>#N/A</v>
      </c>
      <c r="K821" s="15" t="e">
        <f t="shared" si="161"/>
        <v>#N/A</v>
      </c>
      <c r="L821" s="15" t="e">
        <f t="shared" si="161"/>
        <v>#N/A</v>
      </c>
      <c r="M821" s="15" t="e">
        <f t="shared" si="161"/>
        <v>#N/A</v>
      </c>
      <c r="N821" s="15" t="e">
        <f t="shared" si="161"/>
        <v>#N/A</v>
      </c>
      <c r="O821" s="15" t="e">
        <f t="shared" si="161"/>
        <v>#N/A</v>
      </c>
      <c r="P821" s="15" t="e">
        <f t="shared" si="161"/>
        <v>#N/A</v>
      </c>
      <c r="Q821" s="15" t="e">
        <f t="shared" si="161"/>
        <v>#N/A</v>
      </c>
      <c r="R821" s="15" t="e">
        <f t="shared" si="161"/>
        <v>#N/A</v>
      </c>
      <c r="S821" s="15" t="e">
        <f t="shared" si="161"/>
        <v>#N/A</v>
      </c>
      <c r="T821" s="15" t="e">
        <f t="shared" si="161"/>
        <v>#N/A</v>
      </c>
      <c r="U821" s="15" t="e">
        <f t="shared" si="161"/>
        <v>#N/A</v>
      </c>
      <c r="V821" s="15" t="e">
        <f t="shared" si="161"/>
        <v>#N/A</v>
      </c>
      <c r="W821" s="18" t="e">
        <f t="shared" si="152"/>
        <v>#N/A</v>
      </c>
      <c r="X821" s="18" t="e">
        <f t="shared" si="153"/>
        <v>#N/A</v>
      </c>
      <c r="Y821" s="18" t="e">
        <f t="shared" si="154"/>
        <v>#N/A</v>
      </c>
      <c r="Z821" s="18" t="e">
        <f t="shared" si="155"/>
        <v>#N/A</v>
      </c>
      <c r="AA821" s="15" t="e">
        <f t="shared" si="156"/>
        <v>#N/A</v>
      </c>
      <c r="AB821" s="15" t="e">
        <f t="shared" si="157"/>
        <v>#N/A</v>
      </c>
      <c r="AC821" s="15" t="e">
        <f t="shared" si="158"/>
        <v>#N/A</v>
      </c>
    </row>
    <row r="822" spans="1:29" hidden="1" x14ac:dyDescent="0.2">
      <c r="A822">
        <v>5208</v>
      </c>
      <c r="C822" t="s">
        <v>4087</v>
      </c>
      <c r="D822" t="s">
        <v>4088</v>
      </c>
      <c r="E822" t="s">
        <v>57</v>
      </c>
      <c r="F822" t="s">
        <v>61</v>
      </c>
      <c r="G822" t="e">
        <f t="shared" si="151"/>
        <v>#N/A</v>
      </c>
      <c r="H822" s="15" t="e">
        <f t="shared" si="161"/>
        <v>#N/A</v>
      </c>
      <c r="I822" s="15" t="e">
        <f t="shared" si="161"/>
        <v>#N/A</v>
      </c>
      <c r="J822" s="15" t="e">
        <f t="shared" si="161"/>
        <v>#N/A</v>
      </c>
      <c r="K822" s="15" t="e">
        <f t="shared" si="161"/>
        <v>#N/A</v>
      </c>
      <c r="L822" s="15" t="e">
        <f t="shared" si="161"/>
        <v>#N/A</v>
      </c>
      <c r="M822" s="15" t="e">
        <f t="shared" si="161"/>
        <v>#N/A</v>
      </c>
      <c r="N822" s="15" t="e">
        <f t="shared" si="161"/>
        <v>#N/A</v>
      </c>
      <c r="O822" s="15" t="e">
        <f t="shared" si="161"/>
        <v>#N/A</v>
      </c>
      <c r="P822" s="15" t="e">
        <f t="shared" si="161"/>
        <v>#N/A</v>
      </c>
      <c r="Q822" s="15" t="e">
        <f t="shared" si="161"/>
        <v>#N/A</v>
      </c>
      <c r="R822" s="15" t="e">
        <f t="shared" si="161"/>
        <v>#N/A</v>
      </c>
      <c r="S822" s="15" t="e">
        <f t="shared" si="161"/>
        <v>#N/A</v>
      </c>
      <c r="T822" s="15" t="e">
        <f t="shared" si="161"/>
        <v>#N/A</v>
      </c>
      <c r="U822" s="15" t="e">
        <f t="shared" si="161"/>
        <v>#N/A</v>
      </c>
      <c r="V822" s="15" t="e">
        <f t="shared" si="161"/>
        <v>#N/A</v>
      </c>
      <c r="W822" s="18" t="e">
        <f t="shared" si="152"/>
        <v>#N/A</v>
      </c>
      <c r="X822" s="18" t="e">
        <f t="shared" si="153"/>
        <v>#N/A</v>
      </c>
      <c r="Y822" s="18" t="e">
        <f t="shared" si="154"/>
        <v>#N/A</v>
      </c>
      <c r="Z822" s="18" t="e">
        <f t="shared" si="155"/>
        <v>#N/A</v>
      </c>
      <c r="AA822" s="15" t="e">
        <f t="shared" si="156"/>
        <v>#N/A</v>
      </c>
      <c r="AB822" s="15" t="e">
        <f t="shared" si="157"/>
        <v>#N/A</v>
      </c>
      <c r="AC822" s="15" t="e">
        <f t="shared" si="158"/>
        <v>#N/A</v>
      </c>
    </row>
    <row r="823" spans="1:29" hidden="1" x14ac:dyDescent="0.2">
      <c r="A823">
        <v>5209</v>
      </c>
      <c r="C823" t="s">
        <v>4089</v>
      </c>
      <c r="D823" t="s">
        <v>4090</v>
      </c>
      <c r="E823" t="s">
        <v>57</v>
      </c>
      <c r="F823" t="s">
        <v>61</v>
      </c>
      <c r="G823" t="e">
        <f t="shared" ref="G823:G886" si="162">VLOOKUP(A823,SIBMonthly,3,FALSE)</f>
        <v>#N/A</v>
      </c>
      <c r="H823" s="15" t="e">
        <f t="shared" si="161"/>
        <v>#N/A</v>
      </c>
      <c r="I823" s="15" t="e">
        <f t="shared" si="161"/>
        <v>#N/A</v>
      </c>
      <c r="J823" s="15" t="e">
        <f t="shared" si="161"/>
        <v>#N/A</v>
      </c>
      <c r="K823" s="15" t="e">
        <f t="shared" si="161"/>
        <v>#N/A</v>
      </c>
      <c r="L823" s="15" t="e">
        <f t="shared" si="161"/>
        <v>#N/A</v>
      </c>
      <c r="M823" s="15" t="e">
        <f t="shared" si="161"/>
        <v>#N/A</v>
      </c>
      <c r="N823" s="15" t="e">
        <f t="shared" si="161"/>
        <v>#N/A</v>
      </c>
      <c r="O823" s="15" t="e">
        <f t="shared" si="161"/>
        <v>#N/A</v>
      </c>
      <c r="P823" s="15" t="e">
        <f t="shared" si="161"/>
        <v>#N/A</v>
      </c>
      <c r="Q823" s="15" t="e">
        <f t="shared" si="161"/>
        <v>#N/A</v>
      </c>
      <c r="R823" s="15" t="e">
        <f t="shared" si="161"/>
        <v>#N/A</v>
      </c>
      <c r="S823" s="15" t="e">
        <f t="shared" si="161"/>
        <v>#N/A</v>
      </c>
      <c r="T823" s="15" t="e">
        <f t="shared" si="161"/>
        <v>#N/A</v>
      </c>
      <c r="U823" s="15" t="e">
        <f t="shared" si="161"/>
        <v>#N/A</v>
      </c>
      <c r="V823" s="15" t="e">
        <f t="shared" si="161"/>
        <v>#N/A</v>
      </c>
      <c r="W823" s="18" t="e">
        <f t="shared" ref="W823:W886" si="163">N823</f>
        <v>#N/A</v>
      </c>
      <c r="X823" s="18" t="e">
        <f t="shared" ref="X823:X886" si="164">S823</f>
        <v>#N/A</v>
      </c>
      <c r="Y823" s="18" t="e">
        <f t="shared" ref="Y823:Y886" si="165">W823-X823</f>
        <v>#N/A</v>
      </c>
      <c r="Z823" s="18" t="e">
        <f t="shared" ref="Z823:Z886" si="166">M823</f>
        <v>#N/A</v>
      </c>
      <c r="AA823" s="15" t="e">
        <f t="shared" ref="AA823:AA886" si="167">IF(K823=0,0,K823-J823)</f>
        <v>#N/A</v>
      </c>
      <c r="AB823" s="15" t="e">
        <f t="shared" ref="AB823:AB886" si="168">P823</f>
        <v>#N/A</v>
      </c>
      <c r="AC823" s="15" t="e">
        <f t="shared" ref="AC823:AC886" si="169">X823-(AB823+AA823)</f>
        <v>#N/A</v>
      </c>
    </row>
    <row r="824" spans="1:29" hidden="1" x14ac:dyDescent="0.2">
      <c r="A824">
        <v>5210</v>
      </c>
      <c r="C824" t="s">
        <v>4091</v>
      </c>
      <c r="D824" t="s">
        <v>4092</v>
      </c>
      <c r="E824" t="s">
        <v>57</v>
      </c>
      <c r="F824" t="s">
        <v>61</v>
      </c>
      <c r="G824" t="e">
        <f t="shared" si="162"/>
        <v>#N/A</v>
      </c>
      <c r="H824" s="15" t="e">
        <f t="shared" ref="H824:V840" si="170">VLOOKUP($A824,SIBMonthly,H$1,FALSE)</f>
        <v>#N/A</v>
      </c>
      <c r="I824" s="15" t="e">
        <f t="shared" si="170"/>
        <v>#N/A</v>
      </c>
      <c r="J824" s="15" t="e">
        <f t="shared" si="170"/>
        <v>#N/A</v>
      </c>
      <c r="K824" s="15" t="e">
        <f t="shared" si="170"/>
        <v>#N/A</v>
      </c>
      <c r="L824" s="15" t="e">
        <f t="shared" si="170"/>
        <v>#N/A</v>
      </c>
      <c r="M824" s="15" t="e">
        <f t="shared" si="170"/>
        <v>#N/A</v>
      </c>
      <c r="N824" s="15" t="e">
        <f t="shared" si="170"/>
        <v>#N/A</v>
      </c>
      <c r="O824" s="15" t="e">
        <f t="shared" si="170"/>
        <v>#N/A</v>
      </c>
      <c r="P824" s="15" t="e">
        <f t="shared" si="170"/>
        <v>#N/A</v>
      </c>
      <c r="Q824" s="15" t="e">
        <f t="shared" si="170"/>
        <v>#N/A</v>
      </c>
      <c r="R824" s="15" t="e">
        <f t="shared" si="170"/>
        <v>#N/A</v>
      </c>
      <c r="S824" s="15" t="e">
        <f t="shared" si="170"/>
        <v>#N/A</v>
      </c>
      <c r="T824" s="15" t="e">
        <f t="shared" si="170"/>
        <v>#N/A</v>
      </c>
      <c r="U824" s="15" t="e">
        <f t="shared" si="170"/>
        <v>#N/A</v>
      </c>
      <c r="V824" s="15" t="e">
        <f t="shared" si="170"/>
        <v>#N/A</v>
      </c>
      <c r="W824" s="18" t="e">
        <f t="shared" si="163"/>
        <v>#N/A</v>
      </c>
      <c r="X824" s="18" t="e">
        <f t="shared" si="164"/>
        <v>#N/A</v>
      </c>
      <c r="Y824" s="18" t="e">
        <f t="shared" si="165"/>
        <v>#N/A</v>
      </c>
      <c r="Z824" s="18" t="e">
        <f t="shared" si="166"/>
        <v>#N/A</v>
      </c>
      <c r="AA824" s="15" t="e">
        <f t="shared" si="167"/>
        <v>#N/A</v>
      </c>
      <c r="AB824" s="15" t="e">
        <f t="shared" si="168"/>
        <v>#N/A</v>
      </c>
      <c r="AC824" s="15" t="e">
        <f t="shared" si="169"/>
        <v>#N/A</v>
      </c>
    </row>
    <row r="825" spans="1:29" hidden="1" x14ac:dyDescent="0.2">
      <c r="A825">
        <v>5211</v>
      </c>
      <c r="C825" t="s">
        <v>4093</v>
      </c>
      <c r="D825" t="s">
        <v>4094</v>
      </c>
      <c r="E825" t="s">
        <v>57</v>
      </c>
      <c r="F825" t="s">
        <v>61</v>
      </c>
      <c r="G825" t="e">
        <f t="shared" si="162"/>
        <v>#N/A</v>
      </c>
      <c r="H825" s="15" t="e">
        <f t="shared" si="170"/>
        <v>#N/A</v>
      </c>
      <c r="I825" s="15" t="e">
        <f t="shared" si="170"/>
        <v>#N/A</v>
      </c>
      <c r="J825" s="15" t="e">
        <f t="shared" si="170"/>
        <v>#N/A</v>
      </c>
      <c r="K825" s="15" t="e">
        <f t="shared" si="170"/>
        <v>#N/A</v>
      </c>
      <c r="L825" s="15" t="e">
        <f t="shared" si="170"/>
        <v>#N/A</v>
      </c>
      <c r="M825" s="15" t="e">
        <f t="shared" si="170"/>
        <v>#N/A</v>
      </c>
      <c r="N825" s="15" t="e">
        <f t="shared" si="170"/>
        <v>#N/A</v>
      </c>
      <c r="O825" s="15" t="e">
        <f t="shared" si="170"/>
        <v>#N/A</v>
      </c>
      <c r="P825" s="15" t="e">
        <f t="shared" si="170"/>
        <v>#N/A</v>
      </c>
      <c r="Q825" s="15" t="e">
        <f t="shared" si="170"/>
        <v>#N/A</v>
      </c>
      <c r="R825" s="15" t="e">
        <f t="shared" si="170"/>
        <v>#N/A</v>
      </c>
      <c r="S825" s="15" t="e">
        <f t="shared" si="170"/>
        <v>#N/A</v>
      </c>
      <c r="T825" s="15" t="e">
        <f t="shared" si="170"/>
        <v>#N/A</v>
      </c>
      <c r="U825" s="15" t="e">
        <f t="shared" si="170"/>
        <v>#N/A</v>
      </c>
      <c r="V825" s="15" t="e">
        <f t="shared" si="170"/>
        <v>#N/A</v>
      </c>
      <c r="W825" s="18" t="e">
        <f t="shared" si="163"/>
        <v>#N/A</v>
      </c>
      <c r="X825" s="18" t="e">
        <f t="shared" si="164"/>
        <v>#N/A</v>
      </c>
      <c r="Y825" s="18" t="e">
        <f t="shared" si="165"/>
        <v>#N/A</v>
      </c>
      <c r="Z825" s="18" t="e">
        <f t="shared" si="166"/>
        <v>#N/A</v>
      </c>
      <c r="AA825" s="15" t="e">
        <f t="shared" si="167"/>
        <v>#N/A</v>
      </c>
      <c r="AB825" s="15" t="e">
        <f t="shared" si="168"/>
        <v>#N/A</v>
      </c>
      <c r="AC825" s="15" t="e">
        <f t="shared" si="169"/>
        <v>#N/A</v>
      </c>
    </row>
    <row r="826" spans="1:29" hidden="1" x14ac:dyDescent="0.2">
      <c r="A826">
        <v>5212</v>
      </c>
      <c r="C826" t="s">
        <v>4096</v>
      </c>
      <c r="D826" t="s">
        <v>4097</v>
      </c>
      <c r="E826" t="s">
        <v>57</v>
      </c>
      <c r="F826" t="s">
        <v>61</v>
      </c>
      <c r="G826" t="e">
        <f t="shared" si="162"/>
        <v>#N/A</v>
      </c>
      <c r="H826" s="15" t="e">
        <f t="shared" si="170"/>
        <v>#N/A</v>
      </c>
      <c r="I826" s="15" t="e">
        <f t="shared" si="170"/>
        <v>#N/A</v>
      </c>
      <c r="J826" s="15" t="e">
        <f t="shared" si="170"/>
        <v>#N/A</v>
      </c>
      <c r="K826" s="15" t="e">
        <f t="shared" si="170"/>
        <v>#N/A</v>
      </c>
      <c r="L826" s="15" t="e">
        <f t="shared" si="170"/>
        <v>#N/A</v>
      </c>
      <c r="M826" s="15" t="e">
        <f t="shared" si="170"/>
        <v>#N/A</v>
      </c>
      <c r="N826" s="15" t="e">
        <f t="shared" si="170"/>
        <v>#N/A</v>
      </c>
      <c r="O826" s="15" t="e">
        <f t="shared" si="170"/>
        <v>#N/A</v>
      </c>
      <c r="P826" s="15" t="e">
        <f t="shared" si="170"/>
        <v>#N/A</v>
      </c>
      <c r="Q826" s="15" t="e">
        <f t="shared" si="170"/>
        <v>#N/A</v>
      </c>
      <c r="R826" s="15" t="e">
        <f t="shared" si="170"/>
        <v>#N/A</v>
      </c>
      <c r="S826" s="15" t="e">
        <f t="shared" si="170"/>
        <v>#N/A</v>
      </c>
      <c r="T826" s="15" t="e">
        <f t="shared" si="170"/>
        <v>#N/A</v>
      </c>
      <c r="U826" s="15" t="e">
        <f t="shared" si="170"/>
        <v>#N/A</v>
      </c>
      <c r="V826" s="15" t="e">
        <f t="shared" si="170"/>
        <v>#N/A</v>
      </c>
      <c r="W826" s="18" t="e">
        <f t="shared" si="163"/>
        <v>#N/A</v>
      </c>
      <c r="X826" s="18" t="e">
        <f t="shared" si="164"/>
        <v>#N/A</v>
      </c>
      <c r="Y826" s="18" t="e">
        <f t="shared" si="165"/>
        <v>#N/A</v>
      </c>
      <c r="Z826" s="18" t="e">
        <f t="shared" si="166"/>
        <v>#N/A</v>
      </c>
      <c r="AA826" s="15" t="e">
        <f t="shared" si="167"/>
        <v>#N/A</v>
      </c>
      <c r="AB826" s="15" t="e">
        <f t="shared" si="168"/>
        <v>#N/A</v>
      </c>
      <c r="AC826" s="15" t="e">
        <f t="shared" si="169"/>
        <v>#N/A</v>
      </c>
    </row>
    <row r="827" spans="1:29" hidden="1" x14ac:dyDescent="0.2">
      <c r="A827">
        <v>5213</v>
      </c>
      <c r="C827" t="s">
        <v>4098</v>
      </c>
      <c r="D827" t="s">
        <v>4099</v>
      </c>
      <c r="E827" t="s">
        <v>57</v>
      </c>
      <c r="F827" t="s">
        <v>61</v>
      </c>
      <c r="G827" t="e">
        <f t="shared" si="162"/>
        <v>#N/A</v>
      </c>
      <c r="H827" s="15" t="e">
        <f t="shared" si="170"/>
        <v>#N/A</v>
      </c>
      <c r="I827" s="15" t="e">
        <f t="shared" si="170"/>
        <v>#N/A</v>
      </c>
      <c r="J827" s="15" t="e">
        <f t="shared" si="170"/>
        <v>#N/A</v>
      </c>
      <c r="K827" s="15" t="e">
        <f t="shared" si="170"/>
        <v>#N/A</v>
      </c>
      <c r="L827" s="15" t="e">
        <f t="shared" si="170"/>
        <v>#N/A</v>
      </c>
      <c r="M827" s="15" t="e">
        <f t="shared" si="170"/>
        <v>#N/A</v>
      </c>
      <c r="N827" s="15" t="e">
        <f t="shared" si="170"/>
        <v>#N/A</v>
      </c>
      <c r="O827" s="15" t="e">
        <f t="shared" si="170"/>
        <v>#N/A</v>
      </c>
      <c r="P827" s="15" t="e">
        <f t="shared" si="170"/>
        <v>#N/A</v>
      </c>
      <c r="Q827" s="15" t="e">
        <f t="shared" si="170"/>
        <v>#N/A</v>
      </c>
      <c r="R827" s="15" t="e">
        <f t="shared" si="170"/>
        <v>#N/A</v>
      </c>
      <c r="S827" s="15" t="e">
        <f t="shared" si="170"/>
        <v>#N/A</v>
      </c>
      <c r="T827" s="15" t="e">
        <f t="shared" si="170"/>
        <v>#N/A</v>
      </c>
      <c r="U827" s="15" t="e">
        <f t="shared" si="170"/>
        <v>#N/A</v>
      </c>
      <c r="V827" s="15" t="e">
        <f t="shared" si="170"/>
        <v>#N/A</v>
      </c>
      <c r="W827" s="18" t="e">
        <f t="shared" si="163"/>
        <v>#N/A</v>
      </c>
      <c r="X827" s="18" t="e">
        <f t="shared" si="164"/>
        <v>#N/A</v>
      </c>
      <c r="Y827" s="18" t="e">
        <f t="shared" si="165"/>
        <v>#N/A</v>
      </c>
      <c r="Z827" s="18" t="e">
        <f t="shared" si="166"/>
        <v>#N/A</v>
      </c>
      <c r="AA827" s="15" t="e">
        <f t="shared" si="167"/>
        <v>#N/A</v>
      </c>
      <c r="AB827" s="15" t="e">
        <f t="shared" si="168"/>
        <v>#N/A</v>
      </c>
      <c r="AC827" s="15" t="e">
        <f t="shared" si="169"/>
        <v>#N/A</v>
      </c>
    </row>
    <row r="828" spans="1:29" hidden="1" x14ac:dyDescent="0.2">
      <c r="A828">
        <v>5214</v>
      </c>
      <c r="C828" t="s">
        <v>4100</v>
      </c>
      <c r="D828" t="s">
        <v>4101</v>
      </c>
      <c r="E828" t="s">
        <v>57</v>
      </c>
      <c r="F828" t="s">
        <v>61</v>
      </c>
      <c r="G828" t="e">
        <f t="shared" si="162"/>
        <v>#N/A</v>
      </c>
      <c r="H828" s="15" t="e">
        <f t="shared" si="170"/>
        <v>#N/A</v>
      </c>
      <c r="I828" s="15" t="e">
        <f t="shared" si="170"/>
        <v>#N/A</v>
      </c>
      <c r="J828" s="15" t="e">
        <f t="shared" si="170"/>
        <v>#N/A</v>
      </c>
      <c r="K828" s="15" t="e">
        <f t="shared" si="170"/>
        <v>#N/A</v>
      </c>
      <c r="L828" s="15" t="e">
        <f t="shared" si="170"/>
        <v>#N/A</v>
      </c>
      <c r="M828" s="15" t="e">
        <f t="shared" si="170"/>
        <v>#N/A</v>
      </c>
      <c r="N828" s="15" t="e">
        <f t="shared" si="170"/>
        <v>#N/A</v>
      </c>
      <c r="O828" s="15" t="e">
        <f t="shared" si="170"/>
        <v>#N/A</v>
      </c>
      <c r="P828" s="15" t="e">
        <f t="shared" si="170"/>
        <v>#N/A</v>
      </c>
      <c r="Q828" s="15" t="e">
        <f t="shared" si="170"/>
        <v>#N/A</v>
      </c>
      <c r="R828" s="15" t="e">
        <f t="shared" si="170"/>
        <v>#N/A</v>
      </c>
      <c r="S828" s="15" t="e">
        <f t="shared" si="170"/>
        <v>#N/A</v>
      </c>
      <c r="T828" s="15" t="e">
        <f t="shared" si="170"/>
        <v>#N/A</v>
      </c>
      <c r="U828" s="15" t="e">
        <f t="shared" si="170"/>
        <v>#N/A</v>
      </c>
      <c r="V828" s="15" t="e">
        <f t="shared" si="170"/>
        <v>#N/A</v>
      </c>
      <c r="W828" s="18" t="e">
        <f t="shared" si="163"/>
        <v>#N/A</v>
      </c>
      <c r="X828" s="18" t="e">
        <f t="shared" si="164"/>
        <v>#N/A</v>
      </c>
      <c r="Y828" s="18" t="e">
        <f t="shared" si="165"/>
        <v>#N/A</v>
      </c>
      <c r="Z828" s="18" t="e">
        <f t="shared" si="166"/>
        <v>#N/A</v>
      </c>
      <c r="AA828" s="15" t="e">
        <f t="shared" si="167"/>
        <v>#N/A</v>
      </c>
      <c r="AB828" s="15" t="e">
        <f t="shared" si="168"/>
        <v>#N/A</v>
      </c>
      <c r="AC828" s="15" t="e">
        <f t="shared" si="169"/>
        <v>#N/A</v>
      </c>
    </row>
    <row r="829" spans="1:29" hidden="1" x14ac:dyDescent="0.2">
      <c r="A829">
        <v>5215</v>
      </c>
      <c r="C829" t="s">
        <v>4102</v>
      </c>
      <c r="D829" t="s">
        <v>4103</v>
      </c>
      <c r="E829" t="s">
        <v>57</v>
      </c>
      <c r="F829" t="s">
        <v>61</v>
      </c>
      <c r="G829" t="e">
        <f t="shared" si="162"/>
        <v>#N/A</v>
      </c>
      <c r="H829" s="15" t="e">
        <f t="shared" si="170"/>
        <v>#N/A</v>
      </c>
      <c r="I829" s="15" t="e">
        <f t="shared" si="170"/>
        <v>#N/A</v>
      </c>
      <c r="J829" s="15" t="e">
        <f t="shared" si="170"/>
        <v>#N/A</v>
      </c>
      <c r="K829" s="15" t="e">
        <f t="shared" si="170"/>
        <v>#N/A</v>
      </c>
      <c r="L829" s="15" t="e">
        <f t="shared" si="170"/>
        <v>#N/A</v>
      </c>
      <c r="M829" s="15" t="e">
        <f t="shared" si="170"/>
        <v>#N/A</v>
      </c>
      <c r="N829" s="15" t="e">
        <f t="shared" si="170"/>
        <v>#N/A</v>
      </c>
      <c r="O829" s="15" t="e">
        <f t="shared" si="170"/>
        <v>#N/A</v>
      </c>
      <c r="P829" s="15" t="e">
        <f t="shared" si="170"/>
        <v>#N/A</v>
      </c>
      <c r="Q829" s="15" t="e">
        <f t="shared" si="170"/>
        <v>#N/A</v>
      </c>
      <c r="R829" s="15" t="e">
        <f t="shared" si="170"/>
        <v>#N/A</v>
      </c>
      <c r="S829" s="15" t="e">
        <f t="shared" si="170"/>
        <v>#N/A</v>
      </c>
      <c r="T829" s="15" t="e">
        <f t="shared" si="170"/>
        <v>#N/A</v>
      </c>
      <c r="U829" s="15" t="e">
        <f t="shared" si="170"/>
        <v>#N/A</v>
      </c>
      <c r="V829" s="15" t="e">
        <f t="shared" si="170"/>
        <v>#N/A</v>
      </c>
      <c r="W829" s="18" t="e">
        <f t="shared" si="163"/>
        <v>#N/A</v>
      </c>
      <c r="X829" s="18" t="e">
        <f t="shared" si="164"/>
        <v>#N/A</v>
      </c>
      <c r="Y829" s="18" t="e">
        <f t="shared" si="165"/>
        <v>#N/A</v>
      </c>
      <c r="Z829" s="18" t="e">
        <f t="shared" si="166"/>
        <v>#N/A</v>
      </c>
      <c r="AA829" s="15" t="e">
        <f t="shared" si="167"/>
        <v>#N/A</v>
      </c>
      <c r="AB829" s="15" t="e">
        <f t="shared" si="168"/>
        <v>#N/A</v>
      </c>
      <c r="AC829" s="15" t="e">
        <f t="shared" si="169"/>
        <v>#N/A</v>
      </c>
    </row>
    <row r="830" spans="1:29" hidden="1" x14ac:dyDescent="0.2">
      <c r="A830">
        <v>5216</v>
      </c>
      <c r="C830" t="s">
        <v>4104</v>
      </c>
      <c r="D830" t="s">
        <v>4105</v>
      </c>
      <c r="E830" t="s">
        <v>57</v>
      </c>
      <c r="F830" t="s">
        <v>61</v>
      </c>
      <c r="G830" t="e">
        <f t="shared" si="162"/>
        <v>#N/A</v>
      </c>
      <c r="H830" s="15" t="e">
        <f t="shared" si="170"/>
        <v>#N/A</v>
      </c>
      <c r="I830" s="15" t="e">
        <f t="shared" si="170"/>
        <v>#N/A</v>
      </c>
      <c r="J830" s="15" t="e">
        <f t="shared" si="170"/>
        <v>#N/A</v>
      </c>
      <c r="K830" s="15" t="e">
        <f t="shared" si="170"/>
        <v>#N/A</v>
      </c>
      <c r="L830" s="15" t="e">
        <f t="shared" si="170"/>
        <v>#N/A</v>
      </c>
      <c r="M830" s="15" t="e">
        <f t="shared" si="170"/>
        <v>#N/A</v>
      </c>
      <c r="N830" s="15" t="e">
        <f t="shared" si="170"/>
        <v>#N/A</v>
      </c>
      <c r="O830" s="15" t="e">
        <f t="shared" si="170"/>
        <v>#N/A</v>
      </c>
      <c r="P830" s="15" t="e">
        <f t="shared" si="170"/>
        <v>#N/A</v>
      </c>
      <c r="Q830" s="15" t="e">
        <f t="shared" si="170"/>
        <v>#N/A</v>
      </c>
      <c r="R830" s="15" t="e">
        <f t="shared" si="170"/>
        <v>#N/A</v>
      </c>
      <c r="S830" s="15" t="e">
        <f t="shared" si="170"/>
        <v>#N/A</v>
      </c>
      <c r="T830" s="15" t="e">
        <f t="shared" si="170"/>
        <v>#N/A</v>
      </c>
      <c r="U830" s="15" t="e">
        <f t="shared" si="170"/>
        <v>#N/A</v>
      </c>
      <c r="V830" s="15" t="e">
        <f t="shared" si="170"/>
        <v>#N/A</v>
      </c>
      <c r="W830" s="18" t="e">
        <f t="shared" si="163"/>
        <v>#N/A</v>
      </c>
      <c r="X830" s="18" t="e">
        <f t="shared" si="164"/>
        <v>#N/A</v>
      </c>
      <c r="Y830" s="18" t="e">
        <f t="shared" si="165"/>
        <v>#N/A</v>
      </c>
      <c r="Z830" s="18" t="e">
        <f t="shared" si="166"/>
        <v>#N/A</v>
      </c>
      <c r="AA830" s="15" t="e">
        <f t="shared" si="167"/>
        <v>#N/A</v>
      </c>
      <c r="AB830" s="15" t="e">
        <f t="shared" si="168"/>
        <v>#N/A</v>
      </c>
      <c r="AC830" s="15" t="e">
        <f t="shared" si="169"/>
        <v>#N/A</v>
      </c>
    </row>
    <row r="831" spans="1:29" hidden="1" x14ac:dyDescent="0.2">
      <c r="A831">
        <v>5217</v>
      </c>
      <c r="C831" t="s">
        <v>4107</v>
      </c>
      <c r="D831" t="s">
        <v>4108</v>
      </c>
      <c r="E831" t="s">
        <v>57</v>
      </c>
      <c r="F831" t="s">
        <v>61</v>
      </c>
      <c r="G831" t="e">
        <f t="shared" si="162"/>
        <v>#N/A</v>
      </c>
      <c r="H831" s="15" t="e">
        <f t="shared" si="170"/>
        <v>#N/A</v>
      </c>
      <c r="I831" s="15" t="e">
        <f t="shared" si="170"/>
        <v>#N/A</v>
      </c>
      <c r="J831" s="15" t="e">
        <f t="shared" si="170"/>
        <v>#N/A</v>
      </c>
      <c r="K831" s="15" t="e">
        <f t="shared" si="170"/>
        <v>#N/A</v>
      </c>
      <c r="L831" s="15" t="e">
        <f t="shared" si="170"/>
        <v>#N/A</v>
      </c>
      <c r="M831" s="15" t="e">
        <f t="shared" si="170"/>
        <v>#N/A</v>
      </c>
      <c r="N831" s="15" t="e">
        <f t="shared" si="170"/>
        <v>#N/A</v>
      </c>
      <c r="O831" s="15" t="e">
        <f t="shared" si="170"/>
        <v>#N/A</v>
      </c>
      <c r="P831" s="15" t="e">
        <f t="shared" si="170"/>
        <v>#N/A</v>
      </c>
      <c r="Q831" s="15" t="e">
        <f t="shared" si="170"/>
        <v>#N/A</v>
      </c>
      <c r="R831" s="15" t="e">
        <f t="shared" si="170"/>
        <v>#N/A</v>
      </c>
      <c r="S831" s="15" t="e">
        <f t="shared" si="170"/>
        <v>#N/A</v>
      </c>
      <c r="T831" s="15" t="e">
        <f t="shared" si="170"/>
        <v>#N/A</v>
      </c>
      <c r="U831" s="15" t="e">
        <f t="shared" si="170"/>
        <v>#N/A</v>
      </c>
      <c r="V831" s="15" t="e">
        <f t="shared" si="170"/>
        <v>#N/A</v>
      </c>
      <c r="W831" s="18" t="e">
        <f t="shared" si="163"/>
        <v>#N/A</v>
      </c>
      <c r="X831" s="18" t="e">
        <f t="shared" si="164"/>
        <v>#N/A</v>
      </c>
      <c r="Y831" s="18" t="e">
        <f t="shared" si="165"/>
        <v>#N/A</v>
      </c>
      <c r="Z831" s="18" t="e">
        <f t="shared" si="166"/>
        <v>#N/A</v>
      </c>
      <c r="AA831" s="15" t="e">
        <f t="shared" si="167"/>
        <v>#N/A</v>
      </c>
      <c r="AB831" s="15" t="e">
        <f t="shared" si="168"/>
        <v>#N/A</v>
      </c>
      <c r="AC831" s="15" t="e">
        <f t="shared" si="169"/>
        <v>#N/A</v>
      </c>
    </row>
    <row r="832" spans="1:29" hidden="1" x14ac:dyDescent="0.2">
      <c r="A832">
        <v>5218</v>
      </c>
      <c r="C832" t="s">
        <v>4109</v>
      </c>
      <c r="D832" t="s">
        <v>4110</v>
      </c>
      <c r="E832" t="s">
        <v>57</v>
      </c>
      <c r="F832" t="s">
        <v>61</v>
      </c>
      <c r="G832" t="e">
        <f t="shared" si="162"/>
        <v>#N/A</v>
      </c>
      <c r="H832" s="15" t="e">
        <f t="shared" si="170"/>
        <v>#N/A</v>
      </c>
      <c r="I832" s="15" t="e">
        <f t="shared" si="170"/>
        <v>#N/A</v>
      </c>
      <c r="J832" s="15" t="e">
        <f t="shared" si="170"/>
        <v>#N/A</v>
      </c>
      <c r="K832" s="15" t="e">
        <f t="shared" si="170"/>
        <v>#N/A</v>
      </c>
      <c r="L832" s="15" t="e">
        <f t="shared" si="170"/>
        <v>#N/A</v>
      </c>
      <c r="M832" s="15" t="e">
        <f t="shared" si="170"/>
        <v>#N/A</v>
      </c>
      <c r="N832" s="15" t="e">
        <f t="shared" si="170"/>
        <v>#N/A</v>
      </c>
      <c r="O832" s="15" t="e">
        <f t="shared" si="170"/>
        <v>#N/A</v>
      </c>
      <c r="P832" s="15" t="e">
        <f t="shared" si="170"/>
        <v>#N/A</v>
      </c>
      <c r="Q832" s="15" t="e">
        <f t="shared" si="170"/>
        <v>#N/A</v>
      </c>
      <c r="R832" s="15" t="e">
        <f t="shared" si="170"/>
        <v>#N/A</v>
      </c>
      <c r="S832" s="15" t="e">
        <f t="shared" si="170"/>
        <v>#N/A</v>
      </c>
      <c r="T832" s="15" t="e">
        <f t="shared" si="170"/>
        <v>#N/A</v>
      </c>
      <c r="U832" s="15" t="e">
        <f t="shared" si="170"/>
        <v>#N/A</v>
      </c>
      <c r="V832" s="15" t="e">
        <f t="shared" si="170"/>
        <v>#N/A</v>
      </c>
      <c r="W832" s="18" t="e">
        <f t="shared" si="163"/>
        <v>#N/A</v>
      </c>
      <c r="X832" s="18" t="e">
        <f t="shared" si="164"/>
        <v>#N/A</v>
      </c>
      <c r="Y832" s="18" t="e">
        <f t="shared" si="165"/>
        <v>#N/A</v>
      </c>
      <c r="Z832" s="18" t="e">
        <f t="shared" si="166"/>
        <v>#N/A</v>
      </c>
      <c r="AA832" s="15" t="e">
        <f t="shared" si="167"/>
        <v>#N/A</v>
      </c>
      <c r="AB832" s="15" t="e">
        <f t="shared" si="168"/>
        <v>#N/A</v>
      </c>
      <c r="AC832" s="15" t="e">
        <f t="shared" si="169"/>
        <v>#N/A</v>
      </c>
    </row>
    <row r="833" spans="1:29" hidden="1" x14ac:dyDescent="0.2">
      <c r="A833">
        <v>5219</v>
      </c>
      <c r="C833" t="s">
        <v>4111</v>
      </c>
      <c r="D833" t="s">
        <v>4112</v>
      </c>
      <c r="E833" t="s">
        <v>57</v>
      </c>
      <c r="F833" t="s">
        <v>61</v>
      </c>
      <c r="G833" t="e">
        <f t="shared" si="162"/>
        <v>#N/A</v>
      </c>
      <c r="H833" s="15" t="e">
        <f t="shared" si="170"/>
        <v>#N/A</v>
      </c>
      <c r="I833" s="15" t="e">
        <f t="shared" si="170"/>
        <v>#N/A</v>
      </c>
      <c r="J833" s="15" t="e">
        <f t="shared" si="170"/>
        <v>#N/A</v>
      </c>
      <c r="K833" s="15" t="e">
        <f t="shared" si="170"/>
        <v>#N/A</v>
      </c>
      <c r="L833" s="15" t="e">
        <f t="shared" si="170"/>
        <v>#N/A</v>
      </c>
      <c r="M833" s="15" t="e">
        <f t="shared" si="170"/>
        <v>#N/A</v>
      </c>
      <c r="N833" s="15" t="e">
        <f t="shared" si="170"/>
        <v>#N/A</v>
      </c>
      <c r="O833" s="15" t="e">
        <f t="shared" si="170"/>
        <v>#N/A</v>
      </c>
      <c r="P833" s="15" t="e">
        <f t="shared" si="170"/>
        <v>#N/A</v>
      </c>
      <c r="Q833" s="15" t="e">
        <f t="shared" si="170"/>
        <v>#N/A</v>
      </c>
      <c r="R833" s="15" t="e">
        <f t="shared" si="170"/>
        <v>#N/A</v>
      </c>
      <c r="S833" s="15" t="e">
        <f t="shared" si="170"/>
        <v>#N/A</v>
      </c>
      <c r="T833" s="15" t="e">
        <f t="shared" si="170"/>
        <v>#N/A</v>
      </c>
      <c r="U833" s="15" t="e">
        <f t="shared" si="170"/>
        <v>#N/A</v>
      </c>
      <c r="V833" s="15" t="e">
        <f t="shared" si="170"/>
        <v>#N/A</v>
      </c>
      <c r="W833" s="18" t="e">
        <f t="shared" si="163"/>
        <v>#N/A</v>
      </c>
      <c r="X833" s="18" t="e">
        <f t="shared" si="164"/>
        <v>#N/A</v>
      </c>
      <c r="Y833" s="18" t="e">
        <f t="shared" si="165"/>
        <v>#N/A</v>
      </c>
      <c r="Z833" s="18" t="e">
        <f t="shared" si="166"/>
        <v>#N/A</v>
      </c>
      <c r="AA833" s="15" t="e">
        <f t="shared" si="167"/>
        <v>#N/A</v>
      </c>
      <c r="AB833" s="15" t="e">
        <f t="shared" si="168"/>
        <v>#N/A</v>
      </c>
      <c r="AC833" s="15" t="e">
        <f t="shared" si="169"/>
        <v>#N/A</v>
      </c>
    </row>
    <row r="834" spans="1:29" hidden="1" x14ac:dyDescent="0.2">
      <c r="A834">
        <v>5220</v>
      </c>
      <c r="C834" t="s">
        <v>4113</v>
      </c>
      <c r="D834" t="s">
        <v>4114</v>
      </c>
      <c r="E834" t="s">
        <v>57</v>
      </c>
      <c r="F834" t="s">
        <v>61</v>
      </c>
      <c r="G834" t="e">
        <f t="shared" si="162"/>
        <v>#N/A</v>
      </c>
      <c r="H834" s="15" t="e">
        <f t="shared" si="170"/>
        <v>#N/A</v>
      </c>
      <c r="I834" s="15" t="e">
        <f t="shared" si="170"/>
        <v>#N/A</v>
      </c>
      <c r="J834" s="15" t="e">
        <f t="shared" si="170"/>
        <v>#N/A</v>
      </c>
      <c r="K834" s="15" t="e">
        <f t="shared" si="170"/>
        <v>#N/A</v>
      </c>
      <c r="L834" s="15" t="e">
        <f t="shared" si="170"/>
        <v>#N/A</v>
      </c>
      <c r="M834" s="15" t="e">
        <f t="shared" si="170"/>
        <v>#N/A</v>
      </c>
      <c r="N834" s="15" t="e">
        <f t="shared" si="170"/>
        <v>#N/A</v>
      </c>
      <c r="O834" s="15" t="e">
        <f t="shared" si="170"/>
        <v>#N/A</v>
      </c>
      <c r="P834" s="15" t="e">
        <f t="shared" si="170"/>
        <v>#N/A</v>
      </c>
      <c r="Q834" s="15" t="e">
        <f t="shared" si="170"/>
        <v>#N/A</v>
      </c>
      <c r="R834" s="15" t="e">
        <f t="shared" si="170"/>
        <v>#N/A</v>
      </c>
      <c r="S834" s="15" t="e">
        <f t="shared" si="170"/>
        <v>#N/A</v>
      </c>
      <c r="T834" s="15" t="e">
        <f t="shared" si="170"/>
        <v>#N/A</v>
      </c>
      <c r="U834" s="15" t="e">
        <f t="shared" si="170"/>
        <v>#N/A</v>
      </c>
      <c r="V834" s="15" t="e">
        <f t="shared" si="170"/>
        <v>#N/A</v>
      </c>
      <c r="W834" s="18" t="e">
        <f t="shared" si="163"/>
        <v>#N/A</v>
      </c>
      <c r="X834" s="18" t="e">
        <f t="shared" si="164"/>
        <v>#N/A</v>
      </c>
      <c r="Y834" s="18" t="e">
        <f t="shared" si="165"/>
        <v>#N/A</v>
      </c>
      <c r="Z834" s="18" t="e">
        <f t="shared" si="166"/>
        <v>#N/A</v>
      </c>
      <c r="AA834" s="15" t="e">
        <f t="shared" si="167"/>
        <v>#N/A</v>
      </c>
      <c r="AB834" s="15" t="e">
        <f t="shared" si="168"/>
        <v>#N/A</v>
      </c>
      <c r="AC834" s="15" t="e">
        <f t="shared" si="169"/>
        <v>#N/A</v>
      </c>
    </row>
    <row r="835" spans="1:29" hidden="1" x14ac:dyDescent="0.2">
      <c r="A835">
        <v>5221</v>
      </c>
      <c r="C835" t="s">
        <v>4115</v>
      </c>
      <c r="D835" t="s">
        <v>4116</v>
      </c>
      <c r="E835" t="s">
        <v>57</v>
      </c>
      <c r="F835" t="s">
        <v>61</v>
      </c>
      <c r="G835" t="e">
        <f t="shared" si="162"/>
        <v>#N/A</v>
      </c>
      <c r="H835" s="15" t="e">
        <f t="shared" si="170"/>
        <v>#N/A</v>
      </c>
      <c r="I835" s="15" t="e">
        <f t="shared" si="170"/>
        <v>#N/A</v>
      </c>
      <c r="J835" s="15" t="e">
        <f t="shared" si="170"/>
        <v>#N/A</v>
      </c>
      <c r="K835" s="15" t="e">
        <f t="shared" si="170"/>
        <v>#N/A</v>
      </c>
      <c r="L835" s="15" t="e">
        <f t="shared" si="170"/>
        <v>#N/A</v>
      </c>
      <c r="M835" s="15" t="e">
        <f t="shared" si="170"/>
        <v>#N/A</v>
      </c>
      <c r="N835" s="15" t="e">
        <f t="shared" si="170"/>
        <v>#N/A</v>
      </c>
      <c r="O835" s="15" t="e">
        <f t="shared" si="170"/>
        <v>#N/A</v>
      </c>
      <c r="P835" s="15" t="e">
        <f t="shared" si="170"/>
        <v>#N/A</v>
      </c>
      <c r="Q835" s="15" t="e">
        <f t="shared" si="170"/>
        <v>#N/A</v>
      </c>
      <c r="R835" s="15" t="e">
        <f t="shared" si="170"/>
        <v>#N/A</v>
      </c>
      <c r="S835" s="15" t="e">
        <f t="shared" si="170"/>
        <v>#N/A</v>
      </c>
      <c r="T835" s="15" t="e">
        <f t="shared" si="170"/>
        <v>#N/A</v>
      </c>
      <c r="U835" s="15" t="e">
        <f t="shared" si="170"/>
        <v>#N/A</v>
      </c>
      <c r="V835" s="15" t="e">
        <f t="shared" si="170"/>
        <v>#N/A</v>
      </c>
      <c r="W835" s="18" t="e">
        <f t="shared" si="163"/>
        <v>#N/A</v>
      </c>
      <c r="X835" s="18" t="e">
        <f t="shared" si="164"/>
        <v>#N/A</v>
      </c>
      <c r="Y835" s="18" t="e">
        <f t="shared" si="165"/>
        <v>#N/A</v>
      </c>
      <c r="Z835" s="18" t="e">
        <f t="shared" si="166"/>
        <v>#N/A</v>
      </c>
      <c r="AA835" s="15" t="e">
        <f t="shared" si="167"/>
        <v>#N/A</v>
      </c>
      <c r="AB835" s="15" t="e">
        <f t="shared" si="168"/>
        <v>#N/A</v>
      </c>
      <c r="AC835" s="15" t="e">
        <f t="shared" si="169"/>
        <v>#N/A</v>
      </c>
    </row>
    <row r="836" spans="1:29" hidden="1" x14ac:dyDescent="0.2">
      <c r="A836">
        <v>5222</v>
      </c>
      <c r="C836" t="s">
        <v>4117</v>
      </c>
      <c r="D836" t="s">
        <v>4118</v>
      </c>
      <c r="E836" t="s">
        <v>6273</v>
      </c>
      <c r="F836" t="s">
        <v>1762</v>
      </c>
      <c r="G836" t="e">
        <f t="shared" si="162"/>
        <v>#N/A</v>
      </c>
      <c r="H836" s="15" t="e">
        <f t="shared" si="170"/>
        <v>#N/A</v>
      </c>
      <c r="I836" s="15" t="e">
        <f t="shared" si="170"/>
        <v>#N/A</v>
      </c>
      <c r="J836" s="15" t="e">
        <f t="shared" si="170"/>
        <v>#N/A</v>
      </c>
      <c r="K836" s="15" t="e">
        <f t="shared" si="170"/>
        <v>#N/A</v>
      </c>
      <c r="L836" s="15" t="e">
        <f t="shared" si="170"/>
        <v>#N/A</v>
      </c>
      <c r="M836" s="15" t="e">
        <f t="shared" si="170"/>
        <v>#N/A</v>
      </c>
      <c r="N836" s="15" t="e">
        <f t="shared" si="170"/>
        <v>#N/A</v>
      </c>
      <c r="O836" s="15" t="e">
        <f t="shared" si="170"/>
        <v>#N/A</v>
      </c>
      <c r="P836" s="15" t="e">
        <f t="shared" si="170"/>
        <v>#N/A</v>
      </c>
      <c r="Q836" s="15" t="e">
        <f t="shared" si="170"/>
        <v>#N/A</v>
      </c>
      <c r="R836" s="15" t="e">
        <f t="shared" si="170"/>
        <v>#N/A</v>
      </c>
      <c r="S836" s="15" t="e">
        <f t="shared" si="170"/>
        <v>#N/A</v>
      </c>
      <c r="T836" s="15" t="e">
        <f t="shared" si="170"/>
        <v>#N/A</v>
      </c>
      <c r="U836" s="15" t="e">
        <f t="shared" si="170"/>
        <v>#N/A</v>
      </c>
      <c r="V836" s="15" t="e">
        <f t="shared" si="170"/>
        <v>#N/A</v>
      </c>
      <c r="W836" s="18" t="e">
        <f t="shared" si="163"/>
        <v>#N/A</v>
      </c>
      <c r="X836" s="18" t="e">
        <f t="shared" si="164"/>
        <v>#N/A</v>
      </c>
      <c r="Y836" s="18" t="e">
        <f t="shared" si="165"/>
        <v>#N/A</v>
      </c>
      <c r="Z836" s="18" t="e">
        <f t="shared" si="166"/>
        <v>#N/A</v>
      </c>
      <c r="AA836" s="15" t="e">
        <f t="shared" si="167"/>
        <v>#N/A</v>
      </c>
      <c r="AB836" s="15" t="e">
        <f t="shared" si="168"/>
        <v>#N/A</v>
      </c>
      <c r="AC836" s="15" t="e">
        <f t="shared" si="169"/>
        <v>#N/A</v>
      </c>
    </row>
    <row r="837" spans="1:29" hidden="1" x14ac:dyDescent="0.2">
      <c r="A837">
        <v>5223</v>
      </c>
      <c r="C837" t="s">
        <v>4119</v>
      </c>
      <c r="D837" t="s">
        <v>4120</v>
      </c>
      <c r="E837" t="s">
        <v>6273</v>
      </c>
      <c r="F837" t="s">
        <v>1762</v>
      </c>
      <c r="G837" t="e">
        <f t="shared" si="162"/>
        <v>#N/A</v>
      </c>
      <c r="H837" s="15" t="e">
        <f t="shared" si="170"/>
        <v>#N/A</v>
      </c>
      <c r="I837" s="15" t="e">
        <f t="shared" si="170"/>
        <v>#N/A</v>
      </c>
      <c r="J837" s="15" t="e">
        <f t="shared" si="170"/>
        <v>#N/A</v>
      </c>
      <c r="K837" s="15" t="e">
        <f t="shared" si="170"/>
        <v>#N/A</v>
      </c>
      <c r="L837" s="15" t="e">
        <f t="shared" si="170"/>
        <v>#N/A</v>
      </c>
      <c r="M837" s="15" t="e">
        <f t="shared" si="170"/>
        <v>#N/A</v>
      </c>
      <c r="N837" s="15" t="e">
        <f t="shared" si="170"/>
        <v>#N/A</v>
      </c>
      <c r="O837" s="15" t="e">
        <f t="shared" si="170"/>
        <v>#N/A</v>
      </c>
      <c r="P837" s="15" t="e">
        <f t="shared" si="170"/>
        <v>#N/A</v>
      </c>
      <c r="Q837" s="15" t="e">
        <f t="shared" si="170"/>
        <v>#N/A</v>
      </c>
      <c r="R837" s="15" t="e">
        <f t="shared" si="170"/>
        <v>#N/A</v>
      </c>
      <c r="S837" s="15" t="e">
        <f t="shared" si="170"/>
        <v>#N/A</v>
      </c>
      <c r="T837" s="15" t="e">
        <f t="shared" si="170"/>
        <v>#N/A</v>
      </c>
      <c r="U837" s="15" t="e">
        <f t="shared" si="170"/>
        <v>#N/A</v>
      </c>
      <c r="V837" s="15" t="e">
        <f t="shared" si="170"/>
        <v>#N/A</v>
      </c>
      <c r="W837" s="18" t="e">
        <f t="shared" si="163"/>
        <v>#N/A</v>
      </c>
      <c r="X837" s="18" t="e">
        <f t="shared" si="164"/>
        <v>#N/A</v>
      </c>
      <c r="Y837" s="18" t="e">
        <f t="shared" si="165"/>
        <v>#N/A</v>
      </c>
      <c r="Z837" s="18" t="e">
        <f t="shared" si="166"/>
        <v>#N/A</v>
      </c>
      <c r="AA837" s="15" t="e">
        <f t="shared" si="167"/>
        <v>#N/A</v>
      </c>
      <c r="AB837" s="15" t="e">
        <f t="shared" si="168"/>
        <v>#N/A</v>
      </c>
      <c r="AC837" s="15" t="e">
        <f t="shared" si="169"/>
        <v>#N/A</v>
      </c>
    </row>
    <row r="838" spans="1:29" hidden="1" x14ac:dyDescent="0.2">
      <c r="A838">
        <v>5224</v>
      </c>
      <c r="B838">
        <v>43499</v>
      </c>
      <c r="C838" t="s">
        <v>4121</v>
      </c>
      <c r="D838" t="s">
        <v>4122</v>
      </c>
      <c r="E838" t="s">
        <v>6273</v>
      </c>
      <c r="F838" t="s">
        <v>1762</v>
      </c>
      <c r="G838" t="str">
        <f t="shared" si="162"/>
        <v>Field mobility​</v>
      </c>
      <c r="H838" s="15">
        <f t="shared" si="170"/>
        <v>0</v>
      </c>
      <c r="I838" s="15">
        <f t="shared" si="170"/>
        <v>0</v>
      </c>
      <c r="J838" s="15">
        <f t="shared" si="170"/>
        <v>883077.37</v>
      </c>
      <c r="K838" s="15">
        <f t="shared" si="170"/>
        <v>3513270.32</v>
      </c>
      <c r="L838" s="15">
        <f t="shared" si="170"/>
        <v>1961000</v>
      </c>
      <c r="M838" s="15">
        <f t="shared" si="170"/>
        <v>2852213</v>
      </c>
      <c r="N838" s="15">
        <f t="shared" si="170"/>
        <v>5482558.1500000004</v>
      </c>
      <c r="O838" s="15">
        <f t="shared" si="170"/>
        <v>1146188.6599999999</v>
      </c>
      <c r="P838" s="15">
        <f t="shared" si="170"/>
        <v>1146268</v>
      </c>
      <c r="Q838" s="15">
        <f t="shared" si="170"/>
        <v>0</v>
      </c>
      <c r="R838" s="15">
        <f t="shared" si="170"/>
        <v>3403139.61</v>
      </c>
      <c r="S838" s="15">
        <f t="shared" si="170"/>
        <v>3513270.32</v>
      </c>
      <c r="T838" s="15">
        <f t="shared" si="170"/>
        <v>0</v>
      </c>
      <c r="U838" s="15">
        <f t="shared" si="170"/>
        <v>893329.75</v>
      </c>
      <c r="V838" s="15">
        <f t="shared" si="170"/>
        <v>0</v>
      </c>
      <c r="W838" s="18">
        <f t="shared" si="163"/>
        <v>5482558.1500000004</v>
      </c>
      <c r="X838" s="18">
        <f t="shared" si="164"/>
        <v>3513270.32</v>
      </c>
      <c r="Y838" s="18">
        <f t="shared" si="165"/>
        <v>1969287.8300000005</v>
      </c>
      <c r="Z838" s="18">
        <f t="shared" si="166"/>
        <v>2852213</v>
      </c>
      <c r="AA838" s="15">
        <f t="shared" si="167"/>
        <v>2630192.9499999997</v>
      </c>
      <c r="AB838" s="15">
        <f t="shared" si="168"/>
        <v>1146268</v>
      </c>
      <c r="AC838" s="15">
        <f t="shared" si="169"/>
        <v>-263190.62999999989</v>
      </c>
    </row>
    <row r="839" spans="1:29" hidden="1" x14ac:dyDescent="0.2">
      <c r="A839">
        <v>5225</v>
      </c>
      <c r="C839" t="s">
        <v>4123</v>
      </c>
      <c r="D839" t="s">
        <v>4124</v>
      </c>
      <c r="E839" t="s">
        <v>6273</v>
      </c>
      <c r="F839" t="s">
        <v>1762</v>
      </c>
      <c r="G839" t="e">
        <f t="shared" si="162"/>
        <v>#N/A</v>
      </c>
      <c r="H839" s="15" t="e">
        <f t="shared" si="170"/>
        <v>#N/A</v>
      </c>
      <c r="I839" s="15" t="e">
        <f t="shared" si="170"/>
        <v>#N/A</v>
      </c>
      <c r="J839" s="15" t="e">
        <f t="shared" si="170"/>
        <v>#N/A</v>
      </c>
      <c r="K839" s="15" t="e">
        <f t="shared" si="170"/>
        <v>#N/A</v>
      </c>
      <c r="L839" s="15" t="e">
        <f t="shared" si="170"/>
        <v>#N/A</v>
      </c>
      <c r="M839" s="15" t="e">
        <f t="shared" si="170"/>
        <v>#N/A</v>
      </c>
      <c r="N839" s="15" t="e">
        <f t="shared" si="170"/>
        <v>#N/A</v>
      </c>
      <c r="O839" s="15" t="e">
        <f t="shared" si="170"/>
        <v>#N/A</v>
      </c>
      <c r="P839" s="15" t="e">
        <f t="shared" si="170"/>
        <v>#N/A</v>
      </c>
      <c r="Q839" s="15" t="e">
        <f t="shared" si="170"/>
        <v>#N/A</v>
      </c>
      <c r="R839" s="15" t="e">
        <f t="shared" si="170"/>
        <v>#N/A</v>
      </c>
      <c r="S839" s="15" t="e">
        <f t="shared" si="170"/>
        <v>#N/A</v>
      </c>
      <c r="T839" s="15" t="e">
        <f t="shared" si="170"/>
        <v>#N/A</v>
      </c>
      <c r="U839" s="15" t="e">
        <f t="shared" si="170"/>
        <v>#N/A</v>
      </c>
      <c r="V839" s="15" t="e">
        <f t="shared" si="170"/>
        <v>#N/A</v>
      </c>
      <c r="W839" s="18" t="e">
        <f t="shared" si="163"/>
        <v>#N/A</v>
      </c>
      <c r="X839" s="18" t="e">
        <f t="shared" si="164"/>
        <v>#N/A</v>
      </c>
      <c r="Y839" s="18" t="e">
        <f t="shared" si="165"/>
        <v>#N/A</v>
      </c>
      <c r="Z839" s="18" t="e">
        <f t="shared" si="166"/>
        <v>#N/A</v>
      </c>
      <c r="AA839" s="15" t="e">
        <f t="shared" si="167"/>
        <v>#N/A</v>
      </c>
      <c r="AB839" s="15" t="e">
        <f t="shared" si="168"/>
        <v>#N/A</v>
      </c>
      <c r="AC839" s="15" t="e">
        <f t="shared" si="169"/>
        <v>#N/A</v>
      </c>
    </row>
    <row r="840" spans="1:29" hidden="1" x14ac:dyDescent="0.2">
      <c r="A840">
        <v>5226</v>
      </c>
      <c r="B840">
        <v>43426</v>
      </c>
      <c r="C840" t="s">
        <v>4125</v>
      </c>
      <c r="D840" t="s">
        <v>4126</v>
      </c>
      <c r="E840" t="s">
        <v>6273</v>
      </c>
      <c r="F840" t="s">
        <v>1762</v>
      </c>
      <c r="G840" t="e">
        <f t="shared" si="162"/>
        <v>#N/A</v>
      </c>
      <c r="H840" s="15" t="e">
        <f t="shared" si="170"/>
        <v>#N/A</v>
      </c>
      <c r="I840" s="15" t="e">
        <f t="shared" si="170"/>
        <v>#N/A</v>
      </c>
      <c r="J840" s="15" t="e">
        <f t="shared" si="170"/>
        <v>#N/A</v>
      </c>
      <c r="K840" s="15" t="e">
        <f t="shared" si="170"/>
        <v>#N/A</v>
      </c>
      <c r="L840" s="15" t="e">
        <f t="shared" si="170"/>
        <v>#N/A</v>
      </c>
      <c r="M840" s="15" t="e">
        <f t="shared" si="170"/>
        <v>#N/A</v>
      </c>
      <c r="N840" s="15" t="e">
        <f t="shared" si="170"/>
        <v>#N/A</v>
      </c>
      <c r="O840" s="15" t="e">
        <f t="shared" si="170"/>
        <v>#N/A</v>
      </c>
      <c r="P840" s="15" t="e">
        <f t="shared" si="170"/>
        <v>#N/A</v>
      </c>
      <c r="Q840" s="15" t="e">
        <f t="shared" si="170"/>
        <v>#N/A</v>
      </c>
      <c r="R840" s="15" t="e">
        <f t="shared" si="170"/>
        <v>#N/A</v>
      </c>
      <c r="S840" s="15" t="e">
        <f t="shared" si="170"/>
        <v>#N/A</v>
      </c>
      <c r="T840" s="15" t="e">
        <f t="shared" si="170"/>
        <v>#N/A</v>
      </c>
      <c r="U840" s="15" t="e">
        <f t="shared" si="170"/>
        <v>#N/A</v>
      </c>
      <c r="V840" s="15" t="e">
        <f t="shared" si="170"/>
        <v>#N/A</v>
      </c>
      <c r="W840" s="18" t="e">
        <f t="shared" si="163"/>
        <v>#N/A</v>
      </c>
      <c r="X840" s="18" t="e">
        <f t="shared" si="164"/>
        <v>#N/A</v>
      </c>
      <c r="Y840" s="18" t="e">
        <f t="shared" si="165"/>
        <v>#N/A</v>
      </c>
      <c r="Z840" s="18" t="e">
        <f t="shared" si="166"/>
        <v>#N/A</v>
      </c>
      <c r="AA840" s="15" t="e">
        <f t="shared" si="167"/>
        <v>#N/A</v>
      </c>
      <c r="AB840" s="15" t="e">
        <f t="shared" si="168"/>
        <v>#N/A</v>
      </c>
      <c r="AC840" s="15" t="e">
        <f t="shared" si="169"/>
        <v>#N/A</v>
      </c>
    </row>
    <row r="841" spans="1:29" hidden="1" x14ac:dyDescent="0.2">
      <c r="A841">
        <v>5227</v>
      </c>
      <c r="B841">
        <v>43489</v>
      </c>
      <c r="C841" t="s">
        <v>4127</v>
      </c>
      <c r="D841" t="s">
        <v>4128</v>
      </c>
      <c r="E841" t="s">
        <v>6273</v>
      </c>
      <c r="F841" t="s">
        <v>1762</v>
      </c>
      <c r="G841" t="str">
        <f t="shared" si="162"/>
        <v>Back-office ERP</v>
      </c>
      <c r="H841" s="15">
        <f t="shared" ref="H841:V857" si="171">VLOOKUP($A841,SIBMonthly,H$1,FALSE)</f>
        <v>0</v>
      </c>
      <c r="I841" s="15">
        <f t="shared" si="171"/>
        <v>0</v>
      </c>
      <c r="J841" s="15">
        <f t="shared" si="171"/>
        <v>5208279.57</v>
      </c>
      <c r="K841" s="15">
        <f t="shared" si="171"/>
        <v>6919800.71</v>
      </c>
      <c r="L841" s="15">
        <f t="shared" si="171"/>
        <v>5954000</v>
      </c>
      <c r="M841" s="15">
        <f t="shared" si="171"/>
        <v>7019255.8300000001</v>
      </c>
      <c r="N841" s="15">
        <f t="shared" si="171"/>
        <v>14230776.970000001</v>
      </c>
      <c r="O841" s="15">
        <f t="shared" si="171"/>
        <v>5259563.8899999997</v>
      </c>
      <c r="P841" s="15">
        <f t="shared" si="171"/>
        <v>5488875</v>
      </c>
      <c r="Q841" s="15">
        <f t="shared" si="171"/>
        <v>0</v>
      </c>
      <c r="R841" s="15">
        <f t="shared" si="171"/>
        <v>6132602.0300000003</v>
      </c>
      <c r="S841" s="15">
        <f t="shared" si="171"/>
        <v>6919800.71</v>
      </c>
      <c r="T841" s="15">
        <f t="shared" si="171"/>
        <v>0</v>
      </c>
      <c r="U841" s="15">
        <f t="shared" si="171"/>
        <v>758010.5</v>
      </c>
      <c r="V841" s="15">
        <f t="shared" si="171"/>
        <v>0</v>
      </c>
      <c r="W841" s="18">
        <f t="shared" si="163"/>
        <v>14230776.970000001</v>
      </c>
      <c r="X841" s="18">
        <f t="shared" si="164"/>
        <v>6919800.71</v>
      </c>
      <c r="Y841" s="18">
        <f t="shared" si="165"/>
        <v>7310976.2600000007</v>
      </c>
      <c r="Z841" s="18">
        <f t="shared" si="166"/>
        <v>7019255.8300000001</v>
      </c>
      <c r="AA841" s="15">
        <f t="shared" si="167"/>
        <v>1711521.1399999997</v>
      </c>
      <c r="AB841" s="15">
        <f t="shared" si="168"/>
        <v>5488875</v>
      </c>
      <c r="AC841" s="15">
        <f t="shared" si="169"/>
        <v>-280595.4299999997</v>
      </c>
    </row>
    <row r="842" spans="1:29" hidden="1" x14ac:dyDescent="0.2">
      <c r="A842">
        <v>5228</v>
      </c>
      <c r="C842" t="s">
        <v>4131</v>
      </c>
      <c r="D842" t="s">
        <v>4132</v>
      </c>
      <c r="E842" t="s">
        <v>6273</v>
      </c>
      <c r="F842" t="s">
        <v>1762</v>
      </c>
      <c r="G842" t="e">
        <f t="shared" si="162"/>
        <v>#N/A</v>
      </c>
      <c r="H842" s="15" t="e">
        <f t="shared" si="171"/>
        <v>#N/A</v>
      </c>
      <c r="I842" s="15" t="e">
        <f t="shared" si="171"/>
        <v>#N/A</v>
      </c>
      <c r="J842" s="15" t="e">
        <f t="shared" si="171"/>
        <v>#N/A</v>
      </c>
      <c r="K842" s="15" t="e">
        <f t="shared" si="171"/>
        <v>#N/A</v>
      </c>
      <c r="L842" s="15" t="e">
        <f t="shared" si="171"/>
        <v>#N/A</v>
      </c>
      <c r="M842" s="15" t="e">
        <f t="shared" si="171"/>
        <v>#N/A</v>
      </c>
      <c r="N842" s="15" t="e">
        <f t="shared" si="171"/>
        <v>#N/A</v>
      </c>
      <c r="O842" s="15" t="e">
        <f t="shared" si="171"/>
        <v>#N/A</v>
      </c>
      <c r="P842" s="15" t="e">
        <f t="shared" si="171"/>
        <v>#N/A</v>
      </c>
      <c r="Q842" s="15" t="e">
        <f t="shared" si="171"/>
        <v>#N/A</v>
      </c>
      <c r="R842" s="15" t="e">
        <f t="shared" si="171"/>
        <v>#N/A</v>
      </c>
      <c r="S842" s="15" t="e">
        <f t="shared" si="171"/>
        <v>#N/A</v>
      </c>
      <c r="T842" s="15" t="e">
        <f t="shared" si="171"/>
        <v>#N/A</v>
      </c>
      <c r="U842" s="15" t="e">
        <f t="shared" si="171"/>
        <v>#N/A</v>
      </c>
      <c r="V842" s="15" t="e">
        <f t="shared" si="171"/>
        <v>#N/A</v>
      </c>
      <c r="W842" s="18" t="e">
        <f t="shared" si="163"/>
        <v>#N/A</v>
      </c>
      <c r="X842" s="18" t="e">
        <f t="shared" si="164"/>
        <v>#N/A</v>
      </c>
      <c r="Y842" s="18" t="e">
        <f t="shared" si="165"/>
        <v>#N/A</v>
      </c>
      <c r="Z842" s="18" t="e">
        <f t="shared" si="166"/>
        <v>#N/A</v>
      </c>
      <c r="AA842" s="15" t="e">
        <f t="shared" si="167"/>
        <v>#N/A</v>
      </c>
      <c r="AB842" s="15" t="e">
        <f t="shared" si="168"/>
        <v>#N/A</v>
      </c>
      <c r="AC842" s="15" t="e">
        <f t="shared" si="169"/>
        <v>#N/A</v>
      </c>
    </row>
    <row r="843" spans="1:29" hidden="1" x14ac:dyDescent="0.2">
      <c r="A843">
        <v>5229</v>
      </c>
      <c r="B843">
        <v>43443</v>
      </c>
      <c r="C843" t="s">
        <v>4133</v>
      </c>
      <c r="D843" t="s">
        <v>4134</v>
      </c>
      <c r="E843" t="s">
        <v>6273</v>
      </c>
      <c r="F843" t="s">
        <v>1762</v>
      </c>
      <c r="G843" t="str">
        <f t="shared" si="162"/>
        <v>Grid Solutions (EC - APA Grid)</v>
      </c>
      <c r="H843" s="15">
        <f t="shared" si="171"/>
        <v>0</v>
      </c>
      <c r="I843" s="15">
        <f t="shared" si="171"/>
        <v>0</v>
      </c>
      <c r="J843" s="15">
        <f t="shared" si="171"/>
        <v>24941077.199999999</v>
      </c>
      <c r="K843" s="15">
        <f t="shared" si="171"/>
        <v>42957816.009999998</v>
      </c>
      <c r="L843" s="15">
        <f t="shared" si="171"/>
        <v>44164000</v>
      </c>
      <c r="M843" s="15">
        <f t="shared" si="171"/>
        <v>49563924</v>
      </c>
      <c r="N843" s="15">
        <f t="shared" si="171"/>
        <v>151938063.16999999</v>
      </c>
      <c r="O843" s="15">
        <f t="shared" si="171"/>
        <v>31109504.18</v>
      </c>
      <c r="P843" s="15">
        <f t="shared" si="171"/>
        <v>31594021</v>
      </c>
      <c r="Q843" s="15">
        <f t="shared" si="171"/>
        <v>0</v>
      </c>
      <c r="R843" s="15">
        <f t="shared" si="171"/>
        <v>40211938.759999998</v>
      </c>
      <c r="S843" s="15">
        <f t="shared" si="171"/>
        <v>42957816.009999998</v>
      </c>
      <c r="T843" s="15">
        <f t="shared" si="171"/>
        <v>0</v>
      </c>
      <c r="U843" s="15">
        <f t="shared" si="171"/>
        <v>13269969.140000001</v>
      </c>
      <c r="V843" s="15">
        <f t="shared" si="171"/>
        <v>0</v>
      </c>
      <c r="W843" s="18">
        <f t="shared" si="163"/>
        <v>151938063.16999999</v>
      </c>
      <c r="X843" s="18">
        <f t="shared" si="164"/>
        <v>42957816.009999998</v>
      </c>
      <c r="Y843" s="18">
        <f t="shared" si="165"/>
        <v>108980247.16</v>
      </c>
      <c r="Z843" s="18">
        <f t="shared" si="166"/>
        <v>49563924</v>
      </c>
      <c r="AA843" s="15">
        <f t="shared" si="167"/>
        <v>18016738.809999999</v>
      </c>
      <c r="AB843" s="15">
        <f t="shared" si="168"/>
        <v>31594021</v>
      </c>
      <c r="AC843" s="15">
        <f t="shared" si="169"/>
        <v>-6652943.8000000045</v>
      </c>
    </row>
    <row r="844" spans="1:29" hidden="1" x14ac:dyDescent="0.2">
      <c r="A844">
        <v>5230</v>
      </c>
      <c r="C844" t="s">
        <v>4136</v>
      </c>
      <c r="D844" t="s">
        <v>4137</v>
      </c>
      <c r="E844" t="s">
        <v>6273</v>
      </c>
      <c r="F844" t="s">
        <v>1762</v>
      </c>
      <c r="G844" t="e">
        <f t="shared" si="162"/>
        <v>#N/A</v>
      </c>
      <c r="H844" s="15" t="e">
        <f t="shared" si="171"/>
        <v>#N/A</v>
      </c>
      <c r="I844" s="15" t="e">
        <f t="shared" si="171"/>
        <v>#N/A</v>
      </c>
      <c r="J844" s="15" t="e">
        <f t="shared" si="171"/>
        <v>#N/A</v>
      </c>
      <c r="K844" s="15" t="e">
        <f t="shared" si="171"/>
        <v>#N/A</v>
      </c>
      <c r="L844" s="15" t="e">
        <f t="shared" si="171"/>
        <v>#N/A</v>
      </c>
      <c r="M844" s="15" t="e">
        <f t="shared" si="171"/>
        <v>#N/A</v>
      </c>
      <c r="N844" s="15" t="e">
        <f t="shared" si="171"/>
        <v>#N/A</v>
      </c>
      <c r="O844" s="15" t="e">
        <f t="shared" si="171"/>
        <v>#N/A</v>
      </c>
      <c r="P844" s="15" t="e">
        <f t="shared" si="171"/>
        <v>#N/A</v>
      </c>
      <c r="Q844" s="15" t="e">
        <f t="shared" si="171"/>
        <v>#N/A</v>
      </c>
      <c r="R844" s="15" t="e">
        <f t="shared" si="171"/>
        <v>#N/A</v>
      </c>
      <c r="S844" s="15" t="e">
        <f t="shared" si="171"/>
        <v>#N/A</v>
      </c>
      <c r="T844" s="15" t="e">
        <f t="shared" si="171"/>
        <v>#N/A</v>
      </c>
      <c r="U844" s="15" t="e">
        <f t="shared" si="171"/>
        <v>#N/A</v>
      </c>
      <c r="V844" s="15" t="e">
        <f t="shared" si="171"/>
        <v>#N/A</v>
      </c>
      <c r="W844" s="18" t="e">
        <f t="shared" si="163"/>
        <v>#N/A</v>
      </c>
      <c r="X844" s="18" t="e">
        <f t="shared" si="164"/>
        <v>#N/A</v>
      </c>
      <c r="Y844" s="18" t="e">
        <f t="shared" si="165"/>
        <v>#N/A</v>
      </c>
      <c r="Z844" s="18" t="e">
        <f t="shared" si="166"/>
        <v>#N/A</v>
      </c>
      <c r="AA844" s="15" t="e">
        <f t="shared" si="167"/>
        <v>#N/A</v>
      </c>
      <c r="AB844" s="15" t="e">
        <f t="shared" si="168"/>
        <v>#N/A</v>
      </c>
      <c r="AC844" s="15" t="e">
        <f t="shared" si="169"/>
        <v>#N/A</v>
      </c>
    </row>
    <row r="845" spans="1:29" hidden="1" x14ac:dyDescent="0.2">
      <c r="A845">
        <v>5231</v>
      </c>
      <c r="B845">
        <v>42130</v>
      </c>
      <c r="C845" t="s">
        <v>4138</v>
      </c>
      <c r="D845" t="s">
        <v>4139</v>
      </c>
      <c r="E845" t="s">
        <v>941</v>
      </c>
      <c r="F845" t="s">
        <v>942</v>
      </c>
      <c r="G845" t="str">
        <f t="shared" si="162"/>
        <v>Agar Industrial Estate Stage 4 - Middle Road, Truganina</v>
      </c>
      <c r="H845" s="15">
        <f t="shared" si="171"/>
        <v>0</v>
      </c>
      <c r="I845" s="15">
        <f t="shared" si="171"/>
        <v>0</v>
      </c>
      <c r="J845" s="15">
        <f t="shared" si="171"/>
        <v>239962.99</v>
      </c>
      <c r="K845" s="15">
        <f t="shared" si="171"/>
        <v>487998.06</v>
      </c>
      <c r="L845" s="15">
        <f t="shared" si="171"/>
        <v>0</v>
      </c>
      <c r="M845" s="15">
        <f t="shared" si="171"/>
        <v>0</v>
      </c>
      <c r="N845" s="15">
        <f t="shared" si="171"/>
        <v>0</v>
      </c>
      <c r="O845" s="15">
        <f t="shared" si="171"/>
        <v>239645.99</v>
      </c>
      <c r="P845" s="15">
        <f t="shared" si="171"/>
        <v>239962.99</v>
      </c>
      <c r="Q845" s="15">
        <f t="shared" si="171"/>
        <v>0</v>
      </c>
      <c r="R845" s="15">
        <f t="shared" si="171"/>
        <v>487681.06</v>
      </c>
      <c r="S845" s="15">
        <f t="shared" si="171"/>
        <v>487998.06</v>
      </c>
      <c r="T845" s="15">
        <f t="shared" si="171"/>
        <v>0</v>
      </c>
      <c r="U845" s="15">
        <f t="shared" si="171"/>
        <v>55393.19</v>
      </c>
      <c r="V845" s="15">
        <f t="shared" si="171"/>
        <v>0</v>
      </c>
      <c r="W845" s="18">
        <f t="shared" si="163"/>
        <v>0</v>
      </c>
      <c r="X845" s="18">
        <f t="shared" si="164"/>
        <v>487998.06</v>
      </c>
      <c r="Y845" s="18">
        <f t="shared" si="165"/>
        <v>-487998.06</v>
      </c>
      <c r="Z845" s="18">
        <f t="shared" si="166"/>
        <v>0</v>
      </c>
      <c r="AA845" s="15">
        <f t="shared" si="167"/>
        <v>248035.07</v>
      </c>
      <c r="AB845" s="15">
        <f t="shared" si="168"/>
        <v>239962.99</v>
      </c>
      <c r="AC845" s="15">
        <f t="shared" si="169"/>
        <v>0</v>
      </c>
    </row>
    <row r="846" spans="1:29" hidden="1" x14ac:dyDescent="0.2">
      <c r="A846">
        <v>5232</v>
      </c>
      <c r="B846">
        <v>42590</v>
      </c>
      <c r="C846" t="s">
        <v>4140</v>
      </c>
      <c r="D846" t="s">
        <v>4141</v>
      </c>
      <c r="E846" t="s">
        <v>941</v>
      </c>
      <c r="F846" t="s">
        <v>942</v>
      </c>
      <c r="G846" t="e">
        <f t="shared" si="162"/>
        <v>#N/A</v>
      </c>
      <c r="H846" s="15" t="e">
        <f t="shared" si="171"/>
        <v>#N/A</v>
      </c>
      <c r="I846" s="15" t="e">
        <f t="shared" si="171"/>
        <v>#N/A</v>
      </c>
      <c r="J846" s="15" t="e">
        <f t="shared" si="171"/>
        <v>#N/A</v>
      </c>
      <c r="K846" s="15" t="e">
        <f t="shared" si="171"/>
        <v>#N/A</v>
      </c>
      <c r="L846" s="15" t="e">
        <f t="shared" si="171"/>
        <v>#N/A</v>
      </c>
      <c r="M846" s="15" t="e">
        <f t="shared" si="171"/>
        <v>#N/A</v>
      </c>
      <c r="N846" s="15" t="e">
        <f t="shared" si="171"/>
        <v>#N/A</v>
      </c>
      <c r="O846" s="15" t="e">
        <f t="shared" si="171"/>
        <v>#N/A</v>
      </c>
      <c r="P846" s="15" t="e">
        <f t="shared" si="171"/>
        <v>#N/A</v>
      </c>
      <c r="Q846" s="15" t="e">
        <f t="shared" si="171"/>
        <v>#N/A</v>
      </c>
      <c r="R846" s="15" t="e">
        <f t="shared" si="171"/>
        <v>#N/A</v>
      </c>
      <c r="S846" s="15" t="e">
        <f t="shared" si="171"/>
        <v>#N/A</v>
      </c>
      <c r="T846" s="15" t="e">
        <f t="shared" si="171"/>
        <v>#N/A</v>
      </c>
      <c r="U846" s="15" t="e">
        <f t="shared" si="171"/>
        <v>#N/A</v>
      </c>
      <c r="V846" s="15" t="e">
        <f t="shared" si="171"/>
        <v>#N/A</v>
      </c>
      <c r="W846" s="18" t="e">
        <f t="shared" si="163"/>
        <v>#N/A</v>
      </c>
      <c r="X846" s="18" t="e">
        <f t="shared" si="164"/>
        <v>#N/A</v>
      </c>
      <c r="Y846" s="18" t="e">
        <f t="shared" si="165"/>
        <v>#N/A</v>
      </c>
      <c r="Z846" s="18" t="e">
        <f t="shared" si="166"/>
        <v>#N/A</v>
      </c>
      <c r="AA846" s="15" t="e">
        <f t="shared" si="167"/>
        <v>#N/A</v>
      </c>
      <c r="AB846" s="15" t="e">
        <f t="shared" si="168"/>
        <v>#N/A</v>
      </c>
      <c r="AC846" s="15" t="e">
        <f t="shared" si="169"/>
        <v>#N/A</v>
      </c>
    </row>
    <row r="847" spans="1:29" hidden="1" x14ac:dyDescent="0.2">
      <c r="A847">
        <v>5233</v>
      </c>
      <c r="B847">
        <v>42082</v>
      </c>
      <c r="C847" t="s">
        <v>4142</v>
      </c>
      <c r="D847" t="s">
        <v>4143</v>
      </c>
      <c r="E847" t="s">
        <v>941</v>
      </c>
      <c r="F847" t="s">
        <v>942</v>
      </c>
      <c r="G847" t="e">
        <f t="shared" si="162"/>
        <v>#N/A</v>
      </c>
      <c r="H847" s="15" t="e">
        <f t="shared" si="171"/>
        <v>#N/A</v>
      </c>
      <c r="I847" s="15" t="e">
        <f t="shared" si="171"/>
        <v>#N/A</v>
      </c>
      <c r="J847" s="15" t="e">
        <f t="shared" si="171"/>
        <v>#N/A</v>
      </c>
      <c r="K847" s="15" t="e">
        <f t="shared" si="171"/>
        <v>#N/A</v>
      </c>
      <c r="L847" s="15" t="e">
        <f t="shared" si="171"/>
        <v>#N/A</v>
      </c>
      <c r="M847" s="15" t="e">
        <f t="shared" si="171"/>
        <v>#N/A</v>
      </c>
      <c r="N847" s="15" t="e">
        <f t="shared" si="171"/>
        <v>#N/A</v>
      </c>
      <c r="O847" s="15" t="e">
        <f t="shared" si="171"/>
        <v>#N/A</v>
      </c>
      <c r="P847" s="15" t="e">
        <f t="shared" si="171"/>
        <v>#N/A</v>
      </c>
      <c r="Q847" s="15" t="e">
        <f t="shared" si="171"/>
        <v>#N/A</v>
      </c>
      <c r="R847" s="15" t="e">
        <f t="shared" si="171"/>
        <v>#N/A</v>
      </c>
      <c r="S847" s="15" t="e">
        <f t="shared" si="171"/>
        <v>#N/A</v>
      </c>
      <c r="T847" s="15" t="e">
        <f t="shared" si="171"/>
        <v>#N/A</v>
      </c>
      <c r="U847" s="15" t="e">
        <f t="shared" si="171"/>
        <v>#N/A</v>
      </c>
      <c r="V847" s="15" t="e">
        <f t="shared" si="171"/>
        <v>#N/A</v>
      </c>
      <c r="W847" s="18" t="e">
        <f t="shared" si="163"/>
        <v>#N/A</v>
      </c>
      <c r="X847" s="18" t="e">
        <f t="shared" si="164"/>
        <v>#N/A</v>
      </c>
      <c r="Y847" s="18" t="e">
        <f t="shared" si="165"/>
        <v>#N/A</v>
      </c>
      <c r="Z847" s="18" t="e">
        <f t="shared" si="166"/>
        <v>#N/A</v>
      </c>
      <c r="AA847" s="15" t="e">
        <f t="shared" si="167"/>
        <v>#N/A</v>
      </c>
      <c r="AB847" s="15" t="e">
        <f t="shared" si="168"/>
        <v>#N/A</v>
      </c>
      <c r="AC847" s="15" t="e">
        <f t="shared" si="169"/>
        <v>#N/A</v>
      </c>
    </row>
    <row r="848" spans="1:29" hidden="1" x14ac:dyDescent="0.2">
      <c r="A848">
        <v>5234</v>
      </c>
      <c r="B848">
        <v>42289</v>
      </c>
      <c r="C848" t="s">
        <v>4144</v>
      </c>
      <c r="D848" t="s">
        <v>4145</v>
      </c>
      <c r="E848" t="s">
        <v>941</v>
      </c>
      <c r="F848" t="s">
        <v>942</v>
      </c>
      <c r="G848" t="e">
        <f t="shared" si="162"/>
        <v>#N/A</v>
      </c>
      <c r="H848" s="15" t="e">
        <f t="shared" si="171"/>
        <v>#N/A</v>
      </c>
      <c r="I848" s="15" t="e">
        <f t="shared" si="171"/>
        <v>#N/A</v>
      </c>
      <c r="J848" s="15" t="e">
        <f t="shared" si="171"/>
        <v>#N/A</v>
      </c>
      <c r="K848" s="15" t="e">
        <f t="shared" si="171"/>
        <v>#N/A</v>
      </c>
      <c r="L848" s="15" t="e">
        <f t="shared" si="171"/>
        <v>#N/A</v>
      </c>
      <c r="M848" s="15" t="e">
        <f t="shared" si="171"/>
        <v>#N/A</v>
      </c>
      <c r="N848" s="15" t="e">
        <f t="shared" si="171"/>
        <v>#N/A</v>
      </c>
      <c r="O848" s="15" t="e">
        <f t="shared" si="171"/>
        <v>#N/A</v>
      </c>
      <c r="P848" s="15" t="e">
        <f t="shared" si="171"/>
        <v>#N/A</v>
      </c>
      <c r="Q848" s="15" t="e">
        <f t="shared" si="171"/>
        <v>#N/A</v>
      </c>
      <c r="R848" s="15" t="e">
        <f t="shared" si="171"/>
        <v>#N/A</v>
      </c>
      <c r="S848" s="15" t="e">
        <f t="shared" si="171"/>
        <v>#N/A</v>
      </c>
      <c r="T848" s="15" t="e">
        <f t="shared" si="171"/>
        <v>#N/A</v>
      </c>
      <c r="U848" s="15" t="e">
        <f t="shared" si="171"/>
        <v>#N/A</v>
      </c>
      <c r="V848" s="15" t="e">
        <f t="shared" si="171"/>
        <v>#N/A</v>
      </c>
      <c r="W848" s="18" t="e">
        <f t="shared" si="163"/>
        <v>#N/A</v>
      </c>
      <c r="X848" s="18" t="e">
        <f t="shared" si="164"/>
        <v>#N/A</v>
      </c>
      <c r="Y848" s="18" t="e">
        <f t="shared" si="165"/>
        <v>#N/A</v>
      </c>
      <c r="Z848" s="18" t="e">
        <f t="shared" si="166"/>
        <v>#N/A</v>
      </c>
      <c r="AA848" s="15" t="e">
        <f t="shared" si="167"/>
        <v>#N/A</v>
      </c>
      <c r="AB848" s="15" t="e">
        <f t="shared" si="168"/>
        <v>#N/A</v>
      </c>
      <c r="AC848" s="15" t="e">
        <f t="shared" si="169"/>
        <v>#N/A</v>
      </c>
    </row>
    <row r="849" spans="1:29" hidden="1" x14ac:dyDescent="0.2">
      <c r="A849">
        <v>5235</v>
      </c>
      <c r="B849">
        <v>42461</v>
      </c>
      <c r="C849" t="s">
        <v>4146</v>
      </c>
      <c r="D849" t="s">
        <v>4147</v>
      </c>
      <c r="E849" t="s">
        <v>941</v>
      </c>
      <c r="F849" t="s">
        <v>942</v>
      </c>
      <c r="G849" t="str">
        <f t="shared" si="162"/>
        <v>Honour Village - 1100 Pound Road, Clyde North</v>
      </c>
      <c r="H849" s="15">
        <f t="shared" si="171"/>
        <v>0</v>
      </c>
      <c r="I849" s="15">
        <f t="shared" si="171"/>
        <v>0</v>
      </c>
      <c r="J849" s="15">
        <f t="shared" si="171"/>
        <v>91207.03</v>
      </c>
      <c r="K849" s="15">
        <f t="shared" si="171"/>
        <v>179275.86</v>
      </c>
      <c r="L849" s="15">
        <f t="shared" si="171"/>
        <v>0</v>
      </c>
      <c r="M849" s="15">
        <f t="shared" si="171"/>
        <v>0</v>
      </c>
      <c r="N849" s="15">
        <f t="shared" si="171"/>
        <v>0</v>
      </c>
      <c r="O849" s="15">
        <f t="shared" si="171"/>
        <v>89943.53</v>
      </c>
      <c r="P849" s="15">
        <f t="shared" si="171"/>
        <v>91207.03</v>
      </c>
      <c r="Q849" s="15">
        <f t="shared" si="171"/>
        <v>0</v>
      </c>
      <c r="R849" s="15">
        <f t="shared" si="171"/>
        <v>178012.36</v>
      </c>
      <c r="S849" s="15">
        <f t="shared" si="171"/>
        <v>179275.86</v>
      </c>
      <c r="T849" s="15">
        <f t="shared" si="171"/>
        <v>0</v>
      </c>
      <c r="U849" s="15">
        <f t="shared" si="171"/>
        <v>55254.32</v>
      </c>
      <c r="V849" s="15">
        <f t="shared" si="171"/>
        <v>0</v>
      </c>
      <c r="W849" s="18">
        <f t="shared" si="163"/>
        <v>0</v>
      </c>
      <c r="X849" s="18">
        <f t="shared" si="164"/>
        <v>179275.86</v>
      </c>
      <c r="Y849" s="18">
        <f t="shared" si="165"/>
        <v>-179275.86</v>
      </c>
      <c r="Z849" s="18">
        <f t="shared" si="166"/>
        <v>0</v>
      </c>
      <c r="AA849" s="15">
        <f t="shared" si="167"/>
        <v>88068.829999999987</v>
      </c>
      <c r="AB849" s="15">
        <f t="shared" si="168"/>
        <v>91207.03</v>
      </c>
      <c r="AC849" s="15">
        <f t="shared" si="169"/>
        <v>0</v>
      </c>
    </row>
    <row r="850" spans="1:29" hidden="1" x14ac:dyDescent="0.2">
      <c r="A850">
        <v>5236</v>
      </c>
      <c r="B850">
        <v>42973</v>
      </c>
      <c r="C850" t="s">
        <v>4148</v>
      </c>
      <c r="D850" t="s">
        <v>4149</v>
      </c>
      <c r="E850" t="s">
        <v>941</v>
      </c>
      <c r="F850" t="s">
        <v>942</v>
      </c>
      <c r="G850" t="str">
        <f t="shared" si="162"/>
        <v>183 Pound Road, Hampton Park</v>
      </c>
      <c r="H850" s="15">
        <f t="shared" si="171"/>
        <v>0</v>
      </c>
      <c r="I850" s="15">
        <f t="shared" si="171"/>
        <v>0</v>
      </c>
      <c r="J850" s="15">
        <f t="shared" si="171"/>
        <v>2833</v>
      </c>
      <c r="K850" s="15">
        <f t="shared" si="171"/>
        <v>8397.99</v>
      </c>
      <c r="L850" s="15">
        <f t="shared" si="171"/>
        <v>0</v>
      </c>
      <c r="M850" s="15">
        <f t="shared" si="171"/>
        <v>0</v>
      </c>
      <c r="N850" s="15">
        <f t="shared" si="171"/>
        <v>0</v>
      </c>
      <c r="O850" s="15">
        <f t="shared" si="171"/>
        <v>2833</v>
      </c>
      <c r="P850" s="15">
        <f t="shared" si="171"/>
        <v>2833</v>
      </c>
      <c r="Q850" s="15">
        <f t="shared" si="171"/>
        <v>0</v>
      </c>
      <c r="R850" s="15">
        <f t="shared" si="171"/>
        <v>8397.99</v>
      </c>
      <c r="S850" s="15">
        <f t="shared" si="171"/>
        <v>8397.99</v>
      </c>
      <c r="T850" s="15">
        <f t="shared" si="171"/>
        <v>0</v>
      </c>
      <c r="U850" s="15">
        <f t="shared" si="171"/>
        <v>8056.37</v>
      </c>
      <c r="V850" s="15">
        <f t="shared" si="171"/>
        <v>0</v>
      </c>
      <c r="W850" s="18">
        <f t="shared" si="163"/>
        <v>0</v>
      </c>
      <c r="X850" s="18">
        <f t="shared" si="164"/>
        <v>8397.99</v>
      </c>
      <c r="Y850" s="18">
        <f t="shared" si="165"/>
        <v>-8397.99</v>
      </c>
      <c r="Z850" s="18">
        <f t="shared" si="166"/>
        <v>0</v>
      </c>
      <c r="AA850" s="15">
        <f t="shared" si="167"/>
        <v>5564.99</v>
      </c>
      <c r="AB850" s="15">
        <f t="shared" si="168"/>
        <v>2833</v>
      </c>
      <c r="AC850" s="15">
        <f t="shared" si="169"/>
        <v>0</v>
      </c>
    </row>
    <row r="851" spans="1:29" hidden="1" x14ac:dyDescent="0.2">
      <c r="A851">
        <v>5237</v>
      </c>
      <c r="B851">
        <v>42241</v>
      </c>
      <c r="D851" t="s">
        <v>4150</v>
      </c>
      <c r="E851" t="s">
        <v>941</v>
      </c>
      <c r="F851" t="s">
        <v>942</v>
      </c>
      <c r="G851" t="str">
        <f t="shared" si="162"/>
        <v>VTS3 Caulfield LXRA</v>
      </c>
      <c r="H851" s="15">
        <f t="shared" si="171"/>
        <v>0</v>
      </c>
      <c r="I851" s="15">
        <f t="shared" si="171"/>
        <v>0</v>
      </c>
      <c r="J851" s="15">
        <f t="shared" si="171"/>
        <v>7317.12</v>
      </c>
      <c r="K851" s="15">
        <f t="shared" si="171"/>
        <v>34896.300000000003</v>
      </c>
      <c r="L851" s="15">
        <f t="shared" si="171"/>
        <v>0</v>
      </c>
      <c r="M851" s="15">
        <f t="shared" si="171"/>
        <v>0</v>
      </c>
      <c r="N851" s="15">
        <f t="shared" si="171"/>
        <v>0</v>
      </c>
      <c r="O851" s="15">
        <f t="shared" si="171"/>
        <v>7219.12</v>
      </c>
      <c r="P851" s="15">
        <f t="shared" si="171"/>
        <v>7317.12</v>
      </c>
      <c r="Q851" s="15">
        <f t="shared" si="171"/>
        <v>0</v>
      </c>
      <c r="R851" s="15">
        <f t="shared" si="171"/>
        <v>34798.300000000003</v>
      </c>
      <c r="S851" s="15">
        <f t="shared" si="171"/>
        <v>34896.300000000003</v>
      </c>
      <c r="T851" s="15">
        <f t="shared" si="171"/>
        <v>0</v>
      </c>
      <c r="U851" s="15">
        <f t="shared" si="171"/>
        <v>447.72</v>
      </c>
      <c r="V851" s="15">
        <f t="shared" si="171"/>
        <v>0</v>
      </c>
      <c r="W851" s="18">
        <f t="shared" si="163"/>
        <v>0</v>
      </c>
      <c r="X851" s="18">
        <f t="shared" si="164"/>
        <v>34896.300000000003</v>
      </c>
      <c r="Y851" s="18">
        <f t="shared" si="165"/>
        <v>-34896.300000000003</v>
      </c>
      <c r="Z851" s="18">
        <f t="shared" si="166"/>
        <v>0</v>
      </c>
      <c r="AA851" s="15">
        <f t="shared" si="167"/>
        <v>27579.180000000004</v>
      </c>
      <c r="AB851" s="15">
        <f t="shared" si="168"/>
        <v>7317.12</v>
      </c>
      <c r="AC851" s="15">
        <f t="shared" si="169"/>
        <v>0</v>
      </c>
    </row>
    <row r="852" spans="1:29" hidden="1" x14ac:dyDescent="0.2">
      <c r="A852">
        <v>5238</v>
      </c>
      <c r="B852">
        <v>42975</v>
      </c>
      <c r="D852" t="s">
        <v>4151</v>
      </c>
      <c r="E852" t="s">
        <v>941</v>
      </c>
      <c r="F852" t="s">
        <v>942</v>
      </c>
      <c r="G852" t="str">
        <f t="shared" si="162"/>
        <v>VTS3 Beattys Rd West.Water</v>
      </c>
      <c r="H852" s="15">
        <f t="shared" si="171"/>
        <v>0</v>
      </c>
      <c r="I852" s="15">
        <f t="shared" si="171"/>
        <v>0</v>
      </c>
      <c r="J852" s="15">
        <f t="shared" si="171"/>
        <v>49745.52</v>
      </c>
      <c r="K852" s="15">
        <f t="shared" si="171"/>
        <v>66455.320000000007</v>
      </c>
      <c r="L852" s="15">
        <f t="shared" si="171"/>
        <v>0</v>
      </c>
      <c r="M852" s="15">
        <f t="shared" si="171"/>
        <v>0</v>
      </c>
      <c r="N852" s="15">
        <f t="shared" si="171"/>
        <v>0</v>
      </c>
      <c r="O852" s="15">
        <f t="shared" si="171"/>
        <v>49745.52</v>
      </c>
      <c r="P852" s="15">
        <f t="shared" si="171"/>
        <v>49745.52</v>
      </c>
      <c r="Q852" s="15">
        <f t="shared" si="171"/>
        <v>0</v>
      </c>
      <c r="R852" s="15">
        <f t="shared" si="171"/>
        <v>66455.320000000007</v>
      </c>
      <c r="S852" s="15">
        <f t="shared" si="171"/>
        <v>66455.320000000007</v>
      </c>
      <c r="T852" s="15">
        <f t="shared" si="171"/>
        <v>0</v>
      </c>
      <c r="U852" s="15">
        <f t="shared" si="171"/>
        <v>18904.64</v>
      </c>
      <c r="V852" s="15">
        <f t="shared" si="171"/>
        <v>0</v>
      </c>
      <c r="W852" s="18">
        <f t="shared" si="163"/>
        <v>0</v>
      </c>
      <c r="X852" s="18">
        <f t="shared" si="164"/>
        <v>66455.320000000007</v>
      </c>
      <c r="Y852" s="18">
        <f t="shared" si="165"/>
        <v>-66455.320000000007</v>
      </c>
      <c r="Z852" s="18">
        <f t="shared" si="166"/>
        <v>0</v>
      </c>
      <c r="AA852" s="15">
        <f t="shared" si="167"/>
        <v>16709.80000000001</v>
      </c>
      <c r="AB852" s="15">
        <f t="shared" si="168"/>
        <v>49745.52</v>
      </c>
      <c r="AC852" s="15">
        <f t="shared" si="169"/>
        <v>0</v>
      </c>
    </row>
    <row r="853" spans="1:29" hidden="1" x14ac:dyDescent="0.2">
      <c r="A853">
        <v>5239</v>
      </c>
      <c r="B853">
        <v>42978</v>
      </c>
      <c r="D853" t="s">
        <v>4152</v>
      </c>
      <c r="E853" t="s">
        <v>941</v>
      </c>
      <c r="F853" t="s">
        <v>942</v>
      </c>
      <c r="G853" t="e">
        <f t="shared" si="162"/>
        <v>#N/A</v>
      </c>
      <c r="H853" s="15" t="e">
        <f t="shared" si="171"/>
        <v>#N/A</v>
      </c>
      <c r="I853" s="15" t="e">
        <f t="shared" si="171"/>
        <v>#N/A</v>
      </c>
      <c r="J853" s="15" t="e">
        <f t="shared" si="171"/>
        <v>#N/A</v>
      </c>
      <c r="K853" s="15" t="e">
        <f t="shared" si="171"/>
        <v>#N/A</v>
      </c>
      <c r="L853" s="15" t="e">
        <f t="shared" si="171"/>
        <v>#N/A</v>
      </c>
      <c r="M853" s="15" t="e">
        <f t="shared" si="171"/>
        <v>#N/A</v>
      </c>
      <c r="N853" s="15" t="e">
        <f t="shared" si="171"/>
        <v>#N/A</v>
      </c>
      <c r="O853" s="15" t="e">
        <f t="shared" si="171"/>
        <v>#N/A</v>
      </c>
      <c r="P853" s="15" t="e">
        <f t="shared" si="171"/>
        <v>#N/A</v>
      </c>
      <c r="Q853" s="15" t="e">
        <f t="shared" si="171"/>
        <v>#N/A</v>
      </c>
      <c r="R853" s="15" t="e">
        <f t="shared" si="171"/>
        <v>#N/A</v>
      </c>
      <c r="S853" s="15" t="e">
        <f t="shared" si="171"/>
        <v>#N/A</v>
      </c>
      <c r="T853" s="15" t="e">
        <f t="shared" si="171"/>
        <v>#N/A</v>
      </c>
      <c r="U853" s="15" t="e">
        <f t="shared" si="171"/>
        <v>#N/A</v>
      </c>
      <c r="V853" s="15" t="e">
        <f t="shared" si="171"/>
        <v>#N/A</v>
      </c>
      <c r="W853" s="18" t="e">
        <f t="shared" si="163"/>
        <v>#N/A</v>
      </c>
      <c r="X853" s="18" t="e">
        <f t="shared" si="164"/>
        <v>#N/A</v>
      </c>
      <c r="Y853" s="18" t="e">
        <f t="shared" si="165"/>
        <v>#N/A</v>
      </c>
      <c r="Z853" s="18" t="e">
        <f t="shared" si="166"/>
        <v>#N/A</v>
      </c>
      <c r="AA853" s="15" t="e">
        <f t="shared" si="167"/>
        <v>#N/A</v>
      </c>
      <c r="AB853" s="15" t="e">
        <f t="shared" si="168"/>
        <v>#N/A</v>
      </c>
      <c r="AC853" s="15" t="e">
        <f t="shared" si="169"/>
        <v>#N/A</v>
      </c>
    </row>
    <row r="854" spans="1:29" hidden="1" x14ac:dyDescent="0.2">
      <c r="A854">
        <v>5240</v>
      </c>
      <c r="B854">
        <v>41804</v>
      </c>
      <c r="D854" t="s">
        <v>4153</v>
      </c>
      <c r="E854" t="s">
        <v>6273</v>
      </c>
      <c r="F854" t="s">
        <v>1775</v>
      </c>
      <c r="G854" t="e">
        <f t="shared" si="162"/>
        <v>#N/A</v>
      </c>
      <c r="H854" s="15" t="e">
        <f t="shared" si="171"/>
        <v>#N/A</v>
      </c>
      <c r="I854" s="15" t="e">
        <f t="shared" si="171"/>
        <v>#N/A</v>
      </c>
      <c r="J854" s="15" t="e">
        <f t="shared" si="171"/>
        <v>#N/A</v>
      </c>
      <c r="K854" s="15" t="e">
        <f t="shared" si="171"/>
        <v>#N/A</v>
      </c>
      <c r="L854" s="15" t="e">
        <f t="shared" si="171"/>
        <v>#N/A</v>
      </c>
      <c r="M854" s="15" t="e">
        <f t="shared" si="171"/>
        <v>#N/A</v>
      </c>
      <c r="N854" s="15" t="e">
        <f t="shared" si="171"/>
        <v>#N/A</v>
      </c>
      <c r="O854" s="15" t="e">
        <f t="shared" si="171"/>
        <v>#N/A</v>
      </c>
      <c r="P854" s="15" t="e">
        <f t="shared" si="171"/>
        <v>#N/A</v>
      </c>
      <c r="Q854" s="15" t="e">
        <f t="shared" si="171"/>
        <v>#N/A</v>
      </c>
      <c r="R854" s="15" t="e">
        <f t="shared" si="171"/>
        <v>#N/A</v>
      </c>
      <c r="S854" s="15" t="e">
        <f t="shared" si="171"/>
        <v>#N/A</v>
      </c>
      <c r="T854" s="15" t="e">
        <f t="shared" si="171"/>
        <v>#N/A</v>
      </c>
      <c r="U854" s="15" t="e">
        <f t="shared" si="171"/>
        <v>#N/A</v>
      </c>
      <c r="V854" s="15" t="e">
        <f t="shared" si="171"/>
        <v>#N/A</v>
      </c>
      <c r="W854" s="18" t="e">
        <f t="shared" si="163"/>
        <v>#N/A</v>
      </c>
      <c r="X854" s="18" t="e">
        <f t="shared" si="164"/>
        <v>#N/A</v>
      </c>
      <c r="Y854" s="18" t="e">
        <f t="shared" si="165"/>
        <v>#N/A</v>
      </c>
      <c r="Z854" s="18" t="e">
        <f t="shared" si="166"/>
        <v>#N/A</v>
      </c>
      <c r="AA854" s="15" t="e">
        <f t="shared" si="167"/>
        <v>#N/A</v>
      </c>
      <c r="AB854" s="15" t="e">
        <f t="shared" si="168"/>
        <v>#N/A</v>
      </c>
      <c r="AC854" s="15" t="e">
        <f t="shared" si="169"/>
        <v>#N/A</v>
      </c>
    </row>
    <row r="855" spans="1:29" hidden="1" x14ac:dyDescent="0.2">
      <c r="A855">
        <v>5241</v>
      </c>
      <c r="B855">
        <v>42728</v>
      </c>
      <c r="D855" t="s">
        <v>4155</v>
      </c>
      <c r="E855" t="s">
        <v>346</v>
      </c>
      <c r="F855" t="s">
        <v>347</v>
      </c>
      <c r="G855" t="str">
        <f t="shared" si="162"/>
        <v>SIB21 - PQR Development</v>
      </c>
      <c r="H855" s="15">
        <f t="shared" si="171"/>
        <v>0</v>
      </c>
      <c r="I855" s="15">
        <f t="shared" si="171"/>
        <v>0</v>
      </c>
      <c r="J855" s="15">
        <f t="shared" si="171"/>
        <v>73296.259999999995</v>
      </c>
      <c r="K855" s="15">
        <f t="shared" si="171"/>
        <v>151181.24</v>
      </c>
      <c r="L855" s="15">
        <f t="shared" si="171"/>
        <v>100000</v>
      </c>
      <c r="M855" s="15">
        <f t="shared" si="171"/>
        <v>100000</v>
      </c>
      <c r="N855" s="15">
        <f t="shared" si="171"/>
        <v>245000</v>
      </c>
      <c r="O855" s="15">
        <f t="shared" si="171"/>
        <v>119782.86</v>
      </c>
      <c r="P855" s="15">
        <f t="shared" si="171"/>
        <v>101296.26</v>
      </c>
      <c r="Q855" s="15">
        <f t="shared" si="171"/>
        <v>28000</v>
      </c>
      <c r="R855" s="15">
        <f t="shared" si="171"/>
        <v>197667.84</v>
      </c>
      <c r="S855" s="15">
        <f t="shared" si="171"/>
        <v>179181.24</v>
      </c>
      <c r="T855" s="15">
        <f t="shared" si="171"/>
        <v>28000</v>
      </c>
      <c r="U855" s="15">
        <f t="shared" si="171"/>
        <v>25884.400000000001</v>
      </c>
      <c r="V855" s="15">
        <f t="shared" si="171"/>
        <v>0</v>
      </c>
      <c r="W855" s="18">
        <f t="shared" si="163"/>
        <v>245000</v>
      </c>
      <c r="X855" s="18">
        <f t="shared" si="164"/>
        <v>179181.24</v>
      </c>
      <c r="Y855" s="18">
        <f t="shared" si="165"/>
        <v>65818.760000000009</v>
      </c>
      <c r="Z855" s="18">
        <f t="shared" si="166"/>
        <v>100000</v>
      </c>
      <c r="AA855" s="15">
        <f t="shared" si="167"/>
        <v>77884.98</v>
      </c>
      <c r="AB855" s="15">
        <f t="shared" si="168"/>
        <v>101296.26</v>
      </c>
      <c r="AC855" s="15">
        <f t="shared" si="169"/>
        <v>0</v>
      </c>
    </row>
    <row r="856" spans="1:29" hidden="1" x14ac:dyDescent="0.2">
      <c r="A856">
        <v>5242</v>
      </c>
      <c r="B856">
        <v>42726</v>
      </c>
      <c r="D856" t="s">
        <v>4156</v>
      </c>
      <c r="E856" t="s">
        <v>123</v>
      </c>
      <c r="F856" t="s">
        <v>124</v>
      </c>
      <c r="G856" t="e">
        <f t="shared" si="162"/>
        <v>#N/A</v>
      </c>
      <c r="H856" s="15" t="e">
        <f t="shared" si="171"/>
        <v>#N/A</v>
      </c>
      <c r="I856" s="15" t="e">
        <f t="shared" si="171"/>
        <v>#N/A</v>
      </c>
      <c r="J856" s="15" t="e">
        <f t="shared" si="171"/>
        <v>#N/A</v>
      </c>
      <c r="K856" s="15" t="e">
        <f t="shared" si="171"/>
        <v>#N/A</v>
      </c>
      <c r="L856" s="15" t="e">
        <f t="shared" si="171"/>
        <v>#N/A</v>
      </c>
      <c r="M856" s="15" t="e">
        <f t="shared" si="171"/>
        <v>#N/A</v>
      </c>
      <c r="N856" s="15" t="e">
        <f t="shared" si="171"/>
        <v>#N/A</v>
      </c>
      <c r="O856" s="15" t="e">
        <f t="shared" si="171"/>
        <v>#N/A</v>
      </c>
      <c r="P856" s="15" t="e">
        <f t="shared" si="171"/>
        <v>#N/A</v>
      </c>
      <c r="Q856" s="15" t="e">
        <f t="shared" si="171"/>
        <v>#N/A</v>
      </c>
      <c r="R856" s="15" t="e">
        <f t="shared" si="171"/>
        <v>#N/A</v>
      </c>
      <c r="S856" s="15" t="e">
        <f t="shared" si="171"/>
        <v>#N/A</v>
      </c>
      <c r="T856" s="15" t="e">
        <f t="shared" si="171"/>
        <v>#N/A</v>
      </c>
      <c r="U856" s="15" t="e">
        <f t="shared" si="171"/>
        <v>#N/A</v>
      </c>
      <c r="V856" s="15" t="e">
        <f t="shared" si="171"/>
        <v>#N/A</v>
      </c>
      <c r="W856" s="18" t="e">
        <f t="shared" si="163"/>
        <v>#N/A</v>
      </c>
      <c r="X856" s="18" t="e">
        <f t="shared" si="164"/>
        <v>#N/A</v>
      </c>
      <c r="Y856" s="18" t="e">
        <f t="shared" si="165"/>
        <v>#N/A</v>
      </c>
      <c r="Z856" s="18" t="e">
        <f t="shared" si="166"/>
        <v>#N/A</v>
      </c>
      <c r="AA856" s="15" t="e">
        <f t="shared" si="167"/>
        <v>#N/A</v>
      </c>
      <c r="AB856" s="15" t="e">
        <f t="shared" si="168"/>
        <v>#N/A</v>
      </c>
      <c r="AC856" s="15" t="e">
        <f t="shared" si="169"/>
        <v>#N/A</v>
      </c>
    </row>
    <row r="857" spans="1:29" hidden="1" x14ac:dyDescent="0.2">
      <c r="A857">
        <v>5243</v>
      </c>
      <c r="B857">
        <v>42828</v>
      </c>
      <c r="D857" t="s">
        <v>4158</v>
      </c>
      <c r="E857" t="s">
        <v>123</v>
      </c>
      <c r="F857" t="s">
        <v>124</v>
      </c>
      <c r="G857" t="e">
        <f t="shared" si="162"/>
        <v>#N/A</v>
      </c>
      <c r="H857" s="15" t="e">
        <f t="shared" si="171"/>
        <v>#N/A</v>
      </c>
      <c r="I857" s="15" t="e">
        <f t="shared" si="171"/>
        <v>#N/A</v>
      </c>
      <c r="J857" s="15" t="e">
        <f t="shared" si="171"/>
        <v>#N/A</v>
      </c>
      <c r="K857" s="15" t="e">
        <f t="shared" si="171"/>
        <v>#N/A</v>
      </c>
      <c r="L857" s="15" t="e">
        <f t="shared" si="171"/>
        <v>#N/A</v>
      </c>
      <c r="M857" s="15" t="e">
        <f t="shared" si="171"/>
        <v>#N/A</v>
      </c>
      <c r="N857" s="15" t="e">
        <f t="shared" si="171"/>
        <v>#N/A</v>
      </c>
      <c r="O857" s="15" t="e">
        <f t="shared" si="171"/>
        <v>#N/A</v>
      </c>
      <c r="P857" s="15" t="e">
        <f t="shared" si="171"/>
        <v>#N/A</v>
      </c>
      <c r="Q857" s="15" t="e">
        <f t="shared" si="171"/>
        <v>#N/A</v>
      </c>
      <c r="R857" s="15" t="e">
        <f t="shared" si="171"/>
        <v>#N/A</v>
      </c>
      <c r="S857" s="15" t="e">
        <f t="shared" si="171"/>
        <v>#N/A</v>
      </c>
      <c r="T857" s="15" t="e">
        <f t="shared" si="171"/>
        <v>#N/A</v>
      </c>
      <c r="U857" s="15" t="e">
        <f t="shared" si="171"/>
        <v>#N/A</v>
      </c>
      <c r="V857" s="15" t="e">
        <f t="shared" si="171"/>
        <v>#N/A</v>
      </c>
      <c r="W857" s="18" t="e">
        <f t="shared" si="163"/>
        <v>#N/A</v>
      </c>
      <c r="X857" s="18" t="e">
        <f t="shared" si="164"/>
        <v>#N/A</v>
      </c>
      <c r="Y857" s="18" t="e">
        <f t="shared" si="165"/>
        <v>#N/A</v>
      </c>
      <c r="Z857" s="18" t="e">
        <f t="shared" si="166"/>
        <v>#N/A</v>
      </c>
      <c r="AA857" s="15" t="e">
        <f t="shared" si="167"/>
        <v>#N/A</v>
      </c>
      <c r="AB857" s="15" t="e">
        <f t="shared" si="168"/>
        <v>#N/A</v>
      </c>
      <c r="AC857" s="15" t="e">
        <f t="shared" si="169"/>
        <v>#N/A</v>
      </c>
    </row>
    <row r="858" spans="1:29" hidden="1" x14ac:dyDescent="0.2">
      <c r="A858">
        <v>5244</v>
      </c>
      <c r="B858">
        <v>42875</v>
      </c>
      <c r="D858" t="s">
        <v>4160</v>
      </c>
      <c r="E858" t="s">
        <v>29</v>
      </c>
      <c r="F858" t="s">
        <v>30</v>
      </c>
      <c r="G858" t="str">
        <f t="shared" si="162"/>
        <v>RBI - Risk Based Inspection</v>
      </c>
      <c r="H858" s="15">
        <f t="shared" ref="H858:V874" si="172">VLOOKUP($A858,SIBMonthly,H$1,FALSE)</f>
        <v>0</v>
      </c>
      <c r="I858" s="15">
        <f t="shared" si="172"/>
        <v>0</v>
      </c>
      <c r="J858" s="15">
        <f t="shared" si="172"/>
        <v>1274867.77</v>
      </c>
      <c r="K858" s="15">
        <f t="shared" si="172"/>
        <v>5497293.1200000001</v>
      </c>
      <c r="L858" s="15">
        <f t="shared" si="172"/>
        <v>1700000</v>
      </c>
      <c r="M858" s="15">
        <f t="shared" si="172"/>
        <v>1555803.9</v>
      </c>
      <c r="N858" s="15">
        <f t="shared" si="172"/>
        <v>6030209</v>
      </c>
      <c r="O858" s="15">
        <f t="shared" si="172"/>
        <v>1701676.9</v>
      </c>
      <c r="P858" s="15">
        <f t="shared" si="172"/>
        <v>1695867.77</v>
      </c>
      <c r="Q858" s="15">
        <f t="shared" si="172"/>
        <v>421000</v>
      </c>
      <c r="R858" s="15">
        <f t="shared" si="172"/>
        <v>7974102.25</v>
      </c>
      <c r="S858" s="15">
        <f t="shared" si="172"/>
        <v>9768293.1199999992</v>
      </c>
      <c r="T858" s="15">
        <f t="shared" si="172"/>
        <v>4271000</v>
      </c>
      <c r="U858" s="15">
        <f t="shared" si="172"/>
        <v>162076.64000000001</v>
      </c>
      <c r="V858" s="15">
        <f t="shared" si="172"/>
        <v>0</v>
      </c>
      <c r="W858" s="18">
        <f t="shared" si="163"/>
        <v>6030209</v>
      </c>
      <c r="X858" s="18">
        <f t="shared" si="164"/>
        <v>9768293.1199999992</v>
      </c>
      <c r="Y858" s="18">
        <f t="shared" si="165"/>
        <v>-3738084.1199999992</v>
      </c>
      <c r="Z858" s="18">
        <f t="shared" si="166"/>
        <v>1555803.9</v>
      </c>
      <c r="AA858" s="15">
        <f t="shared" si="167"/>
        <v>4222425.3499999996</v>
      </c>
      <c r="AB858" s="15">
        <f t="shared" si="168"/>
        <v>1695867.77</v>
      </c>
      <c r="AC858" s="15">
        <f t="shared" si="169"/>
        <v>3850000</v>
      </c>
    </row>
    <row r="859" spans="1:29" hidden="1" x14ac:dyDescent="0.2">
      <c r="A859">
        <v>5245</v>
      </c>
      <c r="B859">
        <v>41741</v>
      </c>
      <c r="C859" t="s">
        <v>4161</v>
      </c>
      <c r="D859" t="s">
        <v>4162</v>
      </c>
      <c r="E859" t="s">
        <v>174</v>
      </c>
      <c r="F859" t="s">
        <v>881</v>
      </c>
      <c r="G859" t="e">
        <f t="shared" si="162"/>
        <v>#N/A</v>
      </c>
      <c r="H859" s="15" t="e">
        <f t="shared" si="172"/>
        <v>#N/A</v>
      </c>
      <c r="I859" s="15" t="e">
        <f t="shared" si="172"/>
        <v>#N/A</v>
      </c>
      <c r="J859" s="15" t="e">
        <f t="shared" si="172"/>
        <v>#N/A</v>
      </c>
      <c r="K859" s="15" t="e">
        <f t="shared" si="172"/>
        <v>#N/A</v>
      </c>
      <c r="L859" s="15" t="e">
        <f t="shared" si="172"/>
        <v>#N/A</v>
      </c>
      <c r="M859" s="15" t="e">
        <f t="shared" si="172"/>
        <v>#N/A</v>
      </c>
      <c r="N859" s="15" t="e">
        <f t="shared" si="172"/>
        <v>#N/A</v>
      </c>
      <c r="O859" s="15" t="e">
        <f t="shared" si="172"/>
        <v>#N/A</v>
      </c>
      <c r="P859" s="15" t="e">
        <f t="shared" si="172"/>
        <v>#N/A</v>
      </c>
      <c r="Q859" s="15" t="e">
        <f t="shared" si="172"/>
        <v>#N/A</v>
      </c>
      <c r="R859" s="15" t="e">
        <f t="shared" si="172"/>
        <v>#N/A</v>
      </c>
      <c r="S859" s="15" t="e">
        <f t="shared" si="172"/>
        <v>#N/A</v>
      </c>
      <c r="T859" s="15" t="e">
        <f t="shared" si="172"/>
        <v>#N/A</v>
      </c>
      <c r="U859" s="15" t="e">
        <f t="shared" si="172"/>
        <v>#N/A</v>
      </c>
      <c r="V859" s="15" t="e">
        <f t="shared" si="172"/>
        <v>#N/A</v>
      </c>
      <c r="W859" s="18" t="e">
        <f t="shared" si="163"/>
        <v>#N/A</v>
      </c>
      <c r="X859" s="18" t="e">
        <f t="shared" si="164"/>
        <v>#N/A</v>
      </c>
      <c r="Y859" s="18" t="e">
        <f t="shared" si="165"/>
        <v>#N/A</v>
      </c>
      <c r="Z859" s="18" t="e">
        <f t="shared" si="166"/>
        <v>#N/A</v>
      </c>
      <c r="AA859" s="15" t="e">
        <f t="shared" si="167"/>
        <v>#N/A</v>
      </c>
      <c r="AB859" s="15" t="e">
        <f t="shared" si="168"/>
        <v>#N/A</v>
      </c>
      <c r="AC859" s="15" t="e">
        <f t="shared" si="169"/>
        <v>#N/A</v>
      </c>
    </row>
    <row r="860" spans="1:29" hidden="1" x14ac:dyDescent="0.2">
      <c r="A860">
        <v>5246</v>
      </c>
      <c r="B860">
        <v>42384</v>
      </c>
      <c r="D860" t="s">
        <v>4163</v>
      </c>
      <c r="E860" t="s">
        <v>147</v>
      </c>
      <c r="F860" t="s">
        <v>6268</v>
      </c>
      <c r="G860" t="e">
        <f t="shared" si="162"/>
        <v>#N/A</v>
      </c>
      <c r="H860" s="15" t="e">
        <f t="shared" si="172"/>
        <v>#N/A</v>
      </c>
      <c r="I860" s="15" t="e">
        <f t="shared" si="172"/>
        <v>#N/A</v>
      </c>
      <c r="J860" s="15" t="e">
        <f t="shared" si="172"/>
        <v>#N/A</v>
      </c>
      <c r="K860" s="15" t="e">
        <f t="shared" si="172"/>
        <v>#N/A</v>
      </c>
      <c r="L860" s="15" t="e">
        <f t="shared" si="172"/>
        <v>#N/A</v>
      </c>
      <c r="M860" s="15" t="e">
        <f t="shared" si="172"/>
        <v>#N/A</v>
      </c>
      <c r="N860" s="15" t="e">
        <f t="shared" si="172"/>
        <v>#N/A</v>
      </c>
      <c r="O860" s="15" t="e">
        <f t="shared" si="172"/>
        <v>#N/A</v>
      </c>
      <c r="P860" s="15" t="e">
        <f t="shared" si="172"/>
        <v>#N/A</v>
      </c>
      <c r="Q860" s="15" t="e">
        <f t="shared" si="172"/>
        <v>#N/A</v>
      </c>
      <c r="R860" s="15" t="e">
        <f t="shared" si="172"/>
        <v>#N/A</v>
      </c>
      <c r="S860" s="15" t="e">
        <f t="shared" si="172"/>
        <v>#N/A</v>
      </c>
      <c r="T860" s="15" t="e">
        <f t="shared" si="172"/>
        <v>#N/A</v>
      </c>
      <c r="U860" s="15" t="e">
        <f t="shared" si="172"/>
        <v>#N/A</v>
      </c>
      <c r="V860" s="15" t="e">
        <f t="shared" si="172"/>
        <v>#N/A</v>
      </c>
      <c r="W860" s="18" t="e">
        <f t="shared" si="163"/>
        <v>#N/A</v>
      </c>
      <c r="X860" s="18" t="e">
        <f t="shared" si="164"/>
        <v>#N/A</v>
      </c>
      <c r="Y860" s="18" t="e">
        <f t="shared" si="165"/>
        <v>#N/A</v>
      </c>
      <c r="Z860" s="18" t="e">
        <f t="shared" si="166"/>
        <v>#N/A</v>
      </c>
      <c r="AA860" s="15" t="e">
        <f t="shared" si="167"/>
        <v>#N/A</v>
      </c>
      <c r="AB860" s="15" t="e">
        <f t="shared" si="168"/>
        <v>#N/A</v>
      </c>
      <c r="AC860" s="15" t="e">
        <f t="shared" si="169"/>
        <v>#N/A</v>
      </c>
    </row>
    <row r="861" spans="1:29" hidden="1" x14ac:dyDescent="0.2">
      <c r="A861">
        <v>5247</v>
      </c>
      <c r="B861">
        <v>42551</v>
      </c>
      <c r="D861" t="s">
        <v>4165</v>
      </c>
      <c r="E861" t="s">
        <v>91</v>
      </c>
      <c r="F861" t="s">
        <v>92</v>
      </c>
      <c r="G861" t="str">
        <f t="shared" si="162"/>
        <v>CLP Cannington Lateral MFL</v>
      </c>
      <c r="H861" s="15">
        <f t="shared" si="172"/>
        <v>0</v>
      </c>
      <c r="I861" s="15">
        <f t="shared" si="172"/>
        <v>0</v>
      </c>
      <c r="J861" s="15">
        <f t="shared" si="172"/>
        <v>42808.9</v>
      </c>
      <c r="K861" s="15">
        <f t="shared" si="172"/>
        <v>376710.40000000002</v>
      </c>
      <c r="L861" s="15">
        <f t="shared" si="172"/>
        <v>160637</v>
      </c>
      <c r="M861" s="15">
        <f t="shared" si="172"/>
        <v>160637</v>
      </c>
      <c r="N861" s="15">
        <f t="shared" si="172"/>
        <v>495000</v>
      </c>
      <c r="O861" s="15">
        <f t="shared" si="172"/>
        <v>64343.82</v>
      </c>
      <c r="P861" s="15">
        <f t="shared" si="172"/>
        <v>58348.9</v>
      </c>
      <c r="Q861" s="15">
        <f t="shared" si="172"/>
        <v>15540</v>
      </c>
      <c r="R861" s="15">
        <f t="shared" si="172"/>
        <v>1274025.32</v>
      </c>
      <c r="S861" s="15">
        <f t="shared" si="172"/>
        <v>917030.40000000002</v>
      </c>
      <c r="T861" s="15">
        <f t="shared" si="172"/>
        <v>540320</v>
      </c>
      <c r="U861" s="15">
        <f t="shared" si="172"/>
        <v>28897</v>
      </c>
      <c r="V861" s="15">
        <f t="shared" si="172"/>
        <v>0</v>
      </c>
      <c r="W861" s="18">
        <f t="shared" si="163"/>
        <v>495000</v>
      </c>
      <c r="X861" s="18">
        <f t="shared" si="164"/>
        <v>917030.40000000002</v>
      </c>
      <c r="Y861" s="18">
        <f t="shared" si="165"/>
        <v>-422030.4</v>
      </c>
      <c r="Z861" s="18">
        <f t="shared" si="166"/>
        <v>160637</v>
      </c>
      <c r="AA861" s="15">
        <f t="shared" si="167"/>
        <v>333901.5</v>
      </c>
      <c r="AB861" s="15">
        <f t="shared" si="168"/>
        <v>58348.9</v>
      </c>
      <c r="AC861" s="15">
        <f t="shared" si="169"/>
        <v>524780</v>
      </c>
    </row>
    <row r="862" spans="1:29" hidden="1" x14ac:dyDescent="0.2">
      <c r="A862">
        <v>5248</v>
      </c>
      <c r="B862">
        <v>42654</v>
      </c>
      <c r="D862" t="s">
        <v>4166</v>
      </c>
      <c r="E862" t="s">
        <v>123</v>
      </c>
      <c r="F862" t="s">
        <v>124</v>
      </c>
      <c r="G862" t="e">
        <f t="shared" si="162"/>
        <v>#N/A</v>
      </c>
      <c r="H862" s="15" t="e">
        <f t="shared" si="172"/>
        <v>#N/A</v>
      </c>
      <c r="I862" s="15" t="e">
        <f t="shared" si="172"/>
        <v>#N/A</v>
      </c>
      <c r="J862" s="15" t="e">
        <f t="shared" si="172"/>
        <v>#N/A</v>
      </c>
      <c r="K862" s="15" t="e">
        <f t="shared" si="172"/>
        <v>#N/A</v>
      </c>
      <c r="L862" s="15" t="e">
        <f t="shared" si="172"/>
        <v>#N/A</v>
      </c>
      <c r="M862" s="15" t="e">
        <f t="shared" si="172"/>
        <v>#N/A</v>
      </c>
      <c r="N862" s="15" t="e">
        <f t="shared" si="172"/>
        <v>#N/A</v>
      </c>
      <c r="O862" s="15" t="e">
        <f t="shared" si="172"/>
        <v>#N/A</v>
      </c>
      <c r="P862" s="15" t="e">
        <f t="shared" si="172"/>
        <v>#N/A</v>
      </c>
      <c r="Q862" s="15" t="e">
        <f t="shared" si="172"/>
        <v>#N/A</v>
      </c>
      <c r="R862" s="15" t="e">
        <f t="shared" si="172"/>
        <v>#N/A</v>
      </c>
      <c r="S862" s="15" t="e">
        <f t="shared" si="172"/>
        <v>#N/A</v>
      </c>
      <c r="T862" s="15" t="e">
        <f t="shared" si="172"/>
        <v>#N/A</v>
      </c>
      <c r="U862" s="15" t="e">
        <f t="shared" si="172"/>
        <v>#N/A</v>
      </c>
      <c r="V862" s="15" t="e">
        <f t="shared" si="172"/>
        <v>#N/A</v>
      </c>
      <c r="W862" s="18" t="e">
        <f t="shared" si="163"/>
        <v>#N/A</v>
      </c>
      <c r="X862" s="18" t="e">
        <f t="shared" si="164"/>
        <v>#N/A</v>
      </c>
      <c r="Y862" s="18" t="e">
        <f t="shared" si="165"/>
        <v>#N/A</v>
      </c>
      <c r="Z862" s="18" t="e">
        <f t="shared" si="166"/>
        <v>#N/A</v>
      </c>
      <c r="AA862" s="15" t="e">
        <f t="shared" si="167"/>
        <v>#N/A</v>
      </c>
      <c r="AB862" s="15" t="e">
        <f t="shared" si="168"/>
        <v>#N/A</v>
      </c>
      <c r="AC862" s="15" t="e">
        <f t="shared" si="169"/>
        <v>#N/A</v>
      </c>
    </row>
    <row r="863" spans="1:29" hidden="1" x14ac:dyDescent="0.2">
      <c r="A863">
        <v>5249</v>
      </c>
      <c r="B863">
        <v>42723</v>
      </c>
      <c r="D863" t="s">
        <v>4167</v>
      </c>
      <c r="E863" t="s">
        <v>123</v>
      </c>
      <c r="F863" t="s">
        <v>124</v>
      </c>
      <c r="G863" t="e">
        <f t="shared" si="162"/>
        <v>#N/A</v>
      </c>
      <c r="H863" s="15" t="e">
        <f t="shared" si="172"/>
        <v>#N/A</v>
      </c>
      <c r="I863" s="15" t="e">
        <f t="shared" si="172"/>
        <v>#N/A</v>
      </c>
      <c r="J863" s="15" t="e">
        <f t="shared" si="172"/>
        <v>#N/A</v>
      </c>
      <c r="K863" s="15" t="e">
        <f t="shared" si="172"/>
        <v>#N/A</v>
      </c>
      <c r="L863" s="15" t="e">
        <f t="shared" si="172"/>
        <v>#N/A</v>
      </c>
      <c r="M863" s="15" t="e">
        <f t="shared" si="172"/>
        <v>#N/A</v>
      </c>
      <c r="N863" s="15" t="e">
        <f t="shared" si="172"/>
        <v>#N/A</v>
      </c>
      <c r="O863" s="15" t="e">
        <f t="shared" si="172"/>
        <v>#N/A</v>
      </c>
      <c r="P863" s="15" t="e">
        <f t="shared" si="172"/>
        <v>#N/A</v>
      </c>
      <c r="Q863" s="15" t="e">
        <f t="shared" si="172"/>
        <v>#N/A</v>
      </c>
      <c r="R863" s="15" t="e">
        <f t="shared" si="172"/>
        <v>#N/A</v>
      </c>
      <c r="S863" s="15" t="e">
        <f t="shared" si="172"/>
        <v>#N/A</v>
      </c>
      <c r="T863" s="15" t="e">
        <f t="shared" si="172"/>
        <v>#N/A</v>
      </c>
      <c r="U863" s="15" t="e">
        <f t="shared" si="172"/>
        <v>#N/A</v>
      </c>
      <c r="V863" s="15" t="e">
        <f t="shared" si="172"/>
        <v>#N/A</v>
      </c>
      <c r="W863" s="18" t="e">
        <f t="shared" si="163"/>
        <v>#N/A</v>
      </c>
      <c r="X863" s="18" t="e">
        <f t="shared" si="164"/>
        <v>#N/A</v>
      </c>
      <c r="Y863" s="18" t="e">
        <f t="shared" si="165"/>
        <v>#N/A</v>
      </c>
      <c r="Z863" s="18" t="e">
        <f t="shared" si="166"/>
        <v>#N/A</v>
      </c>
      <c r="AA863" s="15" t="e">
        <f t="shared" si="167"/>
        <v>#N/A</v>
      </c>
      <c r="AB863" s="15" t="e">
        <f t="shared" si="168"/>
        <v>#N/A</v>
      </c>
      <c r="AC863" s="15" t="e">
        <f t="shared" si="169"/>
        <v>#N/A</v>
      </c>
    </row>
    <row r="864" spans="1:29" hidden="1" x14ac:dyDescent="0.2">
      <c r="A864">
        <v>5250</v>
      </c>
      <c r="B864">
        <v>42744</v>
      </c>
      <c r="D864" t="s">
        <v>4169</v>
      </c>
      <c r="E864" t="s">
        <v>346</v>
      </c>
      <c r="F864" t="s">
        <v>491</v>
      </c>
      <c r="G864" t="str">
        <f t="shared" si="162"/>
        <v>SIB21 Tech Train Improve</v>
      </c>
      <c r="H864" s="15">
        <f t="shared" si="172"/>
        <v>0</v>
      </c>
      <c r="I864" s="15">
        <f t="shared" si="172"/>
        <v>0</v>
      </c>
      <c r="J864" s="15">
        <f t="shared" si="172"/>
        <v>10997.61</v>
      </c>
      <c r="K864" s="15">
        <f t="shared" si="172"/>
        <v>1120197.46</v>
      </c>
      <c r="L864" s="15">
        <f t="shared" si="172"/>
        <v>0</v>
      </c>
      <c r="M864" s="15">
        <f t="shared" si="172"/>
        <v>0</v>
      </c>
      <c r="N864" s="15">
        <f t="shared" si="172"/>
        <v>980000</v>
      </c>
      <c r="O864" s="15">
        <f t="shared" si="172"/>
        <v>10997.61</v>
      </c>
      <c r="P864" s="15">
        <f t="shared" si="172"/>
        <v>10997.61</v>
      </c>
      <c r="Q864" s="15">
        <f t="shared" si="172"/>
        <v>0</v>
      </c>
      <c r="R864" s="15">
        <f t="shared" si="172"/>
        <v>1120197.46</v>
      </c>
      <c r="S864" s="15">
        <f t="shared" si="172"/>
        <v>1120197.46</v>
      </c>
      <c r="T864" s="15">
        <f t="shared" si="172"/>
        <v>0</v>
      </c>
      <c r="U864" s="15">
        <f t="shared" si="172"/>
        <v>1004.63</v>
      </c>
      <c r="V864" s="15">
        <f t="shared" si="172"/>
        <v>0</v>
      </c>
      <c r="W864" s="18">
        <f t="shared" si="163"/>
        <v>980000</v>
      </c>
      <c r="X864" s="18">
        <f t="shared" si="164"/>
        <v>1120197.46</v>
      </c>
      <c r="Y864" s="18">
        <f t="shared" si="165"/>
        <v>-140197.45999999996</v>
      </c>
      <c r="Z864" s="18">
        <f t="shared" si="166"/>
        <v>0</v>
      </c>
      <c r="AA864" s="15">
        <f t="shared" si="167"/>
        <v>1109199.8499999999</v>
      </c>
      <c r="AB864" s="15">
        <f t="shared" si="168"/>
        <v>10997.61</v>
      </c>
      <c r="AC864" s="15">
        <f t="shared" si="169"/>
        <v>0</v>
      </c>
    </row>
    <row r="865" spans="1:29" hidden="1" x14ac:dyDescent="0.2">
      <c r="A865">
        <v>5252</v>
      </c>
      <c r="B865">
        <v>42795</v>
      </c>
      <c r="D865" t="s">
        <v>4171</v>
      </c>
      <c r="E865" t="s">
        <v>192</v>
      </c>
      <c r="F865" t="s">
        <v>6262</v>
      </c>
      <c r="G865" t="e">
        <f t="shared" si="162"/>
        <v>#N/A</v>
      </c>
      <c r="H865" s="15" t="e">
        <f t="shared" si="172"/>
        <v>#N/A</v>
      </c>
      <c r="I865" s="15" t="e">
        <f t="shared" si="172"/>
        <v>#N/A</v>
      </c>
      <c r="J865" s="15" t="e">
        <f t="shared" si="172"/>
        <v>#N/A</v>
      </c>
      <c r="K865" s="15" t="e">
        <f t="shared" si="172"/>
        <v>#N/A</v>
      </c>
      <c r="L865" s="15" t="e">
        <f t="shared" si="172"/>
        <v>#N/A</v>
      </c>
      <c r="M865" s="15" t="e">
        <f t="shared" si="172"/>
        <v>#N/A</v>
      </c>
      <c r="N865" s="15" t="e">
        <f t="shared" si="172"/>
        <v>#N/A</v>
      </c>
      <c r="O865" s="15" t="e">
        <f t="shared" si="172"/>
        <v>#N/A</v>
      </c>
      <c r="P865" s="15" t="e">
        <f t="shared" si="172"/>
        <v>#N/A</v>
      </c>
      <c r="Q865" s="15" t="e">
        <f t="shared" si="172"/>
        <v>#N/A</v>
      </c>
      <c r="R865" s="15" t="e">
        <f t="shared" si="172"/>
        <v>#N/A</v>
      </c>
      <c r="S865" s="15" t="e">
        <f t="shared" si="172"/>
        <v>#N/A</v>
      </c>
      <c r="T865" s="15" t="e">
        <f t="shared" si="172"/>
        <v>#N/A</v>
      </c>
      <c r="U865" s="15" t="e">
        <f t="shared" si="172"/>
        <v>#N/A</v>
      </c>
      <c r="V865" s="15" t="e">
        <f t="shared" si="172"/>
        <v>#N/A</v>
      </c>
      <c r="W865" s="18" t="e">
        <f t="shared" si="163"/>
        <v>#N/A</v>
      </c>
      <c r="X865" s="18" t="e">
        <f t="shared" si="164"/>
        <v>#N/A</v>
      </c>
      <c r="Y865" s="18" t="e">
        <f t="shared" si="165"/>
        <v>#N/A</v>
      </c>
      <c r="Z865" s="18" t="e">
        <f t="shared" si="166"/>
        <v>#N/A</v>
      </c>
      <c r="AA865" s="15" t="e">
        <f t="shared" si="167"/>
        <v>#N/A</v>
      </c>
      <c r="AB865" s="15" t="e">
        <f t="shared" si="168"/>
        <v>#N/A</v>
      </c>
      <c r="AC865" s="15" t="e">
        <f t="shared" si="169"/>
        <v>#N/A</v>
      </c>
    </row>
    <row r="866" spans="1:29" hidden="1" x14ac:dyDescent="0.2">
      <c r="A866">
        <v>5253</v>
      </c>
      <c r="B866">
        <v>42801</v>
      </c>
      <c r="D866" t="s">
        <v>4172</v>
      </c>
      <c r="E866" t="s">
        <v>66</v>
      </c>
      <c r="F866" t="s">
        <v>67</v>
      </c>
      <c r="G866" t="e">
        <f t="shared" si="162"/>
        <v>#N/A</v>
      </c>
      <c r="H866" s="15" t="e">
        <f t="shared" si="172"/>
        <v>#N/A</v>
      </c>
      <c r="I866" s="15" t="e">
        <f t="shared" si="172"/>
        <v>#N/A</v>
      </c>
      <c r="J866" s="15" t="e">
        <f t="shared" si="172"/>
        <v>#N/A</v>
      </c>
      <c r="K866" s="15" t="e">
        <f t="shared" si="172"/>
        <v>#N/A</v>
      </c>
      <c r="L866" s="15" t="e">
        <f t="shared" si="172"/>
        <v>#N/A</v>
      </c>
      <c r="M866" s="15" t="e">
        <f t="shared" si="172"/>
        <v>#N/A</v>
      </c>
      <c r="N866" s="15" t="e">
        <f t="shared" si="172"/>
        <v>#N/A</v>
      </c>
      <c r="O866" s="15" t="e">
        <f t="shared" si="172"/>
        <v>#N/A</v>
      </c>
      <c r="P866" s="15" t="e">
        <f t="shared" si="172"/>
        <v>#N/A</v>
      </c>
      <c r="Q866" s="15" t="e">
        <f t="shared" si="172"/>
        <v>#N/A</v>
      </c>
      <c r="R866" s="15" t="e">
        <f t="shared" si="172"/>
        <v>#N/A</v>
      </c>
      <c r="S866" s="15" t="e">
        <f t="shared" si="172"/>
        <v>#N/A</v>
      </c>
      <c r="T866" s="15" t="e">
        <f t="shared" si="172"/>
        <v>#N/A</v>
      </c>
      <c r="U866" s="15" t="e">
        <f t="shared" si="172"/>
        <v>#N/A</v>
      </c>
      <c r="V866" s="15" t="e">
        <f t="shared" si="172"/>
        <v>#N/A</v>
      </c>
      <c r="W866" s="18" t="e">
        <f t="shared" si="163"/>
        <v>#N/A</v>
      </c>
      <c r="X866" s="18" t="e">
        <f t="shared" si="164"/>
        <v>#N/A</v>
      </c>
      <c r="Y866" s="18" t="e">
        <f t="shared" si="165"/>
        <v>#N/A</v>
      </c>
      <c r="Z866" s="18" t="e">
        <f t="shared" si="166"/>
        <v>#N/A</v>
      </c>
      <c r="AA866" s="15" t="e">
        <f t="shared" si="167"/>
        <v>#N/A</v>
      </c>
      <c r="AB866" s="15" t="e">
        <f t="shared" si="168"/>
        <v>#N/A</v>
      </c>
      <c r="AC866" s="15" t="e">
        <f t="shared" si="169"/>
        <v>#N/A</v>
      </c>
    </row>
    <row r="867" spans="1:29" hidden="1" x14ac:dyDescent="0.2">
      <c r="A867">
        <v>5254</v>
      </c>
      <c r="B867">
        <v>42823</v>
      </c>
      <c r="C867" t="s">
        <v>4173</v>
      </c>
      <c r="D867" t="s">
        <v>4174</v>
      </c>
      <c r="E867" t="s">
        <v>91</v>
      </c>
      <c r="F867" t="s">
        <v>92</v>
      </c>
      <c r="G867" t="e">
        <f t="shared" si="162"/>
        <v>#N/A</v>
      </c>
      <c r="H867" s="15" t="e">
        <f t="shared" si="172"/>
        <v>#N/A</v>
      </c>
      <c r="I867" s="15" t="e">
        <f t="shared" si="172"/>
        <v>#N/A</v>
      </c>
      <c r="J867" s="15" t="e">
        <f t="shared" si="172"/>
        <v>#N/A</v>
      </c>
      <c r="K867" s="15" t="e">
        <f t="shared" si="172"/>
        <v>#N/A</v>
      </c>
      <c r="L867" s="15" t="e">
        <f t="shared" si="172"/>
        <v>#N/A</v>
      </c>
      <c r="M867" s="15" t="e">
        <f t="shared" si="172"/>
        <v>#N/A</v>
      </c>
      <c r="N867" s="15" t="e">
        <f t="shared" si="172"/>
        <v>#N/A</v>
      </c>
      <c r="O867" s="15" t="e">
        <f t="shared" si="172"/>
        <v>#N/A</v>
      </c>
      <c r="P867" s="15" t="e">
        <f t="shared" si="172"/>
        <v>#N/A</v>
      </c>
      <c r="Q867" s="15" t="e">
        <f t="shared" si="172"/>
        <v>#N/A</v>
      </c>
      <c r="R867" s="15" t="e">
        <f t="shared" si="172"/>
        <v>#N/A</v>
      </c>
      <c r="S867" s="15" t="e">
        <f t="shared" si="172"/>
        <v>#N/A</v>
      </c>
      <c r="T867" s="15" t="e">
        <f t="shared" si="172"/>
        <v>#N/A</v>
      </c>
      <c r="U867" s="15" t="e">
        <f t="shared" si="172"/>
        <v>#N/A</v>
      </c>
      <c r="V867" s="15" t="e">
        <f t="shared" si="172"/>
        <v>#N/A</v>
      </c>
      <c r="W867" s="18" t="e">
        <f t="shared" si="163"/>
        <v>#N/A</v>
      </c>
      <c r="X867" s="18" t="e">
        <f t="shared" si="164"/>
        <v>#N/A</v>
      </c>
      <c r="Y867" s="18" t="e">
        <f t="shared" si="165"/>
        <v>#N/A</v>
      </c>
      <c r="Z867" s="18" t="e">
        <f t="shared" si="166"/>
        <v>#N/A</v>
      </c>
      <c r="AA867" s="15" t="e">
        <f t="shared" si="167"/>
        <v>#N/A</v>
      </c>
      <c r="AB867" s="15" t="e">
        <f t="shared" si="168"/>
        <v>#N/A</v>
      </c>
      <c r="AC867" s="15" t="e">
        <f t="shared" si="169"/>
        <v>#N/A</v>
      </c>
    </row>
    <row r="868" spans="1:29" hidden="1" x14ac:dyDescent="0.2">
      <c r="A868">
        <v>5255</v>
      </c>
      <c r="B868">
        <v>42826</v>
      </c>
      <c r="C868" t="s">
        <v>4175</v>
      </c>
      <c r="D868" t="s">
        <v>3895</v>
      </c>
      <c r="E868" t="s">
        <v>91</v>
      </c>
      <c r="F868" t="s">
        <v>92</v>
      </c>
      <c r="G868" t="str">
        <f t="shared" si="162"/>
        <v>RBP - Dalby CS Major overhaul of C50 gas turbine unit</v>
      </c>
      <c r="H868" s="15">
        <f t="shared" si="172"/>
        <v>0</v>
      </c>
      <c r="I868" s="15">
        <f t="shared" si="172"/>
        <v>0</v>
      </c>
      <c r="J868" s="15">
        <f t="shared" si="172"/>
        <v>-27547.65</v>
      </c>
      <c r="K868" s="15">
        <f t="shared" si="172"/>
        <v>1598744.51</v>
      </c>
      <c r="L868" s="15">
        <f t="shared" si="172"/>
        <v>0</v>
      </c>
      <c r="M868" s="15">
        <f t="shared" si="172"/>
        <v>0</v>
      </c>
      <c r="N868" s="15">
        <f t="shared" si="172"/>
        <v>1806338</v>
      </c>
      <c r="O868" s="15">
        <f t="shared" si="172"/>
        <v>-27547.65</v>
      </c>
      <c r="P868" s="15">
        <f t="shared" si="172"/>
        <v>-27547.65</v>
      </c>
      <c r="Q868" s="15">
        <f t="shared" si="172"/>
        <v>0</v>
      </c>
      <c r="R868" s="15">
        <f t="shared" si="172"/>
        <v>1598744.51</v>
      </c>
      <c r="S868" s="15">
        <f t="shared" si="172"/>
        <v>1598744.51</v>
      </c>
      <c r="T868" s="15">
        <f t="shared" si="172"/>
        <v>0</v>
      </c>
      <c r="U868" s="15">
        <f t="shared" si="172"/>
        <v>28129.91</v>
      </c>
      <c r="V868" s="15">
        <f t="shared" si="172"/>
        <v>0</v>
      </c>
      <c r="W868" s="18">
        <f t="shared" si="163"/>
        <v>1806338</v>
      </c>
      <c r="X868" s="18">
        <f t="shared" si="164"/>
        <v>1598744.51</v>
      </c>
      <c r="Y868" s="18">
        <f t="shared" si="165"/>
        <v>207593.49</v>
      </c>
      <c r="Z868" s="18">
        <f t="shared" si="166"/>
        <v>0</v>
      </c>
      <c r="AA868" s="15">
        <f t="shared" si="167"/>
        <v>1626292.16</v>
      </c>
      <c r="AB868" s="15">
        <f t="shared" si="168"/>
        <v>-27547.65</v>
      </c>
      <c r="AC868" s="15">
        <f t="shared" si="169"/>
        <v>0</v>
      </c>
    </row>
    <row r="869" spans="1:29" hidden="1" x14ac:dyDescent="0.2">
      <c r="A869">
        <v>5256</v>
      </c>
      <c r="B869">
        <v>42829</v>
      </c>
      <c r="D869" t="s">
        <v>4176</v>
      </c>
      <c r="E869" t="s">
        <v>123</v>
      </c>
      <c r="F869" t="s">
        <v>124</v>
      </c>
      <c r="G869" t="e">
        <f t="shared" si="162"/>
        <v>#N/A</v>
      </c>
      <c r="H869" s="15" t="e">
        <f t="shared" si="172"/>
        <v>#N/A</v>
      </c>
      <c r="I869" s="15" t="e">
        <f t="shared" si="172"/>
        <v>#N/A</v>
      </c>
      <c r="J869" s="15" t="e">
        <f t="shared" si="172"/>
        <v>#N/A</v>
      </c>
      <c r="K869" s="15" t="e">
        <f t="shared" si="172"/>
        <v>#N/A</v>
      </c>
      <c r="L869" s="15" t="e">
        <f t="shared" si="172"/>
        <v>#N/A</v>
      </c>
      <c r="M869" s="15" t="e">
        <f t="shared" si="172"/>
        <v>#N/A</v>
      </c>
      <c r="N869" s="15" t="e">
        <f t="shared" si="172"/>
        <v>#N/A</v>
      </c>
      <c r="O869" s="15" t="e">
        <f t="shared" si="172"/>
        <v>#N/A</v>
      </c>
      <c r="P869" s="15" t="e">
        <f t="shared" si="172"/>
        <v>#N/A</v>
      </c>
      <c r="Q869" s="15" t="e">
        <f t="shared" si="172"/>
        <v>#N/A</v>
      </c>
      <c r="R869" s="15" t="e">
        <f t="shared" si="172"/>
        <v>#N/A</v>
      </c>
      <c r="S869" s="15" t="e">
        <f t="shared" si="172"/>
        <v>#N/A</v>
      </c>
      <c r="T869" s="15" t="e">
        <f t="shared" si="172"/>
        <v>#N/A</v>
      </c>
      <c r="U869" s="15" t="e">
        <f t="shared" si="172"/>
        <v>#N/A</v>
      </c>
      <c r="V869" s="15" t="e">
        <f t="shared" si="172"/>
        <v>#N/A</v>
      </c>
      <c r="W869" s="18" t="e">
        <f t="shared" si="163"/>
        <v>#N/A</v>
      </c>
      <c r="X869" s="18" t="e">
        <f t="shared" si="164"/>
        <v>#N/A</v>
      </c>
      <c r="Y869" s="18" t="e">
        <f t="shared" si="165"/>
        <v>#N/A</v>
      </c>
      <c r="Z869" s="18" t="e">
        <f t="shared" si="166"/>
        <v>#N/A</v>
      </c>
      <c r="AA869" s="15" t="e">
        <f t="shared" si="167"/>
        <v>#N/A</v>
      </c>
      <c r="AB869" s="15" t="e">
        <f t="shared" si="168"/>
        <v>#N/A</v>
      </c>
      <c r="AC869" s="15" t="e">
        <f t="shared" si="169"/>
        <v>#N/A</v>
      </c>
    </row>
    <row r="870" spans="1:29" hidden="1" x14ac:dyDescent="0.2">
      <c r="A870">
        <v>5257</v>
      </c>
      <c r="D870" t="s">
        <v>4177</v>
      </c>
      <c r="E870" t="s">
        <v>346</v>
      </c>
      <c r="F870" t="s">
        <v>347</v>
      </c>
      <c r="G870" t="e">
        <f t="shared" si="162"/>
        <v>#N/A</v>
      </c>
      <c r="H870" s="15" t="e">
        <f t="shared" si="172"/>
        <v>#N/A</v>
      </c>
      <c r="I870" s="15" t="e">
        <f t="shared" si="172"/>
        <v>#N/A</v>
      </c>
      <c r="J870" s="15" t="e">
        <f t="shared" si="172"/>
        <v>#N/A</v>
      </c>
      <c r="K870" s="15" t="e">
        <f t="shared" si="172"/>
        <v>#N/A</v>
      </c>
      <c r="L870" s="15" t="e">
        <f t="shared" si="172"/>
        <v>#N/A</v>
      </c>
      <c r="M870" s="15" t="e">
        <f t="shared" si="172"/>
        <v>#N/A</v>
      </c>
      <c r="N870" s="15" t="e">
        <f t="shared" si="172"/>
        <v>#N/A</v>
      </c>
      <c r="O870" s="15" t="e">
        <f t="shared" si="172"/>
        <v>#N/A</v>
      </c>
      <c r="P870" s="15" t="e">
        <f t="shared" si="172"/>
        <v>#N/A</v>
      </c>
      <c r="Q870" s="15" t="e">
        <f t="shared" si="172"/>
        <v>#N/A</v>
      </c>
      <c r="R870" s="15" t="e">
        <f t="shared" si="172"/>
        <v>#N/A</v>
      </c>
      <c r="S870" s="15" t="e">
        <f t="shared" si="172"/>
        <v>#N/A</v>
      </c>
      <c r="T870" s="15" t="e">
        <f t="shared" si="172"/>
        <v>#N/A</v>
      </c>
      <c r="U870" s="15" t="e">
        <f t="shared" si="172"/>
        <v>#N/A</v>
      </c>
      <c r="V870" s="15" t="e">
        <f t="shared" si="172"/>
        <v>#N/A</v>
      </c>
      <c r="W870" s="18" t="e">
        <f t="shared" si="163"/>
        <v>#N/A</v>
      </c>
      <c r="X870" s="18" t="e">
        <f t="shared" si="164"/>
        <v>#N/A</v>
      </c>
      <c r="Y870" s="18" t="e">
        <f t="shared" si="165"/>
        <v>#N/A</v>
      </c>
      <c r="Z870" s="18" t="e">
        <f t="shared" si="166"/>
        <v>#N/A</v>
      </c>
      <c r="AA870" s="15" t="e">
        <f t="shared" si="167"/>
        <v>#N/A</v>
      </c>
      <c r="AB870" s="15" t="e">
        <f t="shared" si="168"/>
        <v>#N/A</v>
      </c>
      <c r="AC870" s="15" t="e">
        <f t="shared" si="169"/>
        <v>#N/A</v>
      </c>
    </row>
    <row r="871" spans="1:29" hidden="1" x14ac:dyDescent="0.2">
      <c r="A871">
        <v>5258</v>
      </c>
      <c r="B871">
        <v>42830</v>
      </c>
      <c r="D871" t="s">
        <v>4178</v>
      </c>
      <c r="E871" t="s">
        <v>123</v>
      </c>
      <c r="F871" t="s">
        <v>124</v>
      </c>
      <c r="G871" t="e">
        <f t="shared" si="162"/>
        <v>#N/A</v>
      </c>
      <c r="H871" s="15" t="e">
        <f t="shared" si="172"/>
        <v>#N/A</v>
      </c>
      <c r="I871" s="15" t="e">
        <f t="shared" si="172"/>
        <v>#N/A</v>
      </c>
      <c r="J871" s="15" t="e">
        <f t="shared" si="172"/>
        <v>#N/A</v>
      </c>
      <c r="K871" s="15" t="e">
        <f t="shared" si="172"/>
        <v>#N/A</v>
      </c>
      <c r="L871" s="15" t="e">
        <f t="shared" si="172"/>
        <v>#N/A</v>
      </c>
      <c r="M871" s="15" t="e">
        <f t="shared" si="172"/>
        <v>#N/A</v>
      </c>
      <c r="N871" s="15" t="e">
        <f t="shared" si="172"/>
        <v>#N/A</v>
      </c>
      <c r="O871" s="15" t="e">
        <f t="shared" si="172"/>
        <v>#N/A</v>
      </c>
      <c r="P871" s="15" t="e">
        <f t="shared" si="172"/>
        <v>#N/A</v>
      </c>
      <c r="Q871" s="15" t="e">
        <f t="shared" si="172"/>
        <v>#N/A</v>
      </c>
      <c r="R871" s="15" t="e">
        <f t="shared" si="172"/>
        <v>#N/A</v>
      </c>
      <c r="S871" s="15" t="e">
        <f t="shared" si="172"/>
        <v>#N/A</v>
      </c>
      <c r="T871" s="15" t="e">
        <f t="shared" si="172"/>
        <v>#N/A</v>
      </c>
      <c r="U871" s="15" t="e">
        <f t="shared" si="172"/>
        <v>#N/A</v>
      </c>
      <c r="V871" s="15" t="e">
        <f t="shared" si="172"/>
        <v>#N/A</v>
      </c>
      <c r="W871" s="18" t="e">
        <f t="shared" si="163"/>
        <v>#N/A</v>
      </c>
      <c r="X871" s="18" t="e">
        <f t="shared" si="164"/>
        <v>#N/A</v>
      </c>
      <c r="Y871" s="18" t="e">
        <f t="shared" si="165"/>
        <v>#N/A</v>
      </c>
      <c r="Z871" s="18" t="e">
        <f t="shared" si="166"/>
        <v>#N/A</v>
      </c>
      <c r="AA871" s="15" t="e">
        <f t="shared" si="167"/>
        <v>#N/A</v>
      </c>
      <c r="AB871" s="15" t="e">
        <f t="shared" si="168"/>
        <v>#N/A</v>
      </c>
      <c r="AC871" s="15" t="e">
        <f t="shared" si="169"/>
        <v>#N/A</v>
      </c>
    </row>
    <row r="872" spans="1:29" hidden="1" x14ac:dyDescent="0.2">
      <c r="A872">
        <v>5259</v>
      </c>
      <c r="B872">
        <v>42836</v>
      </c>
      <c r="D872" t="s">
        <v>4179</v>
      </c>
      <c r="E872" t="s">
        <v>78</v>
      </c>
      <c r="F872" t="s">
        <v>868</v>
      </c>
      <c r="G872" t="e">
        <f t="shared" si="162"/>
        <v>#N/A</v>
      </c>
      <c r="H872" s="15" t="e">
        <f t="shared" si="172"/>
        <v>#N/A</v>
      </c>
      <c r="I872" s="15" t="e">
        <f t="shared" si="172"/>
        <v>#N/A</v>
      </c>
      <c r="J872" s="15" t="e">
        <f t="shared" si="172"/>
        <v>#N/A</v>
      </c>
      <c r="K872" s="15" t="e">
        <f t="shared" si="172"/>
        <v>#N/A</v>
      </c>
      <c r="L872" s="15" t="e">
        <f t="shared" si="172"/>
        <v>#N/A</v>
      </c>
      <c r="M872" s="15" t="e">
        <f t="shared" si="172"/>
        <v>#N/A</v>
      </c>
      <c r="N872" s="15" t="e">
        <f t="shared" si="172"/>
        <v>#N/A</v>
      </c>
      <c r="O872" s="15" t="e">
        <f t="shared" si="172"/>
        <v>#N/A</v>
      </c>
      <c r="P872" s="15" t="e">
        <f t="shared" si="172"/>
        <v>#N/A</v>
      </c>
      <c r="Q872" s="15" t="e">
        <f t="shared" si="172"/>
        <v>#N/A</v>
      </c>
      <c r="R872" s="15" t="e">
        <f t="shared" si="172"/>
        <v>#N/A</v>
      </c>
      <c r="S872" s="15" t="e">
        <f t="shared" si="172"/>
        <v>#N/A</v>
      </c>
      <c r="T872" s="15" t="e">
        <f t="shared" si="172"/>
        <v>#N/A</v>
      </c>
      <c r="U872" s="15" t="e">
        <f t="shared" si="172"/>
        <v>#N/A</v>
      </c>
      <c r="V872" s="15" t="e">
        <f t="shared" si="172"/>
        <v>#N/A</v>
      </c>
      <c r="W872" s="18" t="e">
        <f t="shared" si="163"/>
        <v>#N/A</v>
      </c>
      <c r="X872" s="18" t="e">
        <f t="shared" si="164"/>
        <v>#N/A</v>
      </c>
      <c r="Y872" s="18" t="e">
        <f t="shared" si="165"/>
        <v>#N/A</v>
      </c>
      <c r="Z872" s="18" t="e">
        <f t="shared" si="166"/>
        <v>#N/A</v>
      </c>
      <c r="AA872" s="15" t="e">
        <f t="shared" si="167"/>
        <v>#N/A</v>
      </c>
      <c r="AB872" s="15" t="e">
        <f t="shared" si="168"/>
        <v>#N/A</v>
      </c>
      <c r="AC872" s="15" t="e">
        <f t="shared" si="169"/>
        <v>#N/A</v>
      </c>
    </row>
    <row r="873" spans="1:29" hidden="1" x14ac:dyDescent="0.2">
      <c r="A873">
        <v>5260</v>
      </c>
      <c r="B873">
        <v>42870</v>
      </c>
      <c r="D873" t="s">
        <v>4180</v>
      </c>
      <c r="E873" t="s">
        <v>78</v>
      </c>
      <c r="F873" t="s">
        <v>868</v>
      </c>
      <c r="G873" t="e">
        <f t="shared" si="162"/>
        <v>#N/A</v>
      </c>
      <c r="H873" s="15" t="e">
        <f t="shared" si="172"/>
        <v>#N/A</v>
      </c>
      <c r="I873" s="15" t="e">
        <f t="shared" si="172"/>
        <v>#N/A</v>
      </c>
      <c r="J873" s="15" t="e">
        <f t="shared" si="172"/>
        <v>#N/A</v>
      </c>
      <c r="K873" s="15" t="e">
        <f t="shared" si="172"/>
        <v>#N/A</v>
      </c>
      <c r="L873" s="15" t="e">
        <f t="shared" si="172"/>
        <v>#N/A</v>
      </c>
      <c r="M873" s="15" t="e">
        <f t="shared" si="172"/>
        <v>#N/A</v>
      </c>
      <c r="N873" s="15" t="e">
        <f t="shared" si="172"/>
        <v>#N/A</v>
      </c>
      <c r="O873" s="15" t="e">
        <f t="shared" si="172"/>
        <v>#N/A</v>
      </c>
      <c r="P873" s="15" t="e">
        <f t="shared" si="172"/>
        <v>#N/A</v>
      </c>
      <c r="Q873" s="15" t="e">
        <f t="shared" si="172"/>
        <v>#N/A</v>
      </c>
      <c r="R873" s="15" t="e">
        <f t="shared" si="172"/>
        <v>#N/A</v>
      </c>
      <c r="S873" s="15" t="e">
        <f t="shared" si="172"/>
        <v>#N/A</v>
      </c>
      <c r="T873" s="15" t="e">
        <f t="shared" si="172"/>
        <v>#N/A</v>
      </c>
      <c r="U873" s="15" t="e">
        <f t="shared" si="172"/>
        <v>#N/A</v>
      </c>
      <c r="V873" s="15" t="e">
        <f t="shared" si="172"/>
        <v>#N/A</v>
      </c>
      <c r="W873" s="18" t="e">
        <f t="shared" si="163"/>
        <v>#N/A</v>
      </c>
      <c r="X873" s="18" t="e">
        <f t="shared" si="164"/>
        <v>#N/A</v>
      </c>
      <c r="Y873" s="18" t="e">
        <f t="shared" si="165"/>
        <v>#N/A</v>
      </c>
      <c r="Z873" s="18" t="e">
        <f t="shared" si="166"/>
        <v>#N/A</v>
      </c>
      <c r="AA873" s="15" t="e">
        <f t="shared" si="167"/>
        <v>#N/A</v>
      </c>
      <c r="AB873" s="15" t="e">
        <f t="shared" si="168"/>
        <v>#N/A</v>
      </c>
      <c r="AC873" s="15" t="e">
        <f t="shared" si="169"/>
        <v>#N/A</v>
      </c>
    </row>
    <row r="874" spans="1:29" hidden="1" x14ac:dyDescent="0.2">
      <c r="A874">
        <v>5261</v>
      </c>
      <c r="B874">
        <v>42878</v>
      </c>
      <c r="D874" t="s">
        <v>4181</v>
      </c>
      <c r="E874" t="s">
        <v>123</v>
      </c>
      <c r="F874" t="s">
        <v>124</v>
      </c>
      <c r="G874" t="e">
        <f t="shared" si="162"/>
        <v>#N/A</v>
      </c>
      <c r="H874" s="15" t="e">
        <f t="shared" si="172"/>
        <v>#N/A</v>
      </c>
      <c r="I874" s="15" t="e">
        <f t="shared" si="172"/>
        <v>#N/A</v>
      </c>
      <c r="J874" s="15" t="e">
        <f t="shared" si="172"/>
        <v>#N/A</v>
      </c>
      <c r="K874" s="15" t="e">
        <f t="shared" si="172"/>
        <v>#N/A</v>
      </c>
      <c r="L874" s="15" t="e">
        <f t="shared" si="172"/>
        <v>#N/A</v>
      </c>
      <c r="M874" s="15" t="e">
        <f t="shared" si="172"/>
        <v>#N/A</v>
      </c>
      <c r="N874" s="15" t="e">
        <f t="shared" si="172"/>
        <v>#N/A</v>
      </c>
      <c r="O874" s="15" t="e">
        <f t="shared" si="172"/>
        <v>#N/A</v>
      </c>
      <c r="P874" s="15" t="e">
        <f t="shared" si="172"/>
        <v>#N/A</v>
      </c>
      <c r="Q874" s="15" t="e">
        <f t="shared" si="172"/>
        <v>#N/A</v>
      </c>
      <c r="R874" s="15" t="e">
        <f t="shared" si="172"/>
        <v>#N/A</v>
      </c>
      <c r="S874" s="15" t="e">
        <f t="shared" si="172"/>
        <v>#N/A</v>
      </c>
      <c r="T874" s="15" t="e">
        <f t="shared" si="172"/>
        <v>#N/A</v>
      </c>
      <c r="U874" s="15" t="e">
        <f t="shared" si="172"/>
        <v>#N/A</v>
      </c>
      <c r="V874" s="15" t="e">
        <f t="shared" si="172"/>
        <v>#N/A</v>
      </c>
      <c r="W874" s="18" t="e">
        <f t="shared" si="163"/>
        <v>#N/A</v>
      </c>
      <c r="X874" s="18" t="e">
        <f t="shared" si="164"/>
        <v>#N/A</v>
      </c>
      <c r="Y874" s="18" t="e">
        <f t="shared" si="165"/>
        <v>#N/A</v>
      </c>
      <c r="Z874" s="18" t="e">
        <f t="shared" si="166"/>
        <v>#N/A</v>
      </c>
      <c r="AA874" s="15" t="e">
        <f t="shared" si="167"/>
        <v>#N/A</v>
      </c>
      <c r="AB874" s="15" t="e">
        <f t="shared" si="168"/>
        <v>#N/A</v>
      </c>
      <c r="AC874" s="15" t="e">
        <f t="shared" si="169"/>
        <v>#N/A</v>
      </c>
    </row>
    <row r="875" spans="1:29" hidden="1" x14ac:dyDescent="0.2">
      <c r="A875">
        <v>5262</v>
      </c>
      <c r="B875">
        <v>42891</v>
      </c>
      <c r="C875" t="s">
        <v>6302</v>
      </c>
      <c r="D875" t="s">
        <v>4183</v>
      </c>
      <c r="E875" t="s">
        <v>71</v>
      </c>
      <c r="F875" t="s">
        <v>6263</v>
      </c>
      <c r="G875" t="str">
        <f t="shared" si="162"/>
        <v>MSP22.SIB62 BP U1 DR990 TURBIN</v>
      </c>
      <c r="H875" s="15">
        <f t="shared" ref="H875:V891" si="173">VLOOKUP($A875,SIBMonthly,H$1,FALSE)</f>
        <v>0</v>
      </c>
      <c r="I875" s="15">
        <f t="shared" si="173"/>
        <v>0</v>
      </c>
      <c r="J875" s="15">
        <f t="shared" si="173"/>
        <v>85997.89</v>
      </c>
      <c r="K875" s="15">
        <f t="shared" si="173"/>
        <v>3186565.76</v>
      </c>
      <c r="L875" s="15">
        <f t="shared" si="173"/>
        <v>350000</v>
      </c>
      <c r="M875" s="15">
        <f t="shared" si="173"/>
        <v>3320000</v>
      </c>
      <c r="N875" s="15">
        <f t="shared" si="173"/>
        <v>3320000</v>
      </c>
      <c r="O875" s="15">
        <f t="shared" si="173"/>
        <v>147117.89000000001</v>
      </c>
      <c r="P875" s="15">
        <f t="shared" si="173"/>
        <v>128445.89</v>
      </c>
      <c r="Q875" s="15">
        <f t="shared" si="173"/>
        <v>42448</v>
      </c>
      <c r="R875" s="15">
        <f t="shared" si="173"/>
        <v>3247685.76</v>
      </c>
      <c r="S875" s="15">
        <f t="shared" si="173"/>
        <v>3229013.76</v>
      </c>
      <c r="T875" s="15">
        <f t="shared" si="173"/>
        <v>42448</v>
      </c>
      <c r="U875" s="15">
        <f t="shared" si="173"/>
        <v>52401.93</v>
      </c>
      <c r="V875" s="15">
        <f t="shared" si="173"/>
        <v>0</v>
      </c>
      <c r="W875" s="18">
        <f t="shared" si="163"/>
        <v>3320000</v>
      </c>
      <c r="X875" s="18">
        <f t="shared" si="164"/>
        <v>3229013.76</v>
      </c>
      <c r="Y875" s="18">
        <f t="shared" si="165"/>
        <v>90986.240000000224</v>
      </c>
      <c r="Z875" s="18">
        <f t="shared" si="166"/>
        <v>3320000</v>
      </c>
      <c r="AA875" s="15">
        <f t="shared" si="167"/>
        <v>3100567.8699999996</v>
      </c>
      <c r="AB875" s="15">
        <f t="shared" si="168"/>
        <v>128445.89</v>
      </c>
      <c r="AC875" s="15">
        <f t="shared" si="169"/>
        <v>0</v>
      </c>
    </row>
    <row r="876" spans="1:29" hidden="1" x14ac:dyDescent="0.2">
      <c r="A876">
        <v>5264</v>
      </c>
      <c r="B876">
        <v>42937</v>
      </c>
      <c r="D876" t="s">
        <v>4184</v>
      </c>
      <c r="E876" t="s">
        <v>123</v>
      </c>
      <c r="F876" t="s">
        <v>124</v>
      </c>
      <c r="G876" t="e">
        <f t="shared" si="162"/>
        <v>#N/A</v>
      </c>
      <c r="H876" s="15" t="e">
        <f t="shared" si="173"/>
        <v>#N/A</v>
      </c>
      <c r="I876" s="15" t="e">
        <f t="shared" si="173"/>
        <v>#N/A</v>
      </c>
      <c r="J876" s="15" t="e">
        <f t="shared" si="173"/>
        <v>#N/A</v>
      </c>
      <c r="K876" s="15" t="e">
        <f t="shared" si="173"/>
        <v>#N/A</v>
      </c>
      <c r="L876" s="15" t="e">
        <f t="shared" si="173"/>
        <v>#N/A</v>
      </c>
      <c r="M876" s="15" t="e">
        <f t="shared" si="173"/>
        <v>#N/A</v>
      </c>
      <c r="N876" s="15" t="e">
        <f t="shared" si="173"/>
        <v>#N/A</v>
      </c>
      <c r="O876" s="15" t="e">
        <f t="shared" si="173"/>
        <v>#N/A</v>
      </c>
      <c r="P876" s="15" t="e">
        <f t="shared" si="173"/>
        <v>#N/A</v>
      </c>
      <c r="Q876" s="15" t="e">
        <f t="shared" si="173"/>
        <v>#N/A</v>
      </c>
      <c r="R876" s="15" t="e">
        <f t="shared" si="173"/>
        <v>#N/A</v>
      </c>
      <c r="S876" s="15" t="e">
        <f t="shared" si="173"/>
        <v>#N/A</v>
      </c>
      <c r="T876" s="15" t="e">
        <f t="shared" si="173"/>
        <v>#N/A</v>
      </c>
      <c r="U876" s="15" t="e">
        <f t="shared" si="173"/>
        <v>#N/A</v>
      </c>
      <c r="V876" s="15" t="e">
        <f t="shared" si="173"/>
        <v>#N/A</v>
      </c>
      <c r="W876" s="18" t="e">
        <f t="shared" si="163"/>
        <v>#N/A</v>
      </c>
      <c r="X876" s="18" t="e">
        <f t="shared" si="164"/>
        <v>#N/A</v>
      </c>
      <c r="Y876" s="18" t="e">
        <f t="shared" si="165"/>
        <v>#N/A</v>
      </c>
      <c r="Z876" s="18" t="e">
        <f t="shared" si="166"/>
        <v>#N/A</v>
      </c>
      <c r="AA876" s="15" t="e">
        <f t="shared" si="167"/>
        <v>#N/A</v>
      </c>
      <c r="AB876" s="15" t="e">
        <f t="shared" si="168"/>
        <v>#N/A</v>
      </c>
      <c r="AC876" s="15" t="e">
        <f t="shared" si="169"/>
        <v>#N/A</v>
      </c>
    </row>
    <row r="877" spans="1:29" hidden="1" x14ac:dyDescent="0.2">
      <c r="A877">
        <v>5265</v>
      </c>
      <c r="B877">
        <v>42824</v>
      </c>
      <c r="C877" t="s">
        <v>4185</v>
      </c>
      <c r="D877" t="s">
        <v>4186</v>
      </c>
      <c r="E877" t="s">
        <v>123</v>
      </c>
      <c r="F877" t="s">
        <v>124</v>
      </c>
      <c r="G877" t="str">
        <f t="shared" si="162"/>
        <v>VIC SCADA Hardware Lifecycle</v>
      </c>
      <c r="H877" s="15">
        <f t="shared" si="173"/>
        <v>0</v>
      </c>
      <c r="I877" s="15">
        <f t="shared" si="173"/>
        <v>0</v>
      </c>
      <c r="J877" s="15">
        <f t="shared" si="173"/>
        <v>154960.69</v>
      </c>
      <c r="K877" s="15">
        <f t="shared" si="173"/>
        <v>1523439.43</v>
      </c>
      <c r="L877" s="15">
        <f t="shared" si="173"/>
        <v>4509</v>
      </c>
      <c r="M877" s="15">
        <f t="shared" si="173"/>
        <v>192300.26</v>
      </c>
      <c r="N877" s="15">
        <f t="shared" si="173"/>
        <v>1477547</v>
      </c>
      <c r="O877" s="15">
        <f t="shared" si="173"/>
        <v>215798.26</v>
      </c>
      <c r="P877" s="15">
        <f t="shared" si="173"/>
        <v>196148.69</v>
      </c>
      <c r="Q877" s="15">
        <f t="shared" si="173"/>
        <v>41188</v>
      </c>
      <c r="R877" s="15">
        <f t="shared" si="173"/>
        <v>1584277</v>
      </c>
      <c r="S877" s="15">
        <f t="shared" si="173"/>
        <v>1579507.43</v>
      </c>
      <c r="T877" s="15">
        <f t="shared" si="173"/>
        <v>56068</v>
      </c>
      <c r="U877" s="15">
        <f t="shared" si="173"/>
        <v>41784</v>
      </c>
      <c r="V877" s="15">
        <f t="shared" si="173"/>
        <v>0</v>
      </c>
      <c r="W877" s="18">
        <f t="shared" si="163"/>
        <v>1477547</v>
      </c>
      <c r="X877" s="18">
        <f t="shared" si="164"/>
        <v>1579507.43</v>
      </c>
      <c r="Y877" s="18">
        <f t="shared" si="165"/>
        <v>-101960.42999999993</v>
      </c>
      <c r="Z877" s="18">
        <f t="shared" si="166"/>
        <v>192300.26</v>
      </c>
      <c r="AA877" s="15">
        <f t="shared" si="167"/>
        <v>1368478.74</v>
      </c>
      <c r="AB877" s="15">
        <f t="shared" si="168"/>
        <v>196148.69</v>
      </c>
      <c r="AC877" s="15">
        <f t="shared" si="169"/>
        <v>14880</v>
      </c>
    </row>
    <row r="878" spans="1:29" hidden="1" x14ac:dyDescent="0.2">
      <c r="A878">
        <v>5267</v>
      </c>
      <c r="B878">
        <v>42825</v>
      </c>
      <c r="D878" t="s">
        <v>4187</v>
      </c>
      <c r="E878" t="s">
        <v>123</v>
      </c>
      <c r="F878" t="s">
        <v>124</v>
      </c>
      <c r="G878" t="e">
        <f t="shared" si="162"/>
        <v>#N/A</v>
      </c>
      <c r="H878" s="15" t="e">
        <f t="shared" si="173"/>
        <v>#N/A</v>
      </c>
      <c r="I878" s="15" t="e">
        <f t="shared" si="173"/>
        <v>#N/A</v>
      </c>
      <c r="J878" s="15" t="e">
        <f t="shared" si="173"/>
        <v>#N/A</v>
      </c>
      <c r="K878" s="15" t="e">
        <f t="shared" si="173"/>
        <v>#N/A</v>
      </c>
      <c r="L878" s="15" t="e">
        <f t="shared" si="173"/>
        <v>#N/A</v>
      </c>
      <c r="M878" s="15" t="e">
        <f t="shared" si="173"/>
        <v>#N/A</v>
      </c>
      <c r="N878" s="15" t="e">
        <f t="shared" si="173"/>
        <v>#N/A</v>
      </c>
      <c r="O878" s="15" t="e">
        <f t="shared" si="173"/>
        <v>#N/A</v>
      </c>
      <c r="P878" s="15" t="e">
        <f t="shared" si="173"/>
        <v>#N/A</v>
      </c>
      <c r="Q878" s="15" t="e">
        <f t="shared" si="173"/>
        <v>#N/A</v>
      </c>
      <c r="R878" s="15" t="e">
        <f t="shared" si="173"/>
        <v>#N/A</v>
      </c>
      <c r="S878" s="15" t="e">
        <f t="shared" si="173"/>
        <v>#N/A</v>
      </c>
      <c r="T878" s="15" t="e">
        <f t="shared" si="173"/>
        <v>#N/A</v>
      </c>
      <c r="U878" s="15" t="e">
        <f t="shared" si="173"/>
        <v>#N/A</v>
      </c>
      <c r="V878" s="15" t="e">
        <f t="shared" si="173"/>
        <v>#N/A</v>
      </c>
      <c r="W878" s="18" t="e">
        <f t="shared" si="163"/>
        <v>#N/A</v>
      </c>
      <c r="X878" s="18" t="e">
        <f t="shared" si="164"/>
        <v>#N/A</v>
      </c>
      <c r="Y878" s="18" t="e">
        <f t="shared" si="165"/>
        <v>#N/A</v>
      </c>
      <c r="Z878" s="18" t="e">
        <f t="shared" si="166"/>
        <v>#N/A</v>
      </c>
      <c r="AA878" s="15" t="e">
        <f t="shared" si="167"/>
        <v>#N/A</v>
      </c>
      <c r="AB878" s="15" t="e">
        <f t="shared" si="168"/>
        <v>#N/A</v>
      </c>
      <c r="AC878" s="15" t="e">
        <f t="shared" si="169"/>
        <v>#N/A</v>
      </c>
    </row>
    <row r="879" spans="1:29" hidden="1" x14ac:dyDescent="0.2">
      <c r="A879">
        <v>5268</v>
      </c>
      <c r="B879">
        <v>42881</v>
      </c>
      <c r="D879" t="s">
        <v>4188</v>
      </c>
      <c r="E879" t="s">
        <v>78</v>
      </c>
      <c r="F879" t="s">
        <v>79</v>
      </c>
      <c r="G879" t="e">
        <f t="shared" si="162"/>
        <v>#N/A</v>
      </c>
      <c r="H879" s="15" t="e">
        <f t="shared" si="173"/>
        <v>#N/A</v>
      </c>
      <c r="I879" s="15" t="e">
        <f t="shared" si="173"/>
        <v>#N/A</v>
      </c>
      <c r="J879" s="15" t="e">
        <f t="shared" si="173"/>
        <v>#N/A</v>
      </c>
      <c r="K879" s="15" t="e">
        <f t="shared" si="173"/>
        <v>#N/A</v>
      </c>
      <c r="L879" s="15" t="e">
        <f t="shared" si="173"/>
        <v>#N/A</v>
      </c>
      <c r="M879" s="15" t="e">
        <f t="shared" si="173"/>
        <v>#N/A</v>
      </c>
      <c r="N879" s="15" t="e">
        <f t="shared" si="173"/>
        <v>#N/A</v>
      </c>
      <c r="O879" s="15" t="e">
        <f t="shared" si="173"/>
        <v>#N/A</v>
      </c>
      <c r="P879" s="15" t="e">
        <f t="shared" si="173"/>
        <v>#N/A</v>
      </c>
      <c r="Q879" s="15" t="e">
        <f t="shared" si="173"/>
        <v>#N/A</v>
      </c>
      <c r="R879" s="15" t="e">
        <f t="shared" si="173"/>
        <v>#N/A</v>
      </c>
      <c r="S879" s="15" t="e">
        <f t="shared" si="173"/>
        <v>#N/A</v>
      </c>
      <c r="T879" s="15" t="e">
        <f t="shared" si="173"/>
        <v>#N/A</v>
      </c>
      <c r="U879" s="15" t="e">
        <f t="shared" si="173"/>
        <v>#N/A</v>
      </c>
      <c r="V879" s="15" t="e">
        <f t="shared" si="173"/>
        <v>#N/A</v>
      </c>
      <c r="W879" s="18" t="e">
        <f t="shared" si="163"/>
        <v>#N/A</v>
      </c>
      <c r="X879" s="18" t="e">
        <f t="shared" si="164"/>
        <v>#N/A</v>
      </c>
      <c r="Y879" s="18" t="e">
        <f t="shared" si="165"/>
        <v>#N/A</v>
      </c>
      <c r="Z879" s="18" t="e">
        <f t="shared" si="166"/>
        <v>#N/A</v>
      </c>
      <c r="AA879" s="15" t="e">
        <f t="shared" si="167"/>
        <v>#N/A</v>
      </c>
      <c r="AB879" s="15" t="e">
        <f t="shared" si="168"/>
        <v>#N/A</v>
      </c>
      <c r="AC879" s="15" t="e">
        <f t="shared" si="169"/>
        <v>#N/A</v>
      </c>
    </row>
    <row r="880" spans="1:29" hidden="1" x14ac:dyDescent="0.2">
      <c r="A880">
        <v>5269</v>
      </c>
      <c r="B880">
        <v>42923</v>
      </c>
      <c r="C880" t="s">
        <v>6303</v>
      </c>
      <c r="D880" t="s">
        <v>4190</v>
      </c>
      <c r="E880" t="s">
        <v>71</v>
      </c>
      <c r="F880" t="s">
        <v>6263</v>
      </c>
      <c r="G880" t="str">
        <f t="shared" si="162"/>
        <v>MSP22.S63 Young Odorant Plant</v>
      </c>
      <c r="H880" s="15">
        <f t="shared" si="173"/>
        <v>0</v>
      </c>
      <c r="I880" s="15">
        <f t="shared" si="173"/>
        <v>0</v>
      </c>
      <c r="J880" s="15">
        <f t="shared" si="173"/>
        <v>1641097.38</v>
      </c>
      <c r="K880" s="15">
        <f t="shared" si="173"/>
        <v>2092271.63</v>
      </c>
      <c r="L880" s="15">
        <f t="shared" si="173"/>
        <v>1276539</v>
      </c>
      <c r="M880" s="15">
        <f t="shared" si="173"/>
        <v>0</v>
      </c>
      <c r="N880" s="15">
        <f t="shared" si="173"/>
        <v>2160330</v>
      </c>
      <c r="O880" s="15">
        <f t="shared" si="173"/>
        <v>1709403.48</v>
      </c>
      <c r="P880" s="15">
        <f t="shared" si="173"/>
        <v>1735119.180009</v>
      </c>
      <c r="Q880" s="15">
        <f t="shared" si="173"/>
        <v>94021.800008999999</v>
      </c>
      <c r="R880" s="15">
        <f t="shared" si="173"/>
        <v>2381406.67</v>
      </c>
      <c r="S880" s="15">
        <f t="shared" si="173"/>
        <v>2407122.3700089999</v>
      </c>
      <c r="T880" s="15">
        <f t="shared" si="173"/>
        <v>314850.740009</v>
      </c>
      <c r="U880" s="15">
        <f t="shared" si="173"/>
        <v>132300.64000000001</v>
      </c>
      <c r="V880" s="15">
        <f t="shared" si="173"/>
        <v>0</v>
      </c>
      <c r="W880" s="18">
        <f t="shared" si="163"/>
        <v>2160330</v>
      </c>
      <c r="X880" s="18">
        <f t="shared" si="164"/>
        <v>2407122.3700089999</v>
      </c>
      <c r="Y880" s="18">
        <f t="shared" si="165"/>
        <v>-246792.37000899995</v>
      </c>
      <c r="Z880" s="18">
        <f t="shared" si="166"/>
        <v>0</v>
      </c>
      <c r="AA880" s="15">
        <f t="shared" si="167"/>
        <v>451174.25</v>
      </c>
      <c r="AB880" s="15">
        <f t="shared" si="168"/>
        <v>1735119.180009</v>
      </c>
      <c r="AC880" s="15">
        <f t="shared" si="169"/>
        <v>220828.93999999994</v>
      </c>
    </row>
    <row r="881" spans="1:29" hidden="1" x14ac:dyDescent="0.2">
      <c r="A881">
        <v>5270</v>
      </c>
      <c r="B881">
        <v>42945</v>
      </c>
      <c r="C881" t="s">
        <v>4191</v>
      </c>
      <c r="D881" t="s">
        <v>4192</v>
      </c>
      <c r="E881" t="s">
        <v>240</v>
      </c>
      <c r="F881" t="s">
        <v>241</v>
      </c>
      <c r="G881" t="e">
        <f t="shared" si="162"/>
        <v>#N/A</v>
      </c>
      <c r="H881" s="15" t="e">
        <f t="shared" si="173"/>
        <v>#N/A</v>
      </c>
      <c r="I881" s="15" t="e">
        <f t="shared" si="173"/>
        <v>#N/A</v>
      </c>
      <c r="J881" s="15" t="e">
        <f t="shared" si="173"/>
        <v>#N/A</v>
      </c>
      <c r="K881" s="15" t="e">
        <f t="shared" si="173"/>
        <v>#N/A</v>
      </c>
      <c r="L881" s="15" t="e">
        <f t="shared" si="173"/>
        <v>#N/A</v>
      </c>
      <c r="M881" s="15" t="e">
        <f t="shared" si="173"/>
        <v>#N/A</v>
      </c>
      <c r="N881" s="15" t="e">
        <f t="shared" si="173"/>
        <v>#N/A</v>
      </c>
      <c r="O881" s="15" t="e">
        <f t="shared" si="173"/>
        <v>#N/A</v>
      </c>
      <c r="P881" s="15" t="e">
        <f t="shared" si="173"/>
        <v>#N/A</v>
      </c>
      <c r="Q881" s="15" t="e">
        <f t="shared" si="173"/>
        <v>#N/A</v>
      </c>
      <c r="R881" s="15" t="e">
        <f t="shared" si="173"/>
        <v>#N/A</v>
      </c>
      <c r="S881" s="15" t="e">
        <f t="shared" si="173"/>
        <v>#N/A</v>
      </c>
      <c r="T881" s="15" t="e">
        <f t="shared" si="173"/>
        <v>#N/A</v>
      </c>
      <c r="U881" s="15" t="e">
        <f t="shared" si="173"/>
        <v>#N/A</v>
      </c>
      <c r="V881" s="15" t="e">
        <f t="shared" si="173"/>
        <v>#N/A</v>
      </c>
      <c r="W881" s="18" t="e">
        <f t="shared" si="163"/>
        <v>#N/A</v>
      </c>
      <c r="X881" s="18" t="e">
        <f t="shared" si="164"/>
        <v>#N/A</v>
      </c>
      <c r="Y881" s="18" t="e">
        <f t="shared" si="165"/>
        <v>#N/A</v>
      </c>
      <c r="Z881" s="18" t="e">
        <f t="shared" si="166"/>
        <v>#N/A</v>
      </c>
      <c r="AA881" s="15" t="e">
        <f t="shared" si="167"/>
        <v>#N/A</v>
      </c>
      <c r="AB881" s="15" t="e">
        <f t="shared" si="168"/>
        <v>#N/A</v>
      </c>
      <c r="AC881" s="15" t="e">
        <f t="shared" si="169"/>
        <v>#N/A</v>
      </c>
    </row>
    <row r="882" spans="1:29" hidden="1" x14ac:dyDescent="0.2">
      <c r="A882">
        <v>5271</v>
      </c>
      <c r="B882">
        <v>42953</v>
      </c>
      <c r="D882" t="s">
        <v>4193</v>
      </c>
      <c r="E882" t="s">
        <v>123</v>
      </c>
      <c r="F882" t="s">
        <v>124</v>
      </c>
      <c r="G882" t="e">
        <f t="shared" si="162"/>
        <v>#N/A</v>
      </c>
      <c r="H882" s="15" t="e">
        <f t="shared" si="173"/>
        <v>#N/A</v>
      </c>
      <c r="I882" s="15" t="e">
        <f t="shared" si="173"/>
        <v>#N/A</v>
      </c>
      <c r="J882" s="15" t="e">
        <f t="shared" si="173"/>
        <v>#N/A</v>
      </c>
      <c r="K882" s="15" t="e">
        <f t="shared" si="173"/>
        <v>#N/A</v>
      </c>
      <c r="L882" s="15" t="e">
        <f t="shared" si="173"/>
        <v>#N/A</v>
      </c>
      <c r="M882" s="15" t="e">
        <f t="shared" si="173"/>
        <v>#N/A</v>
      </c>
      <c r="N882" s="15" t="e">
        <f t="shared" si="173"/>
        <v>#N/A</v>
      </c>
      <c r="O882" s="15" t="e">
        <f t="shared" si="173"/>
        <v>#N/A</v>
      </c>
      <c r="P882" s="15" t="e">
        <f t="shared" si="173"/>
        <v>#N/A</v>
      </c>
      <c r="Q882" s="15" t="e">
        <f t="shared" si="173"/>
        <v>#N/A</v>
      </c>
      <c r="R882" s="15" t="e">
        <f t="shared" si="173"/>
        <v>#N/A</v>
      </c>
      <c r="S882" s="15" t="e">
        <f t="shared" si="173"/>
        <v>#N/A</v>
      </c>
      <c r="T882" s="15" t="e">
        <f t="shared" si="173"/>
        <v>#N/A</v>
      </c>
      <c r="U882" s="15" t="e">
        <f t="shared" si="173"/>
        <v>#N/A</v>
      </c>
      <c r="V882" s="15" t="e">
        <f t="shared" si="173"/>
        <v>#N/A</v>
      </c>
      <c r="W882" s="18" t="e">
        <f t="shared" si="163"/>
        <v>#N/A</v>
      </c>
      <c r="X882" s="18" t="e">
        <f t="shared" si="164"/>
        <v>#N/A</v>
      </c>
      <c r="Y882" s="18" t="e">
        <f t="shared" si="165"/>
        <v>#N/A</v>
      </c>
      <c r="Z882" s="18" t="e">
        <f t="shared" si="166"/>
        <v>#N/A</v>
      </c>
      <c r="AA882" s="15" t="e">
        <f t="shared" si="167"/>
        <v>#N/A</v>
      </c>
      <c r="AB882" s="15" t="e">
        <f t="shared" si="168"/>
        <v>#N/A</v>
      </c>
      <c r="AC882" s="15" t="e">
        <f t="shared" si="169"/>
        <v>#N/A</v>
      </c>
    </row>
    <row r="883" spans="1:29" hidden="1" x14ac:dyDescent="0.2">
      <c r="A883">
        <v>5272</v>
      </c>
      <c r="B883">
        <v>42956</v>
      </c>
      <c r="D883" t="s">
        <v>4195</v>
      </c>
      <c r="E883" t="s">
        <v>192</v>
      </c>
      <c r="F883" t="s">
        <v>6262</v>
      </c>
      <c r="G883" t="e">
        <f t="shared" si="162"/>
        <v>#N/A</v>
      </c>
      <c r="H883" s="15" t="e">
        <f t="shared" si="173"/>
        <v>#N/A</v>
      </c>
      <c r="I883" s="15" t="e">
        <f t="shared" si="173"/>
        <v>#N/A</v>
      </c>
      <c r="J883" s="15" t="e">
        <f t="shared" si="173"/>
        <v>#N/A</v>
      </c>
      <c r="K883" s="15" t="e">
        <f t="shared" si="173"/>
        <v>#N/A</v>
      </c>
      <c r="L883" s="15" t="e">
        <f t="shared" si="173"/>
        <v>#N/A</v>
      </c>
      <c r="M883" s="15" t="e">
        <f t="shared" si="173"/>
        <v>#N/A</v>
      </c>
      <c r="N883" s="15" t="e">
        <f t="shared" si="173"/>
        <v>#N/A</v>
      </c>
      <c r="O883" s="15" t="e">
        <f t="shared" si="173"/>
        <v>#N/A</v>
      </c>
      <c r="P883" s="15" t="e">
        <f t="shared" si="173"/>
        <v>#N/A</v>
      </c>
      <c r="Q883" s="15" t="e">
        <f t="shared" si="173"/>
        <v>#N/A</v>
      </c>
      <c r="R883" s="15" t="e">
        <f t="shared" si="173"/>
        <v>#N/A</v>
      </c>
      <c r="S883" s="15" t="e">
        <f t="shared" si="173"/>
        <v>#N/A</v>
      </c>
      <c r="T883" s="15" t="e">
        <f t="shared" si="173"/>
        <v>#N/A</v>
      </c>
      <c r="U883" s="15" t="e">
        <f t="shared" si="173"/>
        <v>#N/A</v>
      </c>
      <c r="V883" s="15" t="e">
        <f t="shared" si="173"/>
        <v>#N/A</v>
      </c>
      <c r="W883" s="18" t="e">
        <f t="shared" si="163"/>
        <v>#N/A</v>
      </c>
      <c r="X883" s="18" t="e">
        <f t="shared" si="164"/>
        <v>#N/A</v>
      </c>
      <c r="Y883" s="18" t="e">
        <f t="shared" si="165"/>
        <v>#N/A</v>
      </c>
      <c r="Z883" s="18" t="e">
        <f t="shared" si="166"/>
        <v>#N/A</v>
      </c>
      <c r="AA883" s="15" t="e">
        <f t="shared" si="167"/>
        <v>#N/A</v>
      </c>
      <c r="AB883" s="15" t="e">
        <f t="shared" si="168"/>
        <v>#N/A</v>
      </c>
      <c r="AC883" s="15" t="e">
        <f t="shared" si="169"/>
        <v>#N/A</v>
      </c>
    </row>
    <row r="884" spans="1:29" hidden="1" x14ac:dyDescent="0.2">
      <c r="A884">
        <v>5273</v>
      </c>
      <c r="B884">
        <v>42958</v>
      </c>
      <c r="D884" t="s">
        <v>4196</v>
      </c>
      <c r="E884" t="s">
        <v>66</v>
      </c>
      <c r="F884" t="s">
        <v>67</v>
      </c>
      <c r="G884" t="e">
        <f t="shared" si="162"/>
        <v>#N/A</v>
      </c>
      <c r="H884" s="15" t="e">
        <f t="shared" si="173"/>
        <v>#N/A</v>
      </c>
      <c r="I884" s="15" t="e">
        <f t="shared" si="173"/>
        <v>#N/A</v>
      </c>
      <c r="J884" s="15" t="e">
        <f t="shared" si="173"/>
        <v>#N/A</v>
      </c>
      <c r="K884" s="15" t="e">
        <f t="shared" si="173"/>
        <v>#N/A</v>
      </c>
      <c r="L884" s="15" t="e">
        <f t="shared" si="173"/>
        <v>#N/A</v>
      </c>
      <c r="M884" s="15" t="e">
        <f t="shared" si="173"/>
        <v>#N/A</v>
      </c>
      <c r="N884" s="15" t="e">
        <f t="shared" si="173"/>
        <v>#N/A</v>
      </c>
      <c r="O884" s="15" t="e">
        <f t="shared" si="173"/>
        <v>#N/A</v>
      </c>
      <c r="P884" s="15" t="e">
        <f t="shared" si="173"/>
        <v>#N/A</v>
      </c>
      <c r="Q884" s="15" t="e">
        <f t="shared" si="173"/>
        <v>#N/A</v>
      </c>
      <c r="R884" s="15" t="e">
        <f t="shared" si="173"/>
        <v>#N/A</v>
      </c>
      <c r="S884" s="15" t="e">
        <f t="shared" si="173"/>
        <v>#N/A</v>
      </c>
      <c r="T884" s="15" t="e">
        <f t="shared" si="173"/>
        <v>#N/A</v>
      </c>
      <c r="U884" s="15" t="e">
        <f t="shared" si="173"/>
        <v>#N/A</v>
      </c>
      <c r="V884" s="15" t="e">
        <f t="shared" si="173"/>
        <v>#N/A</v>
      </c>
      <c r="W884" s="18" t="e">
        <f t="shared" si="163"/>
        <v>#N/A</v>
      </c>
      <c r="X884" s="18" t="e">
        <f t="shared" si="164"/>
        <v>#N/A</v>
      </c>
      <c r="Y884" s="18" t="e">
        <f t="shared" si="165"/>
        <v>#N/A</v>
      </c>
      <c r="Z884" s="18" t="e">
        <f t="shared" si="166"/>
        <v>#N/A</v>
      </c>
      <c r="AA884" s="15" t="e">
        <f t="shared" si="167"/>
        <v>#N/A</v>
      </c>
      <c r="AB884" s="15" t="e">
        <f t="shared" si="168"/>
        <v>#N/A</v>
      </c>
      <c r="AC884" s="15" t="e">
        <f t="shared" si="169"/>
        <v>#N/A</v>
      </c>
    </row>
    <row r="885" spans="1:29" hidden="1" x14ac:dyDescent="0.2">
      <c r="A885">
        <v>5274</v>
      </c>
      <c r="B885">
        <v>42960</v>
      </c>
      <c r="D885" t="s">
        <v>4198</v>
      </c>
      <c r="E885" t="s">
        <v>147</v>
      </c>
      <c r="F885" t="s">
        <v>6266</v>
      </c>
      <c r="G885" t="e">
        <f t="shared" si="162"/>
        <v>#N/A</v>
      </c>
      <c r="H885" s="15" t="e">
        <f t="shared" si="173"/>
        <v>#N/A</v>
      </c>
      <c r="I885" s="15" t="e">
        <f t="shared" si="173"/>
        <v>#N/A</v>
      </c>
      <c r="J885" s="15" t="e">
        <f t="shared" si="173"/>
        <v>#N/A</v>
      </c>
      <c r="K885" s="15" t="e">
        <f t="shared" si="173"/>
        <v>#N/A</v>
      </c>
      <c r="L885" s="15" t="e">
        <f t="shared" si="173"/>
        <v>#N/A</v>
      </c>
      <c r="M885" s="15" t="e">
        <f t="shared" si="173"/>
        <v>#N/A</v>
      </c>
      <c r="N885" s="15" t="e">
        <f t="shared" si="173"/>
        <v>#N/A</v>
      </c>
      <c r="O885" s="15" t="e">
        <f t="shared" si="173"/>
        <v>#N/A</v>
      </c>
      <c r="P885" s="15" t="e">
        <f t="shared" si="173"/>
        <v>#N/A</v>
      </c>
      <c r="Q885" s="15" t="e">
        <f t="shared" si="173"/>
        <v>#N/A</v>
      </c>
      <c r="R885" s="15" t="e">
        <f t="shared" si="173"/>
        <v>#N/A</v>
      </c>
      <c r="S885" s="15" t="e">
        <f t="shared" si="173"/>
        <v>#N/A</v>
      </c>
      <c r="T885" s="15" t="e">
        <f t="shared" si="173"/>
        <v>#N/A</v>
      </c>
      <c r="U885" s="15" t="e">
        <f t="shared" si="173"/>
        <v>#N/A</v>
      </c>
      <c r="V885" s="15" t="e">
        <f t="shared" si="173"/>
        <v>#N/A</v>
      </c>
      <c r="W885" s="18" t="e">
        <f t="shared" si="163"/>
        <v>#N/A</v>
      </c>
      <c r="X885" s="18" t="e">
        <f t="shared" si="164"/>
        <v>#N/A</v>
      </c>
      <c r="Y885" s="18" t="e">
        <f t="shared" si="165"/>
        <v>#N/A</v>
      </c>
      <c r="Z885" s="18" t="e">
        <f t="shared" si="166"/>
        <v>#N/A</v>
      </c>
      <c r="AA885" s="15" t="e">
        <f t="shared" si="167"/>
        <v>#N/A</v>
      </c>
      <c r="AB885" s="15" t="e">
        <f t="shared" si="168"/>
        <v>#N/A</v>
      </c>
      <c r="AC885" s="15" t="e">
        <f t="shared" si="169"/>
        <v>#N/A</v>
      </c>
    </row>
    <row r="886" spans="1:29" hidden="1" x14ac:dyDescent="0.2">
      <c r="A886">
        <v>5275</v>
      </c>
      <c r="B886">
        <v>42968</v>
      </c>
      <c r="D886" t="s">
        <v>4199</v>
      </c>
      <c r="E886" t="s">
        <v>57</v>
      </c>
      <c r="F886" t="s">
        <v>61</v>
      </c>
      <c r="G886" t="e">
        <f t="shared" si="162"/>
        <v>#N/A</v>
      </c>
      <c r="H886" s="15" t="e">
        <f t="shared" si="173"/>
        <v>#N/A</v>
      </c>
      <c r="I886" s="15" t="e">
        <f t="shared" si="173"/>
        <v>#N/A</v>
      </c>
      <c r="J886" s="15" t="e">
        <f t="shared" si="173"/>
        <v>#N/A</v>
      </c>
      <c r="K886" s="15" t="e">
        <f t="shared" si="173"/>
        <v>#N/A</v>
      </c>
      <c r="L886" s="15" t="e">
        <f t="shared" si="173"/>
        <v>#N/A</v>
      </c>
      <c r="M886" s="15" t="e">
        <f t="shared" si="173"/>
        <v>#N/A</v>
      </c>
      <c r="N886" s="15" t="e">
        <f t="shared" si="173"/>
        <v>#N/A</v>
      </c>
      <c r="O886" s="15" t="e">
        <f t="shared" si="173"/>
        <v>#N/A</v>
      </c>
      <c r="P886" s="15" t="e">
        <f t="shared" si="173"/>
        <v>#N/A</v>
      </c>
      <c r="Q886" s="15" t="e">
        <f t="shared" si="173"/>
        <v>#N/A</v>
      </c>
      <c r="R886" s="15" t="e">
        <f t="shared" si="173"/>
        <v>#N/A</v>
      </c>
      <c r="S886" s="15" t="e">
        <f t="shared" si="173"/>
        <v>#N/A</v>
      </c>
      <c r="T886" s="15" t="e">
        <f t="shared" si="173"/>
        <v>#N/A</v>
      </c>
      <c r="U886" s="15" t="e">
        <f t="shared" si="173"/>
        <v>#N/A</v>
      </c>
      <c r="V886" s="15" t="e">
        <f t="shared" si="173"/>
        <v>#N/A</v>
      </c>
      <c r="W886" s="18" t="e">
        <f t="shared" si="163"/>
        <v>#N/A</v>
      </c>
      <c r="X886" s="18" t="e">
        <f t="shared" si="164"/>
        <v>#N/A</v>
      </c>
      <c r="Y886" s="18" t="e">
        <f t="shared" si="165"/>
        <v>#N/A</v>
      </c>
      <c r="Z886" s="18" t="e">
        <f t="shared" si="166"/>
        <v>#N/A</v>
      </c>
      <c r="AA886" s="15" t="e">
        <f t="shared" si="167"/>
        <v>#N/A</v>
      </c>
      <c r="AB886" s="15" t="e">
        <f t="shared" si="168"/>
        <v>#N/A</v>
      </c>
      <c r="AC886" s="15" t="e">
        <f t="shared" si="169"/>
        <v>#N/A</v>
      </c>
    </row>
    <row r="887" spans="1:29" hidden="1" x14ac:dyDescent="0.2">
      <c r="A887">
        <v>5276</v>
      </c>
      <c r="B887">
        <v>42977</v>
      </c>
      <c r="D887" t="s">
        <v>4200</v>
      </c>
      <c r="E887" t="s">
        <v>78</v>
      </c>
      <c r="F887" t="s">
        <v>868</v>
      </c>
      <c r="G887" t="e">
        <f t="shared" ref="G887:G950" si="174">VLOOKUP(A887,SIBMonthly,3,FALSE)</f>
        <v>#N/A</v>
      </c>
      <c r="H887" s="15" t="e">
        <f t="shared" si="173"/>
        <v>#N/A</v>
      </c>
      <c r="I887" s="15" t="e">
        <f t="shared" si="173"/>
        <v>#N/A</v>
      </c>
      <c r="J887" s="15" t="e">
        <f t="shared" si="173"/>
        <v>#N/A</v>
      </c>
      <c r="K887" s="15" t="e">
        <f t="shared" si="173"/>
        <v>#N/A</v>
      </c>
      <c r="L887" s="15" t="e">
        <f t="shared" si="173"/>
        <v>#N/A</v>
      </c>
      <c r="M887" s="15" t="e">
        <f t="shared" si="173"/>
        <v>#N/A</v>
      </c>
      <c r="N887" s="15" t="e">
        <f t="shared" si="173"/>
        <v>#N/A</v>
      </c>
      <c r="O887" s="15" t="e">
        <f t="shared" si="173"/>
        <v>#N/A</v>
      </c>
      <c r="P887" s="15" t="e">
        <f t="shared" si="173"/>
        <v>#N/A</v>
      </c>
      <c r="Q887" s="15" t="e">
        <f t="shared" si="173"/>
        <v>#N/A</v>
      </c>
      <c r="R887" s="15" t="e">
        <f t="shared" si="173"/>
        <v>#N/A</v>
      </c>
      <c r="S887" s="15" t="e">
        <f t="shared" si="173"/>
        <v>#N/A</v>
      </c>
      <c r="T887" s="15" t="e">
        <f t="shared" si="173"/>
        <v>#N/A</v>
      </c>
      <c r="U887" s="15" t="e">
        <f t="shared" si="173"/>
        <v>#N/A</v>
      </c>
      <c r="V887" s="15" t="e">
        <f t="shared" si="173"/>
        <v>#N/A</v>
      </c>
      <c r="W887" s="18" t="e">
        <f t="shared" ref="W887:W950" si="175">N887</f>
        <v>#N/A</v>
      </c>
      <c r="X887" s="18" t="e">
        <f t="shared" ref="X887:X950" si="176">S887</f>
        <v>#N/A</v>
      </c>
      <c r="Y887" s="18" t="e">
        <f t="shared" ref="Y887:Y950" si="177">W887-X887</f>
        <v>#N/A</v>
      </c>
      <c r="Z887" s="18" t="e">
        <f t="shared" ref="Z887:Z950" si="178">M887</f>
        <v>#N/A</v>
      </c>
      <c r="AA887" s="15" t="e">
        <f t="shared" ref="AA887:AA950" si="179">IF(K887=0,0,K887-J887)</f>
        <v>#N/A</v>
      </c>
      <c r="AB887" s="15" t="e">
        <f t="shared" ref="AB887:AB950" si="180">P887</f>
        <v>#N/A</v>
      </c>
      <c r="AC887" s="15" t="e">
        <f t="shared" ref="AC887:AC950" si="181">X887-(AB887+AA887)</f>
        <v>#N/A</v>
      </c>
    </row>
    <row r="888" spans="1:29" hidden="1" x14ac:dyDescent="0.2">
      <c r="A888">
        <v>5277</v>
      </c>
      <c r="B888">
        <v>42979</v>
      </c>
      <c r="D888" t="s">
        <v>4201</v>
      </c>
      <c r="E888" t="s">
        <v>78</v>
      </c>
      <c r="F888" t="s">
        <v>868</v>
      </c>
      <c r="G888" t="e">
        <f t="shared" si="174"/>
        <v>#N/A</v>
      </c>
      <c r="H888" s="15" t="e">
        <f t="shared" si="173"/>
        <v>#N/A</v>
      </c>
      <c r="I888" s="15" t="e">
        <f t="shared" si="173"/>
        <v>#N/A</v>
      </c>
      <c r="J888" s="15" t="e">
        <f t="shared" si="173"/>
        <v>#N/A</v>
      </c>
      <c r="K888" s="15" t="e">
        <f t="shared" si="173"/>
        <v>#N/A</v>
      </c>
      <c r="L888" s="15" t="e">
        <f t="shared" si="173"/>
        <v>#N/A</v>
      </c>
      <c r="M888" s="15" t="e">
        <f t="shared" si="173"/>
        <v>#N/A</v>
      </c>
      <c r="N888" s="15" t="e">
        <f t="shared" si="173"/>
        <v>#N/A</v>
      </c>
      <c r="O888" s="15" t="e">
        <f t="shared" si="173"/>
        <v>#N/A</v>
      </c>
      <c r="P888" s="15" t="e">
        <f t="shared" si="173"/>
        <v>#N/A</v>
      </c>
      <c r="Q888" s="15" t="e">
        <f t="shared" si="173"/>
        <v>#N/A</v>
      </c>
      <c r="R888" s="15" t="e">
        <f t="shared" si="173"/>
        <v>#N/A</v>
      </c>
      <c r="S888" s="15" t="e">
        <f t="shared" si="173"/>
        <v>#N/A</v>
      </c>
      <c r="T888" s="15" t="e">
        <f t="shared" si="173"/>
        <v>#N/A</v>
      </c>
      <c r="U888" s="15" t="e">
        <f t="shared" si="173"/>
        <v>#N/A</v>
      </c>
      <c r="V888" s="15" t="e">
        <f t="shared" si="173"/>
        <v>#N/A</v>
      </c>
      <c r="W888" s="18" t="e">
        <f t="shared" si="175"/>
        <v>#N/A</v>
      </c>
      <c r="X888" s="18" t="e">
        <f t="shared" si="176"/>
        <v>#N/A</v>
      </c>
      <c r="Y888" s="18" t="e">
        <f t="shared" si="177"/>
        <v>#N/A</v>
      </c>
      <c r="Z888" s="18" t="e">
        <f t="shared" si="178"/>
        <v>#N/A</v>
      </c>
      <c r="AA888" s="15" t="e">
        <f t="shared" si="179"/>
        <v>#N/A</v>
      </c>
      <c r="AB888" s="15" t="e">
        <f t="shared" si="180"/>
        <v>#N/A</v>
      </c>
      <c r="AC888" s="15" t="e">
        <f t="shared" si="181"/>
        <v>#N/A</v>
      </c>
    </row>
    <row r="889" spans="1:29" hidden="1" x14ac:dyDescent="0.2">
      <c r="A889">
        <v>5278</v>
      </c>
      <c r="B889">
        <v>42980</v>
      </c>
      <c r="C889" t="s">
        <v>4202</v>
      </c>
      <c r="D889" t="s">
        <v>4203</v>
      </c>
      <c r="E889" t="s">
        <v>174</v>
      </c>
      <c r="F889" t="s">
        <v>3731</v>
      </c>
      <c r="G889" t="str">
        <f t="shared" si="174"/>
        <v>NAT SCADA Hardware Lifecycle</v>
      </c>
      <c r="H889" s="15">
        <f t="shared" si="173"/>
        <v>0</v>
      </c>
      <c r="I889" s="15">
        <f t="shared" si="173"/>
        <v>0</v>
      </c>
      <c r="J889" s="15">
        <f t="shared" si="173"/>
        <v>383781.9</v>
      </c>
      <c r="K889" s="15">
        <f t="shared" si="173"/>
        <v>1497089.04</v>
      </c>
      <c r="L889" s="15">
        <f t="shared" si="173"/>
        <v>2868675</v>
      </c>
      <c r="M889" s="15">
        <f t="shared" si="173"/>
        <v>984124.15</v>
      </c>
      <c r="N889" s="15">
        <f t="shared" si="173"/>
        <v>2097431.29</v>
      </c>
      <c r="O889" s="15">
        <f t="shared" si="173"/>
        <v>1094933.8999999999</v>
      </c>
      <c r="P889" s="15">
        <f t="shared" si="173"/>
        <v>861893.9</v>
      </c>
      <c r="Q889" s="15">
        <f t="shared" si="173"/>
        <v>478112</v>
      </c>
      <c r="R889" s="15">
        <f t="shared" si="173"/>
        <v>2208241.04</v>
      </c>
      <c r="S889" s="15">
        <f t="shared" si="173"/>
        <v>1975201.04</v>
      </c>
      <c r="T889" s="15">
        <f t="shared" si="173"/>
        <v>478112</v>
      </c>
      <c r="U889" s="15">
        <f t="shared" si="173"/>
        <v>47640</v>
      </c>
      <c r="V889" s="15">
        <f t="shared" si="173"/>
        <v>0</v>
      </c>
      <c r="W889" s="18">
        <f t="shared" si="175"/>
        <v>2097431.29</v>
      </c>
      <c r="X889" s="18">
        <f t="shared" si="176"/>
        <v>1975201.04</v>
      </c>
      <c r="Y889" s="18">
        <f t="shared" si="177"/>
        <v>122230.25</v>
      </c>
      <c r="Z889" s="18">
        <f t="shared" si="178"/>
        <v>984124.15</v>
      </c>
      <c r="AA889" s="15">
        <f t="shared" si="179"/>
        <v>1113307.1400000001</v>
      </c>
      <c r="AB889" s="15">
        <f t="shared" si="180"/>
        <v>861893.9</v>
      </c>
      <c r="AC889" s="15">
        <f t="shared" si="181"/>
        <v>0</v>
      </c>
    </row>
    <row r="890" spans="1:29" hidden="1" x14ac:dyDescent="0.2">
      <c r="A890">
        <v>5279</v>
      </c>
      <c r="B890">
        <v>42988</v>
      </c>
      <c r="D890" t="s">
        <v>4206</v>
      </c>
      <c r="E890" t="s">
        <v>346</v>
      </c>
      <c r="F890" t="s">
        <v>1325</v>
      </c>
      <c r="G890" t="str">
        <f t="shared" si="174"/>
        <v>SIB IOC Robotic Project</v>
      </c>
      <c r="H890" s="15">
        <f t="shared" si="173"/>
        <v>0</v>
      </c>
      <c r="I890" s="15">
        <f t="shared" si="173"/>
        <v>0</v>
      </c>
      <c r="J890" s="15">
        <f t="shared" si="173"/>
        <v>0</v>
      </c>
      <c r="K890" s="15">
        <f t="shared" si="173"/>
        <v>197269.5</v>
      </c>
      <c r="L890" s="15">
        <f t="shared" si="173"/>
        <v>135000</v>
      </c>
      <c r="M890" s="15">
        <f t="shared" si="173"/>
        <v>0</v>
      </c>
      <c r="N890" s="15">
        <f t="shared" si="173"/>
        <v>190000</v>
      </c>
      <c r="O890" s="15">
        <f t="shared" si="173"/>
        <v>30000</v>
      </c>
      <c r="P890" s="15">
        <f t="shared" si="173"/>
        <v>20000</v>
      </c>
      <c r="Q890" s="15">
        <f t="shared" si="173"/>
        <v>20000</v>
      </c>
      <c r="R890" s="15">
        <f t="shared" si="173"/>
        <v>227269.5</v>
      </c>
      <c r="S890" s="15">
        <f t="shared" si="173"/>
        <v>217269.5</v>
      </c>
      <c r="T890" s="15">
        <f t="shared" si="173"/>
        <v>20000</v>
      </c>
      <c r="U890" s="15">
        <f t="shared" si="173"/>
        <v>0</v>
      </c>
      <c r="V890" s="15">
        <f t="shared" si="173"/>
        <v>0</v>
      </c>
      <c r="W890" s="18">
        <f t="shared" si="175"/>
        <v>190000</v>
      </c>
      <c r="X890" s="18">
        <f t="shared" si="176"/>
        <v>217269.5</v>
      </c>
      <c r="Y890" s="18">
        <f t="shared" si="177"/>
        <v>-27269.5</v>
      </c>
      <c r="Z890" s="18">
        <f t="shared" si="178"/>
        <v>0</v>
      </c>
      <c r="AA890" s="15">
        <f t="shared" si="179"/>
        <v>197269.5</v>
      </c>
      <c r="AB890" s="15">
        <f t="shared" si="180"/>
        <v>20000</v>
      </c>
      <c r="AC890" s="15">
        <f t="shared" si="181"/>
        <v>0</v>
      </c>
    </row>
    <row r="891" spans="1:29" hidden="1" x14ac:dyDescent="0.2">
      <c r="A891">
        <v>5280</v>
      </c>
      <c r="B891">
        <v>42981</v>
      </c>
      <c r="D891" t="s">
        <v>4207</v>
      </c>
      <c r="E891" t="s">
        <v>346</v>
      </c>
      <c r="F891" t="s">
        <v>1325</v>
      </c>
      <c r="G891" t="e">
        <f t="shared" si="174"/>
        <v>#N/A</v>
      </c>
      <c r="H891" s="15" t="e">
        <f t="shared" si="173"/>
        <v>#N/A</v>
      </c>
      <c r="I891" s="15" t="e">
        <f t="shared" si="173"/>
        <v>#N/A</v>
      </c>
      <c r="J891" s="15" t="e">
        <f t="shared" si="173"/>
        <v>#N/A</v>
      </c>
      <c r="K891" s="15" t="e">
        <f t="shared" si="173"/>
        <v>#N/A</v>
      </c>
      <c r="L891" s="15" t="e">
        <f t="shared" si="173"/>
        <v>#N/A</v>
      </c>
      <c r="M891" s="15" t="e">
        <f t="shared" si="173"/>
        <v>#N/A</v>
      </c>
      <c r="N891" s="15" t="e">
        <f t="shared" si="173"/>
        <v>#N/A</v>
      </c>
      <c r="O891" s="15" t="e">
        <f t="shared" si="173"/>
        <v>#N/A</v>
      </c>
      <c r="P891" s="15" t="e">
        <f t="shared" si="173"/>
        <v>#N/A</v>
      </c>
      <c r="Q891" s="15" t="e">
        <f t="shared" si="173"/>
        <v>#N/A</v>
      </c>
      <c r="R891" s="15" t="e">
        <f t="shared" si="173"/>
        <v>#N/A</v>
      </c>
      <c r="S891" s="15" t="e">
        <f t="shared" si="173"/>
        <v>#N/A</v>
      </c>
      <c r="T891" s="15" t="e">
        <f t="shared" si="173"/>
        <v>#N/A</v>
      </c>
      <c r="U891" s="15" t="e">
        <f t="shared" si="173"/>
        <v>#N/A</v>
      </c>
      <c r="V891" s="15" t="e">
        <f t="shared" si="173"/>
        <v>#N/A</v>
      </c>
      <c r="W891" s="18" t="e">
        <f t="shared" si="175"/>
        <v>#N/A</v>
      </c>
      <c r="X891" s="18" t="e">
        <f t="shared" si="176"/>
        <v>#N/A</v>
      </c>
      <c r="Y891" s="18" t="e">
        <f t="shared" si="177"/>
        <v>#N/A</v>
      </c>
      <c r="Z891" s="18" t="e">
        <f t="shared" si="178"/>
        <v>#N/A</v>
      </c>
      <c r="AA891" s="15" t="e">
        <f t="shared" si="179"/>
        <v>#N/A</v>
      </c>
      <c r="AB891" s="15" t="e">
        <f t="shared" si="180"/>
        <v>#N/A</v>
      </c>
      <c r="AC891" s="15" t="e">
        <f t="shared" si="181"/>
        <v>#N/A</v>
      </c>
    </row>
    <row r="892" spans="1:29" hidden="1" x14ac:dyDescent="0.2">
      <c r="A892">
        <v>5281</v>
      </c>
      <c r="B892">
        <v>43001</v>
      </c>
      <c r="D892" t="s">
        <v>4208</v>
      </c>
      <c r="E892" t="s">
        <v>29</v>
      </c>
      <c r="F892" t="s">
        <v>30</v>
      </c>
      <c r="G892" t="e">
        <f t="shared" si="174"/>
        <v>#N/A</v>
      </c>
      <c r="H892" s="15" t="e">
        <f t="shared" ref="H892:V908" si="182">VLOOKUP($A892,SIBMonthly,H$1,FALSE)</f>
        <v>#N/A</v>
      </c>
      <c r="I892" s="15" t="e">
        <f t="shared" si="182"/>
        <v>#N/A</v>
      </c>
      <c r="J892" s="15" t="e">
        <f t="shared" si="182"/>
        <v>#N/A</v>
      </c>
      <c r="K892" s="15" t="e">
        <f t="shared" si="182"/>
        <v>#N/A</v>
      </c>
      <c r="L892" s="15" t="e">
        <f t="shared" si="182"/>
        <v>#N/A</v>
      </c>
      <c r="M892" s="15" t="e">
        <f t="shared" si="182"/>
        <v>#N/A</v>
      </c>
      <c r="N892" s="15" t="e">
        <f t="shared" si="182"/>
        <v>#N/A</v>
      </c>
      <c r="O892" s="15" t="e">
        <f t="shared" si="182"/>
        <v>#N/A</v>
      </c>
      <c r="P892" s="15" t="e">
        <f t="shared" si="182"/>
        <v>#N/A</v>
      </c>
      <c r="Q892" s="15" t="e">
        <f t="shared" si="182"/>
        <v>#N/A</v>
      </c>
      <c r="R892" s="15" t="e">
        <f t="shared" si="182"/>
        <v>#N/A</v>
      </c>
      <c r="S892" s="15" t="e">
        <f t="shared" si="182"/>
        <v>#N/A</v>
      </c>
      <c r="T892" s="15" t="e">
        <f t="shared" si="182"/>
        <v>#N/A</v>
      </c>
      <c r="U892" s="15" t="e">
        <f t="shared" si="182"/>
        <v>#N/A</v>
      </c>
      <c r="V892" s="15" t="e">
        <f t="shared" si="182"/>
        <v>#N/A</v>
      </c>
      <c r="W892" s="18" t="e">
        <f t="shared" si="175"/>
        <v>#N/A</v>
      </c>
      <c r="X892" s="18" t="e">
        <f t="shared" si="176"/>
        <v>#N/A</v>
      </c>
      <c r="Y892" s="18" t="e">
        <f t="shared" si="177"/>
        <v>#N/A</v>
      </c>
      <c r="Z892" s="18" t="e">
        <f t="shared" si="178"/>
        <v>#N/A</v>
      </c>
      <c r="AA892" s="15" t="e">
        <f t="shared" si="179"/>
        <v>#N/A</v>
      </c>
      <c r="AB892" s="15" t="e">
        <f t="shared" si="180"/>
        <v>#N/A</v>
      </c>
      <c r="AC892" s="15" t="e">
        <f t="shared" si="181"/>
        <v>#N/A</v>
      </c>
    </row>
    <row r="893" spans="1:29" hidden="1" x14ac:dyDescent="0.2">
      <c r="A893">
        <v>5282</v>
      </c>
      <c r="B893">
        <v>43006</v>
      </c>
      <c r="C893" t="s">
        <v>4209</v>
      </c>
      <c r="D893" t="s">
        <v>4210</v>
      </c>
      <c r="E893" t="s">
        <v>1158</v>
      </c>
      <c r="F893" t="s">
        <v>140</v>
      </c>
      <c r="G893" t="e">
        <f t="shared" si="174"/>
        <v>#N/A</v>
      </c>
      <c r="H893" s="15" t="e">
        <f t="shared" si="182"/>
        <v>#N/A</v>
      </c>
      <c r="I893" s="15" t="e">
        <f t="shared" si="182"/>
        <v>#N/A</v>
      </c>
      <c r="J893" s="15" t="e">
        <f t="shared" si="182"/>
        <v>#N/A</v>
      </c>
      <c r="K893" s="15" t="e">
        <f t="shared" si="182"/>
        <v>#N/A</v>
      </c>
      <c r="L893" s="15" t="e">
        <f t="shared" si="182"/>
        <v>#N/A</v>
      </c>
      <c r="M893" s="15" t="e">
        <f t="shared" si="182"/>
        <v>#N/A</v>
      </c>
      <c r="N893" s="15" t="e">
        <f t="shared" si="182"/>
        <v>#N/A</v>
      </c>
      <c r="O893" s="15" t="e">
        <f t="shared" si="182"/>
        <v>#N/A</v>
      </c>
      <c r="P893" s="15" t="e">
        <f t="shared" si="182"/>
        <v>#N/A</v>
      </c>
      <c r="Q893" s="15" t="e">
        <f t="shared" si="182"/>
        <v>#N/A</v>
      </c>
      <c r="R893" s="15" t="e">
        <f t="shared" si="182"/>
        <v>#N/A</v>
      </c>
      <c r="S893" s="15" t="e">
        <f t="shared" si="182"/>
        <v>#N/A</v>
      </c>
      <c r="T893" s="15" t="e">
        <f t="shared" si="182"/>
        <v>#N/A</v>
      </c>
      <c r="U893" s="15" t="e">
        <f t="shared" si="182"/>
        <v>#N/A</v>
      </c>
      <c r="V893" s="15" t="e">
        <f t="shared" si="182"/>
        <v>#N/A</v>
      </c>
      <c r="W893" s="18" t="e">
        <f t="shared" si="175"/>
        <v>#N/A</v>
      </c>
      <c r="X893" s="18" t="e">
        <f t="shared" si="176"/>
        <v>#N/A</v>
      </c>
      <c r="Y893" s="18" t="e">
        <f t="shared" si="177"/>
        <v>#N/A</v>
      </c>
      <c r="Z893" s="18" t="e">
        <f t="shared" si="178"/>
        <v>#N/A</v>
      </c>
      <c r="AA893" s="15" t="e">
        <f t="shared" si="179"/>
        <v>#N/A</v>
      </c>
      <c r="AB893" s="15" t="e">
        <f t="shared" si="180"/>
        <v>#N/A</v>
      </c>
      <c r="AC893" s="15" t="e">
        <f t="shared" si="181"/>
        <v>#N/A</v>
      </c>
    </row>
    <row r="894" spans="1:29" hidden="1" x14ac:dyDescent="0.2">
      <c r="A894">
        <v>5283</v>
      </c>
      <c r="B894">
        <v>43013</v>
      </c>
      <c r="C894" t="s">
        <v>4211</v>
      </c>
      <c r="D894" t="s">
        <v>4212</v>
      </c>
      <c r="E894" t="s">
        <v>867</v>
      </c>
      <c r="F894" t="s">
        <v>868</v>
      </c>
      <c r="G894" t="e">
        <f t="shared" si="174"/>
        <v>#N/A</v>
      </c>
      <c r="H894" s="15" t="e">
        <f t="shared" si="182"/>
        <v>#N/A</v>
      </c>
      <c r="I894" s="15" t="e">
        <f t="shared" si="182"/>
        <v>#N/A</v>
      </c>
      <c r="J894" s="15" t="e">
        <f t="shared" si="182"/>
        <v>#N/A</v>
      </c>
      <c r="K894" s="15" t="e">
        <f t="shared" si="182"/>
        <v>#N/A</v>
      </c>
      <c r="L894" s="15" t="e">
        <f t="shared" si="182"/>
        <v>#N/A</v>
      </c>
      <c r="M894" s="15" t="e">
        <f t="shared" si="182"/>
        <v>#N/A</v>
      </c>
      <c r="N894" s="15" t="e">
        <f t="shared" si="182"/>
        <v>#N/A</v>
      </c>
      <c r="O894" s="15" t="e">
        <f t="shared" si="182"/>
        <v>#N/A</v>
      </c>
      <c r="P894" s="15" t="e">
        <f t="shared" si="182"/>
        <v>#N/A</v>
      </c>
      <c r="Q894" s="15" t="e">
        <f t="shared" si="182"/>
        <v>#N/A</v>
      </c>
      <c r="R894" s="15" t="e">
        <f t="shared" si="182"/>
        <v>#N/A</v>
      </c>
      <c r="S894" s="15" t="e">
        <f t="shared" si="182"/>
        <v>#N/A</v>
      </c>
      <c r="T894" s="15" t="e">
        <f t="shared" si="182"/>
        <v>#N/A</v>
      </c>
      <c r="U894" s="15" t="e">
        <f t="shared" si="182"/>
        <v>#N/A</v>
      </c>
      <c r="V894" s="15" t="e">
        <f t="shared" si="182"/>
        <v>#N/A</v>
      </c>
      <c r="W894" s="18" t="e">
        <f t="shared" si="175"/>
        <v>#N/A</v>
      </c>
      <c r="X894" s="18" t="e">
        <f t="shared" si="176"/>
        <v>#N/A</v>
      </c>
      <c r="Y894" s="18" t="e">
        <f t="shared" si="177"/>
        <v>#N/A</v>
      </c>
      <c r="Z894" s="18" t="e">
        <f t="shared" si="178"/>
        <v>#N/A</v>
      </c>
      <c r="AA894" s="15" t="e">
        <f t="shared" si="179"/>
        <v>#N/A</v>
      </c>
      <c r="AB894" s="15" t="e">
        <f t="shared" si="180"/>
        <v>#N/A</v>
      </c>
      <c r="AC894" s="15" t="e">
        <f t="shared" si="181"/>
        <v>#N/A</v>
      </c>
    </row>
    <row r="895" spans="1:29" hidden="1" x14ac:dyDescent="0.2">
      <c r="A895">
        <v>5284</v>
      </c>
      <c r="B895">
        <v>43012</v>
      </c>
      <c r="D895" t="s">
        <v>4213</v>
      </c>
      <c r="E895" t="s">
        <v>78</v>
      </c>
      <c r="F895" t="s">
        <v>868</v>
      </c>
      <c r="G895" t="e">
        <f t="shared" si="174"/>
        <v>#N/A</v>
      </c>
      <c r="H895" s="15" t="e">
        <f t="shared" si="182"/>
        <v>#N/A</v>
      </c>
      <c r="I895" s="15" t="e">
        <f t="shared" si="182"/>
        <v>#N/A</v>
      </c>
      <c r="J895" s="15" t="e">
        <f t="shared" si="182"/>
        <v>#N/A</v>
      </c>
      <c r="K895" s="15" t="e">
        <f t="shared" si="182"/>
        <v>#N/A</v>
      </c>
      <c r="L895" s="15" t="e">
        <f t="shared" si="182"/>
        <v>#N/A</v>
      </c>
      <c r="M895" s="15" t="e">
        <f t="shared" si="182"/>
        <v>#N/A</v>
      </c>
      <c r="N895" s="15" t="e">
        <f t="shared" si="182"/>
        <v>#N/A</v>
      </c>
      <c r="O895" s="15" t="e">
        <f t="shared" si="182"/>
        <v>#N/A</v>
      </c>
      <c r="P895" s="15" t="e">
        <f t="shared" si="182"/>
        <v>#N/A</v>
      </c>
      <c r="Q895" s="15" t="e">
        <f t="shared" si="182"/>
        <v>#N/A</v>
      </c>
      <c r="R895" s="15" t="e">
        <f t="shared" si="182"/>
        <v>#N/A</v>
      </c>
      <c r="S895" s="15" t="e">
        <f t="shared" si="182"/>
        <v>#N/A</v>
      </c>
      <c r="T895" s="15" t="e">
        <f t="shared" si="182"/>
        <v>#N/A</v>
      </c>
      <c r="U895" s="15" t="e">
        <f t="shared" si="182"/>
        <v>#N/A</v>
      </c>
      <c r="V895" s="15" t="e">
        <f t="shared" si="182"/>
        <v>#N/A</v>
      </c>
      <c r="W895" s="18" t="e">
        <f t="shared" si="175"/>
        <v>#N/A</v>
      </c>
      <c r="X895" s="18" t="e">
        <f t="shared" si="176"/>
        <v>#N/A</v>
      </c>
      <c r="Y895" s="18" t="e">
        <f t="shared" si="177"/>
        <v>#N/A</v>
      </c>
      <c r="Z895" s="18" t="e">
        <f t="shared" si="178"/>
        <v>#N/A</v>
      </c>
      <c r="AA895" s="15" t="e">
        <f t="shared" si="179"/>
        <v>#N/A</v>
      </c>
      <c r="AB895" s="15" t="e">
        <f t="shared" si="180"/>
        <v>#N/A</v>
      </c>
      <c r="AC895" s="15" t="e">
        <f t="shared" si="181"/>
        <v>#N/A</v>
      </c>
    </row>
    <row r="896" spans="1:29" hidden="1" x14ac:dyDescent="0.2">
      <c r="A896">
        <v>5285</v>
      </c>
      <c r="B896">
        <v>43010</v>
      </c>
      <c r="D896" t="s">
        <v>4215</v>
      </c>
      <c r="E896" t="s">
        <v>1158</v>
      </c>
      <c r="F896" t="s">
        <v>140</v>
      </c>
      <c r="G896" t="e">
        <f t="shared" si="174"/>
        <v>#N/A</v>
      </c>
      <c r="H896" s="15" t="e">
        <f t="shared" si="182"/>
        <v>#N/A</v>
      </c>
      <c r="I896" s="15" t="e">
        <f t="shared" si="182"/>
        <v>#N/A</v>
      </c>
      <c r="J896" s="15" t="e">
        <f t="shared" si="182"/>
        <v>#N/A</v>
      </c>
      <c r="K896" s="15" t="e">
        <f t="shared" si="182"/>
        <v>#N/A</v>
      </c>
      <c r="L896" s="15" t="e">
        <f t="shared" si="182"/>
        <v>#N/A</v>
      </c>
      <c r="M896" s="15" t="e">
        <f t="shared" si="182"/>
        <v>#N/A</v>
      </c>
      <c r="N896" s="15" t="e">
        <f t="shared" si="182"/>
        <v>#N/A</v>
      </c>
      <c r="O896" s="15" t="e">
        <f t="shared" si="182"/>
        <v>#N/A</v>
      </c>
      <c r="P896" s="15" t="e">
        <f t="shared" si="182"/>
        <v>#N/A</v>
      </c>
      <c r="Q896" s="15" t="e">
        <f t="shared" si="182"/>
        <v>#N/A</v>
      </c>
      <c r="R896" s="15" t="e">
        <f t="shared" si="182"/>
        <v>#N/A</v>
      </c>
      <c r="S896" s="15" t="e">
        <f t="shared" si="182"/>
        <v>#N/A</v>
      </c>
      <c r="T896" s="15" t="e">
        <f t="shared" si="182"/>
        <v>#N/A</v>
      </c>
      <c r="U896" s="15" t="e">
        <f t="shared" si="182"/>
        <v>#N/A</v>
      </c>
      <c r="V896" s="15" t="e">
        <f t="shared" si="182"/>
        <v>#N/A</v>
      </c>
      <c r="W896" s="18" t="e">
        <f t="shared" si="175"/>
        <v>#N/A</v>
      </c>
      <c r="X896" s="18" t="e">
        <f t="shared" si="176"/>
        <v>#N/A</v>
      </c>
      <c r="Y896" s="18" t="e">
        <f t="shared" si="177"/>
        <v>#N/A</v>
      </c>
      <c r="Z896" s="18" t="e">
        <f t="shared" si="178"/>
        <v>#N/A</v>
      </c>
      <c r="AA896" s="15" t="e">
        <f t="shared" si="179"/>
        <v>#N/A</v>
      </c>
      <c r="AB896" s="15" t="e">
        <f t="shared" si="180"/>
        <v>#N/A</v>
      </c>
      <c r="AC896" s="15" t="e">
        <f t="shared" si="181"/>
        <v>#N/A</v>
      </c>
    </row>
    <row r="897" spans="1:29" hidden="1" x14ac:dyDescent="0.2">
      <c r="A897">
        <v>5286</v>
      </c>
      <c r="B897">
        <v>43027</v>
      </c>
      <c r="D897" t="s">
        <v>4216</v>
      </c>
      <c r="E897" t="s">
        <v>78</v>
      </c>
      <c r="F897" t="s">
        <v>868</v>
      </c>
      <c r="G897" t="e">
        <f t="shared" si="174"/>
        <v>#N/A</v>
      </c>
      <c r="H897" s="15" t="e">
        <f t="shared" si="182"/>
        <v>#N/A</v>
      </c>
      <c r="I897" s="15" t="e">
        <f t="shared" si="182"/>
        <v>#N/A</v>
      </c>
      <c r="J897" s="15" t="e">
        <f t="shared" si="182"/>
        <v>#N/A</v>
      </c>
      <c r="K897" s="15" t="e">
        <f t="shared" si="182"/>
        <v>#N/A</v>
      </c>
      <c r="L897" s="15" t="e">
        <f t="shared" si="182"/>
        <v>#N/A</v>
      </c>
      <c r="M897" s="15" t="e">
        <f t="shared" si="182"/>
        <v>#N/A</v>
      </c>
      <c r="N897" s="15" t="e">
        <f t="shared" si="182"/>
        <v>#N/A</v>
      </c>
      <c r="O897" s="15" t="e">
        <f t="shared" si="182"/>
        <v>#N/A</v>
      </c>
      <c r="P897" s="15" t="e">
        <f t="shared" si="182"/>
        <v>#N/A</v>
      </c>
      <c r="Q897" s="15" t="e">
        <f t="shared" si="182"/>
        <v>#N/A</v>
      </c>
      <c r="R897" s="15" t="e">
        <f t="shared" si="182"/>
        <v>#N/A</v>
      </c>
      <c r="S897" s="15" t="e">
        <f t="shared" si="182"/>
        <v>#N/A</v>
      </c>
      <c r="T897" s="15" t="e">
        <f t="shared" si="182"/>
        <v>#N/A</v>
      </c>
      <c r="U897" s="15" t="e">
        <f t="shared" si="182"/>
        <v>#N/A</v>
      </c>
      <c r="V897" s="15" t="e">
        <f t="shared" si="182"/>
        <v>#N/A</v>
      </c>
      <c r="W897" s="18" t="e">
        <f t="shared" si="175"/>
        <v>#N/A</v>
      </c>
      <c r="X897" s="18" t="e">
        <f t="shared" si="176"/>
        <v>#N/A</v>
      </c>
      <c r="Y897" s="18" t="e">
        <f t="shared" si="177"/>
        <v>#N/A</v>
      </c>
      <c r="Z897" s="18" t="e">
        <f t="shared" si="178"/>
        <v>#N/A</v>
      </c>
      <c r="AA897" s="15" t="e">
        <f t="shared" si="179"/>
        <v>#N/A</v>
      </c>
      <c r="AB897" s="15" t="e">
        <f t="shared" si="180"/>
        <v>#N/A</v>
      </c>
      <c r="AC897" s="15" t="e">
        <f t="shared" si="181"/>
        <v>#N/A</v>
      </c>
    </row>
    <row r="898" spans="1:29" hidden="1" x14ac:dyDescent="0.2">
      <c r="A898">
        <v>5287</v>
      </c>
      <c r="B898">
        <v>43040</v>
      </c>
      <c r="D898" t="s">
        <v>4217</v>
      </c>
      <c r="E898" t="s">
        <v>147</v>
      </c>
      <c r="F898" t="s">
        <v>6268</v>
      </c>
      <c r="G898" t="e">
        <f t="shared" si="174"/>
        <v>#N/A</v>
      </c>
      <c r="H898" s="15" t="e">
        <f t="shared" si="182"/>
        <v>#N/A</v>
      </c>
      <c r="I898" s="15" t="e">
        <f t="shared" si="182"/>
        <v>#N/A</v>
      </c>
      <c r="J898" s="15" t="e">
        <f t="shared" si="182"/>
        <v>#N/A</v>
      </c>
      <c r="K898" s="15" t="e">
        <f t="shared" si="182"/>
        <v>#N/A</v>
      </c>
      <c r="L898" s="15" t="e">
        <f t="shared" si="182"/>
        <v>#N/A</v>
      </c>
      <c r="M898" s="15" t="e">
        <f t="shared" si="182"/>
        <v>#N/A</v>
      </c>
      <c r="N898" s="15" t="e">
        <f t="shared" si="182"/>
        <v>#N/A</v>
      </c>
      <c r="O898" s="15" t="e">
        <f t="shared" si="182"/>
        <v>#N/A</v>
      </c>
      <c r="P898" s="15" t="e">
        <f t="shared" si="182"/>
        <v>#N/A</v>
      </c>
      <c r="Q898" s="15" t="e">
        <f t="shared" si="182"/>
        <v>#N/A</v>
      </c>
      <c r="R898" s="15" t="e">
        <f t="shared" si="182"/>
        <v>#N/A</v>
      </c>
      <c r="S898" s="15" t="e">
        <f t="shared" si="182"/>
        <v>#N/A</v>
      </c>
      <c r="T898" s="15" t="e">
        <f t="shared" si="182"/>
        <v>#N/A</v>
      </c>
      <c r="U898" s="15" t="e">
        <f t="shared" si="182"/>
        <v>#N/A</v>
      </c>
      <c r="V898" s="15" t="e">
        <f t="shared" si="182"/>
        <v>#N/A</v>
      </c>
      <c r="W898" s="18" t="e">
        <f t="shared" si="175"/>
        <v>#N/A</v>
      </c>
      <c r="X898" s="18" t="e">
        <f t="shared" si="176"/>
        <v>#N/A</v>
      </c>
      <c r="Y898" s="18" t="e">
        <f t="shared" si="177"/>
        <v>#N/A</v>
      </c>
      <c r="Z898" s="18" t="e">
        <f t="shared" si="178"/>
        <v>#N/A</v>
      </c>
      <c r="AA898" s="15" t="e">
        <f t="shared" si="179"/>
        <v>#N/A</v>
      </c>
      <c r="AB898" s="15" t="e">
        <f t="shared" si="180"/>
        <v>#N/A</v>
      </c>
      <c r="AC898" s="15" t="e">
        <f t="shared" si="181"/>
        <v>#N/A</v>
      </c>
    </row>
    <row r="899" spans="1:29" hidden="1" x14ac:dyDescent="0.2">
      <c r="A899">
        <v>5288</v>
      </c>
      <c r="B899">
        <v>43077</v>
      </c>
      <c r="D899" t="s">
        <v>4218</v>
      </c>
      <c r="E899" t="s">
        <v>57</v>
      </c>
      <c r="F899" t="s">
        <v>61</v>
      </c>
      <c r="G899" t="e">
        <f t="shared" si="174"/>
        <v>#N/A</v>
      </c>
      <c r="H899" s="15" t="e">
        <f t="shared" si="182"/>
        <v>#N/A</v>
      </c>
      <c r="I899" s="15" t="e">
        <f t="shared" si="182"/>
        <v>#N/A</v>
      </c>
      <c r="J899" s="15" t="e">
        <f t="shared" si="182"/>
        <v>#N/A</v>
      </c>
      <c r="K899" s="15" t="e">
        <f t="shared" si="182"/>
        <v>#N/A</v>
      </c>
      <c r="L899" s="15" t="e">
        <f t="shared" si="182"/>
        <v>#N/A</v>
      </c>
      <c r="M899" s="15" t="e">
        <f t="shared" si="182"/>
        <v>#N/A</v>
      </c>
      <c r="N899" s="15" t="e">
        <f t="shared" si="182"/>
        <v>#N/A</v>
      </c>
      <c r="O899" s="15" t="e">
        <f t="shared" si="182"/>
        <v>#N/A</v>
      </c>
      <c r="P899" s="15" t="e">
        <f t="shared" si="182"/>
        <v>#N/A</v>
      </c>
      <c r="Q899" s="15" t="e">
        <f t="shared" si="182"/>
        <v>#N/A</v>
      </c>
      <c r="R899" s="15" t="e">
        <f t="shared" si="182"/>
        <v>#N/A</v>
      </c>
      <c r="S899" s="15" t="e">
        <f t="shared" si="182"/>
        <v>#N/A</v>
      </c>
      <c r="T899" s="15" t="e">
        <f t="shared" si="182"/>
        <v>#N/A</v>
      </c>
      <c r="U899" s="15" t="e">
        <f t="shared" si="182"/>
        <v>#N/A</v>
      </c>
      <c r="V899" s="15" t="e">
        <f t="shared" si="182"/>
        <v>#N/A</v>
      </c>
      <c r="W899" s="18" t="e">
        <f t="shared" si="175"/>
        <v>#N/A</v>
      </c>
      <c r="X899" s="18" t="e">
        <f t="shared" si="176"/>
        <v>#N/A</v>
      </c>
      <c r="Y899" s="18" t="e">
        <f t="shared" si="177"/>
        <v>#N/A</v>
      </c>
      <c r="Z899" s="18" t="e">
        <f t="shared" si="178"/>
        <v>#N/A</v>
      </c>
      <c r="AA899" s="15" t="e">
        <f t="shared" si="179"/>
        <v>#N/A</v>
      </c>
      <c r="AB899" s="15" t="e">
        <f t="shared" si="180"/>
        <v>#N/A</v>
      </c>
      <c r="AC899" s="15" t="e">
        <f t="shared" si="181"/>
        <v>#N/A</v>
      </c>
    </row>
    <row r="900" spans="1:29" hidden="1" x14ac:dyDescent="0.2">
      <c r="A900">
        <v>5289</v>
      </c>
      <c r="B900">
        <v>43078</v>
      </c>
      <c r="D900" t="s">
        <v>4219</v>
      </c>
      <c r="E900" t="s">
        <v>29</v>
      </c>
      <c r="F900" t="s">
        <v>538</v>
      </c>
      <c r="G900" t="e">
        <f t="shared" si="174"/>
        <v>#N/A</v>
      </c>
      <c r="H900" s="15" t="e">
        <f t="shared" si="182"/>
        <v>#N/A</v>
      </c>
      <c r="I900" s="15" t="e">
        <f t="shared" si="182"/>
        <v>#N/A</v>
      </c>
      <c r="J900" s="15" t="e">
        <f t="shared" si="182"/>
        <v>#N/A</v>
      </c>
      <c r="K900" s="15" t="e">
        <f t="shared" si="182"/>
        <v>#N/A</v>
      </c>
      <c r="L900" s="15" t="e">
        <f t="shared" si="182"/>
        <v>#N/A</v>
      </c>
      <c r="M900" s="15" t="e">
        <f t="shared" si="182"/>
        <v>#N/A</v>
      </c>
      <c r="N900" s="15" t="e">
        <f t="shared" si="182"/>
        <v>#N/A</v>
      </c>
      <c r="O900" s="15" t="e">
        <f t="shared" si="182"/>
        <v>#N/A</v>
      </c>
      <c r="P900" s="15" t="e">
        <f t="shared" si="182"/>
        <v>#N/A</v>
      </c>
      <c r="Q900" s="15" t="e">
        <f t="shared" si="182"/>
        <v>#N/A</v>
      </c>
      <c r="R900" s="15" t="e">
        <f t="shared" si="182"/>
        <v>#N/A</v>
      </c>
      <c r="S900" s="15" t="e">
        <f t="shared" si="182"/>
        <v>#N/A</v>
      </c>
      <c r="T900" s="15" t="e">
        <f t="shared" si="182"/>
        <v>#N/A</v>
      </c>
      <c r="U900" s="15" t="e">
        <f t="shared" si="182"/>
        <v>#N/A</v>
      </c>
      <c r="V900" s="15" t="e">
        <f t="shared" si="182"/>
        <v>#N/A</v>
      </c>
      <c r="W900" s="18" t="e">
        <f t="shared" si="175"/>
        <v>#N/A</v>
      </c>
      <c r="X900" s="18" t="e">
        <f t="shared" si="176"/>
        <v>#N/A</v>
      </c>
      <c r="Y900" s="18" t="e">
        <f t="shared" si="177"/>
        <v>#N/A</v>
      </c>
      <c r="Z900" s="18" t="e">
        <f t="shared" si="178"/>
        <v>#N/A</v>
      </c>
      <c r="AA900" s="15" t="e">
        <f t="shared" si="179"/>
        <v>#N/A</v>
      </c>
      <c r="AB900" s="15" t="e">
        <f t="shared" si="180"/>
        <v>#N/A</v>
      </c>
      <c r="AC900" s="15" t="e">
        <f t="shared" si="181"/>
        <v>#N/A</v>
      </c>
    </row>
    <row r="901" spans="1:29" hidden="1" x14ac:dyDescent="0.2">
      <c r="A901">
        <v>5290</v>
      </c>
      <c r="B901">
        <v>43080</v>
      </c>
      <c r="D901" t="s">
        <v>4220</v>
      </c>
      <c r="E901" t="s">
        <v>78</v>
      </c>
      <c r="F901" t="s">
        <v>868</v>
      </c>
      <c r="G901" t="e">
        <f t="shared" si="174"/>
        <v>#N/A</v>
      </c>
      <c r="H901" s="15" t="e">
        <f t="shared" si="182"/>
        <v>#N/A</v>
      </c>
      <c r="I901" s="15" t="e">
        <f t="shared" si="182"/>
        <v>#N/A</v>
      </c>
      <c r="J901" s="15" t="e">
        <f t="shared" si="182"/>
        <v>#N/A</v>
      </c>
      <c r="K901" s="15" t="e">
        <f t="shared" si="182"/>
        <v>#N/A</v>
      </c>
      <c r="L901" s="15" t="e">
        <f t="shared" si="182"/>
        <v>#N/A</v>
      </c>
      <c r="M901" s="15" t="e">
        <f t="shared" si="182"/>
        <v>#N/A</v>
      </c>
      <c r="N901" s="15" t="e">
        <f t="shared" si="182"/>
        <v>#N/A</v>
      </c>
      <c r="O901" s="15" t="e">
        <f t="shared" si="182"/>
        <v>#N/A</v>
      </c>
      <c r="P901" s="15" t="e">
        <f t="shared" si="182"/>
        <v>#N/A</v>
      </c>
      <c r="Q901" s="15" t="e">
        <f t="shared" si="182"/>
        <v>#N/A</v>
      </c>
      <c r="R901" s="15" t="e">
        <f t="shared" si="182"/>
        <v>#N/A</v>
      </c>
      <c r="S901" s="15" t="e">
        <f t="shared" si="182"/>
        <v>#N/A</v>
      </c>
      <c r="T901" s="15" t="e">
        <f t="shared" si="182"/>
        <v>#N/A</v>
      </c>
      <c r="U901" s="15" t="e">
        <f t="shared" si="182"/>
        <v>#N/A</v>
      </c>
      <c r="V901" s="15" t="e">
        <f t="shared" si="182"/>
        <v>#N/A</v>
      </c>
      <c r="W901" s="18" t="e">
        <f t="shared" si="175"/>
        <v>#N/A</v>
      </c>
      <c r="X901" s="18" t="e">
        <f t="shared" si="176"/>
        <v>#N/A</v>
      </c>
      <c r="Y901" s="18" t="e">
        <f t="shared" si="177"/>
        <v>#N/A</v>
      </c>
      <c r="Z901" s="18" t="e">
        <f t="shared" si="178"/>
        <v>#N/A</v>
      </c>
      <c r="AA901" s="15" t="e">
        <f t="shared" si="179"/>
        <v>#N/A</v>
      </c>
      <c r="AB901" s="15" t="e">
        <f t="shared" si="180"/>
        <v>#N/A</v>
      </c>
      <c r="AC901" s="15" t="e">
        <f t="shared" si="181"/>
        <v>#N/A</v>
      </c>
    </row>
    <row r="902" spans="1:29" hidden="1" x14ac:dyDescent="0.2">
      <c r="A902">
        <v>5291</v>
      </c>
      <c r="B902">
        <v>43118</v>
      </c>
      <c r="C902" t="s">
        <v>4221</v>
      </c>
      <c r="D902" t="s">
        <v>4222</v>
      </c>
      <c r="E902" t="s">
        <v>240</v>
      </c>
      <c r="F902" t="s">
        <v>241</v>
      </c>
      <c r="G902" t="str">
        <f t="shared" si="174"/>
        <v>NT SCADA Hardware Lifecycle</v>
      </c>
      <c r="H902" s="15">
        <f t="shared" si="182"/>
        <v>0</v>
      </c>
      <c r="I902" s="15">
        <f t="shared" si="182"/>
        <v>0</v>
      </c>
      <c r="J902" s="15">
        <f t="shared" si="182"/>
        <v>42302.57</v>
      </c>
      <c r="K902" s="15">
        <f t="shared" si="182"/>
        <v>782415.09</v>
      </c>
      <c r="L902" s="15">
        <f t="shared" si="182"/>
        <v>0</v>
      </c>
      <c r="M902" s="15">
        <f t="shared" si="182"/>
        <v>246276.48000000001</v>
      </c>
      <c r="N902" s="15">
        <f t="shared" si="182"/>
        <v>986389</v>
      </c>
      <c r="O902" s="15">
        <f t="shared" si="182"/>
        <v>135865.76999999999</v>
      </c>
      <c r="P902" s="15">
        <f t="shared" si="182"/>
        <v>143302.57</v>
      </c>
      <c r="Q902" s="15">
        <f t="shared" si="182"/>
        <v>101000</v>
      </c>
      <c r="R902" s="15">
        <f t="shared" si="182"/>
        <v>875978.29</v>
      </c>
      <c r="S902" s="15">
        <f t="shared" si="182"/>
        <v>883415.09</v>
      </c>
      <c r="T902" s="15">
        <f t="shared" si="182"/>
        <v>101000</v>
      </c>
      <c r="U902" s="15">
        <f t="shared" si="182"/>
        <v>1739.2</v>
      </c>
      <c r="V902" s="15">
        <f t="shared" si="182"/>
        <v>0</v>
      </c>
      <c r="W902" s="18">
        <f t="shared" si="175"/>
        <v>986389</v>
      </c>
      <c r="X902" s="18">
        <f t="shared" si="176"/>
        <v>883415.09</v>
      </c>
      <c r="Y902" s="18">
        <f t="shared" si="177"/>
        <v>102973.91000000003</v>
      </c>
      <c r="Z902" s="18">
        <f t="shared" si="178"/>
        <v>246276.48000000001</v>
      </c>
      <c r="AA902" s="15">
        <f t="shared" si="179"/>
        <v>740112.52</v>
      </c>
      <c r="AB902" s="15">
        <f t="shared" si="180"/>
        <v>143302.57</v>
      </c>
      <c r="AC902" s="15">
        <f t="shared" si="181"/>
        <v>0</v>
      </c>
    </row>
    <row r="903" spans="1:29" hidden="1" x14ac:dyDescent="0.2">
      <c r="A903">
        <v>5292</v>
      </c>
      <c r="B903">
        <v>43119</v>
      </c>
      <c r="D903" t="s">
        <v>4223</v>
      </c>
      <c r="E903" t="s">
        <v>57</v>
      </c>
      <c r="F903" t="s">
        <v>61</v>
      </c>
      <c r="G903" t="e">
        <f t="shared" si="174"/>
        <v>#N/A</v>
      </c>
      <c r="H903" s="15" t="e">
        <f t="shared" si="182"/>
        <v>#N/A</v>
      </c>
      <c r="I903" s="15" t="e">
        <f t="shared" si="182"/>
        <v>#N/A</v>
      </c>
      <c r="J903" s="15" t="e">
        <f t="shared" si="182"/>
        <v>#N/A</v>
      </c>
      <c r="K903" s="15" t="e">
        <f t="shared" si="182"/>
        <v>#N/A</v>
      </c>
      <c r="L903" s="15" t="e">
        <f t="shared" si="182"/>
        <v>#N/A</v>
      </c>
      <c r="M903" s="15" t="e">
        <f t="shared" si="182"/>
        <v>#N/A</v>
      </c>
      <c r="N903" s="15" t="e">
        <f t="shared" si="182"/>
        <v>#N/A</v>
      </c>
      <c r="O903" s="15" t="e">
        <f t="shared" si="182"/>
        <v>#N/A</v>
      </c>
      <c r="P903" s="15" t="e">
        <f t="shared" si="182"/>
        <v>#N/A</v>
      </c>
      <c r="Q903" s="15" t="e">
        <f t="shared" si="182"/>
        <v>#N/A</v>
      </c>
      <c r="R903" s="15" t="e">
        <f t="shared" si="182"/>
        <v>#N/A</v>
      </c>
      <c r="S903" s="15" t="e">
        <f t="shared" si="182"/>
        <v>#N/A</v>
      </c>
      <c r="T903" s="15" t="e">
        <f t="shared" si="182"/>
        <v>#N/A</v>
      </c>
      <c r="U903" s="15" t="e">
        <f t="shared" si="182"/>
        <v>#N/A</v>
      </c>
      <c r="V903" s="15" t="e">
        <f t="shared" si="182"/>
        <v>#N/A</v>
      </c>
      <c r="W903" s="18" t="e">
        <f t="shared" si="175"/>
        <v>#N/A</v>
      </c>
      <c r="X903" s="18" t="e">
        <f t="shared" si="176"/>
        <v>#N/A</v>
      </c>
      <c r="Y903" s="18" t="e">
        <f t="shared" si="177"/>
        <v>#N/A</v>
      </c>
      <c r="Z903" s="18" t="e">
        <f t="shared" si="178"/>
        <v>#N/A</v>
      </c>
      <c r="AA903" s="15" t="e">
        <f t="shared" si="179"/>
        <v>#N/A</v>
      </c>
      <c r="AB903" s="15" t="e">
        <f t="shared" si="180"/>
        <v>#N/A</v>
      </c>
      <c r="AC903" s="15" t="e">
        <f t="shared" si="181"/>
        <v>#N/A</v>
      </c>
    </row>
    <row r="904" spans="1:29" hidden="1" x14ac:dyDescent="0.2">
      <c r="A904">
        <v>5293</v>
      </c>
      <c r="B904">
        <v>43120</v>
      </c>
      <c r="D904" t="s">
        <v>4224</v>
      </c>
      <c r="E904" t="s">
        <v>91</v>
      </c>
      <c r="F904" t="s">
        <v>92</v>
      </c>
      <c r="G904" t="e">
        <f t="shared" si="174"/>
        <v>#N/A</v>
      </c>
      <c r="H904" s="15" t="e">
        <f t="shared" si="182"/>
        <v>#N/A</v>
      </c>
      <c r="I904" s="15" t="e">
        <f t="shared" si="182"/>
        <v>#N/A</v>
      </c>
      <c r="J904" s="15" t="e">
        <f t="shared" si="182"/>
        <v>#N/A</v>
      </c>
      <c r="K904" s="15" t="e">
        <f t="shared" si="182"/>
        <v>#N/A</v>
      </c>
      <c r="L904" s="15" t="e">
        <f t="shared" si="182"/>
        <v>#N/A</v>
      </c>
      <c r="M904" s="15" t="e">
        <f t="shared" si="182"/>
        <v>#N/A</v>
      </c>
      <c r="N904" s="15" t="e">
        <f t="shared" si="182"/>
        <v>#N/A</v>
      </c>
      <c r="O904" s="15" t="e">
        <f t="shared" si="182"/>
        <v>#N/A</v>
      </c>
      <c r="P904" s="15" t="e">
        <f t="shared" si="182"/>
        <v>#N/A</v>
      </c>
      <c r="Q904" s="15" t="e">
        <f t="shared" si="182"/>
        <v>#N/A</v>
      </c>
      <c r="R904" s="15" t="e">
        <f t="shared" si="182"/>
        <v>#N/A</v>
      </c>
      <c r="S904" s="15" t="e">
        <f t="shared" si="182"/>
        <v>#N/A</v>
      </c>
      <c r="T904" s="15" t="e">
        <f t="shared" si="182"/>
        <v>#N/A</v>
      </c>
      <c r="U904" s="15" t="e">
        <f t="shared" si="182"/>
        <v>#N/A</v>
      </c>
      <c r="V904" s="15" t="e">
        <f t="shared" si="182"/>
        <v>#N/A</v>
      </c>
      <c r="W904" s="18" t="e">
        <f t="shared" si="175"/>
        <v>#N/A</v>
      </c>
      <c r="X904" s="18" t="e">
        <f t="shared" si="176"/>
        <v>#N/A</v>
      </c>
      <c r="Y904" s="18" t="e">
        <f t="shared" si="177"/>
        <v>#N/A</v>
      </c>
      <c r="Z904" s="18" t="e">
        <f t="shared" si="178"/>
        <v>#N/A</v>
      </c>
      <c r="AA904" s="15" t="e">
        <f t="shared" si="179"/>
        <v>#N/A</v>
      </c>
      <c r="AB904" s="15" t="e">
        <f t="shared" si="180"/>
        <v>#N/A</v>
      </c>
      <c r="AC904" s="15" t="e">
        <f t="shared" si="181"/>
        <v>#N/A</v>
      </c>
    </row>
    <row r="905" spans="1:29" hidden="1" x14ac:dyDescent="0.2">
      <c r="A905">
        <v>5294</v>
      </c>
      <c r="B905">
        <v>43130</v>
      </c>
      <c r="D905" t="s">
        <v>4225</v>
      </c>
      <c r="E905" t="s">
        <v>91</v>
      </c>
      <c r="F905" t="s">
        <v>92</v>
      </c>
      <c r="G905" t="e">
        <f t="shared" si="174"/>
        <v>#N/A</v>
      </c>
      <c r="H905" s="15" t="e">
        <f t="shared" si="182"/>
        <v>#N/A</v>
      </c>
      <c r="I905" s="15" t="e">
        <f t="shared" si="182"/>
        <v>#N/A</v>
      </c>
      <c r="J905" s="15" t="e">
        <f t="shared" si="182"/>
        <v>#N/A</v>
      </c>
      <c r="K905" s="15" t="e">
        <f t="shared" si="182"/>
        <v>#N/A</v>
      </c>
      <c r="L905" s="15" t="e">
        <f t="shared" si="182"/>
        <v>#N/A</v>
      </c>
      <c r="M905" s="15" t="e">
        <f t="shared" si="182"/>
        <v>#N/A</v>
      </c>
      <c r="N905" s="15" t="e">
        <f t="shared" si="182"/>
        <v>#N/A</v>
      </c>
      <c r="O905" s="15" t="e">
        <f t="shared" si="182"/>
        <v>#N/A</v>
      </c>
      <c r="P905" s="15" t="e">
        <f t="shared" si="182"/>
        <v>#N/A</v>
      </c>
      <c r="Q905" s="15" t="e">
        <f t="shared" si="182"/>
        <v>#N/A</v>
      </c>
      <c r="R905" s="15" t="e">
        <f t="shared" si="182"/>
        <v>#N/A</v>
      </c>
      <c r="S905" s="15" t="e">
        <f t="shared" si="182"/>
        <v>#N/A</v>
      </c>
      <c r="T905" s="15" t="e">
        <f t="shared" si="182"/>
        <v>#N/A</v>
      </c>
      <c r="U905" s="15" t="e">
        <f t="shared" si="182"/>
        <v>#N/A</v>
      </c>
      <c r="V905" s="15" t="e">
        <f t="shared" si="182"/>
        <v>#N/A</v>
      </c>
      <c r="W905" s="18" t="e">
        <f t="shared" si="175"/>
        <v>#N/A</v>
      </c>
      <c r="X905" s="18" t="e">
        <f t="shared" si="176"/>
        <v>#N/A</v>
      </c>
      <c r="Y905" s="18" t="e">
        <f t="shared" si="177"/>
        <v>#N/A</v>
      </c>
      <c r="Z905" s="18" t="e">
        <f t="shared" si="178"/>
        <v>#N/A</v>
      </c>
      <c r="AA905" s="15" t="e">
        <f t="shared" si="179"/>
        <v>#N/A</v>
      </c>
      <c r="AB905" s="15" t="e">
        <f t="shared" si="180"/>
        <v>#N/A</v>
      </c>
      <c r="AC905" s="15" t="e">
        <f t="shared" si="181"/>
        <v>#N/A</v>
      </c>
    </row>
    <row r="906" spans="1:29" hidden="1" x14ac:dyDescent="0.2">
      <c r="A906">
        <v>5295</v>
      </c>
      <c r="B906">
        <v>43145</v>
      </c>
      <c r="D906" t="s">
        <v>4226</v>
      </c>
      <c r="E906" t="s">
        <v>174</v>
      </c>
      <c r="F906" t="s">
        <v>881</v>
      </c>
      <c r="G906" t="e">
        <f t="shared" si="174"/>
        <v>#N/A</v>
      </c>
      <c r="H906" s="15" t="e">
        <f t="shared" si="182"/>
        <v>#N/A</v>
      </c>
      <c r="I906" s="15" t="e">
        <f t="shared" si="182"/>
        <v>#N/A</v>
      </c>
      <c r="J906" s="15" t="e">
        <f t="shared" si="182"/>
        <v>#N/A</v>
      </c>
      <c r="K906" s="15" t="e">
        <f t="shared" si="182"/>
        <v>#N/A</v>
      </c>
      <c r="L906" s="15" t="e">
        <f t="shared" si="182"/>
        <v>#N/A</v>
      </c>
      <c r="M906" s="15" t="e">
        <f t="shared" si="182"/>
        <v>#N/A</v>
      </c>
      <c r="N906" s="15" t="e">
        <f t="shared" si="182"/>
        <v>#N/A</v>
      </c>
      <c r="O906" s="15" t="e">
        <f t="shared" si="182"/>
        <v>#N/A</v>
      </c>
      <c r="P906" s="15" t="e">
        <f t="shared" si="182"/>
        <v>#N/A</v>
      </c>
      <c r="Q906" s="15" t="e">
        <f t="shared" si="182"/>
        <v>#N/A</v>
      </c>
      <c r="R906" s="15" t="e">
        <f t="shared" si="182"/>
        <v>#N/A</v>
      </c>
      <c r="S906" s="15" t="e">
        <f t="shared" si="182"/>
        <v>#N/A</v>
      </c>
      <c r="T906" s="15" t="e">
        <f t="shared" si="182"/>
        <v>#N/A</v>
      </c>
      <c r="U906" s="15" t="e">
        <f t="shared" si="182"/>
        <v>#N/A</v>
      </c>
      <c r="V906" s="15" t="e">
        <f t="shared" si="182"/>
        <v>#N/A</v>
      </c>
      <c r="W906" s="18" t="e">
        <f t="shared" si="175"/>
        <v>#N/A</v>
      </c>
      <c r="X906" s="18" t="e">
        <f t="shared" si="176"/>
        <v>#N/A</v>
      </c>
      <c r="Y906" s="18" t="e">
        <f t="shared" si="177"/>
        <v>#N/A</v>
      </c>
      <c r="Z906" s="18" t="e">
        <f t="shared" si="178"/>
        <v>#N/A</v>
      </c>
      <c r="AA906" s="15" t="e">
        <f t="shared" si="179"/>
        <v>#N/A</v>
      </c>
      <c r="AB906" s="15" t="e">
        <f t="shared" si="180"/>
        <v>#N/A</v>
      </c>
      <c r="AC906" s="15" t="e">
        <f t="shared" si="181"/>
        <v>#N/A</v>
      </c>
    </row>
    <row r="907" spans="1:29" hidden="1" x14ac:dyDescent="0.2">
      <c r="A907">
        <v>5296</v>
      </c>
      <c r="B907">
        <v>43151</v>
      </c>
      <c r="D907" t="s">
        <v>4228</v>
      </c>
      <c r="E907" t="s">
        <v>57</v>
      </c>
      <c r="F907" t="s">
        <v>61</v>
      </c>
      <c r="G907" t="e">
        <f t="shared" si="174"/>
        <v>#N/A</v>
      </c>
      <c r="H907" s="15" t="e">
        <f t="shared" si="182"/>
        <v>#N/A</v>
      </c>
      <c r="I907" s="15" t="e">
        <f t="shared" si="182"/>
        <v>#N/A</v>
      </c>
      <c r="J907" s="15" t="e">
        <f t="shared" si="182"/>
        <v>#N/A</v>
      </c>
      <c r="K907" s="15" t="e">
        <f t="shared" si="182"/>
        <v>#N/A</v>
      </c>
      <c r="L907" s="15" t="e">
        <f t="shared" si="182"/>
        <v>#N/A</v>
      </c>
      <c r="M907" s="15" t="e">
        <f t="shared" si="182"/>
        <v>#N/A</v>
      </c>
      <c r="N907" s="15" t="e">
        <f t="shared" si="182"/>
        <v>#N/A</v>
      </c>
      <c r="O907" s="15" t="e">
        <f t="shared" si="182"/>
        <v>#N/A</v>
      </c>
      <c r="P907" s="15" t="e">
        <f t="shared" si="182"/>
        <v>#N/A</v>
      </c>
      <c r="Q907" s="15" t="e">
        <f t="shared" si="182"/>
        <v>#N/A</v>
      </c>
      <c r="R907" s="15" t="e">
        <f t="shared" si="182"/>
        <v>#N/A</v>
      </c>
      <c r="S907" s="15" t="e">
        <f t="shared" si="182"/>
        <v>#N/A</v>
      </c>
      <c r="T907" s="15" t="e">
        <f t="shared" si="182"/>
        <v>#N/A</v>
      </c>
      <c r="U907" s="15" t="e">
        <f t="shared" si="182"/>
        <v>#N/A</v>
      </c>
      <c r="V907" s="15" t="e">
        <f t="shared" si="182"/>
        <v>#N/A</v>
      </c>
      <c r="W907" s="18" t="e">
        <f t="shared" si="175"/>
        <v>#N/A</v>
      </c>
      <c r="X907" s="18" t="e">
        <f t="shared" si="176"/>
        <v>#N/A</v>
      </c>
      <c r="Y907" s="18" t="e">
        <f t="shared" si="177"/>
        <v>#N/A</v>
      </c>
      <c r="Z907" s="18" t="e">
        <f t="shared" si="178"/>
        <v>#N/A</v>
      </c>
      <c r="AA907" s="15" t="e">
        <f t="shared" si="179"/>
        <v>#N/A</v>
      </c>
      <c r="AB907" s="15" t="e">
        <f t="shared" si="180"/>
        <v>#N/A</v>
      </c>
      <c r="AC907" s="15" t="e">
        <f t="shared" si="181"/>
        <v>#N/A</v>
      </c>
    </row>
    <row r="908" spans="1:29" hidden="1" x14ac:dyDescent="0.2">
      <c r="A908">
        <v>5297</v>
      </c>
      <c r="B908">
        <v>43166</v>
      </c>
      <c r="D908" t="s">
        <v>4229</v>
      </c>
      <c r="E908" t="s">
        <v>78</v>
      </c>
      <c r="F908" t="s">
        <v>868</v>
      </c>
      <c r="G908" t="e">
        <f t="shared" si="174"/>
        <v>#N/A</v>
      </c>
      <c r="H908" s="15" t="e">
        <f t="shared" si="182"/>
        <v>#N/A</v>
      </c>
      <c r="I908" s="15" t="e">
        <f t="shared" si="182"/>
        <v>#N/A</v>
      </c>
      <c r="J908" s="15" t="e">
        <f t="shared" si="182"/>
        <v>#N/A</v>
      </c>
      <c r="K908" s="15" t="e">
        <f t="shared" si="182"/>
        <v>#N/A</v>
      </c>
      <c r="L908" s="15" t="e">
        <f t="shared" si="182"/>
        <v>#N/A</v>
      </c>
      <c r="M908" s="15" t="e">
        <f t="shared" si="182"/>
        <v>#N/A</v>
      </c>
      <c r="N908" s="15" t="e">
        <f t="shared" si="182"/>
        <v>#N/A</v>
      </c>
      <c r="O908" s="15" t="e">
        <f t="shared" si="182"/>
        <v>#N/A</v>
      </c>
      <c r="P908" s="15" t="e">
        <f t="shared" si="182"/>
        <v>#N/A</v>
      </c>
      <c r="Q908" s="15" t="e">
        <f t="shared" si="182"/>
        <v>#N/A</v>
      </c>
      <c r="R908" s="15" t="e">
        <f t="shared" si="182"/>
        <v>#N/A</v>
      </c>
      <c r="S908" s="15" t="e">
        <f t="shared" si="182"/>
        <v>#N/A</v>
      </c>
      <c r="T908" s="15" t="e">
        <f t="shared" si="182"/>
        <v>#N/A</v>
      </c>
      <c r="U908" s="15" t="e">
        <f t="shared" si="182"/>
        <v>#N/A</v>
      </c>
      <c r="V908" s="15" t="e">
        <f t="shared" si="182"/>
        <v>#N/A</v>
      </c>
      <c r="W908" s="18" t="e">
        <f t="shared" si="175"/>
        <v>#N/A</v>
      </c>
      <c r="X908" s="18" t="e">
        <f t="shared" si="176"/>
        <v>#N/A</v>
      </c>
      <c r="Y908" s="18" t="e">
        <f t="shared" si="177"/>
        <v>#N/A</v>
      </c>
      <c r="Z908" s="18" t="e">
        <f t="shared" si="178"/>
        <v>#N/A</v>
      </c>
      <c r="AA908" s="15" t="e">
        <f t="shared" si="179"/>
        <v>#N/A</v>
      </c>
      <c r="AB908" s="15" t="e">
        <f t="shared" si="180"/>
        <v>#N/A</v>
      </c>
      <c r="AC908" s="15" t="e">
        <f t="shared" si="181"/>
        <v>#N/A</v>
      </c>
    </row>
    <row r="909" spans="1:29" hidden="1" x14ac:dyDescent="0.2">
      <c r="A909">
        <v>5298</v>
      </c>
      <c r="B909">
        <v>42943</v>
      </c>
      <c r="C909" t="s">
        <v>4230</v>
      </c>
      <c r="D909" t="s">
        <v>4231</v>
      </c>
      <c r="E909" t="s">
        <v>346</v>
      </c>
      <c r="F909" t="s">
        <v>1325</v>
      </c>
      <c r="G909" t="str">
        <f t="shared" si="174"/>
        <v>APA Grid - Operations</v>
      </c>
      <c r="H909" s="15">
        <f t="shared" ref="H909:V925" si="183">VLOOKUP($A909,SIBMonthly,H$1,FALSE)</f>
        <v>0</v>
      </c>
      <c r="I909" s="15">
        <f t="shared" si="183"/>
        <v>0</v>
      </c>
      <c r="J909" s="15">
        <f t="shared" si="183"/>
        <v>-8364.5</v>
      </c>
      <c r="K909" s="15">
        <f t="shared" si="183"/>
        <v>2762810.83</v>
      </c>
      <c r="L909" s="15">
        <f t="shared" si="183"/>
        <v>0</v>
      </c>
      <c r="M909" s="15">
        <f t="shared" si="183"/>
        <v>0</v>
      </c>
      <c r="N909" s="15">
        <f t="shared" si="183"/>
        <v>3212000</v>
      </c>
      <c r="O909" s="15">
        <f t="shared" si="183"/>
        <v>-8364.5</v>
      </c>
      <c r="P909" s="15">
        <f t="shared" si="183"/>
        <v>-8364.5</v>
      </c>
      <c r="Q909" s="15">
        <f t="shared" si="183"/>
        <v>0</v>
      </c>
      <c r="R909" s="15">
        <f t="shared" si="183"/>
        <v>2762810.83</v>
      </c>
      <c r="S909" s="15">
        <f t="shared" si="183"/>
        <v>2762810.83</v>
      </c>
      <c r="T909" s="15">
        <f t="shared" si="183"/>
        <v>0</v>
      </c>
      <c r="U909" s="15">
        <f t="shared" si="183"/>
        <v>0</v>
      </c>
      <c r="V909" s="15">
        <f t="shared" si="183"/>
        <v>0</v>
      </c>
      <c r="W909" s="18">
        <f t="shared" si="175"/>
        <v>3212000</v>
      </c>
      <c r="X909" s="18">
        <f t="shared" si="176"/>
        <v>2762810.83</v>
      </c>
      <c r="Y909" s="18">
        <f t="shared" si="177"/>
        <v>449189.16999999993</v>
      </c>
      <c r="Z909" s="18">
        <f t="shared" si="178"/>
        <v>0</v>
      </c>
      <c r="AA909" s="15">
        <f t="shared" si="179"/>
        <v>2771175.33</v>
      </c>
      <c r="AB909" s="15">
        <f t="shared" si="180"/>
        <v>-8364.5</v>
      </c>
      <c r="AC909" s="15">
        <f t="shared" si="181"/>
        <v>0</v>
      </c>
    </row>
    <row r="910" spans="1:29" hidden="1" x14ac:dyDescent="0.2">
      <c r="A910">
        <v>5299</v>
      </c>
      <c r="B910">
        <v>42963</v>
      </c>
      <c r="D910" t="s">
        <v>4233</v>
      </c>
      <c r="E910" t="s">
        <v>6273</v>
      </c>
      <c r="F910" t="s">
        <v>1775</v>
      </c>
      <c r="G910" t="e">
        <f t="shared" si="174"/>
        <v>#N/A</v>
      </c>
      <c r="H910" s="15" t="e">
        <f t="shared" si="183"/>
        <v>#N/A</v>
      </c>
      <c r="I910" s="15" t="e">
        <f t="shared" si="183"/>
        <v>#N/A</v>
      </c>
      <c r="J910" s="15" t="e">
        <f t="shared" si="183"/>
        <v>#N/A</v>
      </c>
      <c r="K910" s="15" t="e">
        <f t="shared" si="183"/>
        <v>#N/A</v>
      </c>
      <c r="L910" s="15" t="e">
        <f t="shared" si="183"/>
        <v>#N/A</v>
      </c>
      <c r="M910" s="15" t="e">
        <f t="shared" si="183"/>
        <v>#N/A</v>
      </c>
      <c r="N910" s="15" t="e">
        <f t="shared" si="183"/>
        <v>#N/A</v>
      </c>
      <c r="O910" s="15" t="e">
        <f t="shared" si="183"/>
        <v>#N/A</v>
      </c>
      <c r="P910" s="15" t="e">
        <f t="shared" si="183"/>
        <v>#N/A</v>
      </c>
      <c r="Q910" s="15" t="e">
        <f t="shared" si="183"/>
        <v>#N/A</v>
      </c>
      <c r="R910" s="15" t="e">
        <f t="shared" si="183"/>
        <v>#N/A</v>
      </c>
      <c r="S910" s="15" t="e">
        <f t="shared" si="183"/>
        <v>#N/A</v>
      </c>
      <c r="T910" s="15" t="e">
        <f t="shared" si="183"/>
        <v>#N/A</v>
      </c>
      <c r="U910" s="15" t="e">
        <f t="shared" si="183"/>
        <v>#N/A</v>
      </c>
      <c r="V910" s="15" t="e">
        <f t="shared" si="183"/>
        <v>#N/A</v>
      </c>
      <c r="W910" s="18" t="e">
        <f t="shared" si="175"/>
        <v>#N/A</v>
      </c>
      <c r="X910" s="18" t="e">
        <f t="shared" si="176"/>
        <v>#N/A</v>
      </c>
      <c r="Y910" s="18" t="e">
        <f t="shared" si="177"/>
        <v>#N/A</v>
      </c>
      <c r="Z910" s="18" t="e">
        <f t="shared" si="178"/>
        <v>#N/A</v>
      </c>
      <c r="AA910" s="15" t="e">
        <f t="shared" si="179"/>
        <v>#N/A</v>
      </c>
      <c r="AB910" s="15" t="e">
        <f t="shared" si="180"/>
        <v>#N/A</v>
      </c>
      <c r="AC910" s="15" t="e">
        <f t="shared" si="181"/>
        <v>#N/A</v>
      </c>
    </row>
    <row r="911" spans="1:29" hidden="1" x14ac:dyDescent="0.2">
      <c r="A911">
        <v>5300</v>
      </c>
      <c r="B911">
        <v>42907</v>
      </c>
      <c r="D911" t="s">
        <v>4234</v>
      </c>
      <c r="E911" t="s">
        <v>6273</v>
      </c>
      <c r="F911" t="s">
        <v>1775</v>
      </c>
      <c r="G911" t="e">
        <f t="shared" si="174"/>
        <v>#N/A</v>
      </c>
      <c r="H911" s="15" t="e">
        <f t="shared" si="183"/>
        <v>#N/A</v>
      </c>
      <c r="I911" s="15" t="e">
        <f t="shared" si="183"/>
        <v>#N/A</v>
      </c>
      <c r="J911" s="15" t="e">
        <f t="shared" si="183"/>
        <v>#N/A</v>
      </c>
      <c r="K911" s="15" t="e">
        <f t="shared" si="183"/>
        <v>#N/A</v>
      </c>
      <c r="L911" s="15" t="e">
        <f t="shared" si="183"/>
        <v>#N/A</v>
      </c>
      <c r="M911" s="15" t="e">
        <f t="shared" si="183"/>
        <v>#N/A</v>
      </c>
      <c r="N911" s="15" t="e">
        <f t="shared" si="183"/>
        <v>#N/A</v>
      </c>
      <c r="O911" s="15" t="e">
        <f t="shared" si="183"/>
        <v>#N/A</v>
      </c>
      <c r="P911" s="15" t="e">
        <f t="shared" si="183"/>
        <v>#N/A</v>
      </c>
      <c r="Q911" s="15" t="e">
        <f t="shared" si="183"/>
        <v>#N/A</v>
      </c>
      <c r="R911" s="15" t="e">
        <f t="shared" si="183"/>
        <v>#N/A</v>
      </c>
      <c r="S911" s="15" t="e">
        <f t="shared" si="183"/>
        <v>#N/A</v>
      </c>
      <c r="T911" s="15" t="e">
        <f t="shared" si="183"/>
        <v>#N/A</v>
      </c>
      <c r="U911" s="15" t="e">
        <f t="shared" si="183"/>
        <v>#N/A</v>
      </c>
      <c r="V911" s="15" t="e">
        <f t="shared" si="183"/>
        <v>#N/A</v>
      </c>
      <c r="W911" s="18" t="e">
        <f t="shared" si="175"/>
        <v>#N/A</v>
      </c>
      <c r="X911" s="18" t="e">
        <f t="shared" si="176"/>
        <v>#N/A</v>
      </c>
      <c r="Y911" s="18" t="e">
        <f t="shared" si="177"/>
        <v>#N/A</v>
      </c>
      <c r="Z911" s="18" t="e">
        <f t="shared" si="178"/>
        <v>#N/A</v>
      </c>
      <c r="AA911" s="15" t="e">
        <f t="shared" si="179"/>
        <v>#N/A</v>
      </c>
      <c r="AB911" s="15" t="e">
        <f t="shared" si="180"/>
        <v>#N/A</v>
      </c>
      <c r="AC911" s="15" t="e">
        <f t="shared" si="181"/>
        <v>#N/A</v>
      </c>
    </row>
    <row r="912" spans="1:29" hidden="1" x14ac:dyDescent="0.2">
      <c r="A912">
        <v>5301</v>
      </c>
      <c r="B912">
        <v>42880</v>
      </c>
      <c r="C912" t="s">
        <v>4235</v>
      </c>
      <c r="D912" t="s">
        <v>4236</v>
      </c>
      <c r="E912" t="s">
        <v>346</v>
      </c>
      <c r="F912" t="s">
        <v>1325</v>
      </c>
      <c r="G912" t="e">
        <f t="shared" si="174"/>
        <v>#N/A</v>
      </c>
      <c r="H912" s="15" t="e">
        <f t="shared" si="183"/>
        <v>#N/A</v>
      </c>
      <c r="I912" s="15" t="e">
        <f t="shared" si="183"/>
        <v>#N/A</v>
      </c>
      <c r="J912" s="15" t="e">
        <f t="shared" si="183"/>
        <v>#N/A</v>
      </c>
      <c r="K912" s="15" t="e">
        <f t="shared" si="183"/>
        <v>#N/A</v>
      </c>
      <c r="L912" s="15" t="e">
        <f t="shared" si="183"/>
        <v>#N/A</v>
      </c>
      <c r="M912" s="15" t="e">
        <f t="shared" si="183"/>
        <v>#N/A</v>
      </c>
      <c r="N912" s="15" t="e">
        <f t="shared" si="183"/>
        <v>#N/A</v>
      </c>
      <c r="O912" s="15" t="e">
        <f t="shared" si="183"/>
        <v>#N/A</v>
      </c>
      <c r="P912" s="15" t="e">
        <f t="shared" si="183"/>
        <v>#N/A</v>
      </c>
      <c r="Q912" s="15" t="e">
        <f t="shared" si="183"/>
        <v>#N/A</v>
      </c>
      <c r="R912" s="15" t="e">
        <f t="shared" si="183"/>
        <v>#N/A</v>
      </c>
      <c r="S912" s="15" t="e">
        <f t="shared" si="183"/>
        <v>#N/A</v>
      </c>
      <c r="T912" s="15" t="e">
        <f t="shared" si="183"/>
        <v>#N/A</v>
      </c>
      <c r="U912" s="15" t="e">
        <f t="shared" si="183"/>
        <v>#N/A</v>
      </c>
      <c r="V912" s="15" t="e">
        <f t="shared" si="183"/>
        <v>#N/A</v>
      </c>
      <c r="W912" s="18" t="e">
        <f t="shared" si="175"/>
        <v>#N/A</v>
      </c>
      <c r="X912" s="18" t="e">
        <f t="shared" si="176"/>
        <v>#N/A</v>
      </c>
      <c r="Y912" s="18" t="e">
        <f t="shared" si="177"/>
        <v>#N/A</v>
      </c>
      <c r="Z912" s="18" t="e">
        <f t="shared" si="178"/>
        <v>#N/A</v>
      </c>
      <c r="AA912" s="15" t="e">
        <f t="shared" si="179"/>
        <v>#N/A</v>
      </c>
      <c r="AB912" s="15" t="e">
        <f t="shared" si="180"/>
        <v>#N/A</v>
      </c>
      <c r="AC912" s="15" t="e">
        <f t="shared" si="181"/>
        <v>#N/A</v>
      </c>
    </row>
    <row r="913" spans="1:29" hidden="1" x14ac:dyDescent="0.2">
      <c r="A913">
        <v>5302</v>
      </c>
      <c r="C913" t="s">
        <v>4237</v>
      </c>
      <c r="D913" t="s">
        <v>4238</v>
      </c>
      <c r="E913" t="s">
        <v>123</v>
      </c>
      <c r="F913" t="s">
        <v>2345</v>
      </c>
      <c r="G913" t="e">
        <f t="shared" si="174"/>
        <v>#N/A</v>
      </c>
      <c r="H913" s="15" t="e">
        <f t="shared" si="183"/>
        <v>#N/A</v>
      </c>
      <c r="I913" s="15" t="e">
        <f t="shared" si="183"/>
        <v>#N/A</v>
      </c>
      <c r="J913" s="15" t="e">
        <f t="shared" si="183"/>
        <v>#N/A</v>
      </c>
      <c r="K913" s="15" t="e">
        <f t="shared" si="183"/>
        <v>#N/A</v>
      </c>
      <c r="L913" s="15" t="e">
        <f t="shared" si="183"/>
        <v>#N/A</v>
      </c>
      <c r="M913" s="15" t="e">
        <f t="shared" si="183"/>
        <v>#N/A</v>
      </c>
      <c r="N913" s="15" t="e">
        <f t="shared" si="183"/>
        <v>#N/A</v>
      </c>
      <c r="O913" s="15" t="e">
        <f t="shared" si="183"/>
        <v>#N/A</v>
      </c>
      <c r="P913" s="15" t="e">
        <f t="shared" si="183"/>
        <v>#N/A</v>
      </c>
      <c r="Q913" s="15" t="e">
        <f t="shared" si="183"/>
        <v>#N/A</v>
      </c>
      <c r="R913" s="15" t="e">
        <f t="shared" si="183"/>
        <v>#N/A</v>
      </c>
      <c r="S913" s="15" t="e">
        <f t="shared" si="183"/>
        <v>#N/A</v>
      </c>
      <c r="T913" s="15" t="e">
        <f t="shared" si="183"/>
        <v>#N/A</v>
      </c>
      <c r="U913" s="15" t="e">
        <f t="shared" si="183"/>
        <v>#N/A</v>
      </c>
      <c r="V913" s="15" t="e">
        <f t="shared" si="183"/>
        <v>#N/A</v>
      </c>
      <c r="W913" s="18" t="e">
        <f t="shared" si="175"/>
        <v>#N/A</v>
      </c>
      <c r="X913" s="18" t="e">
        <f t="shared" si="176"/>
        <v>#N/A</v>
      </c>
      <c r="Y913" s="18" t="e">
        <f t="shared" si="177"/>
        <v>#N/A</v>
      </c>
      <c r="Z913" s="18" t="e">
        <f t="shared" si="178"/>
        <v>#N/A</v>
      </c>
      <c r="AA913" s="15" t="e">
        <f t="shared" si="179"/>
        <v>#N/A</v>
      </c>
      <c r="AB913" s="15" t="e">
        <f t="shared" si="180"/>
        <v>#N/A</v>
      </c>
      <c r="AC913" s="15" t="e">
        <f t="shared" si="181"/>
        <v>#N/A</v>
      </c>
    </row>
    <row r="914" spans="1:29" hidden="1" x14ac:dyDescent="0.2">
      <c r="A914">
        <v>5303</v>
      </c>
      <c r="C914" t="s">
        <v>4239</v>
      </c>
      <c r="D914" t="s">
        <v>4240</v>
      </c>
      <c r="E914" t="s">
        <v>123</v>
      </c>
      <c r="F914" t="s">
        <v>124</v>
      </c>
      <c r="G914" t="e">
        <f t="shared" si="174"/>
        <v>#N/A</v>
      </c>
      <c r="H914" s="15" t="e">
        <f t="shared" si="183"/>
        <v>#N/A</v>
      </c>
      <c r="I914" s="15" t="e">
        <f t="shared" si="183"/>
        <v>#N/A</v>
      </c>
      <c r="J914" s="15" t="e">
        <f t="shared" si="183"/>
        <v>#N/A</v>
      </c>
      <c r="K914" s="15" t="e">
        <f t="shared" si="183"/>
        <v>#N/A</v>
      </c>
      <c r="L914" s="15" t="e">
        <f t="shared" si="183"/>
        <v>#N/A</v>
      </c>
      <c r="M914" s="15" t="e">
        <f t="shared" si="183"/>
        <v>#N/A</v>
      </c>
      <c r="N914" s="15" t="e">
        <f t="shared" si="183"/>
        <v>#N/A</v>
      </c>
      <c r="O914" s="15" t="e">
        <f t="shared" si="183"/>
        <v>#N/A</v>
      </c>
      <c r="P914" s="15" t="e">
        <f t="shared" si="183"/>
        <v>#N/A</v>
      </c>
      <c r="Q914" s="15" t="e">
        <f t="shared" si="183"/>
        <v>#N/A</v>
      </c>
      <c r="R914" s="15" t="e">
        <f t="shared" si="183"/>
        <v>#N/A</v>
      </c>
      <c r="S914" s="15" t="e">
        <f t="shared" si="183"/>
        <v>#N/A</v>
      </c>
      <c r="T914" s="15" t="e">
        <f t="shared" si="183"/>
        <v>#N/A</v>
      </c>
      <c r="U914" s="15" t="e">
        <f t="shared" si="183"/>
        <v>#N/A</v>
      </c>
      <c r="V914" s="15" t="e">
        <f t="shared" si="183"/>
        <v>#N/A</v>
      </c>
      <c r="W914" s="18" t="e">
        <f t="shared" si="175"/>
        <v>#N/A</v>
      </c>
      <c r="X914" s="18" t="e">
        <f t="shared" si="176"/>
        <v>#N/A</v>
      </c>
      <c r="Y914" s="18" t="e">
        <f t="shared" si="177"/>
        <v>#N/A</v>
      </c>
      <c r="Z914" s="18" t="e">
        <f t="shared" si="178"/>
        <v>#N/A</v>
      </c>
      <c r="AA914" s="15" t="e">
        <f t="shared" si="179"/>
        <v>#N/A</v>
      </c>
      <c r="AB914" s="15" t="e">
        <f t="shared" si="180"/>
        <v>#N/A</v>
      </c>
      <c r="AC914" s="15" t="e">
        <f t="shared" si="181"/>
        <v>#N/A</v>
      </c>
    </row>
    <row r="915" spans="1:29" hidden="1" x14ac:dyDescent="0.2">
      <c r="A915">
        <v>5304</v>
      </c>
      <c r="C915" t="s">
        <v>4241</v>
      </c>
      <c r="D915" t="s">
        <v>2034</v>
      </c>
      <c r="E915" t="s">
        <v>6267</v>
      </c>
      <c r="F915" t="s">
        <v>120</v>
      </c>
      <c r="G915" t="e">
        <f t="shared" si="174"/>
        <v>#N/A</v>
      </c>
      <c r="H915" s="15" t="e">
        <f t="shared" si="183"/>
        <v>#N/A</v>
      </c>
      <c r="I915" s="15" t="e">
        <f t="shared" si="183"/>
        <v>#N/A</v>
      </c>
      <c r="J915" s="15" t="e">
        <f t="shared" si="183"/>
        <v>#N/A</v>
      </c>
      <c r="K915" s="15" t="e">
        <f t="shared" si="183"/>
        <v>#N/A</v>
      </c>
      <c r="L915" s="15" t="e">
        <f t="shared" si="183"/>
        <v>#N/A</v>
      </c>
      <c r="M915" s="15" t="e">
        <f t="shared" si="183"/>
        <v>#N/A</v>
      </c>
      <c r="N915" s="15" t="e">
        <f t="shared" si="183"/>
        <v>#N/A</v>
      </c>
      <c r="O915" s="15" t="e">
        <f t="shared" si="183"/>
        <v>#N/A</v>
      </c>
      <c r="P915" s="15" t="e">
        <f t="shared" si="183"/>
        <v>#N/A</v>
      </c>
      <c r="Q915" s="15" t="e">
        <f t="shared" si="183"/>
        <v>#N/A</v>
      </c>
      <c r="R915" s="15" t="e">
        <f t="shared" si="183"/>
        <v>#N/A</v>
      </c>
      <c r="S915" s="15" t="e">
        <f t="shared" si="183"/>
        <v>#N/A</v>
      </c>
      <c r="T915" s="15" t="e">
        <f t="shared" si="183"/>
        <v>#N/A</v>
      </c>
      <c r="U915" s="15" t="e">
        <f t="shared" si="183"/>
        <v>#N/A</v>
      </c>
      <c r="V915" s="15" t="e">
        <f t="shared" si="183"/>
        <v>#N/A</v>
      </c>
      <c r="W915" s="18" t="e">
        <f t="shared" si="175"/>
        <v>#N/A</v>
      </c>
      <c r="X915" s="18" t="e">
        <f t="shared" si="176"/>
        <v>#N/A</v>
      </c>
      <c r="Y915" s="18" t="e">
        <f t="shared" si="177"/>
        <v>#N/A</v>
      </c>
      <c r="Z915" s="18" t="e">
        <f t="shared" si="178"/>
        <v>#N/A</v>
      </c>
      <c r="AA915" s="15" t="e">
        <f t="shared" si="179"/>
        <v>#N/A</v>
      </c>
      <c r="AB915" s="15" t="e">
        <f t="shared" si="180"/>
        <v>#N/A</v>
      </c>
      <c r="AC915" s="15" t="e">
        <f t="shared" si="181"/>
        <v>#N/A</v>
      </c>
    </row>
    <row r="916" spans="1:29" hidden="1" x14ac:dyDescent="0.2">
      <c r="A916">
        <v>5305</v>
      </c>
      <c r="C916" t="s">
        <v>4242</v>
      </c>
      <c r="D916" t="s">
        <v>2044</v>
      </c>
      <c r="E916" t="s">
        <v>6267</v>
      </c>
      <c r="F916" t="s">
        <v>120</v>
      </c>
      <c r="G916" t="e">
        <f t="shared" si="174"/>
        <v>#N/A</v>
      </c>
      <c r="H916" s="15" t="e">
        <f t="shared" si="183"/>
        <v>#N/A</v>
      </c>
      <c r="I916" s="15" t="e">
        <f t="shared" si="183"/>
        <v>#N/A</v>
      </c>
      <c r="J916" s="15" t="e">
        <f t="shared" si="183"/>
        <v>#N/A</v>
      </c>
      <c r="K916" s="15" t="e">
        <f t="shared" si="183"/>
        <v>#N/A</v>
      </c>
      <c r="L916" s="15" t="e">
        <f t="shared" si="183"/>
        <v>#N/A</v>
      </c>
      <c r="M916" s="15" t="e">
        <f t="shared" si="183"/>
        <v>#N/A</v>
      </c>
      <c r="N916" s="15" t="e">
        <f t="shared" si="183"/>
        <v>#N/A</v>
      </c>
      <c r="O916" s="15" t="e">
        <f t="shared" si="183"/>
        <v>#N/A</v>
      </c>
      <c r="P916" s="15" t="e">
        <f t="shared" si="183"/>
        <v>#N/A</v>
      </c>
      <c r="Q916" s="15" t="e">
        <f t="shared" si="183"/>
        <v>#N/A</v>
      </c>
      <c r="R916" s="15" t="e">
        <f t="shared" si="183"/>
        <v>#N/A</v>
      </c>
      <c r="S916" s="15" t="e">
        <f t="shared" si="183"/>
        <v>#N/A</v>
      </c>
      <c r="T916" s="15" t="e">
        <f t="shared" si="183"/>
        <v>#N/A</v>
      </c>
      <c r="U916" s="15" t="e">
        <f t="shared" si="183"/>
        <v>#N/A</v>
      </c>
      <c r="V916" s="15" t="e">
        <f t="shared" si="183"/>
        <v>#N/A</v>
      </c>
      <c r="W916" s="18" t="e">
        <f t="shared" si="175"/>
        <v>#N/A</v>
      </c>
      <c r="X916" s="18" t="e">
        <f t="shared" si="176"/>
        <v>#N/A</v>
      </c>
      <c r="Y916" s="18" t="e">
        <f t="shared" si="177"/>
        <v>#N/A</v>
      </c>
      <c r="Z916" s="18" t="e">
        <f t="shared" si="178"/>
        <v>#N/A</v>
      </c>
      <c r="AA916" s="15" t="e">
        <f t="shared" si="179"/>
        <v>#N/A</v>
      </c>
      <c r="AB916" s="15" t="e">
        <f t="shared" si="180"/>
        <v>#N/A</v>
      </c>
      <c r="AC916" s="15" t="e">
        <f t="shared" si="181"/>
        <v>#N/A</v>
      </c>
    </row>
    <row r="917" spans="1:29" hidden="1" x14ac:dyDescent="0.2">
      <c r="A917">
        <v>5306</v>
      </c>
      <c r="C917" t="s">
        <v>4243</v>
      </c>
      <c r="D917" t="s">
        <v>4244</v>
      </c>
      <c r="E917" t="s">
        <v>867</v>
      </c>
      <c r="F917" t="s">
        <v>868</v>
      </c>
      <c r="G917" t="e">
        <f t="shared" si="174"/>
        <v>#N/A</v>
      </c>
      <c r="H917" s="15" t="e">
        <f t="shared" si="183"/>
        <v>#N/A</v>
      </c>
      <c r="I917" s="15" t="e">
        <f t="shared" si="183"/>
        <v>#N/A</v>
      </c>
      <c r="J917" s="15" t="e">
        <f t="shared" si="183"/>
        <v>#N/A</v>
      </c>
      <c r="K917" s="15" t="e">
        <f t="shared" si="183"/>
        <v>#N/A</v>
      </c>
      <c r="L917" s="15" t="e">
        <f t="shared" si="183"/>
        <v>#N/A</v>
      </c>
      <c r="M917" s="15" t="e">
        <f t="shared" si="183"/>
        <v>#N/A</v>
      </c>
      <c r="N917" s="15" t="e">
        <f t="shared" si="183"/>
        <v>#N/A</v>
      </c>
      <c r="O917" s="15" t="e">
        <f t="shared" si="183"/>
        <v>#N/A</v>
      </c>
      <c r="P917" s="15" t="e">
        <f t="shared" si="183"/>
        <v>#N/A</v>
      </c>
      <c r="Q917" s="15" t="e">
        <f t="shared" si="183"/>
        <v>#N/A</v>
      </c>
      <c r="R917" s="15" t="e">
        <f t="shared" si="183"/>
        <v>#N/A</v>
      </c>
      <c r="S917" s="15" t="e">
        <f t="shared" si="183"/>
        <v>#N/A</v>
      </c>
      <c r="T917" s="15" t="e">
        <f t="shared" si="183"/>
        <v>#N/A</v>
      </c>
      <c r="U917" s="15" t="e">
        <f t="shared" si="183"/>
        <v>#N/A</v>
      </c>
      <c r="V917" s="15" t="e">
        <f t="shared" si="183"/>
        <v>#N/A</v>
      </c>
      <c r="W917" s="18" t="e">
        <f t="shared" si="175"/>
        <v>#N/A</v>
      </c>
      <c r="X917" s="18" t="e">
        <f t="shared" si="176"/>
        <v>#N/A</v>
      </c>
      <c r="Y917" s="18" t="e">
        <f t="shared" si="177"/>
        <v>#N/A</v>
      </c>
      <c r="Z917" s="18" t="e">
        <f t="shared" si="178"/>
        <v>#N/A</v>
      </c>
      <c r="AA917" s="15" t="e">
        <f t="shared" si="179"/>
        <v>#N/A</v>
      </c>
      <c r="AB917" s="15" t="e">
        <f t="shared" si="180"/>
        <v>#N/A</v>
      </c>
      <c r="AC917" s="15" t="e">
        <f t="shared" si="181"/>
        <v>#N/A</v>
      </c>
    </row>
    <row r="918" spans="1:29" hidden="1" x14ac:dyDescent="0.2">
      <c r="A918">
        <v>5307</v>
      </c>
      <c r="C918" t="s">
        <v>4245</v>
      </c>
      <c r="D918" t="s">
        <v>3142</v>
      </c>
      <c r="E918" t="s">
        <v>66</v>
      </c>
      <c r="F918" t="s">
        <v>67</v>
      </c>
      <c r="G918" t="e">
        <f t="shared" si="174"/>
        <v>#N/A</v>
      </c>
      <c r="H918" s="15" t="e">
        <f t="shared" si="183"/>
        <v>#N/A</v>
      </c>
      <c r="I918" s="15" t="e">
        <f t="shared" si="183"/>
        <v>#N/A</v>
      </c>
      <c r="J918" s="15" t="e">
        <f t="shared" si="183"/>
        <v>#N/A</v>
      </c>
      <c r="K918" s="15" t="e">
        <f t="shared" si="183"/>
        <v>#N/A</v>
      </c>
      <c r="L918" s="15" t="e">
        <f t="shared" si="183"/>
        <v>#N/A</v>
      </c>
      <c r="M918" s="15" t="e">
        <f t="shared" si="183"/>
        <v>#N/A</v>
      </c>
      <c r="N918" s="15" t="e">
        <f t="shared" si="183"/>
        <v>#N/A</v>
      </c>
      <c r="O918" s="15" t="e">
        <f t="shared" si="183"/>
        <v>#N/A</v>
      </c>
      <c r="P918" s="15" t="e">
        <f t="shared" si="183"/>
        <v>#N/A</v>
      </c>
      <c r="Q918" s="15" t="e">
        <f t="shared" si="183"/>
        <v>#N/A</v>
      </c>
      <c r="R918" s="15" t="e">
        <f t="shared" si="183"/>
        <v>#N/A</v>
      </c>
      <c r="S918" s="15" t="e">
        <f t="shared" si="183"/>
        <v>#N/A</v>
      </c>
      <c r="T918" s="15" t="e">
        <f t="shared" si="183"/>
        <v>#N/A</v>
      </c>
      <c r="U918" s="15" t="e">
        <f t="shared" si="183"/>
        <v>#N/A</v>
      </c>
      <c r="V918" s="15" t="e">
        <f t="shared" si="183"/>
        <v>#N/A</v>
      </c>
      <c r="W918" s="18" t="e">
        <f t="shared" si="175"/>
        <v>#N/A</v>
      </c>
      <c r="X918" s="18" t="e">
        <f t="shared" si="176"/>
        <v>#N/A</v>
      </c>
      <c r="Y918" s="18" t="e">
        <f t="shared" si="177"/>
        <v>#N/A</v>
      </c>
      <c r="Z918" s="18" t="e">
        <f t="shared" si="178"/>
        <v>#N/A</v>
      </c>
      <c r="AA918" s="15" t="e">
        <f t="shared" si="179"/>
        <v>#N/A</v>
      </c>
      <c r="AB918" s="15" t="e">
        <f t="shared" si="180"/>
        <v>#N/A</v>
      </c>
      <c r="AC918" s="15" t="e">
        <f t="shared" si="181"/>
        <v>#N/A</v>
      </c>
    </row>
    <row r="919" spans="1:29" hidden="1" x14ac:dyDescent="0.2">
      <c r="A919">
        <v>5308</v>
      </c>
      <c r="C919" t="s">
        <v>4246</v>
      </c>
      <c r="D919" t="s">
        <v>4247</v>
      </c>
      <c r="E919" t="s">
        <v>78</v>
      </c>
      <c r="F919" t="s">
        <v>79</v>
      </c>
      <c r="G919" t="e">
        <f t="shared" si="174"/>
        <v>#N/A</v>
      </c>
      <c r="H919" s="15" t="e">
        <f t="shared" si="183"/>
        <v>#N/A</v>
      </c>
      <c r="I919" s="15" t="e">
        <f t="shared" si="183"/>
        <v>#N/A</v>
      </c>
      <c r="J919" s="15" t="e">
        <f t="shared" si="183"/>
        <v>#N/A</v>
      </c>
      <c r="K919" s="15" t="e">
        <f t="shared" si="183"/>
        <v>#N/A</v>
      </c>
      <c r="L919" s="15" t="e">
        <f t="shared" si="183"/>
        <v>#N/A</v>
      </c>
      <c r="M919" s="15" t="e">
        <f t="shared" si="183"/>
        <v>#N/A</v>
      </c>
      <c r="N919" s="15" t="e">
        <f t="shared" si="183"/>
        <v>#N/A</v>
      </c>
      <c r="O919" s="15" t="e">
        <f t="shared" si="183"/>
        <v>#N/A</v>
      </c>
      <c r="P919" s="15" t="e">
        <f t="shared" si="183"/>
        <v>#N/A</v>
      </c>
      <c r="Q919" s="15" t="e">
        <f t="shared" si="183"/>
        <v>#N/A</v>
      </c>
      <c r="R919" s="15" t="e">
        <f t="shared" si="183"/>
        <v>#N/A</v>
      </c>
      <c r="S919" s="15" t="e">
        <f t="shared" si="183"/>
        <v>#N/A</v>
      </c>
      <c r="T919" s="15" t="e">
        <f t="shared" si="183"/>
        <v>#N/A</v>
      </c>
      <c r="U919" s="15" t="e">
        <f t="shared" si="183"/>
        <v>#N/A</v>
      </c>
      <c r="V919" s="15" t="e">
        <f t="shared" si="183"/>
        <v>#N/A</v>
      </c>
      <c r="W919" s="18" t="e">
        <f t="shared" si="175"/>
        <v>#N/A</v>
      </c>
      <c r="X919" s="18" t="e">
        <f t="shared" si="176"/>
        <v>#N/A</v>
      </c>
      <c r="Y919" s="18" t="e">
        <f t="shared" si="177"/>
        <v>#N/A</v>
      </c>
      <c r="Z919" s="18" t="e">
        <f t="shared" si="178"/>
        <v>#N/A</v>
      </c>
      <c r="AA919" s="15" t="e">
        <f t="shared" si="179"/>
        <v>#N/A</v>
      </c>
      <c r="AB919" s="15" t="e">
        <f t="shared" si="180"/>
        <v>#N/A</v>
      </c>
      <c r="AC919" s="15" t="e">
        <f t="shared" si="181"/>
        <v>#N/A</v>
      </c>
    </row>
    <row r="920" spans="1:29" hidden="1" x14ac:dyDescent="0.2">
      <c r="A920">
        <v>5309</v>
      </c>
      <c r="C920" t="s">
        <v>4248</v>
      </c>
      <c r="D920" t="s">
        <v>4249</v>
      </c>
      <c r="E920" t="s">
        <v>78</v>
      </c>
      <c r="F920" t="s">
        <v>79</v>
      </c>
      <c r="G920" t="e">
        <f t="shared" si="174"/>
        <v>#N/A</v>
      </c>
      <c r="H920" s="15" t="e">
        <f t="shared" si="183"/>
        <v>#N/A</v>
      </c>
      <c r="I920" s="15" t="e">
        <f t="shared" si="183"/>
        <v>#N/A</v>
      </c>
      <c r="J920" s="15" t="e">
        <f t="shared" si="183"/>
        <v>#N/A</v>
      </c>
      <c r="K920" s="15" t="e">
        <f t="shared" si="183"/>
        <v>#N/A</v>
      </c>
      <c r="L920" s="15" t="e">
        <f t="shared" si="183"/>
        <v>#N/A</v>
      </c>
      <c r="M920" s="15" t="e">
        <f t="shared" si="183"/>
        <v>#N/A</v>
      </c>
      <c r="N920" s="15" t="e">
        <f t="shared" si="183"/>
        <v>#N/A</v>
      </c>
      <c r="O920" s="15" t="e">
        <f t="shared" si="183"/>
        <v>#N/A</v>
      </c>
      <c r="P920" s="15" t="e">
        <f t="shared" si="183"/>
        <v>#N/A</v>
      </c>
      <c r="Q920" s="15" t="e">
        <f t="shared" si="183"/>
        <v>#N/A</v>
      </c>
      <c r="R920" s="15" t="e">
        <f t="shared" si="183"/>
        <v>#N/A</v>
      </c>
      <c r="S920" s="15" t="e">
        <f t="shared" si="183"/>
        <v>#N/A</v>
      </c>
      <c r="T920" s="15" t="e">
        <f t="shared" si="183"/>
        <v>#N/A</v>
      </c>
      <c r="U920" s="15" t="e">
        <f t="shared" si="183"/>
        <v>#N/A</v>
      </c>
      <c r="V920" s="15" t="e">
        <f t="shared" si="183"/>
        <v>#N/A</v>
      </c>
      <c r="W920" s="18" t="e">
        <f t="shared" si="175"/>
        <v>#N/A</v>
      </c>
      <c r="X920" s="18" t="e">
        <f t="shared" si="176"/>
        <v>#N/A</v>
      </c>
      <c r="Y920" s="18" t="e">
        <f t="shared" si="177"/>
        <v>#N/A</v>
      </c>
      <c r="Z920" s="18" t="e">
        <f t="shared" si="178"/>
        <v>#N/A</v>
      </c>
      <c r="AA920" s="15" t="e">
        <f t="shared" si="179"/>
        <v>#N/A</v>
      </c>
      <c r="AB920" s="15" t="e">
        <f t="shared" si="180"/>
        <v>#N/A</v>
      </c>
      <c r="AC920" s="15" t="e">
        <f t="shared" si="181"/>
        <v>#N/A</v>
      </c>
    </row>
    <row r="921" spans="1:29" hidden="1" x14ac:dyDescent="0.2">
      <c r="A921">
        <v>5311</v>
      </c>
      <c r="C921" t="s">
        <v>3577</v>
      </c>
      <c r="D921" t="s">
        <v>4251</v>
      </c>
      <c r="E921" t="s">
        <v>346</v>
      </c>
      <c r="F921" t="s">
        <v>347</v>
      </c>
      <c r="G921" t="e">
        <f t="shared" si="174"/>
        <v>#N/A</v>
      </c>
      <c r="H921" s="15" t="e">
        <f t="shared" si="183"/>
        <v>#N/A</v>
      </c>
      <c r="I921" s="15" t="e">
        <f t="shared" si="183"/>
        <v>#N/A</v>
      </c>
      <c r="J921" s="15" t="e">
        <f t="shared" si="183"/>
        <v>#N/A</v>
      </c>
      <c r="K921" s="15" t="e">
        <f t="shared" si="183"/>
        <v>#N/A</v>
      </c>
      <c r="L921" s="15" t="e">
        <f t="shared" si="183"/>
        <v>#N/A</v>
      </c>
      <c r="M921" s="15" t="e">
        <f t="shared" si="183"/>
        <v>#N/A</v>
      </c>
      <c r="N921" s="15" t="e">
        <f t="shared" si="183"/>
        <v>#N/A</v>
      </c>
      <c r="O921" s="15" t="e">
        <f t="shared" si="183"/>
        <v>#N/A</v>
      </c>
      <c r="P921" s="15" t="e">
        <f t="shared" si="183"/>
        <v>#N/A</v>
      </c>
      <c r="Q921" s="15" t="e">
        <f t="shared" si="183"/>
        <v>#N/A</v>
      </c>
      <c r="R921" s="15" t="e">
        <f t="shared" si="183"/>
        <v>#N/A</v>
      </c>
      <c r="S921" s="15" t="e">
        <f t="shared" si="183"/>
        <v>#N/A</v>
      </c>
      <c r="T921" s="15" t="e">
        <f t="shared" si="183"/>
        <v>#N/A</v>
      </c>
      <c r="U921" s="15" t="e">
        <f t="shared" si="183"/>
        <v>#N/A</v>
      </c>
      <c r="V921" s="15" t="e">
        <f t="shared" si="183"/>
        <v>#N/A</v>
      </c>
      <c r="W921" s="18" t="e">
        <f t="shared" si="175"/>
        <v>#N/A</v>
      </c>
      <c r="X921" s="18" t="e">
        <f t="shared" si="176"/>
        <v>#N/A</v>
      </c>
      <c r="Y921" s="18" t="e">
        <f t="shared" si="177"/>
        <v>#N/A</v>
      </c>
      <c r="Z921" s="18" t="e">
        <f t="shared" si="178"/>
        <v>#N/A</v>
      </c>
      <c r="AA921" s="15" t="e">
        <f t="shared" si="179"/>
        <v>#N/A</v>
      </c>
      <c r="AB921" s="15" t="e">
        <f t="shared" si="180"/>
        <v>#N/A</v>
      </c>
      <c r="AC921" s="15" t="e">
        <f t="shared" si="181"/>
        <v>#N/A</v>
      </c>
    </row>
    <row r="922" spans="1:29" hidden="1" x14ac:dyDescent="0.2">
      <c r="A922">
        <v>5313</v>
      </c>
      <c r="B922">
        <v>42955</v>
      </c>
      <c r="C922" t="s">
        <v>4252</v>
      </c>
      <c r="D922" t="s">
        <v>4253</v>
      </c>
      <c r="E922" t="s">
        <v>6273</v>
      </c>
      <c r="F922" t="s">
        <v>1775</v>
      </c>
      <c r="G922" t="str">
        <f t="shared" si="174"/>
        <v>Culture Program (PSC)</v>
      </c>
      <c r="H922" s="15">
        <f t="shared" si="183"/>
        <v>0</v>
      </c>
      <c r="I922" s="15">
        <f t="shared" si="183"/>
        <v>0</v>
      </c>
      <c r="J922" s="15">
        <f t="shared" si="183"/>
        <v>139.28</v>
      </c>
      <c r="K922" s="15">
        <f t="shared" si="183"/>
        <v>26273.07</v>
      </c>
      <c r="L922" s="15">
        <f t="shared" si="183"/>
        <v>0</v>
      </c>
      <c r="M922" s="15">
        <f t="shared" si="183"/>
        <v>0</v>
      </c>
      <c r="N922" s="15">
        <f t="shared" si="183"/>
        <v>0</v>
      </c>
      <c r="O922" s="15">
        <f t="shared" si="183"/>
        <v>139.28</v>
      </c>
      <c r="P922" s="15">
        <f t="shared" si="183"/>
        <v>139.28</v>
      </c>
      <c r="Q922" s="15">
        <f t="shared" si="183"/>
        <v>0</v>
      </c>
      <c r="R922" s="15">
        <f t="shared" si="183"/>
        <v>26273.07</v>
      </c>
      <c r="S922" s="15">
        <f t="shared" si="183"/>
        <v>26273.07</v>
      </c>
      <c r="T922" s="15">
        <f t="shared" si="183"/>
        <v>0</v>
      </c>
      <c r="U922" s="15">
        <f t="shared" si="183"/>
        <v>0</v>
      </c>
      <c r="V922" s="15">
        <f t="shared" si="183"/>
        <v>0</v>
      </c>
      <c r="W922" s="18">
        <f t="shared" si="175"/>
        <v>0</v>
      </c>
      <c r="X922" s="18">
        <f t="shared" si="176"/>
        <v>26273.07</v>
      </c>
      <c r="Y922" s="18">
        <f t="shared" si="177"/>
        <v>-26273.07</v>
      </c>
      <c r="Z922" s="18">
        <f t="shared" si="178"/>
        <v>0</v>
      </c>
      <c r="AA922" s="15">
        <f t="shared" si="179"/>
        <v>26133.79</v>
      </c>
      <c r="AB922" s="15">
        <f t="shared" si="180"/>
        <v>139.28</v>
      </c>
      <c r="AC922" s="15">
        <f t="shared" si="181"/>
        <v>0</v>
      </c>
    </row>
    <row r="923" spans="1:29" hidden="1" x14ac:dyDescent="0.2">
      <c r="A923">
        <v>5315</v>
      </c>
      <c r="B923">
        <v>42652</v>
      </c>
      <c r="D923" t="s">
        <v>4254</v>
      </c>
      <c r="E923" t="s">
        <v>71</v>
      </c>
      <c r="F923" t="s">
        <v>6263</v>
      </c>
      <c r="G923" t="e">
        <f t="shared" si="174"/>
        <v>#N/A</v>
      </c>
      <c r="H923" s="15" t="e">
        <f t="shared" si="183"/>
        <v>#N/A</v>
      </c>
      <c r="I923" s="15" t="e">
        <f t="shared" si="183"/>
        <v>#N/A</v>
      </c>
      <c r="J923" s="15" t="e">
        <f t="shared" si="183"/>
        <v>#N/A</v>
      </c>
      <c r="K923" s="15" t="e">
        <f t="shared" si="183"/>
        <v>#N/A</v>
      </c>
      <c r="L923" s="15" t="e">
        <f t="shared" si="183"/>
        <v>#N/A</v>
      </c>
      <c r="M923" s="15" t="e">
        <f t="shared" si="183"/>
        <v>#N/A</v>
      </c>
      <c r="N923" s="15" t="e">
        <f t="shared" si="183"/>
        <v>#N/A</v>
      </c>
      <c r="O923" s="15" t="e">
        <f t="shared" si="183"/>
        <v>#N/A</v>
      </c>
      <c r="P923" s="15" t="e">
        <f t="shared" si="183"/>
        <v>#N/A</v>
      </c>
      <c r="Q923" s="15" t="e">
        <f t="shared" si="183"/>
        <v>#N/A</v>
      </c>
      <c r="R923" s="15" t="e">
        <f t="shared" si="183"/>
        <v>#N/A</v>
      </c>
      <c r="S923" s="15" t="e">
        <f t="shared" si="183"/>
        <v>#N/A</v>
      </c>
      <c r="T923" s="15" t="e">
        <f t="shared" si="183"/>
        <v>#N/A</v>
      </c>
      <c r="U923" s="15" t="e">
        <f t="shared" si="183"/>
        <v>#N/A</v>
      </c>
      <c r="V923" s="15" t="e">
        <f t="shared" si="183"/>
        <v>#N/A</v>
      </c>
      <c r="W923" s="18" t="e">
        <f t="shared" si="175"/>
        <v>#N/A</v>
      </c>
      <c r="X923" s="18" t="e">
        <f t="shared" si="176"/>
        <v>#N/A</v>
      </c>
      <c r="Y923" s="18" t="e">
        <f t="shared" si="177"/>
        <v>#N/A</v>
      </c>
      <c r="Z923" s="18" t="e">
        <f t="shared" si="178"/>
        <v>#N/A</v>
      </c>
      <c r="AA923" s="15" t="e">
        <f t="shared" si="179"/>
        <v>#N/A</v>
      </c>
      <c r="AB923" s="15" t="e">
        <f t="shared" si="180"/>
        <v>#N/A</v>
      </c>
      <c r="AC923" s="15" t="e">
        <f t="shared" si="181"/>
        <v>#N/A</v>
      </c>
    </row>
    <row r="924" spans="1:29" hidden="1" x14ac:dyDescent="0.2">
      <c r="A924">
        <v>5316</v>
      </c>
      <c r="C924" t="s">
        <v>4255</v>
      </c>
      <c r="D924" t="s">
        <v>4256</v>
      </c>
      <c r="E924" t="s">
        <v>91</v>
      </c>
      <c r="F924" t="s">
        <v>92</v>
      </c>
      <c r="G924" t="e">
        <f t="shared" si="174"/>
        <v>#N/A</v>
      </c>
      <c r="H924" s="15" t="e">
        <f t="shared" si="183"/>
        <v>#N/A</v>
      </c>
      <c r="I924" s="15" t="e">
        <f t="shared" si="183"/>
        <v>#N/A</v>
      </c>
      <c r="J924" s="15" t="e">
        <f t="shared" si="183"/>
        <v>#N/A</v>
      </c>
      <c r="K924" s="15" t="e">
        <f t="shared" si="183"/>
        <v>#N/A</v>
      </c>
      <c r="L924" s="15" t="e">
        <f t="shared" si="183"/>
        <v>#N/A</v>
      </c>
      <c r="M924" s="15" t="e">
        <f t="shared" si="183"/>
        <v>#N/A</v>
      </c>
      <c r="N924" s="15" t="e">
        <f t="shared" si="183"/>
        <v>#N/A</v>
      </c>
      <c r="O924" s="15" t="e">
        <f t="shared" si="183"/>
        <v>#N/A</v>
      </c>
      <c r="P924" s="15" t="e">
        <f t="shared" si="183"/>
        <v>#N/A</v>
      </c>
      <c r="Q924" s="15" t="e">
        <f t="shared" si="183"/>
        <v>#N/A</v>
      </c>
      <c r="R924" s="15" t="e">
        <f t="shared" si="183"/>
        <v>#N/A</v>
      </c>
      <c r="S924" s="15" t="e">
        <f t="shared" si="183"/>
        <v>#N/A</v>
      </c>
      <c r="T924" s="15" t="e">
        <f t="shared" si="183"/>
        <v>#N/A</v>
      </c>
      <c r="U924" s="15" t="e">
        <f t="shared" si="183"/>
        <v>#N/A</v>
      </c>
      <c r="V924" s="15" t="e">
        <f t="shared" si="183"/>
        <v>#N/A</v>
      </c>
      <c r="W924" s="18" t="e">
        <f t="shared" si="175"/>
        <v>#N/A</v>
      </c>
      <c r="X924" s="18" t="e">
        <f t="shared" si="176"/>
        <v>#N/A</v>
      </c>
      <c r="Y924" s="18" t="e">
        <f t="shared" si="177"/>
        <v>#N/A</v>
      </c>
      <c r="Z924" s="18" t="e">
        <f t="shared" si="178"/>
        <v>#N/A</v>
      </c>
      <c r="AA924" s="15" t="e">
        <f t="shared" si="179"/>
        <v>#N/A</v>
      </c>
      <c r="AB924" s="15" t="e">
        <f t="shared" si="180"/>
        <v>#N/A</v>
      </c>
      <c r="AC924" s="15" t="e">
        <f t="shared" si="181"/>
        <v>#N/A</v>
      </c>
    </row>
    <row r="925" spans="1:29" hidden="1" x14ac:dyDescent="0.2">
      <c r="A925">
        <v>5317</v>
      </c>
      <c r="C925" t="s">
        <v>4257</v>
      </c>
      <c r="D925" t="s">
        <v>4258</v>
      </c>
      <c r="E925" t="s">
        <v>71</v>
      </c>
      <c r="F925" t="s">
        <v>6263</v>
      </c>
      <c r="G925" t="e">
        <f t="shared" si="174"/>
        <v>#N/A</v>
      </c>
      <c r="H925" s="15" t="e">
        <f t="shared" si="183"/>
        <v>#N/A</v>
      </c>
      <c r="I925" s="15" t="e">
        <f t="shared" si="183"/>
        <v>#N/A</v>
      </c>
      <c r="J925" s="15" t="e">
        <f t="shared" si="183"/>
        <v>#N/A</v>
      </c>
      <c r="K925" s="15" t="e">
        <f t="shared" si="183"/>
        <v>#N/A</v>
      </c>
      <c r="L925" s="15" t="e">
        <f t="shared" si="183"/>
        <v>#N/A</v>
      </c>
      <c r="M925" s="15" t="e">
        <f t="shared" si="183"/>
        <v>#N/A</v>
      </c>
      <c r="N925" s="15" t="e">
        <f t="shared" si="183"/>
        <v>#N/A</v>
      </c>
      <c r="O925" s="15" t="e">
        <f t="shared" si="183"/>
        <v>#N/A</v>
      </c>
      <c r="P925" s="15" t="e">
        <f t="shared" si="183"/>
        <v>#N/A</v>
      </c>
      <c r="Q925" s="15" t="e">
        <f t="shared" si="183"/>
        <v>#N/A</v>
      </c>
      <c r="R925" s="15" t="e">
        <f t="shared" si="183"/>
        <v>#N/A</v>
      </c>
      <c r="S925" s="15" t="e">
        <f t="shared" si="183"/>
        <v>#N/A</v>
      </c>
      <c r="T925" s="15" t="e">
        <f t="shared" si="183"/>
        <v>#N/A</v>
      </c>
      <c r="U925" s="15" t="e">
        <f t="shared" si="183"/>
        <v>#N/A</v>
      </c>
      <c r="V925" s="15" t="e">
        <f t="shared" si="183"/>
        <v>#N/A</v>
      </c>
      <c r="W925" s="18" t="e">
        <f t="shared" si="175"/>
        <v>#N/A</v>
      </c>
      <c r="X925" s="18" t="e">
        <f t="shared" si="176"/>
        <v>#N/A</v>
      </c>
      <c r="Y925" s="18" t="e">
        <f t="shared" si="177"/>
        <v>#N/A</v>
      </c>
      <c r="Z925" s="18" t="e">
        <f t="shared" si="178"/>
        <v>#N/A</v>
      </c>
      <c r="AA925" s="15" t="e">
        <f t="shared" si="179"/>
        <v>#N/A</v>
      </c>
      <c r="AB925" s="15" t="e">
        <f t="shared" si="180"/>
        <v>#N/A</v>
      </c>
      <c r="AC925" s="15" t="e">
        <f t="shared" si="181"/>
        <v>#N/A</v>
      </c>
    </row>
    <row r="926" spans="1:29" hidden="1" x14ac:dyDescent="0.2">
      <c r="A926">
        <v>5318</v>
      </c>
      <c r="C926" t="s">
        <v>4259</v>
      </c>
      <c r="D926" t="s">
        <v>4260</v>
      </c>
      <c r="E926" t="s">
        <v>71</v>
      </c>
      <c r="F926" t="s">
        <v>6263</v>
      </c>
      <c r="G926" t="e">
        <f t="shared" si="174"/>
        <v>#N/A</v>
      </c>
      <c r="H926" s="15" t="e">
        <f t="shared" ref="H926:V942" si="184">VLOOKUP($A926,SIBMonthly,H$1,FALSE)</f>
        <v>#N/A</v>
      </c>
      <c r="I926" s="15" t="e">
        <f t="shared" si="184"/>
        <v>#N/A</v>
      </c>
      <c r="J926" s="15" t="e">
        <f t="shared" si="184"/>
        <v>#N/A</v>
      </c>
      <c r="K926" s="15" t="e">
        <f t="shared" si="184"/>
        <v>#N/A</v>
      </c>
      <c r="L926" s="15" t="e">
        <f t="shared" si="184"/>
        <v>#N/A</v>
      </c>
      <c r="M926" s="15" t="e">
        <f t="shared" si="184"/>
        <v>#N/A</v>
      </c>
      <c r="N926" s="15" t="e">
        <f t="shared" si="184"/>
        <v>#N/A</v>
      </c>
      <c r="O926" s="15" t="e">
        <f t="shared" si="184"/>
        <v>#N/A</v>
      </c>
      <c r="P926" s="15" t="e">
        <f t="shared" si="184"/>
        <v>#N/A</v>
      </c>
      <c r="Q926" s="15" t="e">
        <f t="shared" si="184"/>
        <v>#N/A</v>
      </c>
      <c r="R926" s="15" t="e">
        <f t="shared" si="184"/>
        <v>#N/A</v>
      </c>
      <c r="S926" s="15" t="e">
        <f t="shared" si="184"/>
        <v>#N/A</v>
      </c>
      <c r="T926" s="15" t="e">
        <f t="shared" si="184"/>
        <v>#N/A</v>
      </c>
      <c r="U926" s="15" t="e">
        <f t="shared" si="184"/>
        <v>#N/A</v>
      </c>
      <c r="V926" s="15" t="e">
        <f t="shared" si="184"/>
        <v>#N/A</v>
      </c>
      <c r="W926" s="18" t="e">
        <f t="shared" si="175"/>
        <v>#N/A</v>
      </c>
      <c r="X926" s="18" t="e">
        <f t="shared" si="176"/>
        <v>#N/A</v>
      </c>
      <c r="Y926" s="18" t="e">
        <f t="shared" si="177"/>
        <v>#N/A</v>
      </c>
      <c r="Z926" s="18" t="e">
        <f t="shared" si="178"/>
        <v>#N/A</v>
      </c>
      <c r="AA926" s="15" t="e">
        <f t="shared" si="179"/>
        <v>#N/A</v>
      </c>
      <c r="AB926" s="15" t="e">
        <f t="shared" si="180"/>
        <v>#N/A</v>
      </c>
      <c r="AC926" s="15" t="e">
        <f t="shared" si="181"/>
        <v>#N/A</v>
      </c>
    </row>
    <row r="927" spans="1:29" hidden="1" x14ac:dyDescent="0.2">
      <c r="A927">
        <v>5319</v>
      </c>
      <c r="C927" t="s">
        <v>4261</v>
      </c>
      <c r="D927" t="s">
        <v>6304</v>
      </c>
      <c r="E927" t="s">
        <v>147</v>
      </c>
      <c r="F927" t="s">
        <v>6266</v>
      </c>
      <c r="G927" t="str">
        <f t="shared" si="174"/>
        <v>GGP22.ROP: Sign. &amp; Eros. South</v>
      </c>
      <c r="H927" s="15">
        <f t="shared" si="184"/>
        <v>0</v>
      </c>
      <c r="I927" s="15">
        <f t="shared" si="184"/>
        <v>0</v>
      </c>
      <c r="J927" s="15">
        <f t="shared" si="184"/>
        <v>116613.78</v>
      </c>
      <c r="K927" s="15">
        <f t="shared" si="184"/>
        <v>116613.78</v>
      </c>
      <c r="L927" s="15">
        <f t="shared" si="184"/>
        <v>0</v>
      </c>
      <c r="M927" s="15">
        <f t="shared" si="184"/>
        <v>0</v>
      </c>
      <c r="N927" s="15">
        <f t="shared" si="184"/>
        <v>0</v>
      </c>
      <c r="O927" s="15">
        <f t="shared" si="184"/>
        <v>116613.78</v>
      </c>
      <c r="P927" s="15">
        <f t="shared" si="184"/>
        <v>116613.78</v>
      </c>
      <c r="Q927" s="15">
        <f t="shared" si="184"/>
        <v>0</v>
      </c>
      <c r="R927" s="15">
        <f t="shared" si="184"/>
        <v>116613.78</v>
      </c>
      <c r="S927" s="15">
        <f t="shared" si="184"/>
        <v>116613.78</v>
      </c>
      <c r="T927" s="15">
        <f t="shared" si="184"/>
        <v>0</v>
      </c>
      <c r="U927" s="15">
        <f t="shared" si="184"/>
        <v>0</v>
      </c>
      <c r="V927" s="15">
        <f t="shared" si="184"/>
        <v>0</v>
      </c>
      <c r="W927" s="18">
        <f t="shared" si="175"/>
        <v>0</v>
      </c>
      <c r="X927" s="18">
        <f t="shared" si="176"/>
        <v>116613.78</v>
      </c>
      <c r="Y927" s="18">
        <f t="shared" si="177"/>
        <v>-116613.78</v>
      </c>
      <c r="Z927" s="18">
        <f t="shared" si="178"/>
        <v>0</v>
      </c>
      <c r="AA927" s="15">
        <f t="shared" si="179"/>
        <v>0</v>
      </c>
      <c r="AB927" s="15">
        <f t="shared" si="180"/>
        <v>116613.78</v>
      </c>
      <c r="AC927" s="15">
        <f t="shared" si="181"/>
        <v>0</v>
      </c>
    </row>
    <row r="928" spans="1:29" hidden="1" x14ac:dyDescent="0.2">
      <c r="A928">
        <v>5320</v>
      </c>
      <c r="C928" t="s">
        <v>4263</v>
      </c>
      <c r="D928" t="s">
        <v>6305</v>
      </c>
      <c r="E928" t="s">
        <v>147</v>
      </c>
      <c r="F928" t="s">
        <v>6266</v>
      </c>
      <c r="G928" t="str">
        <f t="shared" si="174"/>
        <v>GGP22.ROP: Sign. &amp; Eros. North</v>
      </c>
      <c r="H928" s="15">
        <f t="shared" si="184"/>
        <v>0</v>
      </c>
      <c r="I928" s="15">
        <f t="shared" si="184"/>
        <v>0</v>
      </c>
      <c r="J928" s="15">
        <f t="shared" si="184"/>
        <v>-3082.08</v>
      </c>
      <c r="K928" s="15">
        <f t="shared" si="184"/>
        <v>719085.89</v>
      </c>
      <c r="L928" s="15">
        <f t="shared" si="184"/>
        <v>0</v>
      </c>
      <c r="M928" s="15">
        <f t="shared" si="184"/>
        <v>0</v>
      </c>
      <c r="N928" s="15">
        <f t="shared" si="184"/>
        <v>0</v>
      </c>
      <c r="O928" s="15">
        <f t="shared" si="184"/>
        <v>-3416.58</v>
      </c>
      <c r="P928" s="15">
        <f t="shared" si="184"/>
        <v>-3082.08</v>
      </c>
      <c r="Q928" s="15">
        <f t="shared" si="184"/>
        <v>0</v>
      </c>
      <c r="R928" s="15">
        <f t="shared" si="184"/>
        <v>718751.39</v>
      </c>
      <c r="S928" s="15">
        <f t="shared" si="184"/>
        <v>719085.89</v>
      </c>
      <c r="T928" s="15">
        <f t="shared" si="184"/>
        <v>0</v>
      </c>
      <c r="U928" s="15">
        <f t="shared" si="184"/>
        <v>0</v>
      </c>
      <c r="V928" s="15">
        <f t="shared" si="184"/>
        <v>0</v>
      </c>
      <c r="W928" s="18">
        <f t="shared" si="175"/>
        <v>0</v>
      </c>
      <c r="X928" s="18">
        <f t="shared" si="176"/>
        <v>719085.89</v>
      </c>
      <c r="Y928" s="18">
        <f t="shared" si="177"/>
        <v>-719085.89</v>
      </c>
      <c r="Z928" s="18">
        <f t="shared" si="178"/>
        <v>0</v>
      </c>
      <c r="AA928" s="15">
        <f t="shared" si="179"/>
        <v>722167.97</v>
      </c>
      <c r="AB928" s="15">
        <f t="shared" si="180"/>
        <v>-3082.08</v>
      </c>
      <c r="AC928" s="15">
        <f t="shared" si="181"/>
        <v>0</v>
      </c>
    </row>
    <row r="929" spans="1:29" hidden="1" x14ac:dyDescent="0.2">
      <c r="A929">
        <v>5321</v>
      </c>
      <c r="C929" t="s">
        <v>4265</v>
      </c>
      <c r="D929" t="s">
        <v>4266</v>
      </c>
      <c r="E929" t="s">
        <v>147</v>
      </c>
      <c r="F929" t="s">
        <v>6266</v>
      </c>
      <c r="G929" t="e">
        <f t="shared" si="174"/>
        <v>#N/A</v>
      </c>
      <c r="H929" s="15" t="e">
        <f t="shared" si="184"/>
        <v>#N/A</v>
      </c>
      <c r="I929" s="15" t="e">
        <f t="shared" si="184"/>
        <v>#N/A</v>
      </c>
      <c r="J929" s="15" t="e">
        <f t="shared" si="184"/>
        <v>#N/A</v>
      </c>
      <c r="K929" s="15" t="e">
        <f t="shared" si="184"/>
        <v>#N/A</v>
      </c>
      <c r="L929" s="15" t="e">
        <f t="shared" si="184"/>
        <v>#N/A</v>
      </c>
      <c r="M929" s="15" t="e">
        <f t="shared" si="184"/>
        <v>#N/A</v>
      </c>
      <c r="N929" s="15" t="e">
        <f t="shared" si="184"/>
        <v>#N/A</v>
      </c>
      <c r="O929" s="15" t="e">
        <f t="shared" si="184"/>
        <v>#N/A</v>
      </c>
      <c r="P929" s="15" t="e">
        <f t="shared" si="184"/>
        <v>#N/A</v>
      </c>
      <c r="Q929" s="15" t="e">
        <f t="shared" si="184"/>
        <v>#N/A</v>
      </c>
      <c r="R929" s="15" t="e">
        <f t="shared" si="184"/>
        <v>#N/A</v>
      </c>
      <c r="S929" s="15" t="e">
        <f t="shared" si="184"/>
        <v>#N/A</v>
      </c>
      <c r="T929" s="15" t="e">
        <f t="shared" si="184"/>
        <v>#N/A</v>
      </c>
      <c r="U929" s="15" t="e">
        <f t="shared" si="184"/>
        <v>#N/A</v>
      </c>
      <c r="V929" s="15" t="e">
        <f t="shared" si="184"/>
        <v>#N/A</v>
      </c>
      <c r="W929" s="18" t="e">
        <f t="shared" si="175"/>
        <v>#N/A</v>
      </c>
      <c r="X929" s="18" t="e">
        <f t="shared" si="176"/>
        <v>#N/A</v>
      </c>
      <c r="Y929" s="18" t="e">
        <f t="shared" si="177"/>
        <v>#N/A</v>
      </c>
      <c r="Z929" s="18" t="e">
        <f t="shared" si="178"/>
        <v>#N/A</v>
      </c>
      <c r="AA929" s="15" t="e">
        <f t="shared" si="179"/>
        <v>#N/A</v>
      </c>
      <c r="AB929" s="15" t="e">
        <f t="shared" si="180"/>
        <v>#N/A</v>
      </c>
      <c r="AC929" s="15" t="e">
        <f t="shared" si="181"/>
        <v>#N/A</v>
      </c>
    </row>
    <row r="930" spans="1:29" hidden="1" x14ac:dyDescent="0.2">
      <c r="A930">
        <v>5322</v>
      </c>
      <c r="C930" t="s">
        <v>4267</v>
      </c>
      <c r="D930" t="s">
        <v>4268</v>
      </c>
      <c r="E930" t="s">
        <v>147</v>
      </c>
      <c r="F930" t="s">
        <v>6266</v>
      </c>
      <c r="G930" t="e">
        <f t="shared" si="174"/>
        <v>#N/A</v>
      </c>
      <c r="H930" s="15" t="e">
        <f t="shared" si="184"/>
        <v>#N/A</v>
      </c>
      <c r="I930" s="15" t="e">
        <f t="shared" si="184"/>
        <v>#N/A</v>
      </c>
      <c r="J930" s="15" t="e">
        <f t="shared" si="184"/>
        <v>#N/A</v>
      </c>
      <c r="K930" s="15" t="e">
        <f t="shared" si="184"/>
        <v>#N/A</v>
      </c>
      <c r="L930" s="15" t="e">
        <f t="shared" si="184"/>
        <v>#N/A</v>
      </c>
      <c r="M930" s="15" t="e">
        <f t="shared" si="184"/>
        <v>#N/A</v>
      </c>
      <c r="N930" s="15" t="e">
        <f t="shared" si="184"/>
        <v>#N/A</v>
      </c>
      <c r="O930" s="15" t="e">
        <f t="shared" si="184"/>
        <v>#N/A</v>
      </c>
      <c r="P930" s="15" t="e">
        <f t="shared" si="184"/>
        <v>#N/A</v>
      </c>
      <c r="Q930" s="15" t="e">
        <f t="shared" si="184"/>
        <v>#N/A</v>
      </c>
      <c r="R930" s="15" t="e">
        <f t="shared" si="184"/>
        <v>#N/A</v>
      </c>
      <c r="S930" s="15" t="e">
        <f t="shared" si="184"/>
        <v>#N/A</v>
      </c>
      <c r="T930" s="15" t="e">
        <f t="shared" si="184"/>
        <v>#N/A</v>
      </c>
      <c r="U930" s="15" t="e">
        <f t="shared" si="184"/>
        <v>#N/A</v>
      </c>
      <c r="V930" s="15" t="e">
        <f t="shared" si="184"/>
        <v>#N/A</v>
      </c>
      <c r="W930" s="18" t="e">
        <f t="shared" si="175"/>
        <v>#N/A</v>
      </c>
      <c r="X930" s="18" t="e">
        <f t="shared" si="176"/>
        <v>#N/A</v>
      </c>
      <c r="Y930" s="18" t="e">
        <f t="shared" si="177"/>
        <v>#N/A</v>
      </c>
      <c r="Z930" s="18" t="e">
        <f t="shared" si="178"/>
        <v>#N/A</v>
      </c>
      <c r="AA930" s="15" t="e">
        <f t="shared" si="179"/>
        <v>#N/A</v>
      </c>
      <c r="AB930" s="15" t="e">
        <f t="shared" si="180"/>
        <v>#N/A</v>
      </c>
      <c r="AC930" s="15" t="e">
        <f t="shared" si="181"/>
        <v>#N/A</v>
      </c>
    </row>
    <row r="931" spans="1:29" hidden="1" x14ac:dyDescent="0.2">
      <c r="A931">
        <v>5323</v>
      </c>
      <c r="C931" t="s">
        <v>4635</v>
      </c>
      <c r="D931" t="s">
        <v>4270</v>
      </c>
      <c r="E931" t="s">
        <v>147</v>
      </c>
      <c r="F931" t="s">
        <v>6266</v>
      </c>
      <c r="G931" t="str">
        <f t="shared" si="174"/>
        <v>20,000 hour engine service</v>
      </c>
      <c r="H931" s="15">
        <f t="shared" si="184"/>
        <v>0</v>
      </c>
      <c r="I931" s="15">
        <f t="shared" si="184"/>
        <v>0</v>
      </c>
      <c r="J931" s="15">
        <f t="shared" si="184"/>
        <v>-4481.17</v>
      </c>
      <c r="K931" s="15">
        <f t="shared" si="184"/>
        <v>807014.88</v>
      </c>
      <c r="L931" s="15">
        <f t="shared" si="184"/>
        <v>50000</v>
      </c>
      <c r="M931" s="15">
        <f t="shared" si="184"/>
        <v>0</v>
      </c>
      <c r="N931" s="15">
        <f t="shared" si="184"/>
        <v>750000</v>
      </c>
      <c r="O931" s="15">
        <f t="shared" si="184"/>
        <v>-4481.17</v>
      </c>
      <c r="P931" s="15">
        <f t="shared" si="184"/>
        <v>-4481.17</v>
      </c>
      <c r="Q931" s="15">
        <f t="shared" si="184"/>
        <v>0</v>
      </c>
      <c r="R931" s="15">
        <f t="shared" si="184"/>
        <v>807014.88</v>
      </c>
      <c r="S931" s="15">
        <f t="shared" si="184"/>
        <v>807014.88</v>
      </c>
      <c r="T931" s="15">
        <f t="shared" si="184"/>
        <v>0</v>
      </c>
      <c r="U931" s="15">
        <f t="shared" si="184"/>
        <v>38652.6</v>
      </c>
      <c r="V931" s="15">
        <f t="shared" si="184"/>
        <v>0</v>
      </c>
      <c r="W931" s="18">
        <f t="shared" si="175"/>
        <v>750000</v>
      </c>
      <c r="X931" s="18">
        <f t="shared" si="176"/>
        <v>807014.88</v>
      </c>
      <c r="Y931" s="18">
        <f t="shared" si="177"/>
        <v>-57014.880000000005</v>
      </c>
      <c r="Z931" s="18">
        <f t="shared" si="178"/>
        <v>0</v>
      </c>
      <c r="AA931" s="15">
        <f t="shared" si="179"/>
        <v>811496.05</v>
      </c>
      <c r="AB931" s="15">
        <f t="shared" si="180"/>
        <v>-4481.17</v>
      </c>
      <c r="AC931" s="15">
        <f t="shared" si="181"/>
        <v>0</v>
      </c>
    </row>
    <row r="932" spans="1:29" hidden="1" x14ac:dyDescent="0.2">
      <c r="A932">
        <v>5324</v>
      </c>
      <c r="C932" t="s">
        <v>4271</v>
      </c>
      <c r="D932" t="s">
        <v>4272</v>
      </c>
      <c r="E932" t="s">
        <v>147</v>
      </c>
      <c r="F932" t="s">
        <v>6268</v>
      </c>
      <c r="G932" t="e">
        <f t="shared" si="174"/>
        <v>#N/A</v>
      </c>
      <c r="H932" s="15" t="e">
        <f t="shared" si="184"/>
        <v>#N/A</v>
      </c>
      <c r="I932" s="15" t="e">
        <f t="shared" si="184"/>
        <v>#N/A</v>
      </c>
      <c r="J932" s="15" t="e">
        <f t="shared" si="184"/>
        <v>#N/A</v>
      </c>
      <c r="K932" s="15" t="e">
        <f t="shared" si="184"/>
        <v>#N/A</v>
      </c>
      <c r="L932" s="15" t="e">
        <f t="shared" si="184"/>
        <v>#N/A</v>
      </c>
      <c r="M932" s="15" t="e">
        <f t="shared" si="184"/>
        <v>#N/A</v>
      </c>
      <c r="N932" s="15" t="e">
        <f t="shared" si="184"/>
        <v>#N/A</v>
      </c>
      <c r="O932" s="15" t="e">
        <f t="shared" si="184"/>
        <v>#N/A</v>
      </c>
      <c r="P932" s="15" t="e">
        <f t="shared" si="184"/>
        <v>#N/A</v>
      </c>
      <c r="Q932" s="15" t="e">
        <f t="shared" si="184"/>
        <v>#N/A</v>
      </c>
      <c r="R932" s="15" t="e">
        <f t="shared" si="184"/>
        <v>#N/A</v>
      </c>
      <c r="S932" s="15" t="e">
        <f t="shared" si="184"/>
        <v>#N/A</v>
      </c>
      <c r="T932" s="15" t="e">
        <f t="shared" si="184"/>
        <v>#N/A</v>
      </c>
      <c r="U932" s="15" t="e">
        <f t="shared" si="184"/>
        <v>#N/A</v>
      </c>
      <c r="V932" s="15" t="e">
        <f t="shared" si="184"/>
        <v>#N/A</v>
      </c>
      <c r="W932" s="18" t="e">
        <f t="shared" si="175"/>
        <v>#N/A</v>
      </c>
      <c r="X932" s="18" t="e">
        <f t="shared" si="176"/>
        <v>#N/A</v>
      </c>
      <c r="Y932" s="18" t="e">
        <f t="shared" si="177"/>
        <v>#N/A</v>
      </c>
      <c r="Z932" s="18" t="e">
        <f t="shared" si="178"/>
        <v>#N/A</v>
      </c>
      <c r="AA932" s="15" t="e">
        <f t="shared" si="179"/>
        <v>#N/A</v>
      </c>
      <c r="AB932" s="15" t="e">
        <f t="shared" si="180"/>
        <v>#N/A</v>
      </c>
      <c r="AC932" s="15" t="e">
        <f t="shared" si="181"/>
        <v>#N/A</v>
      </c>
    </row>
    <row r="933" spans="1:29" hidden="1" x14ac:dyDescent="0.2">
      <c r="A933">
        <v>5325</v>
      </c>
      <c r="C933" t="s">
        <v>4273</v>
      </c>
      <c r="D933" t="s">
        <v>4274</v>
      </c>
      <c r="E933" t="s">
        <v>147</v>
      </c>
      <c r="F933" t="s">
        <v>6268</v>
      </c>
      <c r="G933" t="e">
        <f t="shared" si="174"/>
        <v>#N/A</v>
      </c>
      <c r="H933" s="15" t="e">
        <f t="shared" si="184"/>
        <v>#N/A</v>
      </c>
      <c r="I933" s="15" t="e">
        <f t="shared" si="184"/>
        <v>#N/A</v>
      </c>
      <c r="J933" s="15" t="e">
        <f t="shared" si="184"/>
        <v>#N/A</v>
      </c>
      <c r="K933" s="15" t="e">
        <f t="shared" si="184"/>
        <v>#N/A</v>
      </c>
      <c r="L933" s="15" t="e">
        <f t="shared" si="184"/>
        <v>#N/A</v>
      </c>
      <c r="M933" s="15" t="e">
        <f t="shared" si="184"/>
        <v>#N/A</v>
      </c>
      <c r="N933" s="15" t="e">
        <f t="shared" si="184"/>
        <v>#N/A</v>
      </c>
      <c r="O933" s="15" t="e">
        <f t="shared" si="184"/>
        <v>#N/A</v>
      </c>
      <c r="P933" s="15" t="e">
        <f t="shared" si="184"/>
        <v>#N/A</v>
      </c>
      <c r="Q933" s="15" t="e">
        <f t="shared" si="184"/>
        <v>#N/A</v>
      </c>
      <c r="R933" s="15" t="e">
        <f t="shared" si="184"/>
        <v>#N/A</v>
      </c>
      <c r="S933" s="15" t="e">
        <f t="shared" si="184"/>
        <v>#N/A</v>
      </c>
      <c r="T933" s="15" t="e">
        <f t="shared" si="184"/>
        <v>#N/A</v>
      </c>
      <c r="U933" s="15" t="e">
        <f t="shared" si="184"/>
        <v>#N/A</v>
      </c>
      <c r="V933" s="15" t="e">
        <f t="shared" si="184"/>
        <v>#N/A</v>
      </c>
      <c r="W933" s="18" t="e">
        <f t="shared" si="175"/>
        <v>#N/A</v>
      </c>
      <c r="X933" s="18" t="e">
        <f t="shared" si="176"/>
        <v>#N/A</v>
      </c>
      <c r="Y933" s="18" t="e">
        <f t="shared" si="177"/>
        <v>#N/A</v>
      </c>
      <c r="Z933" s="18" t="e">
        <f t="shared" si="178"/>
        <v>#N/A</v>
      </c>
      <c r="AA933" s="15" t="e">
        <f t="shared" si="179"/>
        <v>#N/A</v>
      </c>
      <c r="AB933" s="15" t="e">
        <f t="shared" si="180"/>
        <v>#N/A</v>
      </c>
      <c r="AC933" s="15" t="e">
        <f t="shared" si="181"/>
        <v>#N/A</v>
      </c>
    </row>
    <row r="934" spans="1:29" hidden="1" x14ac:dyDescent="0.2">
      <c r="A934">
        <v>5326</v>
      </c>
      <c r="C934" t="s">
        <v>4275</v>
      </c>
      <c r="D934" t="s">
        <v>4276</v>
      </c>
      <c r="E934" t="s">
        <v>147</v>
      </c>
      <c r="F934" t="s">
        <v>148</v>
      </c>
      <c r="G934" t="e">
        <f t="shared" si="174"/>
        <v>#N/A</v>
      </c>
      <c r="H934" s="15" t="e">
        <f t="shared" si="184"/>
        <v>#N/A</v>
      </c>
      <c r="I934" s="15" t="e">
        <f t="shared" si="184"/>
        <v>#N/A</v>
      </c>
      <c r="J934" s="15" t="e">
        <f t="shared" si="184"/>
        <v>#N/A</v>
      </c>
      <c r="K934" s="15" t="e">
        <f t="shared" si="184"/>
        <v>#N/A</v>
      </c>
      <c r="L934" s="15" t="e">
        <f t="shared" si="184"/>
        <v>#N/A</v>
      </c>
      <c r="M934" s="15" t="e">
        <f t="shared" si="184"/>
        <v>#N/A</v>
      </c>
      <c r="N934" s="15" t="e">
        <f t="shared" si="184"/>
        <v>#N/A</v>
      </c>
      <c r="O934" s="15" t="e">
        <f t="shared" si="184"/>
        <v>#N/A</v>
      </c>
      <c r="P934" s="15" t="e">
        <f t="shared" si="184"/>
        <v>#N/A</v>
      </c>
      <c r="Q934" s="15" t="e">
        <f t="shared" si="184"/>
        <v>#N/A</v>
      </c>
      <c r="R934" s="15" t="e">
        <f t="shared" si="184"/>
        <v>#N/A</v>
      </c>
      <c r="S934" s="15" t="e">
        <f t="shared" si="184"/>
        <v>#N/A</v>
      </c>
      <c r="T934" s="15" t="e">
        <f t="shared" si="184"/>
        <v>#N/A</v>
      </c>
      <c r="U934" s="15" t="e">
        <f t="shared" si="184"/>
        <v>#N/A</v>
      </c>
      <c r="V934" s="15" t="e">
        <f t="shared" si="184"/>
        <v>#N/A</v>
      </c>
      <c r="W934" s="18" t="e">
        <f t="shared" si="175"/>
        <v>#N/A</v>
      </c>
      <c r="X934" s="18" t="e">
        <f t="shared" si="176"/>
        <v>#N/A</v>
      </c>
      <c r="Y934" s="18" t="e">
        <f t="shared" si="177"/>
        <v>#N/A</v>
      </c>
      <c r="Z934" s="18" t="e">
        <f t="shared" si="178"/>
        <v>#N/A</v>
      </c>
      <c r="AA934" s="15" t="e">
        <f t="shared" si="179"/>
        <v>#N/A</v>
      </c>
      <c r="AB934" s="15" t="e">
        <f t="shared" si="180"/>
        <v>#N/A</v>
      </c>
      <c r="AC934" s="15" t="e">
        <f t="shared" si="181"/>
        <v>#N/A</v>
      </c>
    </row>
    <row r="935" spans="1:29" hidden="1" x14ac:dyDescent="0.2">
      <c r="A935">
        <v>5327</v>
      </c>
      <c r="D935" t="s">
        <v>4277</v>
      </c>
      <c r="E935" t="s">
        <v>147</v>
      </c>
      <c r="F935" t="s">
        <v>148</v>
      </c>
      <c r="G935" t="e">
        <f t="shared" si="174"/>
        <v>#N/A</v>
      </c>
      <c r="H935" s="15" t="e">
        <f t="shared" si="184"/>
        <v>#N/A</v>
      </c>
      <c r="I935" s="15" t="e">
        <f t="shared" si="184"/>
        <v>#N/A</v>
      </c>
      <c r="J935" s="15" t="e">
        <f t="shared" si="184"/>
        <v>#N/A</v>
      </c>
      <c r="K935" s="15" t="e">
        <f t="shared" si="184"/>
        <v>#N/A</v>
      </c>
      <c r="L935" s="15" t="e">
        <f t="shared" si="184"/>
        <v>#N/A</v>
      </c>
      <c r="M935" s="15" t="e">
        <f t="shared" si="184"/>
        <v>#N/A</v>
      </c>
      <c r="N935" s="15" t="e">
        <f t="shared" si="184"/>
        <v>#N/A</v>
      </c>
      <c r="O935" s="15" t="e">
        <f t="shared" si="184"/>
        <v>#N/A</v>
      </c>
      <c r="P935" s="15" t="e">
        <f t="shared" si="184"/>
        <v>#N/A</v>
      </c>
      <c r="Q935" s="15" t="e">
        <f t="shared" si="184"/>
        <v>#N/A</v>
      </c>
      <c r="R935" s="15" t="e">
        <f t="shared" si="184"/>
        <v>#N/A</v>
      </c>
      <c r="S935" s="15" t="e">
        <f t="shared" si="184"/>
        <v>#N/A</v>
      </c>
      <c r="T935" s="15" t="e">
        <f t="shared" si="184"/>
        <v>#N/A</v>
      </c>
      <c r="U935" s="15" t="e">
        <f t="shared" si="184"/>
        <v>#N/A</v>
      </c>
      <c r="V935" s="15" t="e">
        <f t="shared" si="184"/>
        <v>#N/A</v>
      </c>
      <c r="W935" s="18" t="e">
        <f t="shared" si="175"/>
        <v>#N/A</v>
      </c>
      <c r="X935" s="18" t="e">
        <f t="shared" si="176"/>
        <v>#N/A</v>
      </c>
      <c r="Y935" s="18" t="e">
        <f t="shared" si="177"/>
        <v>#N/A</v>
      </c>
      <c r="Z935" s="18" t="e">
        <f t="shared" si="178"/>
        <v>#N/A</v>
      </c>
      <c r="AA935" s="15" t="e">
        <f t="shared" si="179"/>
        <v>#N/A</v>
      </c>
      <c r="AB935" s="15" t="e">
        <f t="shared" si="180"/>
        <v>#N/A</v>
      </c>
      <c r="AC935" s="15" t="e">
        <f t="shared" si="181"/>
        <v>#N/A</v>
      </c>
    </row>
    <row r="936" spans="1:29" hidden="1" x14ac:dyDescent="0.2">
      <c r="A936">
        <v>5328</v>
      </c>
      <c r="D936" t="s">
        <v>4278</v>
      </c>
      <c r="E936" t="s">
        <v>111</v>
      </c>
      <c r="F936" t="s">
        <v>112</v>
      </c>
      <c r="G936" t="e">
        <f t="shared" si="174"/>
        <v>#N/A</v>
      </c>
      <c r="H936" s="15" t="e">
        <f t="shared" si="184"/>
        <v>#N/A</v>
      </c>
      <c r="I936" s="15" t="e">
        <f t="shared" si="184"/>
        <v>#N/A</v>
      </c>
      <c r="J936" s="15" t="e">
        <f t="shared" si="184"/>
        <v>#N/A</v>
      </c>
      <c r="K936" s="15" t="e">
        <f t="shared" si="184"/>
        <v>#N/A</v>
      </c>
      <c r="L936" s="15" t="e">
        <f t="shared" si="184"/>
        <v>#N/A</v>
      </c>
      <c r="M936" s="15" t="e">
        <f t="shared" si="184"/>
        <v>#N/A</v>
      </c>
      <c r="N936" s="15" t="e">
        <f t="shared" si="184"/>
        <v>#N/A</v>
      </c>
      <c r="O936" s="15" t="e">
        <f t="shared" si="184"/>
        <v>#N/A</v>
      </c>
      <c r="P936" s="15" t="e">
        <f t="shared" si="184"/>
        <v>#N/A</v>
      </c>
      <c r="Q936" s="15" t="e">
        <f t="shared" si="184"/>
        <v>#N/A</v>
      </c>
      <c r="R936" s="15" t="e">
        <f t="shared" si="184"/>
        <v>#N/A</v>
      </c>
      <c r="S936" s="15" t="e">
        <f t="shared" si="184"/>
        <v>#N/A</v>
      </c>
      <c r="T936" s="15" t="e">
        <f t="shared" si="184"/>
        <v>#N/A</v>
      </c>
      <c r="U936" s="15" t="e">
        <f t="shared" si="184"/>
        <v>#N/A</v>
      </c>
      <c r="V936" s="15" t="e">
        <f t="shared" si="184"/>
        <v>#N/A</v>
      </c>
      <c r="W936" s="18" t="e">
        <f t="shared" si="175"/>
        <v>#N/A</v>
      </c>
      <c r="X936" s="18" t="e">
        <f t="shared" si="176"/>
        <v>#N/A</v>
      </c>
      <c r="Y936" s="18" t="e">
        <f t="shared" si="177"/>
        <v>#N/A</v>
      </c>
      <c r="Z936" s="18" t="e">
        <f t="shared" si="178"/>
        <v>#N/A</v>
      </c>
      <c r="AA936" s="15" t="e">
        <f t="shared" si="179"/>
        <v>#N/A</v>
      </c>
      <c r="AB936" s="15" t="e">
        <f t="shared" si="180"/>
        <v>#N/A</v>
      </c>
      <c r="AC936" s="15" t="e">
        <f t="shared" si="181"/>
        <v>#N/A</v>
      </c>
    </row>
    <row r="937" spans="1:29" hidden="1" x14ac:dyDescent="0.2">
      <c r="A937">
        <v>5329</v>
      </c>
      <c r="D937" t="s">
        <v>4279</v>
      </c>
      <c r="E937" t="s">
        <v>111</v>
      </c>
      <c r="F937" t="s">
        <v>112</v>
      </c>
      <c r="G937" t="e">
        <f t="shared" si="174"/>
        <v>#N/A</v>
      </c>
      <c r="H937" s="15" t="e">
        <f t="shared" si="184"/>
        <v>#N/A</v>
      </c>
      <c r="I937" s="15" t="e">
        <f t="shared" si="184"/>
        <v>#N/A</v>
      </c>
      <c r="J937" s="15" t="e">
        <f t="shared" si="184"/>
        <v>#N/A</v>
      </c>
      <c r="K937" s="15" t="e">
        <f t="shared" si="184"/>
        <v>#N/A</v>
      </c>
      <c r="L937" s="15" t="e">
        <f t="shared" si="184"/>
        <v>#N/A</v>
      </c>
      <c r="M937" s="15" t="e">
        <f t="shared" si="184"/>
        <v>#N/A</v>
      </c>
      <c r="N937" s="15" t="e">
        <f t="shared" si="184"/>
        <v>#N/A</v>
      </c>
      <c r="O937" s="15" t="e">
        <f t="shared" si="184"/>
        <v>#N/A</v>
      </c>
      <c r="P937" s="15" t="e">
        <f t="shared" si="184"/>
        <v>#N/A</v>
      </c>
      <c r="Q937" s="15" t="e">
        <f t="shared" si="184"/>
        <v>#N/A</v>
      </c>
      <c r="R937" s="15" t="e">
        <f t="shared" si="184"/>
        <v>#N/A</v>
      </c>
      <c r="S937" s="15" t="e">
        <f t="shared" si="184"/>
        <v>#N/A</v>
      </c>
      <c r="T937" s="15" t="e">
        <f t="shared" si="184"/>
        <v>#N/A</v>
      </c>
      <c r="U937" s="15" t="e">
        <f t="shared" si="184"/>
        <v>#N/A</v>
      </c>
      <c r="V937" s="15" t="e">
        <f t="shared" si="184"/>
        <v>#N/A</v>
      </c>
      <c r="W937" s="18" t="e">
        <f t="shared" si="175"/>
        <v>#N/A</v>
      </c>
      <c r="X937" s="18" t="e">
        <f t="shared" si="176"/>
        <v>#N/A</v>
      </c>
      <c r="Y937" s="18" t="e">
        <f t="shared" si="177"/>
        <v>#N/A</v>
      </c>
      <c r="Z937" s="18" t="e">
        <f t="shared" si="178"/>
        <v>#N/A</v>
      </c>
      <c r="AA937" s="15" t="e">
        <f t="shared" si="179"/>
        <v>#N/A</v>
      </c>
      <c r="AB937" s="15" t="e">
        <f t="shared" si="180"/>
        <v>#N/A</v>
      </c>
      <c r="AC937" s="15" t="e">
        <f t="shared" si="181"/>
        <v>#N/A</v>
      </c>
    </row>
    <row r="938" spans="1:29" hidden="1" x14ac:dyDescent="0.2">
      <c r="A938">
        <v>5330</v>
      </c>
      <c r="B938">
        <v>42972</v>
      </c>
      <c r="C938" t="s">
        <v>4280</v>
      </c>
      <c r="D938" t="s">
        <v>4281</v>
      </c>
      <c r="E938" t="s">
        <v>123</v>
      </c>
      <c r="F938" t="s">
        <v>2345</v>
      </c>
      <c r="G938" t="e">
        <f t="shared" si="174"/>
        <v>#N/A</v>
      </c>
      <c r="H938" s="15" t="e">
        <f t="shared" si="184"/>
        <v>#N/A</v>
      </c>
      <c r="I938" s="15" t="e">
        <f t="shared" si="184"/>
        <v>#N/A</v>
      </c>
      <c r="J938" s="15" t="e">
        <f t="shared" si="184"/>
        <v>#N/A</v>
      </c>
      <c r="K938" s="15" t="e">
        <f t="shared" si="184"/>
        <v>#N/A</v>
      </c>
      <c r="L938" s="15" t="e">
        <f t="shared" si="184"/>
        <v>#N/A</v>
      </c>
      <c r="M938" s="15" t="e">
        <f t="shared" si="184"/>
        <v>#N/A</v>
      </c>
      <c r="N938" s="15" t="e">
        <f t="shared" si="184"/>
        <v>#N/A</v>
      </c>
      <c r="O938" s="15" t="e">
        <f t="shared" si="184"/>
        <v>#N/A</v>
      </c>
      <c r="P938" s="15" t="e">
        <f t="shared" si="184"/>
        <v>#N/A</v>
      </c>
      <c r="Q938" s="15" t="e">
        <f t="shared" si="184"/>
        <v>#N/A</v>
      </c>
      <c r="R938" s="15" t="e">
        <f t="shared" si="184"/>
        <v>#N/A</v>
      </c>
      <c r="S938" s="15" t="e">
        <f t="shared" si="184"/>
        <v>#N/A</v>
      </c>
      <c r="T938" s="15" t="e">
        <f t="shared" si="184"/>
        <v>#N/A</v>
      </c>
      <c r="U938" s="15" t="e">
        <f t="shared" si="184"/>
        <v>#N/A</v>
      </c>
      <c r="V938" s="15" t="e">
        <f t="shared" si="184"/>
        <v>#N/A</v>
      </c>
      <c r="W938" s="18" t="e">
        <f t="shared" si="175"/>
        <v>#N/A</v>
      </c>
      <c r="X938" s="18" t="e">
        <f t="shared" si="176"/>
        <v>#N/A</v>
      </c>
      <c r="Y938" s="18" t="e">
        <f t="shared" si="177"/>
        <v>#N/A</v>
      </c>
      <c r="Z938" s="18" t="e">
        <f t="shared" si="178"/>
        <v>#N/A</v>
      </c>
      <c r="AA938" s="15" t="e">
        <f t="shared" si="179"/>
        <v>#N/A</v>
      </c>
      <c r="AB938" s="15" t="e">
        <f t="shared" si="180"/>
        <v>#N/A</v>
      </c>
      <c r="AC938" s="15" t="e">
        <f t="shared" si="181"/>
        <v>#N/A</v>
      </c>
    </row>
    <row r="939" spans="1:29" hidden="1" x14ac:dyDescent="0.2">
      <c r="A939">
        <v>5331</v>
      </c>
      <c r="B939">
        <v>42974</v>
      </c>
      <c r="C939" t="s">
        <v>4282</v>
      </c>
      <c r="D939" t="s">
        <v>4283</v>
      </c>
      <c r="E939" t="s">
        <v>123</v>
      </c>
      <c r="F939" t="s">
        <v>2345</v>
      </c>
      <c r="G939" t="e">
        <f t="shared" si="174"/>
        <v>#N/A</v>
      </c>
      <c r="H939" s="15" t="e">
        <f t="shared" si="184"/>
        <v>#N/A</v>
      </c>
      <c r="I939" s="15" t="e">
        <f t="shared" si="184"/>
        <v>#N/A</v>
      </c>
      <c r="J939" s="15" t="e">
        <f t="shared" si="184"/>
        <v>#N/A</v>
      </c>
      <c r="K939" s="15" t="e">
        <f t="shared" si="184"/>
        <v>#N/A</v>
      </c>
      <c r="L939" s="15" t="e">
        <f t="shared" si="184"/>
        <v>#N/A</v>
      </c>
      <c r="M939" s="15" t="e">
        <f t="shared" si="184"/>
        <v>#N/A</v>
      </c>
      <c r="N939" s="15" t="e">
        <f t="shared" si="184"/>
        <v>#N/A</v>
      </c>
      <c r="O939" s="15" t="e">
        <f t="shared" si="184"/>
        <v>#N/A</v>
      </c>
      <c r="P939" s="15" t="e">
        <f t="shared" si="184"/>
        <v>#N/A</v>
      </c>
      <c r="Q939" s="15" t="e">
        <f t="shared" si="184"/>
        <v>#N/A</v>
      </c>
      <c r="R939" s="15" t="e">
        <f t="shared" si="184"/>
        <v>#N/A</v>
      </c>
      <c r="S939" s="15" t="e">
        <f t="shared" si="184"/>
        <v>#N/A</v>
      </c>
      <c r="T939" s="15" t="e">
        <f t="shared" si="184"/>
        <v>#N/A</v>
      </c>
      <c r="U939" s="15" t="e">
        <f t="shared" si="184"/>
        <v>#N/A</v>
      </c>
      <c r="V939" s="15" t="e">
        <f t="shared" si="184"/>
        <v>#N/A</v>
      </c>
      <c r="W939" s="18" t="e">
        <f t="shared" si="175"/>
        <v>#N/A</v>
      </c>
      <c r="X939" s="18" t="e">
        <f t="shared" si="176"/>
        <v>#N/A</v>
      </c>
      <c r="Y939" s="18" t="e">
        <f t="shared" si="177"/>
        <v>#N/A</v>
      </c>
      <c r="Z939" s="18" t="e">
        <f t="shared" si="178"/>
        <v>#N/A</v>
      </c>
      <c r="AA939" s="15" t="e">
        <f t="shared" si="179"/>
        <v>#N/A</v>
      </c>
      <c r="AB939" s="15" t="e">
        <f t="shared" si="180"/>
        <v>#N/A</v>
      </c>
      <c r="AC939" s="15" t="e">
        <f t="shared" si="181"/>
        <v>#N/A</v>
      </c>
    </row>
    <row r="940" spans="1:29" hidden="1" x14ac:dyDescent="0.2">
      <c r="A940">
        <v>5332</v>
      </c>
      <c r="B940">
        <v>42198</v>
      </c>
      <c r="D940" t="s">
        <v>4284</v>
      </c>
      <c r="E940" t="s">
        <v>123</v>
      </c>
      <c r="F940" t="s">
        <v>2345</v>
      </c>
      <c r="G940" t="e">
        <f t="shared" si="174"/>
        <v>#N/A</v>
      </c>
      <c r="H940" s="15" t="e">
        <f t="shared" si="184"/>
        <v>#N/A</v>
      </c>
      <c r="I940" s="15" t="e">
        <f t="shared" si="184"/>
        <v>#N/A</v>
      </c>
      <c r="J940" s="15" t="e">
        <f t="shared" si="184"/>
        <v>#N/A</v>
      </c>
      <c r="K940" s="15" t="e">
        <f t="shared" si="184"/>
        <v>#N/A</v>
      </c>
      <c r="L940" s="15" t="e">
        <f t="shared" si="184"/>
        <v>#N/A</v>
      </c>
      <c r="M940" s="15" t="e">
        <f t="shared" si="184"/>
        <v>#N/A</v>
      </c>
      <c r="N940" s="15" t="e">
        <f t="shared" si="184"/>
        <v>#N/A</v>
      </c>
      <c r="O940" s="15" t="e">
        <f t="shared" si="184"/>
        <v>#N/A</v>
      </c>
      <c r="P940" s="15" t="e">
        <f t="shared" si="184"/>
        <v>#N/A</v>
      </c>
      <c r="Q940" s="15" t="e">
        <f t="shared" si="184"/>
        <v>#N/A</v>
      </c>
      <c r="R940" s="15" t="e">
        <f t="shared" si="184"/>
        <v>#N/A</v>
      </c>
      <c r="S940" s="15" t="e">
        <f t="shared" si="184"/>
        <v>#N/A</v>
      </c>
      <c r="T940" s="15" t="e">
        <f t="shared" si="184"/>
        <v>#N/A</v>
      </c>
      <c r="U940" s="15" t="e">
        <f t="shared" si="184"/>
        <v>#N/A</v>
      </c>
      <c r="V940" s="15" t="e">
        <f t="shared" si="184"/>
        <v>#N/A</v>
      </c>
      <c r="W940" s="18" t="e">
        <f t="shared" si="175"/>
        <v>#N/A</v>
      </c>
      <c r="X940" s="18" t="e">
        <f t="shared" si="176"/>
        <v>#N/A</v>
      </c>
      <c r="Y940" s="18" t="e">
        <f t="shared" si="177"/>
        <v>#N/A</v>
      </c>
      <c r="Z940" s="18" t="e">
        <f t="shared" si="178"/>
        <v>#N/A</v>
      </c>
      <c r="AA940" s="15" t="e">
        <f t="shared" si="179"/>
        <v>#N/A</v>
      </c>
      <c r="AB940" s="15" t="e">
        <f t="shared" si="180"/>
        <v>#N/A</v>
      </c>
      <c r="AC940" s="15" t="e">
        <f t="shared" si="181"/>
        <v>#N/A</v>
      </c>
    </row>
    <row r="941" spans="1:29" hidden="1" x14ac:dyDescent="0.2">
      <c r="A941">
        <v>5333</v>
      </c>
      <c r="B941">
        <v>42882</v>
      </c>
      <c r="C941" t="s">
        <v>4285</v>
      </c>
      <c r="D941" t="s">
        <v>4286</v>
      </c>
      <c r="E941" t="s">
        <v>123</v>
      </c>
      <c r="F941" t="s">
        <v>2345</v>
      </c>
      <c r="G941" t="str">
        <f t="shared" si="174"/>
        <v>Pressure Vessel Internal Inspections</v>
      </c>
      <c r="H941" s="15">
        <f t="shared" si="184"/>
        <v>0</v>
      </c>
      <c r="I941" s="15">
        <f t="shared" si="184"/>
        <v>0</v>
      </c>
      <c r="J941" s="15">
        <f t="shared" si="184"/>
        <v>-20412.04</v>
      </c>
      <c r="K941" s="15">
        <f t="shared" si="184"/>
        <v>1490909.22</v>
      </c>
      <c r="L941" s="15">
        <f t="shared" si="184"/>
        <v>0</v>
      </c>
      <c r="M941" s="15">
        <f t="shared" si="184"/>
        <v>0</v>
      </c>
      <c r="N941" s="15">
        <f t="shared" si="184"/>
        <v>0</v>
      </c>
      <c r="O941" s="15">
        <f t="shared" si="184"/>
        <v>-20412.04</v>
      </c>
      <c r="P941" s="15">
        <f t="shared" si="184"/>
        <v>-20412.04</v>
      </c>
      <c r="Q941" s="15">
        <f t="shared" si="184"/>
        <v>0</v>
      </c>
      <c r="R941" s="15">
        <f t="shared" si="184"/>
        <v>1490909.22</v>
      </c>
      <c r="S941" s="15">
        <f t="shared" si="184"/>
        <v>1490909.22</v>
      </c>
      <c r="T941" s="15">
        <f t="shared" si="184"/>
        <v>0</v>
      </c>
      <c r="U941" s="15">
        <f t="shared" si="184"/>
        <v>0</v>
      </c>
      <c r="V941" s="15">
        <f t="shared" si="184"/>
        <v>0</v>
      </c>
      <c r="W941" s="18">
        <f t="shared" si="175"/>
        <v>0</v>
      </c>
      <c r="X941" s="18">
        <f t="shared" si="176"/>
        <v>1490909.22</v>
      </c>
      <c r="Y941" s="18">
        <f t="shared" si="177"/>
        <v>-1490909.22</v>
      </c>
      <c r="Z941" s="18">
        <f t="shared" si="178"/>
        <v>0</v>
      </c>
      <c r="AA941" s="15">
        <f t="shared" si="179"/>
        <v>1511321.26</v>
      </c>
      <c r="AB941" s="15">
        <f t="shared" si="180"/>
        <v>-20412.04</v>
      </c>
      <c r="AC941" s="15">
        <f t="shared" si="181"/>
        <v>0</v>
      </c>
    </row>
    <row r="942" spans="1:29" hidden="1" x14ac:dyDescent="0.2">
      <c r="A942">
        <v>5334</v>
      </c>
      <c r="C942" t="s">
        <v>4287</v>
      </c>
      <c r="D942" t="s">
        <v>4288</v>
      </c>
      <c r="E942" t="s">
        <v>123</v>
      </c>
      <c r="F942" t="s">
        <v>2345</v>
      </c>
      <c r="G942" t="e">
        <f t="shared" si="174"/>
        <v>#N/A</v>
      </c>
      <c r="H942" s="15" t="e">
        <f t="shared" si="184"/>
        <v>#N/A</v>
      </c>
      <c r="I942" s="15" t="e">
        <f t="shared" si="184"/>
        <v>#N/A</v>
      </c>
      <c r="J942" s="15" t="e">
        <f t="shared" si="184"/>
        <v>#N/A</v>
      </c>
      <c r="K942" s="15" t="e">
        <f t="shared" si="184"/>
        <v>#N/A</v>
      </c>
      <c r="L942" s="15" t="e">
        <f t="shared" si="184"/>
        <v>#N/A</v>
      </c>
      <c r="M942" s="15" t="e">
        <f t="shared" si="184"/>
        <v>#N/A</v>
      </c>
      <c r="N942" s="15" t="e">
        <f t="shared" si="184"/>
        <v>#N/A</v>
      </c>
      <c r="O942" s="15" t="e">
        <f t="shared" si="184"/>
        <v>#N/A</v>
      </c>
      <c r="P942" s="15" t="e">
        <f t="shared" si="184"/>
        <v>#N/A</v>
      </c>
      <c r="Q942" s="15" t="e">
        <f t="shared" si="184"/>
        <v>#N/A</v>
      </c>
      <c r="R942" s="15" t="e">
        <f t="shared" si="184"/>
        <v>#N/A</v>
      </c>
      <c r="S942" s="15" t="e">
        <f t="shared" si="184"/>
        <v>#N/A</v>
      </c>
      <c r="T942" s="15" t="e">
        <f t="shared" si="184"/>
        <v>#N/A</v>
      </c>
      <c r="U942" s="15" t="e">
        <f t="shared" si="184"/>
        <v>#N/A</v>
      </c>
      <c r="V942" s="15" t="e">
        <f t="shared" si="184"/>
        <v>#N/A</v>
      </c>
      <c r="W942" s="18" t="e">
        <f t="shared" si="175"/>
        <v>#N/A</v>
      </c>
      <c r="X942" s="18" t="e">
        <f t="shared" si="176"/>
        <v>#N/A</v>
      </c>
      <c r="Y942" s="18" t="e">
        <f t="shared" si="177"/>
        <v>#N/A</v>
      </c>
      <c r="Z942" s="18" t="e">
        <f t="shared" si="178"/>
        <v>#N/A</v>
      </c>
      <c r="AA942" s="15" t="e">
        <f t="shared" si="179"/>
        <v>#N/A</v>
      </c>
      <c r="AB942" s="15" t="e">
        <f t="shared" si="180"/>
        <v>#N/A</v>
      </c>
      <c r="AC942" s="15" t="e">
        <f t="shared" si="181"/>
        <v>#N/A</v>
      </c>
    </row>
    <row r="943" spans="1:29" hidden="1" x14ac:dyDescent="0.2">
      <c r="A943">
        <v>5335</v>
      </c>
      <c r="C943" t="s">
        <v>4289</v>
      </c>
      <c r="D943" t="s">
        <v>6306</v>
      </c>
      <c r="E943" t="s">
        <v>123</v>
      </c>
      <c r="F943" t="s">
        <v>2345</v>
      </c>
      <c r="G943" t="e">
        <f t="shared" si="174"/>
        <v>#N/A</v>
      </c>
      <c r="H943" s="15" t="e">
        <f t="shared" ref="H943:V959" si="185">VLOOKUP($A943,SIBMonthly,H$1,FALSE)</f>
        <v>#N/A</v>
      </c>
      <c r="I943" s="15" t="e">
        <f t="shared" si="185"/>
        <v>#N/A</v>
      </c>
      <c r="J943" s="15" t="e">
        <f t="shared" si="185"/>
        <v>#N/A</v>
      </c>
      <c r="K943" s="15" t="e">
        <f t="shared" si="185"/>
        <v>#N/A</v>
      </c>
      <c r="L943" s="15" t="e">
        <f t="shared" si="185"/>
        <v>#N/A</v>
      </c>
      <c r="M943" s="15" t="e">
        <f t="shared" si="185"/>
        <v>#N/A</v>
      </c>
      <c r="N943" s="15" t="e">
        <f t="shared" si="185"/>
        <v>#N/A</v>
      </c>
      <c r="O943" s="15" t="e">
        <f t="shared" si="185"/>
        <v>#N/A</v>
      </c>
      <c r="P943" s="15" t="e">
        <f t="shared" si="185"/>
        <v>#N/A</v>
      </c>
      <c r="Q943" s="15" t="e">
        <f t="shared" si="185"/>
        <v>#N/A</v>
      </c>
      <c r="R943" s="15" t="e">
        <f t="shared" si="185"/>
        <v>#N/A</v>
      </c>
      <c r="S943" s="15" t="e">
        <f t="shared" si="185"/>
        <v>#N/A</v>
      </c>
      <c r="T943" s="15" t="e">
        <f t="shared" si="185"/>
        <v>#N/A</v>
      </c>
      <c r="U943" s="15" t="e">
        <f t="shared" si="185"/>
        <v>#N/A</v>
      </c>
      <c r="V943" s="15" t="e">
        <f t="shared" si="185"/>
        <v>#N/A</v>
      </c>
      <c r="W943" s="18" t="e">
        <f t="shared" si="175"/>
        <v>#N/A</v>
      </c>
      <c r="X943" s="18" t="e">
        <f t="shared" si="176"/>
        <v>#N/A</v>
      </c>
      <c r="Y943" s="18" t="e">
        <f t="shared" si="177"/>
        <v>#N/A</v>
      </c>
      <c r="Z943" s="18" t="e">
        <f t="shared" si="178"/>
        <v>#N/A</v>
      </c>
      <c r="AA943" s="15" t="e">
        <f t="shared" si="179"/>
        <v>#N/A</v>
      </c>
      <c r="AB943" s="15" t="e">
        <f t="shared" si="180"/>
        <v>#N/A</v>
      </c>
      <c r="AC943" s="15" t="e">
        <f t="shared" si="181"/>
        <v>#N/A</v>
      </c>
    </row>
    <row r="944" spans="1:29" hidden="1" x14ac:dyDescent="0.2">
      <c r="A944">
        <v>5336</v>
      </c>
      <c r="C944" t="s">
        <v>4291</v>
      </c>
      <c r="D944" t="s">
        <v>4292</v>
      </c>
      <c r="E944" t="s">
        <v>123</v>
      </c>
      <c r="F944" t="s">
        <v>2345</v>
      </c>
      <c r="G944" t="e">
        <f t="shared" si="174"/>
        <v>#N/A</v>
      </c>
      <c r="H944" s="15" t="e">
        <f t="shared" si="185"/>
        <v>#N/A</v>
      </c>
      <c r="I944" s="15" t="e">
        <f t="shared" si="185"/>
        <v>#N/A</v>
      </c>
      <c r="J944" s="15" t="e">
        <f t="shared" si="185"/>
        <v>#N/A</v>
      </c>
      <c r="K944" s="15" t="e">
        <f t="shared" si="185"/>
        <v>#N/A</v>
      </c>
      <c r="L944" s="15" t="e">
        <f t="shared" si="185"/>
        <v>#N/A</v>
      </c>
      <c r="M944" s="15" t="e">
        <f t="shared" si="185"/>
        <v>#N/A</v>
      </c>
      <c r="N944" s="15" t="e">
        <f t="shared" si="185"/>
        <v>#N/A</v>
      </c>
      <c r="O944" s="15" t="e">
        <f t="shared" si="185"/>
        <v>#N/A</v>
      </c>
      <c r="P944" s="15" t="e">
        <f t="shared" si="185"/>
        <v>#N/A</v>
      </c>
      <c r="Q944" s="15" t="e">
        <f t="shared" si="185"/>
        <v>#N/A</v>
      </c>
      <c r="R944" s="15" t="e">
        <f t="shared" si="185"/>
        <v>#N/A</v>
      </c>
      <c r="S944" s="15" t="e">
        <f t="shared" si="185"/>
        <v>#N/A</v>
      </c>
      <c r="T944" s="15" t="e">
        <f t="shared" si="185"/>
        <v>#N/A</v>
      </c>
      <c r="U944" s="15" t="e">
        <f t="shared" si="185"/>
        <v>#N/A</v>
      </c>
      <c r="V944" s="15" t="e">
        <f t="shared" si="185"/>
        <v>#N/A</v>
      </c>
      <c r="W944" s="18" t="e">
        <f t="shared" si="175"/>
        <v>#N/A</v>
      </c>
      <c r="X944" s="18" t="e">
        <f t="shared" si="176"/>
        <v>#N/A</v>
      </c>
      <c r="Y944" s="18" t="e">
        <f t="shared" si="177"/>
        <v>#N/A</v>
      </c>
      <c r="Z944" s="18" t="e">
        <f t="shared" si="178"/>
        <v>#N/A</v>
      </c>
      <c r="AA944" s="15" t="e">
        <f t="shared" si="179"/>
        <v>#N/A</v>
      </c>
      <c r="AB944" s="15" t="e">
        <f t="shared" si="180"/>
        <v>#N/A</v>
      </c>
      <c r="AC944" s="15" t="e">
        <f t="shared" si="181"/>
        <v>#N/A</v>
      </c>
    </row>
    <row r="945" spans="1:29" hidden="1" x14ac:dyDescent="0.2">
      <c r="A945">
        <v>5337</v>
      </c>
      <c r="C945" t="s">
        <v>4293</v>
      </c>
      <c r="D945" t="s">
        <v>4294</v>
      </c>
      <c r="E945" t="s">
        <v>123</v>
      </c>
      <c r="F945" t="s">
        <v>2345</v>
      </c>
      <c r="G945" t="e">
        <f t="shared" si="174"/>
        <v>#N/A</v>
      </c>
      <c r="H945" s="15" t="e">
        <f t="shared" si="185"/>
        <v>#N/A</v>
      </c>
      <c r="I945" s="15" t="e">
        <f t="shared" si="185"/>
        <v>#N/A</v>
      </c>
      <c r="J945" s="15" t="e">
        <f t="shared" si="185"/>
        <v>#N/A</v>
      </c>
      <c r="K945" s="15" t="e">
        <f t="shared" si="185"/>
        <v>#N/A</v>
      </c>
      <c r="L945" s="15" t="e">
        <f t="shared" si="185"/>
        <v>#N/A</v>
      </c>
      <c r="M945" s="15" t="e">
        <f t="shared" si="185"/>
        <v>#N/A</v>
      </c>
      <c r="N945" s="15" t="e">
        <f t="shared" si="185"/>
        <v>#N/A</v>
      </c>
      <c r="O945" s="15" t="e">
        <f t="shared" si="185"/>
        <v>#N/A</v>
      </c>
      <c r="P945" s="15" t="e">
        <f t="shared" si="185"/>
        <v>#N/A</v>
      </c>
      <c r="Q945" s="15" t="e">
        <f t="shared" si="185"/>
        <v>#N/A</v>
      </c>
      <c r="R945" s="15" t="e">
        <f t="shared" si="185"/>
        <v>#N/A</v>
      </c>
      <c r="S945" s="15" t="e">
        <f t="shared" si="185"/>
        <v>#N/A</v>
      </c>
      <c r="T945" s="15" t="e">
        <f t="shared" si="185"/>
        <v>#N/A</v>
      </c>
      <c r="U945" s="15" t="e">
        <f t="shared" si="185"/>
        <v>#N/A</v>
      </c>
      <c r="V945" s="15" t="e">
        <f t="shared" si="185"/>
        <v>#N/A</v>
      </c>
      <c r="W945" s="18" t="e">
        <f t="shared" si="175"/>
        <v>#N/A</v>
      </c>
      <c r="X945" s="18" t="e">
        <f t="shared" si="176"/>
        <v>#N/A</v>
      </c>
      <c r="Y945" s="18" t="e">
        <f t="shared" si="177"/>
        <v>#N/A</v>
      </c>
      <c r="Z945" s="18" t="e">
        <f t="shared" si="178"/>
        <v>#N/A</v>
      </c>
      <c r="AA945" s="15" t="e">
        <f t="shared" si="179"/>
        <v>#N/A</v>
      </c>
      <c r="AB945" s="15" t="e">
        <f t="shared" si="180"/>
        <v>#N/A</v>
      </c>
      <c r="AC945" s="15" t="e">
        <f t="shared" si="181"/>
        <v>#N/A</v>
      </c>
    </row>
    <row r="946" spans="1:29" hidden="1" x14ac:dyDescent="0.2">
      <c r="A946">
        <v>5338</v>
      </c>
      <c r="C946" t="s">
        <v>4295</v>
      </c>
      <c r="D946" t="s">
        <v>4296</v>
      </c>
      <c r="E946" t="s">
        <v>111</v>
      </c>
      <c r="F946" t="s">
        <v>112</v>
      </c>
      <c r="G946" t="e">
        <f t="shared" si="174"/>
        <v>#N/A</v>
      </c>
      <c r="H946" s="15" t="e">
        <f t="shared" si="185"/>
        <v>#N/A</v>
      </c>
      <c r="I946" s="15" t="e">
        <f t="shared" si="185"/>
        <v>#N/A</v>
      </c>
      <c r="J946" s="15" t="e">
        <f t="shared" si="185"/>
        <v>#N/A</v>
      </c>
      <c r="K946" s="15" t="e">
        <f t="shared" si="185"/>
        <v>#N/A</v>
      </c>
      <c r="L946" s="15" t="e">
        <f t="shared" si="185"/>
        <v>#N/A</v>
      </c>
      <c r="M946" s="15" t="e">
        <f t="shared" si="185"/>
        <v>#N/A</v>
      </c>
      <c r="N946" s="15" t="e">
        <f t="shared" si="185"/>
        <v>#N/A</v>
      </c>
      <c r="O946" s="15" t="e">
        <f t="shared" si="185"/>
        <v>#N/A</v>
      </c>
      <c r="P946" s="15" t="e">
        <f t="shared" si="185"/>
        <v>#N/A</v>
      </c>
      <c r="Q946" s="15" t="e">
        <f t="shared" si="185"/>
        <v>#N/A</v>
      </c>
      <c r="R946" s="15" t="e">
        <f t="shared" si="185"/>
        <v>#N/A</v>
      </c>
      <c r="S946" s="15" t="e">
        <f t="shared" si="185"/>
        <v>#N/A</v>
      </c>
      <c r="T946" s="15" t="e">
        <f t="shared" si="185"/>
        <v>#N/A</v>
      </c>
      <c r="U946" s="15" t="e">
        <f t="shared" si="185"/>
        <v>#N/A</v>
      </c>
      <c r="V946" s="15" t="e">
        <f t="shared" si="185"/>
        <v>#N/A</v>
      </c>
      <c r="W946" s="18" t="e">
        <f t="shared" si="175"/>
        <v>#N/A</v>
      </c>
      <c r="X946" s="18" t="e">
        <f t="shared" si="176"/>
        <v>#N/A</v>
      </c>
      <c r="Y946" s="18" t="e">
        <f t="shared" si="177"/>
        <v>#N/A</v>
      </c>
      <c r="Z946" s="18" t="e">
        <f t="shared" si="178"/>
        <v>#N/A</v>
      </c>
      <c r="AA946" s="15" t="e">
        <f t="shared" si="179"/>
        <v>#N/A</v>
      </c>
      <c r="AB946" s="15" t="e">
        <f t="shared" si="180"/>
        <v>#N/A</v>
      </c>
      <c r="AC946" s="15" t="e">
        <f t="shared" si="181"/>
        <v>#N/A</v>
      </c>
    </row>
    <row r="947" spans="1:29" hidden="1" x14ac:dyDescent="0.2">
      <c r="A947">
        <v>5339</v>
      </c>
      <c r="C947" t="s">
        <v>4297</v>
      </c>
      <c r="D947" t="s">
        <v>4298</v>
      </c>
      <c r="E947" t="s">
        <v>111</v>
      </c>
      <c r="F947" t="s">
        <v>112</v>
      </c>
      <c r="G947" t="e">
        <f t="shared" si="174"/>
        <v>#N/A</v>
      </c>
      <c r="H947" s="15" t="e">
        <f t="shared" si="185"/>
        <v>#N/A</v>
      </c>
      <c r="I947" s="15" t="e">
        <f t="shared" si="185"/>
        <v>#N/A</v>
      </c>
      <c r="J947" s="15" t="e">
        <f t="shared" si="185"/>
        <v>#N/A</v>
      </c>
      <c r="K947" s="15" t="e">
        <f t="shared" si="185"/>
        <v>#N/A</v>
      </c>
      <c r="L947" s="15" t="e">
        <f t="shared" si="185"/>
        <v>#N/A</v>
      </c>
      <c r="M947" s="15" t="e">
        <f t="shared" si="185"/>
        <v>#N/A</v>
      </c>
      <c r="N947" s="15" t="e">
        <f t="shared" si="185"/>
        <v>#N/A</v>
      </c>
      <c r="O947" s="15" t="e">
        <f t="shared" si="185"/>
        <v>#N/A</v>
      </c>
      <c r="P947" s="15" t="e">
        <f t="shared" si="185"/>
        <v>#N/A</v>
      </c>
      <c r="Q947" s="15" t="e">
        <f t="shared" si="185"/>
        <v>#N/A</v>
      </c>
      <c r="R947" s="15" t="e">
        <f t="shared" si="185"/>
        <v>#N/A</v>
      </c>
      <c r="S947" s="15" t="e">
        <f t="shared" si="185"/>
        <v>#N/A</v>
      </c>
      <c r="T947" s="15" t="e">
        <f t="shared" si="185"/>
        <v>#N/A</v>
      </c>
      <c r="U947" s="15" t="e">
        <f t="shared" si="185"/>
        <v>#N/A</v>
      </c>
      <c r="V947" s="15" t="e">
        <f t="shared" si="185"/>
        <v>#N/A</v>
      </c>
      <c r="W947" s="18" t="e">
        <f t="shared" si="175"/>
        <v>#N/A</v>
      </c>
      <c r="X947" s="18" t="e">
        <f t="shared" si="176"/>
        <v>#N/A</v>
      </c>
      <c r="Y947" s="18" t="e">
        <f t="shared" si="177"/>
        <v>#N/A</v>
      </c>
      <c r="Z947" s="18" t="e">
        <f t="shared" si="178"/>
        <v>#N/A</v>
      </c>
      <c r="AA947" s="15" t="e">
        <f t="shared" si="179"/>
        <v>#N/A</v>
      </c>
      <c r="AB947" s="15" t="e">
        <f t="shared" si="180"/>
        <v>#N/A</v>
      </c>
      <c r="AC947" s="15" t="e">
        <f t="shared" si="181"/>
        <v>#N/A</v>
      </c>
    </row>
    <row r="948" spans="1:29" hidden="1" x14ac:dyDescent="0.2">
      <c r="A948">
        <v>5340</v>
      </c>
      <c r="C948" t="s">
        <v>4299</v>
      </c>
      <c r="D948" t="s">
        <v>4300</v>
      </c>
      <c r="E948" t="s">
        <v>111</v>
      </c>
      <c r="F948" t="s">
        <v>112</v>
      </c>
      <c r="G948" t="e">
        <f t="shared" si="174"/>
        <v>#N/A</v>
      </c>
      <c r="H948" s="15" t="e">
        <f t="shared" si="185"/>
        <v>#N/A</v>
      </c>
      <c r="I948" s="15" t="e">
        <f t="shared" si="185"/>
        <v>#N/A</v>
      </c>
      <c r="J948" s="15" t="e">
        <f t="shared" si="185"/>
        <v>#N/A</v>
      </c>
      <c r="K948" s="15" t="e">
        <f t="shared" si="185"/>
        <v>#N/A</v>
      </c>
      <c r="L948" s="15" t="e">
        <f t="shared" si="185"/>
        <v>#N/A</v>
      </c>
      <c r="M948" s="15" t="e">
        <f t="shared" si="185"/>
        <v>#N/A</v>
      </c>
      <c r="N948" s="15" t="e">
        <f t="shared" si="185"/>
        <v>#N/A</v>
      </c>
      <c r="O948" s="15" t="e">
        <f t="shared" si="185"/>
        <v>#N/A</v>
      </c>
      <c r="P948" s="15" t="e">
        <f t="shared" si="185"/>
        <v>#N/A</v>
      </c>
      <c r="Q948" s="15" t="e">
        <f t="shared" si="185"/>
        <v>#N/A</v>
      </c>
      <c r="R948" s="15" t="e">
        <f t="shared" si="185"/>
        <v>#N/A</v>
      </c>
      <c r="S948" s="15" t="e">
        <f t="shared" si="185"/>
        <v>#N/A</v>
      </c>
      <c r="T948" s="15" t="e">
        <f t="shared" si="185"/>
        <v>#N/A</v>
      </c>
      <c r="U948" s="15" t="e">
        <f t="shared" si="185"/>
        <v>#N/A</v>
      </c>
      <c r="V948" s="15" t="e">
        <f t="shared" si="185"/>
        <v>#N/A</v>
      </c>
      <c r="W948" s="18" t="e">
        <f t="shared" si="175"/>
        <v>#N/A</v>
      </c>
      <c r="X948" s="18" t="e">
        <f t="shared" si="176"/>
        <v>#N/A</v>
      </c>
      <c r="Y948" s="18" t="e">
        <f t="shared" si="177"/>
        <v>#N/A</v>
      </c>
      <c r="Z948" s="18" t="e">
        <f t="shared" si="178"/>
        <v>#N/A</v>
      </c>
      <c r="AA948" s="15" t="e">
        <f t="shared" si="179"/>
        <v>#N/A</v>
      </c>
      <c r="AB948" s="15" t="e">
        <f t="shared" si="180"/>
        <v>#N/A</v>
      </c>
      <c r="AC948" s="15" t="e">
        <f t="shared" si="181"/>
        <v>#N/A</v>
      </c>
    </row>
    <row r="949" spans="1:29" hidden="1" x14ac:dyDescent="0.2">
      <c r="A949">
        <v>5341</v>
      </c>
      <c r="D949" t="s">
        <v>4301</v>
      </c>
      <c r="E949" t="s">
        <v>111</v>
      </c>
      <c r="F949" t="s">
        <v>112</v>
      </c>
      <c r="G949" t="e">
        <f t="shared" si="174"/>
        <v>#N/A</v>
      </c>
      <c r="H949" s="15" t="e">
        <f t="shared" si="185"/>
        <v>#N/A</v>
      </c>
      <c r="I949" s="15" t="e">
        <f t="shared" si="185"/>
        <v>#N/A</v>
      </c>
      <c r="J949" s="15" t="e">
        <f t="shared" si="185"/>
        <v>#N/A</v>
      </c>
      <c r="K949" s="15" t="e">
        <f t="shared" si="185"/>
        <v>#N/A</v>
      </c>
      <c r="L949" s="15" t="e">
        <f t="shared" si="185"/>
        <v>#N/A</v>
      </c>
      <c r="M949" s="15" t="e">
        <f t="shared" si="185"/>
        <v>#N/A</v>
      </c>
      <c r="N949" s="15" t="e">
        <f t="shared" si="185"/>
        <v>#N/A</v>
      </c>
      <c r="O949" s="15" t="e">
        <f t="shared" si="185"/>
        <v>#N/A</v>
      </c>
      <c r="P949" s="15" t="e">
        <f t="shared" si="185"/>
        <v>#N/A</v>
      </c>
      <c r="Q949" s="15" t="e">
        <f t="shared" si="185"/>
        <v>#N/A</v>
      </c>
      <c r="R949" s="15" t="e">
        <f t="shared" si="185"/>
        <v>#N/A</v>
      </c>
      <c r="S949" s="15" t="e">
        <f t="shared" si="185"/>
        <v>#N/A</v>
      </c>
      <c r="T949" s="15" t="e">
        <f t="shared" si="185"/>
        <v>#N/A</v>
      </c>
      <c r="U949" s="15" t="e">
        <f t="shared" si="185"/>
        <v>#N/A</v>
      </c>
      <c r="V949" s="15" t="e">
        <f t="shared" si="185"/>
        <v>#N/A</v>
      </c>
      <c r="W949" s="18" t="e">
        <f t="shared" si="175"/>
        <v>#N/A</v>
      </c>
      <c r="X949" s="18" t="e">
        <f t="shared" si="176"/>
        <v>#N/A</v>
      </c>
      <c r="Y949" s="18" t="e">
        <f t="shared" si="177"/>
        <v>#N/A</v>
      </c>
      <c r="Z949" s="18" t="e">
        <f t="shared" si="178"/>
        <v>#N/A</v>
      </c>
      <c r="AA949" s="15" t="e">
        <f t="shared" si="179"/>
        <v>#N/A</v>
      </c>
      <c r="AB949" s="15" t="e">
        <f t="shared" si="180"/>
        <v>#N/A</v>
      </c>
      <c r="AC949" s="15" t="e">
        <f t="shared" si="181"/>
        <v>#N/A</v>
      </c>
    </row>
    <row r="950" spans="1:29" hidden="1" x14ac:dyDescent="0.2">
      <c r="A950">
        <v>5342</v>
      </c>
      <c r="D950" t="s">
        <v>4302</v>
      </c>
      <c r="E950" t="s">
        <v>111</v>
      </c>
      <c r="F950" t="s">
        <v>112</v>
      </c>
      <c r="G950" t="e">
        <f t="shared" si="174"/>
        <v>#N/A</v>
      </c>
      <c r="H950" s="15" t="e">
        <f t="shared" si="185"/>
        <v>#N/A</v>
      </c>
      <c r="I950" s="15" t="e">
        <f t="shared" si="185"/>
        <v>#N/A</v>
      </c>
      <c r="J950" s="15" t="e">
        <f t="shared" si="185"/>
        <v>#N/A</v>
      </c>
      <c r="K950" s="15" t="e">
        <f t="shared" si="185"/>
        <v>#N/A</v>
      </c>
      <c r="L950" s="15" t="e">
        <f t="shared" si="185"/>
        <v>#N/A</v>
      </c>
      <c r="M950" s="15" t="e">
        <f t="shared" si="185"/>
        <v>#N/A</v>
      </c>
      <c r="N950" s="15" t="e">
        <f t="shared" si="185"/>
        <v>#N/A</v>
      </c>
      <c r="O950" s="15" t="e">
        <f t="shared" si="185"/>
        <v>#N/A</v>
      </c>
      <c r="P950" s="15" t="e">
        <f t="shared" si="185"/>
        <v>#N/A</v>
      </c>
      <c r="Q950" s="15" t="e">
        <f t="shared" si="185"/>
        <v>#N/A</v>
      </c>
      <c r="R950" s="15" t="e">
        <f t="shared" si="185"/>
        <v>#N/A</v>
      </c>
      <c r="S950" s="15" t="e">
        <f t="shared" si="185"/>
        <v>#N/A</v>
      </c>
      <c r="T950" s="15" t="e">
        <f t="shared" si="185"/>
        <v>#N/A</v>
      </c>
      <c r="U950" s="15" t="e">
        <f t="shared" si="185"/>
        <v>#N/A</v>
      </c>
      <c r="V950" s="15" t="e">
        <f t="shared" si="185"/>
        <v>#N/A</v>
      </c>
      <c r="W950" s="18" t="e">
        <f t="shared" si="175"/>
        <v>#N/A</v>
      </c>
      <c r="X950" s="18" t="e">
        <f t="shared" si="176"/>
        <v>#N/A</v>
      </c>
      <c r="Y950" s="18" t="e">
        <f t="shared" si="177"/>
        <v>#N/A</v>
      </c>
      <c r="Z950" s="18" t="e">
        <f t="shared" si="178"/>
        <v>#N/A</v>
      </c>
      <c r="AA950" s="15" t="e">
        <f t="shared" si="179"/>
        <v>#N/A</v>
      </c>
      <c r="AB950" s="15" t="e">
        <f t="shared" si="180"/>
        <v>#N/A</v>
      </c>
      <c r="AC950" s="15" t="e">
        <f t="shared" si="181"/>
        <v>#N/A</v>
      </c>
    </row>
    <row r="951" spans="1:29" hidden="1" x14ac:dyDescent="0.2">
      <c r="A951">
        <v>5343</v>
      </c>
      <c r="D951" t="s">
        <v>4303</v>
      </c>
      <c r="E951" t="s">
        <v>111</v>
      </c>
      <c r="F951" t="s">
        <v>112</v>
      </c>
      <c r="G951" t="e">
        <f t="shared" ref="G951:G1014" si="186">VLOOKUP(A951,SIBMonthly,3,FALSE)</f>
        <v>#N/A</v>
      </c>
      <c r="H951" s="15" t="e">
        <f t="shared" si="185"/>
        <v>#N/A</v>
      </c>
      <c r="I951" s="15" t="e">
        <f t="shared" si="185"/>
        <v>#N/A</v>
      </c>
      <c r="J951" s="15" t="e">
        <f t="shared" si="185"/>
        <v>#N/A</v>
      </c>
      <c r="K951" s="15" t="e">
        <f t="shared" si="185"/>
        <v>#N/A</v>
      </c>
      <c r="L951" s="15" t="e">
        <f t="shared" si="185"/>
        <v>#N/A</v>
      </c>
      <c r="M951" s="15" t="e">
        <f t="shared" si="185"/>
        <v>#N/A</v>
      </c>
      <c r="N951" s="15" t="e">
        <f t="shared" si="185"/>
        <v>#N/A</v>
      </c>
      <c r="O951" s="15" t="e">
        <f t="shared" si="185"/>
        <v>#N/A</v>
      </c>
      <c r="P951" s="15" t="e">
        <f t="shared" si="185"/>
        <v>#N/A</v>
      </c>
      <c r="Q951" s="15" t="e">
        <f t="shared" si="185"/>
        <v>#N/A</v>
      </c>
      <c r="R951" s="15" t="e">
        <f t="shared" si="185"/>
        <v>#N/A</v>
      </c>
      <c r="S951" s="15" t="e">
        <f t="shared" si="185"/>
        <v>#N/A</v>
      </c>
      <c r="T951" s="15" t="e">
        <f t="shared" si="185"/>
        <v>#N/A</v>
      </c>
      <c r="U951" s="15" t="e">
        <f t="shared" si="185"/>
        <v>#N/A</v>
      </c>
      <c r="V951" s="15" t="e">
        <f t="shared" si="185"/>
        <v>#N/A</v>
      </c>
      <c r="W951" s="18" t="e">
        <f t="shared" ref="W951:W1014" si="187">N951</f>
        <v>#N/A</v>
      </c>
      <c r="X951" s="18" t="e">
        <f t="shared" ref="X951:X1014" si="188">S951</f>
        <v>#N/A</v>
      </c>
      <c r="Y951" s="18" t="e">
        <f t="shared" ref="Y951:Y1014" si="189">W951-X951</f>
        <v>#N/A</v>
      </c>
      <c r="Z951" s="18" t="e">
        <f t="shared" ref="Z951:Z1014" si="190">M951</f>
        <v>#N/A</v>
      </c>
      <c r="AA951" s="15" t="e">
        <f t="shared" ref="AA951:AA1014" si="191">IF(K951=0,0,K951-J951)</f>
        <v>#N/A</v>
      </c>
      <c r="AB951" s="15" t="e">
        <f t="shared" ref="AB951:AB1014" si="192">P951</f>
        <v>#N/A</v>
      </c>
      <c r="AC951" s="15" t="e">
        <f t="shared" ref="AC951:AC1014" si="193">X951-(AB951+AA951)</f>
        <v>#N/A</v>
      </c>
    </row>
    <row r="952" spans="1:29" hidden="1" x14ac:dyDescent="0.2">
      <c r="A952">
        <v>5344</v>
      </c>
      <c r="D952" t="s">
        <v>4304</v>
      </c>
      <c r="E952" t="s">
        <v>111</v>
      </c>
      <c r="F952" t="s">
        <v>112</v>
      </c>
      <c r="G952" t="e">
        <f t="shared" si="186"/>
        <v>#N/A</v>
      </c>
      <c r="H952" s="15" t="e">
        <f t="shared" si="185"/>
        <v>#N/A</v>
      </c>
      <c r="I952" s="15" t="e">
        <f t="shared" si="185"/>
        <v>#N/A</v>
      </c>
      <c r="J952" s="15" t="e">
        <f t="shared" si="185"/>
        <v>#N/A</v>
      </c>
      <c r="K952" s="15" t="e">
        <f t="shared" si="185"/>
        <v>#N/A</v>
      </c>
      <c r="L952" s="15" t="e">
        <f t="shared" si="185"/>
        <v>#N/A</v>
      </c>
      <c r="M952" s="15" t="e">
        <f t="shared" si="185"/>
        <v>#N/A</v>
      </c>
      <c r="N952" s="15" t="e">
        <f t="shared" si="185"/>
        <v>#N/A</v>
      </c>
      <c r="O952" s="15" t="e">
        <f t="shared" si="185"/>
        <v>#N/A</v>
      </c>
      <c r="P952" s="15" t="e">
        <f t="shared" si="185"/>
        <v>#N/A</v>
      </c>
      <c r="Q952" s="15" t="e">
        <f t="shared" si="185"/>
        <v>#N/A</v>
      </c>
      <c r="R952" s="15" t="e">
        <f t="shared" si="185"/>
        <v>#N/A</v>
      </c>
      <c r="S952" s="15" t="e">
        <f t="shared" si="185"/>
        <v>#N/A</v>
      </c>
      <c r="T952" s="15" t="e">
        <f t="shared" si="185"/>
        <v>#N/A</v>
      </c>
      <c r="U952" s="15" t="e">
        <f t="shared" si="185"/>
        <v>#N/A</v>
      </c>
      <c r="V952" s="15" t="e">
        <f t="shared" si="185"/>
        <v>#N/A</v>
      </c>
      <c r="W952" s="18" t="e">
        <f t="shared" si="187"/>
        <v>#N/A</v>
      </c>
      <c r="X952" s="18" t="e">
        <f t="shared" si="188"/>
        <v>#N/A</v>
      </c>
      <c r="Y952" s="18" t="e">
        <f t="shared" si="189"/>
        <v>#N/A</v>
      </c>
      <c r="Z952" s="18" t="e">
        <f t="shared" si="190"/>
        <v>#N/A</v>
      </c>
      <c r="AA952" s="15" t="e">
        <f t="shared" si="191"/>
        <v>#N/A</v>
      </c>
      <c r="AB952" s="15" t="e">
        <f t="shared" si="192"/>
        <v>#N/A</v>
      </c>
      <c r="AC952" s="15" t="e">
        <f t="shared" si="193"/>
        <v>#N/A</v>
      </c>
    </row>
    <row r="953" spans="1:29" hidden="1" x14ac:dyDescent="0.2">
      <c r="A953">
        <v>5345</v>
      </c>
      <c r="B953">
        <v>41830</v>
      </c>
      <c r="D953" t="s">
        <v>4305</v>
      </c>
      <c r="E953" t="s">
        <v>111</v>
      </c>
      <c r="F953" t="s">
        <v>112</v>
      </c>
      <c r="G953" t="e">
        <f t="shared" si="186"/>
        <v>#N/A</v>
      </c>
      <c r="H953" s="15" t="e">
        <f t="shared" si="185"/>
        <v>#N/A</v>
      </c>
      <c r="I953" s="15" t="e">
        <f t="shared" si="185"/>
        <v>#N/A</v>
      </c>
      <c r="J953" s="15" t="e">
        <f t="shared" si="185"/>
        <v>#N/A</v>
      </c>
      <c r="K953" s="15" t="e">
        <f t="shared" si="185"/>
        <v>#N/A</v>
      </c>
      <c r="L953" s="15" t="e">
        <f t="shared" si="185"/>
        <v>#N/A</v>
      </c>
      <c r="M953" s="15" t="e">
        <f t="shared" si="185"/>
        <v>#N/A</v>
      </c>
      <c r="N953" s="15" t="e">
        <f t="shared" si="185"/>
        <v>#N/A</v>
      </c>
      <c r="O953" s="15" t="e">
        <f t="shared" si="185"/>
        <v>#N/A</v>
      </c>
      <c r="P953" s="15" t="e">
        <f t="shared" si="185"/>
        <v>#N/A</v>
      </c>
      <c r="Q953" s="15" t="e">
        <f t="shared" si="185"/>
        <v>#N/A</v>
      </c>
      <c r="R953" s="15" t="e">
        <f t="shared" si="185"/>
        <v>#N/A</v>
      </c>
      <c r="S953" s="15" t="e">
        <f t="shared" si="185"/>
        <v>#N/A</v>
      </c>
      <c r="T953" s="15" t="e">
        <f t="shared" si="185"/>
        <v>#N/A</v>
      </c>
      <c r="U953" s="15" t="e">
        <f t="shared" si="185"/>
        <v>#N/A</v>
      </c>
      <c r="V953" s="15" t="e">
        <f t="shared" si="185"/>
        <v>#N/A</v>
      </c>
      <c r="W953" s="18" t="e">
        <f t="shared" si="187"/>
        <v>#N/A</v>
      </c>
      <c r="X953" s="18" t="e">
        <f t="shared" si="188"/>
        <v>#N/A</v>
      </c>
      <c r="Y953" s="18" t="e">
        <f t="shared" si="189"/>
        <v>#N/A</v>
      </c>
      <c r="Z953" s="18" t="e">
        <f t="shared" si="190"/>
        <v>#N/A</v>
      </c>
      <c r="AA953" s="15" t="e">
        <f t="shared" si="191"/>
        <v>#N/A</v>
      </c>
      <c r="AB953" s="15" t="e">
        <f t="shared" si="192"/>
        <v>#N/A</v>
      </c>
      <c r="AC953" s="15" t="e">
        <f t="shared" si="193"/>
        <v>#N/A</v>
      </c>
    </row>
    <row r="954" spans="1:29" hidden="1" x14ac:dyDescent="0.2">
      <c r="A954">
        <v>5346</v>
      </c>
      <c r="B954">
        <v>42651</v>
      </c>
      <c r="D954" t="s">
        <v>4306</v>
      </c>
      <c r="E954" t="s">
        <v>111</v>
      </c>
      <c r="F954" t="s">
        <v>112</v>
      </c>
      <c r="G954" t="e">
        <f t="shared" si="186"/>
        <v>#N/A</v>
      </c>
      <c r="H954" s="15" t="e">
        <f t="shared" si="185"/>
        <v>#N/A</v>
      </c>
      <c r="I954" s="15" t="e">
        <f t="shared" si="185"/>
        <v>#N/A</v>
      </c>
      <c r="J954" s="15" t="e">
        <f t="shared" si="185"/>
        <v>#N/A</v>
      </c>
      <c r="K954" s="15" t="e">
        <f t="shared" si="185"/>
        <v>#N/A</v>
      </c>
      <c r="L954" s="15" t="e">
        <f t="shared" si="185"/>
        <v>#N/A</v>
      </c>
      <c r="M954" s="15" t="e">
        <f t="shared" si="185"/>
        <v>#N/A</v>
      </c>
      <c r="N954" s="15" t="e">
        <f t="shared" si="185"/>
        <v>#N/A</v>
      </c>
      <c r="O954" s="15" t="e">
        <f t="shared" si="185"/>
        <v>#N/A</v>
      </c>
      <c r="P954" s="15" t="e">
        <f t="shared" si="185"/>
        <v>#N/A</v>
      </c>
      <c r="Q954" s="15" t="e">
        <f t="shared" si="185"/>
        <v>#N/A</v>
      </c>
      <c r="R954" s="15" t="e">
        <f t="shared" si="185"/>
        <v>#N/A</v>
      </c>
      <c r="S954" s="15" t="e">
        <f t="shared" si="185"/>
        <v>#N/A</v>
      </c>
      <c r="T954" s="15" t="e">
        <f t="shared" si="185"/>
        <v>#N/A</v>
      </c>
      <c r="U954" s="15" t="e">
        <f t="shared" si="185"/>
        <v>#N/A</v>
      </c>
      <c r="V954" s="15" t="e">
        <f t="shared" si="185"/>
        <v>#N/A</v>
      </c>
      <c r="W954" s="18" t="e">
        <f t="shared" si="187"/>
        <v>#N/A</v>
      </c>
      <c r="X954" s="18" t="e">
        <f t="shared" si="188"/>
        <v>#N/A</v>
      </c>
      <c r="Y954" s="18" t="e">
        <f t="shared" si="189"/>
        <v>#N/A</v>
      </c>
      <c r="Z954" s="18" t="e">
        <f t="shared" si="190"/>
        <v>#N/A</v>
      </c>
      <c r="AA954" s="15" t="e">
        <f t="shared" si="191"/>
        <v>#N/A</v>
      </c>
      <c r="AB954" s="15" t="e">
        <f t="shared" si="192"/>
        <v>#N/A</v>
      </c>
      <c r="AC954" s="15" t="e">
        <f t="shared" si="193"/>
        <v>#N/A</v>
      </c>
    </row>
    <row r="955" spans="1:29" hidden="1" x14ac:dyDescent="0.2">
      <c r="A955">
        <v>5347</v>
      </c>
      <c r="D955" t="s">
        <v>4307</v>
      </c>
      <c r="E955" t="s">
        <v>78</v>
      </c>
      <c r="F955" t="s">
        <v>868</v>
      </c>
      <c r="G955" t="e">
        <f t="shared" si="186"/>
        <v>#N/A</v>
      </c>
      <c r="H955" s="15" t="e">
        <f t="shared" si="185"/>
        <v>#N/A</v>
      </c>
      <c r="I955" s="15" t="e">
        <f t="shared" si="185"/>
        <v>#N/A</v>
      </c>
      <c r="J955" s="15" t="e">
        <f t="shared" si="185"/>
        <v>#N/A</v>
      </c>
      <c r="K955" s="15" t="e">
        <f t="shared" si="185"/>
        <v>#N/A</v>
      </c>
      <c r="L955" s="15" t="e">
        <f t="shared" si="185"/>
        <v>#N/A</v>
      </c>
      <c r="M955" s="15" t="e">
        <f t="shared" si="185"/>
        <v>#N/A</v>
      </c>
      <c r="N955" s="15" t="e">
        <f t="shared" si="185"/>
        <v>#N/A</v>
      </c>
      <c r="O955" s="15" t="e">
        <f t="shared" si="185"/>
        <v>#N/A</v>
      </c>
      <c r="P955" s="15" t="e">
        <f t="shared" si="185"/>
        <v>#N/A</v>
      </c>
      <c r="Q955" s="15" t="e">
        <f t="shared" si="185"/>
        <v>#N/A</v>
      </c>
      <c r="R955" s="15" t="e">
        <f t="shared" si="185"/>
        <v>#N/A</v>
      </c>
      <c r="S955" s="15" t="e">
        <f t="shared" si="185"/>
        <v>#N/A</v>
      </c>
      <c r="T955" s="15" t="e">
        <f t="shared" si="185"/>
        <v>#N/A</v>
      </c>
      <c r="U955" s="15" t="e">
        <f t="shared" si="185"/>
        <v>#N/A</v>
      </c>
      <c r="V955" s="15" t="e">
        <f t="shared" si="185"/>
        <v>#N/A</v>
      </c>
      <c r="W955" s="18" t="e">
        <f t="shared" si="187"/>
        <v>#N/A</v>
      </c>
      <c r="X955" s="18" t="e">
        <f t="shared" si="188"/>
        <v>#N/A</v>
      </c>
      <c r="Y955" s="18" t="e">
        <f t="shared" si="189"/>
        <v>#N/A</v>
      </c>
      <c r="Z955" s="18" t="e">
        <f t="shared" si="190"/>
        <v>#N/A</v>
      </c>
      <c r="AA955" s="15" t="e">
        <f t="shared" si="191"/>
        <v>#N/A</v>
      </c>
      <c r="AB955" s="15" t="e">
        <f t="shared" si="192"/>
        <v>#N/A</v>
      </c>
      <c r="AC955" s="15" t="e">
        <f t="shared" si="193"/>
        <v>#N/A</v>
      </c>
    </row>
    <row r="956" spans="1:29" hidden="1" x14ac:dyDescent="0.2">
      <c r="A956">
        <v>5348</v>
      </c>
      <c r="C956" t="s">
        <v>4308</v>
      </c>
      <c r="D956" t="s">
        <v>4309</v>
      </c>
      <c r="E956" t="s">
        <v>78</v>
      </c>
      <c r="F956" t="s">
        <v>868</v>
      </c>
      <c r="G956" t="e">
        <f t="shared" si="186"/>
        <v>#N/A</v>
      </c>
      <c r="H956" s="15" t="e">
        <f t="shared" si="185"/>
        <v>#N/A</v>
      </c>
      <c r="I956" s="15" t="e">
        <f t="shared" si="185"/>
        <v>#N/A</v>
      </c>
      <c r="J956" s="15" t="e">
        <f t="shared" si="185"/>
        <v>#N/A</v>
      </c>
      <c r="K956" s="15" t="e">
        <f t="shared" si="185"/>
        <v>#N/A</v>
      </c>
      <c r="L956" s="15" t="e">
        <f t="shared" si="185"/>
        <v>#N/A</v>
      </c>
      <c r="M956" s="15" t="e">
        <f t="shared" si="185"/>
        <v>#N/A</v>
      </c>
      <c r="N956" s="15" t="e">
        <f t="shared" si="185"/>
        <v>#N/A</v>
      </c>
      <c r="O956" s="15" t="e">
        <f t="shared" si="185"/>
        <v>#N/A</v>
      </c>
      <c r="P956" s="15" t="e">
        <f t="shared" si="185"/>
        <v>#N/A</v>
      </c>
      <c r="Q956" s="15" t="e">
        <f t="shared" si="185"/>
        <v>#N/A</v>
      </c>
      <c r="R956" s="15" t="e">
        <f t="shared" si="185"/>
        <v>#N/A</v>
      </c>
      <c r="S956" s="15" t="e">
        <f t="shared" si="185"/>
        <v>#N/A</v>
      </c>
      <c r="T956" s="15" t="e">
        <f t="shared" si="185"/>
        <v>#N/A</v>
      </c>
      <c r="U956" s="15" t="e">
        <f t="shared" si="185"/>
        <v>#N/A</v>
      </c>
      <c r="V956" s="15" t="e">
        <f t="shared" si="185"/>
        <v>#N/A</v>
      </c>
      <c r="W956" s="18" t="e">
        <f t="shared" si="187"/>
        <v>#N/A</v>
      </c>
      <c r="X956" s="18" t="e">
        <f t="shared" si="188"/>
        <v>#N/A</v>
      </c>
      <c r="Y956" s="18" t="e">
        <f t="shared" si="189"/>
        <v>#N/A</v>
      </c>
      <c r="Z956" s="18" t="e">
        <f t="shared" si="190"/>
        <v>#N/A</v>
      </c>
      <c r="AA956" s="15" t="e">
        <f t="shared" si="191"/>
        <v>#N/A</v>
      </c>
      <c r="AB956" s="15" t="e">
        <f t="shared" si="192"/>
        <v>#N/A</v>
      </c>
      <c r="AC956" s="15" t="e">
        <f t="shared" si="193"/>
        <v>#N/A</v>
      </c>
    </row>
    <row r="957" spans="1:29" hidden="1" x14ac:dyDescent="0.2">
      <c r="A957">
        <v>5349</v>
      </c>
      <c r="C957" t="s">
        <v>4310</v>
      </c>
      <c r="D957" t="s">
        <v>4311</v>
      </c>
      <c r="E957" t="s">
        <v>78</v>
      </c>
      <c r="F957" t="s">
        <v>868</v>
      </c>
      <c r="G957" t="e">
        <f t="shared" si="186"/>
        <v>#N/A</v>
      </c>
      <c r="H957" s="15" t="e">
        <f t="shared" si="185"/>
        <v>#N/A</v>
      </c>
      <c r="I957" s="15" t="e">
        <f t="shared" si="185"/>
        <v>#N/A</v>
      </c>
      <c r="J957" s="15" t="e">
        <f t="shared" si="185"/>
        <v>#N/A</v>
      </c>
      <c r="K957" s="15" t="e">
        <f t="shared" si="185"/>
        <v>#N/A</v>
      </c>
      <c r="L957" s="15" t="e">
        <f t="shared" si="185"/>
        <v>#N/A</v>
      </c>
      <c r="M957" s="15" t="e">
        <f t="shared" si="185"/>
        <v>#N/A</v>
      </c>
      <c r="N957" s="15" t="e">
        <f t="shared" si="185"/>
        <v>#N/A</v>
      </c>
      <c r="O957" s="15" t="e">
        <f t="shared" si="185"/>
        <v>#N/A</v>
      </c>
      <c r="P957" s="15" t="e">
        <f t="shared" si="185"/>
        <v>#N/A</v>
      </c>
      <c r="Q957" s="15" t="e">
        <f t="shared" si="185"/>
        <v>#N/A</v>
      </c>
      <c r="R957" s="15" t="e">
        <f t="shared" si="185"/>
        <v>#N/A</v>
      </c>
      <c r="S957" s="15" t="e">
        <f t="shared" si="185"/>
        <v>#N/A</v>
      </c>
      <c r="T957" s="15" t="e">
        <f t="shared" si="185"/>
        <v>#N/A</v>
      </c>
      <c r="U957" s="15" t="e">
        <f t="shared" si="185"/>
        <v>#N/A</v>
      </c>
      <c r="V957" s="15" t="e">
        <f t="shared" si="185"/>
        <v>#N/A</v>
      </c>
      <c r="W957" s="18" t="e">
        <f t="shared" si="187"/>
        <v>#N/A</v>
      </c>
      <c r="X957" s="18" t="e">
        <f t="shared" si="188"/>
        <v>#N/A</v>
      </c>
      <c r="Y957" s="18" t="e">
        <f t="shared" si="189"/>
        <v>#N/A</v>
      </c>
      <c r="Z957" s="18" t="e">
        <f t="shared" si="190"/>
        <v>#N/A</v>
      </c>
      <c r="AA957" s="15" t="e">
        <f t="shared" si="191"/>
        <v>#N/A</v>
      </c>
      <c r="AB957" s="15" t="e">
        <f t="shared" si="192"/>
        <v>#N/A</v>
      </c>
      <c r="AC957" s="15" t="e">
        <f t="shared" si="193"/>
        <v>#N/A</v>
      </c>
    </row>
    <row r="958" spans="1:29" hidden="1" x14ac:dyDescent="0.2">
      <c r="A958">
        <v>5350</v>
      </c>
      <c r="B958">
        <v>42914</v>
      </c>
      <c r="D958" t="s">
        <v>4312</v>
      </c>
      <c r="E958" t="s">
        <v>147</v>
      </c>
      <c r="F958" t="s">
        <v>6266</v>
      </c>
      <c r="G958" t="e">
        <f t="shared" si="186"/>
        <v>#N/A</v>
      </c>
      <c r="H958" s="15" t="e">
        <f t="shared" si="185"/>
        <v>#N/A</v>
      </c>
      <c r="I958" s="15" t="e">
        <f t="shared" si="185"/>
        <v>#N/A</v>
      </c>
      <c r="J958" s="15" t="e">
        <f t="shared" si="185"/>
        <v>#N/A</v>
      </c>
      <c r="K958" s="15" t="e">
        <f t="shared" si="185"/>
        <v>#N/A</v>
      </c>
      <c r="L958" s="15" t="e">
        <f t="shared" si="185"/>
        <v>#N/A</v>
      </c>
      <c r="M958" s="15" t="e">
        <f t="shared" si="185"/>
        <v>#N/A</v>
      </c>
      <c r="N958" s="15" t="e">
        <f t="shared" si="185"/>
        <v>#N/A</v>
      </c>
      <c r="O958" s="15" t="e">
        <f t="shared" si="185"/>
        <v>#N/A</v>
      </c>
      <c r="P958" s="15" t="e">
        <f t="shared" si="185"/>
        <v>#N/A</v>
      </c>
      <c r="Q958" s="15" t="e">
        <f t="shared" si="185"/>
        <v>#N/A</v>
      </c>
      <c r="R958" s="15" t="e">
        <f t="shared" si="185"/>
        <v>#N/A</v>
      </c>
      <c r="S958" s="15" t="e">
        <f t="shared" si="185"/>
        <v>#N/A</v>
      </c>
      <c r="T958" s="15" t="e">
        <f t="shared" si="185"/>
        <v>#N/A</v>
      </c>
      <c r="U958" s="15" t="e">
        <f t="shared" si="185"/>
        <v>#N/A</v>
      </c>
      <c r="V958" s="15" t="e">
        <f t="shared" si="185"/>
        <v>#N/A</v>
      </c>
      <c r="W958" s="18" t="e">
        <f t="shared" si="187"/>
        <v>#N/A</v>
      </c>
      <c r="X958" s="18" t="e">
        <f t="shared" si="188"/>
        <v>#N/A</v>
      </c>
      <c r="Y958" s="18" t="e">
        <f t="shared" si="189"/>
        <v>#N/A</v>
      </c>
      <c r="Z958" s="18" t="e">
        <f t="shared" si="190"/>
        <v>#N/A</v>
      </c>
      <c r="AA958" s="15" t="e">
        <f t="shared" si="191"/>
        <v>#N/A</v>
      </c>
      <c r="AB958" s="15" t="e">
        <f t="shared" si="192"/>
        <v>#N/A</v>
      </c>
      <c r="AC958" s="15" t="e">
        <f t="shared" si="193"/>
        <v>#N/A</v>
      </c>
    </row>
    <row r="959" spans="1:29" hidden="1" x14ac:dyDescent="0.2">
      <c r="A959">
        <v>5351</v>
      </c>
      <c r="B959">
        <v>42603</v>
      </c>
      <c r="D959" t="s">
        <v>4313</v>
      </c>
      <c r="E959" t="s">
        <v>147</v>
      </c>
      <c r="F959" t="s">
        <v>6266</v>
      </c>
      <c r="G959" t="e">
        <f t="shared" si="186"/>
        <v>#N/A</v>
      </c>
      <c r="H959" s="15" t="e">
        <f t="shared" si="185"/>
        <v>#N/A</v>
      </c>
      <c r="I959" s="15" t="e">
        <f t="shared" si="185"/>
        <v>#N/A</v>
      </c>
      <c r="J959" s="15" t="e">
        <f t="shared" si="185"/>
        <v>#N/A</v>
      </c>
      <c r="K959" s="15" t="e">
        <f t="shared" si="185"/>
        <v>#N/A</v>
      </c>
      <c r="L959" s="15" t="e">
        <f t="shared" si="185"/>
        <v>#N/A</v>
      </c>
      <c r="M959" s="15" t="e">
        <f t="shared" si="185"/>
        <v>#N/A</v>
      </c>
      <c r="N959" s="15" t="e">
        <f t="shared" si="185"/>
        <v>#N/A</v>
      </c>
      <c r="O959" s="15" t="e">
        <f t="shared" si="185"/>
        <v>#N/A</v>
      </c>
      <c r="P959" s="15" t="e">
        <f t="shared" si="185"/>
        <v>#N/A</v>
      </c>
      <c r="Q959" s="15" t="e">
        <f t="shared" si="185"/>
        <v>#N/A</v>
      </c>
      <c r="R959" s="15" t="e">
        <f t="shared" si="185"/>
        <v>#N/A</v>
      </c>
      <c r="S959" s="15" t="e">
        <f t="shared" si="185"/>
        <v>#N/A</v>
      </c>
      <c r="T959" s="15" t="e">
        <f t="shared" si="185"/>
        <v>#N/A</v>
      </c>
      <c r="U959" s="15" t="e">
        <f t="shared" si="185"/>
        <v>#N/A</v>
      </c>
      <c r="V959" s="15" t="e">
        <f t="shared" si="185"/>
        <v>#N/A</v>
      </c>
      <c r="W959" s="18" t="e">
        <f t="shared" si="187"/>
        <v>#N/A</v>
      </c>
      <c r="X959" s="18" t="e">
        <f t="shared" si="188"/>
        <v>#N/A</v>
      </c>
      <c r="Y959" s="18" t="e">
        <f t="shared" si="189"/>
        <v>#N/A</v>
      </c>
      <c r="Z959" s="18" t="e">
        <f t="shared" si="190"/>
        <v>#N/A</v>
      </c>
      <c r="AA959" s="15" t="e">
        <f t="shared" si="191"/>
        <v>#N/A</v>
      </c>
      <c r="AB959" s="15" t="e">
        <f t="shared" si="192"/>
        <v>#N/A</v>
      </c>
      <c r="AC959" s="15" t="e">
        <f t="shared" si="193"/>
        <v>#N/A</v>
      </c>
    </row>
    <row r="960" spans="1:29" hidden="1" x14ac:dyDescent="0.2">
      <c r="A960">
        <v>5352</v>
      </c>
      <c r="B960">
        <v>42521</v>
      </c>
      <c r="D960" t="s">
        <v>4314</v>
      </c>
      <c r="E960" t="s">
        <v>147</v>
      </c>
      <c r="F960" t="s">
        <v>6266</v>
      </c>
      <c r="G960" t="e">
        <f t="shared" si="186"/>
        <v>#N/A</v>
      </c>
      <c r="H960" s="15" t="e">
        <f t="shared" ref="H960:V976" si="194">VLOOKUP($A960,SIBMonthly,H$1,FALSE)</f>
        <v>#N/A</v>
      </c>
      <c r="I960" s="15" t="e">
        <f t="shared" si="194"/>
        <v>#N/A</v>
      </c>
      <c r="J960" s="15" t="e">
        <f t="shared" si="194"/>
        <v>#N/A</v>
      </c>
      <c r="K960" s="15" t="e">
        <f t="shared" si="194"/>
        <v>#N/A</v>
      </c>
      <c r="L960" s="15" t="e">
        <f t="shared" si="194"/>
        <v>#N/A</v>
      </c>
      <c r="M960" s="15" t="e">
        <f t="shared" si="194"/>
        <v>#N/A</v>
      </c>
      <c r="N960" s="15" t="e">
        <f t="shared" si="194"/>
        <v>#N/A</v>
      </c>
      <c r="O960" s="15" t="e">
        <f t="shared" si="194"/>
        <v>#N/A</v>
      </c>
      <c r="P960" s="15" t="e">
        <f t="shared" si="194"/>
        <v>#N/A</v>
      </c>
      <c r="Q960" s="15" t="e">
        <f t="shared" si="194"/>
        <v>#N/A</v>
      </c>
      <c r="R960" s="15" t="e">
        <f t="shared" si="194"/>
        <v>#N/A</v>
      </c>
      <c r="S960" s="15" t="e">
        <f t="shared" si="194"/>
        <v>#N/A</v>
      </c>
      <c r="T960" s="15" t="e">
        <f t="shared" si="194"/>
        <v>#N/A</v>
      </c>
      <c r="U960" s="15" t="e">
        <f t="shared" si="194"/>
        <v>#N/A</v>
      </c>
      <c r="V960" s="15" t="e">
        <f t="shared" si="194"/>
        <v>#N/A</v>
      </c>
      <c r="W960" s="18" t="e">
        <f t="shared" si="187"/>
        <v>#N/A</v>
      </c>
      <c r="X960" s="18" t="e">
        <f t="shared" si="188"/>
        <v>#N/A</v>
      </c>
      <c r="Y960" s="18" t="e">
        <f t="shared" si="189"/>
        <v>#N/A</v>
      </c>
      <c r="Z960" s="18" t="e">
        <f t="shared" si="190"/>
        <v>#N/A</v>
      </c>
      <c r="AA960" s="15" t="e">
        <f t="shared" si="191"/>
        <v>#N/A</v>
      </c>
      <c r="AB960" s="15" t="e">
        <f t="shared" si="192"/>
        <v>#N/A</v>
      </c>
      <c r="AC960" s="15" t="e">
        <f t="shared" si="193"/>
        <v>#N/A</v>
      </c>
    </row>
    <row r="961" spans="1:29" hidden="1" x14ac:dyDescent="0.2">
      <c r="A961">
        <v>5353</v>
      </c>
      <c r="C961" t="s">
        <v>4315</v>
      </c>
      <c r="D961" t="s">
        <v>4316</v>
      </c>
      <c r="E961" t="s">
        <v>78</v>
      </c>
      <c r="F961" t="s">
        <v>868</v>
      </c>
      <c r="G961" t="e">
        <f t="shared" si="186"/>
        <v>#N/A</v>
      </c>
      <c r="H961" s="15" t="e">
        <f t="shared" si="194"/>
        <v>#N/A</v>
      </c>
      <c r="I961" s="15" t="e">
        <f t="shared" si="194"/>
        <v>#N/A</v>
      </c>
      <c r="J961" s="15" t="e">
        <f t="shared" si="194"/>
        <v>#N/A</v>
      </c>
      <c r="K961" s="15" t="e">
        <f t="shared" si="194"/>
        <v>#N/A</v>
      </c>
      <c r="L961" s="15" t="e">
        <f t="shared" si="194"/>
        <v>#N/A</v>
      </c>
      <c r="M961" s="15" t="e">
        <f t="shared" si="194"/>
        <v>#N/A</v>
      </c>
      <c r="N961" s="15" t="e">
        <f t="shared" si="194"/>
        <v>#N/A</v>
      </c>
      <c r="O961" s="15" t="e">
        <f t="shared" si="194"/>
        <v>#N/A</v>
      </c>
      <c r="P961" s="15" t="e">
        <f t="shared" si="194"/>
        <v>#N/A</v>
      </c>
      <c r="Q961" s="15" t="e">
        <f t="shared" si="194"/>
        <v>#N/A</v>
      </c>
      <c r="R961" s="15" t="e">
        <f t="shared" si="194"/>
        <v>#N/A</v>
      </c>
      <c r="S961" s="15" t="e">
        <f t="shared" si="194"/>
        <v>#N/A</v>
      </c>
      <c r="T961" s="15" t="e">
        <f t="shared" si="194"/>
        <v>#N/A</v>
      </c>
      <c r="U961" s="15" t="e">
        <f t="shared" si="194"/>
        <v>#N/A</v>
      </c>
      <c r="V961" s="15" t="e">
        <f t="shared" si="194"/>
        <v>#N/A</v>
      </c>
      <c r="W961" s="18" t="e">
        <f t="shared" si="187"/>
        <v>#N/A</v>
      </c>
      <c r="X961" s="18" t="e">
        <f t="shared" si="188"/>
        <v>#N/A</v>
      </c>
      <c r="Y961" s="18" t="e">
        <f t="shared" si="189"/>
        <v>#N/A</v>
      </c>
      <c r="Z961" s="18" t="e">
        <f t="shared" si="190"/>
        <v>#N/A</v>
      </c>
      <c r="AA961" s="15" t="e">
        <f t="shared" si="191"/>
        <v>#N/A</v>
      </c>
      <c r="AB961" s="15" t="e">
        <f t="shared" si="192"/>
        <v>#N/A</v>
      </c>
      <c r="AC961" s="15" t="e">
        <f t="shared" si="193"/>
        <v>#N/A</v>
      </c>
    </row>
    <row r="962" spans="1:29" hidden="1" x14ac:dyDescent="0.2">
      <c r="A962">
        <v>5354</v>
      </c>
      <c r="C962" t="s">
        <v>4317</v>
      </c>
      <c r="D962" t="s">
        <v>4318</v>
      </c>
      <c r="E962" t="s">
        <v>78</v>
      </c>
      <c r="F962" t="s">
        <v>868</v>
      </c>
      <c r="G962" t="e">
        <f t="shared" si="186"/>
        <v>#N/A</v>
      </c>
      <c r="H962" s="15" t="e">
        <f t="shared" si="194"/>
        <v>#N/A</v>
      </c>
      <c r="I962" s="15" t="e">
        <f t="shared" si="194"/>
        <v>#N/A</v>
      </c>
      <c r="J962" s="15" t="e">
        <f t="shared" si="194"/>
        <v>#N/A</v>
      </c>
      <c r="K962" s="15" t="e">
        <f t="shared" si="194"/>
        <v>#N/A</v>
      </c>
      <c r="L962" s="15" t="e">
        <f t="shared" si="194"/>
        <v>#N/A</v>
      </c>
      <c r="M962" s="15" t="e">
        <f t="shared" si="194"/>
        <v>#N/A</v>
      </c>
      <c r="N962" s="15" t="e">
        <f t="shared" si="194"/>
        <v>#N/A</v>
      </c>
      <c r="O962" s="15" t="e">
        <f t="shared" si="194"/>
        <v>#N/A</v>
      </c>
      <c r="P962" s="15" t="e">
        <f t="shared" si="194"/>
        <v>#N/A</v>
      </c>
      <c r="Q962" s="15" t="e">
        <f t="shared" si="194"/>
        <v>#N/A</v>
      </c>
      <c r="R962" s="15" t="e">
        <f t="shared" si="194"/>
        <v>#N/A</v>
      </c>
      <c r="S962" s="15" t="e">
        <f t="shared" si="194"/>
        <v>#N/A</v>
      </c>
      <c r="T962" s="15" t="e">
        <f t="shared" si="194"/>
        <v>#N/A</v>
      </c>
      <c r="U962" s="15" t="e">
        <f t="shared" si="194"/>
        <v>#N/A</v>
      </c>
      <c r="V962" s="15" t="e">
        <f t="shared" si="194"/>
        <v>#N/A</v>
      </c>
      <c r="W962" s="18" t="e">
        <f t="shared" si="187"/>
        <v>#N/A</v>
      </c>
      <c r="X962" s="18" t="e">
        <f t="shared" si="188"/>
        <v>#N/A</v>
      </c>
      <c r="Y962" s="18" t="e">
        <f t="shared" si="189"/>
        <v>#N/A</v>
      </c>
      <c r="Z962" s="18" t="e">
        <f t="shared" si="190"/>
        <v>#N/A</v>
      </c>
      <c r="AA962" s="15" t="e">
        <f t="shared" si="191"/>
        <v>#N/A</v>
      </c>
      <c r="AB962" s="15" t="e">
        <f t="shared" si="192"/>
        <v>#N/A</v>
      </c>
      <c r="AC962" s="15" t="e">
        <f t="shared" si="193"/>
        <v>#N/A</v>
      </c>
    </row>
    <row r="963" spans="1:29" hidden="1" x14ac:dyDescent="0.2">
      <c r="A963">
        <v>5355</v>
      </c>
      <c r="C963" t="s">
        <v>4319</v>
      </c>
      <c r="D963" t="s">
        <v>4320</v>
      </c>
      <c r="E963" t="s">
        <v>78</v>
      </c>
      <c r="F963" t="s">
        <v>868</v>
      </c>
      <c r="G963" t="e">
        <f t="shared" si="186"/>
        <v>#N/A</v>
      </c>
      <c r="H963" s="15" t="e">
        <f t="shared" si="194"/>
        <v>#N/A</v>
      </c>
      <c r="I963" s="15" t="e">
        <f t="shared" si="194"/>
        <v>#N/A</v>
      </c>
      <c r="J963" s="15" t="e">
        <f t="shared" si="194"/>
        <v>#N/A</v>
      </c>
      <c r="K963" s="15" t="e">
        <f t="shared" si="194"/>
        <v>#N/A</v>
      </c>
      <c r="L963" s="15" t="e">
        <f t="shared" si="194"/>
        <v>#N/A</v>
      </c>
      <c r="M963" s="15" t="e">
        <f t="shared" si="194"/>
        <v>#N/A</v>
      </c>
      <c r="N963" s="15" t="e">
        <f t="shared" si="194"/>
        <v>#N/A</v>
      </c>
      <c r="O963" s="15" t="e">
        <f t="shared" si="194"/>
        <v>#N/A</v>
      </c>
      <c r="P963" s="15" t="e">
        <f t="shared" si="194"/>
        <v>#N/A</v>
      </c>
      <c r="Q963" s="15" t="e">
        <f t="shared" si="194"/>
        <v>#N/A</v>
      </c>
      <c r="R963" s="15" t="e">
        <f t="shared" si="194"/>
        <v>#N/A</v>
      </c>
      <c r="S963" s="15" t="e">
        <f t="shared" si="194"/>
        <v>#N/A</v>
      </c>
      <c r="T963" s="15" t="e">
        <f t="shared" si="194"/>
        <v>#N/A</v>
      </c>
      <c r="U963" s="15" t="e">
        <f t="shared" si="194"/>
        <v>#N/A</v>
      </c>
      <c r="V963" s="15" t="e">
        <f t="shared" si="194"/>
        <v>#N/A</v>
      </c>
      <c r="W963" s="18" t="e">
        <f t="shared" si="187"/>
        <v>#N/A</v>
      </c>
      <c r="X963" s="18" t="e">
        <f t="shared" si="188"/>
        <v>#N/A</v>
      </c>
      <c r="Y963" s="18" t="e">
        <f t="shared" si="189"/>
        <v>#N/A</v>
      </c>
      <c r="Z963" s="18" t="e">
        <f t="shared" si="190"/>
        <v>#N/A</v>
      </c>
      <c r="AA963" s="15" t="e">
        <f t="shared" si="191"/>
        <v>#N/A</v>
      </c>
      <c r="AB963" s="15" t="e">
        <f t="shared" si="192"/>
        <v>#N/A</v>
      </c>
      <c r="AC963" s="15" t="e">
        <f t="shared" si="193"/>
        <v>#N/A</v>
      </c>
    </row>
    <row r="964" spans="1:29" hidden="1" x14ac:dyDescent="0.2">
      <c r="A964">
        <v>5356</v>
      </c>
      <c r="C964" t="s">
        <v>4321</v>
      </c>
      <c r="D964" t="s">
        <v>4322</v>
      </c>
      <c r="E964" t="s">
        <v>78</v>
      </c>
      <c r="F964" t="s">
        <v>868</v>
      </c>
      <c r="G964" t="e">
        <f t="shared" si="186"/>
        <v>#N/A</v>
      </c>
      <c r="H964" s="15" t="e">
        <f t="shared" si="194"/>
        <v>#N/A</v>
      </c>
      <c r="I964" s="15" t="e">
        <f t="shared" si="194"/>
        <v>#N/A</v>
      </c>
      <c r="J964" s="15" t="e">
        <f t="shared" si="194"/>
        <v>#N/A</v>
      </c>
      <c r="K964" s="15" t="e">
        <f t="shared" si="194"/>
        <v>#N/A</v>
      </c>
      <c r="L964" s="15" t="e">
        <f t="shared" si="194"/>
        <v>#N/A</v>
      </c>
      <c r="M964" s="15" t="e">
        <f t="shared" si="194"/>
        <v>#N/A</v>
      </c>
      <c r="N964" s="15" t="e">
        <f t="shared" si="194"/>
        <v>#N/A</v>
      </c>
      <c r="O964" s="15" t="e">
        <f t="shared" si="194"/>
        <v>#N/A</v>
      </c>
      <c r="P964" s="15" t="e">
        <f t="shared" si="194"/>
        <v>#N/A</v>
      </c>
      <c r="Q964" s="15" t="e">
        <f t="shared" si="194"/>
        <v>#N/A</v>
      </c>
      <c r="R964" s="15" t="e">
        <f t="shared" si="194"/>
        <v>#N/A</v>
      </c>
      <c r="S964" s="15" t="e">
        <f t="shared" si="194"/>
        <v>#N/A</v>
      </c>
      <c r="T964" s="15" t="e">
        <f t="shared" si="194"/>
        <v>#N/A</v>
      </c>
      <c r="U964" s="15" t="e">
        <f t="shared" si="194"/>
        <v>#N/A</v>
      </c>
      <c r="V964" s="15" t="e">
        <f t="shared" si="194"/>
        <v>#N/A</v>
      </c>
      <c r="W964" s="18" t="e">
        <f t="shared" si="187"/>
        <v>#N/A</v>
      </c>
      <c r="X964" s="18" t="e">
        <f t="shared" si="188"/>
        <v>#N/A</v>
      </c>
      <c r="Y964" s="18" t="e">
        <f t="shared" si="189"/>
        <v>#N/A</v>
      </c>
      <c r="Z964" s="18" t="e">
        <f t="shared" si="190"/>
        <v>#N/A</v>
      </c>
      <c r="AA964" s="15" t="e">
        <f t="shared" si="191"/>
        <v>#N/A</v>
      </c>
      <c r="AB964" s="15" t="e">
        <f t="shared" si="192"/>
        <v>#N/A</v>
      </c>
      <c r="AC964" s="15" t="e">
        <f t="shared" si="193"/>
        <v>#N/A</v>
      </c>
    </row>
    <row r="965" spans="1:29" hidden="1" x14ac:dyDescent="0.2">
      <c r="A965">
        <v>5357</v>
      </c>
      <c r="C965" t="s">
        <v>4323</v>
      </c>
      <c r="D965" t="s">
        <v>4324</v>
      </c>
      <c r="E965" t="s">
        <v>78</v>
      </c>
      <c r="F965" t="s">
        <v>868</v>
      </c>
      <c r="G965" t="e">
        <f t="shared" si="186"/>
        <v>#N/A</v>
      </c>
      <c r="H965" s="15" t="e">
        <f t="shared" si="194"/>
        <v>#N/A</v>
      </c>
      <c r="I965" s="15" t="e">
        <f t="shared" si="194"/>
        <v>#N/A</v>
      </c>
      <c r="J965" s="15" t="e">
        <f t="shared" si="194"/>
        <v>#N/A</v>
      </c>
      <c r="K965" s="15" t="e">
        <f t="shared" si="194"/>
        <v>#N/A</v>
      </c>
      <c r="L965" s="15" t="e">
        <f t="shared" si="194"/>
        <v>#N/A</v>
      </c>
      <c r="M965" s="15" t="e">
        <f t="shared" si="194"/>
        <v>#N/A</v>
      </c>
      <c r="N965" s="15" t="e">
        <f t="shared" si="194"/>
        <v>#N/A</v>
      </c>
      <c r="O965" s="15" t="e">
        <f t="shared" si="194"/>
        <v>#N/A</v>
      </c>
      <c r="P965" s="15" t="e">
        <f t="shared" si="194"/>
        <v>#N/A</v>
      </c>
      <c r="Q965" s="15" t="e">
        <f t="shared" si="194"/>
        <v>#N/A</v>
      </c>
      <c r="R965" s="15" t="e">
        <f t="shared" si="194"/>
        <v>#N/A</v>
      </c>
      <c r="S965" s="15" t="e">
        <f t="shared" si="194"/>
        <v>#N/A</v>
      </c>
      <c r="T965" s="15" t="e">
        <f t="shared" si="194"/>
        <v>#N/A</v>
      </c>
      <c r="U965" s="15" t="e">
        <f t="shared" si="194"/>
        <v>#N/A</v>
      </c>
      <c r="V965" s="15" t="e">
        <f t="shared" si="194"/>
        <v>#N/A</v>
      </c>
      <c r="W965" s="18" t="e">
        <f t="shared" si="187"/>
        <v>#N/A</v>
      </c>
      <c r="X965" s="18" t="e">
        <f t="shared" si="188"/>
        <v>#N/A</v>
      </c>
      <c r="Y965" s="18" t="e">
        <f t="shared" si="189"/>
        <v>#N/A</v>
      </c>
      <c r="Z965" s="18" t="e">
        <f t="shared" si="190"/>
        <v>#N/A</v>
      </c>
      <c r="AA965" s="15" t="e">
        <f t="shared" si="191"/>
        <v>#N/A</v>
      </c>
      <c r="AB965" s="15" t="e">
        <f t="shared" si="192"/>
        <v>#N/A</v>
      </c>
      <c r="AC965" s="15" t="e">
        <f t="shared" si="193"/>
        <v>#N/A</v>
      </c>
    </row>
    <row r="966" spans="1:29" hidden="1" x14ac:dyDescent="0.2">
      <c r="A966">
        <v>5358</v>
      </c>
      <c r="D966" t="s">
        <v>4325</v>
      </c>
      <c r="E966" t="s">
        <v>78</v>
      </c>
      <c r="F966" t="s">
        <v>868</v>
      </c>
      <c r="G966" t="e">
        <f t="shared" si="186"/>
        <v>#N/A</v>
      </c>
      <c r="H966" s="15" t="e">
        <f t="shared" si="194"/>
        <v>#N/A</v>
      </c>
      <c r="I966" s="15" t="e">
        <f t="shared" si="194"/>
        <v>#N/A</v>
      </c>
      <c r="J966" s="15" t="e">
        <f t="shared" si="194"/>
        <v>#N/A</v>
      </c>
      <c r="K966" s="15" t="e">
        <f t="shared" si="194"/>
        <v>#N/A</v>
      </c>
      <c r="L966" s="15" t="e">
        <f t="shared" si="194"/>
        <v>#N/A</v>
      </c>
      <c r="M966" s="15" t="e">
        <f t="shared" si="194"/>
        <v>#N/A</v>
      </c>
      <c r="N966" s="15" t="e">
        <f t="shared" si="194"/>
        <v>#N/A</v>
      </c>
      <c r="O966" s="15" t="e">
        <f t="shared" si="194"/>
        <v>#N/A</v>
      </c>
      <c r="P966" s="15" t="e">
        <f t="shared" si="194"/>
        <v>#N/A</v>
      </c>
      <c r="Q966" s="15" t="e">
        <f t="shared" si="194"/>
        <v>#N/A</v>
      </c>
      <c r="R966" s="15" t="e">
        <f t="shared" si="194"/>
        <v>#N/A</v>
      </c>
      <c r="S966" s="15" t="e">
        <f t="shared" si="194"/>
        <v>#N/A</v>
      </c>
      <c r="T966" s="15" t="e">
        <f t="shared" si="194"/>
        <v>#N/A</v>
      </c>
      <c r="U966" s="15" t="e">
        <f t="shared" si="194"/>
        <v>#N/A</v>
      </c>
      <c r="V966" s="15" t="e">
        <f t="shared" si="194"/>
        <v>#N/A</v>
      </c>
      <c r="W966" s="18" t="e">
        <f t="shared" si="187"/>
        <v>#N/A</v>
      </c>
      <c r="X966" s="18" t="e">
        <f t="shared" si="188"/>
        <v>#N/A</v>
      </c>
      <c r="Y966" s="18" t="e">
        <f t="shared" si="189"/>
        <v>#N/A</v>
      </c>
      <c r="Z966" s="18" t="e">
        <f t="shared" si="190"/>
        <v>#N/A</v>
      </c>
      <c r="AA966" s="15" t="e">
        <f t="shared" si="191"/>
        <v>#N/A</v>
      </c>
      <c r="AB966" s="15" t="e">
        <f t="shared" si="192"/>
        <v>#N/A</v>
      </c>
      <c r="AC966" s="15" t="e">
        <f t="shared" si="193"/>
        <v>#N/A</v>
      </c>
    </row>
    <row r="967" spans="1:29" hidden="1" x14ac:dyDescent="0.2">
      <c r="A967">
        <v>5359</v>
      </c>
      <c r="B967">
        <v>43483</v>
      </c>
      <c r="C967" t="s">
        <v>4326</v>
      </c>
      <c r="D967" t="s">
        <v>4327</v>
      </c>
      <c r="E967" t="s">
        <v>78</v>
      </c>
      <c r="F967" t="s">
        <v>868</v>
      </c>
      <c r="G967" t="e">
        <f t="shared" si="186"/>
        <v>#N/A</v>
      </c>
      <c r="H967" s="15" t="e">
        <f t="shared" si="194"/>
        <v>#N/A</v>
      </c>
      <c r="I967" s="15" t="e">
        <f t="shared" si="194"/>
        <v>#N/A</v>
      </c>
      <c r="J967" s="15" t="e">
        <f t="shared" si="194"/>
        <v>#N/A</v>
      </c>
      <c r="K967" s="15" t="e">
        <f t="shared" si="194"/>
        <v>#N/A</v>
      </c>
      <c r="L967" s="15" t="e">
        <f t="shared" si="194"/>
        <v>#N/A</v>
      </c>
      <c r="M967" s="15" t="e">
        <f t="shared" si="194"/>
        <v>#N/A</v>
      </c>
      <c r="N967" s="15" t="e">
        <f t="shared" si="194"/>
        <v>#N/A</v>
      </c>
      <c r="O967" s="15" t="e">
        <f t="shared" si="194"/>
        <v>#N/A</v>
      </c>
      <c r="P967" s="15" t="e">
        <f t="shared" si="194"/>
        <v>#N/A</v>
      </c>
      <c r="Q967" s="15" t="e">
        <f t="shared" si="194"/>
        <v>#N/A</v>
      </c>
      <c r="R967" s="15" t="e">
        <f t="shared" si="194"/>
        <v>#N/A</v>
      </c>
      <c r="S967" s="15" t="e">
        <f t="shared" si="194"/>
        <v>#N/A</v>
      </c>
      <c r="T967" s="15" t="e">
        <f t="shared" si="194"/>
        <v>#N/A</v>
      </c>
      <c r="U967" s="15" t="e">
        <f t="shared" si="194"/>
        <v>#N/A</v>
      </c>
      <c r="V967" s="15" t="e">
        <f t="shared" si="194"/>
        <v>#N/A</v>
      </c>
      <c r="W967" s="18" t="e">
        <f t="shared" si="187"/>
        <v>#N/A</v>
      </c>
      <c r="X967" s="18" t="e">
        <f t="shared" si="188"/>
        <v>#N/A</v>
      </c>
      <c r="Y967" s="18" t="e">
        <f t="shared" si="189"/>
        <v>#N/A</v>
      </c>
      <c r="Z967" s="18" t="e">
        <f t="shared" si="190"/>
        <v>#N/A</v>
      </c>
      <c r="AA967" s="15" t="e">
        <f t="shared" si="191"/>
        <v>#N/A</v>
      </c>
      <c r="AB967" s="15" t="e">
        <f t="shared" si="192"/>
        <v>#N/A</v>
      </c>
      <c r="AC967" s="15" t="e">
        <f t="shared" si="193"/>
        <v>#N/A</v>
      </c>
    </row>
    <row r="968" spans="1:29" hidden="1" x14ac:dyDescent="0.2">
      <c r="A968">
        <v>5360</v>
      </c>
      <c r="C968" t="s">
        <v>4328</v>
      </c>
      <c r="D968" t="s">
        <v>4329</v>
      </c>
      <c r="E968" t="s">
        <v>78</v>
      </c>
      <c r="F968" t="s">
        <v>868</v>
      </c>
      <c r="G968" t="e">
        <f t="shared" si="186"/>
        <v>#N/A</v>
      </c>
      <c r="H968" s="15" t="e">
        <f t="shared" si="194"/>
        <v>#N/A</v>
      </c>
      <c r="I968" s="15" t="e">
        <f t="shared" si="194"/>
        <v>#N/A</v>
      </c>
      <c r="J968" s="15" t="e">
        <f t="shared" si="194"/>
        <v>#N/A</v>
      </c>
      <c r="K968" s="15" t="e">
        <f t="shared" si="194"/>
        <v>#N/A</v>
      </c>
      <c r="L968" s="15" t="e">
        <f t="shared" si="194"/>
        <v>#N/A</v>
      </c>
      <c r="M968" s="15" t="e">
        <f t="shared" si="194"/>
        <v>#N/A</v>
      </c>
      <c r="N968" s="15" t="e">
        <f t="shared" si="194"/>
        <v>#N/A</v>
      </c>
      <c r="O968" s="15" t="e">
        <f t="shared" si="194"/>
        <v>#N/A</v>
      </c>
      <c r="P968" s="15" t="e">
        <f t="shared" si="194"/>
        <v>#N/A</v>
      </c>
      <c r="Q968" s="15" t="e">
        <f t="shared" si="194"/>
        <v>#N/A</v>
      </c>
      <c r="R968" s="15" t="e">
        <f t="shared" si="194"/>
        <v>#N/A</v>
      </c>
      <c r="S968" s="15" t="e">
        <f t="shared" si="194"/>
        <v>#N/A</v>
      </c>
      <c r="T968" s="15" t="e">
        <f t="shared" si="194"/>
        <v>#N/A</v>
      </c>
      <c r="U968" s="15" t="e">
        <f t="shared" si="194"/>
        <v>#N/A</v>
      </c>
      <c r="V968" s="15" t="e">
        <f t="shared" si="194"/>
        <v>#N/A</v>
      </c>
      <c r="W968" s="18" t="e">
        <f t="shared" si="187"/>
        <v>#N/A</v>
      </c>
      <c r="X968" s="18" t="e">
        <f t="shared" si="188"/>
        <v>#N/A</v>
      </c>
      <c r="Y968" s="18" t="e">
        <f t="shared" si="189"/>
        <v>#N/A</v>
      </c>
      <c r="Z968" s="18" t="e">
        <f t="shared" si="190"/>
        <v>#N/A</v>
      </c>
      <c r="AA968" s="15" t="e">
        <f t="shared" si="191"/>
        <v>#N/A</v>
      </c>
      <c r="AB968" s="15" t="e">
        <f t="shared" si="192"/>
        <v>#N/A</v>
      </c>
      <c r="AC968" s="15" t="e">
        <f t="shared" si="193"/>
        <v>#N/A</v>
      </c>
    </row>
    <row r="969" spans="1:29" hidden="1" x14ac:dyDescent="0.2">
      <c r="A969">
        <v>5361</v>
      </c>
      <c r="C969" t="s">
        <v>4330</v>
      </c>
      <c r="D969" t="s">
        <v>4331</v>
      </c>
      <c r="E969" t="s">
        <v>78</v>
      </c>
      <c r="F969" t="s">
        <v>868</v>
      </c>
      <c r="G969" t="e">
        <f t="shared" si="186"/>
        <v>#N/A</v>
      </c>
      <c r="H969" s="15" t="e">
        <f t="shared" si="194"/>
        <v>#N/A</v>
      </c>
      <c r="I969" s="15" t="e">
        <f t="shared" si="194"/>
        <v>#N/A</v>
      </c>
      <c r="J969" s="15" t="e">
        <f t="shared" si="194"/>
        <v>#N/A</v>
      </c>
      <c r="K969" s="15" t="e">
        <f t="shared" si="194"/>
        <v>#N/A</v>
      </c>
      <c r="L969" s="15" t="e">
        <f t="shared" si="194"/>
        <v>#N/A</v>
      </c>
      <c r="M969" s="15" t="e">
        <f t="shared" si="194"/>
        <v>#N/A</v>
      </c>
      <c r="N969" s="15" t="e">
        <f t="shared" si="194"/>
        <v>#N/A</v>
      </c>
      <c r="O969" s="15" t="e">
        <f t="shared" si="194"/>
        <v>#N/A</v>
      </c>
      <c r="P969" s="15" t="e">
        <f t="shared" si="194"/>
        <v>#N/A</v>
      </c>
      <c r="Q969" s="15" t="e">
        <f t="shared" si="194"/>
        <v>#N/A</v>
      </c>
      <c r="R969" s="15" t="e">
        <f t="shared" si="194"/>
        <v>#N/A</v>
      </c>
      <c r="S969" s="15" t="e">
        <f t="shared" si="194"/>
        <v>#N/A</v>
      </c>
      <c r="T969" s="15" t="e">
        <f t="shared" si="194"/>
        <v>#N/A</v>
      </c>
      <c r="U969" s="15" t="e">
        <f t="shared" si="194"/>
        <v>#N/A</v>
      </c>
      <c r="V969" s="15" t="e">
        <f t="shared" si="194"/>
        <v>#N/A</v>
      </c>
      <c r="W969" s="18" t="e">
        <f t="shared" si="187"/>
        <v>#N/A</v>
      </c>
      <c r="X969" s="18" t="e">
        <f t="shared" si="188"/>
        <v>#N/A</v>
      </c>
      <c r="Y969" s="18" t="e">
        <f t="shared" si="189"/>
        <v>#N/A</v>
      </c>
      <c r="Z969" s="18" t="e">
        <f t="shared" si="190"/>
        <v>#N/A</v>
      </c>
      <c r="AA969" s="15" t="e">
        <f t="shared" si="191"/>
        <v>#N/A</v>
      </c>
      <c r="AB969" s="15" t="e">
        <f t="shared" si="192"/>
        <v>#N/A</v>
      </c>
      <c r="AC969" s="15" t="e">
        <f t="shared" si="193"/>
        <v>#N/A</v>
      </c>
    </row>
    <row r="970" spans="1:29" hidden="1" x14ac:dyDescent="0.2">
      <c r="A970">
        <v>5362</v>
      </c>
      <c r="B970">
        <v>42046</v>
      </c>
      <c r="C970" t="s">
        <v>4332</v>
      </c>
      <c r="D970" t="s">
        <v>4333</v>
      </c>
      <c r="E970" t="s">
        <v>78</v>
      </c>
      <c r="F970" t="s">
        <v>868</v>
      </c>
      <c r="G970" t="e">
        <f t="shared" si="186"/>
        <v>#N/A</v>
      </c>
      <c r="H970" s="15" t="e">
        <f t="shared" si="194"/>
        <v>#N/A</v>
      </c>
      <c r="I970" s="15" t="e">
        <f t="shared" si="194"/>
        <v>#N/A</v>
      </c>
      <c r="J970" s="15" t="e">
        <f t="shared" si="194"/>
        <v>#N/A</v>
      </c>
      <c r="K970" s="15" t="e">
        <f t="shared" si="194"/>
        <v>#N/A</v>
      </c>
      <c r="L970" s="15" t="e">
        <f t="shared" si="194"/>
        <v>#N/A</v>
      </c>
      <c r="M970" s="15" t="e">
        <f t="shared" si="194"/>
        <v>#N/A</v>
      </c>
      <c r="N970" s="15" t="e">
        <f t="shared" si="194"/>
        <v>#N/A</v>
      </c>
      <c r="O970" s="15" t="e">
        <f t="shared" si="194"/>
        <v>#N/A</v>
      </c>
      <c r="P970" s="15" t="e">
        <f t="shared" si="194"/>
        <v>#N/A</v>
      </c>
      <c r="Q970" s="15" t="e">
        <f t="shared" si="194"/>
        <v>#N/A</v>
      </c>
      <c r="R970" s="15" t="e">
        <f t="shared" si="194"/>
        <v>#N/A</v>
      </c>
      <c r="S970" s="15" t="e">
        <f t="shared" si="194"/>
        <v>#N/A</v>
      </c>
      <c r="T970" s="15" t="e">
        <f t="shared" si="194"/>
        <v>#N/A</v>
      </c>
      <c r="U970" s="15" t="e">
        <f t="shared" si="194"/>
        <v>#N/A</v>
      </c>
      <c r="V970" s="15" t="e">
        <f t="shared" si="194"/>
        <v>#N/A</v>
      </c>
      <c r="W970" s="18" t="e">
        <f t="shared" si="187"/>
        <v>#N/A</v>
      </c>
      <c r="X970" s="18" t="e">
        <f t="shared" si="188"/>
        <v>#N/A</v>
      </c>
      <c r="Y970" s="18" t="e">
        <f t="shared" si="189"/>
        <v>#N/A</v>
      </c>
      <c r="Z970" s="18" t="e">
        <f t="shared" si="190"/>
        <v>#N/A</v>
      </c>
      <c r="AA970" s="15" t="e">
        <f t="shared" si="191"/>
        <v>#N/A</v>
      </c>
      <c r="AB970" s="15" t="e">
        <f t="shared" si="192"/>
        <v>#N/A</v>
      </c>
      <c r="AC970" s="15" t="e">
        <f t="shared" si="193"/>
        <v>#N/A</v>
      </c>
    </row>
    <row r="971" spans="1:29" hidden="1" x14ac:dyDescent="0.2">
      <c r="A971">
        <v>5363</v>
      </c>
      <c r="B971">
        <v>42323</v>
      </c>
      <c r="D971" t="s">
        <v>4334</v>
      </c>
      <c r="E971" t="s">
        <v>78</v>
      </c>
      <c r="F971" t="s">
        <v>868</v>
      </c>
      <c r="G971" t="e">
        <f t="shared" si="186"/>
        <v>#N/A</v>
      </c>
      <c r="H971" s="15" t="e">
        <f t="shared" si="194"/>
        <v>#N/A</v>
      </c>
      <c r="I971" s="15" t="e">
        <f t="shared" si="194"/>
        <v>#N/A</v>
      </c>
      <c r="J971" s="15" t="e">
        <f t="shared" si="194"/>
        <v>#N/A</v>
      </c>
      <c r="K971" s="15" t="e">
        <f t="shared" si="194"/>
        <v>#N/A</v>
      </c>
      <c r="L971" s="15" t="e">
        <f t="shared" si="194"/>
        <v>#N/A</v>
      </c>
      <c r="M971" s="15" t="e">
        <f t="shared" si="194"/>
        <v>#N/A</v>
      </c>
      <c r="N971" s="15" t="e">
        <f t="shared" si="194"/>
        <v>#N/A</v>
      </c>
      <c r="O971" s="15" t="e">
        <f t="shared" si="194"/>
        <v>#N/A</v>
      </c>
      <c r="P971" s="15" t="e">
        <f t="shared" si="194"/>
        <v>#N/A</v>
      </c>
      <c r="Q971" s="15" t="e">
        <f t="shared" si="194"/>
        <v>#N/A</v>
      </c>
      <c r="R971" s="15" t="e">
        <f t="shared" si="194"/>
        <v>#N/A</v>
      </c>
      <c r="S971" s="15" t="e">
        <f t="shared" si="194"/>
        <v>#N/A</v>
      </c>
      <c r="T971" s="15" t="e">
        <f t="shared" si="194"/>
        <v>#N/A</v>
      </c>
      <c r="U971" s="15" t="e">
        <f t="shared" si="194"/>
        <v>#N/A</v>
      </c>
      <c r="V971" s="15" t="e">
        <f t="shared" si="194"/>
        <v>#N/A</v>
      </c>
      <c r="W971" s="18" t="e">
        <f t="shared" si="187"/>
        <v>#N/A</v>
      </c>
      <c r="X971" s="18" t="e">
        <f t="shared" si="188"/>
        <v>#N/A</v>
      </c>
      <c r="Y971" s="18" t="e">
        <f t="shared" si="189"/>
        <v>#N/A</v>
      </c>
      <c r="Z971" s="18" t="e">
        <f t="shared" si="190"/>
        <v>#N/A</v>
      </c>
      <c r="AA971" s="15" t="e">
        <f t="shared" si="191"/>
        <v>#N/A</v>
      </c>
      <c r="AB971" s="15" t="e">
        <f t="shared" si="192"/>
        <v>#N/A</v>
      </c>
      <c r="AC971" s="15" t="e">
        <f t="shared" si="193"/>
        <v>#N/A</v>
      </c>
    </row>
    <row r="972" spans="1:29" hidden="1" x14ac:dyDescent="0.2">
      <c r="A972">
        <v>5366</v>
      </c>
      <c r="D972" t="s">
        <v>4335</v>
      </c>
      <c r="E972" t="s">
        <v>78</v>
      </c>
      <c r="F972" t="s">
        <v>868</v>
      </c>
      <c r="G972" t="e">
        <f t="shared" si="186"/>
        <v>#N/A</v>
      </c>
      <c r="H972" s="15" t="e">
        <f t="shared" si="194"/>
        <v>#N/A</v>
      </c>
      <c r="I972" s="15" t="e">
        <f t="shared" si="194"/>
        <v>#N/A</v>
      </c>
      <c r="J972" s="15" t="e">
        <f t="shared" si="194"/>
        <v>#N/A</v>
      </c>
      <c r="K972" s="15" t="e">
        <f t="shared" si="194"/>
        <v>#N/A</v>
      </c>
      <c r="L972" s="15" t="e">
        <f t="shared" si="194"/>
        <v>#N/A</v>
      </c>
      <c r="M972" s="15" t="e">
        <f t="shared" si="194"/>
        <v>#N/A</v>
      </c>
      <c r="N972" s="15" t="e">
        <f t="shared" si="194"/>
        <v>#N/A</v>
      </c>
      <c r="O972" s="15" t="e">
        <f t="shared" si="194"/>
        <v>#N/A</v>
      </c>
      <c r="P972" s="15" t="e">
        <f t="shared" si="194"/>
        <v>#N/A</v>
      </c>
      <c r="Q972" s="15" t="e">
        <f t="shared" si="194"/>
        <v>#N/A</v>
      </c>
      <c r="R972" s="15" t="e">
        <f t="shared" si="194"/>
        <v>#N/A</v>
      </c>
      <c r="S972" s="15" t="e">
        <f t="shared" si="194"/>
        <v>#N/A</v>
      </c>
      <c r="T972" s="15" t="e">
        <f t="shared" si="194"/>
        <v>#N/A</v>
      </c>
      <c r="U972" s="15" t="e">
        <f t="shared" si="194"/>
        <v>#N/A</v>
      </c>
      <c r="V972" s="15" t="e">
        <f t="shared" si="194"/>
        <v>#N/A</v>
      </c>
      <c r="W972" s="18" t="e">
        <f t="shared" si="187"/>
        <v>#N/A</v>
      </c>
      <c r="X972" s="18" t="e">
        <f t="shared" si="188"/>
        <v>#N/A</v>
      </c>
      <c r="Y972" s="18" t="e">
        <f t="shared" si="189"/>
        <v>#N/A</v>
      </c>
      <c r="Z972" s="18" t="e">
        <f t="shared" si="190"/>
        <v>#N/A</v>
      </c>
      <c r="AA972" s="15" t="e">
        <f t="shared" si="191"/>
        <v>#N/A</v>
      </c>
      <c r="AB972" s="15" t="e">
        <f t="shared" si="192"/>
        <v>#N/A</v>
      </c>
      <c r="AC972" s="15" t="e">
        <f t="shared" si="193"/>
        <v>#N/A</v>
      </c>
    </row>
    <row r="973" spans="1:29" hidden="1" x14ac:dyDescent="0.2">
      <c r="A973">
        <v>5367</v>
      </c>
      <c r="C973" t="s">
        <v>4336</v>
      </c>
      <c r="D973" t="s">
        <v>4337</v>
      </c>
      <c r="E973" t="s">
        <v>78</v>
      </c>
      <c r="F973" t="s">
        <v>868</v>
      </c>
      <c r="G973" t="e">
        <f t="shared" si="186"/>
        <v>#N/A</v>
      </c>
      <c r="H973" s="15" t="e">
        <f t="shared" si="194"/>
        <v>#N/A</v>
      </c>
      <c r="I973" s="15" t="e">
        <f t="shared" si="194"/>
        <v>#N/A</v>
      </c>
      <c r="J973" s="15" t="e">
        <f t="shared" si="194"/>
        <v>#N/A</v>
      </c>
      <c r="K973" s="15" t="e">
        <f t="shared" si="194"/>
        <v>#N/A</v>
      </c>
      <c r="L973" s="15" t="e">
        <f t="shared" si="194"/>
        <v>#N/A</v>
      </c>
      <c r="M973" s="15" t="e">
        <f t="shared" si="194"/>
        <v>#N/A</v>
      </c>
      <c r="N973" s="15" t="e">
        <f t="shared" si="194"/>
        <v>#N/A</v>
      </c>
      <c r="O973" s="15" t="e">
        <f t="shared" si="194"/>
        <v>#N/A</v>
      </c>
      <c r="P973" s="15" t="e">
        <f t="shared" si="194"/>
        <v>#N/A</v>
      </c>
      <c r="Q973" s="15" t="e">
        <f t="shared" si="194"/>
        <v>#N/A</v>
      </c>
      <c r="R973" s="15" t="e">
        <f t="shared" si="194"/>
        <v>#N/A</v>
      </c>
      <c r="S973" s="15" t="e">
        <f t="shared" si="194"/>
        <v>#N/A</v>
      </c>
      <c r="T973" s="15" t="e">
        <f t="shared" si="194"/>
        <v>#N/A</v>
      </c>
      <c r="U973" s="15" t="e">
        <f t="shared" si="194"/>
        <v>#N/A</v>
      </c>
      <c r="V973" s="15" t="e">
        <f t="shared" si="194"/>
        <v>#N/A</v>
      </c>
      <c r="W973" s="18" t="e">
        <f t="shared" si="187"/>
        <v>#N/A</v>
      </c>
      <c r="X973" s="18" t="e">
        <f t="shared" si="188"/>
        <v>#N/A</v>
      </c>
      <c r="Y973" s="18" t="e">
        <f t="shared" si="189"/>
        <v>#N/A</v>
      </c>
      <c r="Z973" s="18" t="e">
        <f t="shared" si="190"/>
        <v>#N/A</v>
      </c>
      <c r="AA973" s="15" t="e">
        <f t="shared" si="191"/>
        <v>#N/A</v>
      </c>
      <c r="AB973" s="15" t="e">
        <f t="shared" si="192"/>
        <v>#N/A</v>
      </c>
      <c r="AC973" s="15" t="e">
        <f t="shared" si="193"/>
        <v>#N/A</v>
      </c>
    </row>
    <row r="974" spans="1:29" hidden="1" x14ac:dyDescent="0.2">
      <c r="A974">
        <v>5368</v>
      </c>
      <c r="C974" t="s">
        <v>4338</v>
      </c>
      <c r="D974" t="s">
        <v>4339</v>
      </c>
      <c r="E974" t="s">
        <v>78</v>
      </c>
      <c r="F974" t="s">
        <v>868</v>
      </c>
      <c r="G974" t="e">
        <f t="shared" si="186"/>
        <v>#N/A</v>
      </c>
      <c r="H974" s="15" t="e">
        <f t="shared" si="194"/>
        <v>#N/A</v>
      </c>
      <c r="I974" s="15" t="e">
        <f t="shared" si="194"/>
        <v>#N/A</v>
      </c>
      <c r="J974" s="15" t="e">
        <f t="shared" si="194"/>
        <v>#N/A</v>
      </c>
      <c r="K974" s="15" t="e">
        <f t="shared" si="194"/>
        <v>#N/A</v>
      </c>
      <c r="L974" s="15" t="e">
        <f t="shared" si="194"/>
        <v>#N/A</v>
      </c>
      <c r="M974" s="15" t="e">
        <f t="shared" si="194"/>
        <v>#N/A</v>
      </c>
      <c r="N974" s="15" t="e">
        <f t="shared" si="194"/>
        <v>#N/A</v>
      </c>
      <c r="O974" s="15" t="e">
        <f t="shared" si="194"/>
        <v>#N/A</v>
      </c>
      <c r="P974" s="15" t="e">
        <f t="shared" si="194"/>
        <v>#N/A</v>
      </c>
      <c r="Q974" s="15" t="e">
        <f t="shared" si="194"/>
        <v>#N/A</v>
      </c>
      <c r="R974" s="15" t="e">
        <f t="shared" si="194"/>
        <v>#N/A</v>
      </c>
      <c r="S974" s="15" t="e">
        <f t="shared" si="194"/>
        <v>#N/A</v>
      </c>
      <c r="T974" s="15" t="e">
        <f t="shared" si="194"/>
        <v>#N/A</v>
      </c>
      <c r="U974" s="15" t="e">
        <f t="shared" si="194"/>
        <v>#N/A</v>
      </c>
      <c r="V974" s="15" t="e">
        <f t="shared" si="194"/>
        <v>#N/A</v>
      </c>
      <c r="W974" s="18" t="e">
        <f t="shared" si="187"/>
        <v>#N/A</v>
      </c>
      <c r="X974" s="18" t="e">
        <f t="shared" si="188"/>
        <v>#N/A</v>
      </c>
      <c r="Y974" s="18" t="e">
        <f t="shared" si="189"/>
        <v>#N/A</v>
      </c>
      <c r="Z974" s="18" t="e">
        <f t="shared" si="190"/>
        <v>#N/A</v>
      </c>
      <c r="AA974" s="15" t="e">
        <f t="shared" si="191"/>
        <v>#N/A</v>
      </c>
      <c r="AB974" s="15" t="e">
        <f t="shared" si="192"/>
        <v>#N/A</v>
      </c>
      <c r="AC974" s="15" t="e">
        <f t="shared" si="193"/>
        <v>#N/A</v>
      </c>
    </row>
    <row r="975" spans="1:29" hidden="1" x14ac:dyDescent="0.2">
      <c r="A975">
        <v>5377</v>
      </c>
      <c r="C975" t="s">
        <v>4345</v>
      </c>
      <c r="D975" t="s">
        <v>4346</v>
      </c>
      <c r="E975" t="s">
        <v>78</v>
      </c>
      <c r="F975" t="s">
        <v>868</v>
      </c>
      <c r="G975" t="e">
        <f t="shared" si="186"/>
        <v>#N/A</v>
      </c>
      <c r="H975" s="15" t="e">
        <f t="shared" si="194"/>
        <v>#N/A</v>
      </c>
      <c r="I975" s="15" t="e">
        <f t="shared" si="194"/>
        <v>#N/A</v>
      </c>
      <c r="J975" s="15" t="e">
        <f t="shared" si="194"/>
        <v>#N/A</v>
      </c>
      <c r="K975" s="15" t="e">
        <f t="shared" si="194"/>
        <v>#N/A</v>
      </c>
      <c r="L975" s="15" t="e">
        <f t="shared" si="194"/>
        <v>#N/A</v>
      </c>
      <c r="M975" s="15" t="e">
        <f t="shared" si="194"/>
        <v>#N/A</v>
      </c>
      <c r="N975" s="15" t="e">
        <f t="shared" si="194"/>
        <v>#N/A</v>
      </c>
      <c r="O975" s="15" t="e">
        <f t="shared" si="194"/>
        <v>#N/A</v>
      </c>
      <c r="P975" s="15" t="e">
        <f t="shared" si="194"/>
        <v>#N/A</v>
      </c>
      <c r="Q975" s="15" t="e">
        <f t="shared" si="194"/>
        <v>#N/A</v>
      </c>
      <c r="R975" s="15" t="e">
        <f t="shared" si="194"/>
        <v>#N/A</v>
      </c>
      <c r="S975" s="15" t="e">
        <f t="shared" si="194"/>
        <v>#N/A</v>
      </c>
      <c r="T975" s="15" t="e">
        <f t="shared" si="194"/>
        <v>#N/A</v>
      </c>
      <c r="U975" s="15" t="e">
        <f t="shared" si="194"/>
        <v>#N/A</v>
      </c>
      <c r="V975" s="15" t="e">
        <f t="shared" si="194"/>
        <v>#N/A</v>
      </c>
      <c r="W975" s="18" t="e">
        <f t="shared" si="187"/>
        <v>#N/A</v>
      </c>
      <c r="X975" s="18" t="e">
        <f t="shared" si="188"/>
        <v>#N/A</v>
      </c>
      <c r="Y975" s="18" t="e">
        <f t="shared" si="189"/>
        <v>#N/A</v>
      </c>
      <c r="Z975" s="18" t="e">
        <f t="shared" si="190"/>
        <v>#N/A</v>
      </c>
      <c r="AA975" s="15" t="e">
        <f t="shared" si="191"/>
        <v>#N/A</v>
      </c>
      <c r="AB975" s="15" t="e">
        <f t="shared" si="192"/>
        <v>#N/A</v>
      </c>
      <c r="AC975" s="15" t="e">
        <f t="shared" si="193"/>
        <v>#N/A</v>
      </c>
    </row>
    <row r="976" spans="1:29" hidden="1" x14ac:dyDescent="0.2">
      <c r="A976">
        <v>5378</v>
      </c>
      <c r="C976" t="s">
        <v>4347</v>
      </c>
      <c r="D976" t="s">
        <v>4348</v>
      </c>
      <c r="E976" t="s">
        <v>78</v>
      </c>
      <c r="F976" t="s">
        <v>868</v>
      </c>
      <c r="G976" t="e">
        <f t="shared" si="186"/>
        <v>#N/A</v>
      </c>
      <c r="H976" s="15" t="e">
        <f t="shared" si="194"/>
        <v>#N/A</v>
      </c>
      <c r="I976" s="15" t="e">
        <f t="shared" si="194"/>
        <v>#N/A</v>
      </c>
      <c r="J976" s="15" t="e">
        <f t="shared" si="194"/>
        <v>#N/A</v>
      </c>
      <c r="K976" s="15" t="e">
        <f t="shared" si="194"/>
        <v>#N/A</v>
      </c>
      <c r="L976" s="15" t="e">
        <f t="shared" si="194"/>
        <v>#N/A</v>
      </c>
      <c r="M976" s="15" t="e">
        <f t="shared" si="194"/>
        <v>#N/A</v>
      </c>
      <c r="N976" s="15" t="e">
        <f t="shared" si="194"/>
        <v>#N/A</v>
      </c>
      <c r="O976" s="15" t="e">
        <f t="shared" si="194"/>
        <v>#N/A</v>
      </c>
      <c r="P976" s="15" t="e">
        <f t="shared" si="194"/>
        <v>#N/A</v>
      </c>
      <c r="Q976" s="15" t="e">
        <f t="shared" si="194"/>
        <v>#N/A</v>
      </c>
      <c r="R976" s="15" t="e">
        <f t="shared" si="194"/>
        <v>#N/A</v>
      </c>
      <c r="S976" s="15" t="e">
        <f t="shared" si="194"/>
        <v>#N/A</v>
      </c>
      <c r="T976" s="15" t="e">
        <f t="shared" si="194"/>
        <v>#N/A</v>
      </c>
      <c r="U976" s="15" t="e">
        <f t="shared" si="194"/>
        <v>#N/A</v>
      </c>
      <c r="V976" s="15" t="e">
        <f t="shared" si="194"/>
        <v>#N/A</v>
      </c>
      <c r="W976" s="18" t="e">
        <f t="shared" si="187"/>
        <v>#N/A</v>
      </c>
      <c r="X976" s="18" t="e">
        <f t="shared" si="188"/>
        <v>#N/A</v>
      </c>
      <c r="Y976" s="18" t="e">
        <f t="shared" si="189"/>
        <v>#N/A</v>
      </c>
      <c r="Z976" s="18" t="e">
        <f t="shared" si="190"/>
        <v>#N/A</v>
      </c>
      <c r="AA976" s="15" t="e">
        <f t="shared" si="191"/>
        <v>#N/A</v>
      </c>
      <c r="AB976" s="15" t="e">
        <f t="shared" si="192"/>
        <v>#N/A</v>
      </c>
      <c r="AC976" s="15" t="e">
        <f t="shared" si="193"/>
        <v>#N/A</v>
      </c>
    </row>
    <row r="977" spans="1:29" hidden="1" x14ac:dyDescent="0.2">
      <c r="A977">
        <v>5379</v>
      </c>
      <c r="C977" t="s">
        <v>4349</v>
      </c>
      <c r="D977" t="s">
        <v>4350</v>
      </c>
      <c r="E977" t="s">
        <v>78</v>
      </c>
      <c r="F977" t="s">
        <v>868</v>
      </c>
      <c r="G977" t="e">
        <f t="shared" si="186"/>
        <v>#N/A</v>
      </c>
      <c r="H977" s="15" t="e">
        <f t="shared" ref="H977:V993" si="195">VLOOKUP($A977,SIBMonthly,H$1,FALSE)</f>
        <v>#N/A</v>
      </c>
      <c r="I977" s="15" t="e">
        <f t="shared" si="195"/>
        <v>#N/A</v>
      </c>
      <c r="J977" s="15" t="e">
        <f t="shared" si="195"/>
        <v>#N/A</v>
      </c>
      <c r="K977" s="15" t="e">
        <f t="shared" si="195"/>
        <v>#N/A</v>
      </c>
      <c r="L977" s="15" t="e">
        <f t="shared" si="195"/>
        <v>#N/A</v>
      </c>
      <c r="M977" s="15" t="e">
        <f t="shared" si="195"/>
        <v>#N/A</v>
      </c>
      <c r="N977" s="15" t="e">
        <f t="shared" si="195"/>
        <v>#N/A</v>
      </c>
      <c r="O977" s="15" t="e">
        <f t="shared" si="195"/>
        <v>#N/A</v>
      </c>
      <c r="P977" s="15" t="e">
        <f t="shared" si="195"/>
        <v>#N/A</v>
      </c>
      <c r="Q977" s="15" t="e">
        <f t="shared" si="195"/>
        <v>#N/A</v>
      </c>
      <c r="R977" s="15" t="e">
        <f t="shared" si="195"/>
        <v>#N/A</v>
      </c>
      <c r="S977" s="15" t="e">
        <f t="shared" si="195"/>
        <v>#N/A</v>
      </c>
      <c r="T977" s="15" t="e">
        <f t="shared" si="195"/>
        <v>#N/A</v>
      </c>
      <c r="U977" s="15" t="e">
        <f t="shared" si="195"/>
        <v>#N/A</v>
      </c>
      <c r="V977" s="15" t="e">
        <f t="shared" si="195"/>
        <v>#N/A</v>
      </c>
      <c r="W977" s="18" t="e">
        <f t="shared" si="187"/>
        <v>#N/A</v>
      </c>
      <c r="X977" s="18" t="e">
        <f t="shared" si="188"/>
        <v>#N/A</v>
      </c>
      <c r="Y977" s="18" t="e">
        <f t="shared" si="189"/>
        <v>#N/A</v>
      </c>
      <c r="Z977" s="18" t="e">
        <f t="shared" si="190"/>
        <v>#N/A</v>
      </c>
      <c r="AA977" s="15" t="e">
        <f t="shared" si="191"/>
        <v>#N/A</v>
      </c>
      <c r="AB977" s="15" t="e">
        <f t="shared" si="192"/>
        <v>#N/A</v>
      </c>
      <c r="AC977" s="15" t="e">
        <f t="shared" si="193"/>
        <v>#N/A</v>
      </c>
    </row>
    <row r="978" spans="1:29" hidden="1" x14ac:dyDescent="0.2">
      <c r="A978">
        <v>5380</v>
      </c>
      <c r="C978" t="s">
        <v>4351</v>
      </c>
      <c r="D978" t="s">
        <v>4352</v>
      </c>
      <c r="E978" t="s">
        <v>78</v>
      </c>
      <c r="F978" t="s">
        <v>868</v>
      </c>
      <c r="G978" t="e">
        <f t="shared" si="186"/>
        <v>#N/A</v>
      </c>
      <c r="H978" s="15" t="e">
        <f t="shared" si="195"/>
        <v>#N/A</v>
      </c>
      <c r="I978" s="15" t="e">
        <f t="shared" si="195"/>
        <v>#N/A</v>
      </c>
      <c r="J978" s="15" t="e">
        <f t="shared" si="195"/>
        <v>#N/A</v>
      </c>
      <c r="K978" s="15" t="e">
        <f t="shared" si="195"/>
        <v>#N/A</v>
      </c>
      <c r="L978" s="15" t="e">
        <f t="shared" si="195"/>
        <v>#N/A</v>
      </c>
      <c r="M978" s="15" t="e">
        <f t="shared" si="195"/>
        <v>#N/A</v>
      </c>
      <c r="N978" s="15" t="e">
        <f t="shared" si="195"/>
        <v>#N/A</v>
      </c>
      <c r="O978" s="15" t="e">
        <f t="shared" si="195"/>
        <v>#N/A</v>
      </c>
      <c r="P978" s="15" t="e">
        <f t="shared" si="195"/>
        <v>#N/A</v>
      </c>
      <c r="Q978" s="15" t="e">
        <f t="shared" si="195"/>
        <v>#N/A</v>
      </c>
      <c r="R978" s="15" t="e">
        <f t="shared" si="195"/>
        <v>#N/A</v>
      </c>
      <c r="S978" s="15" t="e">
        <f t="shared" si="195"/>
        <v>#N/A</v>
      </c>
      <c r="T978" s="15" t="e">
        <f t="shared" si="195"/>
        <v>#N/A</v>
      </c>
      <c r="U978" s="15" t="e">
        <f t="shared" si="195"/>
        <v>#N/A</v>
      </c>
      <c r="V978" s="15" t="e">
        <f t="shared" si="195"/>
        <v>#N/A</v>
      </c>
      <c r="W978" s="18" t="e">
        <f t="shared" si="187"/>
        <v>#N/A</v>
      </c>
      <c r="X978" s="18" t="e">
        <f t="shared" si="188"/>
        <v>#N/A</v>
      </c>
      <c r="Y978" s="18" t="e">
        <f t="shared" si="189"/>
        <v>#N/A</v>
      </c>
      <c r="Z978" s="18" t="e">
        <f t="shared" si="190"/>
        <v>#N/A</v>
      </c>
      <c r="AA978" s="15" t="e">
        <f t="shared" si="191"/>
        <v>#N/A</v>
      </c>
      <c r="AB978" s="15" t="e">
        <f t="shared" si="192"/>
        <v>#N/A</v>
      </c>
      <c r="AC978" s="15" t="e">
        <f t="shared" si="193"/>
        <v>#N/A</v>
      </c>
    </row>
    <row r="979" spans="1:29" hidden="1" x14ac:dyDescent="0.2">
      <c r="A979">
        <v>5381</v>
      </c>
      <c r="D979" t="s">
        <v>4353</v>
      </c>
      <c r="E979" t="s">
        <v>78</v>
      </c>
      <c r="F979" t="s">
        <v>868</v>
      </c>
      <c r="G979" t="e">
        <f t="shared" si="186"/>
        <v>#N/A</v>
      </c>
      <c r="H979" s="15" t="e">
        <f t="shared" si="195"/>
        <v>#N/A</v>
      </c>
      <c r="I979" s="15" t="e">
        <f t="shared" si="195"/>
        <v>#N/A</v>
      </c>
      <c r="J979" s="15" t="e">
        <f t="shared" si="195"/>
        <v>#N/A</v>
      </c>
      <c r="K979" s="15" t="e">
        <f t="shared" si="195"/>
        <v>#N/A</v>
      </c>
      <c r="L979" s="15" t="e">
        <f t="shared" si="195"/>
        <v>#N/A</v>
      </c>
      <c r="M979" s="15" t="e">
        <f t="shared" si="195"/>
        <v>#N/A</v>
      </c>
      <c r="N979" s="15" t="e">
        <f t="shared" si="195"/>
        <v>#N/A</v>
      </c>
      <c r="O979" s="15" t="e">
        <f t="shared" si="195"/>
        <v>#N/A</v>
      </c>
      <c r="P979" s="15" t="e">
        <f t="shared" si="195"/>
        <v>#N/A</v>
      </c>
      <c r="Q979" s="15" t="e">
        <f t="shared" si="195"/>
        <v>#N/A</v>
      </c>
      <c r="R979" s="15" t="e">
        <f t="shared" si="195"/>
        <v>#N/A</v>
      </c>
      <c r="S979" s="15" t="e">
        <f t="shared" si="195"/>
        <v>#N/A</v>
      </c>
      <c r="T979" s="15" t="e">
        <f t="shared" si="195"/>
        <v>#N/A</v>
      </c>
      <c r="U979" s="15" t="e">
        <f t="shared" si="195"/>
        <v>#N/A</v>
      </c>
      <c r="V979" s="15" t="e">
        <f t="shared" si="195"/>
        <v>#N/A</v>
      </c>
      <c r="W979" s="18" t="e">
        <f t="shared" si="187"/>
        <v>#N/A</v>
      </c>
      <c r="X979" s="18" t="e">
        <f t="shared" si="188"/>
        <v>#N/A</v>
      </c>
      <c r="Y979" s="18" t="e">
        <f t="shared" si="189"/>
        <v>#N/A</v>
      </c>
      <c r="Z979" s="18" t="e">
        <f t="shared" si="190"/>
        <v>#N/A</v>
      </c>
      <c r="AA979" s="15" t="e">
        <f t="shared" si="191"/>
        <v>#N/A</v>
      </c>
      <c r="AB979" s="15" t="e">
        <f t="shared" si="192"/>
        <v>#N/A</v>
      </c>
      <c r="AC979" s="15" t="e">
        <f t="shared" si="193"/>
        <v>#N/A</v>
      </c>
    </row>
    <row r="980" spans="1:29" hidden="1" x14ac:dyDescent="0.2">
      <c r="A980">
        <v>5382</v>
      </c>
      <c r="C980" t="s">
        <v>4354</v>
      </c>
      <c r="D980" t="s">
        <v>4355</v>
      </c>
      <c r="E980" t="s">
        <v>78</v>
      </c>
      <c r="F980" t="s">
        <v>868</v>
      </c>
      <c r="G980" t="e">
        <f t="shared" si="186"/>
        <v>#N/A</v>
      </c>
      <c r="H980" s="15" t="e">
        <f t="shared" si="195"/>
        <v>#N/A</v>
      </c>
      <c r="I980" s="15" t="e">
        <f t="shared" si="195"/>
        <v>#N/A</v>
      </c>
      <c r="J980" s="15" t="e">
        <f t="shared" si="195"/>
        <v>#N/A</v>
      </c>
      <c r="K980" s="15" t="e">
        <f t="shared" si="195"/>
        <v>#N/A</v>
      </c>
      <c r="L980" s="15" t="e">
        <f t="shared" si="195"/>
        <v>#N/A</v>
      </c>
      <c r="M980" s="15" t="e">
        <f t="shared" si="195"/>
        <v>#N/A</v>
      </c>
      <c r="N980" s="15" t="e">
        <f t="shared" si="195"/>
        <v>#N/A</v>
      </c>
      <c r="O980" s="15" t="e">
        <f t="shared" si="195"/>
        <v>#N/A</v>
      </c>
      <c r="P980" s="15" t="e">
        <f t="shared" si="195"/>
        <v>#N/A</v>
      </c>
      <c r="Q980" s="15" t="e">
        <f t="shared" si="195"/>
        <v>#N/A</v>
      </c>
      <c r="R980" s="15" t="e">
        <f t="shared" si="195"/>
        <v>#N/A</v>
      </c>
      <c r="S980" s="15" t="e">
        <f t="shared" si="195"/>
        <v>#N/A</v>
      </c>
      <c r="T980" s="15" t="e">
        <f t="shared" si="195"/>
        <v>#N/A</v>
      </c>
      <c r="U980" s="15" t="e">
        <f t="shared" si="195"/>
        <v>#N/A</v>
      </c>
      <c r="V980" s="15" t="e">
        <f t="shared" si="195"/>
        <v>#N/A</v>
      </c>
      <c r="W980" s="18" t="e">
        <f t="shared" si="187"/>
        <v>#N/A</v>
      </c>
      <c r="X980" s="18" t="e">
        <f t="shared" si="188"/>
        <v>#N/A</v>
      </c>
      <c r="Y980" s="18" t="e">
        <f t="shared" si="189"/>
        <v>#N/A</v>
      </c>
      <c r="Z980" s="18" t="e">
        <f t="shared" si="190"/>
        <v>#N/A</v>
      </c>
      <c r="AA980" s="15" t="e">
        <f t="shared" si="191"/>
        <v>#N/A</v>
      </c>
      <c r="AB980" s="15" t="e">
        <f t="shared" si="192"/>
        <v>#N/A</v>
      </c>
      <c r="AC980" s="15" t="e">
        <f t="shared" si="193"/>
        <v>#N/A</v>
      </c>
    </row>
    <row r="981" spans="1:29" hidden="1" x14ac:dyDescent="0.2">
      <c r="A981">
        <v>5383</v>
      </c>
      <c r="D981" t="s">
        <v>4356</v>
      </c>
      <c r="E981" t="s">
        <v>78</v>
      </c>
      <c r="F981" t="s">
        <v>868</v>
      </c>
      <c r="G981" t="e">
        <f t="shared" si="186"/>
        <v>#N/A</v>
      </c>
      <c r="H981" s="15" t="e">
        <f t="shared" si="195"/>
        <v>#N/A</v>
      </c>
      <c r="I981" s="15" t="e">
        <f t="shared" si="195"/>
        <v>#N/A</v>
      </c>
      <c r="J981" s="15" t="e">
        <f t="shared" si="195"/>
        <v>#N/A</v>
      </c>
      <c r="K981" s="15" t="e">
        <f t="shared" si="195"/>
        <v>#N/A</v>
      </c>
      <c r="L981" s="15" t="e">
        <f t="shared" si="195"/>
        <v>#N/A</v>
      </c>
      <c r="M981" s="15" t="e">
        <f t="shared" si="195"/>
        <v>#N/A</v>
      </c>
      <c r="N981" s="15" t="e">
        <f t="shared" si="195"/>
        <v>#N/A</v>
      </c>
      <c r="O981" s="15" t="e">
        <f t="shared" si="195"/>
        <v>#N/A</v>
      </c>
      <c r="P981" s="15" t="e">
        <f t="shared" si="195"/>
        <v>#N/A</v>
      </c>
      <c r="Q981" s="15" t="e">
        <f t="shared" si="195"/>
        <v>#N/A</v>
      </c>
      <c r="R981" s="15" t="e">
        <f t="shared" si="195"/>
        <v>#N/A</v>
      </c>
      <c r="S981" s="15" t="e">
        <f t="shared" si="195"/>
        <v>#N/A</v>
      </c>
      <c r="T981" s="15" t="e">
        <f t="shared" si="195"/>
        <v>#N/A</v>
      </c>
      <c r="U981" s="15" t="e">
        <f t="shared" si="195"/>
        <v>#N/A</v>
      </c>
      <c r="V981" s="15" t="e">
        <f t="shared" si="195"/>
        <v>#N/A</v>
      </c>
      <c r="W981" s="18" t="e">
        <f t="shared" si="187"/>
        <v>#N/A</v>
      </c>
      <c r="X981" s="18" t="e">
        <f t="shared" si="188"/>
        <v>#N/A</v>
      </c>
      <c r="Y981" s="18" t="e">
        <f t="shared" si="189"/>
        <v>#N/A</v>
      </c>
      <c r="Z981" s="18" t="e">
        <f t="shared" si="190"/>
        <v>#N/A</v>
      </c>
      <c r="AA981" s="15" t="e">
        <f t="shared" si="191"/>
        <v>#N/A</v>
      </c>
      <c r="AB981" s="15" t="e">
        <f t="shared" si="192"/>
        <v>#N/A</v>
      </c>
      <c r="AC981" s="15" t="e">
        <f t="shared" si="193"/>
        <v>#N/A</v>
      </c>
    </row>
    <row r="982" spans="1:29" hidden="1" x14ac:dyDescent="0.2">
      <c r="A982">
        <v>5384</v>
      </c>
      <c r="D982" t="s">
        <v>4357</v>
      </c>
      <c r="E982" t="s">
        <v>78</v>
      </c>
      <c r="F982" t="s">
        <v>868</v>
      </c>
      <c r="G982" t="e">
        <f t="shared" si="186"/>
        <v>#N/A</v>
      </c>
      <c r="H982" s="15" t="e">
        <f t="shared" si="195"/>
        <v>#N/A</v>
      </c>
      <c r="I982" s="15" t="e">
        <f t="shared" si="195"/>
        <v>#N/A</v>
      </c>
      <c r="J982" s="15" t="e">
        <f t="shared" si="195"/>
        <v>#N/A</v>
      </c>
      <c r="K982" s="15" t="e">
        <f t="shared" si="195"/>
        <v>#N/A</v>
      </c>
      <c r="L982" s="15" t="e">
        <f t="shared" si="195"/>
        <v>#N/A</v>
      </c>
      <c r="M982" s="15" t="e">
        <f t="shared" si="195"/>
        <v>#N/A</v>
      </c>
      <c r="N982" s="15" t="e">
        <f t="shared" si="195"/>
        <v>#N/A</v>
      </c>
      <c r="O982" s="15" t="e">
        <f t="shared" si="195"/>
        <v>#N/A</v>
      </c>
      <c r="P982" s="15" t="e">
        <f t="shared" si="195"/>
        <v>#N/A</v>
      </c>
      <c r="Q982" s="15" t="e">
        <f t="shared" si="195"/>
        <v>#N/A</v>
      </c>
      <c r="R982" s="15" t="e">
        <f t="shared" si="195"/>
        <v>#N/A</v>
      </c>
      <c r="S982" s="15" t="e">
        <f t="shared" si="195"/>
        <v>#N/A</v>
      </c>
      <c r="T982" s="15" t="e">
        <f t="shared" si="195"/>
        <v>#N/A</v>
      </c>
      <c r="U982" s="15" t="e">
        <f t="shared" si="195"/>
        <v>#N/A</v>
      </c>
      <c r="V982" s="15" t="e">
        <f t="shared" si="195"/>
        <v>#N/A</v>
      </c>
      <c r="W982" s="18" t="e">
        <f t="shared" si="187"/>
        <v>#N/A</v>
      </c>
      <c r="X982" s="18" t="e">
        <f t="shared" si="188"/>
        <v>#N/A</v>
      </c>
      <c r="Y982" s="18" t="e">
        <f t="shared" si="189"/>
        <v>#N/A</v>
      </c>
      <c r="Z982" s="18" t="e">
        <f t="shared" si="190"/>
        <v>#N/A</v>
      </c>
      <c r="AA982" s="15" t="e">
        <f t="shared" si="191"/>
        <v>#N/A</v>
      </c>
      <c r="AB982" s="15" t="e">
        <f t="shared" si="192"/>
        <v>#N/A</v>
      </c>
      <c r="AC982" s="15" t="e">
        <f t="shared" si="193"/>
        <v>#N/A</v>
      </c>
    </row>
    <row r="983" spans="1:29" hidden="1" x14ac:dyDescent="0.2">
      <c r="A983">
        <v>5385</v>
      </c>
      <c r="D983" t="s">
        <v>4358</v>
      </c>
      <c r="E983" t="s">
        <v>78</v>
      </c>
      <c r="F983" t="s">
        <v>868</v>
      </c>
      <c r="G983" t="e">
        <f t="shared" si="186"/>
        <v>#N/A</v>
      </c>
      <c r="H983" s="15" t="e">
        <f t="shared" si="195"/>
        <v>#N/A</v>
      </c>
      <c r="I983" s="15" t="e">
        <f t="shared" si="195"/>
        <v>#N/A</v>
      </c>
      <c r="J983" s="15" t="e">
        <f t="shared" si="195"/>
        <v>#N/A</v>
      </c>
      <c r="K983" s="15" t="e">
        <f t="shared" si="195"/>
        <v>#N/A</v>
      </c>
      <c r="L983" s="15" t="e">
        <f t="shared" si="195"/>
        <v>#N/A</v>
      </c>
      <c r="M983" s="15" t="e">
        <f t="shared" si="195"/>
        <v>#N/A</v>
      </c>
      <c r="N983" s="15" t="e">
        <f t="shared" si="195"/>
        <v>#N/A</v>
      </c>
      <c r="O983" s="15" t="e">
        <f t="shared" si="195"/>
        <v>#N/A</v>
      </c>
      <c r="P983" s="15" t="e">
        <f t="shared" si="195"/>
        <v>#N/A</v>
      </c>
      <c r="Q983" s="15" t="e">
        <f t="shared" si="195"/>
        <v>#N/A</v>
      </c>
      <c r="R983" s="15" t="e">
        <f t="shared" si="195"/>
        <v>#N/A</v>
      </c>
      <c r="S983" s="15" t="e">
        <f t="shared" si="195"/>
        <v>#N/A</v>
      </c>
      <c r="T983" s="15" t="e">
        <f t="shared" si="195"/>
        <v>#N/A</v>
      </c>
      <c r="U983" s="15" t="e">
        <f t="shared" si="195"/>
        <v>#N/A</v>
      </c>
      <c r="V983" s="15" t="e">
        <f t="shared" si="195"/>
        <v>#N/A</v>
      </c>
      <c r="W983" s="18" t="e">
        <f t="shared" si="187"/>
        <v>#N/A</v>
      </c>
      <c r="X983" s="18" t="e">
        <f t="shared" si="188"/>
        <v>#N/A</v>
      </c>
      <c r="Y983" s="18" t="e">
        <f t="shared" si="189"/>
        <v>#N/A</v>
      </c>
      <c r="Z983" s="18" t="e">
        <f t="shared" si="190"/>
        <v>#N/A</v>
      </c>
      <c r="AA983" s="15" t="e">
        <f t="shared" si="191"/>
        <v>#N/A</v>
      </c>
      <c r="AB983" s="15" t="e">
        <f t="shared" si="192"/>
        <v>#N/A</v>
      </c>
      <c r="AC983" s="15" t="e">
        <f t="shared" si="193"/>
        <v>#N/A</v>
      </c>
    </row>
    <row r="984" spans="1:29" hidden="1" x14ac:dyDescent="0.2">
      <c r="A984">
        <v>5386</v>
      </c>
      <c r="C984" t="s">
        <v>4359</v>
      </c>
      <c r="D984" t="s">
        <v>4360</v>
      </c>
      <c r="E984" t="s">
        <v>78</v>
      </c>
      <c r="F984" t="s">
        <v>868</v>
      </c>
      <c r="G984" t="e">
        <f t="shared" si="186"/>
        <v>#N/A</v>
      </c>
      <c r="H984" s="15" t="e">
        <f t="shared" si="195"/>
        <v>#N/A</v>
      </c>
      <c r="I984" s="15" t="e">
        <f t="shared" si="195"/>
        <v>#N/A</v>
      </c>
      <c r="J984" s="15" t="e">
        <f t="shared" si="195"/>
        <v>#N/A</v>
      </c>
      <c r="K984" s="15" t="e">
        <f t="shared" si="195"/>
        <v>#N/A</v>
      </c>
      <c r="L984" s="15" t="e">
        <f t="shared" si="195"/>
        <v>#N/A</v>
      </c>
      <c r="M984" s="15" t="e">
        <f t="shared" si="195"/>
        <v>#N/A</v>
      </c>
      <c r="N984" s="15" t="e">
        <f t="shared" si="195"/>
        <v>#N/A</v>
      </c>
      <c r="O984" s="15" t="e">
        <f t="shared" si="195"/>
        <v>#N/A</v>
      </c>
      <c r="P984" s="15" t="e">
        <f t="shared" si="195"/>
        <v>#N/A</v>
      </c>
      <c r="Q984" s="15" t="e">
        <f t="shared" si="195"/>
        <v>#N/A</v>
      </c>
      <c r="R984" s="15" t="e">
        <f t="shared" si="195"/>
        <v>#N/A</v>
      </c>
      <c r="S984" s="15" t="e">
        <f t="shared" si="195"/>
        <v>#N/A</v>
      </c>
      <c r="T984" s="15" t="e">
        <f t="shared" si="195"/>
        <v>#N/A</v>
      </c>
      <c r="U984" s="15" t="e">
        <f t="shared" si="195"/>
        <v>#N/A</v>
      </c>
      <c r="V984" s="15" t="e">
        <f t="shared" si="195"/>
        <v>#N/A</v>
      </c>
      <c r="W984" s="18" t="e">
        <f t="shared" si="187"/>
        <v>#N/A</v>
      </c>
      <c r="X984" s="18" t="e">
        <f t="shared" si="188"/>
        <v>#N/A</v>
      </c>
      <c r="Y984" s="18" t="e">
        <f t="shared" si="189"/>
        <v>#N/A</v>
      </c>
      <c r="Z984" s="18" t="e">
        <f t="shared" si="190"/>
        <v>#N/A</v>
      </c>
      <c r="AA984" s="15" t="e">
        <f t="shared" si="191"/>
        <v>#N/A</v>
      </c>
      <c r="AB984" s="15" t="e">
        <f t="shared" si="192"/>
        <v>#N/A</v>
      </c>
      <c r="AC984" s="15" t="e">
        <f t="shared" si="193"/>
        <v>#N/A</v>
      </c>
    </row>
    <row r="985" spans="1:29" hidden="1" x14ac:dyDescent="0.2">
      <c r="A985">
        <v>5387</v>
      </c>
      <c r="B985">
        <v>41927</v>
      </c>
      <c r="C985" t="s">
        <v>4362</v>
      </c>
      <c r="D985" t="s">
        <v>4363</v>
      </c>
      <c r="E985" t="s">
        <v>78</v>
      </c>
      <c r="F985" t="s">
        <v>868</v>
      </c>
      <c r="G985" t="e">
        <f t="shared" si="186"/>
        <v>#N/A</v>
      </c>
      <c r="H985" s="15" t="e">
        <f t="shared" si="195"/>
        <v>#N/A</v>
      </c>
      <c r="I985" s="15" t="e">
        <f t="shared" si="195"/>
        <v>#N/A</v>
      </c>
      <c r="J985" s="15" t="e">
        <f t="shared" si="195"/>
        <v>#N/A</v>
      </c>
      <c r="K985" s="15" t="e">
        <f t="shared" si="195"/>
        <v>#N/A</v>
      </c>
      <c r="L985" s="15" t="e">
        <f t="shared" si="195"/>
        <v>#N/A</v>
      </c>
      <c r="M985" s="15" t="e">
        <f t="shared" si="195"/>
        <v>#N/A</v>
      </c>
      <c r="N985" s="15" t="e">
        <f t="shared" si="195"/>
        <v>#N/A</v>
      </c>
      <c r="O985" s="15" t="e">
        <f t="shared" si="195"/>
        <v>#N/A</v>
      </c>
      <c r="P985" s="15" t="e">
        <f t="shared" si="195"/>
        <v>#N/A</v>
      </c>
      <c r="Q985" s="15" t="e">
        <f t="shared" si="195"/>
        <v>#N/A</v>
      </c>
      <c r="R985" s="15" t="e">
        <f t="shared" si="195"/>
        <v>#N/A</v>
      </c>
      <c r="S985" s="15" t="e">
        <f t="shared" si="195"/>
        <v>#N/A</v>
      </c>
      <c r="T985" s="15" t="e">
        <f t="shared" si="195"/>
        <v>#N/A</v>
      </c>
      <c r="U985" s="15" t="e">
        <f t="shared" si="195"/>
        <v>#N/A</v>
      </c>
      <c r="V985" s="15" t="e">
        <f t="shared" si="195"/>
        <v>#N/A</v>
      </c>
      <c r="W985" s="18" t="e">
        <f t="shared" si="187"/>
        <v>#N/A</v>
      </c>
      <c r="X985" s="18" t="e">
        <f t="shared" si="188"/>
        <v>#N/A</v>
      </c>
      <c r="Y985" s="18" t="e">
        <f t="shared" si="189"/>
        <v>#N/A</v>
      </c>
      <c r="Z985" s="18" t="e">
        <f t="shared" si="190"/>
        <v>#N/A</v>
      </c>
      <c r="AA985" s="15" t="e">
        <f t="shared" si="191"/>
        <v>#N/A</v>
      </c>
      <c r="AB985" s="15" t="e">
        <f t="shared" si="192"/>
        <v>#N/A</v>
      </c>
      <c r="AC985" s="15" t="e">
        <f t="shared" si="193"/>
        <v>#N/A</v>
      </c>
    </row>
    <row r="986" spans="1:29" hidden="1" x14ac:dyDescent="0.2">
      <c r="A986">
        <v>5388</v>
      </c>
      <c r="D986" t="s">
        <v>4364</v>
      </c>
      <c r="E986" t="s">
        <v>78</v>
      </c>
      <c r="F986" t="s">
        <v>868</v>
      </c>
      <c r="G986" t="e">
        <f t="shared" si="186"/>
        <v>#N/A</v>
      </c>
      <c r="H986" s="15" t="e">
        <f t="shared" si="195"/>
        <v>#N/A</v>
      </c>
      <c r="I986" s="15" t="e">
        <f t="shared" si="195"/>
        <v>#N/A</v>
      </c>
      <c r="J986" s="15" t="e">
        <f t="shared" si="195"/>
        <v>#N/A</v>
      </c>
      <c r="K986" s="15" t="e">
        <f t="shared" si="195"/>
        <v>#N/A</v>
      </c>
      <c r="L986" s="15" t="e">
        <f t="shared" si="195"/>
        <v>#N/A</v>
      </c>
      <c r="M986" s="15" t="e">
        <f t="shared" si="195"/>
        <v>#N/A</v>
      </c>
      <c r="N986" s="15" t="e">
        <f t="shared" si="195"/>
        <v>#N/A</v>
      </c>
      <c r="O986" s="15" t="e">
        <f t="shared" si="195"/>
        <v>#N/A</v>
      </c>
      <c r="P986" s="15" t="e">
        <f t="shared" si="195"/>
        <v>#N/A</v>
      </c>
      <c r="Q986" s="15" t="e">
        <f t="shared" si="195"/>
        <v>#N/A</v>
      </c>
      <c r="R986" s="15" t="e">
        <f t="shared" si="195"/>
        <v>#N/A</v>
      </c>
      <c r="S986" s="15" t="e">
        <f t="shared" si="195"/>
        <v>#N/A</v>
      </c>
      <c r="T986" s="15" t="e">
        <f t="shared" si="195"/>
        <v>#N/A</v>
      </c>
      <c r="U986" s="15" t="e">
        <f t="shared" si="195"/>
        <v>#N/A</v>
      </c>
      <c r="V986" s="15" t="e">
        <f t="shared" si="195"/>
        <v>#N/A</v>
      </c>
      <c r="W986" s="18" t="e">
        <f t="shared" si="187"/>
        <v>#N/A</v>
      </c>
      <c r="X986" s="18" t="e">
        <f t="shared" si="188"/>
        <v>#N/A</v>
      </c>
      <c r="Y986" s="18" t="e">
        <f t="shared" si="189"/>
        <v>#N/A</v>
      </c>
      <c r="Z986" s="18" t="e">
        <f t="shared" si="190"/>
        <v>#N/A</v>
      </c>
      <c r="AA986" s="15" t="e">
        <f t="shared" si="191"/>
        <v>#N/A</v>
      </c>
      <c r="AB986" s="15" t="e">
        <f t="shared" si="192"/>
        <v>#N/A</v>
      </c>
      <c r="AC986" s="15" t="e">
        <f t="shared" si="193"/>
        <v>#N/A</v>
      </c>
    </row>
    <row r="987" spans="1:29" hidden="1" x14ac:dyDescent="0.2">
      <c r="A987">
        <v>5389</v>
      </c>
      <c r="D987" t="s">
        <v>4365</v>
      </c>
      <c r="E987" t="s">
        <v>78</v>
      </c>
      <c r="F987" t="s">
        <v>868</v>
      </c>
      <c r="G987" t="e">
        <f t="shared" si="186"/>
        <v>#N/A</v>
      </c>
      <c r="H987" s="15" t="e">
        <f t="shared" si="195"/>
        <v>#N/A</v>
      </c>
      <c r="I987" s="15" t="e">
        <f t="shared" si="195"/>
        <v>#N/A</v>
      </c>
      <c r="J987" s="15" t="e">
        <f t="shared" si="195"/>
        <v>#N/A</v>
      </c>
      <c r="K987" s="15" t="e">
        <f t="shared" si="195"/>
        <v>#N/A</v>
      </c>
      <c r="L987" s="15" t="e">
        <f t="shared" si="195"/>
        <v>#N/A</v>
      </c>
      <c r="M987" s="15" t="e">
        <f t="shared" si="195"/>
        <v>#N/A</v>
      </c>
      <c r="N987" s="15" t="e">
        <f t="shared" si="195"/>
        <v>#N/A</v>
      </c>
      <c r="O987" s="15" t="e">
        <f t="shared" si="195"/>
        <v>#N/A</v>
      </c>
      <c r="P987" s="15" t="e">
        <f t="shared" si="195"/>
        <v>#N/A</v>
      </c>
      <c r="Q987" s="15" t="e">
        <f t="shared" si="195"/>
        <v>#N/A</v>
      </c>
      <c r="R987" s="15" t="e">
        <f t="shared" si="195"/>
        <v>#N/A</v>
      </c>
      <c r="S987" s="15" t="e">
        <f t="shared" si="195"/>
        <v>#N/A</v>
      </c>
      <c r="T987" s="15" t="e">
        <f t="shared" si="195"/>
        <v>#N/A</v>
      </c>
      <c r="U987" s="15" t="e">
        <f t="shared" si="195"/>
        <v>#N/A</v>
      </c>
      <c r="V987" s="15" t="e">
        <f t="shared" si="195"/>
        <v>#N/A</v>
      </c>
      <c r="W987" s="18" t="e">
        <f t="shared" si="187"/>
        <v>#N/A</v>
      </c>
      <c r="X987" s="18" t="e">
        <f t="shared" si="188"/>
        <v>#N/A</v>
      </c>
      <c r="Y987" s="18" t="e">
        <f t="shared" si="189"/>
        <v>#N/A</v>
      </c>
      <c r="Z987" s="18" t="e">
        <f t="shared" si="190"/>
        <v>#N/A</v>
      </c>
      <c r="AA987" s="15" t="e">
        <f t="shared" si="191"/>
        <v>#N/A</v>
      </c>
      <c r="AB987" s="15" t="e">
        <f t="shared" si="192"/>
        <v>#N/A</v>
      </c>
      <c r="AC987" s="15" t="e">
        <f t="shared" si="193"/>
        <v>#N/A</v>
      </c>
    </row>
    <row r="988" spans="1:29" hidden="1" x14ac:dyDescent="0.2">
      <c r="A988">
        <v>5390</v>
      </c>
      <c r="C988" t="s">
        <v>4366</v>
      </c>
      <c r="D988" t="s">
        <v>4367</v>
      </c>
      <c r="E988" t="s">
        <v>78</v>
      </c>
      <c r="F988" t="s">
        <v>868</v>
      </c>
      <c r="G988" t="e">
        <f t="shared" si="186"/>
        <v>#N/A</v>
      </c>
      <c r="H988" s="15" t="e">
        <f t="shared" si="195"/>
        <v>#N/A</v>
      </c>
      <c r="I988" s="15" t="e">
        <f t="shared" si="195"/>
        <v>#N/A</v>
      </c>
      <c r="J988" s="15" t="e">
        <f t="shared" si="195"/>
        <v>#N/A</v>
      </c>
      <c r="K988" s="15" t="e">
        <f t="shared" si="195"/>
        <v>#N/A</v>
      </c>
      <c r="L988" s="15" t="e">
        <f t="shared" si="195"/>
        <v>#N/A</v>
      </c>
      <c r="M988" s="15" t="e">
        <f t="shared" si="195"/>
        <v>#N/A</v>
      </c>
      <c r="N988" s="15" t="e">
        <f t="shared" si="195"/>
        <v>#N/A</v>
      </c>
      <c r="O988" s="15" t="e">
        <f t="shared" si="195"/>
        <v>#N/A</v>
      </c>
      <c r="P988" s="15" t="e">
        <f t="shared" si="195"/>
        <v>#N/A</v>
      </c>
      <c r="Q988" s="15" t="e">
        <f t="shared" si="195"/>
        <v>#N/A</v>
      </c>
      <c r="R988" s="15" t="e">
        <f t="shared" si="195"/>
        <v>#N/A</v>
      </c>
      <c r="S988" s="15" t="e">
        <f t="shared" si="195"/>
        <v>#N/A</v>
      </c>
      <c r="T988" s="15" t="e">
        <f t="shared" si="195"/>
        <v>#N/A</v>
      </c>
      <c r="U988" s="15" t="e">
        <f t="shared" si="195"/>
        <v>#N/A</v>
      </c>
      <c r="V988" s="15" t="e">
        <f t="shared" si="195"/>
        <v>#N/A</v>
      </c>
      <c r="W988" s="18" t="e">
        <f t="shared" si="187"/>
        <v>#N/A</v>
      </c>
      <c r="X988" s="18" t="e">
        <f t="shared" si="188"/>
        <v>#N/A</v>
      </c>
      <c r="Y988" s="18" t="e">
        <f t="shared" si="189"/>
        <v>#N/A</v>
      </c>
      <c r="Z988" s="18" t="e">
        <f t="shared" si="190"/>
        <v>#N/A</v>
      </c>
      <c r="AA988" s="15" t="e">
        <f t="shared" si="191"/>
        <v>#N/A</v>
      </c>
      <c r="AB988" s="15" t="e">
        <f t="shared" si="192"/>
        <v>#N/A</v>
      </c>
      <c r="AC988" s="15" t="e">
        <f t="shared" si="193"/>
        <v>#N/A</v>
      </c>
    </row>
    <row r="989" spans="1:29" hidden="1" x14ac:dyDescent="0.2">
      <c r="A989">
        <v>5391</v>
      </c>
      <c r="D989" t="s">
        <v>4368</v>
      </c>
      <c r="E989" t="s">
        <v>78</v>
      </c>
      <c r="F989" t="s">
        <v>868</v>
      </c>
      <c r="G989" t="e">
        <f t="shared" si="186"/>
        <v>#N/A</v>
      </c>
      <c r="H989" s="15" t="e">
        <f t="shared" si="195"/>
        <v>#N/A</v>
      </c>
      <c r="I989" s="15" t="e">
        <f t="shared" si="195"/>
        <v>#N/A</v>
      </c>
      <c r="J989" s="15" t="e">
        <f t="shared" si="195"/>
        <v>#N/A</v>
      </c>
      <c r="K989" s="15" t="e">
        <f t="shared" si="195"/>
        <v>#N/A</v>
      </c>
      <c r="L989" s="15" t="e">
        <f t="shared" si="195"/>
        <v>#N/A</v>
      </c>
      <c r="M989" s="15" t="e">
        <f t="shared" si="195"/>
        <v>#N/A</v>
      </c>
      <c r="N989" s="15" t="e">
        <f t="shared" si="195"/>
        <v>#N/A</v>
      </c>
      <c r="O989" s="15" t="e">
        <f t="shared" si="195"/>
        <v>#N/A</v>
      </c>
      <c r="P989" s="15" t="e">
        <f t="shared" si="195"/>
        <v>#N/A</v>
      </c>
      <c r="Q989" s="15" t="e">
        <f t="shared" si="195"/>
        <v>#N/A</v>
      </c>
      <c r="R989" s="15" t="e">
        <f t="shared" si="195"/>
        <v>#N/A</v>
      </c>
      <c r="S989" s="15" t="e">
        <f t="shared" si="195"/>
        <v>#N/A</v>
      </c>
      <c r="T989" s="15" t="e">
        <f t="shared" si="195"/>
        <v>#N/A</v>
      </c>
      <c r="U989" s="15" t="e">
        <f t="shared" si="195"/>
        <v>#N/A</v>
      </c>
      <c r="V989" s="15" t="e">
        <f t="shared" si="195"/>
        <v>#N/A</v>
      </c>
      <c r="W989" s="18" t="e">
        <f t="shared" si="187"/>
        <v>#N/A</v>
      </c>
      <c r="X989" s="18" t="e">
        <f t="shared" si="188"/>
        <v>#N/A</v>
      </c>
      <c r="Y989" s="18" t="e">
        <f t="shared" si="189"/>
        <v>#N/A</v>
      </c>
      <c r="Z989" s="18" t="e">
        <f t="shared" si="190"/>
        <v>#N/A</v>
      </c>
      <c r="AA989" s="15" t="e">
        <f t="shared" si="191"/>
        <v>#N/A</v>
      </c>
      <c r="AB989" s="15" t="e">
        <f t="shared" si="192"/>
        <v>#N/A</v>
      </c>
      <c r="AC989" s="15" t="e">
        <f t="shared" si="193"/>
        <v>#N/A</v>
      </c>
    </row>
    <row r="990" spans="1:29" hidden="1" x14ac:dyDescent="0.2">
      <c r="A990">
        <v>5392</v>
      </c>
      <c r="C990" t="s">
        <v>4369</v>
      </c>
      <c r="D990" t="s">
        <v>4370</v>
      </c>
      <c r="E990" t="s">
        <v>240</v>
      </c>
      <c r="F990" t="s">
        <v>3601</v>
      </c>
      <c r="G990" t="e">
        <f t="shared" si="186"/>
        <v>#N/A</v>
      </c>
      <c r="H990" s="15" t="e">
        <f t="shared" si="195"/>
        <v>#N/A</v>
      </c>
      <c r="I990" s="15" t="e">
        <f t="shared" si="195"/>
        <v>#N/A</v>
      </c>
      <c r="J990" s="15" t="e">
        <f t="shared" si="195"/>
        <v>#N/A</v>
      </c>
      <c r="K990" s="15" t="e">
        <f t="shared" si="195"/>
        <v>#N/A</v>
      </c>
      <c r="L990" s="15" t="e">
        <f t="shared" si="195"/>
        <v>#N/A</v>
      </c>
      <c r="M990" s="15" t="e">
        <f t="shared" si="195"/>
        <v>#N/A</v>
      </c>
      <c r="N990" s="15" t="e">
        <f t="shared" si="195"/>
        <v>#N/A</v>
      </c>
      <c r="O990" s="15" t="e">
        <f t="shared" si="195"/>
        <v>#N/A</v>
      </c>
      <c r="P990" s="15" t="e">
        <f t="shared" si="195"/>
        <v>#N/A</v>
      </c>
      <c r="Q990" s="15" t="e">
        <f t="shared" si="195"/>
        <v>#N/A</v>
      </c>
      <c r="R990" s="15" t="e">
        <f t="shared" si="195"/>
        <v>#N/A</v>
      </c>
      <c r="S990" s="15" t="e">
        <f t="shared" si="195"/>
        <v>#N/A</v>
      </c>
      <c r="T990" s="15" t="e">
        <f t="shared" si="195"/>
        <v>#N/A</v>
      </c>
      <c r="U990" s="15" t="e">
        <f t="shared" si="195"/>
        <v>#N/A</v>
      </c>
      <c r="V990" s="15" t="e">
        <f t="shared" si="195"/>
        <v>#N/A</v>
      </c>
      <c r="W990" s="18" t="e">
        <f t="shared" si="187"/>
        <v>#N/A</v>
      </c>
      <c r="X990" s="18" t="e">
        <f t="shared" si="188"/>
        <v>#N/A</v>
      </c>
      <c r="Y990" s="18" t="e">
        <f t="shared" si="189"/>
        <v>#N/A</v>
      </c>
      <c r="Z990" s="18" t="e">
        <f t="shared" si="190"/>
        <v>#N/A</v>
      </c>
      <c r="AA990" s="15" t="e">
        <f t="shared" si="191"/>
        <v>#N/A</v>
      </c>
      <c r="AB990" s="15" t="e">
        <f t="shared" si="192"/>
        <v>#N/A</v>
      </c>
      <c r="AC990" s="15" t="e">
        <f t="shared" si="193"/>
        <v>#N/A</v>
      </c>
    </row>
    <row r="991" spans="1:29" hidden="1" x14ac:dyDescent="0.2">
      <c r="A991">
        <v>5393</v>
      </c>
      <c r="C991" t="s">
        <v>4371</v>
      </c>
      <c r="D991" t="s">
        <v>4372</v>
      </c>
      <c r="E991" t="s">
        <v>240</v>
      </c>
      <c r="F991" t="s">
        <v>3601</v>
      </c>
      <c r="G991" t="e">
        <f t="shared" si="186"/>
        <v>#N/A</v>
      </c>
      <c r="H991" s="15" t="e">
        <f t="shared" si="195"/>
        <v>#N/A</v>
      </c>
      <c r="I991" s="15" t="e">
        <f t="shared" si="195"/>
        <v>#N/A</v>
      </c>
      <c r="J991" s="15" t="e">
        <f t="shared" si="195"/>
        <v>#N/A</v>
      </c>
      <c r="K991" s="15" t="e">
        <f t="shared" si="195"/>
        <v>#N/A</v>
      </c>
      <c r="L991" s="15" t="e">
        <f t="shared" si="195"/>
        <v>#N/A</v>
      </c>
      <c r="M991" s="15" t="e">
        <f t="shared" si="195"/>
        <v>#N/A</v>
      </c>
      <c r="N991" s="15" t="e">
        <f t="shared" si="195"/>
        <v>#N/A</v>
      </c>
      <c r="O991" s="15" t="e">
        <f t="shared" si="195"/>
        <v>#N/A</v>
      </c>
      <c r="P991" s="15" t="e">
        <f t="shared" si="195"/>
        <v>#N/A</v>
      </c>
      <c r="Q991" s="15" t="e">
        <f t="shared" si="195"/>
        <v>#N/A</v>
      </c>
      <c r="R991" s="15" t="e">
        <f t="shared" si="195"/>
        <v>#N/A</v>
      </c>
      <c r="S991" s="15" t="e">
        <f t="shared" si="195"/>
        <v>#N/A</v>
      </c>
      <c r="T991" s="15" t="e">
        <f t="shared" si="195"/>
        <v>#N/A</v>
      </c>
      <c r="U991" s="15" t="e">
        <f t="shared" si="195"/>
        <v>#N/A</v>
      </c>
      <c r="V991" s="15" t="e">
        <f t="shared" si="195"/>
        <v>#N/A</v>
      </c>
      <c r="W991" s="18" t="e">
        <f t="shared" si="187"/>
        <v>#N/A</v>
      </c>
      <c r="X991" s="18" t="e">
        <f t="shared" si="188"/>
        <v>#N/A</v>
      </c>
      <c r="Y991" s="18" t="e">
        <f t="shared" si="189"/>
        <v>#N/A</v>
      </c>
      <c r="Z991" s="18" t="e">
        <f t="shared" si="190"/>
        <v>#N/A</v>
      </c>
      <c r="AA991" s="15" t="e">
        <f t="shared" si="191"/>
        <v>#N/A</v>
      </c>
      <c r="AB991" s="15" t="e">
        <f t="shared" si="192"/>
        <v>#N/A</v>
      </c>
      <c r="AC991" s="15" t="e">
        <f t="shared" si="193"/>
        <v>#N/A</v>
      </c>
    </row>
    <row r="992" spans="1:29" hidden="1" x14ac:dyDescent="0.2">
      <c r="A992">
        <v>5394</v>
      </c>
      <c r="B992">
        <v>42193</v>
      </c>
      <c r="C992" t="s">
        <v>4373</v>
      </c>
      <c r="D992" t="s">
        <v>4374</v>
      </c>
      <c r="E992" t="s">
        <v>240</v>
      </c>
      <c r="F992" t="s">
        <v>241</v>
      </c>
      <c r="G992" t="e">
        <f t="shared" si="186"/>
        <v>#N/A</v>
      </c>
      <c r="H992" s="15" t="e">
        <f t="shared" si="195"/>
        <v>#N/A</v>
      </c>
      <c r="I992" s="15" t="e">
        <f t="shared" si="195"/>
        <v>#N/A</v>
      </c>
      <c r="J992" s="15" t="e">
        <f t="shared" si="195"/>
        <v>#N/A</v>
      </c>
      <c r="K992" s="15" t="e">
        <f t="shared" si="195"/>
        <v>#N/A</v>
      </c>
      <c r="L992" s="15" t="e">
        <f t="shared" si="195"/>
        <v>#N/A</v>
      </c>
      <c r="M992" s="15" t="e">
        <f t="shared" si="195"/>
        <v>#N/A</v>
      </c>
      <c r="N992" s="15" t="e">
        <f t="shared" si="195"/>
        <v>#N/A</v>
      </c>
      <c r="O992" s="15" t="e">
        <f t="shared" si="195"/>
        <v>#N/A</v>
      </c>
      <c r="P992" s="15" t="e">
        <f t="shared" si="195"/>
        <v>#N/A</v>
      </c>
      <c r="Q992" s="15" t="e">
        <f t="shared" si="195"/>
        <v>#N/A</v>
      </c>
      <c r="R992" s="15" t="e">
        <f t="shared" si="195"/>
        <v>#N/A</v>
      </c>
      <c r="S992" s="15" t="e">
        <f t="shared" si="195"/>
        <v>#N/A</v>
      </c>
      <c r="T992" s="15" t="e">
        <f t="shared" si="195"/>
        <v>#N/A</v>
      </c>
      <c r="U992" s="15" t="e">
        <f t="shared" si="195"/>
        <v>#N/A</v>
      </c>
      <c r="V992" s="15" t="e">
        <f t="shared" si="195"/>
        <v>#N/A</v>
      </c>
      <c r="W992" s="18" t="e">
        <f t="shared" si="187"/>
        <v>#N/A</v>
      </c>
      <c r="X992" s="18" t="e">
        <f t="shared" si="188"/>
        <v>#N/A</v>
      </c>
      <c r="Y992" s="18" t="e">
        <f t="shared" si="189"/>
        <v>#N/A</v>
      </c>
      <c r="Z992" s="18" t="e">
        <f t="shared" si="190"/>
        <v>#N/A</v>
      </c>
      <c r="AA992" s="15" t="e">
        <f t="shared" si="191"/>
        <v>#N/A</v>
      </c>
      <c r="AB992" s="15" t="e">
        <f t="shared" si="192"/>
        <v>#N/A</v>
      </c>
      <c r="AC992" s="15" t="e">
        <f t="shared" si="193"/>
        <v>#N/A</v>
      </c>
    </row>
    <row r="993" spans="1:29" hidden="1" x14ac:dyDescent="0.2">
      <c r="A993">
        <v>5395</v>
      </c>
      <c r="C993" t="s">
        <v>4375</v>
      </c>
      <c r="D993" t="s">
        <v>4376</v>
      </c>
      <c r="E993" t="s">
        <v>240</v>
      </c>
      <c r="F993" t="s">
        <v>241</v>
      </c>
      <c r="G993" t="e">
        <f t="shared" si="186"/>
        <v>#N/A</v>
      </c>
      <c r="H993" s="15" t="e">
        <f t="shared" si="195"/>
        <v>#N/A</v>
      </c>
      <c r="I993" s="15" t="e">
        <f t="shared" si="195"/>
        <v>#N/A</v>
      </c>
      <c r="J993" s="15" t="e">
        <f t="shared" si="195"/>
        <v>#N/A</v>
      </c>
      <c r="K993" s="15" t="e">
        <f t="shared" si="195"/>
        <v>#N/A</v>
      </c>
      <c r="L993" s="15" t="e">
        <f t="shared" si="195"/>
        <v>#N/A</v>
      </c>
      <c r="M993" s="15" t="e">
        <f t="shared" si="195"/>
        <v>#N/A</v>
      </c>
      <c r="N993" s="15" t="e">
        <f t="shared" si="195"/>
        <v>#N/A</v>
      </c>
      <c r="O993" s="15" t="e">
        <f t="shared" si="195"/>
        <v>#N/A</v>
      </c>
      <c r="P993" s="15" t="e">
        <f t="shared" si="195"/>
        <v>#N/A</v>
      </c>
      <c r="Q993" s="15" t="e">
        <f t="shared" si="195"/>
        <v>#N/A</v>
      </c>
      <c r="R993" s="15" t="e">
        <f t="shared" si="195"/>
        <v>#N/A</v>
      </c>
      <c r="S993" s="15" t="e">
        <f t="shared" si="195"/>
        <v>#N/A</v>
      </c>
      <c r="T993" s="15" t="e">
        <f t="shared" si="195"/>
        <v>#N/A</v>
      </c>
      <c r="U993" s="15" t="e">
        <f t="shared" si="195"/>
        <v>#N/A</v>
      </c>
      <c r="V993" s="15" t="e">
        <f t="shared" si="195"/>
        <v>#N/A</v>
      </c>
      <c r="W993" s="18" t="e">
        <f t="shared" si="187"/>
        <v>#N/A</v>
      </c>
      <c r="X993" s="18" t="e">
        <f t="shared" si="188"/>
        <v>#N/A</v>
      </c>
      <c r="Y993" s="18" t="e">
        <f t="shared" si="189"/>
        <v>#N/A</v>
      </c>
      <c r="Z993" s="18" t="e">
        <f t="shared" si="190"/>
        <v>#N/A</v>
      </c>
      <c r="AA993" s="15" t="e">
        <f t="shared" si="191"/>
        <v>#N/A</v>
      </c>
      <c r="AB993" s="15" t="e">
        <f t="shared" si="192"/>
        <v>#N/A</v>
      </c>
      <c r="AC993" s="15" t="e">
        <f t="shared" si="193"/>
        <v>#N/A</v>
      </c>
    </row>
    <row r="994" spans="1:29" hidden="1" x14ac:dyDescent="0.2">
      <c r="A994">
        <v>5396</v>
      </c>
      <c r="C994" t="s">
        <v>4377</v>
      </c>
      <c r="D994" t="s">
        <v>4378</v>
      </c>
      <c r="E994" t="s">
        <v>240</v>
      </c>
      <c r="F994" t="s">
        <v>241</v>
      </c>
      <c r="G994" t="e">
        <f t="shared" si="186"/>
        <v>#N/A</v>
      </c>
      <c r="H994" s="15" t="e">
        <f t="shared" ref="H994:V1010" si="196">VLOOKUP($A994,SIBMonthly,H$1,FALSE)</f>
        <v>#N/A</v>
      </c>
      <c r="I994" s="15" t="e">
        <f t="shared" si="196"/>
        <v>#N/A</v>
      </c>
      <c r="J994" s="15" t="e">
        <f t="shared" si="196"/>
        <v>#N/A</v>
      </c>
      <c r="K994" s="15" t="e">
        <f t="shared" si="196"/>
        <v>#N/A</v>
      </c>
      <c r="L994" s="15" t="e">
        <f t="shared" si="196"/>
        <v>#N/A</v>
      </c>
      <c r="M994" s="15" t="e">
        <f t="shared" si="196"/>
        <v>#N/A</v>
      </c>
      <c r="N994" s="15" t="e">
        <f t="shared" si="196"/>
        <v>#N/A</v>
      </c>
      <c r="O994" s="15" t="e">
        <f t="shared" si="196"/>
        <v>#N/A</v>
      </c>
      <c r="P994" s="15" t="e">
        <f t="shared" si="196"/>
        <v>#N/A</v>
      </c>
      <c r="Q994" s="15" t="e">
        <f t="shared" si="196"/>
        <v>#N/A</v>
      </c>
      <c r="R994" s="15" t="e">
        <f t="shared" si="196"/>
        <v>#N/A</v>
      </c>
      <c r="S994" s="15" t="e">
        <f t="shared" si="196"/>
        <v>#N/A</v>
      </c>
      <c r="T994" s="15" t="e">
        <f t="shared" si="196"/>
        <v>#N/A</v>
      </c>
      <c r="U994" s="15" t="e">
        <f t="shared" si="196"/>
        <v>#N/A</v>
      </c>
      <c r="V994" s="15" t="e">
        <f t="shared" si="196"/>
        <v>#N/A</v>
      </c>
      <c r="W994" s="18" t="e">
        <f t="shared" si="187"/>
        <v>#N/A</v>
      </c>
      <c r="X994" s="18" t="e">
        <f t="shared" si="188"/>
        <v>#N/A</v>
      </c>
      <c r="Y994" s="18" t="e">
        <f t="shared" si="189"/>
        <v>#N/A</v>
      </c>
      <c r="Z994" s="18" t="e">
        <f t="shared" si="190"/>
        <v>#N/A</v>
      </c>
      <c r="AA994" s="15" t="e">
        <f t="shared" si="191"/>
        <v>#N/A</v>
      </c>
      <c r="AB994" s="15" t="e">
        <f t="shared" si="192"/>
        <v>#N/A</v>
      </c>
      <c r="AC994" s="15" t="e">
        <f t="shared" si="193"/>
        <v>#N/A</v>
      </c>
    </row>
    <row r="995" spans="1:29" hidden="1" x14ac:dyDescent="0.2">
      <c r="A995">
        <v>5397</v>
      </c>
      <c r="C995" t="s">
        <v>4379</v>
      </c>
      <c r="D995" t="s">
        <v>4380</v>
      </c>
      <c r="E995" t="s">
        <v>867</v>
      </c>
      <c r="F995" t="s">
        <v>868</v>
      </c>
      <c r="G995" t="e">
        <f t="shared" si="186"/>
        <v>#N/A</v>
      </c>
      <c r="H995" s="15" t="e">
        <f t="shared" si="196"/>
        <v>#N/A</v>
      </c>
      <c r="I995" s="15" t="e">
        <f t="shared" si="196"/>
        <v>#N/A</v>
      </c>
      <c r="J995" s="15" t="e">
        <f t="shared" si="196"/>
        <v>#N/A</v>
      </c>
      <c r="K995" s="15" t="e">
        <f t="shared" si="196"/>
        <v>#N/A</v>
      </c>
      <c r="L995" s="15" t="e">
        <f t="shared" si="196"/>
        <v>#N/A</v>
      </c>
      <c r="M995" s="15" t="e">
        <f t="shared" si="196"/>
        <v>#N/A</v>
      </c>
      <c r="N995" s="15" t="e">
        <f t="shared" si="196"/>
        <v>#N/A</v>
      </c>
      <c r="O995" s="15" t="e">
        <f t="shared" si="196"/>
        <v>#N/A</v>
      </c>
      <c r="P995" s="15" t="e">
        <f t="shared" si="196"/>
        <v>#N/A</v>
      </c>
      <c r="Q995" s="15" t="e">
        <f t="shared" si="196"/>
        <v>#N/A</v>
      </c>
      <c r="R995" s="15" t="e">
        <f t="shared" si="196"/>
        <v>#N/A</v>
      </c>
      <c r="S995" s="15" t="e">
        <f t="shared" si="196"/>
        <v>#N/A</v>
      </c>
      <c r="T995" s="15" t="e">
        <f t="shared" si="196"/>
        <v>#N/A</v>
      </c>
      <c r="U995" s="15" t="e">
        <f t="shared" si="196"/>
        <v>#N/A</v>
      </c>
      <c r="V995" s="15" t="e">
        <f t="shared" si="196"/>
        <v>#N/A</v>
      </c>
      <c r="W995" s="18" t="e">
        <f t="shared" si="187"/>
        <v>#N/A</v>
      </c>
      <c r="X995" s="18" t="e">
        <f t="shared" si="188"/>
        <v>#N/A</v>
      </c>
      <c r="Y995" s="18" t="e">
        <f t="shared" si="189"/>
        <v>#N/A</v>
      </c>
      <c r="Z995" s="18" t="e">
        <f t="shared" si="190"/>
        <v>#N/A</v>
      </c>
      <c r="AA995" s="15" t="e">
        <f t="shared" si="191"/>
        <v>#N/A</v>
      </c>
      <c r="AB995" s="15" t="e">
        <f t="shared" si="192"/>
        <v>#N/A</v>
      </c>
      <c r="AC995" s="15" t="e">
        <f t="shared" si="193"/>
        <v>#N/A</v>
      </c>
    </row>
    <row r="996" spans="1:29" hidden="1" x14ac:dyDescent="0.2">
      <c r="A996">
        <v>5398</v>
      </c>
      <c r="B996">
        <v>43230</v>
      </c>
      <c r="C996" t="s">
        <v>4381</v>
      </c>
      <c r="D996" t="s">
        <v>4382</v>
      </c>
      <c r="E996" t="s">
        <v>867</v>
      </c>
      <c r="F996" t="s">
        <v>868</v>
      </c>
      <c r="G996" t="e">
        <f t="shared" si="186"/>
        <v>#N/A</v>
      </c>
      <c r="H996" s="15" t="e">
        <f t="shared" si="196"/>
        <v>#N/A</v>
      </c>
      <c r="I996" s="15" t="e">
        <f t="shared" si="196"/>
        <v>#N/A</v>
      </c>
      <c r="J996" s="15" t="e">
        <f t="shared" si="196"/>
        <v>#N/A</v>
      </c>
      <c r="K996" s="15" t="e">
        <f t="shared" si="196"/>
        <v>#N/A</v>
      </c>
      <c r="L996" s="15" t="e">
        <f t="shared" si="196"/>
        <v>#N/A</v>
      </c>
      <c r="M996" s="15" t="e">
        <f t="shared" si="196"/>
        <v>#N/A</v>
      </c>
      <c r="N996" s="15" t="e">
        <f t="shared" si="196"/>
        <v>#N/A</v>
      </c>
      <c r="O996" s="15" t="e">
        <f t="shared" si="196"/>
        <v>#N/A</v>
      </c>
      <c r="P996" s="15" t="e">
        <f t="shared" si="196"/>
        <v>#N/A</v>
      </c>
      <c r="Q996" s="15" t="e">
        <f t="shared" si="196"/>
        <v>#N/A</v>
      </c>
      <c r="R996" s="15" t="e">
        <f t="shared" si="196"/>
        <v>#N/A</v>
      </c>
      <c r="S996" s="15" t="e">
        <f t="shared" si="196"/>
        <v>#N/A</v>
      </c>
      <c r="T996" s="15" t="e">
        <f t="shared" si="196"/>
        <v>#N/A</v>
      </c>
      <c r="U996" s="15" t="e">
        <f t="shared" si="196"/>
        <v>#N/A</v>
      </c>
      <c r="V996" s="15" t="e">
        <f t="shared" si="196"/>
        <v>#N/A</v>
      </c>
      <c r="W996" s="18" t="e">
        <f t="shared" si="187"/>
        <v>#N/A</v>
      </c>
      <c r="X996" s="18" t="e">
        <f t="shared" si="188"/>
        <v>#N/A</v>
      </c>
      <c r="Y996" s="18" t="e">
        <f t="shared" si="189"/>
        <v>#N/A</v>
      </c>
      <c r="Z996" s="18" t="e">
        <f t="shared" si="190"/>
        <v>#N/A</v>
      </c>
      <c r="AA996" s="15" t="e">
        <f t="shared" si="191"/>
        <v>#N/A</v>
      </c>
      <c r="AB996" s="15" t="e">
        <f t="shared" si="192"/>
        <v>#N/A</v>
      </c>
      <c r="AC996" s="15" t="e">
        <f t="shared" si="193"/>
        <v>#N/A</v>
      </c>
    </row>
    <row r="997" spans="1:29" hidden="1" x14ac:dyDescent="0.2">
      <c r="A997">
        <v>5399</v>
      </c>
      <c r="B997">
        <v>42607</v>
      </c>
      <c r="D997" t="s">
        <v>4383</v>
      </c>
      <c r="E997" t="s">
        <v>867</v>
      </c>
      <c r="F997" t="s">
        <v>868</v>
      </c>
      <c r="G997" t="e">
        <f t="shared" si="186"/>
        <v>#N/A</v>
      </c>
      <c r="H997" s="15" t="e">
        <f t="shared" si="196"/>
        <v>#N/A</v>
      </c>
      <c r="I997" s="15" t="e">
        <f t="shared" si="196"/>
        <v>#N/A</v>
      </c>
      <c r="J997" s="15" t="e">
        <f t="shared" si="196"/>
        <v>#N/A</v>
      </c>
      <c r="K997" s="15" t="e">
        <f t="shared" si="196"/>
        <v>#N/A</v>
      </c>
      <c r="L997" s="15" t="e">
        <f t="shared" si="196"/>
        <v>#N/A</v>
      </c>
      <c r="M997" s="15" t="e">
        <f t="shared" si="196"/>
        <v>#N/A</v>
      </c>
      <c r="N997" s="15" t="e">
        <f t="shared" si="196"/>
        <v>#N/A</v>
      </c>
      <c r="O997" s="15" t="e">
        <f t="shared" si="196"/>
        <v>#N/A</v>
      </c>
      <c r="P997" s="15" t="e">
        <f t="shared" si="196"/>
        <v>#N/A</v>
      </c>
      <c r="Q997" s="15" t="e">
        <f t="shared" si="196"/>
        <v>#N/A</v>
      </c>
      <c r="R997" s="15" t="e">
        <f t="shared" si="196"/>
        <v>#N/A</v>
      </c>
      <c r="S997" s="15" t="e">
        <f t="shared" si="196"/>
        <v>#N/A</v>
      </c>
      <c r="T997" s="15" t="e">
        <f t="shared" si="196"/>
        <v>#N/A</v>
      </c>
      <c r="U997" s="15" t="e">
        <f t="shared" si="196"/>
        <v>#N/A</v>
      </c>
      <c r="V997" s="15" t="e">
        <f t="shared" si="196"/>
        <v>#N/A</v>
      </c>
      <c r="W997" s="18" t="e">
        <f t="shared" si="187"/>
        <v>#N/A</v>
      </c>
      <c r="X997" s="18" t="e">
        <f t="shared" si="188"/>
        <v>#N/A</v>
      </c>
      <c r="Y997" s="18" t="e">
        <f t="shared" si="189"/>
        <v>#N/A</v>
      </c>
      <c r="Z997" s="18" t="e">
        <f t="shared" si="190"/>
        <v>#N/A</v>
      </c>
      <c r="AA997" s="15" t="e">
        <f t="shared" si="191"/>
        <v>#N/A</v>
      </c>
      <c r="AB997" s="15" t="e">
        <f t="shared" si="192"/>
        <v>#N/A</v>
      </c>
      <c r="AC997" s="15" t="e">
        <f t="shared" si="193"/>
        <v>#N/A</v>
      </c>
    </row>
    <row r="998" spans="1:29" hidden="1" x14ac:dyDescent="0.2">
      <c r="A998">
        <v>5400</v>
      </c>
      <c r="C998" t="s">
        <v>4384</v>
      </c>
      <c r="D998" t="s">
        <v>4385</v>
      </c>
      <c r="E998" t="s">
        <v>867</v>
      </c>
      <c r="F998" t="s">
        <v>868</v>
      </c>
      <c r="G998" t="e">
        <f t="shared" si="186"/>
        <v>#N/A</v>
      </c>
      <c r="H998" s="15" t="e">
        <f t="shared" si="196"/>
        <v>#N/A</v>
      </c>
      <c r="I998" s="15" t="e">
        <f t="shared" si="196"/>
        <v>#N/A</v>
      </c>
      <c r="J998" s="15" t="e">
        <f t="shared" si="196"/>
        <v>#N/A</v>
      </c>
      <c r="K998" s="15" t="e">
        <f t="shared" si="196"/>
        <v>#N/A</v>
      </c>
      <c r="L998" s="15" t="e">
        <f t="shared" si="196"/>
        <v>#N/A</v>
      </c>
      <c r="M998" s="15" t="e">
        <f t="shared" si="196"/>
        <v>#N/A</v>
      </c>
      <c r="N998" s="15" t="e">
        <f t="shared" si="196"/>
        <v>#N/A</v>
      </c>
      <c r="O998" s="15" t="e">
        <f t="shared" si="196"/>
        <v>#N/A</v>
      </c>
      <c r="P998" s="15" t="e">
        <f t="shared" si="196"/>
        <v>#N/A</v>
      </c>
      <c r="Q998" s="15" t="e">
        <f t="shared" si="196"/>
        <v>#N/A</v>
      </c>
      <c r="R998" s="15" t="e">
        <f t="shared" si="196"/>
        <v>#N/A</v>
      </c>
      <c r="S998" s="15" t="e">
        <f t="shared" si="196"/>
        <v>#N/A</v>
      </c>
      <c r="T998" s="15" t="e">
        <f t="shared" si="196"/>
        <v>#N/A</v>
      </c>
      <c r="U998" s="15" t="e">
        <f t="shared" si="196"/>
        <v>#N/A</v>
      </c>
      <c r="V998" s="15" t="e">
        <f t="shared" si="196"/>
        <v>#N/A</v>
      </c>
      <c r="W998" s="18" t="e">
        <f t="shared" si="187"/>
        <v>#N/A</v>
      </c>
      <c r="X998" s="18" t="e">
        <f t="shared" si="188"/>
        <v>#N/A</v>
      </c>
      <c r="Y998" s="18" t="e">
        <f t="shared" si="189"/>
        <v>#N/A</v>
      </c>
      <c r="Z998" s="18" t="e">
        <f t="shared" si="190"/>
        <v>#N/A</v>
      </c>
      <c r="AA998" s="15" t="e">
        <f t="shared" si="191"/>
        <v>#N/A</v>
      </c>
      <c r="AB998" s="15" t="e">
        <f t="shared" si="192"/>
        <v>#N/A</v>
      </c>
      <c r="AC998" s="15" t="e">
        <f t="shared" si="193"/>
        <v>#N/A</v>
      </c>
    </row>
    <row r="999" spans="1:29" hidden="1" x14ac:dyDescent="0.2">
      <c r="A999">
        <v>5401</v>
      </c>
      <c r="B999">
        <v>43304</v>
      </c>
      <c r="C999" t="s">
        <v>4386</v>
      </c>
      <c r="D999" t="s">
        <v>4387</v>
      </c>
      <c r="E999" t="s">
        <v>867</v>
      </c>
      <c r="F999" t="s">
        <v>868</v>
      </c>
      <c r="G999" t="e">
        <f t="shared" si="186"/>
        <v>#N/A</v>
      </c>
      <c r="H999" s="15" t="e">
        <f t="shared" si="196"/>
        <v>#N/A</v>
      </c>
      <c r="I999" s="15" t="e">
        <f t="shared" si="196"/>
        <v>#N/A</v>
      </c>
      <c r="J999" s="15" t="e">
        <f t="shared" si="196"/>
        <v>#N/A</v>
      </c>
      <c r="K999" s="15" t="e">
        <f t="shared" si="196"/>
        <v>#N/A</v>
      </c>
      <c r="L999" s="15" t="e">
        <f t="shared" si="196"/>
        <v>#N/A</v>
      </c>
      <c r="M999" s="15" t="e">
        <f t="shared" si="196"/>
        <v>#N/A</v>
      </c>
      <c r="N999" s="15" t="e">
        <f t="shared" si="196"/>
        <v>#N/A</v>
      </c>
      <c r="O999" s="15" t="e">
        <f t="shared" si="196"/>
        <v>#N/A</v>
      </c>
      <c r="P999" s="15" t="e">
        <f t="shared" si="196"/>
        <v>#N/A</v>
      </c>
      <c r="Q999" s="15" t="e">
        <f t="shared" si="196"/>
        <v>#N/A</v>
      </c>
      <c r="R999" s="15" t="e">
        <f t="shared" si="196"/>
        <v>#N/A</v>
      </c>
      <c r="S999" s="15" t="e">
        <f t="shared" si="196"/>
        <v>#N/A</v>
      </c>
      <c r="T999" s="15" t="e">
        <f t="shared" si="196"/>
        <v>#N/A</v>
      </c>
      <c r="U999" s="15" t="e">
        <f t="shared" si="196"/>
        <v>#N/A</v>
      </c>
      <c r="V999" s="15" t="e">
        <f t="shared" si="196"/>
        <v>#N/A</v>
      </c>
      <c r="W999" s="18" t="e">
        <f t="shared" si="187"/>
        <v>#N/A</v>
      </c>
      <c r="X999" s="18" t="e">
        <f t="shared" si="188"/>
        <v>#N/A</v>
      </c>
      <c r="Y999" s="18" t="e">
        <f t="shared" si="189"/>
        <v>#N/A</v>
      </c>
      <c r="Z999" s="18" t="e">
        <f t="shared" si="190"/>
        <v>#N/A</v>
      </c>
      <c r="AA999" s="15" t="e">
        <f t="shared" si="191"/>
        <v>#N/A</v>
      </c>
      <c r="AB999" s="15" t="e">
        <f t="shared" si="192"/>
        <v>#N/A</v>
      </c>
      <c r="AC999" s="15" t="e">
        <f t="shared" si="193"/>
        <v>#N/A</v>
      </c>
    </row>
    <row r="1000" spans="1:29" hidden="1" x14ac:dyDescent="0.2">
      <c r="A1000">
        <v>5402</v>
      </c>
      <c r="C1000" t="s">
        <v>4388</v>
      </c>
      <c r="D1000" t="s">
        <v>4389</v>
      </c>
      <c r="E1000" t="s">
        <v>867</v>
      </c>
      <c r="F1000" t="s">
        <v>868</v>
      </c>
      <c r="G1000" t="e">
        <f t="shared" si="186"/>
        <v>#N/A</v>
      </c>
      <c r="H1000" s="15" t="e">
        <f t="shared" si="196"/>
        <v>#N/A</v>
      </c>
      <c r="I1000" s="15" t="e">
        <f t="shared" si="196"/>
        <v>#N/A</v>
      </c>
      <c r="J1000" s="15" t="e">
        <f t="shared" si="196"/>
        <v>#N/A</v>
      </c>
      <c r="K1000" s="15" t="e">
        <f t="shared" si="196"/>
        <v>#N/A</v>
      </c>
      <c r="L1000" s="15" t="e">
        <f t="shared" si="196"/>
        <v>#N/A</v>
      </c>
      <c r="M1000" s="15" t="e">
        <f t="shared" si="196"/>
        <v>#N/A</v>
      </c>
      <c r="N1000" s="15" t="e">
        <f t="shared" si="196"/>
        <v>#N/A</v>
      </c>
      <c r="O1000" s="15" t="e">
        <f t="shared" si="196"/>
        <v>#N/A</v>
      </c>
      <c r="P1000" s="15" t="e">
        <f t="shared" si="196"/>
        <v>#N/A</v>
      </c>
      <c r="Q1000" s="15" t="e">
        <f t="shared" si="196"/>
        <v>#N/A</v>
      </c>
      <c r="R1000" s="15" t="e">
        <f t="shared" si="196"/>
        <v>#N/A</v>
      </c>
      <c r="S1000" s="15" t="e">
        <f t="shared" si="196"/>
        <v>#N/A</v>
      </c>
      <c r="T1000" s="15" t="e">
        <f t="shared" si="196"/>
        <v>#N/A</v>
      </c>
      <c r="U1000" s="15" t="e">
        <f t="shared" si="196"/>
        <v>#N/A</v>
      </c>
      <c r="V1000" s="15" t="e">
        <f t="shared" si="196"/>
        <v>#N/A</v>
      </c>
      <c r="W1000" s="18" t="e">
        <f t="shared" si="187"/>
        <v>#N/A</v>
      </c>
      <c r="X1000" s="18" t="e">
        <f t="shared" si="188"/>
        <v>#N/A</v>
      </c>
      <c r="Y1000" s="18" t="e">
        <f t="shared" si="189"/>
        <v>#N/A</v>
      </c>
      <c r="Z1000" s="18" t="e">
        <f t="shared" si="190"/>
        <v>#N/A</v>
      </c>
      <c r="AA1000" s="15" t="e">
        <f t="shared" si="191"/>
        <v>#N/A</v>
      </c>
      <c r="AB1000" s="15" t="e">
        <f t="shared" si="192"/>
        <v>#N/A</v>
      </c>
      <c r="AC1000" s="15" t="e">
        <f t="shared" si="193"/>
        <v>#N/A</v>
      </c>
    </row>
    <row r="1001" spans="1:29" hidden="1" x14ac:dyDescent="0.2">
      <c r="A1001">
        <v>5403</v>
      </c>
      <c r="B1001">
        <v>43229</v>
      </c>
      <c r="C1001" t="s">
        <v>4390</v>
      </c>
      <c r="D1001" t="s">
        <v>4391</v>
      </c>
      <c r="E1001" t="s">
        <v>867</v>
      </c>
      <c r="F1001" t="s">
        <v>868</v>
      </c>
      <c r="G1001" t="e">
        <f t="shared" si="186"/>
        <v>#N/A</v>
      </c>
      <c r="H1001" s="15" t="e">
        <f t="shared" si="196"/>
        <v>#N/A</v>
      </c>
      <c r="I1001" s="15" t="e">
        <f t="shared" si="196"/>
        <v>#N/A</v>
      </c>
      <c r="J1001" s="15" t="e">
        <f t="shared" si="196"/>
        <v>#N/A</v>
      </c>
      <c r="K1001" s="15" t="e">
        <f t="shared" si="196"/>
        <v>#N/A</v>
      </c>
      <c r="L1001" s="15" t="e">
        <f t="shared" si="196"/>
        <v>#N/A</v>
      </c>
      <c r="M1001" s="15" t="e">
        <f t="shared" si="196"/>
        <v>#N/A</v>
      </c>
      <c r="N1001" s="15" t="e">
        <f t="shared" si="196"/>
        <v>#N/A</v>
      </c>
      <c r="O1001" s="15" t="e">
        <f t="shared" si="196"/>
        <v>#N/A</v>
      </c>
      <c r="P1001" s="15" t="e">
        <f t="shared" si="196"/>
        <v>#N/A</v>
      </c>
      <c r="Q1001" s="15" t="e">
        <f t="shared" si="196"/>
        <v>#N/A</v>
      </c>
      <c r="R1001" s="15" t="e">
        <f t="shared" si="196"/>
        <v>#N/A</v>
      </c>
      <c r="S1001" s="15" t="e">
        <f t="shared" si="196"/>
        <v>#N/A</v>
      </c>
      <c r="T1001" s="15" t="e">
        <f t="shared" si="196"/>
        <v>#N/A</v>
      </c>
      <c r="U1001" s="15" t="e">
        <f t="shared" si="196"/>
        <v>#N/A</v>
      </c>
      <c r="V1001" s="15" t="e">
        <f t="shared" si="196"/>
        <v>#N/A</v>
      </c>
      <c r="W1001" s="18" t="e">
        <f t="shared" si="187"/>
        <v>#N/A</v>
      </c>
      <c r="X1001" s="18" t="e">
        <f t="shared" si="188"/>
        <v>#N/A</v>
      </c>
      <c r="Y1001" s="18" t="e">
        <f t="shared" si="189"/>
        <v>#N/A</v>
      </c>
      <c r="Z1001" s="18" t="e">
        <f t="shared" si="190"/>
        <v>#N/A</v>
      </c>
      <c r="AA1001" s="15" t="e">
        <f t="shared" si="191"/>
        <v>#N/A</v>
      </c>
      <c r="AB1001" s="15" t="e">
        <f t="shared" si="192"/>
        <v>#N/A</v>
      </c>
      <c r="AC1001" s="15" t="e">
        <f t="shared" si="193"/>
        <v>#N/A</v>
      </c>
    </row>
    <row r="1002" spans="1:29" hidden="1" x14ac:dyDescent="0.2">
      <c r="A1002">
        <v>5404</v>
      </c>
      <c r="B1002">
        <v>42622</v>
      </c>
      <c r="D1002" t="s">
        <v>4392</v>
      </c>
      <c r="E1002" t="s">
        <v>867</v>
      </c>
      <c r="F1002" t="s">
        <v>868</v>
      </c>
      <c r="G1002" t="e">
        <f t="shared" si="186"/>
        <v>#N/A</v>
      </c>
      <c r="H1002" s="15" t="e">
        <f t="shared" si="196"/>
        <v>#N/A</v>
      </c>
      <c r="I1002" s="15" t="e">
        <f t="shared" si="196"/>
        <v>#N/A</v>
      </c>
      <c r="J1002" s="15" t="e">
        <f t="shared" si="196"/>
        <v>#N/A</v>
      </c>
      <c r="K1002" s="15" t="e">
        <f t="shared" si="196"/>
        <v>#N/A</v>
      </c>
      <c r="L1002" s="15" t="e">
        <f t="shared" si="196"/>
        <v>#N/A</v>
      </c>
      <c r="M1002" s="15" t="e">
        <f t="shared" si="196"/>
        <v>#N/A</v>
      </c>
      <c r="N1002" s="15" t="e">
        <f t="shared" si="196"/>
        <v>#N/A</v>
      </c>
      <c r="O1002" s="15" t="e">
        <f t="shared" si="196"/>
        <v>#N/A</v>
      </c>
      <c r="P1002" s="15" t="e">
        <f t="shared" si="196"/>
        <v>#N/A</v>
      </c>
      <c r="Q1002" s="15" t="e">
        <f t="shared" si="196"/>
        <v>#N/A</v>
      </c>
      <c r="R1002" s="15" t="e">
        <f t="shared" si="196"/>
        <v>#N/A</v>
      </c>
      <c r="S1002" s="15" t="e">
        <f t="shared" si="196"/>
        <v>#N/A</v>
      </c>
      <c r="T1002" s="15" t="e">
        <f t="shared" si="196"/>
        <v>#N/A</v>
      </c>
      <c r="U1002" s="15" t="e">
        <f t="shared" si="196"/>
        <v>#N/A</v>
      </c>
      <c r="V1002" s="15" t="e">
        <f t="shared" si="196"/>
        <v>#N/A</v>
      </c>
      <c r="W1002" s="18" t="e">
        <f t="shared" si="187"/>
        <v>#N/A</v>
      </c>
      <c r="X1002" s="18" t="e">
        <f t="shared" si="188"/>
        <v>#N/A</v>
      </c>
      <c r="Y1002" s="18" t="e">
        <f t="shared" si="189"/>
        <v>#N/A</v>
      </c>
      <c r="Z1002" s="18" t="e">
        <f t="shared" si="190"/>
        <v>#N/A</v>
      </c>
      <c r="AA1002" s="15" t="e">
        <f t="shared" si="191"/>
        <v>#N/A</v>
      </c>
      <c r="AB1002" s="15" t="e">
        <f t="shared" si="192"/>
        <v>#N/A</v>
      </c>
      <c r="AC1002" s="15" t="e">
        <f t="shared" si="193"/>
        <v>#N/A</v>
      </c>
    </row>
    <row r="1003" spans="1:29" hidden="1" x14ac:dyDescent="0.2">
      <c r="A1003">
        <v>5405</v>
      </c>
      <c r="B1003">
        <v>42621</v>
      </c>
      <c r="D1003" t="s">
        <v>4393</v>
      </c>
      <c r="E1003" t="s">
        <v>867</v>
      </c>
      <c r="F1003" t="s">
        <v>868</v>
      </c>
      <c r="G1003" t="e">
        <f t="shared" si="186"/>
        <v>#N/A</v>
      </c>
      <c r="H1003" s="15" t="e">
        <f t="shared" si="196"/>
        <v>#N/A</v>
      </c>
      <c r="I1003" s="15" t="e">
        <f t="shared" si="196"/>
        <v>#N/A</v>
      </c>
      <c r="J1003" s="15" t="e">
        <f t="shared" si="196"/>
        <v>#N/A</v>
      </c>
      <c r="K1003" s="15" t="e">
        <f t="shared" si="196"/>
        <v>#N/A</v>
      </c>
      <c r="L1003" s="15" t="e">
        <f t="shared" si="196"/>
        <v>#N/A</v>
      </c>
      <c r="M1003" s="15" t="e">
        <f t="shared" si="196"/>
        <v>#N/A</v>
      </c>
      <c r="N1003" s="15" t="e">
        <f t="shared" si="196"/>
        <v>#N/A</v>
      </c>
      <c r="O1003" s="15" t="e">
        <f t="shared" si="196"/>
        <v>#N/A</v>
      </c>
      <c r="P1003" s="15" t="e">
        <f t="shared" si="196"/>
        <v>#N/A</v>
      </c>
      <c r="Q1003" s="15" t="e">
        <f t="shared" si="196"/>
        <v>#N/A</v>
      </c>
      <c r="R1003" s="15" t="e">
        <f t="shared" si="196"/>
        <v>#N/A</v>
      </c>
      <c r="S1003" s="15" t="e">
        <f t="shared" si="196"/>
        <v>#N/A</v>
      </c>
      <c r="T1003" s="15" t="e">
        <f t="shared" si="196"/>
        <v>#N/A</v>
      </c>
      <c r="U1003" s="15" t="e">
        <f t="shared" si="196"/>
        <v>#N/A</v>
      </c>
      <c r="V1003" s="15" t="e">
        <f t="shared" si="196"/>
        <v>#N/A</v>
      </c>
      <c r="W1003" s="18" t="e">
        <f t="shared" si="187"/>
        <v>#N/A</v>
      </c>
      <c r="X1003" s="18" t="e">
        <f t="shared" si="188"/>
        <v>#N/A</v>
      </c>
      <c r="Y1003" s="18" t="e">
        <f t="shared" si="189"/>
        <v>#N/A</v>
      </c>
      <c r="Z1003" s="18" t="e">
        <f t="shared" si="190"/>
        <v>#N/A</v>
      </c>
      <c r="AA1003" s="15" t="e">
        <f t="shared" si="191"/>
        <v>#N/A</v>
      </c>
      <c r="AB1003" s="15" t="e">
        <f t="shared" si="192"/>
        <v>#N/A</v>
      </c>
      <c r="AC1003" s="15" t="e">
        <f t="shared" si="193"/>
        <v>#N/A</v>
      </c>
    </row>
    <row r="1004" spans="1:29" hidden="1" x14ac:dyDescent="0.2">
      <c r="A1004">
        <v>5406</v>
      </c>
      <c r="B1004">
        <v>42725</v>
      </c>
      <c r="D1004" t="s">
        <v>4394</v>
      </c>
      <c r="E1004" t="s">
        <v>867</v>
      </c>
      <c r="F1004" t="s">
        <v>868</v>
      </c>
      <c r="G1004" t="str">
        <f t="shared" si="186"/>
        <v>MSP21.MEJ MW479 RESPONSE</v>
      </c>
      <c r="H1004" s="15">
        <f t="shared" si="196"/>
        <v>0</v>
      </c>
      <c r="I1004" s="15">
        <f t="shared" si="196"/>
        <v>0</v>
      </c>
      <c r="J1004" s="15">
        <f t="shared" si="196"/>
        <v>-283.73</v>
      </c>
      <c r="K1004" s="15">
        <f t="shared" si="196"/>
        <v>274810.34000000003</v>
      </c>
      <c r="L1004" s="15">
        <f t="shared" si="196"/>
        <v>0</v>
      </c>
      <c r="M1004" s="15">
        <f t="shared" si="196"/>
        <v>0</v>
      </c>
      <c r="N1004" s="15">
        <f t="shared" si="196"/>
        <v>0</v>
      </c>
      <c r="O1004" s="15">
        <f t="shared" si="196"/>
        <v>-283.73</v>
      </c>
      <c r="P1004" s="15">
        <f t="shared" si="196"/>
        <v>-283.73</v>
      </c>
      <c r="Q1004" s="15">
        <f t="shared" si="196"/>
        <v>0</v>
      </c>
      <c r="R1004" s="15">
        <f t="shared" si="196"/>
        <v>274810.34000000003</v>
      </c>
      <c r="S1004" s="15">
        <f t="shared" si="196"/>
        <v>274810.34000000003</v>
      </c>
      <c r="T1004" s="15">
        <f t="shared" si="196"/>
        <v>0</v>
      </c>
      <c r="U1004" s="15">
        <f t="shared" si="196"/>
        <v>115823.75</v>
      </c>
      <c r="V1004" s="15">
        <f t="shared" si="196"/>
        <v>0</v>
      </c>
      <c r="W1004" s="18">
        <f t="shared" si="187"/>
        <v>0</v>
      </c>
      <c r="X1004" s="18">
        <f t="shared" si="188"/>
        <v>274810.34000000003</v>
      </c>
      <c r="Y1004" s="18">
        <f t="shared" si="189"/>
        <v>-274810.34000000003</v>
      </c>
      <c r="Z1004" s="18">
        <f t="shared" si="190"/>
        <v>0</v>
      </c>
      <c r="AA1004" s="15">
        <f t="shared" si="191"/>
        <v>275094.07</v>
      </c>
      <c r="AB1004" s="15">
        <f t="shared" si="192"/>
        <v>-283.73</v>
      </c>
      <c r="AC1004" s="15">
        <f t="shared" si="193"/>
        <v>0</v>
      </c>
    </row>
    <row r="1005" spans="1:29" hidden="1" x14ac:dyDescent="0.2">
      <c r="A1005">
        <v>5407</v>
      </c>
      <c r="B1005">
        <v>42571</v>
      </c>
      <c r="D1005" t="s">
        <v>4395</v>
      </c>
      <c r="E1005" t="s">
        <v>867</v>
      </c>
      <c r="F1005" t="s">
        <v>868</v>
      </c>
      <c r="G1005" t="e">
        <f t="shared" si="186"/>
        <v>#N/A</v>
      </c>
      <c r="H1005" s="15" t="e">
        <f t="shared" si="196"/>
        <v>#N/A</v>
      </c>
      <c r="I1005" s="15" t="e">
        <f t="shared" si="196"/>
        <v>#N/A</v>
      </c>
      <c r="J1005" s="15" t="e">
        <f t="shared" si="196"/>
        <v>#N/A</v>
      </c>
      <c r="K1005" s="15" t="e">
        <f t="shared" si="196"/>
        <v>#N/A</v>
      </c>
      <c r="L1005" s="15" t="e">
        <f t="shared" si="196"/>
        <v>#N/A</v>
      </c>
      <c r="M1005" s="15" t="e">
        <f t="shared" si="196"/>
        <v>#N/A</v>
      </c>
      <c r="N1005" s="15" t="e">
        <f t="shared" si="196"/>
        <v>#N/A</v>
      </c>
      <c r="O1005" s="15" t="e">
        <f t="shared" si="196"/>
        <v>#N/A</v>
      </c>
      <c r="P1005" s="15" t="e">
        <f t="shared" si="196"/>
        <v>#N/A</v>
      </c>
      <c r="Q1005" s="15" t="e">
        <f t="shared" si="196"/>
        <v>#N/A</v>
      </c>
      <c r="R1005" s="15" t="e">
        <f t="shared" si="196"/>
        <v>#N/A</v>
      </c>
      <c r="S1005" s="15" t="e">
        <f t="shared" si="196"/>
        <v>#N/A</v>
      </c>
      <c r="T1005" s="15" t="e">
        <f t="shared" si="196"/>
        <v>#N/A</v>
      </c>
      <c r="U1005" s="15" t="e">
        <f t="shared" si="196"/>
        <v>#N/A</v>
      </c>
      <c r="V1005" s="15" t="e">
        <f t="shared" si="196"/>
        <v>#N/A</v>
      </c>
      <c r="W1005" s="18" t="e">
        <f t="shared" si="187"/>
        <v>#N/A</v>
      </c>
      <c r="X1005" s="18" t="e">
        <f t="shared" si="188"/>
        <v>#N/A</v>
      </c>
      <c r="Y1005" s="18" t="e">
        <f t="shared" si="189"/>
        <v>#N/A</v>
      </c>
      <c r="Z1005" s="18" t="e">
        <f t="shared" si="190"/>
        <v>#N/A</v>
      </c>
      <c r="AA1005" s="15" t="e">
        <f t="shared" si="191"/>
        <v>#N/A</v>
      </c>
      <c r="AB1005" s="15" t="e">
        <f t="shared" si="192"/>
        <v>#N/A</v>
      </c>
      <c r="AC1005" s="15" t="e">
        <f t="shared" si="193"/>
        <v>#N/A</v>
      </c>
    </row>
    <row r="1006" spans="1:29" hidden="1" x14ac:dyDescent="0.2">
      <c r="A1006">
        <v>5409</v>
      </c>
      <c r="B1006">
        <v>43193</v>
      </c>
      <c r="D1006" t="s">
        <v>4397</v>
      </c>
      <c r="E1006" t="s">
        <v>57</v>
      </c>
      <c r="F1006" t="s">
        <v>61</v>
      </c>
      <c r="G1006" t="e">
        <f t="shared" si="186"/>
        <v>#N/A</v>
      </c>
      <c r="H1006" s="15" t="e">
        <f t="shared" si="196"/>
        <v>#N/A</v>
      </c>
      <c r="I1006" s="15" t="e">
        <f t="shared" si="196"/>
        <v>#N/A</v>
      </c>
      <c r="J1006" s="15" t="e">
        <f t="shared" si="196"/>
        <v>#N/A</v>
      </c>
      <c r="K1006" s="15" t="e">
        <f t="shared" si="196"/>
        <v>#N/A</v>
      </c>
      <c r="L1006" s="15" t="e">
        <f t="shared" si="196"/>
        <v>#N/A</v>
      </c>
      <c r="M1006" s="15" t="e">
        <f t="shared" si="196"/>
        <v>#N/A</v>
      </c>
      <c r="N1006" s="15" t="e">
        <f t="shared" si="196"/>
        <v>#N/A</v>
      </c>
      <c r="O1006" s="15" t="e">
        <f t="shared" si="196"/>
        <v>#N/A</v>
      </c>
      <c r="P1006" s="15" t="e">
        <f t="shared" si="196"/>
        <v>#N/A</v>
      </c>
      <c r="Q1006" s="15" t="e">
        <f t="shared" si="196"/>
        <v>#N/A</v>
      </c>
      <c r="R1006" s="15" t="e">
        <f t="shared" si="196"/>
        <v>#N/A</v>
      </c>
      <c r="S1006" s="15" t="e">
        <f t="shared" si="196"/>
        <v>#N/A</v>
      </c>
      <c r="T1006" s="15" t="e">
        <f t="shared" si="196"/>
        <v>#N/A</v>
      </c>
      <c r="U1006" s="15" t="e">
        <f t="shared" si="196"/>
        <v>#N/A</v>
      </c>
      <c r="V1006" s="15" t="e">
        <f t="shared" si="196"/>
        <v>#N/A</v>
      </c>
      <c r="W1006" s="18" t="e">
        <f t="shared" si="187"/>
        <v>#N/A</v>
      </c>
      <c r="X1006" s="18" t="e">
        <f t="shared" si="188"/>
        <v>#N/A</v>
      </c>
      <c r="Y1006" s="18" t="e">
        <f t="shared" si="189"/>
        <v>#N/A</v>
      </c>
      <c r="Z1006" s="18" t="e">
        <f t="shared" si="190"/>
        <v>#N/A</v>
      </c>
      <c r="AA1006" s="15" t="e">
        <f t="shared" si="191"/>
        <v>#N/A</v>
      </c>
      <c r="AB1006" s="15" t="e">
        <f t="shared" si="192"/>
        <v>#N/A</v>
      </c>
      <c r="AC1006" s="15" t="e">
        <f t="shared" si="193"/>
        <v>#N/A</v>
      </c>
    </row>
    <row r="1007" spans="1:29" hidden="1" x14ac:dyDescent="0.2">
      <c r="A1007">
        <v>5410</v>
      </c>
      <c r="B1007">
        <v>41742</v>
      </c>
      <c r="D1007" t="s">
        <v>4398</v>
      </c>
      <c r="E1007" t="s">
        <v>174</v>
      </c>
      <c r="F1007" t="s">
        <v>881</v>
      </c>
      <c r="G1007" t="e">
        <f t="shared" si="186"/>
        <v>#N/A</v>
      </c>
      <c r="H1007" s="15" t="e">
        <f t="shared" si="196"/>
        <v>#N/A</v>
      </c>
      <c r="I1007" s="15" t="e">
        <f t="shared" si="196"/>
        <v>#N/A</v>
      </c>
      <c r="J1007" s="15" t="e">
        <f t="shared" si="196"/>
        <v>#N/A</v>
      </c>
      <c r="K1007" s="15" t="e">
        <f t="shared" si="196"/>
        <v>#N/A</v>
      </c>
      <c r="L1007" s="15" t="e">
        <f t="shared" si="196"/>
        <v>#N/A</v>
      </c>
      <c r="M1007" s="15" t="e">
        <f t="shared" si="196"/>
        <v>#N/A</v>
      </c>
      <c r="N1007" s="15" t="e">
        <f t="shared" si="196"/>
        <v>#N/A</v>
      </c>
      <c r="O1007" s="15" t="e">
        <f t="shared" si="196"/>
        <v>#N/A</v>
      </c>
      <c r="P1007" s="15" t="e">
        <f t="shared" si="196"/>
        <v>#N/A</v>
      </c>
      <c r="Q1007" s="15" t="e">
        <f t="shared" si="196"/>
        <v>#N/A</v>
      </c>
      <c r="R1007" s="15" t="e">
        <f t="shared" si="196"/>
        <v>#N/A</v>
      </c>
      <c r="S1007" s="15" t="e">
        <f t="shared" si="196"/>
        <v>#N/A</v>
      </c>
      <c r="T1007" s="15" t="e">
        <f t="shared" si="196"/>
        <v>#N/A</v>
      </c>
      <c r="U1007" s="15" t="e">
        <f t="shared" si="196"/>
        <v>#N/A</v>
      </c>
      <c r="V1007" s="15" t="e">
        <f t="shared" si="196"/>
        <v>#N/A</v>
      </c>
      <c r="W1007" s="18" t="e">
        <f t="shared" si="187"/>
        <v>#N/A</v>
      </c>
      <c r="X1007" s="18" t="e">
        <f t="shared" si="188"/>
        <v>#N/A</v>
      </c>
      <c r="Y1007" s="18" t="e">
        <f t="shared" si="189"/>
        <v>#N/A</v>
      </c>
      <c r="Z1007" s="18" t="e">
        <f t="shared" si="190"/>
        <v>#N/A</v>
      </c>
      <c r="AA1007" s="15" t="e">
        <f t="shared" si="191"/>
        <v>#N/A</v>
      </c>
      <c r="AB1007" s="15" t="e">
        <f t="shared" si="192"/>
        <v>#N/A</v>
      </c>
      <c r="AC1007" s="15" t="e">
        <f t="shared" si="193"/>
        <v>#N/A</v>
      </c>
    </row>
    <row r="1008" spans="1:29" hidden="1" x14ac:dyDescent="0.2">
      <c r="A1008">
        <v>5411</v>
      </c>
      <c r="B1008">
        <v>42481</v>
      </c>
      <c r="D1008" t="s">
        <v>4399</v>
      </c>
      <c r="E1008" t="s">
        <v>147</v>
      </c>
      <c r="F1008" t="s">
        <v>6266</v>
      </c>
      <c r="G1008" t="e">
        <f t="shared" si="186"/>
        <v>#N/A</v>
      </c>
      <c r="H1008" s="15" t="e">
        <f t="shared" si="196"/>
        <v>#N/A</v>
      </c>
      <c r="I1008" s="15" t="e">
        <f t="shared" si="196"/>
        <v>#N/A</v>
      </c>
      <c r="J1008" s="15" t="e">
        <f t="shared" si="196"/>
        <v>#N/A</v>
      </c>
      <c r="K1008" s="15" t="e">
        <f t="shared" si="196"/>
        <v>#N/A</v>
      </c>
      <c r="L1008" s="15" t="e">
        <f t="shared" si="196"/>
        <v>#N/A</v>
      </c>
      <c r="M1008" s="15" t="e">
        <f t="shared" si="196"/>
        <v>#N/A</v>
      </c>
      <c r="N1008" s="15" t="e">
        <f t="shared" si="196"/>
        <v>#N/A</v>
      </c>
      <c r="O1008" s="15" t="e">
        <f t="shared" si="196"/>
        <v>#N/A</v>
      </c>
      <c r="P1008" s="15" t="e">
        <f t="shared" si="196"/>
        <v>#N/A</v>
      </c>
      <c r="Q1008" s="15" t="e">
        <f t="shared" si="196"/>
        <v>#N/A</v>
      </c>
      <c r="R1008" s="15" t="e">
        <f t="shared" si="196"/>
        <v>#N/A</v>
      </c>
      <c r="S1008" s="15" t="e">
        <f t="shared" si="196"/>
        <v>#N/A</v>
      </c>
      <c r="T1008" s="15" t="e">
        <f t="shared" si="196"/>
        <v>#N/A</v>
      </c>
      <c r="U1008" s="15" t="e">
        <f t="shared" si="196"/>
        <v>#N/A</v>
      </c>
      <c r="V1008" s="15" t="e">
        <f t="shared" si="196"/>
        <v>#N/A</v>
      </c>
      <c r="W1008" s="18" t="e">
        <f t="shared" si="187"/>
        <v>#N/A</v>
      </c>
      <c r="X1008" s="18" t="e">
        <f t="shared" si="188"/>
        <v>#N/A</v>
      </c>
      <c r="Y1008" s="18" t="e">
        <f t="shared" si="189"/>
        <v>#N/A</v>
      </c>
      <c r="Z1008" s="18" t="e">
        <f t="shared" si="190"/>
        <v>#N/A</v>
      </c>
      <c r="AA1008" s="15" t="e">
        <f t="shared" si="191"/>
        <v>#N/A</v>
      </c>
      <c r="AB1008" s="15" t="e">
        <f t="shared" si="192"/>
        <v>#N/A</v>
      </c>
      <c r="AC1008" s="15" t="e">
        <f t="shared" si="193"/>
        <v>#N/A</v>
      </c>
    </row>
    <row r="1009" spans="1:29" hidden="1" x14ac:dyDescent="0.2">
      <c r="A1009">
        <v>5412</v>
      </c>
      <c r="B1009">
        <v>42577</v>
      </c>
      <c r="D1009" t="s">
        <v>4401</v>
      </c>
      <c r="E1009" t="s">
        <v>123</v>
      </c>
      <c r="F1009" t="s">
        <v>124</v>
      </c>
      <c r="G1009" t="str">
        <f t="shared" si="186"/>
        <v>VTS21.SIB23 T75-T61 Excavation</v>
      </c>
      <c r="H1009" s="15">
        <f t="shared" si="196"/>
        <v>0</v>
      </c>
      <c r="I1009" s="15">
        <f t="shared" si="196"/>
        <v>0</v>
      </c>
      <c r="J1009" s="15">
        <f t="shared" si="196"/>
        <v>-133931.69</v>
      </c>
      <c r="K1009" s="15">
        <f t="shared" si="196"/>
        <v>2782417.92</v>
      </c>
      <c r="L1009" s="15">
        <f t="shared" si="196"/>
        <v>0</v>
      </c>
      <c r="M1009" s="15">
        <f t="shared" si="196"/>
        <v>0</v>
      </c>
      <c r="N1009" s="15">
        <f t="shared" si="196"/>
        <v>3087128</v>
      </c>
      <c r="O1009" s="15">
        <f t="shared" si="196"/>
        <v>-133931.69</v>
      </c>
      <c r="P1009" s="15">
        <f t="shared" si="196"/>
        <v>-133931.69</v>
      </c>
      <c r="Q1009" s="15">
        <f t="shared" si="196"/>
        <v>0</v>
      </c>
      <c r="R1009" s="15">
        <f t="shared" si="196"/>
        <v>2782417.92</v>
      </c>
      <c r="S1009" s="15">
        <f t="shared" si="196"/>
        <v>2782417.92</v>
      </c>
      <c r="T1009" s="15">
        <f t="shared" si="196"/>
        <v>0</v>
      </c>
      <c r="U1009" s="15">
        <f t="shared" si="196"/>
        <v>331.14</v>
      </c>
      <c r="V1009" s="15">
        <f t="shared" si="196"/>
        <v>0</v>
      </c>
      <c r="W1009" s="18">
        <f t="shared" si="187"/>
        <v>3087128</v>
      </c>
      <c r="X1009" s="18">
        <f t="shared" si="188"/>
        <v>2782417.92</v>
      </c>
      <c r="Y1009" s="18">
        <f t="shared" si="189"/>
        <v>304710.08000000007</v>
      </c>
      <c r="Z1009" s="18">
        <f t="shared" si="190"/>
        <v>0</v>
      </c>
      <c r="AA1009" s="15">
        <f t="shared" si="191"/>
        <v>2916349.61</v>
      </c>
      <c r="AB1009" s="15">
        <f t="shared" si="192"/>
        <v>-133931.69</v>
      </c>
      <c r="AC1009" s="15">
        <f t="shared" si="193"/>
        <v>0</v>
      </c>
    </row>
    <row r="1010" spans="1:29" hidden="1" x14ac:dyDescent="0.2">
      <c r="A1010">
        <v>5414</v>
      </c>
      <c r="B1010">
        <v>43184</v>
      </c>
      <c r="D1010" t="s">
        <v>4403</v>
      </c>
      <c r="E1010" t="s">
        <v>147</v>
      </c>
      <c r="F1010" t="s">
        <v>6268</v>
      </c>
      <c r="G1010" t="str">
        <f t="shared" si="186"/>
        <v>MSF_21115D_FY22 Mechanical Dev</v>
      </c>
      <c r="H1010" s="15">
        <f t="shared" si="196"/>
        <v>0</v>
      </c>
      <c r="I1010" s="15">
        <f t="shared" si="196"/>
        <v>0</v>
      </c>
      <c r="J1010" s="15">
        <f t="shared" si="196"/>
        <v>12851.9</v>
      </c>
      <c r="K1010" s="15">
        <f t="shared" si="196"/>
        <v>233578.96</v>
      </c>
      <c r="L1010" s="15">
        <f t="shared" si="196"/>
        <v>0</v>
      </c>
      <c r="M1010" s="15">
        <f t="shared" si="196"/>
        <v>0</v>
      </c>
      <c r="N1010" s="15">
        <f t="shared" si="196"/>
        <v>260000</v>
      </c>
      <c r="O1010" s="15">
        <f t="shared" si="196"/>
        <v>12851.9</v>
      </c>
      <c r="P1010" s="15">
        <f t="shared" si="196"/>
        <v>12851.9</v>
      </c>
      <c r="Q1010" s="15">
        <f t="shared" si="196"/>
        <v>0</v>
      </c>
      <c r="R1010" s="15">
        <f t="shared" si="196"/>
        <v>233578.96</v>
      </c>
      <c r="S1010" s="15">
        <f t="shared" si="196"/>
        <v>233578.96</v>
      </c>
      <c r="T1010" s="15">
        <f t="shared" si="196"/>
        <v>0</v>
      </c>
      <c r="U1010" s="15">
        <f t="shared" si="196"/>
        <v>0</v>
      </c>
      <c r="V1010" s="15">
        <f t="shared" si="196"/>
        <v>0</v>
      </c>
      <c r="W1010" s="18">
        <f t="shared" si="187"/>
        <v>260000</v>
      </c>
      <c r="X1010" s="18">
        <f t="shared" si="188"/>
        <v>233578.96</v>
      </c>
      <c r="Y1010" s="18">
        <f t="shared" si="189"/>
        <v>26421.040000000008</v>
      </c>
      <c r="Z1010" s="18">
        <f t="shared" si="190"/>
        <v>0</v>
      </c>
      <c r="AA1010" s="15">
        <f t="shared" si="191"/>
        <v>220727.06</v>
      </c>
      <c r="AB1010" s="15">
        <f t="shared" si="192"/>
        <v>12851.9</v>
      </c>
      <c r="AC1010" s="15">
        <f t="shared" si="193"/>
        <v>0</v>
      </c>
    </row>
    <row r="1011" spans="1:29" hidden="1" x14ac:dyDescent="0.2">
      <c r="A1011">
        <v>5416</v>
      </c>
      <c r="D1011" t="s">
        <v>4405</v>
      </c>
      <c r="E1011" t="s">
        <v>174</v>
      </c>
      <c r="F1011" t="s">
        <v>881</v>
      </c>
      <c r="G1011" t="e">
        <f t="shared" si="186"/>
        <v>#N/A</v>
      </c>
      <c r="H1011" s="15" t="e">
        <f t="shared" ref="H1011:V1027" si="197">VLOOKUP($A1011,SIBMonthly,H$1,FALSE)</f>
        <v>#N/A</v>
      </c>
      <c r="I1011" s="15" t="e">
        <f t="shared" si="197"/>
        <v>#N/A</v>
      </c>
      <c r="J1011" s="15" t="e">
        <f t="shared" si="197"/>
        <v>#N/A</v>
      </c>
      <c r="K1011" s="15" t="e">
        <f t="shared" si="197"/>
        <v>#N/A</v>
      </c>
      <c r="L1011" s="15" t="e">
        <f t="shared" si="197"/>
        <v>#N/A</v>
      </c>
      <c r="M1011" s="15" t="e">
        <f t="shared" si="197"/>
        <v>#N/A</v>
      </c>
      <c r="N1011" s="15" t="e">
        <f t="shared" si="197"/>
        <v>#N/A</v>
      </c>
      <c r="O1011" s="15" t="e">
        <f t="shared" si="197"/>
        <v>#N/A</v>
      </c>
      <c r="P1011" s="15" t="e">
        <f t="shared" si="197"/>
        <v>#N/A</v>
      </c>
      <c r="Q1011" s="15" t="e">
        <f t="shared" si="197"/>
        <v>#N/A</v>
      </c>
      <c r="R1011" s="15" t="e">
        <f t="shared" si="197"/>
        <v>#N/A</v>
      </c>
      <c r="S1011" s="15" t="e">
        <f t="shared" si="197"/>
        <v>#N/A</v>
      </c>
      <c r="T1011" s="15" t="e">
        <f t="shared" si="197"/>
        <v>#N/A</v>
      </c>
      <c r="U1011" s="15" t="e">
        <f t="shared" si="197"/>
        <v>#N/A</v>
      </c>
      <c r="V1011" s="15" t="e">
        <f t="shared" si="197"/>
        <v>#N/A</v>
      </c>
      <c r="W1011" s="18" t="e">
        <f t="shared" si="187"/>
        <v>#N/A</v>
      </c>
      <c r="X1011" s="18" t="e">
        <f t="shared" si="188"/>
        <v>#N/A</v>
      </c>
      <c r="Y1011" s="18" t="e">
        <f t="shared" si="189"/>
        <v>#N/A</v>
      </c>
      <c r="Z1011" s="18" t="e">
        <f t="shared" si="190"/>
        <v>#N/A</v>
      </c>
      <c r="AA1011" s="15" t="e">
        <f t="shared" si="191"/>
        <v>#N/A</v>
      </c>
      <c r="AB1011" s="15" t="e">
        <f t="shared" si="192"/>
        <v>#N/A</v>
      </c>
      <c r="AC1011" s="15" t="e">
        <f t="shared" si="193"/>
        <v>#N/A</v>
      </c>
    </row>
    <row r="1012" spans="1:29" hidden="1" x14ac:dyDescent="0.2">
      <c r="A1012">
        <v>5417</v>
      </c>
      <c r="D1012" t="s">
        <v>4406</v>
      </c>
      <c r="E1012" t="s">
        <v>123</v>
      </c>
      <c r="F1012" t="s">
        <v>124</v>
      </c>
      <c r="G1012" t="e">
        <f t="shared" si="186"/>
        <v>#N/A</v>
      </c>
      <c r="H1012" s="15" t="e">
        <f t="shared" si="197"/>
        <v>#N/A</v>
      </c>
      <c r="I1012" s="15" t="e">
        <f t="shared" si="197"/>
        <v>#N/A</v>
      </c>
      <c r="J1012" s="15" t="e">
        <f t="shared" si="197"/>
        <v>#N/A</v>
      </c>
      <c r="K1012" s="15" t="e">
        <f t="shared" si="197"/>
        <v>#N/A</v>
      </c>
      <c r="L1012" s="15" t="e">
        <f t="shared" si="197"/>
        <v>#N/A</v>
      </c>
      <c r="M1012" s="15" t="e">
        <f t="shared" si="197"/>
        <v>#N/A</v>
      </c>
      <c r="N1012" s="15" t="e">
        <f t="shared" si="197"/>
        <v>#N/A</v>
      </c>
      <c r="O1012" s="15" t="e">
        <f t="shared" si="197"/>
        <v>#N/A</v>
      </c>
      <c r="P1012" s="15" t="e">
        <f t="shared" si="197"/>
        <v>#N/A</v>
      </c>
      <c r="Q1012" s="15" t="e">
        <f t="shared" si="197"/>
        <v>#N/A</v>
      </c>
      <c r="R1012" s="15" t="e">
        <f t="shared" si="197"/>
        <v>#N/A</v>
      </c>
      <c r="S1012" s="15" t="e">
        <f t="shared" si="197"/>
        <v>#N/A</v>
      </c>
      <c r="T1012" s="15" t="e">
        <f t="shared" si="197"/>
        <v>#N/A</v>
      </c>
      <c r="U1012" s="15" t="e">
        <f t="shared" si="197"/>
        <v>#N/A</v>
      </c>
      <c r="V1012" s="15" t="e">
        <f t="shared" si="197"/>
        <v>#N/A</v>
      </c>
      <c r="W1012" s="18" t="e">
        <f t="shared" si="187"/>
        <v>#N/A</v>
      </c>
      <c r="X1012" s="18" t="e">
        <f t="shared" si="188"/>
        <v>#N/A</v>
      </c>
      <c r="Y1012" s="18" t="e">
        <f t="shared" si="189"/>
        <v>#N/A</v>
      </c>
      <c r="Z1012" s="18" t="e">
        <f t="shared" si="190"/>
        <v>#N/A</v>
      </c>
      <c r="AA1012" s="15" t="e">
        <f t="shared" si="191"/>
        <v>#N/A</v>
      </c>
      <c r="AB1012" s="15" t="e">
        <f t="shared" si="192"/>
        <v>#N/A</v>
      </c>
      <c r="AC1012" s="15" t="e">
        <f t="shared" si="193"/>
        <v>#N/A</v>
      </c>
    </row>
    <row r="1013" spans="1:29" hidden="1" x14ac:dyDescent="0.2">
      <c r="A1013">
        <v>5418</v>
      </c>
      <c r="B1013">
        <v>43206</v>
      </c>
      <c r="D1013" t="s">
        <v>4408</v>
      </c>
      <c r="E1013" t="s">
        <v>147</v>
      </c>
      <c r="F1013" t="s">
        <v>6268</v>
      </c>
      <c r="G1013" t="e">
        <f t="shared" si="186"/>
        <v>#N/A</v>
      </c>
      <c r="H1013" s="15" t="e">
        <f t="shared" si="197"/>
        <v>#N/A</v>
      </c>
      <c r="I1013" s="15" t="e">
        <f t="shared" si="197"/>
        <v>#N/A</v>
      </c>
      <c r="J1013" s="15" t="e">
        <f t="shared" si="197"/>
        <v>#N/A</v>
      </c>
      <c r="K1013" s="15" t="e">
        <f t="shared" si="197"/>
        <v>#N/A</v>
      </c>
      <c r="L1013" s="15" t="e">
        <f t="shared" si="197"/>
        <v>#N/A</v>
      </c>
      <c r="M1013" s="15" t="e">
        <f t="shared" si="197"/>
        <v>#N/A</v>
      </c>
      <c r="N1013" s="15" t="e">
        <f t="shared" si="197"/>
        <v>#N/A</v>
      </c>
      <c r="O1013" s="15" t="e">
        <f t="shared" si="197"/>
        <v>#N/A</v>
      </c>
      <c r="P1013" s="15" t="e">
        <f t="shared" si="197"/>
        <v>#N/A</v>
      </c>
      <c r="Q1013" s="15" t="e">
        <f t="shared" si="197"/>
        <v>#N/A</v>
      </c>
      <c r="R1013" s="15" t="e">
        <f t="shared" si="197"/>
        <v>#N/A</v>
      </c>
      <c r="S1013" s="15" t="e">
        <f t="shared" si="197"/>
        <v>#N/A</v>
      </c>
      <c r="T1013" s="15" t="e">
        <f t="shared" si="197"/>
        <v>#N/A</v>
      </c>
      <c r="U1013" s="15" t="e">
        <f t="shared" si="197"/>
        <v>#N/A</v>
      </c>
      <c r="V1013" s="15" t="e">
        <f t="shared" si="197"/>
        <v>#N/A</v>
      </c>
      <c r="W1013" s="18" t="e">
        <f t="shared" si="187"/>
        <v>#N/A</v>
      </c>
      <c r="X1013" s="18" t="e">
        <f t="shared" si="188"/>
        <v>#N/A</v>
      </c>
      <c r="Y1013" s="18" t="e">
        <f t="shared" si="189"/>
        <v>#N/A</v>
      </c>
      <c r="Z1013" s="18" t="e">
        <f t="shared" si="190"/>
        <v>#N/A</v>
      </c>
      <c r="AA1013" s="15" t="e">
        <f t="shared" si="191"/>
        <v>#N/A</v>
      </c>
      <c r="AB1013" s="15" t="e">
        <f t="shared" si="192"/>
        <v>#N/A</v>
      </c>
      <c r="AC1013" s="15" t="e">
        <f t="shared" si="193"/>
        <v>#N/A</v>
      </c>
    </row>
    <row r="1014" spans="1:29" hidden="1" x14ac:dyDescent="0.2">
      <c r="A1014">
        <v>5419</v>
      </c>
      <c r="B1014">
        <v>43207</v>
      </c>
      <c r="C1014" t="s">
        <v>4409</v>
      </c>
      <c r="D1014" t="s">
        <v>4410</v>
      </c>
      <c r="E1014" t="s">
        <v>867</v>
      </c>
      <c r="F1014" t="s">
        <v>868</v>
      </c>
      <c r="G1014" t="e">
        <f t="shared" si="186"/>
        <v>#N/A</v>
      </c>
      <c r="H1014" s="15" t="e">
        <f t="shared" si="197"/>
        <v>#N/A</v>
      </c>
      <c r="I1014" s="15" t="e">
        <f t="shared" si="197"/>
        <v>#N/A</v>
      </c>
      <c r="J1014" s="15" t="e">
        <f t="shared" si="197"/>
        <v>#N/A</v>
      </c>
      <c r="K1014" s="15" t="e">
        <f t="shared" si="197"/>
        <v>#N/A</v>
      </c>
      <c r="L1014" s="15" t="e">
        <f t="shared" si="197"/>
        <v>#N/A</v>
      </c>
      <c r="M1014" s="15" t="e">
        <f t="shared" si="197"/>
        <v>#N/A</v>
      </c>
      <c r="N1014" s="15" t="e">
        <f t="shared" si="197"/>
        <v>#N/A</v>
      </c>
      <c r="O1014" s="15" t="e">
        <f t="shared" si="197"/>
        <v>#N/A</v>
      </c>
      <c r="P1014" s="15" t="e">
        <f t="shared" si="197"/>
        <v>#N/A</v>
      </c>
      <c r="Q1014" s="15" t="e">
        <f t="shared" si="197"/>
        <v>#N/A</v>
      </c>
      <c r="R1014" s="15" t="e">
        <f t="shared" si="197"/>
        <v>#N/A</v>
      </c>
      <c r="S1014" s="15" t="e">
        <f t="shared" si="197"/>
        <v>#N/A</v>
      </c>
      <c r="T1014" s="15" t="e">
        <f t="shared" si="197"/>
        <v>#N/A</v>
      </c>
      <c r="U1014" s="15" t="e">
        <f t="shared" si="197"/>
        <v>#N/A</v>
      </c>
      <c r="V1014" s="15" t="e">
        <f t="shared" si="197"/>
        <v>#N/A</v>
      </c>
      <c r="W1014" s="18" t="e">
        <f t="shared" si="187"/>
        <v>#N/A</v>
      </c>
      <c r="X1014" s="18" t="e">
        <f t="shared" si="188"/>
        <v>#N/A</v>
      </c>
      <c r="Y1014" s="18" t="e">
        <f t="shared" si="189"/>
        <v>#N/A</v>
      </c>
      <c r="Z1014" s="18" t="e">
        <f t="shared" si="190"/>
        <v>#N/A</v>
      </c>
      <c r="AA1014" s="15" t="e">
        <f t="shared" si="191"/>
        <v>#N/A</v>
      </c>
      <c r="AB1014" s="15" t="e">
        <f t="shared" si="192"/>
        <v>#N/A</v>
      </c>
      <c r="AC1014" s="15" t="e">
        <f t="shared" si="193"/>
        <v>#N/A</v>
      </c>
    </row>
    <row r="1015" spans="1:29" hidden="1" x14ac:dyDescent="0.2">
      <c r="A1015">
        <v>5420</v>
      </c>
      <c r="B1015">
        <v>43209</v>
      </c>
      <c r="D1015" t="s">
        <v>4411</v>
      </c>
      <c r="E1015" t="s">
        <v>240</v>
      </c>
      <c r="F1015" t="s">
        <v>241</v>
      </c>
      <c r="G1015" t="e">
        <f t="shared" ref="G1015:G1078" si="198">VLOOKUP(A1015,SIBMonthly,3,FALSE)</f>
        <v>#N/A</v>
      </c>
      <c r="H1015" s="15" t="e">
        <f t="shared" si="197"/>
        <v>#N/A</v>
      </c>
      <c r="I1015" s="15" t="e">
        <f t="shared" si="197"/>
        <v>#N/A</v>
      </c>
      <c r="J1015" s="15" t="e">
        <f t="shared" si="197"/>
        <v>#N/A</v>
      </c>
      <c r="K1015" s="15" t="e">
        <f t="shared" si="197"/>
        <v>#N/A</v>
      </c>
      <c r="L1015" s="15" t="e">
        <f t="shared" si="197"/>
        <v>#N/A</v>
      </c>
      <c r="M1015" s="15" t="e">
        <f t="shared" si="197"/>
        <v>#N/A</v>
      </c>
      <c r="N1015" s="15" t="e">
        <f t="shared" si="197"/>
        <v>#N/A</v>
      </c>
      <c r="O1015" s="15" t="e">
        <f t="shared" si="197"/>
        <v>#N/A</v>
      </c>
      <c r="P1015" s="15" t="e">
        <f t="shared" si="197"/>
        <v>#N/A</v>
      </c>
      <c r="Q1015" s="15" t="e">
        <f t="shared" si="197"/>
        <v>#N/A</v>
      </c>
      <c r="R1015" s="15" t="e">
        <f t="shared" si="197"/>
        <v>#N/A</v>
      </c>
      <c r="S1015" s="15" t="e">
        <f t="shared" si="197"/>
        <v>#N/A</v>
      </c>
      <c r="T1015" s="15" t="e">
        <f t="shared" si="197"/>
        <v>#N/A</v>
      </c>
      <c r="U1015" s="15" t="e">
        <f t="shared" si="197"/>
        <v>#N/A</v>
      </c>
      <c r="V1015" s="15" t="e">
        <f t="shared" si="197"/>
        <v>#N/A</v>
      </c>
      <c r="W1015" s="18" t="e">
        <f t="shared" ref="W1015:W1078" si="199">N1015</f>
        <v>#N/A</v>
      </c>
      <c r="X1015" s="18" t="e">
        <f t="shared" ref="X1015:X1078" si="200">S1015</f>
        <v>#N/A</v>
      </c>
      <c r="Y1015" s="18" t="e">
        <f t="shared" ref="Y1015:Y1078" si="201">W1015-X1015</f>
        <v>#N/A</v>
      </c>
      <c r="Z1015" s="18" t="e">
        <f t="shared" ref="Z1015:Z1078" si="202">M1015</f>
        <v>#N/A</v>
      </c>
      <c r="AA1015" s="15" t="e">
        <f t="shared" ref="AA1015:AA1078" si="203">IF(K1015=0,0,K1015-J1015)</f>
        <v>#N/A</v>
      </c>
      <c r="AB1015" s="15" t="e">
        <f t="shared" ref="AB1015:AB1078" si="204">P1015</f>
        <v>#N/A</v>
      </c>
      <c r="AC1015" s="15" t="e">
        <f t="shared" ref="AC1015:AC1078" si="205">X1015-(AB1015+AA1015)</f>
        <v>#N/A</v>
      </c>
    </row>
    <row r="1016" spans="1:29" hidden="1" x14ac:dyDescent="0.2">
      <c r="A1016">
        <v>5421</v>
      </c>
      <c r="B1016">
        <v>41862</v>
      </c>
      <c r="D1016" t="s">
        <v>6307</v>
      </c>
      <c r="E1016" t="s">
        <v>941</v>
      </c>
      <c r="F1016" t="s">
        <v>942</v>
      </c>
      <c r="G1016" t="str">
        <f t="shared" si="198"/>
        <v>CGP - Mech - Southern Haul Flexibility Improvement</v>
      </c>
      <c r="H1016" s="15">
        <f t="shared" si="197"/>
        <v>0</v>
      </c>
      <c r="I1016" s="15">
        <f t="shared" si="197"/>
        <v>0</v>
      </c>
      <c r="J1016" s="15">
        <f t="shared" si="197"/>
        <v>212410.88</v>
      </c>
      <c r="K1016" s="15">
        <f t="shared" si="197"/>
        <v>2868331.66</v>
      </c>
      <c r="L1016" s="15">
        <f t="shared" si="197"/>
        <v>0</v>
      </c>
      <c r="M1016" s="15">
        <f t="shared" si="197"/>
        <v>631288.17000000004</v>
      </c>
      <c r="N1016" s="15">
        <f t="shared" si="197"/>
        <v>3007091</v>
      </c>
      <c r="O1016" s="15">
        <f t="shared" si="197"/>
        <v>211074.88</v>
      </c>
      <c r="P1016" s="15">
        <f t="shared" si="197"/>
        <v>212410.88</v>
      </c>
      <c r="Q1016" s="15">
        <f t="shared" si="197"/>
        <v>0</v>
      </c>
      <c r="R1016" s="15">
        <f t="shared" si="197"/>
        <v>2866995.66</v>
      </c>
      <c r="S1016" s="15">
        <f t="shared" si="197"/>
        <v>2868331.66</v>
      </c>
      <c r="T1016" s="15">
        <f t="shared" si="197"/>
        <v>0</v>
      </c>
      <c r="U1016" s="15">
        <f t="shared" si="197"/>
        <v>0</v>
      </c>
      <c r="V1016" s="15">
        <f t="shared" si="197"/>
        <v>0</v>
      </c>
      <c r="W1016" s="18">
        <f t="shared" si="199"/>
        <v>3007091</v>
      </c>
      <c r="X1016" s="18">
        <f t="shared" si="200"/>
        <v>2868331.66</v>
      </c>
      <c r="Y1016" s="18">
        <f t="shared" si="201"/>
        <v>138759.33999999985</v>
      </c>
      <c r="Z1016" s="18">
        <f t="shared" si="202"/>
        <v>631288.17000000004</v>
      </c>
      <c r="AA1016" s="15">
        <f t="shared" si="203"/>
        <v>2655920.7800000003</v>
      </c>
      <c r="AB1016" s="15">
        <f t="shared" si="204"/>
        <v>212410.88</v>
      </c>
      <c r="AC1016" s="15">
        <f t="shared" si="205"/>
        <v>0</v>
      </c>
    </row>
    <row r="1017" spans="1:29" hidden="1" x14ac:dyDescent="0.2">
      <c r="A1017">
        <v>5422</v>
      </c>
      <c r="B1017">
        <v>43189</v>
      </c>
      <c r="D1017" t="s">
        <v>4413</v>
      </c>
      <c r="E1017" t="s">
        <v>6267</v>
      </c>
      <c r="F1017" t="s">
        <v>120</v>
      </c>
      <c r="G1017" t="e">
        <f t="shared" si="198"/>
        <v>#N/A</v>
      </c>
      <c r="H1017" s="15" t="e">
        <f t="shared" si="197"/>
        <v>#N/A</v>
      </c>
      <c r="I1017" s="15" t="e">
        <f t="shared" si="197"/>
        <v>#N/A</v>
      </c>
      <c r="J1017" s="15" t="e">
        <f t="shared" si="197"/>
        <v>#N/A</v>
      </c>
      <c r="K1017" s="15" t="e">
        <f t="shared" si="197"/>
        <v>#N/A</v>
      </c>
      <c r="L1017" s="15" t="e">
        <f t="shared" si="197"/>
        <v>#N/A</v>
      </c>
      <c r="M1017" s="15" t="e">
        <f t="shared" si="197"/>
        <v>#N/A</v>
      </c>
      <c r="N1017" s="15" t="e">
        <f t="shared" si="197"/>
        <v>#N/A</v>
      </c>
      <c r="O1017" s="15" t="e">
        <f t="shared" si="197"/>
        <v>#N/A</v>
      </c>
      <c r="P1017" s="15" t="e">
        <f t="shared" si="197"/>
        <v>#N/A</v>
      </c>
      <c r="Q1017" s="15" t="e">
        <f t="shared" si="197"/>
        <v>#N/A</v>
      </c>
      <c r="R1017" s="15" t="e">
        <f t="shared" si="197"/>
        <v>#N/A</v>
      </c>
      <c r="S1017" s="15" t="e">
        <f t="shared" si="197"/>
        <v>#N/A</v>
      </c>
      <c r="T1017" s="15" t="e">
        <f t="shared" si="197"/>
        <v>#N/A</v>
      </c>
      <c r="U1017" s="15" t="e">
        <f t="shared" si="197"/>
        <v>#N/A</v>
      </c>
      <c r="V1017" s="15" t="e">
        <f t="shared" si="197"/>
        <v>#N/A</v>
      </c>
      <c r="W1017" s="18" t="e">
        <f t="shared" si="199"/>
        <v>#N/A</v>
      </c>
      <c r="X1017" s="18" t="e">
        <f t="shared" si="200"/>
        <v>#N/A</v>
      </c>
      <c r="Y1017" s="18" t="e">
        <f t="shared" si="201"/>
        <v>#N/A</v>
      </c>
      <c r="Z1017" s="18" t="e">
        <f t="shared" si="202"/>
        <v>#N/A</v>
      </c>
      <c r="AA1017" s="15" t="e">
        <f t="shared" si="203"/>
        <v>#N/A</v>
      </c>
      <c r="AB1017" s="15" t="e">
        <f t="shared" si="204"/>
        <v>#N/A</v>
      </c>
      <c r="AC1017" s="15" t="e">
        <f t="shared" si="205"/>
        <v>#N/A</v>
      </c>
    </row>
    <row r="1018" spans="1:29" hidden="1" x14ac:dyDescent="0.2">
      <c r="A1018">
        <v>5423</v>
      </c>
      <c r="B1018">
        <v>43263</v>
      </c>
      <c r="D1018" t="s">
        <v>6221</v>
      </c>
      <c r="E1018" t="s">
        <v>6267</v>
      </c>
      <c r="F1018" t="s">
        <v>120</v>
      </c>
      <c r="G1018" t="str">
        <f t="shared" si="198"/>
        <v>VTS - 3PR - Averley Estate T60 Pipeline Protection</v>
      </c>
      <c r="H1018" s="15">
        <f t="shared" si="197"/>
        <v>0</v>
      </c>
      <c r="I1018" s="15">
        <f t="shared" si="197"/>
        <v>0</v>
      </c>
      <c r="J1018" s="15">
        <f t="shared" si="197"/>
        <v>75533.19</v>
      </c>
      <c r="K1018" s="15">
        <f t="shared" si="197"/>
        <v>4022567.73</v>
      </c>
      <c r="L1018" s="15">
        <f t="shared" si="197"/>
        <v>0</v>
      </c>
      <c r="M1018" s="15">
        <f t="shared" si="197"/>
        <v>0</v>
      </c>
      <c r="N1018" s="15">
        <f t="shared" si="197"/>
        <v>0</v>
      </c>
      <c r="O1018" s="15">
        <f t="shared" si="197"/>
        <v>70938.16</v>
      </c>
      <c r="P1018" s="15">
        <f t="shared" si="197"/>
        <v>75533.19</v>
      </c>
      <c r="Q1018" s="15">
        <f t="shared" si="197"/>
        <v>0</v>
      </c>
      <c r="R1018" s="15">
        <f t="shared" si="197"/>
        <v>4017972.7</v>
      </c>
      <c r="S1018" s="15">
        <f t="shared" si="197"/>
        <v>4022567.73</v>
      </c>
      <c r="T1018" s="15">
        <f t="shared" si="197"/>
        <v>0</v>
      </c>
      <c r="U1018" s="15">
        <f t="shared" si="197"/>
        <v>13189.43</v>
      </c>
      <c r="V1018" s="15">
        <f t="shared" si="197"/>
        <v>0</v>
      </c>
      <c r="W1018" s="18">
        <f t="shared" si="199"/>
        <v>0</v>
      </c>
      <c r="X1018" s="18">
        <f t="shared" si="200"/>
        <v>4022567.73</v>
      </c>
      <c r="Y1018" s="18">
        <f t="shared" si="201"/>
        <v>-4022567.73</v>
      </c>
      <c r="Z1018" s="18">
        <f t="shared" si="202"/>
        <v>0</v>
      </c>
      <c r="AA1018" s="15">
        <f t="shared" si="203"/>
        <v>3947034.54</v>
      </c>
      <c r="AB1018" s="15">
        <f t="shared" si="204"/>
        <v>75533.19</v>
      </c>
      <c r="AC1018" s="15">
        <f t="shared" si="205"/>
        <v>0</v>
      </c>
    </row>
    <row r="1019" spans="1:29" hidden="1" x14ac:dyDescent="0.2">
      <c r="A1019">
        <v>5424</v>
      </c>
      <c r="B1019">
        <v>43220</v>
      </c>
      <c r="D1019" t="s">
        <v>4415</v>
      </c>
      <c r="E1019" t="s">
        <v>941</v>
      </c>
      <c r="F1019" t="s">
        <v>942</v>
      </c>
      <c r="G1019" t="e">
        <f t="shared" si="198"/>
        <v>#N/A</v>
      </c>
      <c r="H1019" s="15" t="e">
        <f t="shared" si="197"/>
        <v>#N/A</v>
      </c>
      <c r="I1019" s="15" t="e">
        <f t="shared" si="197"/>
        <v>#N/A</v>
      </c>
      <c r="J1019" s="15" t="e">
        <f t="shared" si="197"/>
        <v>#N/A</v>
      </c>
      <c r="K1019" s="15" t="e">
        <f t="shared" si="197"/>
        <v>#N/A</v>
      </c>
      <c r="L1019" s="15" t="e">
        <f t="shared" si="197"/>
        <v>#N/A</v>
      </c>
      <c r="M1019" s="15" t="e">
        <f t="shared" si="197"/>
        <v>#N/A</v>
      </c>
      <c r="N1019" s="15" t="e">
        <f t="shared" si="197"/>
        <v>#N/A</v>
      </c>
      <c r="O1019" s="15" t="e">
        <f t="shared" si="197"/>
        <v>#N/A</v>
      </c>
      <c r="P1019" s="15" t="e">
        <f t="shared" si="197"/>
        <v>#N/A</v>
      </c>
      <c r="Q1019" s="15" t="e">
        <f t="shared" si="197"/>
        <v>#N/A</v>
      </c>
      <c r="R1019" s="15" t="e">
        <f t="shared" si="197"/>
        <v>#N/A</v>
      </c>
      <c r="S1019" s="15" t="e">
        <f t="shared" si="197"/>
        <v>#N/A</v>
      </c>
      <c r="T1019" s="15" t="e">
        <f t="shared" si="197"/>
        <v>#N/A</v>
      </c>
      <c r="U1019" s="15" t="e">
        <f t="shared" si="197"/>
        <v>#N/A</v>
      </c>
      <c r="V1019" s="15" t="e">
        <f t="shared" si="197"/>
        <v>#N/A</v>
      </c>
      <c r="W1019" s="18" t="e">
        <f t="shared" si="199"/>
        <v>#N/A</v>
      </c>
      <c r="X1019" s="18" t="e">
        <f t="shared" si="200"/>
        <v>#N/A</v>
      </c>
      <c r="Y1019" s="18" t="e">
        <f t="shared" si="201"/>
        <v>#N/A</v>
      </c>
      <c r="Z1019" s="18" t="e">
        <f t="shared" si="202"/>
        <v>#N/A</v>
      </c>
      <c r="AA1019" s="15" t="e">
        <f t="shared" si="203"/>
        <v>#N/A</v>
      </c>
      <c r="AB1019" s="15" t="e">
        <f t="shared" si="204"/>
        <v>#N/A</v>
      </c>
      <c r="AC1019" s="15" t="e">
        <f t="shared" si="205"/>
        <v>#N/A</v>
      </c>
    </row>
    <row r="1020" spans="1:29" hidden="1" x14ac:dyDescent="0.2">
      <c r="A1020">
        <v>5425</v>
      </c>
      <c r="B1020">
        <v>43241</v>
      </c>
      <c r="C1020" t="s">
        <v>4481</v>
      </c>
      <c r="D1020" t="s">
        <v>4416</v>
      </c>
      <c r="E1020" t="s">
        <v>6273</v>
      </c>
      <c r="F1020" t="s">
        <v>1775</v>
      </c>
      <c r="G1020" t="e">
        <f t="shared" si="198"/>
        <v>#N/A</v>
      </c>
      <c r="H1020" s="15" t="e">
        <f t="shared" si="197"/>
        <v>#N/A</v>
      </c>
      <c r="I1020" s="15" t="e">
        <f t="shared" si="197"/>
        <v>#N/A</v>
      </c>
      <c r="J1020" s="15" t="e">
        <f t="shared" si="197"/>
        <v>#N/A</v>
      </c>
      <c r="K1020" s="15" t="e">
        <f t="shared" si="197"/>
        <v>#N/A</v>
      </c>
      <c r="L1020" s="15" t="e">
        <f t="shared" si="197"/>
        <v>#N/A</v>
      </c>
      <c r="M1020" s="15" t="e">
        <f t="shared" si="197"/>
        <v>#N/A</v>
      </c>
      <c r="N1020" s="15" t="e">
        <f t="shared" si="197"/>
        <v>#N/A</v>
      </c>
      <c r="O1020" s="15" t="e">
        <f t="shared" si="197"/>
        <v>#N/A</v>
      </c>
      <c r="P1020" s="15" t="e">
        <f t="shared" si="197"/>
        <v>#N/A</v>
      </c>
      <c r="Q1020" s="15" t="e">
        <f t="shared" si="197"/>
        <v>#N/A</v>
      </c>
      <c r="R1020" s="15" t="e">
        <f t="shared" si="197"/>
        <v>#N/A</v>
      </c>
      <c r="S1020" s="15" t="e">
        <f t="shared" si="197"/>
        <v>#N/A</v>
      </c>
      <c r="T1020" s="15" t="e">
        <f t="shared" si="197"/>
        <v>#N/A</v>
      </c>
      <c r="U1020" s="15" t="e">
        <f t="shared" si="197"/>
        <v>#N/A</v>
      </c>
      <c r="V1020" s="15" t="e">
        <f t="shared" si="197"/>
        <v>#N/A</v>
      </c>
      <c r="W1020" s="18" t="e">
        <f t="shared" si="199"/>
        <v>#N/A</v>
      </c>
      <c r="X1020" s="18" t="e">
        <f t="shared" si="200"/>
        <v>#N/A</v>
      </c>
      <c r="Y1020" s="18" t="e">
        <f t="shared" si="201"/>
        <v>#N/A</v>
      </c>
      <c r="Z1020" s="18" t="e">
        <f t="shared" si="202"/>
        <v>#N/A</v>
      </c>
      <c r="AA1020" s="15" t="e">
        <f t="shared" si="203"/>
        <v>#N/A</v>
      </c>
      <c r="AB1020" s="15" t="e">
        <f t="shared" si="204"/>
        <v>#N/A</v>
      </c>
      <c r="AC1020" s="15" t="e">
        <f t="shared" si="205"/>
        <v>#N/A</v>
      </c>
    </row>
    <row r="1021" spans="1:29" hidden="1" x14ac:dyDescent="0.2">
      <c r="A1021">
        <v>5426</v>
      </c>
      <c r="B1021">
        <v>43223</v>
      </c>
      <c r="D1021" t="s">
        <v>4417</v>
      </c>
      <c r="E1021" t="s">
        <v>174</v>
      </c>
      <c r="F1021" t="s">
        <v>881</v>
      </c>
      <c r="G1021" t="e">
        <f t="shared" si="198"/>
        <v>#N/A</v>
      </c>
      <c r="H1021" s="15" t="e">
        <f t="shared" si="197"/>
        <v>#N/A</v>
      </c>
      <c r="I1021" s="15" t="e">
        <f t="shared" si="197"/>
        <v>#N/A</v>
      </c>
      <c r="J1021" s="15" t="e">
        <f t="shared" si="197"/>
        <v>#N/A</v>
      </c>
      <c r="K1021" s="15" t="e">
        <f t="shared" si="197"/>
        <v>#N/A</v>
      </c>
      <c r="L1021" s="15" t="e">
        <f t="shared" si="197"/>
        <v>#N/A</v>
      </c>
      <c r="M1021" s="15" t="e">
        <f t="shared" si="197"/>
        <v>#N/A</v>
      </c>
      <c r="N1021" s="15" t="e">
        <f t="shared" si="197"/>
        <v>#N/A</v>
      </c>
      <c r="O1021" s="15" t="e">
        <f t="shared" si="197"/>
        <v>#N/A</v>
      </c>
      <c r="P1021" s="15" t="e">
        <f t="shared" si="197"/>
        <v>#N/A</v>
      </c>
      <c r="Q1021" s="15" t="e">
        <f t="shared" si="197"/>
        <v>#N/A</v>
      </c>
      <c r="R1021" s="15" t="e">
        <f t="shared" si="197"/>
        <v>#N/A</v>
      </c>
      <c r="S1021" s="15" t="e">
        <f t="shared" si="197"/>
        <v>#N/A</v>
      </c>
      <c r="T1021" s="15" t="e">
        <f t="shared" si="197"/>
        <v>#N/A</v>
      </c>
      <c r="U1021" s="15" t="e">
        <f t="shared" si="197"/>
        <v>#N/A</v>
      </c>
      <c r="V1021" s="15" t="e">
        <f t="shared" si="197"/>
        <v>#N/A</v>
      </c>
      <c r="W1021" s="18" t="e">
        <f t="shared" si="199"/>
        <v>#N/A</v>
      </c>
      <c r="X1021" s="18" t="e">
        <f t="shared" si="200"/>
        <v>#N/A</v>
      </c>
      <c r="Y1021" s="18" t="e">
        <f t="shared" si="201"/>
        <v>#N/A</v>
      </c>
      <c r="Z1021" s="18" t="e">
        <f t="shared" si="202"/>
        <v>#N/A</v>
      </c>
      <c r="AA1021" s="15" t="e">
        <f t="shared" si="203"/>
        <v>#N/A</v>
      </c>
      <c r="AB1021" s="15" t="e">
        <f t="shared" si="204"/>
        <v>#N/A</v>
      </c>
      <c r="AC1021" s="15" t="e">
        <f t="shared" si="205"/>
        <v>#N/A</v>
      </c>
    </row>
    <row r="1022" spans="1:29" hidden="1" x14ac:dyDescent="0.2">
      <c r="A1022">
        <v>5427</v>
      </c>
      <c r="B1022">
        <v>42929</v>
      </c>
      <c r="C1022" t="s">
        <v>4418</v>
      </c>
      <c r="D1022" t="s">
        <v>4419</v>
      </c>
      <c r="E1022" t="s">
        <v>6273</v>
      </c>
      <c r="F1022" t="s">
        <v>1775</v>
      </c>
      <c r="G1022" t="e">
        <f t="shared" si="198"/>
        <v>#N/A</v>
      </c>
      <c r="H1022" s="15" t="e">
        <f t="shared" si="197"/>
        <v>#N/A</v>
      </c>
      <c r="I1022" s="15" t="e">
        <f t="shared" si="197"/>
        <v>#N/A</v>
      </c>
      <c r="J1022" s="15" t="e">
        <f t="shared" si="197"/>
        <v>#N/A</v>
      </c>
      <c r="K1022" s="15" t="e">
        <f t="shared" si="197"/>
        <v>#N/A</v>
      </c>
      <c r="L1022" s="15" t="e">
        <f t="shared" si="197"/>
        <v>#N/A</v>
      </c>
      <c r="M1022" s="15" t="e">
        <f t="shared" si="197"/>
        <v>#N/A</v>
      </c>
      <c r="N1022" s="15" t="e">
        <f t="shared" si="197"/>
        <v>#N/A</v>
      </c>
      <c r="O1022" s="15" t="e">
        <f t="shared" si="197"/>
        <v>#N/A</v>
      </c>
      <c r="P1022" s="15" t="e">
        <f t="shared" si="197"/>
        <v>#N/A</v>
      </c>
      <c r="Q1022" s="15" t="e">
        <f t="shared" si="197"/>
        <v>#N/A</v>
      </c>
      <c r="R1022" s="15" t="e">
        <f t="shared" si="197"/>
        <v>#N/A</v>
      </c>
      <c r="S1022" s="15" t="e">
        <f t="shared" si="197"/>
        <v>#N/A</v>
      </c>
      <c r="T1022" s="15" t="e">
        <f t="shared" si="197"/>
        <v>#N/A</v>
      </c>
      <c r="U1022" s="15" t="e">
        <f t="shared" si="197"/>
        <v>#N/A</v>
      </c>
      <c r="V1022" s="15" t="e">
        <f t="shared" si="197"/>
        <v>#N/A</v>
      </c>
      <c r="W1022" s="18" t="e">
        <f t="shared" si="199"/>
        <v>#N/A</v>
      </c>
      <c r="X1022" s="18" t="e">
        <f t="shared" si="200"/>
        <v>#N/A</v>
      </c>
      <c r="Y1022" s="18" t="e">
        <f t="shared" si="201"/>
        <v>#N/A</v>
      </c>
      <c r="Z1022" s="18" t="e">
        <f t="shared" si="202"/>
        <v>#N/A</v>
      </c>
      <c r="AA1022" s="15" t="e">
        <f t="shared" si="203"/>
        <v>#N/A</v>
      </c>
      <c r="AB1022" s="15" t="e">
        <f t="shared" si="204"/>
        <v>#N/A</v>
      </c>
      <c r="AC1022" s="15" t="e">
        <f t="shared" si="205"/>
        <v>#N/A</v>
      </c>
    </row>
    <row r="1023" spans="1:29" hidden="1" x14ac:dyDescent="0.2">
      <c r="A1023">
        <v>5428</v>
      </c>
      <c r="B1023">
        <v>43195</v>
      </c>
      <c r="D1023" t="s">
        <v>4421</v>
      </c>
      <c r="E1023" t="s">
        <v>941</v>
      </c>
      <c r="F1023" t="s">
        <v>942</v>
      </c>
      <c r="G1023" t="e">
        <f t="shared" si="198"/>
        <v>#N/A</v>
      </c>
      <c r="H1023" s="15" t="e">
        <f t="shared" si="197"/>
        <v>#N/A</v>
      </c>
      <c r="I1023" s="15" t="e">
        <f t="shared" si="197"/>
        <v>#N/A</v>
      </c>
      <c r="J1023" s="15" t="e">
        <f t="shared" si="197"/>
        <v>#N/A</v>
      </c>
      <c r="K1023" s="15" t="e">
        <f t="shared" si="197"/>
        <v>#N/A</v>
      </c>
      <c r="L1023" s="15" t="e">
        <f t="shared" si="197"/>
        <v>#N/A</v>
      </c>
      <c r="M1023" s="15" t="e">
        <f t="shared" si="197"/>
        <v>#N/A</v>
      </c>
      <c r="N1023" s="15" t="e">
        <f t="shared" si="197"/>
        <v>#N/A</v>
      </c>
      <c r="O1023" s="15" t="e">
        <f t="shared" si="197"/>
        <v>#N/A</v>
      </c>
      <c r="P1023" s="15" t="e">
        <f t="shared" si="197"/>
        <v>#N/A</v>
      </c>
      <c r="Q1023" s="15" t="e">
        <f t="shared" si="197"/>
        <v>#N/A</v>
      </c>
      <c r="R1023" s="15" t="e">
        <f t="shared" si="197"/>
        <v>#N/A</v>
      </c>
      <c r="S1023" s="15" t="e">
        <f t="shared" si="197"/>
        <v>#N/A</v>
      </c>
      <c r="T1023" s="15" t="e">
        <f t="shared" si="197"/>
        <v>#N/A</v>
      </c>
      <c r="U1023" s="15" t="e">
        <f t="shared" si="197"/>
        <v>#N/A</v>
      </c>
      <c r="V1023" s="15" t="e">
        <f t="shared" si="197"/>
        <v>#N/A</v>
      </c>
      <c r="W1023" s="18" t="e">
        <f t="shared" si="199"/>
        <v>#N/A</v>
      </c>
      <c r="X1023" s="18" t="e">
        <f t="shared" si="200"/>
        <v>#N/A</v>
      </c>
      <c r="Y1023" s="18" t="e">
        <f t="shared" si="201"/>
        <v>#N/A</v>
      </c>
      <c r="Z1023" s="18" t="e">
        <f t="shared" si="202"/>
        <v>#N/A</v>
      </c>
      <c r="AA1023" s="15" t="e">
        <f t="shared" si="203"/>
        <v>#N/A</v>
      </c>
      <c r="AB1023" s="15" t="e">
        <f t="shared" si="204"/>
        <v>#N/A</v>
      </c>
      <c r="AC1023" s="15" t="e">
        <f t="shared" si="205"/>
        <v>#N/A</v>
      </c>
    </row>
    <row r="1024" spans="1:29" hidden="1" x14ac:dyDescent="0.2">
      <c r="A1024">
        <v>5429</v>
      </c>
      <c r="B1024">
        <v>43030</v>
      </c>
      <c r="D1024" t="s">
        <v>4422</v>
      </c>
      <c r="E1024" t="s">
        <v>147</v>
      </c>
      <c r="F1024" t="s">
        <v>6266</v>
      </c>
      <c r="G1024" t="e">
        <f t="shared" si="198"/>
        <v>#N/A</v>
      </c>
      <c r="H1024" s="15" t="e">
        <f t="shared" si="197"/>
        <v>#N/A</v>
      </c>
      <c r="I1024" s="15" t="e">
        <f t="shared" si="197"/>
        <v>#N/A</v>
      </c>
      <c r="J1024" s="15" t="e">
        <f t="shared" si="197"/>
        <v>#N/A</v>
      </c>
      <c r="K1024" s="15" t="e">
        <f t="shared" si="197"/>
        <v>#N/A</v>
      </c>
      <c r="L1024" s="15" t="e">
        <f t="shared" si="197"/>
        <v>#N/A</v>
      </c>
      <c r="M1024" s="15" t="e">
        <f t="shared" si="197"/>
        <v>#N/A</v>
      </c>
      <c r="N1024" s="15" t="e">
        <f t="shared" si="197"/>
        <v>#N/A</v>
      </c>
      <c r="O1024" s="15" t="e">
        <f t="shared" si="197"/>
        <v>#N/A</v>
      </c>
      <c r="P1024" s="15" t="e">
        <f t="shared" si="197"/>
        <v>#N/A</v>
      </c>
      <c r="Q1024" s="15" t="e">
        <f t="shared" si="197"/>
        <v>#N/A</v>
      </c>
      <c r="R1024" s="15" t="e">
        <f t="shared" si="197"/>
        <v>#N/A</v>
      </c>
      <c r="S1024" s="15" t="e">
        <f t="shared" si="197"/>
        <v>#N/A</v>
      </c>
      <c r="T1024" s="15" t="e">
        <f t="shared" si="197"/>
        <v>#N/A</v>
      </c>
      <c r="U1024" s="15" t="e">
        <f t="shared" si="197"/>
        <v>#N/A</v>
      </c>
      <c r="V1024" s="15" t="e">
        <f t="shared" si="197"/>
        <v>#N/A</v>
      </c>
      <c r="W1024" s="18" t="e">
        <f t="shared" si="199"/>
        <v>#N/A</v>
      </c>
      <c r="X1024" s="18" t="e">
        <f t="shared" si="200"/>
        <v>#N/A</v>
      </c>
      <c r="Y1024" s="18" t="e">
        <f t="shared" si="201"/>
        <v>#N/A</v>
      </c>
      <c r="Z1024" s="18" t="e">
        <f t="shared" si="202"/>
        <v>#N/A</v>
      </c>
      <c r="AA1024" s="15" t="e">
        <f t="shared" si="203"/>
        <v>#N/A</v>
      </c>
      <c r="AB1024" s="15" t="e">
        <f t="shared" si="204"/>
        <v>#N/A</v>
      </c>
      <c r="AC1024" s="15" t="e">
        <f t="shared" si="205"/>
        <v>#N/A</v>
      </c>
    </row>
    <row r="1025" spans="1:29" hidden="1" x14ac:dyDescent="0.2">
      <c r="A1025">
        <v>5431</v>
      </c>
      <c r="B1025">
        <v>43362</v>
      </c>
      <c r="D1025" t="s">
        <v>4424</v>
      </c>
      <c r="E1025" t="s">
        <v>6273</v>
      </c>
      <c r="F1025" t="s">
        <v>1762</v>
      </c>
      <c r="G1025" t="e">
        <f t="shared" si="198"/>
        <v>#N/A</v>
      </c>
      <c r="H1025" s="15" t="e">
        <f t="shared" si="197"/>
        <v>#N/A</v>
      </c>
      <c r="I1025" s="15" t="e">
        <f t="shared" si="197"/>
        <v>#N/A</v>
      </c>
      <c r="J1025" s="15" t="e">
        <f t="shared" si="197"/>
        <v>#N/A</v>
      </c>
      <c r="K1025" s="15" t="e">
        <f t="shared" si="197"/>
        <v>#N/A</v>
      </c>
      <c r="L1025" s="15" t="e">
        <f t="shared" si="197"/>
        <v>#N/A</v>
      </c>
      <c r="M1025" s="15" t="e">
        <f t="shared" si="197"/>
        <v>#N/A</v>
      </c>
      <c r="N1025" s="15" t="e">
        <f t="shared" si="197"/>
        <v>#N/A</v>
      </c>
      <c r="O1025" s="15" t="e">
        <f t="shared" si="197"/>
        <v>#N/A</v>
      </c>
      <c r="P1025" s="15" t="e">
        <f t="shared" si="197"/>
        <v>#N/A</v>
      </c>
      <c r="Q1025" s="15" t="e">
        <f t="shared" si="197"/>
        <v>#N/A</v>
      </c>
      <c r="R1025" s="15" t="e">
        <f t="shared" si="197"/>
        <v>#N/A</v>
      </c>
      <c r="S1025" s="15" t="e">
        <f t="shared" si="197"/>
        <v>#N/A</v>
      </c>
      <c r="T1025" s="15" t="e">
        <f t="shared" si="197"/>
        <v>#N/A</v>
      </c>
      <c r="U1025" s="15" t="e">
        <f t="shared" si="197"/>
        <v>#N/A</v>
      </c>
      <c r="V1025" s="15" t="e">
        <f t="shared" si="197"/>
        <v>#N/A</v>
      </c>
      <c r="W1025" s="18" t="e">
        <f t="shared" si="199"/>
        <v>#N/A</v>
      </c>
      <c r="X1025" s="18" t="e">
        <f t="shared" si="200"/>
        <v>#N/A</v>
      </c>
      <c r="Y1025" s="18" t="e">
        <f t="shared" si="201"/>
        <v>#N/A</v>
      </c>
      <c r="Z1025" s="18" t="e">
        <f t="shared" si="202"/>
        <v>#N/A</v>
      </c>
      <c r="AA1025" s="15" t="e">
        <f t="shared" si="203"/>
        <v>#N/A</v>
      </c>
      <c r="AB1025" s="15" t="e">
        <f t="shared" si="204"/>
        <v>#N/A</v>
      </c>
      <c r="AC1025" s="15" t="e">
        <f t="shared" si="205"/>
        <v>#N/A</v>
      </c>
    </row>
    <row r="1026" spans="1:29" hidden="1" x14ac:dyDescent="0.2">
      <c r="A1026">
        <v>5432</v>
      </c>
      <c r="B1026">
        <v>43490</v>
      </c>
      <c r="D1026" t="s">
        <v>4427</v>
      </c>
      <c r="E1026" t="s">
        <v>6273</v>
      </c>
      <c r="F1026" t="s">
        <v>1762</v>
      </c>
      <c r="G1026" t="str">
        <f t="shared" si="198"/>
        <v>Payroll Remediation and Process</v>
      </c>
      <c r="H1026" s="15">
        <f t="shared" si="197"/>
        <v>0</v>
      </c>
      <c r="I1026" s="15">
        <f t="shared" si="197"/>
        <v>0</v>
      </c>
      <c r="J1026" s="15">
        <f t="shared" si="197"/>
        <v>-1683.34</v>
      </c>
      <c r="K1026" s="15">
        <f t="shared" si="197"/>
        <v>239.86</v>
      </c>
      <c r="L1026" s="15">
        <f t="shared" si="197"/>
        <v>0</v>
      </c>
      <c r="M1026" s="15">
        <f t="shared" si="197"/>
        <v>1724600</v>
      </c>
      <c r="N1026" s="15">
        <f t="shared" si="197"/>
        <v>2124782.7599999998</v>
      </c>
      <c r="O1026" s="15">
        <f t="shared" si="197"/>
        <v>-1923</v>
      </c>
      <c r="P1026" s="15">
        <f t="shared" si="197"/>
        <v>-1683.34</v>
      </c>
      <c r="Q1026" s="15">
        <f t="shared" si="197"/>
        <v>0</v>
      </c>
      <c r="R1026" s="15">
        <f t="shared" si="197"/>
        <v>0.200000000000045</v>
      </c>
      <c r="S1026" s="15">
        <f t="shared" si="197"/>
        <v>239.86</v>
      </c>
      <c r="T1026" s="15">
        <f t="shared" si="197"/>
        <v>0</v>
      </c>
      <c r="U1026" s="15">
        <f t="shared" si="197"/>
        <v>100000</v>
      </c>
      <c r="V1026" s="15">
        <f t="shared" si="197"/>
        <v>0</v>
      </c>
      <c r="W1026" s="18">
        <f t="shared" si="199"/>
        <v>2124782.7599999998</v>
      </c>
      <c r="X1026" s="18">
        <f t="shared" si="200"/>
        <v>239.86</v>
      </c>
      <c r="Y1026" s="18">
        <f t="shared" si="201"/>
        <v>2124542.9</v>
      </c>
      <c r="Z1026" s="18">
        <f t="shared" si="202"/>
        <v>1724600</v>
      </c>
      <c r="AA1026" s="15">
        <f t="shared" si="203"/>
        <v>1923.1999999999998</v>
      </c>
      <c r="AB1026" s="15">
        <f t="shared" si="204"/>
        <v>-1683.34</v>
      </c>
      <c r="AC1026" s="15">
        <f t="shared" si="205"/>
        <v>0</v>
      </c>
    </row>
    <row r="1027" spans="1:29" hidden="1" x14ac:dyDescent="0.2">
      <c r="A1027">
        <v>5433</v>
      </c>
      <c r="D1027" t="s">
        <v>4428</v>
      </c>
      <c r="E1027" t="s">
        <v>6273</v>
      </c>
      <c r="F1027" t="s">
        <v>1762</v>
      </c>
      <c r="G1027" t="e">
        <f t="shared" si="198"/>
        <v>#N/A</v>
      </c>
      <c r="H1027" s="15" t="e">
        <f t="shared" si="197"/>
        <v>#N/A</v>
      </c>
      <c r="I1027" s="15" t="e">
        <f t="shared" si="197"/>
        <v>#N/A</v>
      </c>
      <c r="J1027" s="15" t="e">
        <f t="shared" si="197"/>
        <v>#N/A</v>
      </c>
      <c r="K1027" s="15" t="e">
        <f t="shared" si="197"/>
        <v>#N/A</v>
      </c>
      <c r="L1027" s="15" t="e">
        <f t="shared" si="197"/>
        <v>#N/A</v>
      </c>
      <c r="M1027" s="15" t="e">
        <f t="shared" si="197"/>
        <v>#N/A</v>
      </c>
      <c r="N1027" s="15" t="e">
        <f t="shared" si="197"/>
        <v>#N/A</v>
      </c>
      <c r="O1027" s="15" t="e">
        <f t="shared" si="197"/>
        <v>#N/A</v>
      </c>
      <c r="P1027" s="15" t="e">
        <f t="shared" si="197"/>
        <v>#N/A</v>
      </c>
      <c r="Q1027" s="15" t="e">
        <f t="shared" si="197"/>
        <v>#N/A</v>
      </c>
      <c r="R1027" s="15" t="e">
        <f t="shared" si="197"/>
        <v>#N/A</v>
      </c>
      <c r="S1027" s="15" t="e">
        <f t="shared" si="197"/>
        <v>#N/A</v>
      </c>
      <c r="T1027" s="15" t="e">
        <f t="shared" si="197"/>
        <v>#N/A</v>
      </c>
      <c r="U1027" s="15" t="e">
        <f t="shared" si="197"/>
        <v>#N/A</v>
      </c>
      <c r="V1027" s="15" t="e">
        <f t="shared" si="197"/>
        <v>#N/A</v>
      </c>
      <c r="W1027" s="18" t="e">
        <f t="shared" si="199"/>
        <v>#N/A</v>
      </c>
      <c r="X1027" s="18" t="e">
        <f t="shared" si="200"/>
        <v>#N/A</v>
      </c>
      <c r="Y1027" s="18" t="e">
        <f t="shared" si="201"/>
        <v>#N/A</v>
      </c>
      <c r="Z1027" s="18" t="e">
        <f t="shared" si="202"/>
        <v>#N/A</v>
      </c>
      <c r="AA1027" s="15" t="e">
        <f t="shared" si="203"/>
        <v>#N/A</v>
      </c>
      <c r="AB1027" s="15" t="e">
        <f t="shared" si="204"/>
        <v>#N/A</v>
      </c>
      <c r="AC1027" s="15" t="e">
        <f t="shared" si="205"/>
        <v>#N/A</v>
      </c>
    </row>
    <row r="1028" spans="1:29" hidden="1" x14ac:dyDescent="0.2">
      <c r="A1028">
        <v>5434</v>
      </c>
      <c r="B1028">
        <v>43417</v>
      </c>
      <c r="D1028" t="s">
        <v>4429</v>
      </c>
      <c r="E1028" t="s">
        <v>6273</v>
      </c>
      <c r="F1028" t="s">
        <v>1762</v>
      </c>
      <c r="G1028" t="e">
        <f t="shared" si="198"/>
        <v>#N/A</v>
      </c>
      <c r="H1028" s="15" t="e">
        <f t="shared" ref="H1028:V1044" si="206">VLOOKUP($A1028,SIBMonthly,H$1,FALSE)</f>
        <v>#N/A</v>
      </c>
      <c r="I1028" s="15" t="e">
        <f t="shared" si="206"/>
        <v>#N/A</v>
      </c>
      <c r="J1028" s="15" t="e">
        <f t="shared" si="206"/>
        <v>#N/A</v>
      </c>
      <c r="K1028" s="15" t="e">
        <f t="shared" si="206"/>
        <v>#N/A</v>
      </c>
      <c r="L1028" s="15" t="e">
        <f t="shared" si="206"/>
        <v>#N/A</v>
      </c>
      <c r="M1028" s="15" t="e">
        <f t="shared" si="206"/>
        <v>#N/A</v>
      </c>
      <c r="N1028" s="15" t="e">
        <f t="shared" si="206"/>
        <v>#N/A</v>
      </c>
      <c r="O1028" s="15" t="e">
        <f t="shared" si="206"/>
        <v>#N/A</v>
      </c>
      <c r="P1028" s="15" t="e">
        <f t="shared" si="206"/>
        <v>#N/A</v>
      </c>
      <c r="Q1028" s="15" t="e">
        <f t="shared" si="206"/>
        <v>#N/A</v>
      </c>
      <c r="R1028" s="15" t="e">
        <f t="shared" si="206"/>
        <v>#N/A</v>
      </c>
      <c r="S1028" s="15" t="e">
        <f t="shared" si="206"/>
        <v>#N/A</v>
      </c>
      <c r="T1028" s="15" t="e">
        <f t="shared" si="206"/>
        <v>#N/A</v>
      </c>
      <c r="U1028" s="15" t="e">
        <f t="shared" si="206"/>
        <v>#N/A</v>
      </c>
      <c r="V1028" s="15" t="e">
        <f t="shared" si="206"/>
        <v>#N/A</v>
      </c>
      <c r="W1028" s="18" t="e">
        <f t="shared" si="199"/>
        <v>#N/A</v>
      </c>
      <c r="X1028" s="18" t="e">
        <f t="shared" si="200"/>
        <v>#N/A</v>
      </c>
      <c r="Y1028" s="18" t="e">
        <f t="shared" si="201"/>
        <v>#N/A</v>
      </c>
      <c r="Z1028" s="18" t="e">
        <f t="shared" si="202"/>
        <v>#N/A</v>
      </c>
      <c r="AA1028" s="15" t="e">
        <f t="shared" si="203"/>
        <v>#N/A</v>
      </c>
      <c r="AB1028" s="15" t="e">
        <f t="shared" si="204"/>
        <v>#N/A</v>
      </c>
      <c r="AC1028" s="15" t="e">
        <f t="shared" si="205"/>
        <v>#N/A</v>
      </c>
    </row>
    <row r="1029" spans="1:29" hidden="1" x14ac:dyDescent="0.2">
      <c r="A1029">
        <v>5435</v>
      </c>
      <c r="B1029">
        <v>43240</v>
      </c>
      <c r="C1029" t="s">
        <v>4430</v>
      </c>
      <c r="D1029" t="s">
        <v>4431</v>
      </c>
      <c r="E1029" t="s">
        <v>71</v>
      </c>
      <c r="F1029" t="s">
        <v>6263</v>
      </c>
      <c r="G1029" t="str">
        <f t="shared" si="198"/>
        <v>MSP22.S3009 MWP Cathodic Protection System Upgrade</v>
      </c>
      <c r="H1029" s="15">
        <f t="shared" si="206"/>
        <v>0</v>
      </c>
      <c r="I1029" s="15">
        <f t="shared" si="206"/>
        <v>0</v>
      </c>
      <c r="J1029" s="15">
        <f t="shared" si="206"/>
        <v>28760.2</v>
      </c>
      <c r="K1029" s="15">
        <f t="shared" si="206"/>
        <v>15284737.539999999</v>
      </c>
      <c r="L1029" s="15">
        <f t="shared" si="206"/>
        <v>31250</v>
      </c>
      <c r="M1029" s="15">
        <f t="shared" si="206"/>
        <v>0</v>
      </c>
      <c r="N1029" s="15">
        <f t="shared" si="206"/>
        <v>17113668.109999999</v>
      </c>
      <c r="O1029" s="15">
        <f t="shared" si="206"/>
        <v>28760.2</v>
      </c>
      <c r="P1029" s="15">
        <f t="shared" si="206"/>
        <v>28760.2</v>
      </c>
      <c r="Q1029" s="15">
        <f t="shared" si="206"/>
        <v>0</v>
      </c>
      <c r="R1029" s="15">
        <f t="shared" si="206"/>
        <v>15284737.539999999</v>
      </c>
      <c r="S1029" s="15">
        <f t="shared" si="206"/>
        <v>15284737.539999999</v>
      </c>
      <c r="T1029" s="15">
        <f t="shared" si="206"/>
        <v>0</v>
      </c>
      <c r="U1029" s="15">
        <f t="shared" si="206"/>
        <v>1793</v>
      </c>
      <c r="V1029" s="15">
        <f t="shared" si="206"/>
        <v>0</v>
      </c>
      <c r="W1029" s="18">
        <f t="shared" si="199"/>
        <v>17113668.109999999</v>
      </c>
      <c r="X1029" s="18">
        <f t="shared" si="200"/>
        <v>15284737.539999999</v>
      </c>
      <c r="Y1029" s="18">
        <f t="shared" si="201"/>
        <v>1828930.5700000003</v>
      </c>
      <c r="Z1029" s="18">
        <f t="shared" si="202"/>
        <v>0</v>
      </c>
      <c r="AA1029" s="15">
        <f t="shared" si="203"/>
        <v>15255977.34</v>
      </c>
      <c r="AB1029" s="15">
        <f t="shared" si="204"/>
        <v>28760.2</v>
      </c>
      <c r="AC1029" s="15">
        <f t="shared" si="205"/>
        <v>0</v>
      </c>
    </row>
    <row r="1030" spans="1:29" hidden="1" x14ac:dyDescent="0.2">
      <c r="A1030">
        <v>5436</v>
      </c>
      <c r="B1030">
        <v>43253</v>
      </c>
      <c r="D1030" t="s">
        <v>4433</v>
      </c>
      <c r="E1030" t="s">
        <v>57</v>
      </c>
      <c r="F1030" t="s">
        <v>61</v>
      </c>
      <c r="G1030" t="str">
        <f t="shared" si="198"/>
        <v>OT CYBER TECH PORTFOLIO MAN</v>
      </c>
      <c r="H1030" s="15">
        <f t="shared" si="206"/>
        <v>0</v>
      </c>
      <c r="I1030" s="15">
        <f t="shared" si="206"/>
        <v>0</v>
      </c>
      <c r="J1030" s="15">
        <f t="shared" si="206"/>
        <v>-46382.080000000002</v>
      </c>
      <c r="K1030" s="15">
        <f t="shared" si="206"/>
        <v>7440</v>
      </c>
      <c r="L1030" s="15">
        <f t="shared" si="206"/>
        <v>0</v>
      </c>
      <c r="M1030" s="15">
        <f t="shared" si="206"/>
        <v>0</v>
      </c>
      <c r="N1030" s="15">
        <f t="shared" si="206"/>
        <v>7440</v>
      </c>
      <c r="O1030" s="15">
        <f t="shared" si="206"/>
        <v>-46382.080000000002</v>
      </c>
      <c r="P1030" s="15">
        <f t="shared" si="206"/>
        <v>-46382.080000000002</v>
      </c>
      <c r="Q1030" s="15">
        <f t="shared" si="206"/>
        <v>0</v>
      </c>
      <c r="R1030" s="15">
        <f t="shared" si="206"/>
        <v>7440</v>
      </c>
      <c r="S1030" s="15">
        <f t="shared" si="206"/>
        <v>7440</v>
      </c>
      <c r="T1030" s="15">
        <f t="shared" si="206"/>
        <v>0</v>
      </c>
      <c r="U1030" s="15">
        <f t="shared" si="206"/>
        <v>0</v>
      </c>
      <c r="V1030" s="15">
        <f t="shared" si="206"/>
        <v>0</v>
      </c>
      <c r="W1030" s="18">
        <f t="shared" si="199"/>
        <v>7440</v>
      </c>
      <c r="X1030" s="18">
        <f t="shared" si="200"/>
        <v>7440</v>
      </c>
      <c r="Y1030" s="18">
        <f t="shared" si="201"/>
        <v>0</v>
      </c>
      <c r="Z1030" s="18">
        <f t="shared" si="202"/>
        <v>0</v>
      </c>
      <c r="AA1030" s="15">
        <f t="shared" si="203"/>
        <v>53822.080000000002</v>
      </c>
      <c r="AB1030" s="15">
        <f t="shared" si="204"/>
        <v>-46382.080000000002</v>
      </c>
      <c r="AC1030" s="15">
        <f t="shared" si="205"/>
        <v>0</v>
      </c>
    </row>
    <row r="1031" spans="1:29" hidden="1" x14ac:dyDescent="0.2">
      <c r="A1031">
        <v>5437</v>
      </c>
      <c r="B1031">
        <v>43270</v>
      </c>
      <c r="D1031" t="s">
        <v>4435</v>
      </c>
      <c r="E1031" t="s">
        <v>57</v>
      </c>
      <c r="F1031" t="s">
        <v>61</v>
      </c>
      <c r="G1031" t="str">
        <f t="shared" si="198"/>
        <v>GeoSCADA Resilience for Field</v>
      </c>
      <c r="H1031" s="15">
        <f t="shared" si="206"/>
        <v>0</v>
      </c>
      <c r="I1031" s="15">
        <f t="shared" si="206"/>
        <v>0</v>
      </c>
      <c r="J1031" s="15">
        <f t="shared" si="206"/>
        <v>-7065</v>
      </c>
      <c r="K1031" s="15">
        <f t="shared" si="206"/>
        <v>174021.24</v>
      </c>
      <c r="L1031" s="15">
        <f t="shared" si="206"/>
        <v>0</v>
      </c>
      <c r="M1031" s="15">
        <f t="shared" si="206"/>
        <v>0</v>
      </c>
      <c r="N1031" s="15">
        <f t="shared" si="206"/>
        <v>180000</v>
      </c>
      <c r="O1031" s="15">
        <f t="shared" si="206"/>
        <v>-7065</v>
      </c>
      <c r="P1031" s="15">
        <f t="shared" si="206"/>
        <v>-7065</v>
      </c>
      <c r="Q1031" s="15">
        <f t="shared" si="206"/>
        <v>0</v>
      </c>
      <c r="R1031" s="15">
        <f t="shared" si="206"/>
        <v>174021.24</v>
      </c>
      <c r="S1031" s="15">
        <f t="shared" si="206"/>
        <v>174021.24</v>
      </c>
      <c r="T1031" s="15">
        <f t="shared" si="206"/>
        <v>0</v>
      </c>
      <c r="U1031" s="15">
        <f t="shared" si="206"/>
        <v>0</v>
      </c>
      <c r="V1031" s="15">
        <f t="shared" si="206"/>
        <v>0</v>
      </c>
      <c r="W1031" s="18">
        <f t="shared" si="199"/>
        <v>180000</v>
      </c>
      <c r="X1031" s="18">
        <f t="shared" si="200"/>
        <v>174021.24</v>
      </c>
      <c r="Y1031" s="18">
        <f t="shared" si="201"/>
        <v>5978.7600000000093</v>
      </c>
      <c r="Z1031" s="18">
        <f t="shared" si="202"/>
        <v>0</v>
      </c>
      <c r="AA1031" s="15">
        <f t="shared" si="203"/>
        <v>181086.24</v>
      </c>
      <c r="AB1031" s="15">
        <f t="shared" si="204"/>
        <v>-7065</v>
      </c>
      <c r="AC1031" s="15">
        <f t="shared" si="205"/>
        <v>0</v>
      </c>
    </row>
    <row r="1032" spans="1:29" hidden="1" x14ac:dyDescent="0.2">
      <c r="A1032">
        <v>5438</v>
      </c>
      <c r="B1032">
        <v>43271</v>
      </c>
      <c r="D1032" t="s">
        <v>4437</v>
      </c>
      <c r="E1032" t="s">
        <v>57</v>
      </c>
      <c r="F1032" t="s">
        <v>61</v>
      </c>
      <c r="G1032" t="str">
        <f t="shared" si="198"/>
        <v>Version Dog Expansion FY22</v>
      </c>
      <c r="H1032" s="15">
        <f t="shared" si="206"/>
        <v>0</v>
      </c>
      <c r="I1032" s="15">
        <f t="shared" si="206"/>
        <v>0</v>
      </c>
      <c r="J1032" s="15">
        <f t="shared" si="206"/>
        <v>0</v>
      </c>
      <c r="K1032" s="15">
        <f t="shared" si="206"/>
        <v>0</v>
      </c>
      <c r="L1032" s="15">
        <f t="shared" si="206"/>
        <v>106250</v>
      </c>
      <c r="M1032" s="15">
        <f t="shared" si="206"/>
        <v>0</v>
      </c>
      <c r="N1032" s="15">
        <f t="shared" si="206"/>
        <v>0</v>
      </c>
      <c r="O1032" s="15">
        <f t="shared" si="206"/>
        <v>0</v>
      </c>
      <c r="P1032" s="15">
        <f t="shared" si="206"/>
        <v>0</v>
      </c>
      <c r="Q1032" s="15">
        <f t="shared" si="206"/>
        <v>0</v>
      </c>
      <c r="R1032" s="15">
        <f t="shared" si="206"/>
        <v>0</v>
      </c>
      <c r="S1032" s="15">
        <f t="shared" si="206"/>
        <v>0</v>
      </c>
      <c r="T1032" s="15">
        <f t="shared" si="206"/>
        <v>0</v>
      </c>
      <c r="U1032" s="15">
        <f t="shared" si="206"/>
        <v>0</v>
      </c>
      <c r="V1032" s="15">
        <f t="shared" si="206"/>
        <v>0</v>
      </c>
      <c r="W1032" s="18">
        <f t="shared" si="199"/>
        <v>0</v>
      </c>
      <c r="X1032" s="18">
        <f t="shared" si="200"/>
        <v>0</v>
      </c>
      <c r="Y1032" s="18">
        <f t="shared" si="201"/>
        <v>0</v>
      </c>
      <c r="Z1032" s="18">
        <f t="shared" si="202"/>
        <v>0</v>
      </c>
      <c r="AA1032" s="15">
        <f t="shared" si="203"/>
        <v>0</v>
      </c>
      <c r="AB1032" s="15">
        <f t="shared" si="204"/>
        <v>0</v>
      </c>
      <c r="AC1032" s="15">
        <f t="shared" si="205"/>
        <v>0</v>
      </c>
    </row>
    <row r="1033" spans="1:29" hidden="1" x14ac:dyDescent="0.2">
      <c r="A1033">
        <v>5439</v>
      </c>
      <c r="B1033">
        <v>43378</v>
      </c>
      <c r="D1033" t="s">
        <v>4440</v>
      </c>
      <c r="E1033" t="s">
        <v>192</v>
      </c>
      <c r="F1033" t="s">
        <v>6262</v>
      </c>
      <c r="G1033" t="str">
        <f t="shared" si="198"/>
        <v>APA on the move - Brisbane - tech</v>
      </c>
      <c r="H1033" s="15">
        <f t="shared" si="206"/>
        <v>0</v>
      </c>
      <c r="I1033" s="15">
        <f t="shared" si="206"/>
        <v>0</v>
      </c>
      <c r="J1033" s="15">
        <f t="shared" si="206"/>
        <v>794842.48</v>
      </c>
      <c r="K1033" s="15">
        <f t="shared" si="206"/>
        <v>8068751.5499999998</v>
      </c>
      <c r="L1033" s="15">
        <f t="shared" si="206"/>
        <v>0</v>
      </c>
      <c r="M1033" s="15">
        <f t="shared" si="206"/>
        <v>707570.93</v>
      </c>
      <c r="N1033" s="15">
        <f t="shared" si="206"/>
        <v>7981480</v>
      </c>
      <c r="O1033" s="15">
        <f t="shared" si="206"/>
        <v>990548.47999999998</v>
      </c>
      <c r="P1033" s="15">
        <f t="shared" si="206"/>
        <v>908646.48</v>
      </c>
      <c r="Q1033" s="15">
        <f t="shared" si="206"/>
        <v>113804</v>
      </c>
      <c r="R1033" s="15">
        <f t="shared" si="206"/>
        <v>8264457.5499999998</v>
      </c>
      <c r="S1033" s="15">
        <f t="shared" si="206"/>
        <v>8182555.5499999998</v>
      </c>
      <c r="T1033" s="15">
        <f t="shared" si="206"/>
        <v>113804</v>
      </c>
      <c r="U1033" s="15">
        <f t="shared" si="206"/>
        <v>46513.73</v>
      </c>
      <c r="V1033" s="15">
        <f t="shared" si="206"/>
        <v>0</v>
      </c>
      <c r="W1033" s="18">
        <f t="shared" si="199"/>
        <v>7981480</v>
      </c>
      <c r="X1033" s="18">
        <f t="shared" si="200"/>
        <v>8182555.5499999998</v>
      </c>
      <c r="Y1033" s="18">
        <f t="shared" si="201"/>
        <v>-201075.54999999981</v>
      </c>
      <c r="Z1033" s="18">
        <f t="shared" si="202"/>
        <v>707570.93</v>
      </c>
      <c r="AA1033" s="15">
        <f t="shared" si="203"/>
        <v>7273909.0700000003</v>
      </c>
      <c r="AB1033" s="15">
        <f t="shared" si="204"/>
        <v>908646.48</v>
      </c>
      <c r="AC1033" s="15">
        <f t="shared" si="205"/>
        <v>0</v>
      </c>
    </row>
    <row r="1034" spans="1:29" hidden="1" x14ac:dyDescent="0.2">
      <c r="A1034">
        <v>5440</v>
      </c>
      <c r="B1034">
        <v>43065</v>
      </c>
      <c r="C1034" t="s">
        <v>4441</v>
      </c>
      <c r="D1034" t="s">
        <v>4442</v>
      </c>
      <c r="E1034" t="s">
        <v>1804</v>
      </c>
      <c r="F1034" t="s">
        <v>1804</v>
      </c>
      <c r="G1034" t="str">
        <f t="shared" si="198"/>
        <v>Corporate Network Refresh FY22</v>
      </c>
      <c r="H1034" s="15">
        <f t="shared" si="206"/>
        <v>0</v>
      </c>
      <c r="I1034" s="15">
        <f t="shared" si="206"/>
        <v>0</v>
      </c>
      <c r="J1034" s="15">
        <f t="shared" si="206"/>
        <v>0</v>
      </c>
      <c r="K1034" s="15">
        <f t="shared" si="206"/>
        <v>335931.22</v>
      </c>
      <c r="L1034" s="15">
        <f t="shared" si="206"/>
        <v>0</v>
      </c>
      <c r="M1034" s="15">
        <f t="shared" si="206"/>
        <v>0</v>
      </c>
      <c r="N1034" s="15">
        <f t="shared" si="206"/>
        <v>0</v>
      </c>
      <c r="O1034" s="15">
        <f t="shared" si="206"/>
        <v>1</v>
      </c>
      <c r="P1034" s="15">
        <f t="shared" si="206"/>
        <v>1</v>
      </c>
      <c r="Q1034" s="15">
        <f t="shared" si="206"/>
        <v>1</v>
      </c>
      <c r="R1034" s="15">
        <f t="shared" si="206"/>
        <v>335932.22</v>
      </c>
      <c r="S1034" s="15">
        <f t="shared" si="206"/>
        <v>335932.22</v>
      </c>
      <c r="T1034" s="15">
        <f t="shared" si="206"/>
        <v>1</v>
      </c>
      <c r="U1034" s="15">
        <f t="shared" si="206"/>
        <v>0</v>
      </c>
      <c r="V1034" s="15">
        <f t="shared" si="206"/>
        <v>0</v>
      </c>
      <c r="W1034" s="18">
        <f t="shared" si="199"/>
        <v>0</v>
      </c>
      <c r="X1034" s="18">
        <f t="shared" si="200"/>
        <v>335932.22</v>
      </c>
      <c r="Y1034" s="18">
        <f t="shared" si="201"/>
        <v>-335932.22</v>
      </c>
      <c r="Z1034" s="18">
        <f t="shared" si="202"/>
        <v>0</v>
      </c>
      <c r="AA1034" s="15">
        <f t="shared" si="203"/>
        <v>335931.22</v>
      </c>
      <c r="AB1034" s="15">
        <f t="shared" si="204"/>
        <v>1</v>
      </c>
      <c r="AC1034" s="15">
        <f t="shared" si="205"/>
        <v>0</v>
      </c>
    </row>
    <row r="1035" spans="1:29" hidden="1" x14ac:dyDescent="0.2">
      <c r="A1035">
        <v>5441</v>
      </c>
      <c r="B1035">
        <v>43048</v>
      </c>
      <c r="D1035" t="s">
        <v>4446</v>
      </c>
      <c r="E1035" t="s">
        <v>1804</v>
      </c>
      <c r="F1035" t="s">
        <v>1804</v>
      </c>
      <c r="G1035" t="e">
        <f t="shared" si="198"/>
        <v>#N/A</v>
      </c>
      <c r="H1035" s="15" t="e">
        <f t="shared" si="206"/>
        <v>#N/A</v>
      </c>
      <c r="I1035" s="15" t="e">
        <f t="shared" si="206"/>
        <v>#N/A</v>
      </c>
      <c r="J1035" s="15" t="e">
        <f t="shared" si="206"/>
        <v>#N/A</v>
      </c>
      <c r="K1035" s="15" t="e">
        <f t="shared" si="206"/>
        <v>#N/A</v>
      </c>
      <c r="L1035" s="15" t="e">
        <f t="shared" si="206"/>
        <v>#N/A</v>
      </c>
      <c r="M1035" s="15" t="e">
        <f t="shared" si="206"/>
        <v>#N/A</v>
      </c>
      <c r="N1035" s="15" t="e">
        <f t="shared" si="206"/>
        <v>#N/A</v>
      </c>
      <c r="O1035" s="15" t="e">
        <f t="shared" si="206"/>
        <v>#N/A</v>
      </c>
      <c r="P1035" s="15" t="e">
        <f t="shared" si="206"/>
        <v>#N/A</v>
      </c>
      <c r="Q1035" s="15" t="e">
        <f t="shared" si="206"/>
        <v>#N/A</v>
      </c>
      <c r="R1035" s="15" t="e">
        <f t="shared" si="206"/>
        <v>#N/A</v>
      </c>
      <c r="S1035" s="15" t="e">
        <f t="shared" si="206"/>
        <v>#N/A</v>
      </c>
      <c r="T1035" s="15" t="e">
        <f t="shared" si="206"/>
        <v>#N/A</v>
      </c>
      <c r="U1035" s="15" t="e">
        <f t="shared" si="206"/>
        <v>#N/A</v>
      </c>
      <c r="V1035" s="15" t="e">
        <f t="shared" si="206"/>
        <v>#N/A</v>
      </c>
      <c r="W1035" s="18" t="e">
        <f t="shared" si="199"/>
        <v>#N/A</v>
      </c>
      <c r="X1035" s="18" t="e">
        <f t="shared" si="200"/>
        <v>#N/A</v>
      </c>
      <c r="Y1035" s="18" t="e">
        <f t="shared" si="201"/>
        <v>#N/A</v>
      </c>
      <c r="Z1035" s="18" t="e">
        <f t="shared" si="202"/>
        <v>#N/A</v>
      </c>
      <c r="AA1035" s="15" t="e">
        <f t="shared" si="203"/>
        <v>#N/A</v>
      </c>
      <c r="AB1035" s="15" t="e">
        <f t="shared" si="204"/>
        <v>#N/A</v>
      </c>
      <c r="AC1035" s="15" t="e">
        <f t="shared" si="205"/>
        <v>#N/A</v>
      </c>
    </row>
    <row r="1036" spans="1:29" hidden="1" x14ac:dyDescent="0.2">
      <c r="A1036">
        <v>5442</v>
      </c>
      <c r="B1036">
        <v>43050</v>
      </c>
      <c r="D1036" t="s">
        <v>4447</v>
      </c>
      <c r="E1036" t="s">
        <v>1804</v>
      </c>
      <c r="F1036" t="s">
        <v>1804</v>
      </c>
      <c r="G1036" t="e">
        <f t="shared" si="198"/>
        <v>#N/A</v>
      </c>
      <c r="H1036" s="15" t="e">
        <f t="shared" si="206"/>
        <v>#N/A</v>
      </c>
      <c r="I1036" s="15" t="e">
        <f t="shared" si="206"/>
        <v>#N/A</v>
      </c>
      <c r="J1036" s="15" t="e">
        <f t="shared" si="206"/>
        <v>#N/A</v>
      </c>
      <c r="K1036" s="15" t="e">
        <f t="shared" si="206"/>
        <v>#N/A</v>
      </c>
      <c r="L1036" s="15" t="e">
        <f t="shared" si="206"/>
        <v>#N/A</v>
      </c>
      <c r="M1036" s="15" t="e">
        <f t="shared" si="206"/>
        <v>#N/A</v>
      </c>
      <c r="N1036" s="15" t="e">
        <f t="shared" si="206"/>
        <v>#N/A</v>
      </c>
      <c r="O1036" s="15" t="e">
        <f t="shared" si="206"/>
        <v>#N/A</v>
      </c>
      <c r="P1036" s="15" t="e">
        <f t="shared" si="206"/>
        <v>#N/A</v>
      </c>
      <c r="Q1036" s="15" t="e">
        <f t="shared" si="206"/>
        <v>#N/A</v>
      </c>
      <c r="R1036" s="15" t="e">
        <f t="shared" si="206"/>
        <v>#N/A</v>
      </c>
      <c r="S1036" s="15" t="e">
        <f t="shared" si="206"/>
        <v>#N/A</v>
      </c>
      <c r="T1036" s="15" t="e">
        <f t="shared" si="206"/>
        <v>#N/A</v>
      </c>
      <c r="U1036" s="15" t="e">
        <f t="shared" si="206"/>
        <v>#N/A</v>
      </c>
      <c r="V1036" s="15" t="e">
        <f t="shared" si="206"/>
        <v>#N/A</v>
      </c>
      <c r="W1036" s="18" t="e">
        <f t="shared" si="199"/>
        <v>#N/A</v>
      </c>
      <c r="X1036" s="18" t="e">
        <f t="shared" si="200"/>
        <v>#N/A</v>
      </c>
      <c r="Y1036" s="18" t="e">
        <f t="shared" si="201"/>
        <v>#N/A</v>
      </c>
      <c r="Z1036" s="18" t="e">
        <f t="shared" si="202"/>
        <v>#N/A</v>
      </c>
      <c r="AA1036" s="15" t="e">
        <f t="shared" si="203"/>
        <v>#N/A</v>
      </c>
      <c r="AB1036" s="15" t="e">
        <f t="shared" si="204"/>
        <v>#N/A</v>
      </c>
      <c r="AC1036" s="15" t="e">
        <f t="shared" si="205"/>
        <v>#N/A</v>
      </c>
    </row>
    <row r="1037" spans="1:29" hidden="1" x14ac:dyDescent="0.2">
      <c r="A1037">
        <v>5443</v>
      </c>
      <c r="B1037">
        <v>43058</v>
      </c>
      <c r="D1037" t="s">
        <v>4448</v>
      </c>
      <c r="E1037" t="s">
        <v>1804</v>
      </c>
      <c r="F1037" t="s">
        <v>1804</v>
      </c>
      <c r="G1037" t="e">
        <f t="shared" si="198"/>
        <v>#N/A</v>
      </c>
      <c r="H1037" s="15" t="e">
        <f t="shared" si="206"/>
        <v>#N/A</v>
      </c>
      <c r="I1037" s="15" t="e">
        <f t="shared" si="206"/>
        <v>#N/A</v>
      </c>
      <c r="J1037" s="15" t="e">
        <f t="shared" si="206"/>
        <v>#N/A</v>
      </c>
      <c r="K1037" s="15" t="e">
        <f t="shared" si="206"/>
        <v>#N/A</v>
      </c>
      <c r="L1037" s="15" t="e">
        <f t="shared" si="206"/>
        <v>#N/A</v>
      </c>
      <c r="M1037" s="15" t="e">
        <f t="shared" si="206"/>
        <v>#N/A</v>
      </c>
      <c r="N1037" s="15" t="e">
        <f t="shared" si="206"/>
        <v>#N/A</v>
      </c>
      <c r="O1037" s="15" t="e">
        <f t="shared" si="206"/>
        <v>#N/A</v>
      </c>
      <c r="P1037" s="15" t="e">
        <f t="shared" si="206"/>
        <v>#N/A</v>
      </c>
      <c r="Q1037" s="15" t="e">
        <f t="shared" si="206"/>
        <v>#N/A</v>
      </c>
      <c r="R1037" s="15" t="e">
        <f t="shared" si="206"/>
        <v>#N/A</v>
      </c>
      <c r="S1037" s="15" t="e">
        <f t="shared" si="206"/>
        <v>#N/A</v>
      </c>
      <c r="T1037" s="15" t="e">
        <f t="shared" si="206"/>
        <v>#N/A</v>
      </c>
      <c r="U1037" s="15" t="e">
        <f t="shared" si="206"/>
        <v>#N/A</v>
      </c>
      <c r="V1037" s="15" t="e">
        <f t="shared" si="206"/>
        <v>#N/A</v>
      </c>
      <c r="W1037" s="18" t="e">
        <f t="shared" si="199"/>
        <v>#N/A</v>
      </c>
      <c r="X1037" s="18" t="e">
        <f t="shared" si="200"/>
        <v>#N/A</v>
      </c>
      <c r="Y1037" s="18" t="e">
        <f t="shared" si="201"/>
        <v>#N/A</v>
      </c>
      <c r="Z1037" s="18" t="e">
        <f t="shared" si="202"/>
        <v>#N/A</v>
      </c>
      <c r="AA1037" s="15" t="e">
        <f t="shared" si="203"/>
        <v>#N/A</v>
      </c>
      <c r="AB1037" s="15" t="e">
        <f t="shared" si="204"/>
        <v>#N/A</v>
      </c>
      <c r="AC1037" s="15" t="e">
        <f t="shared" si="205"/>
        <v>#N/A</v>
      </c>
    </row>
    <row r="1038" spans="1:29" hidden="1" x14ac:dyDescent="0.2">
      <c r="A1038">
        <v>5444</v>
      </c>
      <c r="B1038">
        <v>43059</v>
      </c>
      <c r="D1038" t="s">
        <v>4449</v>
      </c>
      <c r="E1038" t="s">
        <v>1804</v>
      </c>
      <c r="F1038" t="s">
        <v>1804</v>
      </c>
      <c r="G1038" t="e">
        <f t="shared" si="198"/>
        <v>#N/A</v>
      </c>
      <c r="H1038" s="15" t="e">
        <f t="shared" si="206"/>
        <v>#N/A</v>
      </c>
      <c r="I1038" s="15" t="e">
        <f t="shared" si="206"/>
        <v>#N/A</v>
      </c>
      <c r="J1038" s="15" t="e">
        <f t="shared" si="206"/>
        <v>#N/A</v>
      </c>
      <c r="K1038" s="15" t="e">
        <f t="shared" si="206"/>
        <v>#N/A</v>
      </c>
      <c r="L1038" s="15" t="e">
        <f t="shared" si="206"/>
        <v>#N/A</v>
      </c>
      <c r="M1038" s="15" t="e">
        <f t="shared" si="206"/>
        <v>#N/A</v>
      </c>
      <c r="N1038" s="15" t="e">
        <f t="shared" si="206"/>
        <v>#N/A</v>
      </c>
      <c r="O1038" s="15" t="e">
        <f t="shared" si="206"/>
        <v>#N/A</v>
      </c>
      <c r="P1038" s="15" t="e">
        <f t="shared" si="206"/>
        <v>#N/A</v>
      </c>
      <c r="Q1038" s="15" t="e">
        <f t="shared" si="206"/>
        <v>#N/A</v>
      </c>
      <c r="R1038" s="15" t="e">
        <f t="shared" si="206"/>
        <v>#N/A</v>
      </c>
      <c r="S1038" s="15" t="e">
        <f t="shared" si="206"/>
        <v>#N/A</v>
      </c>
      <c r="T1038" s="15" t="e">
        <f t="shared" si="206"/>
        <v>#N/A</v>
      </c>
      <c r="U1038" s="15" t="e">
        <f t="shared" si="206"/>
        <v>#N/A</v>
      </c>
      <c r="V1038" s="15" t="e">
        <f t="shared" si="206"/>
        <v>#N/A</v>
      </c>
      <c r="W1038" s="18" t="e">
        <f t="shared" si="199"/>
        <v>#N/A</v>
      </c>
      <c r="X1038" s="18" t="e">
        <f t="shared" si="200"/>
        <v>#N/A</v>
      </c>
      <c r="Y1038" s="18" t="e">
        <f t="shared" si="201"/>
        <v>#N/A</v>
      </c>
      <c r="Z1038" s="18" t="e">
        <f t="shared" si="202"/>
        <v>#N/A</v>
      </c>
      <c r="AA1038" s="15" t="e">
        <f t="shared" si="203"/>
        <v>#N/A</v>
      </c>
      <c r="AB1038" s="15" t="e">
        <f t="shared" si="204"/>
        <v>#N/A</v>
      </c>
      <c r="AC1038" s="15" t="e">
        <f t="shared" si="205"/>
        <v>#N/A</v>
      </c>
    </row>
    <row r="1039" spans="1:29" hidden="1" x14ac:dyDescent="0.2">
      <c r="A1039">
        <v>5445</v>
      </c>
      <c r="B1039">
        <v>43069</v>
      </c>
      <c r="D1039" t="s">
        <v>4450</v>
      </c>
      <c r="E1039" t="s">
        <v>1804</v>
      </c>
      <c r="F1039" t="s">
        <v>1804</v>
      </c>
      <c r="G1039" t="e">
        <f t="shared" si="198"/>
        <v>#N/A</v>
      </c>
      <c r="H1039" s="15" t="e">
        <f t="shared" si="206"/>
        <v>#N/A</v>
      </c>
      <c r="I1039" s="15" t="e">
        <f t="shared" si="206"/>
        <v>#N/A</v>
      </c>
      <c r="J1039" s="15" t="e">
        <f t="shared" si="206"/>
        <v>#N/A</v>
      </c>
      <c r="K1039" s="15" t="e">
        <f t="shared" si="206"/>
        <v>#N/A</v>
      </c>
      <c r="L1039" s="15" t="e">
        <f t="shared" si="206"/>
        <v>#N/A</v>
      </c>
      <c r="M1039" s="15" t="e">
        <f t="shared" si="206"/>
        <v>#N/A</v>
      </c>
      <c r="N1039" s="15" t="e">
        <f t="shared" si="206"/>
        <v>#N/A</v>
      </c>
      <c r="O1039" s="15" t="e">
        <f t="shared" si="206"/>
        <v>#N/A</v>
      </c>
      <c r="P1039" s="15" t="e">
        <f t="shared" si="206"/>
        <v>#N/A</v>
      </c>
      <c r="Q1039" s="15" t="e">
        <f t="shared" si="206"/>
        <v>#N/A</v>
      </c>
      <c r="R1039" s="15" t="e">
        <f t="shared" si="206"/>
        <v>#N/A</v>
      </c>
      <c r="S1039" s="15" t="e">
        <f t="shared" si="206"/>
        <v>#N/A</v>
      </c>
      <c r="T1039" s="15" t="e">
        <f t="shared" si="206"/>
        <v>#N/A</v>
      </c>
      <c r="U1039" s="15" t="e">
        <f t="shared" si="206"/>
        <v>#N/A</v>
      </c>
      <c r="V1039" s="15" t="e">
        <f t="shared" si="206"/>
        <v>#N/A</v>
      </c>
      <c r="W1039" s="18" t="e">
        <f t="shared" si="199"/>
        <v>#N/A</v>
      </c>
      <c r="X1039" s="18" t="e">
        <f t="shared" si="200"/>
        <v>#N/A</v>
      </c>
      <c r="Y1039" s="18" t="e">
        <f t="shared" si="201"/>
        <v>#N/A</v>
      </c>
      <c r="Z1039" s="18" t="e">
        <f t="shared" si="202"/>
        <v>#N/A</v>
      </c>
      <c r="AA1039" s="15" t="e">
        <f t="shared" si="203"/>
        <v>#N/A</v>
      </c>
      <c r="AB1039" s="15" t="e">
        <f t="shared" si="204"/>
        <v>#N/A</v>
      </c>
      <c r="AC1039" s="15" t="e">
        <f t="shared" si="205"/>
        <v>#N/A</v>
      </c>
    </row>
    <row r="1040" spans="1:29" hidden="1" x14ac:dyDescent="0.2">
      <c r="A1040">
        <v>5446</v>
      </c>
      <c r="B1040">
        <v>43064</v>
      </c>
      <c r="D1040" t="s">
        <v>4451</v>
      </c>
      <c r="E1040" t="s">
        <v>1804</v>
      </c>
      <c r="F1040" t="s">
        <v>1804</v>
      </c>
      <c r="G1040" t="e">
        <f t="shared" si="198"/>
        <v>#N/A</v>
      </c>
      <c r="H1040" s="15" t="e">
        <f t="shared" si="206"/>
        <v>#N/A</v>
      </c>
      <c r="I1040" s="15" t="e">
        <f t="shared" si="206"/>
        <v>#N/A</v>
      </c>
      <c r="J1040" s="15" t="e">
        <f t="shared" si="206"/>
        <v>#N/A</v>
      </c>
      <c r="K1040" s="15" t="e">
        <f t="shared" si="206"/>
        <v>#N/A</v>
      </c>
      <c r="L1040" s="15" t="e">
        <f t="shared" si="206"/>
        <v>#N/A</v>
      </c>
      <c r="M1040" s="15" t="e">
        <f t="shared" si="206"/>
        <v>#N/A</v>
      </c>
      <c r="N1040" s="15" t="e">
        <f t="shared" si="206"/>
        <v>#N/A</v>
      </c>
      <c r="O1040" s="15" t="e">
        <f t="shared" si="206"/>
        <v>#N/A</v>
      </c>
      <c r="P1040" s="15" t="e">
        <f t="shared" si="206"/>
        <v>#N/A</v>
      </c>
      <c r="Q1040" s="15" t="e">
        <f t="shared" si="206"/>
        <v>#N/A</v>
      </c>
      <c r="R1040" s="15" t="e">
        <f t="shared" si="206"/>
        <v>#N/A</v>
      </c>
      <c r="S1040" s="15" t="e">
        <f t="shared" si="206"/>
        <v>#N/A</v>
      </c>
      <c r="T1040" s="15" t="e">
        <f t="shared" si="206"/>
        <v>#N/A</v>
      </c>
      <c r="U1040" s="15" t="e">
        <f t="shared" si="206"/>
        <v>#N/A</v>
      </c>
      <c r="V1040" s="15" t="e">
        <f t="shared" si="206"/>
        <v>#N/A</v>
      </c>
      <c r="W1040" s="18" t="e">
        <f t="shared" si="199"/>
        <v>#N/A</v>
      </c>
      <c r="X1040" s="18" t="e">
        <f t="shared" si="200"/>
        <v>#N/A</v>
      </c>
      <c r="Y1040" s="18" t="e">
        <f t="shared" si="201"/>
        <v>#N/A</v>
      </c>
      <c r="Z1040" s="18" t="e">
        <f t="shared" si="202"/>
        <v>#N/A</v>
      </c>
      <c r="AA1040" s="15" t="e">
        <f t="shared" si="203"/>
        <v>#N/A</v>
      </c>
      <c r="AB1040" s="15" t="e">
        <f t="shared" si="204"/>
        <v>#N/A</v>
      </c>
      <c r="AC1040" s="15" t="e">
        <f t="shared" si="205"/>
        <v>#N/A</v>
      </c>
    </row>
    <row r="1041" spans="1:29" hidden="1" x14ac:dyDescent="0.2">
      <c r="A1041">
        <v>5447</v>
      </c>
      <c r="B1041">
        <v>43360</v>
      </c>
      <c r="D1041" t="s">
        <v>4452</v>
      </c>
      <c r="E1041" t="s">
        <v>6267</v>
      </c>
      <c r="F1041" t="s">
        <v>120</v>
      </c>
      <c r="G1041" t="e">
        <f t="shared" si="198"/>
        <v>#N/A</v>
      </c>
      <c r="H1041" s="15" t="e">
        <f t="shared" si="206"/>
        <v>#N/A</v>
      </c>
      <c r="I1041" s="15" t="e">
        <f t="shared" si="206"/>
        <v>#N/A</v>
      </c>
      <c r="J1041" s="15" t="e">
        <f t="shared" si="206"/>
        <v>#N/A</v>
      </c>
      <c r="K1041" s="15" t="e">
        <f t="shared" si="206"/>
        <v>#N/A</v>
      </c>
      <c r="L1041" s="15" t="e">
        <f t="shared" si="206"/>
        <v>#N/A</v>
      </c>
      <c r="M1041" s="15" t="e">
        <f t="shared" si="206"/>
        <v>#N/A</v>
      </c>
      <c r="N1041" s="15" t="e">
        <f t="shared" si="206"/>
        <v>#N/A</v>
      </c>
      <c r="O1041" s="15" t="e">
        <f t="shared" si="206"/>
        <v>#N/A</v>
      </c>
      <c r="P1041" s="15" t="e">
        <f t="shared" si="206"/>
        <v>#N/A</v>
      </c>
      <c r="Q1041" s="15" t="e">
        <f t="shared" si="206"/>
        <v>#N/A</v>
      </c>
      <c r="R1041" s="15" t="e">
        <f t="shared" si="206"/>
        <v>#N/A</v>
      </c>
      <c r="S1041" s="15" t="e">
        <f t="shared" si="206"/>
        <v>#N/A</v>
      </c>
      <c r="T1041" s="15" t="e">
        <f t="shared" si="206"/>
        <v>#N/A</v>
      </c>
      <c r="U1041" s="15" t="e">
        <f t="shared" si="206"/>
        <v>#N/A</v>
      </c>
      <c r="V1041" s="15" t="e">
        <f t="shared" si="206"/>
        <v>#N/A</v>
      </c>
      <c r="W1041" s="18" t="e">
        <f t="shared" si="199"/>
        <v>#N/A</v>
      </c>
      <c r="X1041" s="18" t="e">
        <f t="shared" si="200"/>
        <v>#N/A</v>
      </c>
      <c r="Y1041" s="18" t="e">
        <f t="shared" si="201"/>
        <v>#N/A</v>
      </c>
      <c r="Z1041" s="18" t="e">
        <f t="shared" si="202"/>
        <v>#N/A</v>
      </c>
      <c r="AA1041" s="15" t="e">
        <f t="shared" si="203"/>
        <v>#N/A</v>
      </c>
      <c r="AB1041" s="15" t="e">
        <f t="shared" si="204"/>
        <v>#N/A</v>
      </c>
      <c r="AC1041" s="15" t="e">
        <f t="shared" si="205"/>
        <v>#N/A</v>
      </c>
    </row>
    <row r="1042" spans="1:29" hidden="1" x14ac:dyDescent="0.2">
      <c r="A1042">
        <v>5448</v>
      </c>
      <c r="B1042">
        <v>43395</v>
      </c>
      <c r="D1042" t="s">
        <v>4453</v>
      </c>
      <c r="E1042" t="s">
        <v>57</v>
      </c>
      <c r="F1042" t="s">
        <v>61</v>
      </c>
      <c r="G1042" t="e">
        <f t="shared" si="198"/>
        <v>#N/A</v>
      </c>
      <c r="H1042" s="15" t="e">
        <f t="shared" si="206"/>
        <v>#N/A</v>
      </c>
      <c r="I1042" s="15" t="e">
        <f t="shared" si="206"/>
        <v>#N/A</v>
      </c>
      <c r="J1042" s="15" t="e">
        <f t="shared" si="206"/>
        <v>#N/A</v>
      </c>
      <c r="K1042" s="15" t="e">
        <f t="shared" si="206"/>
        <v>#N/A</v>
      </c>
      <c r="L1042" s="15" t="e">
        <f t="shared" si="206"/>
        <v>#N/A</v>
      </c>
      <c r="M1042" s="15" t="e">
        <f t="shared" si="206"/>
        <v>#N/A</v>
      </c>
      <c r="N1042" s="15" t="e">
        <f t="shared" si="206"/>
        <v>#N/A</v>
      </c>
      <c r="O1042" s="15" t="e">
        <f t="shared" si="206"/>
        <v>#N/A</v>
      </c>
      <c r="P1042" s="15" t="e">
        <f t="shared" si="206"/>
        <v>#N/A</v>
      </c>
      <c r="Q1042" s="15" t="e">
        <f t="shared" si="206"/>
        <v>#N/A</v>
      </c>
      <c r="R1042" s="15" t="e">
        <f t="shared" si="206"/>
        <v>#N/A</v>
      </c>
      <c r="S1042" s="15" t="e">
        <f t="shared" si="206"/>
        <v>#N/A</v>
      </c>
      <c r="T1042" s="15" t="e">
        <f t="shared" si="206"/>
        <v>#N/A</v>
      </c>
      <c r="U1042" s="15" t="e">
        <f t="shared" si="206"/>
        <v>#N/A</v>
      </c>
      <c r="V1042" s="15" t="e">
        <f t="shared" si="206"/>
        <v>#N/A</v>
      </c>
      <c r="W1042" s="18" t="e">
        <f t="shared" si="199"/>
        <v>#N/A</v>
      </c>
      <c r="X1042" s="18" t="e">
        <f t="shared" si="200"/>
        <v>#N/A</v>
      </c>
      <c r="Y1042" s="18" t="e">
        <f t="shared" si="201"/>
        <v>#N/A</v>
      </c>
      <c r="Z1042" s="18" t="e">
        <f t="shared" si="202"/>
        <v>#N/A</v>
      </c>
      <c r="AA1042" s="15" t="e">
        <f t="shared" si="203"/>
        <v>#N/A</v>
      </c>
      <c r="AB1042" s="15" t="e">
        <f t="shared" si="204"/>
        <v>#N/A</v>
      </c>
      <c r="AC1042" s="15" t="e">
        <f t="shared" si="205"/>
        <v>#N/A</v>
      </c>
    </row>
    <row r="1043" spans="1:29" hidden="1" x14ac:dyDescent="0.2">
      <c r="A1043">
        <v>5449</v>
      </c>
      <c r="B1043">
        <v>43369</v>
      </c>
      <c r="D1043" t="s">
        <v>4455</v>
      </c>
      <c r="E1043" t="s">
        <v>57</v>
      </c>
      <c r="F1043" t="s">
        <v>61</v>
      </c>
      <c r="G1043" t="str">
        <f t="shared" si="198"/>
        <v>OT Security Logging FY22</v>
      </c>
      <c r="H1043" s="15">
        <f t="shared" si="206"/>
        <v>0</v>
      </c>
      <c r="I1043" s="15">
        <f t="shared" si="206"/>
        <v>0</v>
      </c>
      <c r="J1043" s="15">
        <f t="shared" si="206"/>
        <v>61237.15</v>
      </c>
      <c r="K1043" s="15">
        <f t="shared" si="206"/>
        <v>598521.9</v>
      </c>
      <c r="L1043" s="15">
        <f t="shared" si="206"/>
        <v>0</v>
      </c>
      <c r="M1043" s="15">
        <f t="shared" si="206"/>
        <v>70505.929999999993</v>
      </c>
      <c r="N1043" s="15">
        <f t="shared" si="206"/>
        <v>607790.68000000005</v>
      </c>
      <c r="O1043" s="15">
        <f t="shared" si="206"/>
        <v>61237.15</v>
      </c>
      <c r="P1043" s="15">
        <f t="shared" si="206"/>
        <v>61237.15</v>
      </c>
      <c r="Q1043" s="15">
        <f t="shared" si="206"/>
        <v>0</v>
      </c>
      <c r="R1043" s="15">
        <f t="shared" si="206"/>
        <v>598521.9</v>
      </c>
      <c r="S1043" s="15">
        <f t="shared" si="206"/>
        <v>598521.9</v>
      </c>
      <c r="T1043" s="15">
        <f t="shared" si="206"/>
        <v>0</v>
      </c>
      <c r="U1043" s="15">
        <f t="shared" si="206"/>
        <v>0</v>
      </c>
      <c r="V1043" s="15">
        <f t="shared" si="206"/>
        <v>0</v>
      </c>
      <c r="W1043" s="18">
        <f t="shared" si="199"/>
        <v>607790.68000000005</v>
      </c>
      <c r="X1043" s="18">
        <f t="shared" si="200"/>
        <v>598521.9</v>
      </c>
      <c r="Y1043" s="18">
        <f t="shared" si="201"/>
        <v>9268.7800000000279</v>
      </c>
      <c r="Z1043" s="18">
        <f t="shared" si="202"/>
        <v>70505.929999999993</v>
      </c>
      <c r="AA1043" s="15">
        <f t="shared" si="203"/>
        <v>537284.75</v>
      </c>
      <c r="AB1043" s="15">
        <f t="shared" si="204"/>
        <v>61237.15</v>
      </c>
      <c r="AC1043" s="15">
        <f t="shared" si="205"/>
        <v>0</v>
      </c>
    </row>
    <row r="1044" spans="1:29" hidden="1" x14ac:dyDescent="0.2">
      <c r="A1044">
        <v>5450</v>
      </c>
      <c r="B1044">
        <v>42328</v>
      </c>
      <c r="D1044" t="s">
        <v>4457</v>
      </c>
      <c r="E1044" t="s">
        <v>174</v>
      </c>
      <c r="F1044" t="s">
        <v>881</v>
      </c>
      <c r="G1044" t="e">
        <f t="shared" si="198"/>
        <v>#N/A</v>
      </c>
      <c r="H1044" s="15" t="e">
        <f t="shared" si="206"/>
        <v>#N/A</v>
      </c>
      <c r="I1044" s="15" t="e">
        <f t="shared" si="206"/>
        <v>#N/A</v>
      </c>
      <c r="J1044" s="15" t="e">
        <f t="shared" si="206"/>
        <v>#N/A</v>
      </c>
      <c r="K1044" s="15" t="e">
        <f t="shared" si="206"/>
        <v>#N/A</v>
      </c>
      <c r="L1044" s="15" t="e">
        <f t="shared" si="206"/>
        <v>#N/A</v>
      </c>
      <c r="M1044" s="15" t="e">
        <f t="shared" si="206"/>
        <v>#N/A</v>
      </c>
      <c r="N1044" s="15" t="e">
        <f t="shared" si="206"/>
        <v>#N/A</v>
      </c>
      <c r="O1044" s="15" t="e">
        <f t="shared" si="206"/>
        <v>#N/A</v>
      </c>
      <c r="P1044" s="15" t="e">
        <f t="shared" si="206"/>
        <v>#N/A</v>
      </c>
      <c r="Q1044" s="15" t="e">
        <f t="shared" si="206"/>
        <v>#N/A</v>
      </c>
      <c r="R1044" s="15" t="e">
        <f t="shared" si="206"/>
        <v>#N/A</v>
      </c>
      <c r="S1044" s="15" t="e">
        <f t="shared" si="206"/>
        <v>#N/A</v>
      </c>
      <c r="T1044" s="15" t="e">
        <f t="shared" si="206"/>
        <v>#N/A</v>
      </c>
      <c r="U1044" s="15" t="e">
        <f t="shared" si="206"/>
        <v>#N/A</v>
      </c>
      <c r="V1044" s="15" t="e">
        <f t="shared" si="206"/>
        <v>#N/A</v>
      </c>
      <c r="W1044" s="18" t="e">
        <f t="shared" si="199"/>
        <v>#N/A</v>
      </c>
      <c r="X1044" s="18" t="e">
        <f t="shared" si="200"/>
        <v>#N/A</v>
      </c>
      <c r="Y1044" s="18" t="e">
        <f t="shared" si="201"/>
        <v>#N/A</v>
      </c>
      <c r="Z1044" s="18" t="e">
        <f t="shared" si="202"/>
        <v>#N/A</v>
      </c>
      <c r="AA1044" s="15" t="e">
        <f t="shared" si="203"/>
        <v>#N/A</v>
      </c>
      <c r="AB1044" s="15" t="e">
        <f t="shared" si="204"/>
        <v>#N/A</v>
      </c>
      <c r="AC1044" s="15" t="e">
        <f t="shared" si="205"/>
        <v>#N/A</v>
      </c>
    </row>
    <row r="1045" spans="1:29" hidden="1" x14ac:dyDescent="0.2">
      <c r="A1045">
        <v>5451</v>
      </c>
      <c r="B1045">
        <v>43213</v>
      </c>
      <c r="C1045" t="s">
        <v>4458</v>
      </c>
      <c r="D1045" t="s">
        <v>4459</v>
      </c>
      <c r="E1045" t="s">
        <v>174</v>
      </c>
      <c r="F1045" t="s">
        <v>881</v>
      </c>
      <c r="G1045" t="e">
        <f t="shared" si="198"/>
        <v>#N/A</v>
      </c>
      <c r="H1045" s="15" t="e">
        <f t="shared" ref="H1045:V1061" si="207">VLOOKUP($A1045,SIBMonthly,H$1,FALSE)</f>
        <v>#N/A</v>
      </c>
      <c r="I1045" s="15" t="e">
        <f t="shared" si="207"/>
        <v>#N/A</v>
      </c>
      <c r="J1045" s="15" t="e">
        <f t="shared" si="207"/>
        <v>#N/A</v>
      </c>
      <c r="K1045" s="15" t="e">
        <f t="shared" si="207"/>
        <v>#N/A</v>
      </c>
      <c r="L1045" s="15" t="e">
        <f t="shared" si="207"/>
        <v>#N/A</v>
      </c>
      <c r="M1045" s="15" t="e">
        <f t="shared" si="207"/>
        <v>#N/A</v>
      </c>
      <c r="N1045" s="15" t="e">
        <f t="shared" si="207"/>
        <v>#N/A</v>
      </c>
      <c r="O1045" s="15" t="e">
        <f t="shared" si="207"/>
        <v>#N/A</v>
      </c>
      <c r="P1045" s="15" t="e">
        <f t="shared" si="207"/>
        <v>#N/A</v>
      </c>
      <c r="Q1045" s="15" t="e">
        <f t="shared" si="207"/>
        <v>#N/A</v>
      </c>
      <c r="R1045" s="15" t="e">
        <f t="shared" si="207"/>
        <v>#N/A</v>
      </c>
      <c r="S1045" s="15" t="e">
        <f t="shared" si="207"/>
        <v>#N/A</v>
      </c>
      <c r="T1045" s="15" t="e">
        <f t="shared" si="207"/>
        <v>#N/A</v>
      </c>
      <c r="U1045" s="15" t="e">
        <f t="shared" si="207"/>
        <v>#N/A</v>
      </c>
      <c r="V1045" s="15" t="e">
        <f t="shared" si="207"/>
        <v>#N/A</v>
      </c>
      <c r="W1045" s="18" t="e">
        <f t="shared" si="199"/>
        <v>#N/A</v>
      </c>
      <c r="X1045" s="18" t="e">
        <f t="shared" si="200"/>
        <v>#N/A</v>
      </c>
      <c r="Y1045" s="18" t="e">
        <f t="shared" si="201"/>
        <v>#N/A</v>
      </c>
      <c r="Z1045" s="18" t="e">
        <f t="shared" si="202"/>
        <v>#N/A</v>
      </c>
      <c r="AA1045" s="15" t="e">
        <f t="shared" si="203"/>
        <v>#N/A</v>
      </c>
      <c r="AB1045" s="15" t="e">
        <f t="shared" si="204"/>
        <v>#N/A</v>
      </c>
      <c r="AC1045" s="15" t="e">
        <f t="shared" si="205"/>
        <v>#N/A</v>
      </c>
    </row>
    <row r="1046" spans="1:29" hidden="1" x14ac:dyDescent="0.2">
      <c r="A1046">
        <v>5453</v>
      </c>
      <c r="B1046">
        <v>43238</v>
      </c>
      <c r="D1046" t="s">
        <v>4461</v>
      </c>
      <c r="E1046" t="s">
        <v>123</v>
      </c>
      <c r="F1046" t="s">
        <v>124</v>
      </c>
      <c r="G1046" t="e">
        <f t="shared" si="198"/>
        <v>#N/A</v>
      </c>
      <c r="H1046" s="15" t="e">
        <f t="shared" si="207"/>
        <v>#N/A</v>
      </c>
      <c r="I1046" s="15" t="e">
        <f t="shared" si="207"/>
        <v>#N/A</v>
      </c>
      <c r="J1046" s="15" t="e">
        <f t="shared" si="207"/>
        <v>#N/A</v>
      </c>
      <c r="K1046" s="15" t="e">
        <f t="shared" si="207"/>
        <v>#N/A</v>
      </c>
      <c r="L1046" s="15" t="e">
        <f t="shared" si="207"/>
        <v>#N/A</v>
      </c>
      <c r="M1046" s="15" t="e">
        <f t="shared" si="207"/>
        <v>#N/A</v>
      </c>
      <c r="N1046" s="15" t="e">
        <f t="shared" si="207"/>
        <v>#N/A</v>
      </c>
      <c r="O1046" s="15" t="e">
        <f t="shared" si="207"/>
        <v>#N/A</v>
      </c>
      <c r="P1046" s="15" t="e">
        <f t="shared" si="207"/>
        <v>#N/A</v>
      </c>
      <c r="Q1046" s="15" t="e">
        <f t="shared" si="207"/>
        <v>#N/A</v>
      </c>
      <c r="R1046" s="15" t="e">
        <f t="shared" si="207"/>
        <v>#N/A</v>
      </c>
      <c r="S1046" s="15" t="e">
        <f t="shared" si="207"/>
        <v>#N/A</v>
      </c>
      <c r="T1046" s="15" t="e">
        <f t="shared" si="207"/>
        <v>#N/A</v>
      </c>
      <c r="U1046" s="15" t="e">
        <f t="shared" si="207"/>
        <v>#N/A</v>
      </c>
      <c r="V1046" s="15" t="e">
        <f t="shared" si="207"/>
        <v>#N/A</v>
      </c>
      <c r="W1046" s="18" t="e">
        <f t="shared" si="199"/>
        <v>#N/A</v>
      </c>
      <c r="X1046" s="18" t="e">
        <f t="shared" si="200"/>
        <v>#N/A</v>
      </c>
      <c r="Y1046" s="18" t="e">
        <f t="shared" si="201"/>
        <v>#N/A</v>
      </c>
      <c r="Z1046" s="18" t="e">
        <f t="shared" si="202"/>
        <v>#N/A</v>
      </c>
      <c r="AA1046" s="15" t="e">
        <f t="shared" si="203"/>
        <v>#N/A</v>
      </c>
      <c r="AB1046" s="15" t="e">
        <f t="shared" si="204"/>
        <v>#N/A</v>
      </c>
      <c r="AC1046" s="15" t="e">
        <f t="shared" si="205"/>
        <v>#N/A</v>
      </c>
    </row>
    <row r="1047" spans="1:29" hidden="1" x14ac:dyDescent="0.2">
      <c r="A1047">
        <v>5454</v>
      </c>
      <c r="B1047">
        <v>43254</v>
      </c>
      <c r="D1047" t="s">
        <v>4462</v>
      </c>
      <c r="E1047" t="s">
        <v>111</v>
      </c>
      <c r="F1047" t="s">
        <v>112</v>
      </c>
      <c r="G1047" t="e">
        <f t="shared" si="198"/>
        <v>#N/A</v>
      </c>
      <c r="H1047" s="15" t="e">
        <f t="shared" si="207"/>
        <v>#N/A</v>
      </c>
      <c r="I1047" s="15" t="e">
        <f t="shared" si="207"/>
        <v>#N/A</v>
      </c>
      <c r="J1047" s="15" t="e">
        <f t="shared" si="207"/>
        <v>#N/A</v>
      </c>
      <c r="K1047" s="15" t="e">
        <f t="shared" si="207"/>
        <v>#N/A</v>
      </c>
      <c r="L1047" s="15" t="e">
        <f t="shared" si="207"/>
        <v>#N/A</v>
      </c>
      <c r="M1047" s="15" t="e">
        <f t="shared" si="207"/>
        <v>#N/A</v>
      </c>
      <c r="N1047" s="15" t="e">
        <f t="shared" si="207"/>
        <v>#N/A</v>
      </c>
      <c r="O1047" s="15" t="e">
        <f t="shared" si="207"/>
        <v>#N/A</v>
      </c>
      <c r="P1047" s="15" t="e">
        <f t="shared" si="207"/>
        <v>#N/A</v>
      </c>
      <c r="Q1047" s="15" t="e">
        <f t="shared" si="207"/>
        <v>#N/A</v>
      </c>
      <c r="R1047" s="15" t="e">
        <f t="shared" si="207"/>
        <v>#N/A</v>
      </c>
      <c r="S1047" s="15" t="e">
        <f t="shared" si="207"/>
        <v>#N/A</v>
      </c>
      <c r="T1047" s="15" t="e">
        <f t="shared" si="207"/>
        <v>#N/A</v>
      </c>
      <c r="U1047" s="15" t="e">
        <f t="shared" si="207"/>
        <v>#N/A</v>
      </c>
      <c r="V1047" s="15" t="e">
        <f t="shared" si="207"/>
        <v>#N/A</v>
      </c>
      <c r="W1047" s="18" t="e">
        <f t="shared" si="199"/>
        <v>#N/A</v>
      </c>
      <c r="X1047" s="18" t="e">
        <f t="shared" si="200"/>
        <v>#N/A</v>
      </c>
      <c r="Y1047" s="18" t="e">
        <f t="shared" si="201"/>
        <v>#N/A</v>
      </c>
      <c r="Z1047" s="18" t="e">
        <f t="shared" si="202"/>
        <v>#N/A</v>
      </c>
      <c r="AA1047" s="15" t="e">
        <f t="shared" si="203"/>
        <v>#N/A</v>
      </c>
      <c r="AB1047" s="15" t="e">
        <f t="shared" si="204"/>
        <v>#N/A</v>
      </c>
      <c r="AC1047" s="15" t="e">
        <f t="shared" si="205"/>
        <v>#N/A</v>
      </c>
    </row>
    <row r="1048" spans="1:29" hidden="1" x14ac:dyDescent="0.2">
      <c r="A1048">
        <v>5455</v>
      </c>
      <c r="B1048">
        <v>43264</v>
      </c>
      <c r="D1048" t="s">
        <v>4464</v>
      </c>
      <c r="E1048" t="s">
        <v>91</v>
      </c>
      <c r="F1048" t="s">
        <v>92</v>
      </c>
      <c r="G1048" t="e">
        <f t="shared" si="198"/>
        <v>#N/A</v>
      </c>
      <c r="H1048" s="15" t="e">
        <f t="shared" si="207"/>
        <v>#N/A</v>
      </c>
      <c r="I1048" s="15" t="e">
        <f t="shared" si="207"/>
        <v>#N/A</v>
      </c>
      <c r="J1048" s="15" t="e">
        <f t="shared" si="207"/>
        <v>#N/A</v>
      </c>
      <c r="K1048" s="15" t="e">
        <f t="shared" si="207"/>
        <v>#N/A</v>
      </c>
      <c r="L1048" s="15" t="e">
        <f t="shared" si="207"/>
        <v>#N/A</v>
      </c>
      <c r="M1048" s="15" t="e">
        <f t="shared" si="207"/>
        <v>#N/A</v>
      </c>
      <c r="N1048" s="15" t="e">
        <f t="shared" si="207"/>
        <v>#N/A</v>
      </c>
      <c r="O1048" s="15" t="e">
        <f t="shared" si="207"/>
        <v>#N/A</v>
      </c>
      <c r="P1048" s="15" t="e">
        <f t="shared" si="207"/>
        <v>#N/A</v>
      </c>
      <c r="Q1048" s="15" t="e">
        <f t="shared" si="207"/>
        <v>#N/A</v>
      </c>
      <c r="R1048" s="15" t="e">
        <f t="shared" si="207"/>
        <v>#N/A</v>
      </c>
      <c r="S1048" s="15" t="e">
        <f t="shared" si="207"/>
        <v>#N/A</v>
      </c>
      <c r="T1048" s="15" t="e">
        <f t="shared" si="207"/>
        <v>#N/A</v>
      </c>
      <c r="U1048" s="15" t="e">
        <f t="shared" si="207"/>
        <v>#N/A</v>
      </c>
      <c r="V1048" s="15" t="e">
        <f t="shared" si="207"/>
        <v>#N/A</v>
      </c>
      <c r="W1048" s="18" t="e">
        <f t="shared" si="199"/>
        <v>#N/A</v>
      </c>
      <c r="X1048" s="18" t="e">
        <f t="shared" si="200"/>
        <v>#N/A</v>
      </c>
      <c r="Y1048" s="18" t="e">
        <f t="shared" si="201"/>
        <v>#N/A</v>
      </c>
      <c r="Z1048" s="18" t="e">
        <f t="shared" si="202"/>
        <v>#N/A</v>
      </c>
      <c r="AA1048" s="15" t="e">
        <f t="shared" si="203"/>
        <v>#N/A</v>
      </c>
      <c r="AB1048" s="15" t="e">
        <f t="shared" si="204"/>
        <v>#N/A</v>
      </c>
      <c r="AC1048" s="15" t="e">
        <f t="shared" si="205"/>
        <v>#N/A</v>
      </c>
    </row>
    <row r="1049" spans="1:29" hidden="1" x14ac:dyDescent="0.2">
      <c r="A1049">
        <v>5456</v>
      </c>
      <c r="B1049">
        <v>43272</v>
      </c>
      <c r="D1049" t="s">
        <v>4466</v>
      </c>
      <c r="E1049" t="s">
        <v>29</v>
      </c>
      <c r="F1049" t="s">
        <v>30</v>
      </c>
      <c r="G1049" t="str">
        <f t="shared" si="198"/>
        <v>Maximo Enhancements FY2022</v>
      </c>
      <c r="H1049" s="15">
        <f t="shared" si="207"/>
        <v>0</v>
      </c>
      <c r="I1049" s="15">
        <f t="shared" si="207"/>
        <v>0</v>
      </c>
      <c r="J1049" s="15">
        <f t="shared" si="207"/>
        <v>24348.3</v>
      </c>
      <c r="K1049" s="15">
        <f t="shared" si="207"/>
        <v>1400476.06</v>
      </c>
      <c r="L1049" s="15">
        <f t="shared" si="207"/>
        <v>0</v>
      </c>
      <c r="M1049" s="15">
        <f t="shared" si="207"/>
        <v>0</v>
      </c>
      <c r="N1049" s="15">
        <f t="shared" si="207"/>
        <v>1532160</v>
      </c>
      <c r="O1049" s="15">
        <f t="shared" si="207"/>
        <v>24348.3</v>
      </c>
      <c r="P1049" s="15">
        <f t="shared" si="207"/>
        <v>24348.3</v>
      </c>
      <c r="Q1049" s="15">
        <f t="shared" si="207"/>
        <v>0</v>
      </c>
      <c r="R1049" s="15">
        <f t="shared" si="207"/>
        <v>1400476.06</v>
      </c>
      <c r="S1049" s="15">
        <f t="shared" si="207"/>
        <v>1400476.06</v>
      </c>
      <c r="T1049" s="15">
        <f t="shared" si="207"/>
        <v>0</v>
      </c>
      <c r="U1049" s="15">
        <f t="shared" si="207"/>
        <v>100518.75</v>
      </c>
      <c r="V1049" s="15">
        <f t="shared" si="207"/>
        <v>0</v>
      </c>
      <c r="W1049" s="18">
        <f t="shared" si="199"/>
        <v>1532160</v>
      </c>
      <c r="X1049" s="18">
        <f t="shared" si="200"/>
        <v>1400476.06</v>
      </c>
      <c r="Y1049" s="18">
        <f t="shared" si="201"/>
        <v>131683.93999999994</v>
      </c>
      <c r="Z1049" s="18">
        <f t="shared" si="202"/>
        <v>0</v>
      </c>
      <c r="AA1049" s="15">
        <f t="shared" si="203"/>
        <v>1376127.76</v>
      </c>
      <c r="AB1049" s="15">
        <f t="shared" si="204"/>
        <v>24348.3</v>
      </c>
      <c r="AC1049" s="15">
        <f t="shared" si="205"/>
        <v>0</v>
      </c>
    </row>
    <row r="1050" spans="1:29" hidden="1" x14ac:dyDescent="0.2">
      <c r="A1050">
        <v>5457</v>
      </c>
      <c r="B1050">
        <v>43279</v>
      </c>
      <c r="D1050" t="s">
        <v>6308</v>
      </c>
      <c r="E1050" t="s">
        <v>91</v>
      </c>
      <c r="F1050" t="s">
        <v>92</v>
      </c>
      <c r="G1050" t="e">
        <f t="shared" si="198"/>
        <v>#N/A</v>
      </c>
      <c r="H1050" s="15" t="e">
        <f t="shared" si="207"/>
        <v>#N/A</v>
      </c>
      <c r="I1050" s="15" t="e">
        <f t="shared" si="207"/>
        <v>#N/A</v>
      </c>
      <c r="J1050" s="15" t="e">
        <f t="shared" si="207"/>
        <v>#N/A</v>
      </c>
      <c r="K1050" s="15" t="e">
        <f t="shared" si="207"/>
        <v>#N/A</v>
      </c>
      <c r="L1050" s="15" t="e">
        <f t="shared" si="207"/>
        <v>#N/A</v>
      </c>
      <c r="M1050" s="15" t="e">
        <f t="shared" si="207"/>
        <v>#N/A</v>
      </c>
      <c r="N1050" s="15" t="e">
        <f t="shared" si="207"/>
        <v>#N/A</v>
      </c>
      <c r="O1050" s="15" t="e">
        <f t="shared" si="207"/>
        <v>#N/A</v>
      </c>
      <c r="P1050" s="15" t="e">
        <f t="shared" si="207"/>
        <v>#N/A</v>
      </c>
      <c r="Q1050" s="15" t="e">
        <f t="shared" si="207"/>
        <v>#N/A</v>
      </c>
      <c r="R1050" s="15" t="e">
        <f t="shared" si="207"/>
        <v>#N/A</v>
      </c>
      <c r="S1050" s="15" t="e">
        <f t="shared" si="207"/>
        <v>#N/A</v>
      </c>
      <c r="T1050" s="15" t="e">
        <f t="shared" si="207"/>
        <v>#N/A</v>
      </c>
      <c r="U1050" s="15" t="e">
        <f t="shared" si="207"/>
        <v>#N/A</v>
      </c>
      <c r="V1050" s="15" t="e">
        <f t="shared" si="207"/>
        <v>#N/A</v>
      </c>
      <c r="W1050" s="18" t="e">
        <f t="shared" si="199"/>
        <v>#N/A</v>
      </c>
      <c r="X1050" s="18" t="e">
        <f t="shared" si="200"/>
        <v>#N/A</v>
      </c>
      <c r="Y1050" s="18" t="e">
        <f t="shared" si="201"/>
        <v>#N/A</v>
      </c>
      <c r="Z1050" s="18" t="e">
        <f t="shared" si="202"/>
        <v>#N/A</v>
      </c>
      <c r="AA1050" s="15" t="e">
        <f t="shared" si="203"/>
        <v>#N/A</v>
      </c>
      <c r="AB1050" s="15" t="e">
        <f t="shared" si="204"/>
        <v>#N/A</v>
      </c>
      <c r="AC1050" s="15" t="e">
        <f t="shared" si="205"/>
        <v>#N/A</v>
      </c>
    </row>
    <row r="1051" spans="1:29" hidden="1" x14ac:dyDescent="0.2">
      <c r="A1051">
        <v>5458</v>
      </c>
      <c r="B1051">
        <v>43289</v>
      </c>
      <c r="D1051" t="s">
        <v>4468</v>
      </c>
      <c r="E1051" t="s">
        <v>91</v>
      </c>
      <c r="F1051" t="s">
        <v>92</v>
      </c>
      <c r="G1051" t="e">
        <f t="shared" si="198"/>
        <v>#N/A</v>
      </c>
      <c r="H1051" s="15" t="e">
        <f t="shared" si="207"/>
        <v>#N/A</v>
      </c>
      <c r="I1051" s="15" t="e">
        <f t="shared" si="207"/>
        <v>#N/A</v>
      </c>
      <c r="J1051" s="15" t="e">
        <f t="shared" si="207"/>
        <v>#N/A</v>
      </c>
      <c r="K1051" s="15" t="e">
        <f t="shared" si="207"/>
        <v>#N/A</v>
      </c>
      <c r="L1051" s="15" t="e">
        <f t="shared" si="207"/>
        <v>#N/A</v>
      </c>
      <c r="M1051" s="15" t="e">
        <f t="shared" si="207"/>
        <v>#N/A</v>
      </c>
      <c r="N1051" s="15" t="e">
        <f t="shared" si="207"/>
        <v>#N/A</v>
      </c>
      <c r="O1051" s="15" t="e">
        <f t="shared" si="207"/>
        <v>#N/A</v>
      </c>
      <c r="P1051" s="15" t="e">
        <f t="shared" si="207"/>
        <v>#N/A</v>
      </c>
      <c r="Q1051" s="15" t="e">
        <f t="shared" si="207"/>
        <v>#N/A</v>
      </c>
      <c r="R1051" s="15" t="e">
        <f t="shared" si="207"/>
        <v>#N/A</v>
      </c>
      <c r="S1051" s="15" t="e">
        <f t="shared" si="207"/>
        <v>#N/A</v>
      </c>
      <c r="T1051" s="15" t="e">
        <f t="shared" si="207"/>
        <v>#N/A</v>
      </c>
      <c r="U1051" s="15" t="e">
        <f t="shared" si="207"/>
        <v>#N/A</v>
      </c>
      <c r="V1051" s="15" t="e">
        <f t="shared" si="207"/>
        <v>#N/A</v>
      </c>
      <c r="W1051" s="18" t="e">
        <f t="shared" si="199"/>
        <v>#N/A</v>
      </c>
      <c r="X1051" s="18" t="e">
        <f t="shared" si="200"/>
        <v>#N/A</v>
      </c>
      <c r="Y1051" s="18" t="e">
        <f t="shared" si="201"/>
        <v>#N/A</v>
      </c>
      <c r="Z1051" s="18" t="e">
        <f t="shared" si="202"/>
        <v>#N/A</v>
      </c>
      <c r="AA1051" s="15" t="e">
        <f t="shared" si="203"/>
        <v>#N/A</v>
      </c>
      <c r="AB1051" s="15" t="e">
        <f t="shared" si="204"/>
        <v>#N/A</v>
      </c>
      <c r="AC1051" s="15" t="e">
        <f t="shared" si="205"/>
        <v>#N/A</v>
      </c>
    </row>
    <row r="1052" spans="1:29" hidden="1" x14ac:dyDescent="0.2">
      <c r="A1052">
        <v>5459</v>
      </c>
      <c r="B1052">
        <v>43290</v>
      </c>
      <c r="C1052" t="s">
        <v>4469</v>
      </c>
      <c r="D1052" t="s">
        <v>4470</v>
      </c>
      <c r="E1052" t="s">
        <v>1158</v>
      </c>
      <c r="F1052" t="s">
        <v>140</v>
      </c>
      <c r="G1052" t="str">
        <f t="shared" si="198"/>
        <v>BSF Site Facilities</v>
      </c>
      <c r="H1052" s="15">
        <f t="shared" si="207"/>
        <v>0</v>
      </c>
      <c r="I1052" s="15">
        <f t="shared" si="207"/>
        <v>0</v>
      </c>
      <c r="J1052" s="15">
        <f t="shared" si="207"/>
        <v>223968.18</v>
      </c>
      <c r="K1052" s="15">
        <f t="shared" si="207"/>
        <v>376184.11</v>
      </c>
      <c r="L1052" s="15">
        <f t="shared" si="207"/>
        <v>186575</v>
      </c>
      <c r="M1052" s="15">
        <f t="shared" si="207"/>
        <v>48845</v>
      </c>
      <c r="N1052" s="15">
        <f t="shared" si="207"/>
        <v>350000</v>
      </c>
      <c r="O1052" s="15">
        <f t="shared" si="207"/>
        <v>264253.15999999997</v>
      </c>
      <c r="P1052" s="15">
        <f t="shared" si="207"/>
        <v>225120.18</v>
      </c>
      <c r="Q1052" s="15">
        <f t="shared" si="207"/>
        <v>1152</v>
      </c>
      <c r="R1052" s="15">
        <f t="shared" si="207"/>
        <v>416469.09</v>
      </c>
      <c r="S1052" s="15">
        <f t="shared" si="207"/>
        <v>377336.11</v>
      </c>
      <c r="T1052" s="15">
        <f t="shared" si="207"/>
        <v>1152</v>
      </c>
      <c r="U1052" s="15">
        <f t="shared" si="207"/>
        <v>0</v>
      </c>
      <c r="V1052" s="15">
        <f t="shared" si="207"/>
        <v>0</v>
      </c>
      <c r="W1052" s="18">
        <f t="shared" si="199"/>
        <v>350000</v>
      </c>
      <c r="X1052" s="18">
        <f t="shared" si="200"/>
        <v>377336.11</v>
      </c>
      <c r="Y1052" s="18">
        <f t="shared" si="201"/>
        <v>-27336.109999999986</v>
      </c>
      <c r="Z1052" s="18">
        <f t="shared" si="202"/>
        <v>48845</v>
      </c>
      <c r="AA1052" s="15">
        <f t="shared" si="203"/>
        <v>152215.93</v>
      </c>
      <c r="AB1052" s="15">
        <f t="shared" si="204"/>
        <v>225120.18</v>
      </c>
      <c r="AC1052" s="15">
        <f t="shared" si="205"/>
        <v>0</v>
      </c>
    </row>
    <row r="1053" spans="1:29" hidden="1" x14ac:dyDescent="0.2">
      <c r="A1053">
        <v>5460</v>
      </c>
      <c r="B1053">
        <v>43293</v>
      </c>
      <c r="D1053" t="s">
        <v>4471</v>
      </c>
      <c r="E1053" t="s">
        <v>66</v>
      </c>
      <c r="F1053" t="s">
        <v>67</v>
      </c>
      <c r="G1053" t="e">
        <f t="shared" si="198"/>
        <v>#N/A</v>
      </c>
      <c r="H1053" s="15" t="e">
        <f t="shared" si="207"/>
        <v>#N/A</v>
      </c>
      <c r="I1053" s="15" t="e">
        <f t="shared" si="207"/>
        <v>#N/A</v>
      </c>
      <c r="J1053" s="15" t="e">
        <f t="shared" si="207"/>
        <v>#N/A</v>
      </c>
      <c r="K1053" s="15" t="e">
        <f t="shared" si="207"/>
        <v>#N/A</v>
      </c>
      <c r="L1053" s="15" t="e">
        <f t="shared" si="207"/>
        <v>#N/A</v>
      </c>
      <c r="M1053" s="15" t="e">
        <f t="shared" si="207"/>
        <v>#N/A</v>
      </c>
      <c r="N1053" s="15" t="e">
        <f t="shared" si="207"/>
        <v>#N/A</v>
      </c>
      <c r="O1053" s="15" t="e">
        <f t="shared" si="207"/>
        <v>#N/A</v>
      </c>
      <c r="P1053" s="15" t="e">
        <f t="shared" si="207"/>
        <v>#N/A</v>
      </c>
      <c r="Q1053" s="15" t="e">
        <f t="shared" si="207"/>
        <v>#N/A</v>
      </c>
      <c r="R1053" s="15" t="e">
        <f t="shared" si="207"/>
        <v>#N/A</v>
      </c>
      <c r="S1053" s="15" t="e">
        <f t="shared" si="207"/>
        <v>#N/A</v>
      </c>
      <c r="T1053" s="15" t="e">
        <f t="shared" si="207"/>
        <v>#N/A</v>
      </c>
      <c r="U1053" s="15" t="e">
        <f t="shared" si="207"/>
        <v>#N/A</v>
      </c>
      <c r="V1053" s="15" t="e">
        <f t="shared" si="207"/>
        <v>#N/A</v>
      </c>
      <c r="W1053" s="18" t="e">
        <f t="shared" si="199"/>
        <v>#N/A</v>
      </c>
      <c r="X1053" s="18" t="e">
        <f t="shared" si="200"/>
        <v>#N/A</v>
      </c>
      <c r="Y1053" s="18" t="e">
        <f t="shared" si="201"/>
        <v>#N/A</v>
      </c>
      <c r="Z1053" s="18" t="e">
        <f t="shared" si="202"/>
        <v>#N/A</v>
      </c>
      <c r="AA1053" s="15" t="e">
        <f t="shared" si="203"/>
        <v>#N/A</v>
      </c>
      <c r="AB1053" s="15" t="e">
        <f t="shared" si="204"/>
        <v>#N/A</v>
      </c>
      <c r="AC1053" s="15" t="e">
        <f t="shared" si="205"/>
        <v>#N/A</v>
      </c>
    </row>
    <row r="1054" spans="1:29" hidden="1" x14ac:dyDescent="0.2">
      <c r="A1054">
        <v>5461</v>
      </c>
      <c r="B1054">
        <v>43367</v>
      </c>
      <c r="D1054" t="s">
        <v>4472</v>
      </c>
      <c r="E1054" t="s">
        <v>123</v>
      </c>
      <c r="F1054" t="s">
        <v>124</v>
      </c>
      <c r="G1054" t="e">
        <f t="shared" si="198"/>
        <v>#N/A</v>
      </c>
      <c r="H1054" s="15" t="e">
        <f t="shared" si="207"/>
        <v>#N/A</v>
      </c>
      <c r="I1054" s="15" t="e">
        <f t="shared" si="207"/>
        <v>#N/A</v>
      </c>
      <c r="J1054" s="15" t="e">
        <f t="shared" si="207"/>
        <v>#N/A</v>
      </c>
      <c r="K1054" s="15" t="e">
        <f t="shared" si="207"/>
        <v>#N/A</v>
      </c>
      <c r="L1054" s="15" t="e">
        <f t="shared" si="207"/>
        <v>#N/A</v>
      </c>
      <c r="M1054" s="15" t="e">
        <f t="shared" si="207"/>
        <v>#N/A</v>
      </c>
      <c r="N1054" s="15" t="e">
        <f t="shared" si="207"/>
        <v>#N/A</v>
      </c>
      <c r="O1054" s="15" t="e">
        <f t="shared" si="207"/>
        <v>#N/A</v>
      </c>
      <c r="P1054" s="15" t="e">
        <f t="shared" si="207"/>
        <v>#N/A</v>
      </c>
      <c r="Q1054" s="15" t="e">
        <f t="shared" si="207"/>
        <v>#N/A</v>
      </c>
      <c r="R1054" s="15" t="e">
        <f t="shared" si="207"/>
        <v>#N/A</v>
      </c>
      <c r="S1054" s="15" t="e">
        <f t="shared" si="207"/>
        <v>#N/A</v>
      </c>
      <c r="T1054" s="15" t="e">
        <f t="shared" si="207"/>
        <v>#N/A</v>
      </c>
      <c r="U1054" s="15" t="e">
        <f t="shared" si="207"/>
        <v>#N/A</v>
      </c>
      <c r="V1054" s="15" t="e">
        <f t="shared" si="207"/>
        <v>#N/A</v>
      </c>
      <c r="W1054" s="18" t="e">
        <f t="shared" si="199"/>
        <v>#N/A</v>
      </c>
      <c r="X1054" s="18" t="e">
        <f t="shared" si="200"/>
        <v>#N/A</v>
      </c>
      <c r="Y1054" s="18" t="e">
        <f t="shared" si="201"/>
        <v>#N/A</v>
      </c>
      <c r="Z1054" s="18" t="e">
        <f t="shared" si="202"/>
        <v>#N/A</v>
      </c>
      <c r="AA1054" s="15" t="e">
        <f t="shared" si="203"/>
        <v>#N/A</v>
      </c>
      <c r="AB1054" s="15" t="e">
        <f t="shared" si="204"/>
        <v>#N/A</v>
      </c>
      <c r="AC1054" s="15" t="e">
        <f t="shared" si="205"/>
        <v>#N/A</v>
      </c>
    </row>
    <row r="1055" spans="1:29" hidden="1" x14ac:dyDescent="0.2">
      <c r="A1055">
        <v>5462</v>
      </c>
      <c r="B1055">
        <v>43370</v>
      </c>
      <c r="D1055" t="s">
        <v>4474</v>
      </c>
      <c r="E1055" t="s">
        <v>123</v>
      </c>
      <c r="F1055" t="s">
        <v>124</v>
      </c>
      <c r="G1055" t="str">
        <f t="shared" si="198"/>
        <v>VTS22.SIB5019 Wollert HA Rec.</v>
      </c>
      <c r="H1055" s="15">
        <f t="shared" si="207"/>
        <v>0</v>
      </c>
      <c r="I1055" s="15">
        <f t="shared" si="207"/>
        <v>0</v>
      </c>
      <c r="J1055" s="15">
        <f t="shared" si="207"/>
        <v>0</v>
      </c>
      <c r="K1055" s="15">
        <f t="shared" si="207"/>
        <v>67459.19</v>
      </c>
      <c r="L1055" s="15">
        <f t="shared" si="207"/>
        <v>51312</v>
      </c>
      <c r="M1055" s="15">
        <f t="shared" si="207"/>
        <v>0</v>
      </c>
      <c r="N1055" s="15">
        <f t="shared" si="207"/>
        <v>75000</v>
      </c>
      <c r="O1055" s="15">
        <f t="shared" si="207"/>
        <v>0</v>
      </c>
      <c r="P1055" s="15">
        <f t="shared" si="207"/>
        <v>0</v>
      </c>
      <c r="Q1055" s="15">
        <f t="shared" si="207"/>
        <v>0</v>
      </c>
      <c r="R1055" s="15">
        <f t="shared" si="207"/>
        <v>67459.19</v>
      </c>
      <c r="S1055" s="15">
        <f t="shared" si="207"/>
        <v>67459.19</v>
      </c>
      <c r="T1055" s="15">
        <f t="shared" si="207"/>
        <v>0</v>
      </c>
      <c r="U1055" s="15">
        <f t="shared" si="207"/>
        <v>0</v>
      </c>
      <c r="V1055" s="15">
        <f t="shared" si="207"/>
        <v>0</v>
      </c>
      <c r="W1055" s="18">
        <f t="shared" si="199"/>
        <v>75000</v>
      </c>
      <c r="X1055" s="18">
        <f t="shared" si="200"/>
        <v>67459.19</v>
      </c>
      <c r="Y1055" s="18">
        <f t="shared" si="201"/>
        <v>7540.8099999999977</v>
      </c>
      <c r="Z1055" s="18">
        <f t="shared" si="202"/>
        <v>0</v>
      </c>
      <c r="AA1055" s="15">
        <f t="shared" si="203"/>
        <v>67459.19</v>
      </c>
      <c r="AB1055" s="15">
        <f t="shared" si="204"/>
        <v>0</v>
      </c>
      <c r="AC1055" s="15">
        <f t="shared" si="205"/>
        <v>0</v>
      </c>
    </row>
    <row r="1056" spans="1:29" hidden="1" x14ac:dyDescent="0.2">
      <c r="A1056">
        <v>5463</v>
      </c>
      <c r="B1056">
        <v>43374</v>
      </c>
      <c r="D1056" t="s">
        <v>4475</v>
      </c>
      <c r="E1056" t="s">
        <v>147</v>
      </c>
      <c r="F1056" t="s">
        <v>6266</v>
      </c>
      <c r="G1056" t="e">
        <f t="shared" si="198"/>
        <v>#N/A</v>
      </c>
      <c r="H1056" s="15" t="e">
        <f t="shared" si="207"/>
        <v>#N/A</v>
      </c>
      <c r="I1056" s="15" t="e">
        <f t="shared" si="207"/>
        <v>#N/A</v>
      </c>
      <c r="J1056" s="15" t="e">
        <f t="shared" si="207"/>
        <v>#N/A</v>
      </c>
      <c r="K1056" s="15" t="e">
        <f t="shared" si="207"/>
        <v>#N/A</v>
      </c>
      <c r="L1056" s="15" t="e">
        <f t="shared" si="207"/>
        <v>#N/A</v>
      </c>
      <c r="M1056" s="15" t="e">
        <f t="shared" si="207"/>
        <v>#N/A</v>
      </c>
      <c r="N1056" s="15" t="e">
        <f t="shared" si="207"/>
        <v>#N/A</v>
      </c>
      <c r="O1056" s="15" t="e">
        <f t="shared" si="207"/>
        <v>#N/A</v>
      </c>
      <c r="P1056" s="15" t="e">
        <f t="shared" si="207"/>
        <v>#N/A</v>
      </c>
      <c r="Q1056" s="15" t="e">
        <f t="shared" si="207"/>
        <v>#N/A</v>
      </c>
      <c r="R1056" s="15" t="e">
        <f t="shared" si="207"/>
        <v>#N/A</v>
      </c>
      <c r="S1056" s="15" t="e">
        <f t="shared" si="207"/>
        <v>#N/A</v>
      </c>
      <c r="T1056" s="15" t="e">
        <f t="shared" si="207"/>
        <v>#N/A</v>
      </c>
      <c r="U1056" s="15" t="e">
        <f t="shared" si="207"/>
        <v>#N/A</v>
      </c>
      <c r="V1056" s="15" t="e">
        <f t="shared" si="207"/>
        <v>#N/A</v>
      </c>
      <c r="W1056" s="18" t="e">
        <f t="shared" si="199"/>
        <v>#N/A</v>
      </c>
      <c r="X1056" s="18" t="e">
        <f t="shared" si="200"/>
        <v>#N/A</v>
      </c>
      <c r="Y1056" s="18" t="e">
        <f t="shared" si="201"/>
        <v>#N/A</v>
      </c>
      <c r="Z1056" s="18" t="e">
        <f t="shared" si="202"/>
        <v>#N/A</v>
      </c>
      <c r="AA1056" s="15" t="e">
        <f t="shared" si="203"/>
        <v>#N/A</v>
      </c>
      <c r="AB1056" s="15" t="e">
        <f t="shared" si="204"/>
        <v>#N/A</v>
      </c>
      <c r="AC1056" s="15" t="e">
        <f t="shared" si="205"/>
        <v>#N/A</v>
      </c>
    </row>
    <row r="1057" spans="1:29" hidden="1" x14ac:dyDescent="0.2">
      <c r="A1057">
        <v>5464</v>
      </c>
      <c r="B1057">
        <v>43381</v>
      </c>
      <c r="D1057" t="s">
        <v>4476</v>
      </c>
      <c r="E1057" t="s">
        <v>123</v>
      </c>
      <c r="F1057" t="s">
        <v>124</v>
      </c>
      <c r="G1057" t="e">
        <f t="shared" si="198"/>
        <v>#N/A</v>
      </c>
      <c r="H1057" s="15" t="e">
        <f t="shared" si="207"/>
        <v>#N/A</v>
      </c>
      <c r="I1057" s="15" t="e">
        <f t="shared" si="207"/>
        <v>#N/A</v>
      </c>
      <c r="J1057" s="15" t="e">
        <f t="shared" si="207"/>
        <v>#N/A</v>
      </c>
      <c r="K1057" s="15" t="e">
        <f t="shared" si="207"/>
        <v>#N/A</v>
      </c>
      <c r="L1057" s="15" t="e">
        <f t="shared" si="207"/>
        <v>#N/A</v>
      </c>
      <c r="M1057" s="15" t="e">
        <f t="shared" si="207"/>
        <v>#N/A</v>
      </c>
      <c r="N1057" s="15" t="e">
        <f t="shared" si="207"/>
        <v>#N/A</v>
      </c>
      <c r="O1057" s="15" t="e">
        <f t="shared" si="207"/>
        <v>#N/A</v>
      </c>
      <c r="P1057" s="15" t="e">
        <f t="shared" si="207"/>
        <v>#N/A</v>
      </c>
      <c r="Q1057" s="15" t="e">
        <f t="shared" si="207"/>
        <v>#N/A</v>
      </c>
      <c r="R1057" s="15" t="e">
        <f t="shared" si="207"/>
        <v>#N/A</v>
      </c>
      <c r="S1057" s="15" t="e">
        <f t="shared" si="207"/>
        <v>#N/A</v>
      </c>
      <c r="T1057" s="15" t="e">
        <f t="shared" si="207"/>
        <v>#N/A</v>
      </c>
      <c r="U1057" s="15" t="e">
        <f t="shared" si="207"/>
        <v>#N/A</v>
      </c>
      <c r="V1057" s="15" t="e">
        <f t="shared" si="207"/>
        <v>#N/A</v>
      </c>
      <c r="W1057" s="18" t="e">
        <f t="shared" si="199"/>
        <v>#N/A</v>
      </c>
      <c r="X1057" s="18" t="e">
        <f t="shared" si="200"/>
        <v>#N/A</v>
      </c>
      <c r="Y1057" s="18" t="e">
        <f t="shared" si="201"/>
        <v>#N/A</v>
      </c>
      <c r="Z1057" s="18" t="e">
        <f t="shared" si="202"/>
        <v>#N/A</v>
      </c>
      <c r="AA1057" s="15" t="e">
        <f t="shared" si="203"/>
        <v>#N/A</v>
      </c>
      <c r="AB1057" s="15" t="e">
        <f t="shared" si="204"/>
        <v>#N/A</v>
      </c>
      <c r="AC1057" s="15" t="e">
        <f t="shared" si="205"/>
        <v>#N/A</v>
      </c>
    </row>
    <row r="1058" spans="1:29" hidden="1" x14ac:dyDescent="0.2">
      <c r="A1058">
        <v>5465</v>
      </c>
      <c r="B1058">
        <v>43383</v>
      </c>
      <c r="D1058" t="s">
        <v>4478</v>
      </c>
      <c r="E1058" t="s">
        <v>91</v>
      </c>
      <c r="F1058" t="s">
        <v>92</v>
      </c>
      <c r="G1058" t="str">
        <f t="shared" si="198"/>
        <v>RBP.SIB21.DN400.Oaky to SB MFL</v>
      </c>
      <c r="H1058" s="15">
        <f t="shared" si="207"/>
        <v>0</v>
      </c>
      <c r="I1058" s="15">
        <f t="shared" si="207"/>
        <v>0</v>
      </c>
      <c r="J1058" s="15">
        <f t="shared" si="207"/>
        <v>5535.35</v>
      </c>
      <c r="K1058" s="15">
        <f t="shared" si="207"/>
        <v>615657.79</v>
      </c>
      <c r="L1058" s="15">
        <f t="shared" si="207"/>
        <v>148834</v>
      </c>
      <c r="M1058" s="15">
        <f t="shared" si="207"/>
        <v>353532</v>
      </c>
      <c r="N1058" s="15">
        <f t="shared" si="207"/>
        <v>715000</v>
      </c>
      <c r="O1058" s="15">
        <f t="shared" si="207"/>
        <v>122866.8</v>
      </c>
      <c r="P1058" s="15">
        <f t="shared" si="207"/>
        <v>120556.15</v>
      </c>
      <c r="Q1058" s="15">
        <f t="shared" si="207"/>
        <v>115020.8</v>
      </c>
      <c r="R1058" s="15">
        <f t="shared" si="207"/>
        <v>733989.24</v>
      </c>
      <c r="S1058" s="15">
        <f t="shared" si="207"/>
        <v>731678.59</v>
      </c>
      <c r="T1058" s="15">
        <f t="shared" si="207"/>
        <v>116020.8</v>
      </c>
      <c r="U1058" s="15">
        <f t="shared" si="207"/>
        <v>0</v>
      </c>
      <c r="V1058" s="15">
        <f t="shared" si="207"/>
        <v>0</v>
      </c>
      <c r="W1058" s="18">
        <f t="shared" si="199"/>
        <v>715000</v>
      </c>
      <c r="X1058" s="18">
        <f t="shared" si="200"/>
        <v>731678.59</v>
      </c>
      <c r="Y1058" s="18">
        <f t="shared" si="201"/>
        <v>-16678.589999999967</v>
      </c>
      <c r="Z1058" s="18">
        <f t="shared" si="202"/>
        <v>353532</v>
      </c>
      <c r="AA1058" s="15">
        <f t="shared" si="203"/>
        <v>610122.44000000006</v>
      </c>
      <c r="AB1058" s="15">
        <f t="shared" si="204"/>
        <v>120556.15</v>
      </c>
      <c r="AC1058" s="15">
        <f t="shared" si="205"/>
        <v>999.99999999988358</v>
      </c>
    </row>
    <row r="1059" spans="1:29" hidden="1" x14ac:dyDescent="0.2">
      <c r="A1059">
        <v>5466</v>
      </c>
      <c r="B1059">
        <v>43388</v>
      </c>
      <c r="D1059" t="s">
        <v>4479</v>
      </c>
      <c r="E1059" t="s">
        <v>66</v>
      </c>
      <c r="F1059" t="s">
        <v>67</v>
      </c>
      <c r="G1059" t="e">
        <f t="shared" si="198"/>
        <v>#N/A</v>
      </c>
      <c r="H1059" s="15" t="e">
        <f t="shared" si="207"/>
        <v>#N/A</v>
      </c>
      <c r="I1059" s="15" t="e">
        <f t="shared" si="207"/>
        <v>#N/A</v>
      </c>
      <c r="J1059" s="15" t="e">
        <f t="shared" si="207"/>
        <v>#N/A</v>
      </c>
      <c r="K1059" s="15" t="e">
        <f t="shared" si="207"/>
        <v>#N/A</v>
      </c>
      <c r="L1059" s="15" t="e">
        <f t="shared" si="207"/>
        <v>#N/A</v>
      </c>
      <c r="M1059" s="15" t="e">
        <f t="shared" si="207"/>
        <v>#N/A</v>
      </c>
      <c r="N1059" s="15" t="e">
        <f t="shared" si="207"/>
        <v>#N/A</v>
      </c>
      <c r="O1059" s="15" t="e">
        <f t="shared" si="207"/>
        <v>#N/A</v>
      </c>
      <c r="P1059" s="15" t="e">
        <f t="shared" si="207"/>
        <v>#N/A</v>
      </c>
      <c r="Q1059" s="15" t="e">
        <f t="shared" si="207"/>
        <v>#N/A</v>
      </c>
      <c r="R1059" s="15" t="e">
        <f t="shared" si="207"/>
        <v>#N/A</v>
      </c>
      <c r="S1059" s="15" t="e">
        <f t="shared" si="207"/>
        <v>#N/A</v>
      </c>
      <c r="T1059" s="15" t="e">
        <f t="shared" si="207"/>
        <v>#N/A</v>
      </c>
      <c r="U1059" s="15" t="e">
        <f t="shared" si="207"/>
        <v>#N/A</v>
      </c>
      <c r="V1059" s="15" t="e">
        <f t="shared" si="207"/>
        <v>#N/A</v>
      </c>
      <c r="W1059" s="18" t="e">
        <f t="shared" si="199"/>
        <v>#N/A</v>
      </c>
      <c r="X1059" s="18" t="e">
        <f t="shared" si="200"/>
        <v>#N/A</v>
      </c>
      <c r="Y1059" s="18" t="e">
        <f t="shared" si="201"/>
        <v>#N/A</v>
      </c>
      <c r="Z1059" s="18" t="e">
        <f t="shared" si="202"/>
        <v>#N/A</v>
      </c>
      <c r="AA1059" s="15" t="e">
        <f t="shared" si="203"/>
        <v>#N/A</v>
      </c>
      <c r="AB1059" s="15" t="e">
        <f t="shared" si="204"/>
        <v>#N/A</v>
      </c>
      <c r="AC1059" s="15" t="e">
        <f t="shared" si="205"/>
        <v>#N/A</v>
      </c>
    </row>
    <row r="1060" spans="1:29" hidden="1" x14ac:dyDescent="0.2">
      <c r="A1060">
        <v>5467</v>
      </c>
      <c r="B1060">
        <v>43396</v>
      </c>
      <c r="D1060" t="s">
        <v>6309</v>
      </c>
      <c r="E1060" t="s">
        <v>6273</v>
      </c>
      <c r="F1060" t="s">
        <v>1775</v>
      </c>
      <c r="G1060" t="e">
        <f t="shared" si="198"/>
        <v>#N/A</v>
      </c>
      <c r="H1060" s="15" t="e">
        <f t="shared" si="207"/>
        <v>#N/A</v>
      </c>
      <c r="I1060" s="15" t="e">
        <f t="shared" si="207"/>
        <v>#N/A</v>
      </c>
      <c r="J1060" s="15" t="e">
        <f t="shared" si="207"/>
        <v>#N/A</v>
      </c>
      <c r="K1060" s="15" t="e">
        <f t="shared" si="207"/>
        <v>#N/A</v>
      </c>
      <c r="L1060" s="15" t="e">
        <f t="shared" si="207"/>
        <v>#N/A</v>
      </c>
      <c r="M1060" s="15" t="e">
        <f t="shared" si="207"/>
        <v>#N/A</v>
      </c>
      <c r="N1060" s="15" t="e">
        <f t="shared" si="207"/>
        <v>#N/A</v>
      </c>
      <c r="O1060" s="15" t="e">
        <f t="shared" si="207"/>
        <v>#N/A</v>
      </c>
      <c r="P1060" s="15" t="e">
        <f t="shared" si="207"/>
        <v>#N/A</v>
      </c>
      <c r="Q1060" s="15" t="e">
        <f t="shared" si="207"/>
        <v>#N/A</v>
      </c>
      <c r="R1060" s="15" t="e">
        <f t="shared" si="207"/>
        <v>#N/A</v>
      </c>
      <c r="S1060" s="15" t="e">
        <f t="shared" si="207"/>
        <v>#N/A</v>
      </c>
      <c r="T1060" s="15" t="e">
        <f t="shared" si="207"/>
        <v>#N/A</v>
      </c>
      <c r="U1060" s="15" t="e">
        <f t="shared" si="207"/>
        <v>#N/A</v>
      </c>
      <c r="V1060" s="15" t="e">
        <f t="shared" si="207"/>
        <v>#N/A</v>
      </c>
      <c r="W1060" s="18" t="e">
        <f t="shared" si="199"/>
        <v>#N/A</v>
      </c>
      <c r="X1060" s="18" t="e">
        <f t="shared" si="200"/>
        <v>#N/A</v>
      </c>
      <c r="Y1060" s="18" t="e">
        <f t="shared" si="201"/>
        <v>#N/A</v>
      </c>
      <c r="Z1060" s="18" t="e">
        <f t="shared" si="202"/>
        <v>#N/A</v>
      </c>
      <c r="AA1060" s="15" t="e">
        <f t="shared" si="203"/>
        <v>#N/A</v>
      </c>
      <c r="AB1060" s="15" t="e">
        <f t="shared" si="204"/>
        <v>#N/A</v>
      </c>
      <c r="AC1060" s="15" t="e">
        <f t="shared" si="205"/>
        <v>#N/A</v>
      </c>
    </row>
    <row r="1061" spans="1:29" hidden="1" x14ac:dyDescent="0.2">
      <c r="A1061">
        <v>5468</v>
      </c>
      <c r="B1061">
        <v>43397</v>
      </c>
      <c r="D1061" t="s">
        <v>4416</v>
      </c>
      <c r="E1061" t="s">
        <v>6273</v>
      </c>
      <c r="F1061" t="s">
        <v>1775</v>
      </c>
      <c r="G1061" t="str">
        <f t="shared" si="198"/>
        <v>PPM Toolset</v>
      </c>
      <c r="H1061" s="15">
        <f t="shared" si="207"/>
        <v>0</v>
      </c>
      <c r="I1061" s="15">
        <f t="shared" si="207"/>
        <v>0</v>
      </c>
      <c r="J1061" s="15">
        <f t="shared" si="207"/>
        <v>214890.44</v>
      </c>
      <c r="K1061" s="15">
        <f t="shared" si="207"/>
        <v>1457067.83</v>
      </c>
      <c r="L1061" s="15">
        <f t="shared" si="207"/>
        <v>0</v>
      </c>
      <c r="M1061" s="15">
        <f t="shared" si="207"/>
        <v>257872</v>
      </c>
      <c r="N1061" s="15">
        <f t="shared" si="207"/>
        <v>1500049.39</v>
      </c>
      <c r="O1061" s="15">
        <f t="shared" si="207"/>
        <v>214890.44</v>
      </c>
      <c r="P1061" s="15">
        <f t="shared" si="207"/>
        <v>214890.44</v>
      </c>
      <c r="Q1061" s="15">
        <f t="shared" si="207"/>
        <v>0</v>
      </c>
      <c r="R1061" s="15">
        <f t="shared" si="207"/>
        <v>1457067.83</v>
      </c>
      <c r="S1061" s="15">
        <f t="shared" si="207"/>
        <v>1457067.83</v>
      </c>
      <c r="T1061" s="15">
        <f t="shared" si="207"/>
        <v>0</v>
      </c>
      <c r="U1061" s="15">
        <f t="shared" si="207"/>
        <v>0</v>
      </c>
      <c r="V1061" s="15">
        <f t="shared" si="207"/>
        <v>0</v>
      </c>
      <c r="W1061" s="18">
        <f t="shared" si="199"/>
        <v>1500049.39</v>
      </c>
      <c r="X1061" s="18">
        <f t="shared" si="200"/>
        <v>1457067.83</v>
      </c>
      <c r="Y1061" s="18">
        <f t="shared" si="201"/>
        <v>42981.559999999823</v>
      </c>
      <c r="Z1061" s="18">
        <f t="shared" si="202"/>
        <v>257872</v>
      </c>
      <c r="AA1061" s="15">
        <f t="shared" si="203"/>
        <v>1242177.3900000001</v>
      </c>
      <c r="AB1061" s="15">
        <f t="shared" si="204"/>
        <v>214890.44</v>
      </c>
      <c r="AC1061" s="15">
        <f t="shared" si="205"/>
        <v>0</v>
      </c>
    </row>
    <row r="1062" spans="1:29" hidden="1" x14ac:dyDescent="0.2">
      <c r="A1062">
        <v>5469</v>
      </c>
      <c r="B1062">
        <v>43028</v>
      </c>
      <c r="D1062" t="s">
        <v>4482</v>
      </c>
      <c r="E1062" t="s">
        <v>941</v>
      </c>
      <c r="F1062" t="s">
        <v>942</v>
      </c>
      <c r="G1062" t="e">
        <f t="shared" si="198"/>
        <v>#N/A</v>
      </c>
      <c r="H1062" s="15" t="e">
        <f t="shared" ref="H1062:V1078" si="208">VLOOKUP($A1062,SIBMonthly,H$1,FALSE)</f>
        <v>#N/A</v>
      </c>
      <c r="I1062" s="15" t="e">
        <f t="shared" si="208"/>
        <v>#N/A</v>
      </c>
      <c r="J1062" s="15" t="e">
        <f t="shared" si="208"/>
        <v>#N/A</v>
      </c>
      <c r="K1062" s="15" t="e">
        <f t="shared" si="208"/>
        <v>#N/A</v>
      </c>
      <c r="L1062" s="15" t="e">
        <f t="shared" si="208"/>
        <v>#N/A</v>
      </c>
      <c r="M1062" s="15" t="e">
        <f t="shared" si="208"/>
        <v>#N/A</v>
      </c>
      <c r="N1062" s="15" t="e">
        <f t="shared" si="208"/>
        <v>#N/A</v>
      </c>
      <c r="O1062" s="15" t="e">
        <f t="shared" si="208"/>
        <v>#N/A</v>
      </c>
      <c r="P1062" s="15" t="e">
        <f t="shared" si="208"/>
        <v>#N/A</v>
      </c>
      <c r="Q1062" s="15" t="e">
        <f t="shared" si="208"/>
        <v>#N/A</v>
      </c>
      <c r="R1062" s="15" t="e">
        <f t="shared" si="208"/>
        <v>#N/A</v>
      </c>
      <c r="S1062" s="15" t="e">
        <f t="shared" si="208"/>
        <v>#N/A</v>
      </c>
      <c r="T1062" s="15" t="e">
        <f t="shared" si="208"/>
        <v>#N/A</v>
      </c>
      <c r="U1062" s="15" t="e">
        <f t="shared" si="208"/>
        <v>#N/A</v>
      </c>
      <c r="V1062" s="15" t="e">
        <f t="shared" si="208"/>
        <v>#N/A</v>
      </c>
      <c r="W1062" s="18" t="e">
        <f t="shared" si="199"/>
        <v>#N/A</v>
      </c>
      <c r="X1062" s="18" t="e">
        <f t="shared" si="200"/>
        <v>#N/A</v>
      </c>
      <c r="Y1062" s="18" t="e">
        <f t="shared" si="201"/>
        <v>#N/A</v>
      </c>
      <c r="Z1062" s="18" t="e">
        <f t="shared" si="202"/>
        <v>#N/A</v>
      </c>
      <c r="AA1062" s="15" t="e">
        <f t="shared" si="203"/>
        <v>#N/A</v>
      </c>
      <c r="AB1062" s="15" t="e">
        <f t="shared" si="204"/>
        <v>#N/A</v>
      </c>
      <c r="AC1062" s="15" t="e">
        <f t="shared" si="205"/>
        <v>#N/A</v>
      </c>
    </row>
    <row r="1063" spans="1:29" hidden="1" x14ac:dyDescent="0.2">
      <c r="A1063">
        <v>5472</v>
      </c>
      <c r="B1063">
        <v>43005</v>
      </c>
      <c r="D1063" t="s">
        <v>4485</v>
      </c>
      <c r="E1063" t="s">
        <v>941</v>
      </c>
      <c r="F1063" t="s">
        <v>942</v>
      </c>
      <c r="G1063" t="e">
        <f t="shared" si="198"/>
        <v>#N/A</v>
      </c>
      <c r="H1063" s="15" t="e">
        <f t="shared" si="208"/>
        <v>#N/A</v>
      </c>
      <c r="I1063" s="15" t="e">
        <f t="shared" si="208"/>
        <v>#N/A</v>
      </c>
      <c r="J1063" s="15" t="e">
        <f t="shared" si="208"/>
        <v>#N/A</v>
      </c>
      <c r="K1063" s="15" t="e">
        <f t="shared" si="208"/>
        <v>#N/A</v>
      </c>
      <c r="L1063" s="15" t="e">
        <f t="shared" si="208"/>
        <v>#N/A</v>
      </c>
      <c r="M1063" s="15" t="e">
        <f t="shared" si="208"/>
        <v>#N/A</v>
      </c>
      <c r="N1063" s="15" t="e">
        <f t="shared" si="208"/>
        <v>#N/A</v>
      </c>
      <c r="O1063" s="15" t="e">
        <f t="shared" si="208"/>
        <v>#N/A</v>
      </c>
      <c r="P1063" s="15" t="e">
        <f t="shared" si="208"/>
        <v>#N/A</v>
      </c>
      <c r="Q1063" s="15" t="e">
        <f t="shared" si="208"/>
        <v>#N/A</v>
      </c>
      <c r="R1063" s="15" t="e">
        <f t="shared" si="208"/>
        <v>#N/A</v>
      </c>
      <c r="S1063" s="15" t="e">
        <f t="shared" si="208"/>
        <v>#N/A</v>
      </c>
      <c r="T1063" s="15" t="e">
        <f t="shared" si="208"/>
        <v>#N/A</v>
      </c>
      <c r="U1063" s="15" t="e">
        <f t="shared" si="208"/>
        <v>#N/A</v>
      </c>
      <c r="V1063" s="15" t="e">
        <f t="shared" si="208"/>
        <v>#N/A</v>
      </c>
      <c r="W1063" s="18" t="e">
        <f t="shared" si="199"/>
        <v>#N/A</v>
      </c>
      <c r="X1063" s="18" t="e">
        <f t="shared" si="200"/>
        <v>#N/A</v>
      </c>
      <c r="Y1063" s="18" t="e">
        <f t="shared" si="201"/>
        <v>#N/A</v>
      </c>
      <c r="Z1063" s="18" t="e">
        <f t="shared" si="202"/>
        <v>#N/A</v>
      </c>
      <c r="AA1063" s="15" t="e">
        <f t="shared" si="203"/>
        <v>#N/A</v>
      </c>
      <c r="AB1063" s="15" t="e">
        <f t="shared" si="204"/>
        <v>#N/A</v>
      </c>
      <c r="AC1063" s="15" t="e">
        <f t="shared" si="205"/>
        <v>#N/A</v>
      </c>
    </row>
    <row r="1064" spans="1:29" hidden="1" x14ac:dyDescent="0.2">
      <c r="A1064">
        <v>5473</v>
      </c>
      <c r="B1064">
        <v>43129</v>
      </c>
      <c r="D1064" t="s">
        <v>4486</v>
      </c>
      <c r="E1064" t="s">
        <v>941</v>
      </c>
      <c r="F1064" t="s">
        <v>942</v>
      </c>
      <c r="G1064" t="str">
        <f t="shared" si="198"/>
        <v>Wollert Rise - Bodycoats</v>
      </c>
      <c r="H1064" s="15">
        <f t="shared" si="208"/>
        <v>0</v>
      </c>
      <c r="I1064" s="15">
        <f t="shared" si="208"/>
        <v>0</v>
      </c>
      <c r="J1064" s="15">
        <f t="shared" si="208"/>
        <v>7565.54</v>
      </c>
      <c r="K1064" s="15">
        <f t="shared" si="208"/>
        <v>11082.9</v>
      </c>
      <c r="L1064" s="15">
        <f t="shared" si="208"/>
        <v>0</v>
      </c>
      <c r="M1064" s="15">
        <f t="shared" si="208"/>
        <v>0</v>
      </c>
      <c r="N1064" s="15">
        <f t="shared" si="208"/>
        <v>0</v>
      </c>
      <c r="O1064" s="15">
        <f t="shared" si="208"/>
        <v>5722.14</v>
      </c>
      <c r="P1064" s="15">
        <f t="shared" si="208"/>
        <v>7565.54</v>
      </c>
      <c r="Q1064" s="15">
        <f t="shared" si="208"/>
        <v>0</v>
      </c>
      <c r="R1064" s="15">
        <f t="shared" si="208"/>
        <v>9239.5</v>
      </c>
      <c r="S1064" s="15">
        <f t="shared" si="208"/>
        <v>11082.9</v>
      </c>
      <c r="T1064" s="15">
        <f t="shared" si="208"/>
        <v>0</v>
      </c>
      <c r="U1064" s="15">
        <f t="shared" si="208"/>
        <v>4050.99</v>
      </c>
      <c r="V1064" s="15">
        <f t="shared" si="208"/>
        <v>0</v>
      </c>
      <c r="W1064" s="18">
        <f t="shared" si="199"/>
        <v>0</v>
      </c>
      <c r="X1064" s="18">
        <f t="shared" si="200"/>
        <v>11082.9</v>
      </c>
      <c r="Y1064" s="18">
        <f t="shared" si="201"/>
        <v>-11082.9</v>
      </c>
      <c r="Z1064" s="18">
        <f t="shared" si="202"/>
        <v>0</v>
      </c>
      <c r="AA1064" s="15">
        <f t="shared" si="203"/>
        <v>3517.3599999999997</v>
      </c>
      <c r="AB1064" s="15">
        <f t="shared" si="204"/>
        <v>7565.54</v>
      </c>
      <c r="AC1064" s="15">
        <f t="shared" si="205"/>
        <v>0</v>
      </c>
    </row>
    <row r="1065" spans="1:29" hidden="1" x14ac:dyDescent="0.2">
      <c r="A1065">
        <v>5474</v>
      </c>
      <c r="B1065">
        <v>43436</v>
      </c>
      <c r="D1065" t="s">
        <v>4487</v>
      </c>
      <c r="E1065" t="s">
        <v>192</v>
      </c>
      <c r="F1065" t="s">
        <v>6262</v>
      </c>
      <c r="G1065" t="str">
        <f t="shared" si="198"/>
        <v>APA on the move - Darwin</v>
      </c>
      <c r="H1065" s="15">
        <f t="shared" si="208"/>
        <v>0</v>
      </c>
      <c r="I1065" s="15">
        <f t="shared" si="208"/>
        <v>0</v>
      </c>
      <c r="J1065" s="15">
        <f t="shared" si="208"/>
        <v>94356.83</v>
      </c>
      <c r="K1065" s="15">
        <f t="shared" si="208"/>
        <v>1421225.16</v>
      </c>
      <c r="L1065" s="15">
        <f t="shared" si="208"/>
        <v>0</v>
      </c>
      <c r="M1065" s="15">
        <f t="shared" si="208"/>
        <v>599547.67000000004</v>
      </c>
      <c r="N1065" s="15">
        <f t="shared" si="208"/>
        <v>1926416</v>
      </c>
      <c r="O1065" s="15">
        <f t="shared" si="208"/>
        <v>94357.83</v>
      </c>
      <c r="P1065" s="15">
        <f t="shared" si="208"/>
        <v>94356.83</v>
      </c>
      <c r="Q1065" s="15">
        <f t="shared" si="208"/>
        <v>0</v>
      </c>
      <c r="R1065" s="15">
        <f t="shared" si="208"/>
        <v>1421226.16</v>
      </c>
      <c r="S1065" s="15">
        <f t="shared" si="208"/>
        <v>1421225.16</v>
      </c>
      <c r="T1065" s="15">
        <f t="shared" si="208"/>
        <v>0</v>
      </c>
      <c r="U1065" s="15">
        <f t="shared" si="208"/>
        <v>0</v>
      </c>
      <c r="V1065" s="15">
        <f t="shared" si="208"/>
        <v>0</v>
      </c>
      <c r="W1065" s="18">
        <f t="shared" si="199"/>
        <v>1926416</v>
      </c>
      <c r="X1065" s="18">
        <f t="shared" si="200"/>
        <v>1421225.16</v>
      </c>
      <c r="Y1065" s="18">
        <f t="shared" si="201"/>
        <v>505190.84000000008</v>
      </c>
      <c r="Z1065" s="18">
        <f t="shared" si="202"/>
        <v>599547.67000000004</v>
      </c>
      <c r="AA1065" s="15">
        <f t="shared" si="203"/>
        <v>1326868.3299999998</v>
      </c>
      <c r="AB1065" s="15">
        <f t="shared" si="204"/>
        <v>94356.83</v>
      </c>
      <c r="AC1065" s="15">
        <f t="shared" si="205"/>
        <v>0</v>
      </c>
    </row>
    <row r="1066" spans="1:29" hidden="1" x14ac:dyDescent="0.2">
      <c r="A1066">
        <v>5475</v>
      </c>
      <c r="B1066">
        <v>43474</v>
      </c>
      <c r="D1066" t="s">
        <v>4488</v>
      </c>
      <c r="E1066" t="s">
        <v>6273</v>
      </c>
      <c r="F1066" t="s">
        <v>1775</v>
      </c>
      <c r="G1066" t="e">
        <f t="shared" si="198"/>
        <v>#N/A</v>
      </c>
      <c r="H1066" s="15" t="e">
        <f t="shared" si="208"/>
        <v>#N/A</v>
      </c>
      <c r="I1066" s="15" t="e">
        <f t="shared" si="208"/>
        <v>#N/A</v>
      </c>
      <c r="J1066" s="15" t="e">
        <f t="shared" si="208"/>
        <v>#N/A</v>
      </c>
      <c r="K1066" s="15" t="e">
        <f t="shared" si="208"/>
        <v>#N/A</v>
      </c>
      <c r="L1066" s="15" t="e">
        <f t="shared" si="208"/>
        <v>#N/A</v>
      </c>
      <c r="M1066" s="15" t="e">
        <f t="shared" si="208"/>
        <v>#N/A</v>
      </c>
      <c r="N1066" s="15" t="e">
        <f t="shared" si="208"/>
        <v>#N/A</v>
      </c>
      <c r="O1066" s="15" t="e">
        <f t="shared" si="208"/>
        <v>#N/A</v>
      </c>
      <c r="P1066" s="15" t="e">
        <f t="shared" si="208"/>
        <v>#N/A</v>
      </c>
      <c r="Q1066" s="15" t="e">
        <f t="shared" si="208"/>
        <v>#N/A</v>
      </c>
      <c r="R1066" s="15" t="e">
        <f t="shared" si="208"/>
        <v>#N/A</v>
      </c>
      <c r="S1066" s="15" t="e">
        <f t="shared" si="208"/>
        <v>#N/A</v>
      </c>
      <c r="T1066" s="15" t="e">
        <f t="shared" si="208"/>
        <v>#N/A</v>
      </c>
      <c r="U1066" s="15" t="e">
        <f t="shared" si="208"/>
        <v>#N/A</v>
      </c>
      <c r="V1066" s="15" t="e">
        <f t="shared" si="208"/>
        <v>#N/A</v>
      </c>
      <c r="W1066" s="18" t="e">
        <f t="shared" si="199"/>
        <v>#N/A</v>
      </c>
      <c r="X1066" s="18" t="e">
        <f t="shared" si="200"/>
        <v>#N/A</v>
      </c>
      <c r="Y1066" s="18" t="e">
        <f t="shared" si="201"/>
        <v>#N/A</v>
      </c>
      <c r="Z1066" s="18" t="e">
        <f t="shared" si="202"/>
        <v>#N/A</v>
      </c>
      <c r="AA1066" s="15" t="e">
        <f t="shared" si="203"/>
        <v>#N/A</v>
      </c>
      <c r="AB1066" s="15" t="e">
        <f t="shared" si="204"/>
        <v>#N/A</v>
      </c>
      <c r="AC1066" s="15" t="e">
        <f t="shared" si="205"/>
        <v>#N/A</v>
      </c>
    </row>
    <row r="1067" spans="1:29" hidden="1" x14ac:dyDescent="0.2">
      <c r="A1067">
        <v>5476</v>
      </c>
      <c r="B1067">
        <v>42743</v>
      </c>
      <c r="D1067" t="s">
        <v>6310</v>
      </c>
      <c r="E1067" t="s">
        <v>6273</v>
      </c>
      <c r="F1067" t="s">
        <v>1775</v>
      </c>
      <c r="G1067" t="e">
        <f t="shared" si="198"/>
        <v>#N/A</v>
      </c>
      <c r="H1067" s="15" t="e">
        <f t="shared" si="208"/>
        <v>#N/A</v>
      </c>
      <c r="I1067" s="15" t="e">
        <f t="shared" si="208"/>
        <v>#N/A</v>
      </c>
      <c r="J1067" s="15" t="e">
        <f t="shared" si="208"/>
        <v>#N/A</v>
      </c>
      <c r="K1067" s="15" t="e">
        <f t="shared" si="208"/>
        <v>#N/A</v>
      </c>
      <c r="L1067" s="15" t="e">
        <f t="shared" si="208"/>
        <v>#N/A</v>
      </c>
      <c r="M1067" s="15" t="e">
        <f t="shared" si="208"/>
        <v>#N/A</v>
      </c>
      <c r="N1067" s="15" t="e">
        <f t="shared" si="208"/>
        <v>#N/A</v>
      </c>
      <c r="O1067" s="15" t="e">
        <f t="shared" si="208"/>
        <v>#N/A</v>
      </c>
      <c r="P1067" s="15" t="e">
        <f t="shared" si="208"/>
        <v>#N/A</v>
      </c>
      <c r="Q1067" s="15" t="e">
        <f t="shared" si="208"/>
        <v>#N/A</v>
      </c>
      <c r="R1067" s="15" t="e">
        <f t="shared" si="208"/>
        <v>#N/A</v>
      </c>
      <c r="S1067" s="15" t="e">
        <f t="shared" si="208"/>
        <v>#N/A</v>
      </c>
      <c r="T1067" s="15" t="e">
        <f t="shared" si="208"/>
        <v>#N/A</v>
      </c>
      <c r="U1067" s="15" t="e">
        <f t="shared" si="208"/>
        <v>#N/A</v>
      </c>
      <c r="V1067" s="15" t="e">
        <f t="shared" si="208"/>
        <v>#N/A</v>
      </c>
      <c r="W1067" s="18" t="e">
        <f t="shared" si="199"/>
        <v>#N/A</v>
      </c>
      <c r="X1067" s="18" t="e">
        <f t="shared" si="200"/>
        <v>#N/A</v>
      </c>
      <c r="Y1067" s="18" t="e">
        <f t="shared" si="201"/>
        <v>#N/A</v>
      </c>
      <c r="Z1067" s="18" t="e">
        <f t="shared" si="202"/>
        <v>#N/A</v>
      </c>
      <c r="AA1067" s="15" t="e">
        <f t="shared" si="203"/>
        <v>#N/A</v>
      </c>
      <c r="AB1067" s="15" t="e">
        <f t="shared" si="204"/>
        <v>#N/A</v>
      </c>
      <c r="AC1067" s="15" t="e">
        <f t="shared" si="205"/>
        <v>#N/A</v>
      </c>
    </row>
    <row r="1068" spans="1:29" hidden="1" x14ac:dyDescent="0.2">
      <c r="A1068">
        <v>5477</v>
      </c>
      <c r="B1068">
        <v>43427</v>
      </c>
      <c r="D1068" t="s">
        <v>4491</v>
      </c>
      <c r="E1068" t="s">
        <v>57</v>
      </c>
      <c r="F1068" t="s">
        <v>61</v>
      </c>
      <c r="G1068" t="e">
        <f t="shared" si="198"/>
        <v>#N/A</v>
      </c>
      <c r="H1068" s="15" t="e">
        <f t="shared" si="208"/>
        <v>#N/A</v>
      </c>
      <c r="I1068" s="15" t="e">
        <f t="shared" si="208"/>
        <v>#N/A</v>
      </c>
      <c r="J1068" s="15" t="e">
        <f t="shared" si="208"/>
        <v>#N/A</v>
      </c>
      <c r="K1068" s="15" t="e">
        <f t="shared" si="208"/>
        <v>#N/A</v>
      </c>
      <c r="L1068" s="15" t="e">
        <f t="shared" si="208"/>
        <v>#N/A</v>
      </c>
      <c r="M1068" s="15" t="e">
        <f t="shared" si="208"/>
        <v>#N/A</v>
      </c>
      <c r="N1068" s="15" t="e">
        <f t="shared" si="208"/>
        <v>#N/A</v>
      </c>
      <c r="O1068" s="15" t="e">
        <f t="shared" si="208"/>
        <v>#N/A</v>
      </c>
      <c r="P1068" s="15" t="e">
        <f t="shared" si="208"/>
        <v>#N/A</v>
      </c>
      <c r="Q1068" s="15" t="e">
        <f t="shared" si="208"/>
        <v>#N/A</v>
      </c>
      <c r="R1068" s="15" t="e">
        <f t="shared" si="208"/>
        <v>#N/A</v>
      </c>
      <c r="S1068" s="15" t="e">
        <f t="shared" si="208"/>
        <v>#N/A</v>
      </c>
      <c r="T1068" s="15" t="e">
        <f t="shared" si="208"/>
        <v>#N/A</v>
      </c>
      <c r="U1068" s="15" t="e">
        <f t="shared" si="208"/>
        <v>#N/A</v>
      </c>
      <c r="V1068" s="15" t="e">
        <f t="shared" si="208"/>
        <v>#N/A</v>
      </c>
      <c r="W1068" s="18" t="e">
        <f t="shared" si="199"/>
        <v>#N/A</v>
      </c>
      <c r="X1068" s="18" t="e">
        <f t="shared" si="200"/>
        <v>#N/A</v>
      </c>
      <c r="Y1068" s="18" t="e">
        <f t="shared" si="201"/>
        <v>#N/A</v>
      </c>
      <c r="Z1068" s="18" t="e">
        <f t="shared" si="202"/>
        <v>#N/A</v>
      </c>
      <c r="AA1068" s="15" t="e">
        <f t="shared" si="203"/>
        <v>#N/A</v>
      </c>
      <c r="AB1068" s="15" t="e">
        <f t="shared" si="204"/>
        <v>#N/A</v>
      </c>
      <c r="AC1068" s="15" t="e">
        <f t="shared" si="205"/>
        <v>#N/A</v>
      </c>
    </row>
    <row r="1069" spans="1:29" hidden="1" x14ac:dyDescent="0.2">
      <c r="A1069">
        <v>5478</v>
      </c>
      <c r="B1069">
        <v>43441</v>
      </c>
      <c r="D1069" t="s">
        <v>4493</v>
      </c>
      <c r="E1069" t="s">
        <v>57</v>
      </c>
      <c r="F1069" t="s">
        <v>61</v>
      </c>
      <c r="G1069" t="e">
        <f t="shared" si="198"/>
        <v>#N/A</v>
      </c>
      <c r="H1069" s="15" t="e">
        <f t="shared" si="208"/>
        <v>#N/A</v>
      </c>
      <c r="I1069" s="15" t="e">
        <f t="shared" si="208"/>
        <v>#N/A</v>
      </c>
      <c r="J1069" s="15" t="e">
        <f t="shared" si="208"/>
        <v>#N/A</v>
      </c>
      <c r="K1069" s="15" t="e">
        <f t="shared" si="208"/>
        <v>#N/A</v>
      </c>
      <c r="L1069" s="15" t="e">
        <f t="shared" si="208"/>
        <v>#N/A</v>
      </c>
      <c r="M1069" s="15" t="e">
        <f t="shared" si="208"/>
        <v>#N/A</v>
      </c>
      <c r="N1069" s="15" t="e">
        <f t="shared" si="208"/>
        <v>#N/A</v>
      </c>
      <c r="O1069" s="15" t="e">
        <f t="shared" si="208"/>
        <v>#N/A</v>
      </c>
      <c r="P1069" s="15" t="e">
        <f t="shared" si="208"/>
        <v>#N/A</v>
      </c>
      <c r="Q1069" s="15" t="e">
        <f t="shared" si="208"/>
        <v>#N/A</v>
      </c>
      <c r="R1069" s="15" t="e">
        <f t="shared" si="208"/>
        <v>#N/A</v>
      </c>
      <c r="S1069" s="15" t="e">
        <f t="shared" si="208"/>
        <v>#N/A</v>
      </c>
      <c r="T1069" s="15" t="e">
        <f t="shared" si="208"/>
        <v>#N/A</v>
      </c>
      <c r="U1069" s="15" t="e">
        <f t="shared" si="208"/>
        <v>#N/A</v>
      </c>
      <c r="V1069" s="15" t="e">
        <f t="shared" si="208"/>
        <v>#N/A</v>
      </c>
      <c r="W1069" s="18" t="e">
        <f t="shared" si="199"/>
        <v>#N/A</v>
      </c>
      <c r="X1069" s="18" t="e">
        <f t="shared" si="200"/>
        <v>#N/A</v>
      </c>
      <c r="Y1069" s="18" t="e">
        <f t="shared" si="201"/>
        <v>#N/A</v>
      </c>
      <c r="Z1069" s="18" t="e">
        <f t="shared" si="202"/>
        <v>#N/A</v>
      </c>
      <c r="AA1069" s="15" t="e">
        <f t="shared" si="203"/>
        <v>#N/A</v>
      </c>
      <c r="AB1069" s="15" t="e">
        <f t="shared" si="204"/>
        <v>#N/A</v>
      </c>
      <c r="AC1069" s="15" t="e">
        <f t="shared" si="205"/>
        <v>#N/A</v>
      </c>
    </row>
    <row r="1070" spans="1:29" hidden="1" x14ac:dyDescent="0.2">
      <c r="A1070">
        <v>5479</v>
      </c>
      <c r="B1070">
        <v>43440</v>
      </c>
      <c r="D1070" t="s">
        <v>4494</v>
      </c>
      <c r="E1070" t="s">
        <v>57</v>
      </c>
      <c r="F1070" t="s">
        <v>61</v>
      </c>
      <c r="G1070" t="e">
        <f t="shared" si="198"/>
        <v>#N/A</v>
      </c>
      <c r="H1070" s="15" t="e">
        <f t="shared" si="208"/>
        <v>#N/A</v>
      </c>
      <c r="I1070" s="15" t="e">
        <f t="shared" si="208"/>
        <v>#N/A</v>
      </c>
      <c r="J1070" s="15" t="e">
        <f t="shared" si="208"/>
        <v>#N/A</v>
      </c>
      <c r="K1070" s="15" t="e">
        <f t="shared" si="208"/>
        <v>#N/A</v>
      </c>
      <c r="L1070" s="15" t="e">
        <f t="shared" si="208"/>
        <v>#N/A</v>
      </c>
      <c r="M1070" s="15" t="e">
        <f t="shared" si="208"/>
        <v>#N/A</v>
      </c>
      <c r="N1070" s="15" t="e">
        <f t="shared" si="208"/>
        <v>#N/A</v>
      </c>
      <c r="O1070" s="15" t="e">
        <f t="shared" si="208"/>
        <v>#N/A</v>
      </c>
      <c r="P1070" s="15" t="e">
        <f t="shared" si="208"/>
        <v>#N/A</v>
      </c>
      <c r="Q1070" s="15" t="e">
        <f t="shared" si="208"/>
        <v>#N/A</v>
      </c>
      <c r="R1070" s="15" t="e">
        <f t="shared" si="208"/>
        <v>#N/A</v>
      </c>
      <c r="S1070" s="15" t="e">
        <f t="shared" si="208"/>
        <v>#N/A</v>
      </c>
      <c r="T1070" s="15" t="e">
        <f t="shared" si="208"/>
        <v>#N/A</v>
      </c>
      <c r="U1070" s="15" t="e">
        <f t="shared" si="208"/>
        <v>#N/A</v>
      </c>
      <c r="V1070" s="15" t="e">
        <f t="shared" si="208"/>
        <v>#N/A</v>
      </c>
      <c r="W1070" s="18" t="e">
        <f t="shared" si="199"/>
        <v>#N/A</v>
      </c>
      <c r="X1070" s="18" t="e">
        <f t="shared" si="200"/>
        <v>#N/A</v>
      </c>
      <c r="Y1070" s="18" t="e">
        <f t="shared" si="201"/>
        <v>#N/A</v>
      </c>
      <c r="Z1070" s="18" t="e">
        <f t="shared" si="202"/>
        <v>#N/A</v>
      </c>
      <c r="AA1070" s="15" t="e">
        <f t="shared" si="203"/>
        <v>#N/A</v>
      </c>
      <c r="AB1070" s="15" t="e">
        <f t="shared" si="204"/>
        <v>#N/A</v>
      </c>
      <c r="AC1070" s="15" t="e">
        <f t="shared" si="205"/>
        <v>#N/A</v>
      </c>
    </row>
    <row r="1071" spans="1:29" hidden="1" x14ac:dyDescent="0.2">
      <c r="A1071">
        <v>5480</v>
      </c>
      <c r="B1071">
        <v>43442</v>
      </c>
      <c r="D1071" t="s">
        <v>4496</v>
      </c>
      <c r="E1071" t="s">
        <v>57</v>
      </c>
      <c r="F1071" t="s">
        <v>61</v>
      </c>
      <c r="G1071" t="e">
        <f t="shared" si="198"/>
        <v>#N/A</v>
      </c>
      <c r="H1071" s="15" t="e">
        <f t="shared" si="208"/>
        <v>#N/A</v>
      </c>
      <c r="I1071" s="15" t="e">
        <f t="shared" si="208"/>
        <v>#N/A</v>
      </c>
      <c r="J1071" s="15" t="e">
        <f t="shared" si="208"/>
        <v>#N/A</v>
      </c>
      <c r="K1071" s="15" t="e">
        <f t="shared" si="208"/>
        <v>#N/A</v>
      </c>
      <c r="L1071" s="15" t="e">
        <f t="shared" si="208"/>
        <v>#N/A</v>
      </c>
      <c r="M1071" s="15" t="e">
        <f t="shared" si="208"/>
        <v>#N/A</v>
      </c>
      <c r="N1071" s="15" t="e">
        <f t="shared" si="208"/>
        <v>#N/A</v>
      </c>
      <c r="O1071" s="15" t="e">
        <f t="shared" si="208"/>
        <v>#N/A</v>
      </c>
      <c r="P1071" s="15" t="e">
        <f t="shared" si="208"/>
        <v>#N/A</v>
      </c>
      <c r="Q1071" s="15" t="e">
        <f t="shared" si="208"/>
        <v>#N/A</v>
      </c>
      <c r="R1071" s="15" t="e">
        <f t="shared" si="208"/>
        <v>#N/A</v>
      </c>
      <c r="S1071" s="15" t="e">
        <f t="shared" si="208"/>
        <v>#N/A</v>
      </c>
      <c r="T1071" s="15" t="e">
        <f t="shared" si="208"/>
        <v>#N/A</v>
      </c>
      <c r="U1071" s="15" t="e">
        <f t="shared" si="208"/>
        <v>#N/A</v>
      </c>
      <c r="V1071" s="15" t="e">
        <f t="shared" si="208"/>
        <v>#N/A</v>
      </c>
      <c r="W1071" s="18" t="e">
        <f t="shared" si="199"/>
        <v>#N/A</v>
      </c>
      <c r="X1071" s="18" t="e">
        <f t="shared" si="200"/>
        <v>#N/A</v>
      </c>
      <c r="Y1071" s="18" t="e">
        <f t="shared" si="201"/>
        <v>#N/A</v>
      </c>
      <c r="Z1071" s="18" t="e">
        <f t="shared" si="202"/>
        <v>#N/A</v>
      </c>
      <c r="AA1071" s="15" t="e">
        <f t="shared" si="203"/>
        <v>#N/A</v>
      </c>
      <c r="AB1071" s="15" t="e">
        <f t="shared" si="204"/>
        <v>#N/A</v>
      </c>
      <c r="AC1071" s="15" t="e">
        <f t="shared" si="205"/>
        <v>#N/A</v>
      </c>
    </row>
    <row r="1072" spans="1:29" hidden="1" x14ac:dyDescent="0.2">
      <c r="A1072">
        <v>5481</v>
      </c>
      <c r="B1072">
        <v>43479</v>
      </c>
      <c r="C1072" t="s">
        <v>4498</v>
      </c>
      <c r="D1072" t="s">
        <v>4499</v>
      </c>
      <c r="G1072" t="e">
        <f t="shared" si="198"/>
        <v>#N/A</v>
      </c>
      <c r="H1072" s="15" t="e">
        <f t="shared" si="208"/>
        <v>#N/A</v>
      </c>
      <c r="I1072" s="15" t="e">
        <f t="shared" si="208"/>
        <v>#N/A</v>
      </c>
      <c r="J1072" s="15" t="e">
        <f t="shared" si="208"/>
        <v>#N/A</v>
      </c>
      <c r="K1072" s="15" t="e">
        <f t="shared" si="208"/>
        <v>#N/A</v>
      </c>
      <c r="L1072" s="15" t="e">
        <f t="shared" si="208"/>
        <v>#N/A</v>
      </c>
      <c r="M1072" s="15" t="e">
        <f t="shared" si="208"/>
        <v>#N/A</v>
      </c>
      <c r="N1072" s="15" t="e">
        <f t="shared" si="208"/>
        <v>#N/A</v>
      </c>
      <c r="O1072" s="15" t="e">
        <f t="shared" si="208"/>
        <v>#N/A</v>
      </c>
      <c r="P1072" s="15" t="e">
        <f t="shared" si="208"/>
        <v>#N/A</v>
      </c>
      <c r="Q1072" s="15" t="e">
        <f t="shared" si="208"/>
        <v>#N/A</v>
      </c>
      <c r="R1072" s="15" t="e">
        <f t="shared" si="208"/>
        <v>#N/A</v>
      </c>
      <c r="S1072" s="15" t="e">
        <f t="shared" si="208"/>
        <v>#N/A</v>
      </c>
      <c r="T1072" s="15" t="e">
        <f t="shared" si="208"/>
        <v>#N/A</v>
      </c>
      <c r="U1072" s="15" t="e">
        <f t="shared" si="208"/>
        <v>#N/A</v>
      </c>
      <c r="V1072" s="15" t="e">
        <f t="shared" si="208"/>
        <v>#N/A</v>
      </c>
      <c r="W1072" s="18" t="e">
        <f t="shared" si="199"/>
        <v>#N/A</v>
      </c>
      <c r="X1072" s="18" t="e">
        <f t="shared" si="200"/>
        <v>#N/A</v>
      </c>
      <c r="Y1072" s="18" t="e">
        <f t="shared" si="201"/>
        <v>#N/A</v>
      </c>
      <c r="Z1072" s="18" t="e">
        <f t="shared" si="202"/>
        <v>#N/A</v>
      </c>
      <c r="AA1072" s="15" t="e">
        <f t="shared" si="203"/>
        <v>#N/A</v>
      </c>
      <c r="AB1072" s="15" t="e">
        <f t="shared" si="204"/>
        <v>#N/A</v>
      </c>
      <c r="AC1072" s="15" t="e">
        <f t="shared" si="205"/>
        <v>#N/A</v>
      </c>
    </row>
    <row r="1073" spans="1:29" hidden="1" x14ac:dyDescent="0.2">
      <c r="A1073">
        <v>5482</v>
      </c>
      <c r="B1073">
        <v>43478</v>
      </c>
      <c r="C1073" t="s">
        <v>4500</v>
      </c>
      <c r="D1073" t="s">
        <v>4501</v>
      </c>
      <c r="E1073" t="s">
        <v>123</v>
      </c>
      <c r="F1073" t="s">
        <v>124</v>
      </c>
      <c r="G1073" t="e">
        <f t="shared" si="198"/>
        <v>#N/A</v>
      </c>
      <c r="H1073" s="15" t="e">
        <f t="shared" si="208"/>
        <v>#N/A</v>
      </c>
      <c r="I1073" s="15" t="e">
        <f t="shared" si="208"/>
        <v>#N/A</v>
      </c>
      <c r="J1073" s="15" t="e">
        <f t="shared" si="208"/>
        <v>#N/A</v>
      </c>
      <c r="K1073" s="15" t="e">
        <f t="shared" si="208"/>
        <v>#N/A</v>
      </c>
      <c r="L1073" s="15" t="e">
        <f t="shared" si="208"/>
        <v>#N/A</v>
      </c>
      <c r="M1073" s="15" t="e">
        <f t="shared" si="208"/>
        <v>#N/A</v>
      </c>
      <c r="N1073" s="15" t="e">
        <f t="shared" si="208"/>
        <v>#N/A</v>
      </c>
      <c r="O1073" s="15" t="e">
        <f t="shared" si="208"/>
        <v>#N/A</v>
      </c>
      <c r="P1073" s="15" t="e">
        <f t="shared" si="208"/>
        <v>#N/A</v>
      </c>
      <c r="Q1073" s="15" t="e">
        <f t="shared" si="208"/>
        <v>#N/A</v>
      </c>
      <c r="R1073" s="15" t="e">
        <f t="shared" si="208"/>
        <v>#N/A</v>
      </c>
      <c r="S1073" s="15" t="e">
        <f t="shared" si="208"/>
        <v>#N/A</v>
      </c>
      <c r="T1073" s="15" t="e">
        <f t="shared" si="208"/>
        <v>#N/A</v>
      </c>
      <c r="U1073" s="15" t="e">
        <f t="shared" si="208"/>
        <v>#N/A</v>
      </c>
      <c r="V1073" s="15" t="e">
        <f t="shared" si="208"/>
        <v>#N/A</v>
      </c>
      <c r="W1073" s="18" t="e">
        <f t="shared" si="199"/>
        <v>#N/A</v>
      </c>
      <c r="X1073" s="18" t="e">
        <f t="shared" si="200"/>
        <v>#N/A</v>
      </c>
      <c r="Y1073" s="18" t="e">
        <f t="shared" si="201"/>
        <v>#N/A</v>
      </c>
      <c r="Z1073" s="18" t="e">
        <f t="shared" si="202"/>
        <v>#N/A</v>
      </c>
      <c r="AA1073" s="15" t="e">
        <f t="shared" si="203"/>
        <v>#N/A</v>
      </c>
      <c r="AB1073" s="15" t="e">
        <f t="shared" si="204"/>
        <v>#N/A</v>
      </c>
      <c r="AC1073" s="15" t="e">
        <f t="shared" si="205"/>
        <v>#N/A</v>
      </c>
    </row>
    <row r="1074" spans="1:29" hidden="1" x14ac:dyDescent="0.2">
      <c r="A1074">
        <v>5483</v>
      </c>
      <c r="B1074">
        <v>43411</v>
      </c>
      <c r="C1074" t="s">
        <v>6311</v>
      </c>
      <c r="D1074" t="s">
        <v>4503</v>
      </c>
      <c r="E1074" t="s">
        <v>123</v>
      </c>
      <c r="F1074" t="s">
        <v>124</v>
      </c>
      <c r="G1074" t="str">
        <f t="shared" si="198"/>
        <v>WOLLERT CS/CG PLC HARDWARE UPGRADE</v>
      </c>
      <c r="H1074" s="15">
        <f t="shared" si="208"/>
        <v>0</v>
      </c>
      <c r="I1074" s="15">
        <f t="shared" si="208"/>
        <v>0</v>
      </c>
      <c r="J1074" s="15">
        <f t="shared" si="208"/>
        <v>12104.33</v>
      </c>
      <c r="K1074" s="15">
        <f t="shared" si="208"/>
        <v>500141.11</v>
      </c>
      <c r="L1074" s="15">
        <f t="shared" si="208"/>
        <v>116000</v>
      </c>
      <c r="M1074" s="15">
        <f t="shared" si="208"/>
        <v>0</v>
      </c>
      <c r="N1074" s="15">
        <f t="shared" si="208"/>
        <v>639988</v>
      </c>
      <c r="O1074" s="15">
        <f t="shared" si="208"/>
        <v>33839.33</v>
      </c>
      <c r="P1074" s="15">
        <f t="shared" si="208"/>
        <v>25704.33</v>
      </c>
      <c r="Q1074" s="15">
        <f t="shared" si="208"/>
        <v>13600</v>
      </c>
      <c r="R1074" s="15">
        <f t="shared" si="208"/>
        <v>521876.11</v>
      </c>
      <c r="S1074" s="15">
        <f t="shared" si="208"/>
        <v>513741.11</v>
      </c>
      <c r="T1074" s="15">
        <f t="shared" si="208"/>
        <v>13600</v>
      </c>
      <c r="U1074" s="15">
        <f t="shared" si="208"/>
        <v>0</v>
      </c>
      <c r="V1074" s="15">
        <f t="shared" si="208"/>
        <v>0</v>
      </c>
      <c r="W1074" s="18">
        <f t="shared" si="199"/>
        <v>639988</v>
      </c>
      <c r="X1074" s="18">
        <f t="shared" si="200"/>
        <v>513741.11</v>
      </c>
      <c r="Y1074" s="18">
        <f t="shared" si="201"/>
        <v>126246.89000000001</v>
      </c>
      <c r="Z1074" s="18">
        <f t="shared" si="202"/>
        <v>0</v>
      </c>
      <c r="AA1074" s="15">
        <f t="shared" si="203"/>
        <v>488036.77999999997</v>
      </c>
      <c r="AB1074" s="15">
        <f t="shared" si="204"/>
        <v>25704.33</v>
      </c>
      <c r="AC1074" s="15">
        <f t="shared" si="205"/>
        <v>0</v>
      </c>
    </row>
    <row r="1075" spans="1:29" hidden="1" x14ac:dyDescent="0.2">
      <c r="A1075">
        <v>5484</v>
      </c>
      <c r="B1075">
        <v>42642</v>
      </c>
      <c r="D1075" t="s">
        <v>4504</v>
      </c>
      <c r="E1075" t="s">
        <v>174</v>
      </c>
      <c r="F1075" t="s">
        <v>881</v>
      </c>
      <c r="G1075" t="e">
        <f t="shared" si="198"/>
        <v>#N/A</v>
      </c>
      <c r="H1075" s="15" t="e">
        <f t="shared" si="208"/>
        <v>#N/A</v>
      </c>
      <c r="I1075" s="15" t="e">
        <f t="shared" si="208"/>
        <v>#N/A</v>
      </c>
      <c r="J1075" s="15" t="e">
        <f t="shared" si="208"/>
        <v>#N/A</v>
      </c>
      <c r="K1075" s="15" t="e">
        <f t="shared" si="208"/>
        <v>#N/A</v>
      </c>
      <c r="L1075" s="15" t="e">
        <f t="shared" si="208"/>
        <v>#N/A</v>
      </c>
      <c r="M1075" s="15" t="e">
        <f t="shared" si="208"/>
        <v>#N/A</v>
      </c>
      <c r="N1075" s="15" t="e">
        <f t="shared" si="208"/>
        <v>#N/A</v>
      </c>
      <c r="O1075" s="15" t="e">
        <f t="shared" si="208"/>
        <v>#N/A</v>
      </c>
      <c r="P1075" s="15" t="e">
        <f t="shared" si="208"/>
        <v>#N/A</v>
      </c>
      <c r="Q1075" s="15" t="e">
        <f t="shared" si="208"/>
        <v>#N/A</v>
      </c>
      <c r="R1075" s="15" t="e">
        <f t="shared" si="208"/>
        <v>#N/A</v>
      </c>
      <c r="S1075" s="15" t="e">
        <f t="shared" si="208"/>
        <v>#N/A</v>
      </c>
      <c r="T1075" s="15" t="e">
        <f t="shared" si="208"/>
        <v>#N/A</v>
      </c>
      <c r="U1075" s="15" t="e">
        <f t="shared" si="208"/>
        <v>#N/A</v>
      </c>
      <c r="V1075" s="15" t="e">
        <f t="shared" si="208"/>
        <v>#N/A</v>
      </c>
      <c r="W1075" s="18" t="e">
        <f t="shared" si="199"/>
        <v>#N/A</v>
      </c>
      <c r="X1075" s="18" t="e">
        <f t="shared" si="200"/>
        <v>#N/A</v>
      </c>
      <c r="Y1075" s="18" t="e">
        <f t="shared" si="201"/>
        <v>#N/A</v>
      </c>
      <c r="Z1075" s="18" t="e">
        <f t="shared" si="202"/>
        <v>#N/A</v>
      </c>
      <c r="AA1075" s="15" t="e">
        <f t="shared" si="203"/>
        <v>#N/A</v>
      </c>
      <c r="AB1075" s="15" t="e">
        <f t="shared" si="204"/>
        <v>#N/A</v>
      </c>
      <c r="AC1075" s="15" t="e">
        <f t="shared" si="205"/>
        <v>#N/A</v>
      </c>
    </row>
    <row r="1076" spans="1:29" hidden="1" x14ac:dyDescent="0.2">
      <c r="A1076">
        <v>5485</v>
      </c>
      <c r="B1076">
        <v>43542</v>
      </c>
      <c r="D1076" t="s">
        <v>4506</v>
      </c>
      <c r="E1076" t="s">
        <v>57</v>
      </c>
      <c r="F1076" t="s">
        <v>61</v>
      </c>
      <c r="G1076" t="e">
        <f t="shared" si="198"/>
        <v>#N/A</v>
      </c>
      <c r="H1076" s="15" t="e">
        <f t="shared" si="208"/>
        <v>#N/A</v>
      </c>
      <c r="I1076" s="15" t="e">
        <f t="shared" si="208"/>
        <v>#N/A</v>
      </c>
      <c r="J1076" s="15" t="e">
        <f t="shared" si="208"/>
        <v>#N/A</v>
      </c>
      <c r="K1076" s="15" t="e">
        <f t="shared" si="208"/>
        <v>#N/A</v>
      </c>
      <c r="L1076" s="15" t="e">
        <f t="shared" si="208"/>
        <v>#N/A</v>
      </c>
      <c r="M1076" s="15" t="e">
        <f t="shared" si="208"/>
        <v>#N/A</v>
      </c>
      <c r="N1076" s="15" t="e">
        <f t="shared" si="208"/>
        <v>#N/A</v>
      </c>
      <c r="O1076" s="15" t="e">
        <f t="shared" si="208"/>
        <v>#N/A</v>
      </c>
      <c r="P1076" s="15" t="e">
        <f t="shared" si="208"/>
        <v>#N/A</v>
      </c>
      <c r="Q1076" s="15" t="e">
        <f t="shared" si="208"/>
        <v>#N/A</v>
      </c>
      <c r="R1076" s="15" t="e">
        <f t="shared" si="208"/>
        <v>#N/A</v>
      </c>
      <c r="S1076" s="15" t="e">
        <f t="shared" si="208"/>
        <v>#N/A</v>
      </c>
      <c r="T1076" s="15" t="e">
        <f t="shared" si="208"/>
        <v>#N/A</v>
      </c>
      <c r="U1076" s="15" t="e">
        <f t="shared" si="208"/>
        <v>#N/A</v>
      </c>
      <c r="V1076" s="15" t="e">
        <f t="shared" si="208"/>
        <v>#N/A</v>
      </c>
      <c r="W1076" s="18" t="e">
        <f t="shared" si="199"/>
        <v>#N/A</v>
      </c>
      <c r="X1076" s="18" t="e">
        <f t="shared" si="200"/>
        <v>#N/A</v>
      </c>
      <c r="Y1076" s="18" t="e">
        <f t="shared" si="201"/>
        <v>#N/A</v>
      </c>
      <c r="Z1076" s="18" t="e">
        <f t="shared" si="202"/>
        <v>#N/A</v>
      </c>
      <c r="AA1076" s="15" t="e">
        <f t="shared" si="203"/>
        <v>#N/A</v>
      </c>
      <c r="AB1076" s="15" t="e">
        <f t="shared" si="204"/>
        <v>#N/A</v>
      </c>
      <c r="AC1076" s="15" t="e">
        <f t="shared" si="205"/>
        <v>#N/A</v>
      </c>
    </row>
    <row r="1077" spans="1:29" hidden="1" x14ac:dyDescent="0.2">
      <c r="A1077">
        <v>5486</v>
      </c>
      <c r="B1077">
        <v>43507</v>
      </c>
      <c r="D1077" t="s">
        <v>4508</v>
      </c>
      <c r="E1077" t="s">
        <v>91</v>
      </c>
      <c r="F1077" t="s">
        <v>92</v>
      </c>
      <c r="G1077" t="e">
        <f t="shared" si="198"/>
        <v>#N/A</v>
      </c>
      <c r="H1077" s="15" t="e">
        <f t="shared" si="208"/>
        <v>#N/A</v>
      </c>
      <c r="I1077" s="15" t="e">
        <f t="shared" si="208"/>
        <v>#N/A</v>
      </c>
      <c r="J1077" s="15" t="e">
        <f t="shared" si="208"/>
        <v>#N/A</v>
      </c>
      <c r="K1077" s="15" t="e">
        <f t="shared" si="208"/>
        <v>#N/A</v>
      </c>
      <c r="L1077" s="15" t="e">
        <f t="shared" si="208"/>
        <v>#N/A</v>
      </c>
      <c r="M1077" s="15" t="e">
        <f t="shared" si="208"/>
        <v>#N/A</v>
      </c>
      <c r="N1077" s="15" t="e">
        <f t="shared" si="208"/>
        <v>#N/A</v>
      </c>
      <c r="O1077" s="15" t="e">
        <f t="shared" si="208"/>
        <v>#N/A</v>
      </c>
      <c r="P1077" s="15" t="e">
        <f t="shared" si="208"/>
        <v>#N/A</v>
      </c>
      <c r="Q1077" s="15" t="e">
        <f t="shared" si="208"/>
        <v>#N/A</v>
      </c>
      <c r="R1077" s="15" t="e">
        <f t="shared" si="208"/>
        <v>#N/A</v>
      </c>
      <c r="S1077" s="15" t="e">
        <f t="shared" si="208"/>
        <v>#N/A</v>
      </c>
      <c r="T1077" s="15" t="e">
        <f t="shared" si="208"/>
        <v>#N/A</v>
      </c>
      <c r="U1077" s="15" t="e">
        <f t="shared" si="208"/>
        <v>#N/A</v>
      </c>
      <c r="V1077" s="15" t="e">
        <f t="shared" si="208"/>
        <v>#N/A</v>
      </c>
      <c r="W1077" s="18" t="e">
        <f t="shared" si="199"/>
        <v>#N/A</v>
      </c>
      <c r="X1077" s="18" t="e">
        <f t="shared" si="200"/>
        <v>#N/A</v>
      </c>
      <c r="Y1077" s="18" t="e">
        <f t="shared" si="201"/>
        <v>#N/A</v>
      </c>
      <c r="Z1077" s="18" t="e">
        <f t="shared" si="202"/>
        <v>#N/A</v>
      </c>
      <c r="AA1077" s="15" t="e">
        <f t="shared" si="203"/>
        <v>#N/A</v>
      </c>
      <c r="AB1077" s="15" t="e">
        <f t="shared" si="204"/>
        <v>#N/A</v>
      </c>
      <c r="AC1077" s="15" t="e">
        <f t="shared" si="205"/>
        <v>#N/A</v>
      </c>
    </row>
    <row r="1078" spans="1:29" hidden="1" x14ac:dyDescent="0.2">
      <c r="A1078">
        <v>5487</v>
      </c>
      <c r="B1078">
        <v>43528</v>
      </c>
      <c r="D1078" t="s">
        <v>4509</v>
      </c>
      <c r="E1078" t="s">
        <v>57</v>
      </c>
      <c r="F1078" t="s">
        <v>61</v>
      </c>
      <c r="G1078" t="e">
        <f t="shared" si="198"/>
        <v>#N/A</v>
      </c>
      <c r="H1078" s="15" t="e">
        <f t="shared" si="208"/>
        <v>#N/A</v>
      </c>
      <c r="I1078" s="15" t="e">
        <f t="shared" si="208"/>
        <v>#N/A</v>
      </c>
      <c r="J1078" s="15" t="e">
        <f t="shared" si="208"/>
        <v>#N/A</v>
      </c>
      <c r="K1078" s="15" t="e">
        <f t="shared" si="208"/>
        <v>#N/A</v>
      </c>
      <c r="L1078" s="15" t="e">
        <f t="shared" si="208"/>
        <v>#N/A</v>
      </c>
      <c r="M1078" s="15" t="e">
        <f t="shared" si="208"/>
        <v>#N/A</v>
      </c>
      <c r="N1078" s="15" t="e">
        <f t="shared" si="208"/>
        <v>#N/A</v>
      </c>
      <c r="O1078" s="15" t="e">
        <f t="shared" si="208"/>
        <v>#N/A</v>
      </c>
      <c r="P1078" s="15" t="e">
        <f t="shared" si="208"/>
        <v>#N/A</v>
      </c>
      <c r="Q1078" s="15" t="e">
        <f t="shared" si="208"/>
        <v>#N/A</v>
      </c>
      <c r="R1078" s="15" t="e">
        <f t="shared" si="208"/>
        <v>#N/A</v>
      </c>
      <c r="S1078" s="15" t="e">
        <f t="shared" si="208"/>
        <v>#N/A</v>
      </c>
      <c r="T1078" s="15" t="e">
        <f t="shared" si="208"/>
        <v>#N/A</v>
      </c>
      <c r="U1078" s="15" t="e">
        <f t="shared" si="208"/>
        <v>#N/A</v>
      </c>
      <c r="V1078" s="15" t="e">
        <f t="shared" si="208"/>
        <v>#N/A</v>
      </c>
      <c r="W1078" s="18" t="e">
        <f t="shared" si="199"/>
        <v>#N/A</v>
      </c>
      <c r="X1078" s="18" t="e">
        <f t="shared" si="200"/>
        <v>#N/A</v>
      </c>
      <c r="Y1078" s="18" t="e">
        <f t="shared" si="201"/>
        <v>#N/A</v>
      </c>
      <c r="Z1078" s="18" t="e">
        <f t="shared" si="202"/>
        <v>#N/A</v>
      </c>
      <c r="AA1078" s="15" t="e">
        <f t="shared" si="203"/>
        <v>#N/A</v>
      </c>
      <c r="AB1078" s="15" t="e">
        <f t="shared" si="204"/>
        <v>#N/A</v>
      </c>
      <c r="AC1078" s="15" t="e">
        <f t="shared" si="205"/>
        <v>#N/A</v>
      </c>
    </row>
    <row r="1079" spans="1:29" hidden="1" x14ac:dyDescent="0.2">
      <c r="A1079">
        <v>5489</v>
      </c>
      <c r="B1079">
        <v>43519</v>
      </c>
      <c r="C1079" t="s">
        <v>4510</v>
      </c>
      <c r="D1079" t="s">
        <v>4511</v>
      </c>
      <c r="E1079" t="s">
        <v>240</v>
      </c>
      <c r="F1079" t="s">
        <v>241</v>
      </c>
      <c r="G1079" t="e">
        <f t="shared" ref="G1079:G1102" si="209">VLOOKUP(A1079,SIBMonthly,3,FALSE)</f>
        <v>#N/A</v>
      </c>
      <c r="H1079" s="15" t="e">
        <f t="shared" ref="H1079:V1095" si="210">VLOOKUP($A1079,SIBMonthly,H$1,FALSE)</f>
        <v>#N/A</v>
      </c>
      <c r="I1079" s="15" t="e">
        <f t="shared" si="210"/>
        <v>#N/A</v>
      </c>
      <c r="J1079" s="15" t="e">
        <f t="shared" si="210"/>
        <v>#N/A</v>
      </c>
      <c r="K1079" s="15" t="e">
        <f t="shared" si="210"/>
        <v>#N/A</v>
      </c>
      <c r="L1079" s="15" t="e">
        <f t="shared" si="210"/>
        <v>#N/A</v>
      </c>
      <c r="M1079" s="15" t="e">
        <f t="shared" si="210"/>
        <v>#N/A</v>
      </c>
      <c r="N1079" s="15" t="e">
        <f t="shared" si="210"/>
        <v>#N/A</v>
      </c>
      <c r="O1079" s="15" t="e">
        <f t="shared" si="210"/>
        <v>#N/A</v>
      </c>
      <c r="P1079" s="15" t="e">
        <f t="shared" si="210"/>
        <v>#N/A</v>
      </c>
      <c r="Q1079" s="15" t="e">
        <f t="shared" si="210"/>
        <v>#N/A</v>
      </c>
      <c r="R1079" s="15" t="e">
        <f t="shared" si="210"/>
        <v>#N/A</v>
      </c>
      <c r="S1079" s="15" t="e">
        <f t="shared" si="210"/>
        <v>#N/A</v>
      </c>
      <c r="T1079" s="15" t="e">
        <f t="shared" si="210"/>
        <v>#N/A</v>
      </c>
      <c r="U1079" s="15" t="e">
        <f t="shared" si="210"/>
        <v>#N/A</v>
      </c>
      <c r="V1079" s="15" t="e">
        <f t="shared" si="210"/>
        <v>#N/A</v>
      </c>
      <c r="W1079" s="18" t="e">
        <f t="shared" ref="W1079:W1136" si="211">N1079</f>
        <v>#N/A</v>
      </c>
      <c r="X1079" s="18" t="e">
        <f t="shared" ref="X1079:X1136" si="212">S1079</f>
        <v>#N/A</v>
      </c>
      <c r="Y1079" s="18" t="e">
        <f t="shared" ref="Y1079:Y1136" si="213">W1079-X1079</f>
        <v>#N/A</v>
      </c>
      <c r="Z1079" s="18" t="e">
        <f t="shared" ref="Z1079:Z1136" si="214">M1079</f>
        <v>#N/A</v>
      </c>
      <c r="AA1079" s="15" t="e">
        <f t="shared" ref="AA1079:AA1136" si="215">IF(K1079=0,0,K1079-J1079)</f>
        <v>#N/A</v>
      </c>
      <c r="AB1079" s="15" t="e">
        <f t="shared" ref="AB1079:AB1136" si="216">P1079</f>
        <v>#N/A</v>
      </c>
      <c r="AC1079" s="15" t="e">
        <f t="shared" ref="AC1079:AC1136" si="217">X1079-(AB1079+AA1079)</f>
        <v>#N/A</v>
      </c>
    </row>
    <row r="1080" spans="1:29" hidden="1" x14ac:dyDescent="0.2">
      <c r="A1080">
        <v>5493</v>
      </c>
      <c r="B1080">
        <v>43548</v>
      </c>
      <c r="D1080" t="s">
        <v>4512</v>
      </c>
      <c r="E1080" t="s">
        <v>57</v>
      </c>
      <c r="F1080" t="s">
        <v>61</v>
      </c>
      <c r="G1080" t="e">
        <f t="shared" si="209"/>
        <v>#N/A</v>
      </c>
      <c r="H1080" s="15" t="e">
        <f t="shared" si="210"/>
        <v>#N/A</v>
      </c>
      <c r="I1080" s="15" t="e">
        <f t="shared" si="210"/>
        <v>#N/A</v>
      </c>
      <c r="J1080" s="15" t="e">
        <f t="shared" si="210"/>
        <v>#N/A</v>
      </c>
      <c r="K1080" s="15" t="e">
        <f t="shared" si="210"/>
        <v>#N/A</v>
      </c>
      <c r="L1080" s="15" t="e">
        <f t="shared" si="210"/>
        <v>#N/A</v>
      </c>
      <c r="M1080" s="15" t="e">
        <f t="shared" si="210"/>
        <v>#N/A</v>
      </c>
      <c r="N1080" s="15" t="e">
        <f t="shared" si="210"/>
        <v>#N/A</v>
      </c>
      <c r="O1080" s="15" t="e">
        <f t="shared" si="210"/>
        <v>#N/A</v>
      </c>
      <c r="P1080" s="15" t="e">
        <f t="shared" si="210"/>
        <v>#N/A</v>
      </c>
      <c r="Q1080" s="15" t="e">
        <f t="shared" si="210"/>
        <v>#N/A</v>
      </c>
      <c r="R1080" s="15" t="e">
        <f t="shared" si="210"/>
        <v>#N/A</v>
      </c>
      <c r="S1080" s="15" t="e">
        <f t="shared" si="210"/>
        <v>#N/A</v>
      </c>
      <c r="T1080" s="15" t="e">
        <f t="shared" si="210"/>
        <v>#N/A</v>
      </c>
      <c r="U1080" s="15" t="e">
        <f t="shared" si="210"/>
        <v>#N/A</v>
      </c>
      <c r="V1080" s="15" t="e">
        <f t="shared" si="210"/>
        <v>#N/A</v>
      </c>
      <c r="W1080" s="18" t="e">
        <f t="shared" si="211"/>
        <v>#N/A</v>
      </c>
      <c r="X1080" s="18" t="e">
        <f t="shared" si="212"/>
        <v>#N/A</v>
      </c>
      <c r="Y1080" s="18" t="e">
        <f t="shared" si="213"/>
        <v>#N/A</v>
      </c>
      <c r="Z1080" s="18" t="e">
        <f t="shared" si="214"/>
        <v>#N/A</v>
      </c>
      <c r="AA1080" s="15" t="e">
        <f t="shared" si="215"/>
        <v>#N/A</v>
      </c>
      <c r="AB1080" s="15" t="e">
        <f t="shared" si="216"/>
        <v>#N/A</v>
      </c>
      <c r="AC1080" s="15" t="e">
        <f t="shared" si="217"/>
        <v>#N/A</v>
      </c>
    </row>
    <row r="1081" spans="1:29" hidden="1" x14ac:dyDescent="0.2">
      <c r="A1081">
        <v>5495</v>
      </c>
      <c r="B1081">
        <v>43514</v>
      </c>
      <c r="C1081" t="s">
        <v>4513</v>
      </c>
      <c r="D1081" t="s">
        <v>4514</v>
      </c>
      <c r="E1081" t="s">
        <v>1158</v>
      </c>
      <c r="F1081" t="s">
        <v>140</v>
      </c>
      <c r="G1081" t="str">
        <f t="shared" si="209"/>
        <v>Murrin Murrin Gas Lateral ILI</v>
      </c>
      <c r="H1081" s="15">
        <f t="shared" si="210"/>
        <v>0</v>
      </c>
      <c r="I1081" s="15">
        <f t="shared" si="210"/>
        <v>0</v>
      </c>
      <c r="J1081" s="15">
        <f t="shared" si="210"/>
        <v>1090403.8</v>
      </c>
      <c r="K1081" s="15">
        <f t="shared" si="210"/>
        <v>1829702.04</v>
      </c>
      <c r="L1081" s="15">
        <f t="shared" si="210"/>
        <v>1199300</v>
      </c>
      <c r="M1081" s="15">
        <f t="shared" si="210"/>
        <v>1525600</v>
      </c>
      <c r="N1081" s="15">
        <f t="shared" si="210"/>
        <v>1907000</v>
      </c>
      <c r="O1081" s="15">
        <f t="shared" si="210"/>
        <v>1114321.9048339999</v>
      </c>
      <c r="P1081" s="15">
        <f t="shared" si="210"/>
        <v>1102138.972294</v>
      </c>
      <c r="Q1081" s="15">
        <f t="shared" si="210"/>
        <v>11735.172294</v>
      </c>
      <c r="R1081" s="15">
        <f t="shared" si="210"/>
        <v>1853620.1448339999</v>
      </c>
      <c r="S1081" s="15">
        <f t="shared" si="210"/>
        <v>1841437.212294</v>
      </c>
      <c r="T1081" s="15">
        <f t="shared" si="210"/>
        <v>11735.172294</v>
      </c>
      <c r="U1081" s="15">
        <f t="shared" si="210"/>
        <v>161972.04</v>
      </c>
      <c r="V1081" s="15">
        <f t="shared" si="210"/>
        <v>0</v>
      </c>
      <c r="W1081" s="18">
        <f t="shared" si="211"/>
        <v>1907000</v>
      </c>
      <c r="X1081" s="18">
        <f t="shared" si="212"/>
        <v>1841437.212294</v>
      </c>
      <c r="Y1081" s="18">
        <f t="shared" si="213"/>
        <v>65562.787706000032</v>
      </c>
      <c r="Z1081" s="18">
        <f t="shared" si="214"/>
        <v>1525600</v>
      </c>
      <c r="AA1081" s="15">
        <f t="shared" si="215"/>
        <v>739298.24</v>
      </c>
      <c r="AB1081" s="15">
        <f t="shared" si="216"/>
        <v>1102138.972294</v>
      </c>
      <c r="AC1081" s="15">
        <f t="shared" si="217"/>
        <v>0</v>
      </c>
    </row>
    <row r="1082" spans="1:29" hidden="1" x14ac:dyDescent="0.2">
      <c r="A1082">
        <v>5496</v>
      </c>
      <c r="B1082">
        <v>43511</v>
      </c>
      <c r="D1082" t="s">
        <v>4515</v>
      </c>
      <c r="E1082" t="s">
        <v>1158</v>
      </c>
      <c r="F1082" t="s">
        <v>140</v>
      </c>
      <c r="G1082" t="e">
        <f t="shared" si="209"/>
        <v>#N/A</v>
      </c>
      <c r="H1082" s="15" t="e">
        <f t="shared" si="210"/>
        <v>#N/A</v>
      </c>
      <c r="I1082" s="15" t="e">
        <f t="shared" si="210"/>
        <v>#N/A</v>
      </c>
      <c r="J1082" s="15" t="e">
        <f t="shared" si="210"/>
        <v>#N/A</v>
      </c>
      <c r="K1082" s="15" t="e">
        <f t="shared" si="210"/>
        <v>#N/A</v>
      </c>
      <c r="L1082" s="15" t="e">
        <f t="shared" si="210"/>
        <v>#N/A</v>
      </c>
      <c r="M1082" s="15" t="e">
        <f t="shared" si="210"/>
        <v>#N/A</v>
      </c>
      <c r="N1082" s="15" t="e">
        <f t="shared" si="210"/>
        <v>#N/A</v>
      </c>
      <c r="O1082" s="15" t="e">
        <f t="shared" si="210"/>
        <v>#N/A</v>
      </c>
      <c r="P1082" s="15" t="e">
        <f t="shared" si="210"/>
        <v>#N/A</v>
      </c>
      <c r="Q1082" s="15" t="e">
        <f t="shared" si="210"/>
        <v>#N/A</v>
      </c>
      <c r="R1082" s="15" t="e">
        <f t="shared" si="210"/>
        <v>#N/A</v>
      </c>
      <c r="S1082" s="15" t="e">
        <f t="shared" si="210"/>
        <v>#N/A</v>
      </c>
      <c r="T1082" s="15" t="e">
        <f t="shared" si="210"/>
        <v>#N/A</v>
      </c>
      <c r="U1082" s="15" t="e">
        <f t="shared" si="210"/>
        <v>#N/A</v>
      </c>
      <c r="V1082" s="15" t="e">
        <f t="shared" si="210"/>
        <v>#N/A</v>
      </c>
      <c r="W1082" s="18" t="e">
        <f t="shared" si="211"/>
        <v>#N/A</v>
      </c>
      <c r="X1082" s="18" t="e">
        <f t="shared" si="212"/>
        <v>#N/A</v>
      </c>
      <c r="Y1082" s="18" t="e">
        <f t="shared" si="213"/>
        <v>#N/A</v>
      </c>
      <c r="Z1082" s="18" t="e">
        <f t="shared" si="214"/>
        <v>#N/A</v>
      </c>
      <c r="AA1082" s="15" t="e">
        <f t="shared" si="215"/>
        <v>#N/A</v>
      </c>
      <c r="AB1082" s="15" t="e">
        <f t="shared" si="216"/>
        <v>#N/A</v>
      </c>
      <c r="AC1082" s="15" t="e">
        <f t="shared" si="217"/>
        <v>#N/A</v>
      </c>
    </row>
    <row r="1083" spans="1:29" hidden="1" x14ac:dyDescent="0.2">
      <c r="A1083">
        <v>5497</v>
      </c>
      <c r="B1083">
        <v>42737</v>
      </c>
      <c r="D1083" t="s">
        <v>4516</v>
      </c>
      <c r="E1083" t="s">
        <v>174</v>
      </c>
      <c r="F1083" t="s">
        <v>881</v>
      </c>
      <c r="G1083" t="e">
        <f t="shared" si="209"/>
        <v>#N/A</v>
      </c>
      <c r="H1083" s="15" t="e">
        <f t="shared" si="210"/>
        <v>#N/A</v>
      </c>
      <c r="I1083" s="15" t="e">
        <f t="shared" si="210"/>
        <v>#N/A</v>
      </c>
      <c r="J1083" s="15" t="e">
        <f t="shared" si="210"/>
        <v>#N/A</v>
      </c>
      <c r="K1083" s="15" t="e">
        <f t="shared" si="210"/>
        <v>#N/A</v>
      </c>
      <c r="L1083" s="15" t="e">
        <f t="shared" si="210"/>
        <v>#N/A</v>
      </c>
      <c r="M1083" s="15" t="e">
        <f t="shared" si="210"/>
        <v>#N/A</v>
      </c>
      <c r="N1083" s="15" t="e">
        <f t="shared" si="210"/>
        <v>#N/A</v>
      </c>
      <c r="O1083" s="15" t="e">
        <f t="shared" si="210"/>
        <v>#N/A</v>
      </c>
      <c r="P1083" s="15" t="e">
        <f t="shared" si="210"/>
        <v>#N/A</v>
      </c>
      <c r="Q1083" s="15" t="e">
        <f t="shared" si="210"/>
        <v>#N/A</v>
      </c>
      <c r="R1083" s="15" t="e">
        <f t="shared" si="210"/>
        <v>#N/A</v>
      </c>
      <c r="S1083" s="15" t="e">
        <f t="shared" si="210"/>
        <v>#N/A</v>
      </c>
      <c r="T1083" s="15" t="e">
        <f t="shared" si="210"/>
        <v>#N/A</v>
      </c>
      <c r="U1083" s="15" t="e">
        <f t="shared" si="210"/>
        <v>#N/A</v>
      </c>
      <c r="V1083" s="15" t="e">
        <f t="shared" si="210"/>
        <v>#N/A</v>
      </c>
      <c r="W1083" s="18" t="e">
        <f t="shared" si="211"/>
        <v>#N/A</v>
      </c>
      <c r="X1083" s="18" t="e">
        <f t="shared" si="212"/>
        <v>#N/A</v>
      </c>
      <c r="Y1083" s="18" t="e">
        <f t="shared" si="213"/>
        <v>#N/A</v>
      </c>
      <c r="Z1083" s="18" t="e">
        <f t="shared" si="214"/>
        <v>#N/A</v>
      </c>
      <c r="AA1083" s="15" t="e">
        <f t="shared" si="215"/>
        <v>#N/A</v>
      </c>
      <c r="AB1083" s="15" t="e">
        <f t="shared" si="216"/>
        <v>#N/A</v>
      </c>
      <c r="AC1083" s="15" t="e">
        <f t="shared" si="217"/>
        <v>#N/A</v>
      </c>
    </row>
    <row r="1084" spans="1:29" hidden="1" x14ac:dyDescent="0.2">
      <c r="A1084">
        <v>5498</v>
      </c>
      <c r="B1084">
        <v>43394</v>
      </c>
      <c r="D1084" t="s">
        <v>4488</v>
      </c>
      <c r="E1084" t="s">
        <v>174</v>
      </c>
      <c r="F1084" t="s">
        <v>3731</v>
      </c>
      <c r="G1084" t="e">
        <f t="shared" si="209"/>
        <v>#N/A</v>
      </c>
      <c r="H1084" s="15" t="e">
        <f t="shared" si="210"/>
        <v>#N/A</v>
      </c>
      <c r="I1084" s="15" t="e">
        <f t="shared" si="210"/>
        <v>#N/A</v>
      </c>
      <c r="J1084" s="15" t="e">
        <f t="shared" si="210"/>
        <v>#N/A</v>
      </c>
      <c r="K1084" s="15" t="e">
        <f t="shared" si="210"/>
        <v>#N/A</v>
      </c>
      <c r="L1084" s="15" t="e">
        <f t="shared" si="210"/>
        <v>#N/A</v>
      </c>
      <c r="M1084" s="15" t="e">
        <f t="shared" si="210"/>
        <v>#N/A</v>
      </c>
      <c r="N1084" s="15" t="e">
        <f t="shared" si="210"/>
        <v>#N/A</v>
      </c>
      <c r="O1084" s="15" t="e">
        <f t="shared" si="210"/>
        <v>#N/A</v>
      </c>
      <c r="P1084" s="15" t="e">
        <f t="shared" si="210"/>
        <v>#N/A</v>
      </c>
      <c r="Q1084" s="15" t="e">
        <f t="shared" si="210"/>
        <v>#N/A</v>
      </c>
      <c r="R1084" s="15" t="e">
        <f t="shared" si="210"/>
        <v>#N/A</v>
      </c>
      <c r="S1084" s="15" t="e">
        <f t="shared" si="210"/>
        <v>#N/A</v>
      </c>
      <c r="T1084" s="15" t="e">
        <f t="shared" si="210"/>
        <v>#N/A</v>
      </c>
      <c r="U1084" s="15" t="e">
        <f t="shared" si="210"/>
        <v>#N/A</v>
      </c>
      <c r="V1084" s="15" t="e">
        <f t="shared" si="210"/>
        <v>#N/A</v>
      </c>
      <c r="W1084" s="18" t="e">
        <f t="shared" si="211"/>
        <v>#N/A</v>
      </c>
      <c r="X1084" s="18" t="e">
        <f t="shared" si="212"/>
        <v>#N/A</v>
      </c>
      <c r="Y1084" s="18" t="e">
        <f t="shared" si="213"/>
        <v>#N/A</v>
      </c>
      <c r="Z1084" s="18" t="e">
        <f t="shared" si="214"/>
        <v>#N/A</v>
      </c>
      <c r="AA1084" s="15" t="e">
        <f t="shared" si="215"/>
        <v>#N/A</v>
      </c>
      <c r="AB1084" s="15" t="e">
        <f t="shared" si="216"/>
        <v>#N/A</v>
      </c>
      <c r="AC1084" s="15" t="e">
        <f t="shared" si="217"/>
        <v>#N/A</v>
      </c>
    </row>
    <row r="1085" spans="1:29" hidden="1" x14ac:dyDescent="0.2">
      <c r="A1085">
        <v>5499</v>
      </c>
      <c r="B1085">
        <v>43557</v>
      </c>
      <c r="D1085" t="s">
        <v>4518</v>
      </c>
      <c r="E1085" t="s">
        <v>91</v>
      </c>
      <c r="F1085" t="s">
        <v>92</v>
      </c>
      <c r="G1085" t="str">
        <f t="shared" si="209"/>
        <v>DPS - D Switchyard Bypass</v>
      </c>
      <c r="H1085" s="15">
        <f t="shared" si="210"/>
        <v>0</v>
      </c>
      <c r="I1085" s="15">
        <f t="shared" si="210"/>
        <v>0</v>
      </c>
      <c r="J1085" s="15">
        <f t="shared" si="210"/>
        <v>2494.5</v>
      </c>
      <c r="K1085" s="15">
        <f t="shared" si="210"/>
        <v>475019.81</v>
      </c>
      <c r="L1085" s="15">
        <f t="shared" si="210"/>
        <v>1052550</v>
      </c>
      <c r="M1085" s="15">
        <f t="shared" si="210"/>
        <v>0</v>
      </c>
      <c r="N1085" s="15">
        <f t="shared" si="210"/>
        <v>1680000</v>
      </c>
      <c r="O1085" s="15">
        <f t="shared" si="210"/>
        <v>669222.08618300001</v>
      </c>
      <c r="P1085" s="15">
        <f t="shared" si="210"/>
        <v>13911.741362999999</v>
      </c>
      <c r="Q1085" s="15">
        <f t="shared" si="210"/>
        <v>11417.241362999999</v>
      </c>
      <c r="R1085" s="15">
        <f t="shared" si="210"/>
        <v>1141747.3961829999</v>
      </c>
      <c r="S1085" s="15">
        <f t="shared" si="210"/>
        <v>488285.05136300001</v>
      </c>
      <c r="T1085" s="15">
        <f t="shared" si="210"/>
        <v>13265.241362999999</v>
      </c>
      <c r="U1085" s="15">
        <f t="shared" si="210"/>
        <v>0</v>
      </c>
      <c r="V1085" s="15">
        <f t="shared" si="210"/>
        <v>0</v>
      </c>
      <c r="W1085" s="18">
        <f t="shared" si="211"/>
        <v>1680000</v>
      </c>
      <c r="X1085" s="18">
        <f t="shared" si="212"/>
        <v>488285.05136300001</v>
      </c>
      <c r="Y1085" s="18">
        <f t="shared" si="213"/>
        <v>1191714.9486370001</v>
      </c>
      <c r="Z1085" s="18">
        <f t="shared" si="214"/>
        <v>0</v>
      </c>
      <c r="AA1085" s="15">
        <f t="shared" si="215"/>
        <v>472525.31</v>
      </c>
      <c r="AB1085" s="15">
        <f t="shared" si="216"/>
        <v>13911.741362999999</v>
      </c>
      <c r="AC1085" s="15">
        <f t="shared" si="217"/>
        <v>1848</v>
      </c>
    </row>
    <row r="1086" spans="1:29" hidden="1" x14ac:dyDescent="0.2">
      <c r="A1086">
        <v>5500</v>
      </c>
      <c r="B1086">
        <v>43588</v>
      </c>
      <c r="D1086" t="s">
        <v>4519</v>
      </c>
      <c r="E1086" t="s">
        <v>6273</v>
      </c>
      <c r="F1086" t="s">
        <v>1762</v>
      </c>
      <c r="G1086" t="e">
        <f t="shared" si="209"/>
        <v>#N/A</v>
      </c>
      <c r="H1086" s="15" t="e">
        <f t="shared" si="210"/>
        <v>#N/A</v>
      </c>
      <c r="I1086" s="15" t="e">
        <f t="shared" si="210"/>
        <v>#N/A</v>
      </c>
      <c r="J1086" s="15" t="e">
        <f t="shared" si="210"/>
        <v>#N/A</v>
      </c>
      <c r="K1086" s="15" t="e">
        <f t="shared" si="210"/>
        <v>#N/A</v>
      </c>
      <c r="L1086" s="15" t="e">
        <f t="shared" si="210"/>
        <v>#N/A</v>
      </c>
      <c r="M1086" s="15" t="e">
        <f t="shared" si="210"/>
        <v>#N/A</v>
      </c>
      <c r="N1086" s="15" t="e">
        <f t="shared" si="210"/>
        <v>#N/A</v>
      </c>
      <c r="O1086" s="15" t="e">
        <f t="shared" si="210"/>
        <v>#N/A</v>
      </c>
      <c r="P1086" s="15" t="e">
        <f t="shared" si="210"/>
        <v>#N/A</v>
      </c>
      <c r="Q1086" s="15" t="e">
        <f t="shared" si="210"/>
        <v>#N/A</v>
      </c>
      <c r="R1086" s="15" t="e">
        <f t="shared" si="210"/>
        <v>#N/A</v>
      </c>
      <c r="S1086" s="15" t="e">
        <f t="shared" si="210"/>
        <v>#N/A</v>
      </c>
      <c r="T1086" s="15" t="e">
        <f t="shared" si="210"/>
        <v>#N/A</v>
      </c>
      <c r="U1086" s="15" t="e">
        <f t="shared" si="210"/>
        <v>#N/A</v>
      </c>
      <c r="V1086" s="15" t="e">
        <f t="shared" si="210"/>
        <v>#N/A</v>
      </c>
      <c r="W1086" s="18" t="e">
        <f t="shared" si="211"/>
        <v>#N/A</v>
      </c>
      <c r="X1086" s="18" t="e">
        <f t="shared" si="212"/>
        <v>#N/A</v>
      </c>
      <c r="Y1086" s="18" t="e">
        <f t="shared" si="213"/>
        <v>#N/A</v>
      </c>
      <c r="Z1086" s="18" t="e">
        <f t="shared" si="214"/>
        <v>#N/A</v>
      </c>
      <c r="AA1086" s="15" t="e">
        <f t="shared" si="215"/>
        <v>#N/A</v>
      </c>
      <c r="AB1086" s="15" t="e">
        <f t="shared" si="216"/>
        <v>#N/A</v>
      </c>
      <c r="AC1086" s="15" t="e">
        <f t="shared" si="217"/>
        <v>#N/A</v>
      </c>
    </row>
    <row r="1087" spans="1:29" hidden="1" x14ac:dyDescent="0.2">
      <c r="A1087">
        <v>5502</v>
      </c>
      <c r="B1087">
        <v>43493</v>
      </c>
      <c r="D1087" t="s">
        <v>4521</v>
      </c>
      <c r="E1087" t="s">
        <v>1158</v>
      </c>
      <c r="F1087" t="s">
        <v>140</v>
      </c>
      <c r="G1087" t="e">
        <f t="shared" si="209"/>
        <v>#N/A</v>
      </c>
      <c r="H1087" s="15" t="e">
        <f t="shared" si="210"/>
        <v>#N/A</v>
      </c>
      <c r="I1087" s="15" t="e">
        <f t="shared" si="210"/>
        <v>#N/A</v>
      </c>
      <c r="J1087" s="15" t="e">
        <f t="shared" si="210"/>
        <v>#N/A</v>
      </c>
      <c r="K1087" s="15" t="e">
        <f t="shared" si="210"/>
        <v>#N/A</v>
      </c>
      <c r="L1087" s="15" t="e">
        <f t="shared" si="210"/>
        <v>#N/A</v>
      </c>
      <c r="M1087" s="15" t="e">
        <f t="shared" si="210"/>
        <v>#N/A</v>
      </c>
      <c r="N1087" s="15" t="e">
        <f t="shared" si="210"/>
        <v>#N/A</v>
      </c>
      <c r="O1087" s="15" t="e">
        <f t="shared" si="210"/>
        <v>#N/A</v>
      </c>
      <c r="P1087" s="15" t="e">
        <f t="shared" si="210"/>
        <v>#N/A</v>
      </c>
      <c r="Q1087" s="15" t="e">
        <f t="shared" si="210"/>
        <v>#N/A</v>
      </c>
      <c r="R1087" s="15" t="e">
        <f t="shared" si="210"/>
        <v>#N/A</v>
      </c>
      <c r="S1087" s="15" t="e">
        <f t="shared" si="210"/>
        <v>#N/A</v>
      </c>
      <c r="T1087" s="15" t="e">
        <f t="shared" si="210"/>
        <v>#N/A</v>
      </c>
      <c r="U1087" s="15" t="e">
        <f t="shared" si="210"/>
        <v>#N/A</v>
      </c>
      <c r="V1087" s="15" t="e">
        <f t="shared" si="210"/>
        <v>#N/A</v>
      </c>
      <c r="W1087" s="18" t="e">
        <f t="shared" si="211"/>
        <v>#N/A</v>
      </c>
      <c r="X1087" s="18" t="e">
        <f t="shared" si="212"/>
        <v>#N/A</v>
      </c>
      <c r="Y1087" s="18" t="e">
        <f t="shared" si="213"/>
        <v>#N/A</v>
      </c>
      <c r="Z1087" s="18" t="e">
        <f t="shared" si="214"/>
        <v>#N/A</v>
      </c>
      <c r="AA1087" s="15" t="e">
        <f t="shared" si="215"/>
        <v>#N/A</v>
      </c>
      <c r="AB1087" s="15" t="e">
        <f t="shared" si="216"/>
        <v>#N/A</v>
      </c>
      <c r="AC1087" s="15" t="e">
        <f t="shared" si="217"/>
        <v>#N/A</v>
      </c>
    </row>
    <row r="1088" spans="1:29" hidden="1" x14ac:dyDescent="0.2">
      <c r="A1088">
        <v>5503</v>
      </c>
      <c r="B1088">
        <v>43614</v>
      </c>
      <c r="D1088" t="s">
        <v>4522</v>
      </c>
      <c r="E1088" t="s">
        <v>123</v>
      </c>
      <c r="F1088" t="s">
        <v>124</v>
      </c>
      <c r="G1088" t="e">
        <f t="shared" si="209"/>
        <v>#N/A</v>
      </c>
      <c r="H1088" s="15" t="e">
        <f t="shared" si="210"/>
        <v>#N/A</v>
      </c>
      <c r="I1088" s="15" t="e">
        <f t="shared" si="210"/>
        <v>#N/A</v>
      </c>
      <c r="J1088" s="15" t="e">
        <f t="shared" si="210"/>
        <v>#N/A</v>
      </c>
      <c r="K1088" s="15" t="e">
        <f t="shared" si="210"/>
        <v>#N/A</v>
      </c>
      <c r="L1088" s="15" t="e">
        <f t="shared" si="210"/>
        <v>#N/A</v>
      </c>
      <c r="M1088" s="15" t="e">
        <f t="shared" si="210"/>
        <v>#N/A</v>
      </c>
      <c r="N1088" s="15" t="e">
        <f t="shared" si="210"/>
        <v>#N/A</v>
      </c>
      <c r="O1088" s="15" t="e">
        <f t="shared" si="210"/>
        <v>#N/A</v>
      </c>
      <c r="P1088" s="15" t="e">
        <f t="shared" si="210"/>
        <v>#N/A</v>
      </c>
      <c r="Q1088" s="15" t="e">
        <f t="shared" si="210"/>
        <v>#N/A</v>
      </c>
      <c r="R1088" s="15" t="e">
        <f t="shared" si="210"/>
        <v>#N/A</v>
      </c>
      <c r="S1088" s="15" t="e">
        <f t="shared" si="210"/>
        <v>#N/A</v>
      </c>
      <c r="T1088" s="15" t="e">
        <f t="shared" si="210"/>
        <v>#N/A</v>
      </c>
      <c r="U1088" s="15" t="e">
        <f t="shared" si="210"/>
        <v>#N/A</v>
      </c>
      <c r="V1088" s="15" t="e">
        <f t="shared" si="210"/>
        <v>#N/A</v>
      </c>
      <c r="W1088" s="18" t="e">
        <f t="shared" si="211"/>
        <v>#N/A</v>
      </c>
      <c r="X1088" s="18" t="e">
        <f t="shared" si="212"/>
        <v>#N/A</v>
      </c>
      <c r="Y1088" s="18" t="e">
        <f t="shared" si="213"/>
        <v>#N/A</v>
      </c>
      <c r="Z1088" s="18" t="e">
        <f t="shared" si="214"/>
        <v>#N/A</v>
      </c>
      <c r="AA1088" s="15" t="e">
        <f t="shared" si="215"/>
        <v>#N/A</v>
      </c>
      <c r="AB1088" s="15" t="e">
        <f t="shared" si="216"/>
        <v>#N/A</v>
      </c>
      <c r="AC1088" s="15" t="e">
        <f t="shared" si="217"/>
        <v>#N/A</v>
      </c>
    </row>
    <row r="1089" spans="1:29" hidden="1" x14ac:dyDescent="0.2">
      <c r="A1089">
        <v>5504</v>
      </c>
      <c r="B1089">
        <v>43583</v>
      </c>
      <c r="D1089" t="s">
        <v>4523</v>
      </c>
      <c r="E1089" t="s">
        <v>78</v>
      </c>
      <c r="F1089" t="s">
        <v>79</v>
      </c>
      <c r="G1089" t="e">
        <f t="shared" si="209"/>
        <v>#N/A</v>
      </c>
      <c r="H1089" s="15" t="e">
        <f t="shared" si="210"/>
        <v>#N/A</v>
      </c>
      <c r="I1089" s="15" t="e">
        <f t="shared" si="210"/>
        <v>#N/A</v>
      </c>
      <c r="J1089" s="15" t="e">
        <f t="shared" si="210"/>
        <v>#N/A</v>
      </c>
      <c r="K1089" s="15" t="e">
        <f t="shared" si="210"/>
        <v>#N/A</v>
      </c>
      <c r="L1089" s="15" t="e">
        <f t="shared" si="210"/>
        <v>#N/A</v>
      </c>
      <c r="M1089" s="15" t="e">
        <f t="shared" si="210"/>
        <v>#N/A</v>
      </c>
      <c r="N1089" s="15" t="e">
        <f t="shared" si="210"/>
        <v>#N/A</v>
      </c>
      <c r="O1089" s="15" t="e">
        <f t="shared" si="210"/>
        <v>#N/A</v>
      </c>
      <c r="P1089" s="15" t="e">
        <f t="shared" si="210"/>
        <v>#N/A</v>
      </c>
      <c r="Q1089" s="15" t="e">
        <f t="shared" si="210"/>
        <v>#N/A</v>
      </c>
      <c r="R1089" s="15" t="e">
        <f t="shared" si="210"/>
        <v>#N/A</v>
      </c>
      <c r="S1089" s="15" t="e">
        <f t="shared" si="210"/>
        <v>#N/A</v>
      </c>
      <c r="T1089" s="15" t="e">
        <f t="shared" si="210"/>
        <v>#N/A</v>
      </c>
      <c r="U1089" s="15" t="e">
        <f t="shared" si="210"/>
        <v>#N/A</v>
      </c>
      <c r="V1089" s="15" t="e">
        <f t="shared" si="210"/>
        <v>#N/A</v>
      </c>
      <c r="W1089" s="18" t="e">
        <f t="shared" si="211"/>
        <v>#N/A</v>
      </c>
      <c r="X1089" s="18" t="e">
        <f t="shared" si="212"/>
        <v>#N/A</v>
      </c>
      <c r="Y1089" s="18" t="e">
        <f t="shared" si="213"/>
        <v>#N/A</v>
      </c>
      <c r="Z1089" s="18" t="e">
        <f t="shared" si="214"/>
        <v>#N/A</v>
      </c>
      <c r="AA1089" s="15" t="e">
        <f t="shared" si="215"/>
        <v>#N/A</v>
      </c>
      <c r="AB1089" s="15" t="e">
        <f t="shared" si="216"/>
        <v>#N/A</v>
      </c>
      <c r="AC1089" s="15" t="e">
        <f t="shared" si="217"/>
        <v>#N/A</v>
      </c>
    </row>
    <row r="1090" spans="1:29" hidden="1" x14ac:dyDescent="0.2">
      <c r="A1090">
        <v>5505</v>
      </c>
      <c r="B1090">
        <v>43598</v>
      </c>
      <c r="D1090" t="s">
        <v>4524</v>
      </c>
      <c r="E1090" t="s">
        <v>147</v>
      </c>
      <c r="F1090" t="s">
        <v>6266</v>
      </c>
      <c r="G1090" t="e">
        <f t="shared" si="209"/>
        <v>#N/A</v>
      </c>
      <c r="H1090" s="15" t="e">
        <f t="shared" si="210"/>
        <v>#N/A</v>
      </c>
      <c r="I1090" s="15" t="e">
        <f t="shared" si="210"/>
        <v>#N/A</v>
      </c>
      <c r="J1090" s="15" t="e">
        <f t="shared" si="210"/>
        <v>#N/A</v>
      </c>
      <c r="K1090" s="15" t="e">
        <f t="shared" si="210"/>
        <v>#N/A</v>
      </c>
      <c r="L1090" s="15" t="e">
        <f t="shared" si="210"/>
        <v>#N/A</v>
      </c>
      <c r="M1090" s="15" t="e">
        <f t="shared" si="210"/>
        <v>#N/A</v>
      </c>
      <c r="N1090" s="15" t="e">
        <f t="shared" si="210"/>
        <v>#N/A</v>
      </c>
      <c r="O1090" s="15" t="e">
        <f t="shared" si="210"/>
        <v>#N/A</v>
      </c>
      <c r="P1090" s="15" t="e">
        <f t="shared" si="210"/>
        <v>#N/A</v>
      </c>
      <c r="Q1090" s="15" t="e">
        <f t="shared" si="210"/>
        <v>#N/A</v>
      </c>
      <c r="R1090" s="15" t="e">
        <f t="shared" si="210"/>
        <v>#N/A</v>
      </c>
      <c r="S1090" s="15" t="e">
        <f t="shared" si="210"/>
        <v>#N/A</v>
      </c>
      <c r="T1090" s="15" t="e">
        <f t="shared" si="210"/>
        <v>#N/A</v>
      </c>
      <c r="U1090" s="15" t="e">
        <f t="shared" si="210"/>
        <v>#N/A</v>
      </c>
      <c r="V1090" s="15" t="e">
        <f t="shared" si="210"/>
        <v>#N/A</v>
      </c>
      <c r="W1090" s="18" t="e">
        <f t="shared" si="211"/>
        <v>#N/A</v>
      </c>
      <c r="X1090" s="18" t="e">
        <f t="shared" si="212"/>
        <v>#N/A</v>
      </c>
      <c r="Y1090" s="18" t="e">
        <f t="shared" si="213"/>
        <v>#N/A</v>
      </c>
      <c r="Z1090" s="18" t="e">
        <f t="shared" si="214"/>
        <v>#N/A</v>
      </c>
      <c r="AA1090" s="15" t="e">
        <f t="shared" si="215"/>
        <v>#N/A</v>
      </c>
      <c r="AB1090" s="15" t="e">
        <f t="shared" si="216"/>
        <v>#N/A</v>
      </c>
      <c r="AC1090" s="15" t="e">
        <f t="shared" si="217"/>
        <v>#N/A</v>
      </c>
    </row>
    <row r="1091" spans="1:29" hidden="1" x14ac:dyDescent="0.2">
      <c r="A1091">
        <v>5506</v>
      </c>
      <c r="B1091">
        <v>43606</v>
      </c>
      <c r="D1091" t="s">
        <v>4525</v>
      </c>
      <c r="E1091" t="s">
        <v>57</v>
      </c>
      <c r="F1091" t="s">
        <v>61</v>
      </c>
      <c r="G1091" t="str">
        <f t="shared" si="209"/>
        <v>Red Cliffs AusNet Comms Uplift</v>
      </c>
      <c r="H1091" s="15">
        <f t="shared" si="210"/>
        <v>0</v>
      </c>
      <c r="I1091" s="15">
        <f t="shared" si="210"/>
        <v>0</v>
      </c>
      <c r="J1091" s="15">
        <f t="shared" si="210"/>
        <v>151.03</v>
      </c>
      <c r="K1091" s="15">
        <f t="shared" si="210"/>
        <v>248484.22</v>
      </c>
      <c r="L1091" s="15">
        <f t="shared" si="210"/>
        <v>0</v>
      </c>
      <c r="M1091" s="15">
        <f t="shared" si="210"/>
        <v>0</v>
      </c>
      <c r="N1091" s="15">
        <f t="shared" si="210"/>
        <v>230000</v>
      </c>
      <c r="O1091" s="15">
        <f t="shared" si="210"/>
        <v>151.03</v>
      </c>
      <c r="P1091" s="15">
        <f t="shared" si="210"/>
        <v>151.03</v>
      </c>
      <c r="Q1091" s="15">
        <f t="shared" si="210"/>
        <v>0</v>
      </c>
      <c r="R1091" s="15">
        <f t="shared" si="210"/>
        <v>248484.22</v>
      </c>
      <c r="S1091" s="15">
        <f t="shared" si="210"/>
        <v>248484.22</v>
      </c>
      <c r="T1091" s="15">
        <f t="shared" si="210"/>
        <v>0</v>
      </c>
      <c r="U1091" s="15">
        <f t="shared" si="210"/>
        <v>0</v>
      </c>
      <c r="V1091" s="15">
        <f t="shared" si="210"/>
        <v>0</v>
      </c>
      <c r="W1091" s="18">
        <f t="shared" si="211"/>
        <v>230000</v>
      </c>
      <c r="X1091" s="18">
        <f t="shared" si="212"/>
        <v>248484.22</v>
      </c>
      <c r="Y1091" s="18">
        <f t="shared" si="213"/>
        <v>-18484.22</v>
      </c>
      <c r="Z1091" s="18">
        <f t="shared" si="214"/>
        <v>0</v>
      </c>
      <c r="AA1091" s="15">
        <f t="shared" si="215"/>
        <v>248333.19</v>
      </c>
      <c r="AB1091" s="15">
        <f t="shared" si="216"/>
        <v>151.03</v>
      </c>
      <c r="AC1091" s="15">
        <f t="shared" si="217"/>
        <v>0</v>
      </c>
    </row>
    <row r="1092" spans="1:29" hidden="1" x14ac:dyDescent="0.2">
      <c r="A1092">
        <v>5507</v>
      </c>
      <c r="B1092">
        <v>43611</v>
      </c>
      <c r="D1092" t="s">
        <v>4527</v>
      </c>
      <c r="E1092" t="s">
        <v>1158</v>
      </c>
      <c r="F1092" t="s">
        <v>140</v>
      </c>
      <c r="G1092" t="str">
        <f t="shared" si="209"/>
        <v>Kambalda RTU Upgrade</v>
      </c>
      <c r="H1092" s="15">
        <f t="shared" si="210"/>
        <v>0</v>
      </c>
      <c r="I1092" s="15">
        <f t="shared" si="210"/>
        <v>0</v>
      </c>
      <c r="J1092" s="15">
        <f t="shared" si="210"/>
        <v>243907.7</v>
      </c>
      <c r="K1092" s="15">
        <f t="shared" si="210"/>
        <v>654555.57999999996</v>
      </c>
      <c r="L1092" s="15">
        <f t="shared" si="210"/>
        <v>0</v>
      </c>
      <c r="M1092" s="15">
        <f t="shared" si="210"/>
        <v>586250</v>
      </c>
      <c r="N1092" s="15">
        <f t="shared" si="210"/>
        <v>1005000</v>
      </c>
      <c r="O1092" s="15">
        <f t="shared" si="210"/>
        <v>235347.99</v>
      </c>
      <c r="P1092" s="15">
        <f t="shared" si="210"/>
        <v>243907.7</v>
      </c>
      <c r="Q1092" s="15">
        <f t="shared" si="210"/>
        <v>0</v>
      </c>
      <c r="R1092" s="15">
        <f t="shared" si="210"/>
        <v>645995.87</v>
      </c>
      <c r="S1092" s="15">
        <f t="shared" si="210"/>
        <v>654555.57999999996</v>
      </c>
      <c r="T1092" s="15">
        <f t="shared" si="210"/>
        <v>0</v>
      </c>
      <c r="U1092" s="15">
        <f t="shared" si="210"/>
        <v>74459.5</v>
      </c>
      <c r="V1092" s="15">
        <f t="shared" si="210"/>
        <v>0</v>
      </c>
      <c r="W1092" s="18">
        <f t="shared" si="211"/>
        <v>1005000</v>
      </c>
      <c r="X1092" s="18">
        <f t="shared" si="212"/>
        <v>654555.57999999996</v>
      </c>
      <c r="Y1092" s="18">
        <f t="shared" si="213"/>
        <v>350444.42000000004</v>
      </c>
      <c r="Z1092" s="18">
        <f t="shared" si="214"/>
        <v>586250</v>
      </c>
      <c r="AA1092" s="15">
        <f t="shared" si="215"/>
        <v>410647.87999999995</v>
      </c>
      <c r="AB1092" s="15">
        <f t="shared" si="216"/>
        <v>243907.7</v>
      </c>
      <c r="AC1092" s="15">
        <f t="shared" si="217"/>
        <v>0</v>
      </c>
    </row>
    <row r="1093" spans="1:29" hidden="1" x14ac:dyDescent="0.2">
      <c r="A1093">
        <v>5508</v>
      </c>
      <c r="B1093">
        <v>43610</v>
      </c>
      <c r="D1093" t="s">
        <v>4529</v>
      </c>
      <c r="E1093" t="s">
        <v>1158</v>
      </c>
      <c r="F1093" t="s">
        <v>140</v>
      </c>
      <c r="G1093" t="str">
        <f t="shared" si="209"/>
        <v>Kal South RTU Upgrade</v>
      </c>
      <c r="H1093" s="15">
        <f t="shared" si="210"/>
        <v>0</v>
      </c>
      <c r="I1093" s="15">
        <f t="shared" si="210"/>
        <v>0</v>
      </c>
      <c r="J1093" s="15">
        <f t="shared" si="210"/>
        <v>581720.49</v>
      </c>
      <c r="K1093" s="15">
        <f t="shared" si="210"/>
        <v>1084845.53</v>
      </c>
      <c r="L1093" s="15">
        <f t="shared" si="210"/>
        <v>0</v>
      </c>
      <c r="M1093" s="15">
        <f t="shared" si="210"/>
        <v>659166.68999999994</v>
      </c>
      <c r="N1093" s="15">
        <f t="shared" si="210"/>
        <v>1130000</v>
      </c>
      <c r="O1093" s="15">
        <f t="shared" si="210"/>
        <v>345506.51</v>
      </c>
      <c r="P1093" s="15">
        <f t="shared" si="210"/>
        <v>581720.49</v>
      </c>
      <c r="Q1093" s="15">
        <f t="shared" si="210"/>
        <v>0</v>
      </c>
      <c r="R1093" s="15">
        <f t="shared" si="210"/>
        <v>848631.55</v>
      </c>
      <c r="S1093" s="15">
        <f t="shared" si="210"/>
        <v>1084845.53</v>
      </c>
      <c r="T1093" s="15">
        <f t="shared" si="210"/>
        <v>0</v>
      </c>
      <c r="U1093" s="15">
        <f t="shared" si="210"/>
        <v>10653.68</v>
      </c>
      <c r="V1093" s="15">
        <f t="shared" si="210"/>
        <v>0</v>
      </c>
      <c r="W1093" s="18">
        <f t="shared" si="211"/>
        <v>1130000</v>
      </c>
      <c r="X1093" s="18">
        <f t="shared" si="212"/>
        <v>1084845.53</v>
      </c>
      <c r="Y1093" s="18">
        <f t="shared" si="213"/>
        <v>45154.469999999972</v>
      </c>
      <c r="Z1093" s="18">
        <f t="shared" si="214"/>
        <v>659166.68999999994</v>
      </c>
      <c r="AA1093" s="15">
        <f t="shared" si="215"/>
        <v>503125.04000000004</v>
      </c>
      <c r="AB1093" s="15">
        <f t="shared" si="216"/>
        <v>581720.49</v>
      </c>
      <c r="AC1093" s="15">
        <f t="shared" si="217"/>
        <v>0</v>
      </c>
    </row>
    <row r="1094" spans="1:29" hidden="1" x14ac:dyDescent="0.2">
      <c r="A1094">
        <v>5510</v>
      </c>
      <c r="B1094">
        <v>42220</v>
      </c>
      <c r="C1094" t="s">
        <v>4530</v>
      </c>
      <c r="D1094" t="s">
        <v>4531</v>
      </c>
      <c r="E1094" t="s">
        <v>1158</v>
      </c>
      <c r="F1094" t="s">
        <v>140</v>
      </c>
      <c r="G1094" t="str">
        <f t="shared" si="209"/>
        <v>TGP Boodarie Turbine Overhaul</v>
      </c>
      <c r="H1094" s="15">
        <f t="shared" si="210"/>
        <v>0</v>
      </c>
      <c r="I1094" s="15">
        <f t="shared" si="210"/>
        <v>0</v>
      </c>
      <c r="J1094" s="15">
        <f t="shared" si="210"/>
        <v>-0.02</v>
      </c>
      <c r="K1094" s="15">
        <f t="shared" si="210"/>
        <v>1071309.71</v>
      </c>
      <c r="L1094" s="15">
        <f t="shared" si="210"/>
        <v>0</v>
      </c>
      <c r="M1094" s="15">
        <f t="shared" si="210"/>
        <v>0</v>
      </c>
      <c r="N1094" s="15">
        <f t="shared" si="210"/>
        <v>0</v>
      </c>
      <c r="O1094" s="15">
        <f t="shared" si="210"/>
        <v>-0.02</v>
      </c>
      <c r="P1094" s="15">
        <f t="shared" si="210"/>
        <v>-0.02</v>
      </c>
      <c r="Q1094" s="15">
        <f t="shared" si="210"/>
        <v>0</v>
      </c>
      <c r="R1094" s="15">
        <f t="shared" si="210"/>
        <v>1071309.71</v>
      </c>
      <c r="S1094" s="15">
        <f t="shared" si="210"/>
        <v>1071309.71</v>
      </c>
      <c r="T1094" s="15">
        <f t="shared" si="210"/>
        <v>0</v>
      </c>
      <c r="U1094" s="15">
        <f t="shared" si="210"/>
        <v>0</v>
      </c>
      <c r="V1094" s="15">
        <f t="shared" si="210"/>
        <v>0</v>
      </c>
      <c r="W1094" s="18">
        <f t="shared" si="211"/>
        <v>0</v>
      </c>
      <c r="X1094" s="18">
        <f t="shared" si="212"/>
        <v>1071309.71</v>
      </c>
      <c r="Y1094" s="18">
        <f t="shared" si="213"/>
        <v>-1071309.71</v>
      </c>
      <c r="Z1094" s="18">
        <f t="shared" si="214"/>
        <v>0</v>
      </c>
      <c r="AA1094" s="15">
        <f t="shared" si="215"/>
        <v>1071309.73</v>
      </c>
      <c r="AB1094" s="15">
        <f t="shared" si="216"/>
        <v>-0.02</v>
      </c>
      <c r="AC1094" s="15">
        <f t="shared" si="217"/>
        <v>0</v>
      </c>
    </row>
    <row r="1095" spans="1:29" hidden="1" x14ac:dyDescent="0.2">
      <c r="A1095">
        <v>5511</v>
      </c>
      <c r="B1095">
        <v>43650</v>
      </c>
      <c r="C1095" t="s">
        <v>4532</v>
      </c>
      <c r="D1095" t="s">
        <v>4533</v>
      </c>
      <c r="E1095" t="s">
        <v>123</v>
      </c>
      <c r="F1095" t="s">
        <v>124</v>
      </c>
      <c r="G1095" t="e">
        <f t="shared" si="209"/>
        <v>#N/A</v>
      </c>
      <c r="H1095" s="15" t="e">
        <f t="shared" si="210"/>
        <v>#N/A</v>
      </c>
      <c r="I1095" s="15" t="e">
        <f t="shared" si="210"/>
        <v>#N/A</v>
      </c>
      <c r="J1095" s="15" t="e">
        <f t="shared" si="210"/>
        <v>#N/A</v>
      </c>
      <c r="K1095" s="15" t="e">
        <f t="shared" si="210"/>
        <v>#N/A</v>
      </c>
      <c r="L1095" s="15" t="e">
        <f t="shared" si="210"/>
        <v>#N/A</v>
      </c>
      <c r="M1095" s="15" t="e">
        <f t="shared" si="210"/>
        <v>#N/A</v>
      </c>
      <c r="N1095" s="15" t="e">
        <f t="shared" si="210"/>
        <v>#N/A</v>
      </c>
      <c r="O1095" s="15" t="e">
        <f t="shared" si="210"/>
        <v>#N/A</v>
      </c>
      <c r="P1095" s="15" t="e">
        <f t="shared" si="210"/>
        <v>#N/A</v>
      </c>
      <c r="Q1095" s="15" t="e">
        <f t="shared" si="210"/>
        <v>#N/A</v>
      </c>
      <c r="R1095" s="15" t="e">
        <f t="shared" si="210"/>
        <v>#N/A</v>
      </c>
      <c r="S1095" s="15" t="e">
        <f t="shared" si="210"/>
        <v>#N/A</v>
      </c>
      <c r="T1095" s="15" t="e">
        <f t="shared" si="210"/>
        <v>#N/A</v>
      </c>
      <c r="U1095" s="15" t="e">
        <f t="shared" si="210"/>
        <v>#N/A</v>
      </c>
      <c r="V1095" s="15" t="e">
        <f t="shared" si="210"/>
        <v>#N/A</v>
      </c>
      <c r="W1095" s="18" t="e">
        <f t="shared" si="211"/>
        <v>#N/A</v>
      </c>
      <c r="X1095" s="18" t="e">
        <f t="shared" si="212"/>
        <v>#N/A</v>
      </c>
      <c r="Y1095" s="18" t="e">
        <f t="shared" si="213"/>
        <v>#N/A</v>
      </c>
      <c r="Z1095" s="18" t="e">
        <f t="shared" si="214"/>
        <v>#N/A</v>
      </c>
      <c r="AA1095" s="15" t="e">
        <f t="shared" si="215"/>
        <v>#N/A</v>
      </c>
      <c r="AB1095" s="15" t="e">
        <f t="shared" si="216"/>
        <v>#N/A</v>
      </c>
      <c r="AC1095" s="15" t="e">
        <f t="shared" si="217"/>
        <v>#N/A</v>
      </c>
    </row>
    <row r="1096" spans="1:29" hidden="1" x14ac:dyDescent="0.2">
      <c r="A1096">
        <v>5512</v>
      </c>
      <c r="B1096">
        <v>41920</v>
      </c>
      <c r="D1096" t="s">
        <v>4534</v>
      </c>
      <c r="E1096" t="s">
        <v>1158</v>
      </c>
      <c r="F1096" t="s">
        <v>140</v>
      </c>
      <c r="G1096" t="e">
        <f t="shared" si="209"/>
        <v>#N/A</v>
      </c>
      <c r="H1096" s="15" t="e">
        <f t="shared" ref="H1096:V1112" si="218">VLOOKUP($A1096,SIBMonthly,H$1,FALSE)</f>
        <v>#N/A</v>
      </c>
      <c r="I1096" s="15" t="e">
        <f t="shared" si="218"/>
        <v>#N/A</v>
      </c>
      <c r="J1096" s="15" t="e">
        <f t="shared" si="218"/>
        <v>#N/A</v>
      </c>
      <c r="K1096" s="15" t="e">
        <f t="shared" si="218"/>
        <v>#N/A</v>
      </c>
      <c r="L1096" s="15" t="e">
        <f t="shared" si="218"/>
        <v>#N/A</v>
      </c>
      <c r="M1096" s="15" t="e">
        <f t="shared" si="218"/>
        <v>#N/A</v>
      </c>
      <c r="N1096" s="15" t="e">
        <f t="shared" si="218"/>
        <v>#N/A</v>
      </c>
      <c r="O1096" s="15" t="e">
        <f t="shared" si="218"/>
        <v>#N/A</v>
      </c>
      <c r="P1096" s="15" t="e">
        <f t="shared" si="218"/>
        <v>#N/A</v>
      </c>
      <c r="Q1096" s="15" t="e">
        <f t="shared" si="218"/>
        <v>#N/A</v>
      </c>
      <c r="R1096" s="15" t="e">
        <f t="shared" si="218"/>
        <v>#N/A</v>
      </c>
      <c r="S1096" s="15" t="e">
        <f t="shared" si="218"/>
        <v>#N/A</v>
      </c>
      <c r="T1096" s="15" t="e">
        <f t="shared" si="218"/>
        <v>#N/A</v>
      </c>
      <c r="U1096" s="15" t="e">
        <f t="shared" si="218"/>
        <v>#N/A</v>
      </c>
      <c r="V1096" s="15" t="e">
        <f t="shared" si="218"/>
        <v>#N/A</v>
      </c>
      <c r="W1096" s="18" t="e">
        <f t="shared" si="211"/>
        <v>#N/A</v>
      </c>
      <c r="X1096" s="18" t="e">
        <f t="shared" si="212"/>
        <v>#N/A</v>
      </c>
      <c r="Y1096" s="18" t="e">
        <f t="shared" si="213"/>
        <v>#N/A</v>
      </c>
      <c r="Z1096" s="18" t="e">
        <f t="shared" si="214"/>
        <v>#N/A</v>
      </c>
      <c r="AA1096" s="15" t="e">
        <f t="shared" si="215"/>
        <v>#N/A</v>
      </c>
      <c r="AB1096" s="15" t="e">
        <f t="shared" si="216"/>
        <v>#N/A</v>
      </c>
      <c r="AC1096" s="15" t="e">
        <f t="shared" si="217"/>
        <v>#N/A</v>
      </c>
    </row>
    <row r="1097" spans="1:29" hidden="1" x14ac:dyDescent="0.2">
      <c r="A1097">
        <v>5513</v>
      </c>
      <c r="B1097">
        <v>43216</v>
      </c>
      <c r="D1097" t="s">
        <v>4535</v>
      </c>
      <c r="E1097" t="s">
        <v>1158</v>
      </c>
      <c r="F1097" t="s">
        <v>140</v>
      </c>
      <c r="G1097" t="str">
        <f t="shared" si="209"/>
        <v>Mt Magnet Lateral Hill 60 Inlet Piping Delivery</v>
      </c>
      <c r="H1097" s="15">
        <f t="shared" si="218"/>
        <v>0</v>
      </c>
      <c r="I1097" s="15">
        <f t="shared" si="218"/>
        <v>0</v>
      </c>
      <c r="J1097" s="15">
        <f t="shared" si="218"/>
        <v>157224.95999999999</v>
      </c>
      <c r="K1097" s="15">
        <f t="shared" si="218"/>
        <v>409063.85</v>
      </c>
      <c r="L1097" s="15">
        <f t="shared" si="218"/>
        <v>0</v>
      </c>
      <c r="M1097" s="15">
        <f t="shared" si="218"/>
        <v>0</v>
      </c>
      <c r="N1097" s="15">
        <f t="shared" si="218"/>
        <v>0</v>
      </c>
      <c r="O1097" s="15">
        <f t="shared" si="218"/>
        <v>396257.19</v>
      </c>
      <c r="P1097" s="15">
        <f t="shared" si="218"/>
        <v>157224.95999999999</v>
      </c>
      <c r="Q1097" s="15">
        <f t="shared" si="218"/>
        <v>0</v>
      </c>
      <c r="R1097" s="15">
        <f t="shared" si="218"/>
        <v>648096.07999999996</v>
      </c>
      <c r="S1097" s="15">
        <f t="shared" si="218"/>
        <v>409063.85</v>
      </c>
      <c r="T1097" s="15">
        <f t="shared" si="218"/>
        <v>0</v>
      </c>
      <c r="U1097" s="15">
        <f t="shared" si="218"/>
        <v>18144.22</v>
      </c>
      <c r="V1097" s="15">
        <f t="shared" si="218"/>
        <v>0</v>
      </c>
      <c r="W1097" s="18">
        <f t="shared" si="211"/>
        <v>0</v>
      </c>
      <c r="X1097" s="18">
        <f t="shared" si="212"/>
        <v>409063.85</v>
      </c>
      <c r="Y1097" s="18">
        <f t="shared" si="213"/>
        <v>-409063.85</v>
      </c>
      <c r="Z1097" s="18">
        <f t="shared" si="214"/>
        <v>0</v>
      </c>
      <c r="AA1097" s="15">
        <f t="shared" si="215"/>
        <v>251838.88999999998</v>
      </c>
      <c r="AB1097" s="15">
        <f t="shared" si="216"/>
        <v>157224.95999999999</v>
      </c>
      <c r="AC1097" s="15">
        <f t="shared" si="217"/>
        <v>0</v>
      </c>
    </row>
    <row r="1098" spans="1:29" hidden="1" x14ac:dyDescent="0.2">
      <c r="A1098">
        <v>5514</v>
      </c>
      <c r="B1098">
        <v>43680</v>
      </c>
      <c r="D1098" t="s">
        <v>6312</v>
      </c>
      <c r="E1098" t="s">
        <v>6273</v>
      </c>
      <c r="F1098" t="s">
        <v>1762</v>
      </c>
      <c r="G1098" t="e">
        <f t="shared" si="209"/>
        <v>#N/A</v>
      </c>
      <c r="H1098" s="15" t="e">
        <f t="shared" si="218"/>
        <v>#N/A</v>
      </c>
      <c r="I1098" s="15" t="e">
        <f t="shared" si="218"/>
        <v>#N/A</v>
      </c>
      <c r="J1098" s="15" t="e">
        <f t="shared" si="218"/>
        <v>#N/A</v>
      </c>
      <c r="K1098" s="15" t="e">
        <f t="shared" si="218"/>
        <v>#N/A</v>
      </c>
      <c r="L1098" s="15" t="e">
        <f t="shared" si="218"/>
        <v>#N/A</v>
      </c>
      <c r="M1098" s="15" t="e">
        <f t="shared" si="218"/>
        <v>#N/A</v>
      </c>
      <c r="N1098" s="15" t="e">
        <f t="shared" si="218"/>
        <v>#N/A</v>
      </c>
      <c r="O1098" s="15" t="e">
        <f t="shared" si="218"/>
        <v>#N/A</v>
      </c>
      <c r="P1098" s="15" t="e">
        <f t="shared" si="218"/>
        <v>#N/A</v>
      </c>
      <c r="Q1098" s="15" t="e">
        <f t="shared" si="218"/>
        <v>#N/A</v>
      </c>
      <c r="R1098" s="15" t="e">
        <f t="shared" si="218"/>
        <v>#N/A</v>
      </c>
      <c r="S1098" s="15" t="e">
        <f t="shared" si="218"/>
        <v>#N/A</v>
      </c>
      <c r="T1098" s="15" t="e">
        <f t="shared" si="218"/>
        <v>#N/A</v>
      </c>
      <c r="U1098" s="15" t="e">
        <f t="shared" si="218"/>
        <v>#N/A</v>
      </c>
      <c r="V1098" s="15" t="e">
        <f t="shared" si="218"/>
        <v>#N/A</v>
      </c>
      <c r="W1098" s="18" t="e">
        <f t="shared" si="211"/>
        <v>#N/A</v>
      </c>
      <c r="X1098" s="18" t="e">
        <f t="shared" si="212"/>
        <v>#N/A</v>
      </c>
      <c r="Y1098" s="18" t="e">
        <f t="shared" si="213"/>
        <v>#N/A</v>
      </c>
      <c r="Z1098" s="18" t="e">
        <f t="shared" si="214"/>
        <v>#N/A</v>
      </c>
      <c r="AA1098" s="15" t="e">
        <f t="shared" si="215"/>
        <v>#N/A</v>
      </c>
      <c r="AB1098" s="15" t="e">
        <f t="shared" si="216"/>
        <v>#N/A</v>
      </c>
      <c r="AC1098" s="15" t="e">
        <f t="shared" si="217"/>
        <v>#N/A</v>
      </c>
    </row>
    <row r="1099" spans="1:29" hidden="1" x14ac:dyDescent="0.2">
      <c r="A1099">
        <v>5515</v>
      </c>
      <c r="B1099">
        <v>43423</v>
      </c>
      <c r="D1099" t="s">
        <v>4538</v>
      </c>
      <c r="E1099" t="s">
        <v>6273</v>
      </c>
      <c r="F1099" t="s">
        <v>1762</v>
      </c>
      <c r="G1099" t="e">
        <f t="shared" si="209"/>
        <v>#N/A</v>
      </c>
      <c r="H1099" s="15" t="e">
        <f t="shared" si="218"/>
        <v>#N/A</v>
      </c>
      <c r="I1099" s="15" t="e">
        <f t="shared" si="218"/>
        <v>#N/A</v>
      </c>
      <c r="J1099" s="15" t="e">
        <f t="shared" si="218"/>
        <v>#N/A</v>
      </c>
      <c r="K1099" s="15" t="e">
        <f t="shared" si="218"/>
        <v>#N/A</v>
      </c>
      <c r="L1099" s="15" t="e">
        <f t="shared" si="218"/>
        <v>#N/A</v>
      </c>
      <c r="M1099" s="15" t="e">
        <f t="shared" si="218"/>
        <v>#N/A</v>
      </c>
      <c r="N1099" s="15" t="e">
        <f t="shared" si="218"/>
        <v>#N/A</v>
      </c>
      <c r="O1099" s="15" t="e">
        <f t="shared" si="218"/>
        <v>#N/A</v>
      </c>
      <c r="P1099" s="15" t="e">
        <f t="shared" si="218"/>
        <v>#N/A</v>
      </c>
      <c r="Q1099" s="15" t="e">
        <f t="shared" si="218"/>
        <v>#N/A</v>
      </c>
      <c r="R1099" s="15" t="e">
        <f t="shared" si="218"/>
        <v>#N/A</v>
      </c>
      <c r="S1099" s="15" t="e">
        <f t="shared" si="218"/>
        <v>#N/A</v>
      </c>
      <c r="T1099" s="15" t="e">
        <f t="shared" si="218"/>
        <v>#N/A</v>
      </c>
      <c r="U1099" s="15" t="e">
        <f t="shared" si="218"/>
        <v>#N/A</v>
      </c>
      <c r="V1099" s="15" t="e">
        <f t="shared" si="218"/>
        <v>#N/A</v>
      </c>
      <c r="W1099" s="18" t="e">
        <f t="shared" si="211"/>
        <v>#N/A</v>
      </c>
      <c r="X1099" s="18" t="e">
        <f t="shared" si="212"/>
        <v>#N/A</v>
      </c>
      <c r="Y1099" s="18" t="e">
        <f t="shared" si="213"/>
        <v>#N/A</v>
      </c>
      <c r="Z1099" s="18" t="e">
        <f t="shared" si="214"/>
        <v>#N/A</v>
      </c>
      <c r="AA1099" s="15" t="e">
        <f t="shared" si="215"/>
        <v>#N/A</v>
      </c>
      <c r="AB1099" s="15" t="e">
        <f t="shared" si="216"/>
        <v>#N/A</v>
      </c>
      <c r="AC1099" s="15" t="e">
        <f t="shared" si="217"/>
        <v>#N/A</v>
      </c>
    </row>
    <row r="1100" spans="1:29" hidden="1" x14ac:dyDescent="0.2">
      <c r="A1100">
        <v>5516</v>
      </c>
      <c r="B1100">
        <v>43561</v>
      </c>
      <c r="D1100" t="s">
        <v>4539</v>
      </c>
      <c r="E1100" t="s">
        <v>941</v>
      </c>
      <c r="F1100" t="s">
        <v>942</v>
      </c>
      <c r="G1100" t="str">
        <f t="shared" si="209"/>
        <v xml:space="preserve">565-569 Melbourne Road, Spotswood </v>
      </c>
      <c r="H1100" s="15">
        <f t="shared" si="218"/>
        <v>0</v>
      </c>
      <c r="I1100" s="15">
        <f t="shared" si="218"/>
        <v>0</v>
      </c>
      <c r="J1100" s="15">
        <f t="shared" si="218"/>
        <v>1402.8</v>
      </c>
      <c r="K1100" s="15">
        <f t="shared" si="218"/>
        <v>5691.58</v>
      </c>
      <c r="L1100" s="15">
        <f t="shared" si="218"/>
        <v>0</v>
      </c>
      <c r="M1100" s="15">
        <f t="shared" si="218"/>
        <v>0</v>
      </c>
      <c r="N1100" s="15">
        <f t="shared" si="218"/>
        <v>0</v>
      </c>
      <c r="O1100" s="15">
        <f t="shared" si="218"/>
        <v>1073.8</v>
      </c>
      <c r="P1100" s="15">
        <f t="shared" si="218"/>
        <v>1402.8</v>
      </c>
      <c r="Q1100" s="15">
        <f t="shared" si="218"/>
        <v>0</v>
      </c>
      <c r="R1100" s="15">
        <f t="shared" si="218"/>
        <v>5362.58</v>
      </c>
      <c r="S1100" s="15">
        <f t="shared" si="218"/>
        <v>5691.58</v>
      </c>
      <c r="T1100" s="15">
        <f t="shared" si="218"/>
        <v>0</v>
      </c>
      <c r="U1100" s="15">
        <f t="shared" si="218"/>
        <v>0</v>
      </c>
      <c r="V1100" s="15">
        <f t="shared" si="218"/>
        <v>0</v>
      </c>
      <c r="W1100" s="18">
        <f t="shared" si="211"/>
        <v>0</v>
      </c>
      <c r="X1100" s="18">
        <f t="shared" si="212"/>
        <v>5691.58</v>
      </c>
      <c r="Y1100" s="18">
        <f t="shared" si="213"/>
        <v>-5691.58</v>
      </c>
      <c r="Z1100" s="18">
        <f t="shared" si="214"/>
        <v>0</v>
      </c>
      <c r="AA1100" s="15">
        <f t="shared" si="215"/>
        <v>4288.78</v>
      </c>
      <c r="AB1100" s="15">
        <f t="shared" si="216"/>
        <v>1402.8</v>
      </c>
      <c r="AC1100" s="15">
        <f t="shared" si="217"/>
        <v>0</v>
      </c>
    </row>
    <row r="1101" spans="1:29" hidden="1" x14ac:dyDescent="0.2">
      <c r="A1101">
        <v>5517</v>
      </c>
      <c r="B1101">
        <v>41815</v>
      </c>
      <c r="C1101" t="s">
        <v>4540</v>
      </c>
      <c r="D1101" t="s">
        <v>2579</v>
      </c>
      <c r="E1101" t="s">
        <v>941</v>
      </c>
      <c r="F1101" t="s">
        <v>942</v>
      </c>
      <c r="G1101" t="str">
        <f t="shared" si="209"/>
        <v>VTS3 Cardinia Rd Officer South - 295 Cardinia Rd, Officer South</v>
      </c>
      <c r="H1101" s="15">
        <f t="shared" si="218"/>
        <v>0</v>
      </c>
      <c r="I1101" s="15">
        <f t="shared" si="218"/>
        <v>0</v>
      </c>
      <c r="J1101" s="15">
        <f t="shared" si="218"/>
        <v>53705.16</v>
      </c>
      <c r="K1101" s="15">
        <f t="shared" si="218"/>
        <v>54824.46</v>
      </c>
      <c r="L1101" s="15">
        <f t="shared" si="218"/>
        <v>0</v>
      </c>
      <c r="M1101" s="15">
        <f t="shared" si="218"/>
        <v>0</v>
      </c>
      <c r="N1101" s="15">
        <f t="shared" si="218"/>
        <v>0</v>
      </c>
      <c r="O1101" s="15">
        <f t="shared" si="218"/>
        <v>70332.539999999994</v>
      </c>
      <c r="P1101" s="15">
        <f t="shared" si="218"/>
        <v>53705.16</v>
      </c>
      <c r="Q1101" s="15">
        <f t="shared" si="218"/>
        <v>0</v>
      </c>
      <c r="R1101" s="15">
        <f t="shared" si="218"/>
        <v>71451.839999999997</v>
      </c>
      <c r="S1101" s="15">
        <f t="shared" si="218"/>
        <v>54824.46</v>
      </c>
      <c r="T1101" s="15">
        <f t="shared" si="218"/>
        <v>0</v>
      </c>
      <c r="U1101" s="15">
        <f t="shared" si="218"/>
        <v>0</v>
      </c>
      <c r="V1101" s="15">
        <f t="shared" si="218"/>
        <v>0</v>
      </c>
      <c r="W1101" s="18">
        <f t="shared" si="211"/>
        <v>0</v>
      </c>
      <c r="X1101" s="18">
        <f t="shared" si="212"/>
        <v>54824.46</v>
      </c>
      <c r="Y1101" s="18">
        <f t="shared" si="213"/>
        <v>-54824.46</v>
      </c>
      <c r="Z1101" s="18">
        <f t="shared" si="214"/>
        <v>0</v>
      </c>
      <c r="AA1101" s="15">
        <f t="shared" si="215"/>
        <v>1119.2999999999956</v>
      </c>
      <c r="AB1101" s="15">
        <f t="shared" si="216"/>
        <v>53705.16</v>
      </c>
      <c r="AC1101" s="15">
        <f t="shared" si="217"/>
        <v>0</v>
      </c>
    </row>
    <row r="1102" spans="1:29" hidden="1" x14ac:dyDescent="0.2">
      <c r="A1102">
        <v>5518</v>
      </c>
      <c r="B1102">
        <v>43672</v>
      </c>
      <c r="D1102" t="s">
        <v>4541</v>
      </c>
      <c r="E1102" t="s">
        <v>941</v>
      </c>
      <c r="F1102" t="s">
        <v>942</v>
      </c>
      <c r="G1102" t="str">
        <f t="shared" si="209"/>
        <v xml:space="preserve">Barwon Water - Old Yeo Rd crossing, Yeo VIC </v>
      </c>
      <c r="H1102" s="15">
        <f t="shared" si="218"/>
        <v>0</v>
      </c>
      <c r="I1102" s="15">
        <f t="shared" si="218"/>
        <v>0</v>
      </c>
      <c r="J1102" s="15">
        <f t="shared" si="218"/>
        <v>3926.36</v>
      </c>
      <c r="K1102" s="15">
        <f t="shared" si="218"/>
        <v>8533.7800000000007</v>
      </c>
      <c r="L1102" s="15">
        <f t="shared" si="218"/>
        <v>0</v>
      </c>
      <c r="M1102" s="15">
        <f t="shared" si="218"/>
        <v>0</v>
      </c>
      <c r="N1102" s="15">
        <f t="shared" si="218"/>
        <v>0</v>
      </c>
      <c r="O1102" s="15">
        <f t="shared" si="218"/>
        <v>3926.36</v>
      </c>
      <c r="P1102" s="15">
        <f t="shared" si="218"/>
        <v>3926.36</v>
      </c>
      <c r="Q1102" s="15">
        <f t="shared" si="218"/>
        <v>0</v>
      </c>
      <c r="R1102" s="15">
        <f t="shared" si="218"/>
        <v>8533.7800000000007</v>
      </c>
      <c r="S1102" s="15">
        <f t="shared" si="218"/>
        <v>8533.7800000000007</v>
      </c>
      <c r="T1102" s="15">
        <f t="shared" si="218"/>
        <v>0</v>
      </c>
      <c r="U1102" s="15">
        <f t="shared" si="218"/>
        <v>0</v>
      </c>
      <c r="V1102" s="15">
        <f t="shared" si="218"/>
        <v>0</v>
      </c>
      <c r="W1102" s="18">
        <f t="shared" si="211"/>
        <v>0</v>
      </c>
      <c r="X1102" s="18">
        <f t="shared" si="212"/>
        <v>8533.7800000000007</v>
      </c>
      <c r="Y1102" s="18">
        <f t="shared" si="213"/>
        <v>-8533.7800000000007</v>
      </c>
      <c r="Z1102" s="18">
        <f t="shared" si="214"/>
        <v>0</v>
      </c>
      <c r="AA1102" s="15">
        <f t="shared" si="215"/>
        <v>4607.42</v>
      </c>
      <c r="AB1102" s="15">
        <f t="shared" si="216"/>
        <v>3926.36</v>
      </c>
      <c r="AC1102" s="15">
        <f t="shared" si="217"/>
        <v>0</v>
      </c>
    </row>
    <row r="1103" spans="1:29" hidden="1" x14ac:dyDescent="0.2">
      <c r="H1103" s="15" t="e">
        <f t="shared" si="218"/>
        <v>#N/A</v>
      </c>
      <c r="I1103" s="15" t="e">
        <f t="shared" si="218"/>
        <v>#N/A</v>
      </c>
      <c r="J1103" s="15" t="e">
        <f t="shared" si="218"/>
        <v>#N/A</v>
      </c>
      <c r="K1103" s="15" t="e">
        <f t="shared" si="218"/>
        <v>#N/A</v>
      </c>
      <c r="L1103" s="15" t="e">
        <f t="shared" si="218"/>
        <v>#N/A</v>
      </c>
      <c r="M1103" s="15" t="e">
        <f t="shared" si="218"/>
        <v>#N/A</v>
      </c>
      <c r="N1103" s="15" t="e">
        <f t="shared" si="218"/>
        <v>#N/A</v>
      </c>
      <c r="O1103" s="15" t="e">
        <f t="shared" si="218"/>
        <v>#N/A</v>
      </c>
      <c r="P1103" s="15" t="e">
        <f t="shared" si="218"/>
        <v>#N/A</v>
      </c>
      <c r="Q1103" s="15" t="e">
        <f t="shared" si="218"/>
        <v>#N/A</v>
      </c>
      <c r="R1103" s="15" t="e">
        <f t="shared" si="218"/>
        <v>#N/A</v>
      </c>
      <c r="S1103" s="15" t="e">
        <f t="shared" si="218"/>
        <v>#N/A</v>
      </c>
      <c r="T1103" s="15" t="e">
        <f t="shared" si="218"/>
        <v>#N/A</v>
      </c>
      <c r="U1103" s="15" t="e">
        <f t="shared" si="218"/>
        <v>#N/A</v>
      </c>
      <c r="V1103" s="15" t="e">
        <f t="shared" si="218"/>
        <v>#N/A</v>
      </c>
      <c r="W1103" s="18" t="e">
        <f t="shared" si="211"/>
        <v>#N/A</v>
      </c>
      <c r="X1103" s="18" t="e">
        <f t="shared" si="212"/>
        <v>#N/A</v>
      </c>
      <c r="Y1103" s="18" t="e">
        <f t="shared" si="213"/>
        <v>#N/A</v>
      </c>
      <c r="Z1103" s="18" t="e">
        <f t="shared" si="214"/>
        <v>#N/A</v>
      </c>
      <c r="AA1103" s="15" t="e">
        <f t="shared" si="215"/>
        <v>#N/A</v>
      </c>
      <c r="AB1103" s="15" t="e">
        <f t="shared" si="216"/>
        <v>#N/A</v>
      </c>
      <c r="AC1103" s="15" t="e">
        <f t="shared" si="217"/>
        <v>#N/A</v>
      </c>
    </row>
    <row r="1104" spans="1:29" hidden="1" x14ac:dyDescent="0.2">
      <c r="H1104" s="15" t="e">
        <f t="shared" si="218"/>
        <v>#N/A</v>
      </c>
      <c r="I1104" s="15" t="e">
        <f t="shared" si="218"/>
        <v>#N/A</v>
      </c>
      <c r="J1104" s="15" t="e">
        <f t="shared" si="218"/>
        <v>#N/A</v>
      </c>
      <c r="K1104" s="15" t="e">
        <f t="shared" si="218"/>
        <v>#N/A</v>
      </c>
      <c r="L1104" s="15" t="e">
        <f t="shared" si="218"/>
        <v>#N/A</v>
      </c>
      <c r="M1104" s="15" t="e">
        <f t="shared" si="218"/>
        <v>#N/A</v>
      </c>
      <c r="N1104" s="15" t="e">
        <f t="shared" si="218"/>
        <v>#N/A</v>
      </c>
      <c r="O1104" s="15" t="e">
        <f t="shared" si="218"/>
        <v>#N/A</v>
      </c>
      <c r="P1104" s="15" t="e">
        <f t="shared" si="218"/>
        <v>#N/A</v>
      </c>
      <c r="Q1104" s="15" t="e">
        <f t="shared" si="218"/>
        <v>#N/A</v>
      </c>
      <c r="R1104" s="15" t="e">
        <f t="shared" si="218"/>
        <v>#N/A</v>
      </c>
      <c r="S1104" s="15" t="e">
        <f t="shared" si="218"/>
        <v>#N/A</v>
      </c>
      <c r="T1104" s="15" t="e">
        <f t="shared" si="218"/>
        <v>#N/A</v>
      </c>
      <c r="U1104" s="15" t="e">
        <f t="shared" si="218"/>
        <v>#N/A</v>
      </c>
      <c r="V1104" s="15" t="e">
        <f t="shared" si="218"/>
        <v>#N/A</v>
      </c>
      <c r="W1104" s="18" t="e">
        <f t="shared" si="211"/>
        <v>#N/A</v>
      </c>
      <c r="X1104" s="18" t="e">
        <f t="shared" si="212"/>
        <v>#N/A</v>
      </c>
      <c r="Y1104" s="18" t="e">
        <f t="shared" si="213"/>
        <v>#N/A</v>
      </c>
      <c r="Z1104" s="18" t="e">
        <f t="shared" si="214"/>
        <v>#N/A</v>
      </c>
      <c r="AA1104" s="15" t="e">
        <f t="shared" si="215"/>
        <v>#N/A</v>
      </c>
      <c r="AB1104" s="15" t="e">
        <f t="shared" si="216"/>
        <v>#N/A</v>
      </c>
      <c r="AC1104" s="15" t="e">
        <f t="shared" si="217"/>
        <v>#N/A</v>
      </c>
    </row>
    <row r="1105" spans="8:29" hidden="1" x14ac:dyDescent="0.2">
      <c r="H1105" s="15" t="e">
        <f t="shared" si="218"/>
        <v>#N/A</v>
      </c>
      <c r="I1105" s="15" t="e">
        <f t="shared" si="218"/>
        <v>#N/A</v>
      </c>
      <c r="J1105" s="15" t="e">
        <f t="shared" si="218"/>
        <v>#N/A</v>
      </c>
      <c r="K1105" s="15" t="e">
        <f t="shared" si="218"/>
        <v>#N/A</v>
      </c>
      <c r="L1105" s="15" t="e">
        <f t="shared" si="218"/>
        <v>#N/A</v>
      </c>
      <c r="M1105" s="15" t="e">
        <f t="shared" si="218"/>
        <v>#N/A</v>
      </c>
      <c r="N1105" s="15" t="e">
        <f t="shared" si="218"/>
        <v>#N/A</v>
      </c>
      <c r="O1105" s="15" t="e">
        <f t="shared" si="218"/>
        <v>#N/A</v>
      </c>
      <c r="P1105" s="15" t="e">
        <f t="shared" si="218"/>
        <v>#N/A</v>
      </c>
      <c r="Q1105" s="15" t="e">
        <f t="shared" si="218"/>
        <v>#N/A</v>
      </c>
      <c r="R1105" s="15" t="e">
        <f t="shared" si="218"/>
        <v>#N/A</v>
      </c>
      <c r="S1105" s="15" t="e">
        <f t="shared" si="218"/>
        <v>#N/A</v>
      </c>
      <c r="T1105" s="15" t="e">
        <f t="shared" si="218"/>
        <v>#N/A</v>
      </c>
      <c r="U1105" s="15" t="e">
        <f t="shared" si="218"/>
        <v>#N/A</v>
      </c>
      <c r="V1105" s="15" t="e">
        <f t="shared" si="218"/>
        <v>#N/A</v>
      </c>
      <c r="W1105" s="18" t="e">
        <f t="shared" si="211"/>
        <v>#N/A</v>
      </c>
      <c r="X1105" s="18" t="e">
        <f t="shared" si="212"/>
        <v>#N/A</v>
      </c>
      <c r="Y1105" s="18" t="e">
        <f t="shared" si="213"/>
        <v>#N/A</v>
      </c>
      <c r="Z1105" s="18" t="e">
        <f t="shared" si="214"/>
        <v>#N/A</v>
      </c>
      <c r="AA1105" s="15" t="e">
        <f t="shared" si="215"/>
        <v>#N/A</v>
      </c>
      <c r="AB1105" s="15" t="e">
        <f t="shared" si="216"/>
        <v>#N/A</v>
      </c>
      <c r="AC1105" s="15" t="e">
        <f t="shared" si="217"/>
        <v>#N/A</v>
      </c>
    </row>
    <row r="1106" spans="8:29" hidden="1" x14ac:dyDescent="0.2">
      <c r="H1106" s="15" t="e">
        <f t="shared" si="218"/>
        <v>#N/A</v>
      </c>
      <c r="I1106" s="15" t="e">
        <f t="shared" si="218"/>
        <v>#N/A</v>
      </c>
      <c r="J1106" s="15" t="e">
        <f t="shared" si="218"/>
        <v>#N/A</v>
      </c>
      <c r="K1106" s="15" t="e">
        <f t="shared" si="218"/>
        <v>#N/A</v>
      </c>
      <c r="L1106" s="15" t="e">
        <f t="shared" si="218"/>
        <v>#N/A</v>
      </c>
      <c r="M1106" s="15" t="e">
        <f t="shared" si="218"/>
        <v>#N/A</v>
      </c>
      <c r="N1106" s="15" t="e">
        <f t="shared" si="218"/>
        <v>#N/A</v>
      </c>
      <c r="O1106" s="15" t="e">
        <f t="shared" si="218"/>
        <v>#N/A</v>
      </c>
      <c r="P1106" s="15" t="e">
        <f t="shared" si="218"/>
        <v>#N/A</v>
      </c>
      <c r="Q1106" s="15" t="e">
        <f t="shared" si="218"/>
        <v>#N/A</v>
      </c>
      <c r="R1106" s="15" t="e">
        <f t="shared" si="218"/>
        <v>#N/A</v>
      </c>
      <c r="S1106" s="15" t="e">
        <f t="shared" si="218"/>
        <v>#N/A</v>
      </c>
      <c r="T1106" s="15" t="e">
        <f t="shared" si="218"/>
        <v>#N/A</v>
      </c>
      <c r="U1106" s="15" t="e">
        <f t="shared" si="218"/>
        <v>#N/A</v>
      </c>
      <c r="V1106" s="15" t="e">
        <f t="shared" si="218"/>
        <v>#N/A</v>
      </c>
      <c r="W1106" s="18" t="e">
        <f t="shared" si="211"/>
        <v>#N/A</v>
      </c>
      <c r="X1106" s="18" t="e">
        <f t="shared" si="212"/>
        <v>#N/A</v>
      </c>
      <c r="Y1106" s="18" t="e">
        <f t="shared" si="213"/>
        <v>#N/A</v>
      </c>
      <c r="Z1106" s="18" t="e">
        <f t="shared" si="214"/>
        <v>#N/A</v>
      </c>
      <c r="AA1106" s="15" t="e">
        <f t="shared" si="215"/>
        <v>#N/A</v>
      </c>
      <c r="AB1106" s="15" t="e">
        <f t="shared" si="216"/>
        <v>#N/A</v>
      </c>
      <c r="AC1106" s="15" t="e">
        <f t="shared" si="217"/>
        <v>#N/A</v>
      </c>
    </row>
    <row r="1107" spans="8:29" hidden="1" x14ac:dyDescent="0.2">
      <c r="H1107" s="15" t="e">
        <f t="shared" si="218"/>
        <v>#N/A</v>
      </c>
      <c r="I1107" s="15" t="e">
        <f t="shared" si="218"/>
        <v>#N/A</v>
      </c>
      <c r="J1107" s="15" t="e">
        <f t="shared" si="218"/>
        <v>#N/A</v>
      </c>
      <c r="K1107" s="15" t="e">
        <f t="shared" si="218"/>
        <v>#N/A</v>
      </c>
      <c r="L1107" s="15" t="e">
        <f t="shared" si="218"/>
        <v>#N/A</v>
      </c>
      <c r="M1107" s="15" t="e">
        <f t="shared" si="218"/>
        <v>#N/A</v>
      </c>
      <c r="N1107" s="15" t="e">
        <f t="shared" si="218"/>
        <v>#N/A</v>
      </c>
      <c r="O1107" s="15" t="e">
        <f t="shared" si="218"/>
        <v>#N/A</v>
      </c>
      <c r="P1107" s="15" t="e">
        <f t="shared" si="218"/>
        <v>#N/A</v>
      </c>
      <c r="Q1107" s="15" t="e">
        <f t="shared" si="218"/>
        <v>#N/A</v>
      </c>
      <c r="R1107" s="15" t="e">
        <f t="shared" si="218"/>
        <v>#N/A</v>
      </c>
      <c r="S1107" s="15" t="e">
        <f t="shared" si="218"/>
        <v>#N/A</v>
      </c>
      <c r="T1107" s="15" t="e">
        <f t="shared" si="218"/>
        <v>#N/A</v>
      </c>
      <c r="U1107" s="15" t="e">
        <f t="shared" si="218"/>
        <v>#N/A</v>
      </c>
      <c r="V1107" s="15" t="e">
        <f t="shared" si="218"/>
        <v>#N/A</v>
      </c>
      <c r="W1107" s="18" t="e">
        <f t="shared" si="211"/>
        <v>#N/A</v>
      </c>
      <c r="X1107" s="18" t="e">
        <f t="shared" si="212"/>
        <v>#N/A</v>
      </c>
      <c r="Y1107" s="18" t="e">
        <f t="shared" si="213"/>
        <v>#N/A</v>
      </c>
      <c r="Z1107" s="18" t="e">
        <f t="shared" si="214"/>
        <v>#N/A</v>
      </c>
      <c r="AA1107" s="15" t="e">
        <f t="shared" si="215"/>
        <v>#N/A</v>
      </c>
      <c r="AB1107" s="15" t="e">
        <f t="shared" si="216"/>
        <v>#N/A</v>
      </c>
      <c r="AC1107" s="15" t="e">
        <f t="shared" si="217"/>
        <v>#N/A</v>
      </c>
    </row>
    <row r="1108" spans="8:29" hidden="1" x14ac:dyDescent="0.2">
      <c r="H1108" s="15" t="e">
        <f t="shared" si="218"/>
        <v>#N/A</v>
      </c>
      <c r="I1108" s="15" t="e">
        <f t="shared" si="218"/>
        <v>#N/A</v>
      </c>
      <c r="J1108" s="15" t="e">
        <f t="shared" si="218"/>
        <v>#N/A</v>
      </c>
      <c r="K1108" s="15" t="e">
        <f t="shared" si="218"/>
        <v>#N/A</v>
      </c>
      <c r="L1108" s="15" t="e">
        <f t="shared" si="218"/>
        <v>#N/A</v>
      </c>
      <c r="M1108" s="15" t="e">
        <f t="shared" si="218"/>
        <v>#N/A</v>
      </c>
      <c r="N1108" s="15" t="e">
        <f t="shared" si="218"/>
        <v>#N/A</v>
      </c>
      <c r="O1108" s="15" t="e">
        <f t="shared" si="218"/>
        <v>#N/A</v>
      </c>
      <c r="P1108" s="15" t="e">
        <f t="shared" si="218"/>
        <v>#N/A</v>
      </c>
      <c r="Q1108" s="15" t="e">
        <f t="shared" si="218"/>
        <v>#N/A</v>
      </c>
      <c r="R1108" s="15" t="e">
        <f t="shared" si="218"/>
        <v>#N/A</v>
      </c>
      <c r="S1108" s="15" t="e">
        <f t="shared" si="218"/>
        <v>#N/A</v>
      </c>
      <c r="T1108" s="15" t="e">
        <f t="shared" si="218"/>
        <v>#N/A</v>
      </c>
      <c r="U1108" s="15" t="e">
        <f t="shared" si="218"/>
        <v>#N/A</v>
      </c>
      <c r="V1108" s="15" t="e">
        <f t="shared" si="218"/>
        <v>#N/A</v>
      </c>
      <c r="W1108" s="18" t="e">
        <f t="shared" si="211"/>
        <v>#N/A</v>
      </c>
      <c r="X1108" s="18" t="e">
        <f t="shared" si="212"/>
        <v>#N/A</v>
      </c>
      <c r="Y1108" s="18" t="e">
        <f t="shared" si="213"/>
        <v>#N/A</v>
      </c>
      <c r="Z1108" s="18" t="e">
        <f t="shared" si="214"/>
        <v>#N/A</v>
      </c>
      <c r="AA1108" s="15" t="e">
        <f t="shared" si="215"/>
        <v>#N/A</v>
      </c>
      <c r="AB1108" s="15" t="e">
        <f t="shared" si="216"/>
        <v>#N/A</v>
      </c>
      <c r="AC1108" s="15" t="e">
        <f t="shared" si="217"/>
        <v>#N/A</v>
      </c>
    </row>
    <row r="1109" spans="8:29" hidden="1" x14ac:dyDescent="0.2">
      <c r="H1109" s="15" t="e">
        <f t="shared" si="218"/>
        <v>#N/A</v>
      </c>
      <c r="I1109" s="15" t="e">
        <f t="shared" si="218"/>
        <v>#N/A</v>
      </c>
      <c r="J1109" s="15" t="e">
        <f t="shared" si="218"/>
        <v>#N/A</v>
      </c>
      <c r="K1109" s="15" t="e">
        <f t="shared" si="218"/>
        <v>#N/A</v>
      </c>
      <c r="L1109" s="15" t="e">
        <f t="shared" si="218"/>
        <v>#N/A</v>
      </c>
      <c r="M1109" s="15" t="e">
        <f t="shared" si="218"/>
        <v>#N/A</v>
      </c>
      <c r="N1109" s="15" t="e">
        <f t="shared" si="218"/>
        <v>#N/A</v>
      </c>
      <c r="O1109" s="15" t="e">
        <f t="shared" si="218"/>
        <v>#N/A</v>
      </c>
      <c r="P1109" s="15" t="e">
        <f t="shared" si="218"/>
        <v>#N/A</v>
      </c>
      <c r="Q1109" s="15" t="e">
        <f t="shared" si="218"/>
        <v>#N/A</v>
      </c>
      <c r="R1109" s="15" t="e">
        <f t="shared" si="218"/>
        <v>#N/A</v>
      </c>
      <c r="S1109" s="15" t="e">
        <f t="shared" si="218"/>
        <v>#N/A</v>
      </c>
      <c r="T1109" s="15" t="e">
        <f t="shared" si="218"/>
        <v>#N/A</v>
      </c>
      <c r="U1109" s="15" t="e">
        <f t="shared" si="218"/>
        <v>#N/A</v>
      </c>
      <c r="V1109" s="15" t="e">
        <f t="shared" si="218"/>
        <v>#N/A</v>
      </c>
      <c r="W1109" s="18" t="e">
        <f t="shared" si="211"/>
        <v>#N/A</v>
      </c>
      <c r="X1109" s="18" t="e">
        <f t="shared" si="212"/>
        <v>#N/A</v>
      </c>
      <c r="Y1109" s="18" t="e">
        <f t="shared" si="213"/>
        <v>#N/A</v>
      </c>
      <c r="Z1109" s="18" t="e">
        <f t="shared" si="214"/>
        <v>#N/A</v>
      </c>
      <c r="AA1109" s="15" t="e">
        <f t="shared" si="215"/>
        <v>#N/A</v>
      </c>
      <c r="AB1109" s="15" t="e">
        <f t="shared" si="216"/>
        <v>#N/A</v>
      </c>
      <c r="AC1109" s="15" t="e">
        <f t="shared" si="217"/>
        <v>#N/A</v>
      </c>
    </row>
    <row r="1110" spans="8:29" hidden="1" x14ac:dyDescent="0.2">
      <c r="H1110" s="15" t="e">
        <f t="shared" si="218"/>
        <v>#N/A</v>
      </c>
      <c r="I1110" s="15" t="e">
        <f t="shared" si="218"/>
        <v>#N/A</v>
      </c>
      <c r="J1110" s="15" t="e">
        <f t="shared" si="218"/>
        <v>#N/A</v>
      </c>
      <c r="K1110" s="15" t="e">
        <f t="shared" si="218"/>
        <v>#N/A</v>
      </c>
      <c r="L1110" s="15" t="e">
        <f t="shared" si="218"/>
        <v>#N/A</v>
      </c>
      <c r="M1110" s="15" t="e">
        <f t="shared" si="218"/>
        <v>#N/A</v>
      </c>
      <c r="N1110" s="15" t="e">
        <f t="shared" si="218"/>
        <v>#N/A</v>
      </c>
      <c r="O1110" s="15" t="e">
        <f t="shared" si="218"/>
        <v>#N/A</v>
      </c>
      <c r="P1110" s="15" t="e">
        <f t="shared" si="218"/>
        <v>#N/A</v>
      </c>
      <c r="Q1110" s="15" t="e">
        <f t="shared" si="218"/>
        <v>#N/A</v>
      </c>
      <c r="R1110" s="15" t="e">
        <f t="shared" si="218"/>
        <v>#N/A</v>
      </c>
      <c r="S1110" s="15" t="e">
        <f t="shared" si="218"/>
        <v>#N/A</v>
      </c>
      <c r="T1110" s="15" t="e">
        <f t="shared" si="218"/>
        <v>#N/A</v>
      </c>
      <c r="U1110" s="15" t="e">
        <f t="shared" si="218"/>
        <v>#N/A</v>
      </c>
      <c r="V1110" s="15" t="e">
        <f t="shared" si="218"/>
        <v>#N/A</v>
      </c>
      <c r="W1110" s="18" t="e">
        <f t="shared" si="211"/>
        <v>#N/A</v>
      </c>
      <c r="X1110" s="18" t="e">
        <f t="shared" si="212"/>
        <v>#N/A</v>
      </c>
      <c r="Y1110" s="18" t="e">
        <f t="shared" si="213"/>
        <v>#N/A</v>
      </c>
      <c r="Z1110" s="18" t="e">
        <f t="shared" si="214"/>
        <v>#N/A</v>
      </c>
      <c r="AA1110" s="15" t="e">
        <f t="shared" si="215"/>
        <v>#N/A</v>
      </c>
      <c r="AB1110" s="15" t="e">
        <f t="shared" si="216"/>
        <v>#N/A</v>
      </c>
      <c r="AC1110" s="15" t="e">
        <f t="shared" si="217"/>
        <v>#N/A</v>
      </c>
    </row>
    <row r="1111" spans="8:29" hidden="1" x14ac:dyDescent="0.2">
      <c r="H1111" s="15" t="e">
        <f t="shared" si="218"/>
        <v>#N/A</v>
      </c>
      <c r="I1111" s="15" t="e">
        <f t="shared" si="218"/>
        <v>#N/A</v>
      </c>
      <c r="J1111" s="15" t="e">
        <f t="shared" si="218"/>
        <v>#N/A</v>
      </c>
      <c r="K1111" s="15" t="e">
        <f t="shared" si="218"/>
        <v>#N/A</v>
      </c>
      <c r="L1111" s="15" t="e">
        <f t="shared" si="218"/>
        <v>#N/A</v>
      </c>
      <c r="M1111" s="15" t="e">
        <f t="shared" si="218"/>
        <v>#N/A</v>
      </c>
      <c r="N1111" s="15" t="e">
        <f t="shared" si="218"/>
        <v>#N/A</v>
      </c>
      <c r="O1111" s="15" t="e">
        <f t="shared" si="218"/>
        <v>#N/A</v>
      </c>
      <c r="P1111" s="15" t="e">
        <f t="shared" si="218"/>
        <v>#N/A</v>
      </c>
      <c r="Q1111" s="15" t="e">
        <f t="shared" si="218"/>
        <v>#N/A</v>
      </c>
      <c r="R1111" s="15" t="e">
        <f t="shared" si="218"/>
        <v>#N/A</v>
      </c>
      <c r="S1111" s="15" t="e">
        <f t="shared" si="218"/>
        <v>#N/A</v>
      </c>
      <c r="T1111" s="15" t="e">
        <f t="shared" si="218"/>
        <v>#N/A</v>
      </c>
      <c r="U1111" s="15" t="e">
        <f t="shared" si="218"/>
        <v>#N/A</v>
      </c>
      <c r="V1111" s="15" t="e">
        <f t="shared" si="218"/>
        <v>#N/A</v>
      </c>
      <c r="W1111" s="18" t="e">
        <f t="shared" si="211"/>
        <v>#N/A</v>
      </c>
      <c r="X1111" s="18" t="e">
        <f t="shared" si="212"/>
        <v>#N/A</v>
      </c>
      <c r="Y1111" s="18" t="e">
        <f t="shared" si="213"/>
        <v>#N/A</v>
      </c>
      <c r="Z1111" s="18" t="e">
        <f t="shared" si="214"/>
        <v>#N/A</v>
      </c>
      <c r="AA1111" s="15" t="e">
        <f t="shared" si="215"/>
        <v>#N/A</v>
      </c>
      <c r="AB1111" s="15" t="e">
        <f t="shared" si="216"/>
        <v>#N/A</v>
      </c>
      <c r="AC1111" s="15" t="e">
        <f t="shared" si="217"/>
        <v>#N/A</v>
      </c>
    </row>
    <row r="1112" spans="8:29" hidden="1" x14ac:dyDescent="0.2">
      <c r="H1112" s="15" t="e">
        <f t="shared" si="218"/>
        <v>#N/A</v>
      </c>
      <c r="I1112" s="15" t="e">
        <f t="shared" si="218"/>
        <v>#N/A</v>
      </c>
      <c r="J1112" s="15" t="e">
        <f t="shared" si="218"/>
        <v>#N/A</v>
      </c>
      <c r="K1112" s="15" t="e">
        <f t="shared" si="218"/>
        <v>#N/A</v>
      </c>
      <c r="L1112" s="15" t="e">
        <f t="shared" si="218"/>
        <v>#N/A</v>
      </c>
      <c r="M1112" s="15" t="e">
        <f t="shared" si="218"/>
        <v>#N/A</v>
      </c>
      <c r="N1112" s="15" t="e">
        <f t="shared" si="218"/>
        <v>#N/A</v>
      </c>
      <c r="O1112" s="15" t="e">
        <f t="shared" si="218"/>
        <v>#N/A</v>
      </c>
      <c r="P1112" s="15" t="e">
        <f t="shared" si="218"/>
        <v>#N/A</v>
      </c>
      <c r="Q1112" s="15" t="e">
        <f t="shared" si="218"/>
        <v>#N/A</v>
      </c>
      <c r="R1112" s="15" t="e">
        <f t="shared" si="218"/>
        <v>#N/A</v>
      </c>
      <c r="S1112" s="15" t="e">
        <f t="shared" si="218"/>
        <v>#N/A</v>
      </c>
      <c r="T1112" s="15" t="e">
        <f t="shared" si="218"/>
        <v>#N/A</v>
      </c>
      <c r="U1112" s="15" t="e">
        <f t="shared" si="218"/>
        <v>#N/A</v>
      </c>
      <c r="V1112" s="15" t="e">
        <f t="shared" si="218"/>
        <v>#N/A</v>
      </c>
      <c r="W1112" s="18" t="e">
        <f t="shared" si="211"/>
        <v>#N/A</v>
      </c>
      <c r="X1112" s="18" t="e">
        <f t="shared" si="212"/>
        <v>#N/A</v>
      </c>
      <c r="Y1112" s="18" t="e">
        <f t="shared" si="213"/>
        <v>#N/A</v>
      </c>
      <c r="Z1112" s="18" t="e">
        <f t="shared" si="214"/>
        <v>#N/A</v>
      </c>
      <c r="AA1112" s="15" t="e">
        <f t="shared" si="215"/>
        <v>#N/A</v>
      </c>
      <c r="AB1112" s="15" t="e">
        <f t="shared" si="216"/>
        <v>#N/A</v>
      </c>
      <c r="AC1112" s="15" t="e">
        <f t="shared" si="217"/>
        <v>#N/A</v>
      </c>
    </row>
    <row r="1113" spans="8:29" hidden="1" x14ac:dyDescent="0.2">
      <c r="H1113" s="15" t="e">
        <f t="shared" ref="H1113:V1129" si="219">VLOOKUP($A1113,SIBMonthly,H$1,FALSE)</f>
        <v>#N/A</v>
      </c>
      <c r="I1113" s="15" t="e">
        <f t="shared" si="219"/>
        <v>#N/A</v>
      </c>
      <c r="J1113" s="15" t="e">
        <f t="shared" si="219"/>
        <v>#N/A</v>
      </c>
      <c r="K1113" s="15" t="e">
        <f t="shared" si="219"/>
        <v>#N/A</v>
      </c>
      <c r="L1113" s="15" t="e">
        <f t="shared" si="219"/>
        <v>#N/A</v>
      </c>
      <c r="M1113" s="15" t="e">
        <f t="shared" si="219"/>
        <v>#N/A</v>
      </c>
      <c r="N1113" s="15" t="e">
        <f t="shared" si="219"/>
        <v>#N/A</v>
      </c>
      <c r="O1113" s="15" t="e">
        <f t="shared" si="219"/>
        <v>#N/A</v>
      </c>
      <c r="P1113" s="15" t="e">
        <f t="shared" si="219"/>
        <v>#N/A</v>
      </c>
      <c r="Q1113" s="15" t="e">
        <f t="shared" si="219"/>
        <v>#N/A</v>
      </c>
      <c r="R1113" s="15" t="e">
        <f t="shared" si="219"/>
        <v>#N/A</v>
      </c>
      <c r="S1113" s="15" t="e">
        <f t="shared" si="219"/>
        <v>#N/A</v>
      </c>
      <c r="T1113" s="15" t="e">
        <f t="shared" si="219"/>
        <v>#N/A</v>
      </c>
      <c r="U1113" s="15" t="e">
        <f t="shared" si="219"/>
        <v>#N/A</v>
      </c>
      <c r="V1113" s="15" t="e">
        <f t="shared" si="219"/>
        <v>#N/A</v>
      </c>
      <c r="W1113" s="18" t="e">
        <f t="shared" si="211"/>
        <v>#N/A</v>
      </c>
      <c r="X1113" s="18" t="e">
        <f t="shared" si="212"/>
        <v>#N/A</v>
      </c>
      <c r="Y1113" s="18" t="e">
        <f t="shared" si="213"/>
        <v>#N/A</v>
      </c>
      <c r="Z1113" s="18" t="e">
        <f t="shared" si="214"/>
        <v>#N/A</v>
      </c>
      <c r="AA1113" s="15" t="e">
        <f t="shared" si="215"/>
        <v>#N/A</v>
      </c>
      <c r="AB1113" s="15" t="e">
        <f t="shared" si="216"/>
        <v>#N/A</v>
      </c>
      <c r="AC1113" s="15" t="e">
        <f t="shared" si="217"/>
        <v>#N/A</v>
      </c>
    </row>
    <row r="1114" spans="8:29" hidden="1" x14ac:dyDescent="0.2">
      <c r="H1114" s="15" t="e">
        <f t="shared" si="219"/>
        <v>#N/A</v>
      </c>
      <c r="I1114" s="15" t="e">
        <f t="shared" si="219"/>
        <v>#N/A</v>
      </c>
      <c r="J1114" s="15" t="e">
        <f t="shared" si="219"/>
        <v>#N/A</v>
      </c>
      <c r="K1114" s="15" t="e">
        <f t="shared" si="219"/>
        <v>#N/A</v>
      </c>
      <c r="L1114" s="15" t="e">
        <f t="shared" si="219"/>
        <v>#N/A</v>
      </c>
      <c r="M1114" s="15" t="e">
        <f t="shared" si="219"/>
        <v>#N/A</v>
      </c>
      <c r="N1114" s="15" t="e">
        <f t="shared" si="219"/>
        <v>#N/A</v>
      </c>
      <c r="O1114" s="15" t="e">
        <f t="shared" si="219"/>
        <v>#N/A</v>
      </c>
      <c r="P1114" s="15" t="e">
        <f t="shared" si="219"/>
        <v>#N/A</v>
      </c>
      <c r="Q1114" s="15" t="e">
        <f t="shared" si="219"/>
        <v>#N/A</v>
      </c>
      <c r="R1114" s="15" t="e">
        <f t="shared" si="219"/>
        <v>#N/A</v>
      </c>
      <c r="S1114" s="15" t="e">
        <f t="shared" si="219"/>
        <v>#N/A</v>
      </c>
      <c r="T1114" s="15" t="e">
        <f t="shared" si="219"/>
        <v>#N/A</v>
      </c>
      <c r="U1114" s="15" t="e">
        <f t="shared" si="219"/>
        <v>#N/A</v>
      </c>
      <c r="V1114" s="15" t="e">
        <f t="shared" si="219"/>
        <v>#N/A</v>
      </c>
      <c r="W1114" s="18" t="e">
        <f t="shared" si="211"/>
        <v>#N/A</v>
      </c>
      <c r="X1114" s="18" t="e">
        <f t="shared" si="212"/>
        <v>#N/A</v>
      </c>
      <c r="Y1114" s="18" t="e">
        <f t="shared" si="213"/>
        <v>#N/A</v>
      </c>
      <c r="Z1114" s="18" t="e">
        <f t="shared" si="214"/>
        <v>#N/A</v>
      </c>
      <c r="AA1114" s="15" t="e">
        <f t="shared" si="215"/>
        <v>#N/A</v>
      </c>
      <c r="AB1114" s="15" t="e">
        <f t="shared" si="216"/>
        <v>#N/A</v>
      </c>
      <c r="AC1114" s="15" t="e">
        <f t="shared" si="217"/>
        <v>#N/A</v>
      </c>
    </row>
    <row r="1115" spans="8:29" hidden="1" x14ac:dyDescent="0.2">
      <c r="H1115" s="15" t="e">
        <f t="shared" si="219"/>
        <v>#N/A</v>
      </c>
      <c r="I1115" s="15" t="e">
        <f t="shared" si="219"/>
        <v>#N/A</v>
      </c>
      <c r="J1115" s="15" t="e">
        <f t="shared" si="219"/>
        <v>#N/A</v>
      </c>
      <c r="K1115" s="15" t="e">
        <f t="shared" si="219"/>
        <v>#N/A</v>
      </c>
      <c r="L1115" s="15" t="e">
        <f t="shared" si="219"/>
        <v>#N/A</v>
      </c>
      <c r="M1115" s="15" t="e">
        <f t="shared" si="219"/>
        <v>#N/A</v>
      </c>
      <c r="N1115" s="15" t="e">
        <f t="shared" si="219"/>
        <v>#N/A</v>
      </c>
      <c r="O1115" s="15" t="e">
        <f t="shared" si="219"/>
        <v>#N/A</v>
      </c>
      <c r="P1115" s="15" t="e">
        <f t="shared" si="219"/>
        <v>#N/A</v>
      </c>
      <c r="Q1115" s="15" t="e">
        <f t="shared" si="219"/>
        <v>#N/A</v>
      </c>
      <c r="R1115" s="15" t="e">
        <f t="shared" si="219"/>
        <v>#N/A</v>
      </c>
      <c r="S1115" s="15" t="e">
        <f t="shared" si="219"/>
        <v>#N/A</v>
      </c>
      <c r="T1115" s="15" t="e">
        <f t="shared" si="219"/>
        <v>#N/A</v>
      </c>
      <c r="U1115" s="15" t="e">
        <f t="shared" si="219"/>
        <v>#N/A</v>
      </c>
      <c r="V1115" s="15" t="e">
        <f t="shared" si="219"/>
        <v>#N/A</v>
      </c>
      <c r="W1115" s="18" t="e">
        <f t="shared" si="211"/>
        <v>#N/A</v>
      </c>
      <c r="X1115" s="18" t="e">
        <f t="shared" si="212"/>
        <v>#N/A</v>
      </c>
      <c r="Y1115" s="18" t="e">
        <f t="shared" si="213"/>
        <v>#N/A</v>
      </c>
      <c r="Z1115" s="18" t="e">
        <f t="shared" si="214"/>
        <v>#N/A</v>
      </c>
      <c r="AA1115" s="15" t="e">
        <f t="shared" si="215"/>
        <v>#N/A</v>
      </c>
      <c r="AB1115" s="15" t="e">
        <f t="shared" si="216"/>
        <v>#N/A</v>
      </c>
      <c r="AC1115" s="15" t="e">
        <f t="shared" si="217"/>
        <v>#N/A</v>
      </c>
    </row>
    <row r="1116" spans="8:29" hidden="1" x14ac:dyDescent="0.2">
      <c r="H1116" s="15" t="e">
        <f t="shared" si="219"/>
        <v>#N/A</v>
      </c>
      <c r="I1116" s="15" t="e">
        <f t="shared" si="219"/>
        <v>#N/A</v>
      </c>
      <c r="J1116" s="15" t="e">
        <f t="shared" si="219"/>
        <v>#N/A</v>
      </c>
      <c r="K1116" s="15" t="e">
        <f t="shared" si="219"/>
        <v>#N/A</v>
      </c>
      <c r="L1116" s="15" t="e">
        <f t="shared" si="219"/>
        <v>#N/A</v>
      </c>
      <c r="M1116" s="15" t="e">
        <f t="shared" si="219"/>
        <v>#N/A</v>
      </c>
      <c r="N1116" s="15" t="e">
        <f t="shared" si="219"/>
        <v>#N/A</v>
      </c>
      <c r="O1116" s="15" t="e">
        <f t="shared" si="219"/>
        <v>#N/A</v>
      </c>
      <c r="P1116" s="15" t="e">
        <f t="shared" si="219"/>
        <v>#N/A</v>
      </c>
      <c r="Q1116" s="15" t="e">
        <f t="shared" si="219"/>
        <v>#N/A</v>
      </c>
      <c r="R1116" s="15" t="e">
        <f t="shared" si="219"/>
        <v>#N/A</v>
      </c>
      <c r="S1116" s="15" t="e">
        <f t="shared" si="219"/>
        <v>#N/A</v>
      </c>
      <c r="T1116" s="15" t="e">
        <f t="shared" si="219"/>
        <v>#N/A</v>
      </c>
      <c r="U1116" s="15" t="e">
        <f t="shared" si="219"/>
        <v>#N/A</v>
      </c>
      <c r="V1116" s="15" t="e">
        <f t="shared" si="219"/>
        <v>#N/A</v>
      </c>
      <c r="W1116" s="18" t="e">
        <f t="shared" si="211"/>
        <v>#N/A</v>
      </c>
      <c r="X1116" s="18" t="e">
        <f t="shared" si="212"/>
        <v>#N/A</v>
      </c>
      <c r="Y1116" s="18" t="e">
        <f t="shared" si="213"/>
        <v>#N/A</v>
      </c>
      <c r="Z1116" s="18" t="e">
        <f t="shared" si="214"/>
        <v>#N/A</v>
      </c>
      <c r="AA1116" s="15" t="e">
        <f t="shared" si="215"/>
        <v>#N/A</v>
      </c>
      <c r="AB1116" s="15" t="e">
        <f t="shared" si="216"/>
        <v>#N/A</v>
      </c>
      <c r="AC1116" s="15" t="e">
        <f t="shared" si="217"/>
        <v>#N/A</v>
      </c>
    </row>
    <row r="1117" spans="8:29" hidden="1" x14ac:dyDescent="0.2">
      <c r="H1117" s="15" t="e">
        <f t="shared" si="219"/>
        <v>#N/A</v>
      </c>
      <c r="I1117" s="15" t="e">
        <f t="shared" si="219"/>
        <v>#N/A</v>
      </c>
      <c r="J1117" s="15" t="e">
        <f t="shared" si="219"/>
        <v>#N/A</v>
      </c>
      <c r="K1117" s="15" t="e">
        <f t="shared" si="219"/>
        <v>#N/A</v>
      </c>
      <c r="L1117" s="15" t="e">
        <f t="shared" si="219"/>
        <v>#N/A</v>
      </c>
      <c r="M1117" s="15" t="e">
        <f t="shared" si="219"/>
        <v>#N/A</v>
      </c>
      <c r="N1117" s="15" t="e">
        <f t="shared" si="219"/>
        <v>#N/A</v>
      </c>
      <c r="O1117" s="15" t="e">
        <f t="shared" si="219"/>
        <v>#N/A</v>
      </c>
      <c r="P1117" s="15" t="e">
        <f t="shared" si="219"/>
        <v>#N/A</v>
      </c>
      <c r="Q1117" s="15" t="e">
        <f t="shared" si="219"/>
        <v>#N/A</v>
      </c>
      <c r="R1117" s="15" t="e">
        <f t="shared" si="219"/>
        <v>#N/A</v>
      </c>
      <c r="S1117" s="15" t="e">
        <f t="shared" si="219"/>
        <v>#N/A</v>
      </c>
      <c r="T1117" s="15" t="e">
        <f t="shared" si="219"/>
        <v>#N/A</v>
      </c>
      <c r="U1117" s="15" t="e">
        <f t="shared" si="219"/>
        <v>#N/A</v>
      </c>
      <c r="V1117" s="15" t="e">
        <f t="shared" si="219"/>
        <v>#N/A</v>
      </c>
      <c r="W1117" s="18" t="e">
        <f t="shared" si="211"/>
        <v>#N/A</v>
      </c>
      <c r="X1117" s="18" t="e">
        <f t="shared" si="212"/>
        <v>#N/A</v>
      </c>
      <c r="Y1117" s="18" t="e">
        <f t="shared" si="213"/>
        <v>#N/A</v>
      </c>
      <c r="Z1117" s="18" t="e">
        <f t="shared" si="214"/>
        <v>#N/A</v>
      </c>
      <c r="AA1117" s="15" t="e">
        <f t="shared" si="215"/>
        <v>#N/A</v>
      </c>
      <c r="AB1117" s="15" t="e">
        <f t="shared" si="216"/>
        <v>#N/A</v>
      </c>
      <c r="AC1117" s="15" t="e">
        <f t="shared" si="217"/>
        <v>#N/A</v>
      </c>
    </row>
    <row r="1118" spans="8:29" hidden="1" x14ac:dyDescent="0.2">
      <c r="H1118" s="15" t="e">
        <f t="shared" si="219"/>
        <v>#N/A</v>
      </c>
      <c r="I1118" s="15" t="e">
        <f t="shared" si="219"/>
        <v>#N/A</v>
      </c>
      <c r="J1118" s="15" t="e">
        <f t="shared" si="219"/>
        <v>#N/A</v>
      </c>
      <c r="K1118" s="15" t="e">
        <f t="shared" si="219"/>
        <v>#N/A</v>
      </c>
      <c r="L1118" s="15" t="e">
        <f t="shared" si="219"/>
        <v>#N/A</v>
      </c>
      <c r="M1118" s="15" t="e">
        <f t="shared" si="219"/>
        <v>#N/A</v>
      </c>
      <c r="N1118" s="15" t="e">
        <f t="shared" si="219"/>
        <v>#N/A</v>
      </c>
      <c r="O1118" s="15" t="e">
        <f t="shared" si="219"/>
        <v>#N/A</v>
      </c>
      <c r="P1118" s="15" t="e">
        <f t="shared" si="219"/>
        <v>#N/A</v>
      </c>
      <c r="Q1118" s="15" t="e">
        <f t="shared" si="219"/>
        <v>#N/A</v>
      </c>
      <c r="R1118" s="15" t="e">
        <f t="shared" si="219"/>
        <v>#N/A</v>
      </c>
      <c r="S1118" s="15" t="e">
        <f t="shared" si="219"/>
        <v>#N/A</v>
      </c>
      <c r="T1118" s="15" t="e">
        <f t="shared" si="219"/>
        <v>#N/A</v>
      </c>
      <c r="U1118" s="15" t="e">
        <f t="shared" si="219"/>
        <v>#N/A</v>
      </c>
      <c r="V1118" s="15" t="e">
        <f t="shared" si="219"/>
        <v>#N/A</v>
      </c>
      <c r="W1118" s="18" t="e">
        <f t="shared" si="211"/>
        <v>#N/A</v>
      </c>
      <c r="X1118" s="18" t="e">
        <f t="shared" si="212"/>
        <v>#N/A</v>
      </c>
      <c r="Y1118" s="18" t="e">
        <f t="shared" si="213"/>
        <v>#N/A</v>
      </c>
      <c r="Z1118" s="18" t="e">
        <f t="shared" si="214"/>
        <v>#N/A</v>
      </c>
      <c r="AA1118" s="15" t="e">
        <f t="shared" si="215"/>
        <v>#N/A</v>
      </c>
      <c r="AB1118" s="15" t="e">
        <f t="shared" si="216"/>
        <v>#N/A</v>
      </c>
      <c r="AC1118" s="15" t="e">
        <f t="shared" si="217"/>
        <v>#N/A</v>
      </c>
    </row>
    <row r="1119" spans="8:29" hidden="1" x14ac:dyDescent="0.2">
      <c r="H1119" s="15" t="e">
        <f t="shared" si="219"/>
        <v>#N/A</v>
      </c>
      <c r="I1119" s="15" t="e">
        <f t="shared" si="219"/>
        <v>#N/A</v>
      </c>
      <c r="J1119" s="15" t="e">
        <f t="shared" si="219"/>
        <v>#N/A</v>
      </c>
      <c r="K1119" s="15" t="e">
        <f t="shared" si="219"/>
        <v>#N/A</v>
      </c>
      <c r="L1119" s="15" t="e">
        <f t="shared" si="219"/>
        <v>#N/A</v>
      </c>
      <c r="M1119" s="15" t="e">
        <f t="shared" si="219"/>
        <v>#N/A</v>
      </c>
      <c r="N1119" s="15" t="e">
        <f t="shared" si="219"/>
        <v>#N/A</v>
      </c>
      <c r="O1119" s="15" t="e">
        <f t="shared" si="219"/>
        <v>#N/A</v>
      </c>
      <c r="P1119" s="15" t="e">
        <f t="shared" si="219"/>
        <v>#N/A</v>
      </c>
      <c r="Q1119" s="15" t="e">
        <f t="shared" si="219"/>
        <v>#N/A</v>
      </c>
      <c r="R1119" s="15" t="e">
        <f t="shared" si="219"/>
        <v>#N/A</v>
      </c>
      <c r="S1119" s="15" t="e">
        <f t="shared" si="219"/>
        <v>#N/A</v>
      </c>
      <c r="T1119" s="15" t="e">
        <f t="shared" si="219"/>
        <v>#N/A</v>
      </c>
      <c r="U1119" s="15" t="e">
        <f t="shared" si="219"/>
        <v>#N/A</v>
      </c>
      <c r="V1119" s="15" t="e">
        <f t="shared" si="219"/>
        <v>#N/A</v>
      </c>
      <c r="W1119" s="18" t="e">
        <f t="shared" si="211"/>
        <v>#N/A</v>
      </c>
      <c r="X1119" s="18" t="e">
        <f t="shared" si="212"/>
        <v>#N/A</v>
      </c>
      <c r="Y1119" s="18" t="e">
        <f t="shared" si="213"/>
        <v>#N/A</v>
      </c>
      <c r="Z1119" s="18" t="e">
        <f t="shared" si="214"/>
        <v>#N/A</v>
      </c>
      <c r="AA1119" s="15" t="e">
        <f t="shared" si="215"/>
        <v>#N/A</v>
      </c>
      <c r="AB1119" s="15" t="e">
        <f t="shared" si="216"/>
        <v>#N/A</v>
      </c>
      <c r="AC1119" s="15" t="e">
        <f t="shared" si="217"/>
        <v>#N/A</v>
      </c>
    </row>
    <row r="1120" spans="8:29" hidden="1" x14ac:dyDescent="0.2">
      <c r="H1120" s="15" t="e">
        <f t="shared" si="219"/>
        <v>#N/A</v>
      </c>
      <c r="I1120" s="15" t="e">
        <f t="shared" si="219"/>
        <v>#N/A</v>
      </c>
      <c r="J1120" s="15" t="e">
        <f t="shared" si="219"/>
        <v>#N/A</v>
      </c>
      <c r="K1120" s="15" t="e">
        <f t="shared" si="219"/>
        <v>#N/A</v>
      </c>
      <c r="L1120" s="15" t="e">
        <f t="shared" si="219"/>
        <v>#N/A</v>
      </c>
      <c r="M1120" s="15" t="e">
        <f t="shared" si="219"/>
        <v>#N/A</v>
      </c>
      <c r="N1120" s="15" t="e">
        <f t="shared" si="219"/>
        <v>#N/A</v>
      </c>
      <c r="O1120" s="15" t="e">
        <f t="shared" si="219"/>
        <v>#N/A</v>
      </c>
      <c r="P1120" s="15" t="e">
        <f t="shared" si="219"/>
        <v>#N/A</v>
      </c>
      <c r="Q1120" s="15" t="e">
        <f t="shared" si="219"/>
        <v>#N/A</v>
      </c>
      <c r="R1120" s="15" t="e">
        <f t="shared" si="219"/>
        <v>#N/A</v>
      </c>
      <c r="S1120" s="15" t="e">
        <f t="shared" si="219"/>
        <v>#N/A</v>
      </c>
      <c r="T1120" s="15" t="e">
        <f t="shared" si="219"/>
        <v>#N/A</v>
      </c>
      <c r="U1120" s="15" t="e">
        <f t="shared" si="219"/>
        <v>#N/A</v>
      </c>
      <c r="V1120" s="15" t="e">
        <f t="shared" si="219"/>
        <v>#N/A</v>
      </c>
      <c r="W1120" s="18" t="e">
        <f t="shared" si="211"/>
        <v>#N/A</v>
      </c>
      <c r="X1120" s="18" t="e">
        <f t="shared" si="212"/>
        <v>#N/A</v>
      </c>
      <c r="Y1120" s="18" t="e">
        <f t="shared" si="213"/>
        <v>#N/A</v>
      </c>
      <c r="Z1120" s="18" t="e">
        <f t="shared" si="214"/>
        <v>#N/A</v>
      </c>
      <c r="AA1120" s="15" t="e">
        <f t="shared" si="215"/>
        <v>#N/A</v>
      </c>
      <c r="AB1120" s="15" t="e">
        <f t="shared" si="216"/>
        <v>#N/A</v>
      </c>
      <c r="AC1120" s="15" t="e">
        <f t="shared" si="217"/>
        <v>#N/A</v>
      </c>
    </row>
    <row r="1121" spans="8:29" hidden="1" x14ac:dyDescent="0.2">
      <c r="H1121" s="15" t="e">
        <f t="shared" si="219"/>
        <v>#N/A</v>
      </c>
      <c r="I1121" s="15" t="e">
        <f t="shared" si="219"/>
        <v>#N/A</v>
      </c>
      <c r="J1121" s="15" t="e">
        <f t="shared" si="219"/>
        <v>#N/A</v>
      </c>
      <c r="K1121" s="15" t="e">
        <f t="shared" si="219"/>
        <v>#N/A</v>
      </c>
      <c r="L1121" s="15" t="e">
        <f t="shared" si="219"/>
        <v>#N/A</v>
      </c>
      <c r="M1121" s="15" t="e">
        <f t="shared" si="219"/>
        <v>#N/A</v>
      </c>
      <c r="N1121" s="15" t="e">
        <f t="shared" si="219"/>
        <v>#N/A</v>
      </c>
      <c r="O1121" s="15" t="e">
        <f t="shared" si="219"/>
        <v>#N/A</v>
      </c>
      <c r="P1121" s="15" t="e">
        <f t="shared" si="219"/>
        <v>#N/A</v>
      </c>
      <c r="Q1121" s="15" t="e">
        <f t="shared" si="219"/>
        <v>#N/A</v>
      </c>
      <c r="R1121" s="15" t="e">
        <f t="shared" si="219"/>
        <v>#N/A</v>
      </c>
      <c r="S1121" s="15" t="e">
        <f t="shared" si="219"/>
        <v>#N/A</v>
      </c>
      <c r="T1121" s="15" t="e">
        <f t="shared" si="219"/>
        <v>#N/A</v>
      </c>
      <c r="U1121" s="15" t="e">
        <f t="shared" si="219"/>
        <v>#N/A</v>
      </c>
      <c r="V1121" s="15" t="e">
        <f t="shared" si="219"/>
        <v>#N/A</v>
      </c>
      <c r="W1121" s="18" t="e">
        <f t="shared" si="211"/>
        <v>#N/A</v>
      </c>
      <c r="X1121" s="18" t="e">
        <f t="shared" si="212"/>
        <v>#N/A</v>
      </c>
      <c r="Y1121" s="18" t="e">
        <f t="shared" si="213"/>
        <v>#N/A</v>
      </c>
      <c r="Z1121" s="18" t="e">
        <f t="shared" si="214"/>
        <v>#N/A</v>
      </c>
      <c r="AA1121" s="15" t="e">
        <f t="shared" si="215"/>
        <v>#N/A</v>
      </c>
      <c r="AB1121" s="15" t="e">
        <f t="shared" si="216"/>
        <v>#N/A</v>
      </c>
      <c r="AC1121" s="15" t="e">
        <f t="shared" si="217"/>
        <v>#N/A</v>
      </c>
    </row>
    <row r="1122" spans="8:29" hidden="1" x14ac:dyDescent="0.2">
      <c r="H1122" s="15" t="e">
        <f t="shared" si="219"/>
        <v>#N/A</v>
      </c>
      <c r="I1122" s="15" t="e">
        <f t="shared" si="219"/>
        <v>#N/A</v>
      </c>
      <c r="J1122" s="15" t="e">
        <f t="shared" si="219"/>
        <v>#N/A</v>
      </c>
      <c r="K1122" s="15" t="e">
        <f t="shared" si="219"/>
        <v>#N/A</v>
      </c>
      <c r="L1122" s="15" t="e">
        <f t="shared" si="219"/>
        <v>#N/A</v>
      </c>
      <c r="M1122" s="15" t="e">
        <f t="shared" si="219"/>
        <v>#N/A</v>
      </c>
      <c r="N1122" s="15" t="e">
        <f t="shared" si="219"/>
        <v>#N/A</v>
      </c>
      <c r="O1122" s="15" t="e">
        <f t="shared" si="219"/>
        <v>#N/A</v>
      </c>
      <c r="P1122" s="15" t="e">
        <f t="shared" si="219"/>
        <v>#N/A</v>
      </c>
      <c r="Q1122" s="15" t="e">
        <f t="shared" si="219"/>
        <v>#N/A</v>
      </c>
      <c r="R1122" s="15" t="e">
        <f t="shared" si="219"/>
        <v>#N/A</v>
      </c>
      <c r="S1122" s="15" t="e">
        <f t="shared" si="219"/>
        <v>#N/A</v>
      </c>
      <c r="T1122" s="15" t="e">
        <f t="shared" si="219"/>
        <v>#N/A</v>
      </c>
      <c r="U1122" s="15" t="e">
        <f t="shared" si="219"/>
        <v>#N/A</v>
      </c>
      <c r="V1122" s="15" t="e">
        <f t="shared" si="219"/>
        <v>#N/A</v>
      </c>
      <c r="W1122" s="18" t="e">
        <f t="shared" si="211"/>
        <v>#N/A</v>
      </c>
      <c r="X1122" s="18" t="e">
        <f t="shared" si="212"/>
        <v>#N/A</v>
      </c>
      <c r="Y1122" s="18" t="e">
        <f t="shared" si="213"/>
        <v>#N/A</v>
      </c>
      <c r="Z1122" s="18" t="e">
        <f t="shared" si="214"/>
        <v>#N/A</v>
      </c>
      <c r="AA1122" s="15" t="e">
        <f t="shared" si="215"/>
        <v>#N/A</v>
      </c>
      <c r="AB1122" s="15" t="e">
        <f t="shared" si="216"/>
        <v>#N/A</v>
      </c>
      <c r="AC1122" s="15" t="e">
        <f t="shared" si="217"/>
        <v>#N/A</v>
      </c>
    </row>
    <row r="1123" spans="8:29" hidden="1" x14ac:dyDescent="0.2">
      <c r="H1123" s="15" t="e">
        <f t="shared" si="219"/>
        <v>#N/A</v>
      </c>
      <c r="I1123" s="15" t="e">
        <f t="shared" si="219"/>
        <v>#N/A</v>
      </c>
      <c r="J1123" s="15" t="e">
        <f t="shared" si="219"/>
        <v>#N/A</v>
      </c>
      <c r="K1123" s="15" t="e">
        <f t="shared" si="219"/>
        <v>#N/A</v>
      </c>
      <c r="L1123" s="15" t="e">
        <f t="shared" si="219"/>
        <v>#N/A</v>
      </c>
      <c r="M1123" s="15" t="e">
        <f t="shared" si="219"/>
        <v>#N/A</v>
      </c>
      <c r="N1123" s="15" t="e">
        <f t="shared" si="219"/>
        <v>#N/A</v>
      </c>
      <c r="O1123" s="15" t="e">
        <f t="shared" si="219"/>
        <v>#N/A</v>
      </c>
      <c r="P1123" s="15" t="e">
        <f t="shared" si="219"/>
        <v>#N/A</v>
      </c>
      <c r="Q1123" s="15" t="e">
        <f t="shared" si="219"/>
        <v>#N/A</v>
      </c>
      <c r="R1123" s="15" t="e">
        <f t="shared" si="219"/>
        <v>#N/A</v>
      </c>
      <c r="S1123" s="15" t="e">
        <f t="shared" si="219"/>
        <v>#N/A</v>
      </c>
      <c r="T1123" s="15" t="e">
        <f t="shared" si="219"/>
        <v>#N/A</v>
      </c>
      <c r="U1123" s="15" t="e">
        <f t="shared" si="219"/>
        <v>#N/A</v>
      </c>
      <c r="V1123" s="15" t="e">
        <f t="shared" si="219"/>
        <v>#N/A</v>
      </c>
      <c r="W1123" s="18" t="e">
        <f t="shared" si="211"/>
        <v>#N/A</v>
      </c>
      <c r="X1123" s="18" t="e">
        <f t="shared" si="212"/>
        <v>#N/A</v>
      </c>
      <c r="Y1123" s="18" t="e">
        <f t="shared" si="213"/>
        <v>#N/A</v>
      </c>
      <c r="Z1123" s="18" t="e">
        <f t="shared" si="214"/>
        <v>#N/A</v>
      </c>
      <c r="AA1123" s="15" t="e">
        <f t="shared" si="215"/>
        <v>#N/A</v>
      </c>
      <c r="AB1123" s="15" t="e">
        <f t="shared" si="216"/>
        <v>#N/A</v>
      </c>
      <c r="AC1123" s="15" t="e">
        <f t="shared" si="217"/>
        <v>#N/A</v>
      </c>
    </row>
    <row r="1124" spans="8:29" hidden="1" x14ac:dyDescent="0.2">
      <c r="H1124" s="15" t="e">
        <f t="shared" si="219"/>
        <v>#N/A</v>
      </c>
      <c r="I1124" s="15" t="e">
        <f t="shared" si="219"/>
        <v>#N/A</v>
      </c>
      <c r="J1124" s="15" t="e">
        <f t="shared" si="219"/>
        <v>#N/A</v>
      </c>
      <c r="K1124" s="15" t="e">
        <f t="shared" si="219"/>
        <v>#N/A</v>
      </c>
      <c r="L1124" s="15" t="e">
        <f t="shared" si="219"/>
        <v>#N/A</v>
      </c>
      <c r="M1124" s="15" t="e">
        <f t="shared" si="219"/>
        <v>#N/A</v>
      </c>
      <c r="N1124" s="15" t="e">
        <f t="shared" si="219"/>
        <v>#N/A</v>
      </c>
      <c r="O1124" s="15" t="e">
        <f t="shared" si="219"/>
        <v>#N/A</v>
      </c>
      <c r="P1124" s="15" t="e">
        <f t="shared" si="219"/>
        <v>#N/A</v>
      </c>
      <c r="Q1124" s="15" t="e">
        <f t="shared" si="219"/>
        <v>#N/A</v>
      </c>
      <c r="R1124" s="15" t="e">
        <f t="shared" si="219"/>
        <v>#N/A</v>
      </c>
      <c r="S1124" s="15" t="e">
        <f t="shared" si="219"/>
        <v>#N/A</v>
      </c>
      <c r="T1124" s="15" t="e">
        <f t="shared" si="219"/>
        <v>#N/A</v>
      </c>
      <c r="U1124" s="15" t="e">
        <f t="shared" si="219"/>
        <v>#N/A</v>
      </c>
      <c r="V1124" s="15" t="e">
        <f t="shared" si="219"/>
        <v>#N/A</v>
      </c>
      <c r="W1124" s="18" t="e">
        <f t="shared" si="211"/>
        <v>#N/A</v>
      </c>
      <c r="X1124" s="18" t="e">
        <f t="shared" si="212"/>
        <v>#N/A</v>
      </c>
      <c r="Y1124" s="18" t="e">
        <f t="shared" si="213"/>
        <v>#N/A</v>
      </c>
      <c r="Z1124" s="18" t="e">
        <f t="shared" si="214"/>
        <v>#N/A</v>
      </c>
      <c r="AA1124" s="15" t="e">
        <f t="shared" si="215"/>
        <v>#N/A</v>
      </c>
      <c r="AB1124" s="15" t="e">
        <f t="shared" si="216"/>
        <v>#N/A</v>
      </c>
      <c r="AC1124" s="15" t="e">
        <f t="shared" si="217"/>
        <v>#N/A</v>
      </c>
    </row>
    <row r="1125" spans="8:29" hidden="1" x14ac:dyDescent="0.2">
      <c r="H1125" s="15" t="e">
        <f t="shared" si="219"/>
        <v>#N/A</v>
      </c>
      <c r="I1125" s="15" t="e">
        <f t="shared" si="219"/>
        <v>#N/A</v>
      </c>
      <c r="J1125" s="15" t="e">
        <f t="shared" si="219"/>
        <v>#N/A</v>
      </c>
      <c r="K1125" s="15" t="e">
        <f t="shared" si="219"/>
        <v>#N/A</v>
      </c>
      <c r="L1125" s="15" t="e">
        <f t="shared" si="219"/>
        <v>#N/A</v>
      </c>
      <c r="M1125" s="15" t="e">
        <f t="shared" si="219"/>
        <v>#N/A</v>
      </c>
      <c r="N1125" s="15" t="e">
        <f t="shared" si="219"/>
        <v>#N/A</v>
      </c>
      <c r="O1125" s="15" t="e">
        <f t="shared" si="219"/>
        <v>#N/A</v>
      </c>
      <c r="P1125" s="15" t="e">
        <f t="shared" si="219"/>
        <v>#N/A</v>
      </c>
      <c r="Q1125" s="15" t="e">
        <f t="shared" si="219"/>
        <v>#N/A</v>
      </c>
      <c r="R1125" s="15" t="e">
        <f t="shared" si="219"/>
        <v>#N/A</v>
      </c>
      <c r="S1125" s="15" t="e">
        <f t="shared" si="219"/>
        <v>#N/A</v>
      </c>
      <c r="T1125" s="15" t="e">
        <f t="shared" si="219"/>
        <v>#N/A</v>
      </c>
      <c r="U1125" s="15" t="e">
        <f t="shared" si="219"/>
        <v>#N/A</v>
      </c>
      <c r="V1125" s="15" t="e">
        <f t="shared" si="219"/>
        <v>#N/A</v>
      </c>
      <c r="W1125" s="18" t="e">
        <f t="shared" si="211"/>
        <v>#N/A</v>
      </c>
      <c r="X1125" s="18" t="e">
        <f t="shared" si="212"/>
        <v>#N/A</v>
      </c>
      <c r="Y1125" s="18" t="e">
        <f t="shared" si="213"/>
        <v>#N/A</v>
      </c>
      <c r="Z1125" s="18" t="e">
        <f t="shared" si="214"/>
        <v>#N/A</v>
      </c>
      <c r="AA1125" s="15" t="e">
        <f t="shared" si="215"/>
        <v>#N/A</v>
      </c>
      <c r="AB1125" s="15" t="e">
        <f t="shared" si="216"/>
        <v>#N/A</v>
      </c>
      <c r="AC1125" s="15" t="e">
        <f t="shared" si="217"/>
        <v>#N/A</v>
      </c>
    </row>
    <row r="1126" spans="8:29" hidden="1" x14ac:dyDescent="0.2">
      <c r="H1126" s="15" t="e">
        <f t="shared" si="219"/>
        <v>#N/A</v>
      </c>
      <c r="I1126" s="15" t="e">
        <f t="shared" si="219"/>
        <v>#N/A</v>
      </c>
      <c r="J1126" s="15" t="e">
        <f t="shared" si="219"/>
        <v>#N/A</v>
      </c>
      <c r="K1126" s="15" t="e">
        <f t="shared" si="219"/>
        <v>#N/A</v>
      </c>
      <c r="L1126" s="15" t="e">
        <f t="shared" si="219"/>
        <v>#N/A</v>
      </c>
      <c r="M1126" s="15" t="e">
        <f t="shared" si="219"/>
        <v>#N/A</v>
      </c>
      <c r="N1126" s="15" t="e">
        <f t="shared" si="219"/>
        <v>#N/A</v>
      </c>
      <c r="O1126" s="15" t="e">
        <f t="shared" si="219"/>
        <v>#N/A</v>
      </c>
      <c r="P1126" s="15" t="e">
        <f t="shared" si="219"/>
        <v>#N/A</v>
      </c>
      <c r="Q1126" s="15" t="e">
        <f t="shared" si="219"/>
        <v>#N/A</v>
      </c>
      <c r="R1126" s="15" t="e">
        <f t="shared" si="219"/>
        <v>#N/A</v>
      </c>
      <c r="S1126" s="15" t="e">
        <f t="shared" si="219"/>
        <v>#N/A</v>
      </c>
      <c r="T1126" s="15" t="e">
        <f t="shared" si="219"/>
        <v>#N/A</v>
      </c>
      <c r="U1126" s="15" t="e">
        <f t="shared" si="219"/>
        <v>#N/A</v>
      </c>
      <c r="V1126" s="15" t="e">
        <f t="shared" si="219"/>
        <v>#N/A</v>
      </c>
      <c r="W1126" s="18" t="e">
        <f t="shared" si="211"/>
        <v>#N/A</v>
      </c>
      <c r="X1126" s="18" t="e">
        <f t="shared" si="212"/>
        <v>#N/A</v>
      </c>
      <c r="Y1126" s="18" t="e">
        <f t="shared" si="213"/>
        <v>#N/A</v>
      </c>
      <c r="Z1126" s="18" t="e">
        <f t="shared" si="214"/>
        <v>#N/A</v>
      </c>
      <c r="AA1126" s="15" t="e">
        <f t="shared" si="215"/>
        <v>#N/A</v>
      </c>
      <c r="AB1126" s="15" t="e">
        <f t="shared" si="216"/>
        <v>#N/A</v>
      </c>
      <c r="AC1126" s="15" t="e">
        <f t="shared" si="217"/>
        <v>#N/A</v>
      </c>
    </row>
    <row r="1127" spans="8:29" hidden="1" x14ac:dyDescent="0.2">
      <c r="H1127" s="15" t="e">
        <f t="shared" si="219"/>
        <v>#N/A</v>
      </c>
      <c r="I1127" s="15" t="e">
        <f t="shared" si="219"/>
        <v>#N/A</v>
      </c>
      <c r="J1127" s="15" t="e">
        <f t="shared" si="219"/>
        <v>#N/A</v>
      </c>
      <c r="K1127" s="15" t="e">
        <f t="shared" si="219"/>
        <v>#N/A</v>
      </c>
      <c r="L1127" s="15" t="e">
        <f t="shared" si="219"/>
        <v>#N/A</v>
      </c>
      <c r="M1127" s="15" t="e">
        <f t="shared" si="219"/>
        <v>#N/A</v>
      </c>
      <c r="N1127" s="15" t="e">
        <f t="shared" si="219"/>
        <v>#N/A</v>
      </c>
      <c r="O1127" s="15" t="e">
        <f t="shared" si="219"/>
        <v>#N/A</v>
      </c>
      <c r="P1127" s="15" t="e">
        <f t="shared" si="219"/>
        <v>#N/A</v>
      </c>
      <c r="Q1127" s="15" t="e">
        <f t="shared" si="219"/>
        <v>#N/A</v>
      </c>
      <c r="R1127" s="15" t="e">
        <f t="shared" si="219"/>
        <v>#N/A</v>
      </c>
      <c r="S1127" s="15" t="e">
        <f t="shared" si="219"/>
        <v>#N/A</v>
      </c>
      <c r="T1127" s="15" t="e">
        <f t="shared" si="219"/>
        <v>#N/A</v>
      </c>
      <c r="U1127" s="15" t="e">
        <f t="shared" si="219"/>
        <v>#N/A</v>
      </c>
      <c r="V1127" s="15" t="e">
        <f t="shared" si="219"/>
        <v>#N/A</v>
      </c>
      <c r="W1127" s="18" t="e">
        <f t="shared" si="211"/>
        <v>#N/A</v>
      </c>
      <c r="X1127" s="18" t="e">
        <f t="shared" si="212"/>
        <v>#N/A</v>
      </c>
      <c r="Y1127" s="18" t="e">
        <f t="shared" si="213"/>
        <v>#N/A</v>
      </c>
      <c r="Z1127" s="18" t="e">
        <f t="shared" si="214"/>
        <v>#N/A</v>
      </c>
      <c r="AA1127" s="15" t="e">
        <f t="shared" si="215"/>
        <v>#N/A</v>
      </c>
      <c r="AB1127" s="15" t="e">
        <f t="shared" si="216"/>
        <v>#N/A</v>
      </c>
      <c r="AC1127" s="15" t="e">
        <f t="shared" si="217"/>
        <v>#N/A</v>
      </c>
    </row>
    <row r="1128" spans="8:29" hidden="1" x14ac:dyDescent="0.2">
      <c r="H1128" s="15" t="e">
        <f t="shared" si="219"/>
        <v>#N/A</v>
      </c>
      <c r="I1128" s="15" t="e">
        <f t="shared" si="219"/>
        <v>#N/A</v>
      </c>
      <c r="J1128" s="15" t="e">
        <f t="shared" si="219"/>
        <v>#N/A</v>
      </c>
      <c r="K1128" s="15" t="e">
        <f t="shared" si="219"/>
        <v>#N/A</v>
      </c>
      <c r="L1128" s="15" t="e">
        <f t="shared" si="219"/>
        <v>#N/A</v>
      </c>
      <c r="M1128" s="15" t="e">
        <f t="shared" si="219"/>
        <v>#N/A</v>
      </c>
      <c r="N1128" s="15" t="e">
        <f t="shared" si="219"/>
        <v>#N/A</v>
      </c>
      <c r="O1128" s="15" t="e">
        <f t="shared" si="219"/>
        <v>#N/A</v>
      </c>
      <c r="P1128" s="15" t="e">
        <f t="shared" si="219"/>
        <v>#N/A</v>
      </c>
      <c r="Q1128" s="15" t="e">
        <f t="shared" si="219"/>
        <v>#N/A</v>
      </c>
      <c r="R1128" s="15" t="e">
        <f t="shared" si="219"/>
        <v>#N/A</v>
      </c>
      <c r="S1128" s="15" t="e">
        <f t="shared" si="219"/>
        <v>#N/A</v>
      </c>
      <c r="T1128" s="15" t="e">
        <f t="shared" si="219"/>
        <v>#N/A</v>
      </c>
      <c r="U1128" s="15" t="e">
        <f t="shared" si="219"/>
        <v>#N/A</v>
      </c>
      <c r="V1128" s="15" t="e">
        <f t="shared" si="219"/>
        <v>#N/A</v>
      </c>
      <c r="W1128" s="18" t="e">
        <f t="shared" si="211"/>
        <v>#N/A</v>
      </c>
      <c r="X1128" s="18" t="e">
        <f t="shared" si="212"/>
        <v>#N/A</v>
      </c>
      <c r="Y1128" s="18" t="e">
        <f t="shared" si="213"/>
        <v>#N/A</v>
      </c>
      <c r="Z1128" s="18" t="e">
        <f t="shared" si="214"/>
        <v>#N/A</v>
      </c>
      <c r="AA1128" s="15" t="e">
        <f t="shared" si="215"/>
        <v>#N/A</v>
      </c>
      <c r="AB1128" s="15" t="e">
        <f t="shared" si="216"/>
        <v>#N/A</v>
      </c>
      <c r="AC1128" s="15" t="e">
        <f t="shared" si="217"/>
        <v>#N/A</v>
      </c>
    </row>
    <row r="1129" spans="8:29" hidden="1" x14ac:dyDescent="0.2">
      <c r="H1129" s="15" t="e">
        <f t="shared" si="219"/>
        <v>#N/A</v>
      </c>
      <c r="I1129" s="15" t="e">
        <f t="shared" si="219"/>
        <v>#N/A</v>
      </c>
      <c r="J1129" s="15" t="e">
        <f t="shared" si="219"/>
        <v>#N/A</v>
      </c>
      <c r="K1129" s="15" t="e">
        <f t="shared" si="219"/>
        <v>#N/A</v>
      </c>
      <c r="L1129" s="15" t="e">
        <f t="shared" si="219"/>
        <v>#N/A</v>
      </c>
      <c r="M1129" s="15" t="e">
        <f t="shared" si="219"/>
        <v>#N/A</v>
      </c>
      <c r="N1129" s="15" t="e">
        <f t="shared" si="219"/>
        <v>#N/A</v>
      </c>
      <c r="O1129" s="15" t="e">
        <f t="shared" si="219"/>
        <v>#N/A</v>
      </c>
      <c r="P1129" s="15" t="e">
        <f t="shared" si="219"/>
        <v>#N/A</v>
      </c>
      <c r="Q1129" s="15" t="e">
        <f t="shared" si="219"/>
        <v>#N/A</v>
      </c>
      <c r="R1129" s="15" t="e">
        <f t="shared" si="219"/>
        <v>#N/A</v>
      </c>
      <c r="S1129" s="15" t="e">
        <f t="shared" si="219"/>
        <v>#N/A</v>
      </c>
      <c r="T1129" s="15" t="e">
        <f t="shared" si="219"/>
        <v>#N/A</v>
      </c>
      <c r="U1129" s="15" t="e">
        <f t="shared" si="219"/>
        <v>#N/A</v>
      </c>
      <c r="V1129" s="15" t="e">
        <f t="shared" si="219"/>
        <v>#N/A</v>
      </c>
      <c r="W1129" s="18" t="e">
        <f t="shared" si="211"/>
        <v>#N/A</v>
      </c>
      <c r="X1129" s="18" t="e">
        <f t="shared" si="212"/>
        <v>#N/A</v>
      </c>
      <c r="Y1129" s="18" t="e">
        <f t="shared" si="213"/>
        <v>#N/A</v>
      </c>
      <c r="Z1129" s="18" t="e">
        <f t="shared" si="214"/>
        <v>#N/A</v>
      </c>
      <c r="AA1129" s="15" t="e">
        <f t="shared" si="215"/>
        <v>#N/A</v>
      </c>
      <c r="AB1129" s="15" t="e">
        <f t="shared" si="216"/>
        <v>#N/A</v>
      </c>
      <c r="AC1129" s="15" t="e">
        <f t="shared" si="217"/>
        <v>#N/A</v>
      </c>
    </row>
    <row r="1130" spans="8:29" hidden="1" x14ac:dyDescent="0.2">
      <c r="H1130" s="15" t="e">
        <f t="shared" ref="H1130:V1141" si="220">VLOOKUP($A1130,SIBMonthly,H$1,FALSE)</f>
        <v>#N/A</v>
      </c>
      <c r="I1130" s="15" t="e">
        <f t="shared" si="220"/>
        <v>#N/A</v>
      </c>
      <c r="J1130" s="15" t="e">
        <f t="shared" si="220"/>
        <v>#N/A</v>
      </c>
      <c r="K1130" s="15" t="e">
        <f t="shared" si="220"/>
        <v>#N/A</v>
      </c>
      <c r="L1130" s="15" t="e">
        <f t="shared" si="220"/>
        <v>#N/A</v>
      </c>
      <c r="M1130" s="15" t="e">
        <f t="shared" si="220"/>
        <v>#N/A</v>
      </c>
      <c r="N1130" s="15" t="e">
        <f t="shared" si="220"/>
        <v>#N/A</v>
      </c>
      <c r="O1130" s="15" t="e">
        <f t="shared" si="220"/>
        <v>#N/A</v>
      </c>
      <c r="P1130" s="15" t="e">
        <f t="shared" si="220"/>
        <v>#N/A</v>
      </c>
      <c r="Q1130" s="15" t="e">
        <f t="shared" si="220"/>
        <v>#N/A</v>
      </c>
      <c r="R1130" s="15" t="e">
        <f t="shared" si="220"/>
        <v>#N/A</v>
      </c>
      <c r="S1130" s="15" t="e">
        <f t="shared" si="220"/>
        <v>#N/A</v>
      </c>
      <c r="T1130" s="15" t="e">
        <f t="shared" si="220"/>
        <v>#N/A</v>
      </c>
      <c r="U1130" s="15" t="e">
        <f t="shared" si="220"/>
        <v>#N/A</v>
      </c>
      <c r="V1130" s="15" t="e">
        <f t="shared" si="220"/>
        <v>#N/A</v>
      </c>
      <c r="W1130" s="18" t="e">
        <f t="shared" si="211"/>
        <v>#N/A</v>
      </c>
      <c r="X1130" s="18" t="e">
        <f t="shared" si="212"/>
        <v>#N/A</v>
      </c>
      <c r="Y1130" s="18" t="e">
        <f t="shared" si="213"/>
        <v>#N/A</v>
      </c>
      <c r="Z1130" s="18" t="e">
        <f t="shared" si="214"/>
        <v>#N/A</v>
      </c>
      <c r="AA1130" s="15" t="e">
        <f t="shared" si="215"/>
        <v>#N/A</v>
      </c>
      <c r="AB1130" s="15" t="e">
        <f t="shared" si="216"/>
        <v>#N/A</v>
      </c>
      <c r="AC1130" s="15" t="e">
        <f t="shared" si="217"/>
        <v>#N/A</v>
      </c>
    </row>
    <row r="1131" spans="8:29" hidden="1" x14ac:dyDescent="0.2">
      <c r="H1131" s="15" t="e">
        <f t="shared" si="220"/>
        <v>#N/A</v>
      </c>
      <c r="I1131" s="15" t="e">
        <f t="shared" si="220"/>
        <v>#N/A</v>
      </c>
      <c r="J1131" s="15" t="e">
        <f t="shared" si="220"/>
        <v>#N/A</v>
      </c>
      <c r="K1131" s="15" t="e">
        <f t="shared" si="220"/>
        <v>#N/A</v>
      </c>
      <c r="L1131" s="15" t="e">
        <f t="shared" si="220"/>
        <v>#N/A</v>
      </c>
      <c r="M1131" s="15" t="e">
        <f t="shared" si="220"/>
        <v>#N/A</v>
      </c>
      <c r="N1131" s="15" t="e">
        <f t="shared" si="220"/>
        <v>#N/A</v>
      </c>
      <c r="O1131" s="15" t="e">
        <f t="shared" si="220"/>
        <v>#N/A</v>
      </c>
      <c r="P1131" s="15" t="e">
        <f t="shared" si="220"/>
        <v>#N/A</v>
      </c>
      <c r="Q1131" s="15" t="e">
        <f t="shared" si="220"/>
        <v>#N/A</v>
      </c>
      <c r="R1131" s="15" t="e">
        <f t="shared" si="220"/>
        <v>#N/A</v>
      </c>
      <c r="S1131" s="15" t="e">
        <f t="shared" si="220"/>
        <v>#N/A</v>
      </c>
      <c r="T1131" s="15" t="e">
        <f t="shared" si="220"/>
        <v>#N/A</v>
      </c>
      <c r="U1131" s="15" t="e">
        <f t="shared" si="220"/>
        <v>#N/A</v>
      </c>
      <c r="V1131" s="15" t="e">
        <f t="shared" si="220"/>
        <v>#N/A</v>
      </c>
      <c r="W1131" s="18" t="e">
        <f t="shared" si="211"/>
        <v>#N/A</v>
      </c>
      <c r="X1131" s="18" t="e">
        <f t="shared" si="212"/>
        <v>#N/A</v>
      </c>
      <c r="Y1131" s="18" t="e">
        <f t="shared" si="213"/>
        <v>#N/A</v>
      </c>
      <c r="Z1131" s="18" t="e">
        <f t="shared" si="214"/>
        <v>#N/A</v>
      </c>
      <c r="AA1131" s="15" t="e">
        <f t="shared" si="215"/>
        <v>#N/A</v>
      </c>
      <c r="AB1131" s="15" t="e">
        <f t="shared" si="216"/>
        <v>#N/A</v>
      </c>
      <c r="AC1131" s="15" t="e">
        <f t="shared" si="217"/>
        <v>#N/A</v>
      </c>
    </row>
    <row r="1132" spans="8:29" hidden="1" x14ac:dyDescent="0.2">
      <c r="H1132" s="15" t="e">
        <f t="shared" si="220"/>
        <v>#N/A</v>
      </c>
      <c r="I1132" s="15" t="e">
        <f t="shared" si="220"/>
        <v>#N/A</v>
      </c>
      <c r="J1132" s="15" t="e">
        <f t="shared" si="220"/>
        <v>#N/A</v>
      </c>
      <c r="K1132" s="15" t="e">
        <f t="shared" si="220"/>
        <v>#N/A</v>
      </c>
      <c r="L1132" s="15" t="e">
        <f t="shared" si="220"/>
        <v>#N/A</v>
      </c>
      <c r="M1132" s="15" t="e">
        <f t="shared" si="220"/>
        <v>#N/A</v>
      </c>
      <c r="N1132" s="15" t="e">
        <f t="shared" si="220"/>
        <v>#N/A</v>
      </c>
      <c r="O1132" s="15" t="e">
        <f t="shared" si="220"/>
        <v>#N/A</v>
      </c>
      <c r="P1132" s="15" t="e">
        <f t="shared" si="220"/>
        <v>#N/A</v>
      </c>
      <c r="Q1132" s="15" t="e">
        <f t="shared" si="220"/>
        <v>#N/A</v>
      </c>
      <c r="R1132" s="15" t="e">
        <f t="shared" si="220"/>
        <v>#N/A</v>
      </c>
      <c r="S1132" s="15" t="e">
        <f t="shared" si="220"/>
        <v>#N/A</v>
      </c>
      <c r="T1132" s="15" t="e">
        <f t="shared" si="220"/>
        <v>#N/A</v>
      </c>
      <c r="U1132" s="15" t="e">
        <f t="shared" si="220"/>
        <v>#N/A</v>
      </c>
      <c r="V1132" s="15" t="e">
        <f t="shared" si="220"/>
        <v>#N/A</v>
      </c>
      <c r="W1132" s="18" t="e">
        <f t="shared" si="211"/>
        <v>#N/A</v>
      </c>
      <c r="X1132" s="18" t="e">
        <f t="shared" si="212"/>
        <v>#N/A</v>
      </c>
      <c r="Y1132" s="18" t="e">
        <f t="shared" si="213"/>
        <v>#N/A</v>
      </c>
      <c r="Z1132" s="18" t="e">
        <f t="shared" si="214"/>
        <v>#N/A</v>
      </c>
      <c r="AA1132" s="15" t="e">
        <f t="shared" si="215"/>
        <v>#N/A</v>
      </c>
      <c r="AB1132" s="15" t="e">
        <f t="shared" si="216"/>
        <v>#N/A</v>
      </c>
      <c r="AC1132" s="15" t="e">
        <f t="shared" si="217"/>
        <v>#N/A</v>
      </c>
    </row>
    <row r="1133" spans="8:29" hidden="1" x14ac:dyDescent="0.2">
      <c r="H1133" s="15" t="e">
        <f t="shared" si="220"/>
        <v>#N/A</v>
      </c>
      <c r="I1133" s="15" t="e">
        <f t="shared" si="220"/>
        <v>#N/A</v>
      </c>
      <c r="J1133" s="15" t="e">
        <f t="shared" si="220"/>
        <v>#N/A</v>
      </c>
      <c r="K1133" s="15" t="e">
        <f t="shared" si="220"/>
        <v>#N/A</v>
      </c>
      <c r="L1133" s="15" t="e">
        <f t="shared" si="220"/>
        <v>#N/A</v>
      </c>
      <c r="M1133" s="15" t="e">
        <f t="shared" si="220"/>
        <v>#N/A</v>
      </c>
      <c r="N1133" s="15" t="e">
        <f t="shared" si="220"/>
        <v>#N/A</v>
      </c>
      <c r="O1133" s="15" t="e">
        <f t="shared" si="220"/>
        <v>#N/A</v>
      </c>
      <c r="P1133" s="15" t="e">
        <f t="shared" si="220"/>
        <v>#N/A</v>
      </c>
      <c r="Q1133" s="15" t="e">
        <f t="shared" si="220"/>
        <v>#N/A</v>
      </c>
      <c r="R1133" s="15" t="e">
        <f t="shared" si="220"/>
        <v>#N/A</v>
      </c>
      <c r="S1133" s="15" t="e">
        <f t="shared" si="220"/>
        <v>#N/A</v>
      </c>
      <c r="T1133" s="15" t="e">
        <f t="shared" si="220"/>
        <v>#N/A</v>
      </c>
      <c r="U1133" s="15" t="e">
        <f t="shared" si="220"/>
        <v>#N/A</v>
      </c>
      <c r="V1133" s="15" t="e">
        <f t="shared" si="220"/>
        <v>#N/A</v>
      </c>
      <c r="W1133" s="18" t="e">
        <f t="shared" si="211"/>
        <v>#N/A</v>
      </c>
      <c r="X1133" s="18" t="e">
        <f t="shared" si="212"/>
        <v>#N/A</v>
      </c>
      <c r="Y1133" s="18" t="e">
        <f t="shared" si="213"/>
        <v>#N/A</v>
      </c>
      <c r="Z1133" s="18" t="e">
        <f t="shared" si="214"/>
        <v>#N/A</v>
      </c>
      <c r="AA1133" s="15" t="e">
        <f t="shared" si="215"/>
        <v>#N/A</v>
      </c>
      <c r="AB1133" s="15" t="e">
        <f t="shared" si="216"/>
        <v>#N/A</v>
      </c>
      <c r="AC1133" s="15" t="e">
        <f t="shared" si="217"/>
        <v>#N/A</v>
      </c>
    </row>
    <row r="1134" spans="8:29" hidden="1" x14ac:dyDescent="0.2">
      <c r="H1134" s="15" t="e">
        <f t="shared" si="220"/>
        <v>#N/A</v>
      </c>
      <c r="I1134" s="15" t="e">
        <f t="shared" si="220"/>
        <v>#N/A</v>
      </c>
      <c r="J1134" s="15" t="e">
        <f t="shared" si="220"/>
        <v>#N/A</v>
      </c>
      <c r="K1134" s="15" t="e">
        <f t="shared" si="220"/>
        <v>#N/A</v>
      </c>
      <c r="L1134" s="15" t="e">
        <f t="shared" si="220"/>
        <v>#N/A</v>
      </c>
      <c r="M1134" s="15" t="e">
        <f t="shared" si="220"/>
        <v>#N/A</v>
      </c>
      <c r="N1134" s="15" t="e">
        <f t="shared" si="220"/>
        <v>#N/A</v>
      </c>
      <c r="O1134" s="15" t="e">
        <f t="shared" si="220"/>
        <v>#N/A</v>
      </c>
      <c r="P1134" s="15" t="e">
        <f t="shared" si="220"/>
        <v>#N/A</v>
      </c>
      <c r="Q1134" s="15" t="e">
        <f t="shared" si="220"/>
        <v>#N/A</v>
      </c>
      <c r="R1134" s="15" t="e">
        <f t="shared" si="220"/>
        <v>#N/A</v>
      </c>
      <c r="S1134" s="15" t="e">
        <f t="shared" si="220"/>
        <v>#N/A</v>
      </c>
      <c r="T1134" s="15" t="e">
        <f t="shared" si="220"/>
        <v>#N/A</v>
      </c>
      <c r="U1134" s="15" t="e">
        <f t="shared" si="220"/>
        <v>#N/A</v>
      </c>
      <c r="V1134" s="15" t="e">
        <f t="shared" si="220"/>
        <v>#N/A</v>
      </c>
      <c r="W1134" s="18" t="e">
        <f t="shared" si="211"/>
        <v>#N/A</v>
      </c>
      <c r="X1134" s="18" t="e">
        <f t="shared" si="212"/>
        <v>#N/A</v>
      </c>
      <c r="Y1134" s="18" t="e">
        <f t="shared" si="213"/>
        <v>#N/A</v>
      </c>
      <c r="Z1134" s="18" t="e">
        <f t="shared" si="214"/>
        <v>#N/A</v>
      </c>
      <c r="AA1134" s="15" t="e">
        <f t="shared" si="215"/>
        <v>#N/A</v>
      </c>
      <c r="AB1134" s="15" t="e">
        <f t="shared" si="216"/>
        <v>#N/A</v>
      </c>
      <c r="AC1134" s="15" t="e">
        <f t="shared" si="217"/>
        <v>#N/A</v>
      </c>
    </row>
    <row r="1135" spans="8:29" hidden="1" x14ac:dyDescent="0.2">
      <c r="H1135" s="15" t="e">
        <f t="shared" si="220"/>
        <v>#N/A</v>
      </c>
      <c r="I1135" s="15" t="e">
        <f t="shared" si="220"/>
        <v>#N/A</v>
      </c>
      <c r="J1135" s="15" t="e">
        <f t="shared" si="220"/>
        <v>#N/A</v>
      </c>
      <c r="K1135" s="15" t="e">
        <f t="shared" si="220"/>
        <v>#N/A</v>
      </c>
      <c r="L1135" s="15" t="e">
        <f t="shared" si="220"/>
        <v>#N/A</v>
      </c>
      <c r="M1135" s="15" t="e">
        <f t="shared" si="220"/>
        <v>#N/A</v>
      </c>
      <c r="N1135" s="15" t="e">
        <f t="shared" si="220"/>
        <v>#N/A</v>
      </c>
      <c r="O1135" s="15" t="e">
        <f t="shared" si="220"/>
        <v>#N/A</v>
      </c>
      <c r="P1135" s="15" t="e">
        <f t="shared" si="220"/>
        <v>#N/A</v>
      </c>
      <c r="Q1135" s="15" t="e">
        <f t="shared" si="220"/>
        <v>#N/A</v>
      </c>
      <c r="R1135" s="15" t="e">
        <f t="shared" si="220"/>
        <v>#N/A</v>
      </c>
      <c r="S1135" s="15" t="e">
        <f t="shared" si="220"/>
        <v>#N/A</v>
      </c>
      <c r="T1135" s="15" t="e">
        <f t="shared" si="220"/>
        <v>#N/A</v>
      </c>
      <c r="U1135" s="15" t="e">
        <f t="shared" si="220"/>
        <v>#N/A</v>
      </c>
      <c r="V1135" s="15" t="e">
        <f t="shared" si="220"/>
        <v>#N/A</v>
      </c>
      <c r="W1135" s="18" t="e">
        <f t="shared" si="211"/>
        <v>#N/A</v>
      </c>
      <c r="X1135" s="18" t="e">
        <f t="shared" si="212"/>
        <v>#N/A</v>
      </c>
      <c r="Y1135" s="18" t="e">
        <f t="shared" si="213"/>
        <v>#N/A</v>
      </c>
      <c r="Z1135" s="18" t="e">
        <f t="shared" si="214"/>
        <v>#N/A</v>
      </c>
      <c r="AA1135" s="15" t="e">
        <f t="shared" si="215"/>
        <v>#N/A</v>
      </c>
      <c r="AB1135" s="15" t="e">
        <f t="shared" si="216"/>
        <v>#N/A</v>
      </c>
      <c r="AC1135" s="15" t="e">
        <f t="shared" si="217"/>
        <v>#N/A</v>
      </c>
    </row>
    <row r="1136" spans="8:29" hidden="1" x14ac:dyDescent="0.2">
      <c r="H1136" s="15" t="e">
        <f t="shared" si="220"/>
        <v>#N/A</v>
      </c>
      <c r="I1136" s="15" t="e">
        <f t="shared" si="220"/>
        <v>#N/A</v>
      </c>
      <c r="J1136" s="15" t="e">
        <f t="shared" si="220"/>
        <v>#N/A</v>
      </c>
      <c r="K1136" s="15" t="e">
        <f t="shared" si="220"/>
        <v>#N/A</v>
      </c>
      <c r="L1136" s="15" t="e">
        <f t="shared" si="220"/>
        <v>#N/A</v>
      </c>
      <c r="M1136" s="15" t="e">
        <f t="shared" si="220"/>
        <v>#N/A</v>
      </c>
      <c r="N1136" s="15" t="e">
        <f t="shared" si="220"/>
        <v>#N/A</v>
      </c>
      <c r="O1136" s="15" t="e">
        <f t="shared" si="220"/>
        <v>#N/A</v>
      </c>
      <c r="P1136" s="15" t="e">
        <f t="shared" si="220"/>
        <v>#N/A</v>
      </c>
      <c r="Q1136" s="15" t="e">
        <f t="shared" si="220"/>
        <v>#N/A</v>
      </c>
      <c r="R1136" s="15" t="e">
        <f t="shared" si="220"/>
        <v>#N/A</v>
      </c>
      <c r="S1136" s="15" t="e">
        <f t="shared" si="220"/>
        <v>#N/A</v>
      </c>
      <c r="T1136" s="15" t="e">
        <f t="shared" si="220"/>
        <v>#N/A</v>
      </c>
      <c r="U1136" s="15" t="e">
        <f t="shared" si="220"/>
        <v>#N/A</v>
      </c>
      <c r="V1136" s="15" t="e">
        <f t="shared" si="220"/>
        <v>#N/A</v>
      </c>
      <c r="W1136" s="18" t="e">
        <f t="shared" si="211"/>
        <v>#N/A</v>
      </c>
      <c r="X1136" s="18" t="e">
        <f t="shared" si="212"/>
        <v>#N/A</v>
      </c>
      <c r="Y1136" s="18" t="e">
        <f t="shared" si="213"/>
        <v>#N/A</v>
      </c>
      <c r="Z1136" s="18" t="e">
        <f t="shared" si="214"/>
        <v>#N/A</v>
      </c>
      <c r="AA1136" s="15" t="e">
        <f t="shared" si="215"/>
        <v>#N/A</v>
      </c>
      <c r="AB1136" s="15" t="e">
        <f t="shared" si="216"/>
        <v>#N/A</v>
      </c>
      <c r="AC1136" s="15" t="e">
        <f t="shared" si="217"/>
        <v>#N/A</v>
      </c>
    </row>
    <row r="1137" spans="8:29" hidden="1" x14ac:dyDescent="0.2">
      <c r="H1137" s="15" t="e">
        <f t="shared" si="220"/>
        <v>#N/A</v>
      </c>
      <c r="I1137" s="15" t="e">
        <f t="shared" si="220"/>
        <v>#N/A</v>
      </c>
      <c r="J1137" s="15" t="e">
        <f t="shared" si="220"/>
        <v>#N/A</v>
      </c>
      <c r="K1137" s="15" t="e">
        <f t="shared" si="220"/>
        <v>#N/A</v>
      </c>
      <c r="L1137" s="15" t="e">
        <f t="shared" si="220"/>
        <v>#N/A</v>
      </c>
      <c r="M1137" s="15" t="e">
        <f t="shared" si="220"/>
        <v>#N/A</v>
      </c>
      <c r="N1137" s="15" t="e">
        <f t="shared" si="220"/>
        <v>#N/A</v>
      </c>
      <c r="O1137" s="15" t="e">
        <f t="shared" si="220"/>
        <v>#N/A</v>
      </c>
      <c r="P1137" s="15" t="e">
        <f t="shared" si="220"/>
        <v>#N/A</v>
      </c>
      <c r="Q1137" s="15" t="e">
        <f t="shared" si="220"/>
        <v>#N/A</v>
      </c>
      <c r="R1137" s="15" t="e">
        <f t="shared" si="220"/>
        <v>#N/A</v>
      </c>
      <c r="S1137" s="15" t="e">
        <f t="shared" si="220"/>
        <v>#N/A</v>
      </c>
      <c r="T1137" s="15" t="e">
        <f t="shared" si="220"/>
        <v>#N/A</v>
      </c>
      <c r="U1137" s="15" t="e">
        <f t="shared" si="220"/>
        <v>#N/A</v>
      </c>
      <c r="V1137" s="15" t="e">
        <f t="shared" si="220"/>
        <v>#N/A</v>
      </c>
      <c r="W1137" s="18" t="e">
        <f>N1137</f>
        <v>#N/A</v>
      </c>
      <c r="X1137" s="18" t="e">
        <f>S1137</f>
        <v>#N/A</v>
      </c>
      <c r="Y1137" s="18" t="e">
        <f>W1137-X1137</f>
        <v>#N/A</v>
      </c>
      <c r="Z1137" s="18" t="e">
        <f>M1137</f>
        <v>#N/A</v>
      </c>
      <c r="AA1137" s="15" t="e">
        <f>IF(K1137=0,0,K1137-J1137)</f>
        <v>#N/A</v>
      </c>
      <c r="AB1137" s="15" t="e">
        <f>P1137</f>
        <v>#N/A</v>
      </c>
      <c r="AC1137" s="15" t="e">
        <f>X1137-(AB1137+AA1137)</f>
        <v>#N/A</v>
      </c>
    </row>
    <row r="1138" spans="8:29" hidden="1" x14ac:dyDescent="0.2">
      <c r="H1138" s="15" t="e">
        <f t="shared" si="220"/>
        <v>#N/A</v>
      </c>
      <c r="I1138" s="15" t="e">
        <f t="shared" si="220"/>
        <v>#N/A</v>
      </c>
      <c r="J1138" s="15" t="e">
        <f t="shared" si="220"/>
        <v>#N/A</v>
      </c>
      <c r="K1138" s="15" t="e">
        <f t="shared" si="220"/>
        <v>#N/A</v>
      </c>
      <c r="L1138" s="15" t="e">
        <f t="shared" si="220"/>
        <v>#N/A</v>
      </c>
      <c r="M1138" s="15" t="e">
        <f t="shared" si="220"/>
        <v>#N/A</v>
      </c>
      <c r="N1138" s="15" t="e">
        <f t="shared" si="220"/>
        <v>#N/A</v>
      </c>
      <c r="O1138" s="15" t="e">
        <f t="shared" si="220"/>
        <v>#N/A</v>
      </c>
      <c r="P1138" s="15" t="e">
        <f t="shared" si="220"/>
        <v>#N/A</v>
      </c>
      <c r="Q1138" s="15" t="e">
        <f t="shared" si="220"/>
        <v>#N/A</v>
      </c>
      <c r="R1138" s="15" t="e">
        <f t="shared" si="220"/>
        <v>#N/A</v>
      </c>
      <c r="S1138" s="15" t="e">
        <f t="shared" si="220"/>
        <v>#N/A</v>
      </c>
      <c r="T1138" s="15" t="e">
        <f t="shared" si="220"/>
        <v>#N/A</v>
      </c>
      <c r="U1138" s="15" t="e">
        <f t="shared" si="220"/>
        <v>#N/A</v>
      </c>
      <c r="V1138" s="15" t="e">
        <f t="shared" si="220"/>
        <v>#N/A</v>
      </c>
      <c r="W1138" s="18" t="e">
        <f>N1138</f>
        <v>#N/A</v>
      </c>
      <c r="X1138" s="18" t="e">
        <f>S1138</f>
        <v>#N/A</v>
      </c>
      <c r="Y1138" s="18" t="e">
        <f>W1138-X1138</f>
        <v>#N/A</v>
      </c>
      <c r="Z1138" s="18" t="e">
        <f>M1138</f>
        <v>#N/A</v>
      </c>
      <c r="AA1138" s="15" t="e">
        <f>IF(K1138=0,0,K1138-J1138)</f>
        <v>#N/A</v>
      </c>
      <c r="AB1138" s="15" t="e">
        <f>P1138</f>
        <v>#N/A</v>
      </c>
      <c r="AC1138" s="15" t="e">
        <f>X1138-(AB1138+AA1138)</f>
        <v>#N/A</v>
      </c>
    </row>
    <row r="1139" spans="8:29" hidden="1" x14ac:dyDescent="0.2">
      <c r="H1139" s="15" t="e">
        <f t="shared" si="220"/>
        <v>#N/A</v>
      </c>
      <c r="I1139" s="15" t="e">
        <f t="shared" si="220"/>
        <v>#N/A</v>
      </c>
      <c r="J1139" s="15" t="e">
        <f t="shared" si="220"/>
        <v>#N/A</v>
      </c>
      <c r="K1139" s="15" t="e">
        <f t="shared" si="220"/>
        <v>#N/A</v>
      </c>
      <c r="L1139" s="15" t="e">
        <f t="shared" si="220"/>
        <v>#N/A</v>
      </c>
      <c r="M1139" s="15" t="e">
        <f t="shared" si="220"/>
        <v>#N/A</v>
      </c>
      <c r="N1139" s="15" t="e">
        <f t="shared" si="220"/>
        <v>#N/A</v>
      </c>
      <c r="O1139" s="15" t="e">
        <f t="shared" si="220"/>
        <v>#N/A</v>
      </c>
      <c r="P1139" s="15" t="e">
        <f t="shared" si="220"/>
        <v>#N/A</v>
      </c>
      <c r="Q1139" s="15" t="e">
        <f t="shared" si="220"/>
        <v>#N/A</v>
      </c>
      <c r="R1139" s="15" t="e">
        <f t="shared" si="220"/>
        <v>#N/A</v>
      </c>
      <c r="S1139" s="15" t="e">
        <f t="shared" si="220"/>
        <v>#N/A</v>
      </c>
      <c r="T1139" s="15" t="e">
        <f t="shared" si="220"/>
        <v>#N/A</v>
      </c>
      <c r="U1139" s="15" t="e">
        <f t="shared" si="220"/>
        <v>#N/A</v>
      </c>
      <c r="V1139" s="15" t="e">
        <f t="shared" si="220"/>
        <v>#N/A</v>
      </c>
      <c r="W1139" s="18" t="e">
        <f>N1139</f>
        <v>#N/A</v>
      </c>
      <c r="X1139" s="18" t="e">
        <f>S1139</f>
        <v>#N/A</v>
      </c>
      <c r="Y1139" s="18" t="e">
        <f>W1139-X1139</f>
        <v>#N/A</v>
      </c>
      <c r="Z1139" s="18" t="e">
        <f>M1139</f>
        <v>#N/A</v>
      </c>
      <c r="AA1139" s="15" t="e">
        <f>IF(K1139=0,0,K1139-J1139)</f>
        <v>#N/A</v>
      </c>
      <c r="AB1139" s="15" t="e">
        <f>P1139</f>
        <v>#N/A</v>
      </c>
      <c r="AC1139" s="15" t="e">
        <f>X1139-(AB1139+AA1139)</f>
        <v>#N/A</v>
      </c>
    </row>
    <row r="1140" spans="8:29" hidden="1" x14ac:dyDescent="0.2">
      <c r="H1140" s="15" t="e">
        <f t="shared" si="220"/>
        <v>#N/A</v>
      </c>
      <c r="I1140" s="15" t="e">
        <f t="shared" si="220"/>
        <v>#N/A</v>
      </c>
      <c r="J1140" s="15" t="e">
        <f t="shared" si="220"/>
        <v>#N/A</v>
      </c>
      <c r="K1140" s="15" t="e">
        <f t="shared" si="220"/>
        <v>#N/A</v>
      </c>
      <c r="L1140" s="15" t="e">
        <f t="shared" si="220"/>
        <v>#N/A</v>
      </c>
      <c r="M1140" s="15" t="e">
        <f t="shared" si="220"/>
        <v>#N/A</v>
      </c>
      <c r="N1140" s="15" t="e">
        <f t="shared" si="220"/>
        <v>#N/A</v>
      </c>
      <c r="O1140" s="15" t="e">
        <f t="shared" si="220"/>
        <v>#N/A</v>
      </c>
      <c r="P1140" s="15" t="e">
        <f t="shared" si="220"/>
        <v>#N/A</v>
      </c>
      <c r="Q1140" s="15" t="e">
        <f t="shared" si="220"/>
        <v>#N/A</v>
      </c>
      <c r="R1140" s="15" t="e">
        <f t="shared" si="220"/>
        <v>#N/A</v>
      </c>
      <c r="S1140" s="15" t="e">
        <f t="shared" si="220"/>
        <v>#N/A</v>
      </c>
      <c r="T1140" s="15" t="e">
        <f t="shared" si="220"/>
        <v>#N/A</v>
      </c>
      <c r="U1140" s="15" t="e">
        <f t="shared" si="220"/>
        <v>#N/A</v>
      </c>
      <c r="V1140" s="15" t="e">
        <f t="shared" si="220"/>
        <v>#N/A</v>
      </c>
      <c r="W1140" s="18" t="e">
        <f>N1140</f>
        <v>#N/A</v>
      </c>
      <c r="X1140" s="18" t="e">
        <f>S1140</f>
        <v>#N/A</v>
      </c>
      <c r="Y1140" s="18" t="e">
        <f>W1140-X1140</f>
        <v>#N/A</v>
      </c>
      <c r="Z1140" s="18" t="e">
        <f>M1140</f>
        <v>#N/A</v>
      </c>
      <c r="AA1140" s="15" t="e">
        <f>IF(K1140=0,0,K1140-J1140)</f>
        <v>#N/A</v>
      </c>
      <c r="AB1140" s="15" t="e">
        <f>P1140</f>
        <v>#N/A</v>
      </c>
      <c r="AC1140" s="15" t="e">
        <f>X1140-(AB1140+AA1140)</f>
        <v>#N/A</v>
      </c>
    </row>
    <row r="1141" spans="8:29" hidden="1" x14ac:dyDescent="0.2">
      <c r="H1141" s="15" t="e">
        <f t="shared" si="220"/>
        <v>#N/A</v>
      </c>
      <c r="I1141" s="15" t="e">
        <f t="shared" si="220"/>
        <v>#N/A</v>
      </c>
      <c r="J1141" s="15" t="e">
        <f t="shared" si="220"/>
        <v>#N/A</v>
      </c>
      <c r="K1141" s="15" t="e">
        <f t="shared" si="220"/>
        <v>#N/A</v>
      </c>
      <c r="L1141" s="15" t="e">
        <f t="shared" si="220"/>
        <v>#N/A</v>
      </c>
      <c r="M1141" s="15" t="e">
        <f t="shared" si="220"/>
        <v>#N/A</v>
      </c>
      <c r="N1141" s="15" t="e">
        <f t="shared" si="220"/>
        <v>#N/A</v>
      </c>
      <c r="O1141" s="15" t="e">
        <f t="shared" si="220"/>
        <v>#N/A</v>
      </c>
      <c r="P1141" s="15" t="e">
        <f t="shared" si="220"/>
        <v>#N/A</v>
      </c>
      <c r="Q1141" s="15" t="e">
        <f t="shared" si="220"/>
        <v>#N/A</v>
      </c>
      <c r="R1141" s="15" t="e">
        <f t="shared" si="220"/>
        <v>#N/A</v>
      </c>
      <c r="S1141" s="15" t="e">
        <f t="shared" si="220"/>
        <v>#N/A</v>
      </c>
      <c r="T1141" s="15" t="e">
        <f t="shared" si="220"/>
        <v>#N/A</v>
      </c>
      <c r="U1141" s="15" t="e">
        <f t="shared" si="220"/>
        <v>#N/A</v>
      </c>
      <c r="V1141" s="15" t="e">
        <f t="shared" si="220"/>
        <v>#N/A</v>
      </c>
      <c r="W1141" s="18" t="e">
        <f>N1141</f>
        <v>#N/A</v>
      </c>
      <c r="X1141" s="18" t="e">
        <f>S1141</f>
        <v>#N/A</v>
      </c>
      <c r="Y1141" s="18" t="e">
        <f>W1141-X1141</f>
        <v>#N/A</v>
      </c>
      <c r="Z1141" s="18" t="e">
        <f>M1141</f>
        <v>#N/A</v>
      </c>
      <c r="AA1141" s="15" t="e">
        <f>IF(K1141=0,0,K1141-J1141)</f>
        <v>#N/A</v>
      </c>
      <c r="AB1141" s="15" t="e">
        <f>P1141</f>
        <v>#N/A</v>
      </c>
      <c r="AC1141" s="15" t="e">
        <f>X1141-(AB1141+AA1141)</f>
        <v>#N/A</v>
      </c>
    </row>
  </sheetData>
  <autoFilter ref="A2:AD1141" xr:uid="{00000000-0009-0000-0000-000004000000}">
    <filterColumn colId="3">
      <customFilters>
        <customFilter val="*heats*"/>
      </customFilters>
    </filterColumn>
  </autoFilter>
  <conditionalFormatting sqref="Y3:Y1141">
    <cfRule type="dataBar" priority="2">
      <dataBar>
        <cfvo type="min"/>
        <cfvo type="max"/>
        <color rgb="FF638EC6"/>
      </dataBar>
      <extLst>
        <ext xmlns:x14="http://schemas.microsoft.com/office/spreadsheetml/2009/9/main" uri="{B025F937-C7B1-47D3-B67F-A62EFF666E3E}">
          <x14:id>{841E423D-5381-4E47-BF57-2C0A86134920}</x14:id>
        </ext>
      </extLst>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841E423D-5381-4E47-BF57-2C0A86134920}">
            <x14:dataBar minLength="0" maxLength="100" border="1" negativeBarBorderColorSameAsPositive="0">
              <x14:cfvo type="autoMin"/>
              <x14:cfvo type="autoMax"/>
              <x14:borderColor rgb="FF638EC6"/>
              <x14:negativeFillColor rgb="FFFF0000"/>
              <x14:negativeBorderColor rgb="FFFF0000"/>
              <x14:axisColor rgb="FF000000"/>
            </x14:dataBar>
          </x14:cfRule>
          <xm:sqref>Y3:Y1141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W333"/>
  <sheetViews>
    <sheetView zoomScale="85" zoomScaleNormal="85" workbookViewId="0">
      <pane ySplit="3" topLeftCell="A4" activePane="bottomLeft" state="frozen"/>
      <selection pane="bottomLeft" activeCell="G19" sqref="G19"/>
    </sheetView>
  </sheetViews>
  <sheetFormatPr defaultRowHeight="14.25" x14ac:dyDescent="0.2"/>
  <cols>
    <col min="1" max="1" width="13.125" bestFit="1" customWidth="1"/>
    <col min="2" max="2" width="49.625" bestFit="1" customWidth="1"/>
    <col min="3" max="3" width="8.125" bestFit="1" customWidth="1"/>
    <col min="4" max="4" width="11.125" bestFit="1" customWidth="1"/>
    <col min="5" max="5" width="17.625" bestFit="1" customWidth="1"/>
    <col min="6" max="6" width="10.625" style="15" bestFit="1" customWidth="1"/>
    <col min="7" max="7" width="18.375" bestFit="1" customWidth="1"/>
    <col min="8" max="8" width="14.125" hidden="1" customWidth="1"/>
    <col min="9" max="9" width="16.625" hidden="1" customWidth="1"/>
    <col min="10" max="11" width="14.625" hidden="1" customWidth="1"/>
    <col min="12" max="12" width="15.625" bestFit="1" customWidth="1"/>
    <col min="13" max="14" width="13.5" bestFit="1" customWidth="1"/>
    <col min="15" max="17" width="11.125" bestFit="1" customWidth="1"/>
    <col min="18" max="18" width="10.875" style="34" customWidth="1"/>
    <col min="19" max="19" width="23.125" customWidth="1"/>
    <col min="21" max="21" width="13.625" customWidth="1"/>
  </cols>
  <sheetData>
    <row r="1" spans="1:19" x14ac:dyDescent="0.2">
      <c r="A1" s="22" t="s">
        <v>6235</v>
      </c>
      <c r="B1" t="s">
        <v>6250</v>
      </c>
      <c r="F1"/>
    </row>
    <row r="2" spans="1:19" x14ac:dyDescent="0.2">
      <c r="F2"/>
    </row>
    <row r="3" spans="1:19" ht="28.5" x14ac:dyDescent="0.2">
      <c r="A3" s="22" t="s">
        <v>6251</v>
      </c>
      <c r="B3" s="22" t="s">
        <v>6222</v>
      </c>
      <c r="C3" s="22" t="s">
        <v>0</v>
      </c>
      <c r="D3" s="22" t="s">
        <v>6313</v>
      </c>
      <c r="E3" s="22" t="s">
        <v>6314</v>
      </c>
      <c r="F3" s="22" t="s">
        <v>6236</v>
      </c>
      <c r="G3" s="22" t="s">
        <v>6315</v>
      </c>
      <c r="H3" s="26" t="s">
        <v>6316</v>
      </c>
      <c r="I3" s="26" t="s">
        <v>6317</v>
      </c>
      <c r="J3" s="26" t="s">
        <v>6318</v>
      </c>
      <c r="K3" s="26" t="s">
        <v>6319</v>
      </c>
      <c r="L3" s="32" t="s">
        <v>6320</v>
      </c>
      <c r="M3" s="32" t="s">
        <v>6321</v>
      </c>
      <c r="N3" s="32" t="s">
        <v>6322</v>
      </c>
      <c r="O3" s="33" t="s">
        <v>6323</v>
      </c>
      <c r="P3" s="33" t="s">
        <v>6324</v>
      </c>
      <c r="Q3" s="33" t="s">
        <v>6325</v>
      </c>
      <c r="R3"/>
      <c r="S3" s="33" t="s">
        <v>6326</v>
      </c>
    </row>
    <row r="4" spans="1:19" x14ac:dyDescent="0.2">
      <c r="A4" t="s">
        <v>6237</v>
      </c>
      <c r="B4" t="s">
        <v>6327</v>
      </c>
      <c r="C4" s="5">
        <v>1924</v>
      </c>
      <c r="D4" t="s">
        <v>6328</v>
      </c>
      <c r="E4" t="s">
        <v>6328</v>
      </c>
      <c r="F4">
        <v>4</v>
      </c>
      <c r="G4" t="s">
        <v>6329</v>
      </c>
      <c r="H4" s="18" t="e">
        <v>#N/A</v>
      </c>
      <c r="I4" s="18" t="e">
        <v>#N/A</v>
      </c>
      <c r="J4" s="18" t="e">
        <v>#N/A</v>
      </c>
      <c r="K4" s="18" t="e">
        <v>#N/A</v>
      </c>
      <c r="L4" s="18" t="e">
        <v>#N/A</v>
      </c>
      <c r="M4" s="18" t="e">
        <v>#N/A</v>
      </c>
      <c r="N4" s="18" t="e">
        <v>#N/A</v>
      </c>
      <c r="O4" s="18">
        <v>0</v>
      </c>
      <c r="P4" s="18">
        <v>0</v>
      </c>
      <c r="Q4" s="18">
        <v>45000</v>
      </c>
    </row>
    <row r="5" spans="1:19" hidden="1" x14ac:dyDescent="0.2">
      <c r="B5" t="s">
        <v>6330</v>
      </c>
      <c r="C5" s="5">
        <v>1967</v>
      </c>
      <c r="D5" t="s">
        <v>6328</v>
      </c>
      <c r="E5" t="s">
        <v>6328</v>
      </c>
      <c r="F5">
        <v>4</v>
      </c>
      <c r="G5" t="s">
        <v>6329</v>
      </c>
      <c r="H5" s="18" t="e">
        <v>#N/A</v>
      </c>
      <c r="I5" s="18" t="e">
        <v>#N/A</v>
      </c>
      <c r="J5" s="18" t="e">
        <v>#N/A</v>
      </c>
      <c r="K5" s="18" t="e">
        <v>#N/A</v>
      </c>
      <c r="L5" s="18" t="e">
        <v>#N/A</v>
      </c>
      <c r="M5" s="18" t="e">
        <v>#N/A</v>
      </c>
      <c r="N5" s="18" t="e">
        <v>#N/A</v>
      </c>
      <c r="O5" s="18">
        <v>0</v>
      </c>
      <c r="P5" s="18">
        <v>0</v>
      </c>
      <c r="Q5" s="18">
        <v>55000</v>
      </c>
    </row>
    <row r="6" spans="1:19" x14ac:dyDescent="0.2">
      <c r="B6" t="s">
        <v>6331</v>
      </c>
      <c r="C6" s="5">
        <v>5188</v>
      </c>
      <c r="D6" t="s">
        <v>6328</v>
      </c>
      <c r="E6" t="s">
        <v>6328</v>
      </c>
      <c r="F6">
        <v>8</v>
      </c>
      <c r="G6" t="s">
        <v>6332</v>
      </c>
      <c r="H6" s="18" t="e">
        <v>#N/A</v>
      </c>
      <c r="I6" s="18" t="e">
        <v>#N/A</v>
      </c>
      <c r="J6" s="18" t="e">
        <v>#N/A</v>
      </c>
      <c r="K6" s="18" t="e">
        <v>#N/A</v>
      </c>
      <c r="L6" s="18" t="e">
        <v>#N/A</v>
      </c>
      <c r="M6" s="18" t="e">
        <v>#N/A</v>
      </c>
      <c r="N6" s="18" t="e">
        <v>#N/A</v>
      </c>
      <c r="O6" s="18">
        <v>0</v>
      </c>
      <c r="P6" s="18">
        <v>0</v>
      </c>
      <c r="Q6" s="18">
        <v>540000</v>
      </c>
    </row>
    <row r="7" spans="1:19" x14ac:dyDescent="0.2">
      <c r="B7" t="s">
        <v>6333</v>
      </c>
      <c r="C7" s="5">
        <v>2289</v>
      </c>
      <c r="D7" t="s">
        <v>6328</v>
      </c>
      <c r="E7" t="s">
        <v>6328</v>
      </c>
      <c r="F7">
        <v>4</v>
      </c>
      <c r="G7" t="s">
        <v>6334</v>
      </c>
      <c r="H7" s="18" t="e">
        <v>#N/A</v>
      </c>
      <c r="I7" s="18" t="e">
        <v>#N/A</v>
      </c>
      <c r="J7" s="18" t="e">
        <v>#N/A</v>
      </c>
      <c r="K7" s="18" t="e">
        <v>#N/A</v>
      </c>
      <c r="L7" s="18" t="e">
        <v>#N/A</v>
      </c>
      <c r="M7" s="18" t="e">
        <v>#N/A</v>
      </c>
      <c r="N7" s="18" t="e">
        <v>#N/A</v>
      </c>
      <c r="O7" s="18">
        <v>0</v>
      </c>
      <c r="P7" s="18">
        <v>0</v>
      </c>
      <c r="Q7" s="18">
        <v>50000</v>
      </c>
    </row>
    <row r="8" spans="1:19" hidden="1" x14ac:dyDescent="0.2">
      <c r="B8" t="s">
        <v>6335</v>
      </c>
      <c r="C8" s="5">
        <v>2530</v>
      </c>
      <c r="D8" t="s">
        <v>6328</v>
      </c>
      <c r="E8" t="s">
        <v>6328</v>
      </c>
      <c r="F8">
        <v>8</v>
      </c>
      <c r="G8" t="s">
        <v>6334</v>
      </c>
      <c r="H8" s="18" t="e">
        <v>#N/A</v>
      </c>
      <c r="I8" s="18" t="e">
        <v>#N/A</v>
      </c>
      <c r="J8" s="18" t="e">
        <v>#N/A</v>
      </c>
      <c r="K8" s="18" t="e">
        <v>#N/A</v>
      </c>
      <c r="L8" s="18" t="e">
        <v>#N/A</v>
      </c>
      <c r="M8" s="18" t="e">
        <v>#N/A</v>
      </c>
      <c r="N8" s="18" t="e">
        <v>#N/A</v>
      </c>
      <c r="O8" s="18">
        <v>0</v>
      </c>
      <c r="P8" s="18">
        <v>0</v>
      </c>
      <c r="Q8" s="18">
        <v>0</v>
      </c>
    </row>
    <row r="9" spans="1:19" x14ac:dyDescent="0.2">
      <c r="B9" t="s">
        <v>6336</v>
      </c>
      <c r="C9" s="5">
        <v>5298</v>
      </c>
      <c r="D9" t="s">
        <v>6328</v>
      </c>
      <c r="E9" t="s">
        <v>6328</v>
      </c>
      <c r="F9">
        <v>4</v>
      </c>
      <c r="G9" t="s">
        <v>6332</v>
      </c>
      <c r="H9" s="18" t="e">
        <v>#N/A</v>
      </c>
      <c r="I9" s="18" t="e">
        <v>#N/A</v>
      </c>
      <c r="J9" s="18" t="e">
        <v>#N/A</v>
      </c>
      <c r="K9" s="18" t="e">
        <v>#N/A</v>
      </c>
      <c r="L9" s="18" t="e">
        <v>#N/A</v>
      </c>
      <c r="M9" s="18" t="e">
        <v>#N/A</v>
      </c>
      <c r="N9" s="18" t="e">
        <v>#N/A</v>
      </c>
      <c r="O9" s="18">
        <v>0</v>
      </c>
      <c r="P9" s="18">
        <v>0</v>
      </c>
      <c r="Q9" s="18">
        <v>0</v>
      </c>
    </row>
    <row r="10" spans="1:19" x14ac:dyDescent="0.2">
      <c r="B10" t="s">
        <v>6337</v>
      </c>
      <c r="C10" s="5">
        <v>1888</v>
      </c>
      <c r="D10" t="s">
        <v>6328</v>
      </c>
      <c r="E10" t="s">
        <v>6328</v>
      </c>
      <c r="F10">
        <v>4</v>
      </c>
      <c r="G10" t="s">
        <v>6329</v>
      </c>
      <c r="H10" s="18" t="e">
        <v>#N/A</v>
      </c>
      <c r="I10" s="18" t="e">
        <v>#N/A</v>
      </c>
      <c r="J10" s="18" t="e">
        <v>#N/A</v>
      </c>
      <c r="K10" s="18" t="e">
        <v>#N/A</v>
      </c>
      <c r="L10" s="18" t="e">
        <v>#N/A</v>
      </c>
      <c r="M10" s="18" t="e">
        <v>#N/A</v>
      </c>
      <c r="N10" s="18" t="e">
        <v>#N/A</v>
      </c>
      <c r="O10" s="18">
        <v>0</v>
      </c>
      <c r="P10" s="18">
        <v>0</v>
      </c>
      <c r="Q10" s="18">
        <v>240000</v>
      </c>
    </row>
    <row r="11" spans="1:19" x14ac:dyDescent="0.2">
      <c r="B11" t="s">
        <v>6338</v>
      </c>
      <c r="C11" s="5">
        <v>1860</v>
      </c>
      <c r="D11" t="s">
        <v>6328</v>
      </c>
      <c r="E11" t="s">
        <v>6328</v>
      </c>
      <c r="F11">
        <v>8</v>
      </c>
      <c r="G11" t="s">
        <v>6332</v>
      </c>
      <c r="H11" s="18" t="e">
        <v>#N/A</v>
      </c>
      <c r="I11" s="18" t="e">
        <v>#N/A</v>
      </c>
      <c r="J11" s="18" t="e">
        <v>#N/A</v>
      </c>
      <c r="K11" s="18" t="e">
        <v>#N/A</v>
      </c>
      <c r="L11" s="18" t="e">
        <v>#N/A</v>
      </c>
      <c r="M11" s="18" t="e">
        <v>#N/A</v>
      </c>
      <c r="N11" s="18" t="e">
        <v>#N/A</v>
      </c>
      <c r="O11" s="18">
        <v>0</v>
      </c>
      <c r="P11" s="18">
        <v>0</v>
      </c>
      <c r="Q11" s="18">
        <v>750000</v>
      </c>
    </row>
    <row r="12" spans="1:19" x14ac:dyDescent="0.2">
      <c r="B12" t="s">
        <v>6339</v>
      </c>
      <c r="C12" s="5">
        <v>1855</v>
      </c>
      <c r="D12" t="s">
        <v>6328</v>
      </c>
      <c r="E12" t="s">
        <v>6328</v>
      </c>
      <c r="F12">
        <v>12</v>
      </c>
      <c r="G12" t="s">
        <v>6332</v>
      </c>
      <c r="H12" s="18" t="e">
        <v>#N/A</v>
      </c>
      <c r="I12" s="18" t="e">
        <v>#N/A</v>
      </c>
      <c r="J12" s="18" t="e">
        <v>#N/A</v>
      </c>
      <c r="K12" s="18" t="e">
        <v>#N/A</v>
      </c>
      <c r="L12" s="18" t="e">
        <v>#N/A</v>
      </c>
      <c r="M12" s="18" t="e">
        <v>#N/A</v>
      </c>
      <c r="N12" s="18" t="e">
        <v>#N/A</v>
      </c>
      <c r="O12" s="18">
        <v>0</v>
      </c>
      <c r="P12" s="18">
        <v>0</v>
      </c>
      <c r="Q12" s="18">
        <v>350000</v>
      </c>
    </row>
    <row r="13" spans="1:19" x14ac:dyDescent="0.2">
      <c r="B13" t="s">
        <v>6340</v>
      </c>
      <c r="C13" s="5">
        <v>5344</v>
      </c>
      <c r="D13" t="s">
        <v>6328</v>
      </c>
      <c r="E13" t="s">
        <v>6328</v>
      </c>
      <c r="F13">
        <v>4</v>
      </c>
      <c r="G13" t="s">
        <v>6341</v>
      </c>
      <c r="H13" s="18" t="e">
        <v>#N/A</v>
      </c>
      <c r="I13" s="18" t="e">
        <v>#N/A</v>
      </c>
      <c r="J13" s="18" t="e">
        <v>#N/A</v>
      </c>
      <c r="K13" s="18" t="e">
        <v>#N/A</v>
      </c>
      <c r="L13" s="18" t="e">
        <v>#N/A</v>
      </c>
      <c r="M13" s="18" t="e">
        <v>#N/A</v>
      </c>
      <c r="N13" s="18" t="e">
        <v>#N/A</v>
      </c>
      <c r="O13" s="18">
        <v>0</v>
      </c>
      <c r="P13" s="18">
        <v>0</v>
      </c>
      <c r="Q13" s="18">
        <v>220000</v>
      </c>
    </row>
    <row r="14" spans="1:19" x14ac:dyDescent="0.2">
      <c r="B14" t="s">
        <v>6342</v>
      </c>
      <c r="C14" s="5">
        <v>5339</v>
      </c>
      <c r="D14" t="s">
        <v>6328</v>
      </c>
      <c r="E14" t="s">
        <v>6328</v>
      </c>
      <c r="F14">
        <v>4</v>
      </c>
      <c r="G14" t="s">
        <v>6341</v>
      </c>
      <c r="H14" s="18" t="e">
        <v>#N/A</v>
      </c>
      <c r="I14" s="18" t="e">
        <v>#N/A</v>
      </c>
      <c r="J14" s="18" t="e">
        <v>#N/A</v>
      </c>
      <c r="K14" s="18" t="e">
        <v>#N/A</v>
      </c>
      <c r="L14" s="18" t="e">
        <v>#N/A</v>
      </c>
      <c r="M14" s="18" t="e">
        <v>#N/A</v>
      </c>
      <c r="N14" s="18" t="e">
        <v>#N/A</v>
      </c>
      <c r="O14" s="18">
        <v>0</v>
      </c>
      <c r="P14" s="18">
        <v>0</v>
      </c>
      <c r="Q14" s="18">
        <v>0</v>
      </c>
    </row>
    <row r="15" spans="1:19" x14ac:dyDescent="0.2">
      <c r="B15" t="s">
        <v>6343</v>
      </c>
      <c r="C15" s="5">
        <v>2559</v>
      </c>
      <c r="D15" t="s">
        <v>6328</v>
      </c>
      <c r="E15" t="s">
        <v>6344</v>
      </c>
      <c r="F15">
        <v>4</v>
      </c>
      <c r="G15" t="s">
        <v>6345</v>
      </c>
      <c r="H15" s="18" t="e">
        <v>#N/A</v>
      </c>
      <c r="I15" s="18" t="e">
        <v>#N/A</v>
      </c>
      <c r="J15" s="18" t="e">
        <v>#N/A</v>
      </c>
      <c r="K15" s="18" t="e">
        <v>#N/A</v>
      </c>
      <c r="L15" s="18" t="e">
        <v>#N/A</v>
      </c>
      <c r="M15" s="18" t="e">
        <v>#N/A</v>
      </c>
      <c r="N15" s="18" t="e">
        <v>#N/A</v>
      </c>
      <c r="O15" s="18">
        <v>0</v>
      </c>
      <c r="P15" s="18">
        <v>0</v>
      </c>
      <c r="Q15" s="18">
        <v>300000</v>
      </c>
    </row>
    <row r="16" spans="1:19" x14ac:dyDescent="0.2">
      <c r="B16" t="s">
        <v>6346</v>
      </c>
      <c r="C16" s="5">
        <v>1951</v>
      </c>
      <c r="D16" t="s">
        <v>6328</v>
      </c>
      <c r="E16" t="s">
        <v>6328</v>
      </c>
      <c r="F16">
        <v>8</v>
      </c>
      <c r="G16" t="s">
        <v>6328</v>
      </c>
      <c r="H16" s="18" t="e">
        <v>#N/A</v>
      </c>
      <c r="I16" s="18" t="e">
        <v>#N/A</v>
      </c>
      <c r="J16" s="18" t="e">
        <v>#N/A</v>
      </c>
      <c r="K16" s="18" t="e">
        <v>#N/A</v>
      </c>
      <c r="L16" s="18" t="e">
        <v>#N/A</v>
      </c>
      <c r="M16" s="18" t="e">
        <v>#N/A</v>
      </c>
      <c r="N16" s="18" t="e">
        <v>#N/A</v>
      </c>
      <c r="O16" s="18">
        <v>0</v>
      </c>
      <c r="P16" s="18">
        <v>0</v>
      </c>
      <c r="Q16" s="18">
        <v>215000</v>
      </c>
    </row>
    <row r="17" spans="1:19" x14ac:dyDescent="0.2">
      <c r="B17" t="s">
        <v>6347</v>
      </c>
      <c r="C17" s="5">
        <v>4401</v>
      </c>
      <c r="D17" t="s">
        <v>6328</v>
      </c>
      <c r="E17" t="s">
        <v>6328</v>
      </c>
      <c r="F17">
        <v>6</v>
      </c>
      <c r="G17" t="s">
        <v>6329</v>
      </c>
      <c r="H17" s="18" t="e">
        <v>#N/A</v>
      </c>
      <c r="I17" s="18" t="e">
        <v>#N/A</v>
      </c>
      <c r="J17" s="18" t="e">
        <v>#N/A</v>
      </c>
      <c r="K17" s="18" t="e">
        <v>#N/A</v>
      </c>
      <c r="L17" s="18" t="e">
        <v>#N/A</v>
      </c>
      <c r="M17" s="18" t="e">
        <v>#N/A</v>
      </c>
      <c r="N17" s="18" t="e">
        <v>#N/A</v>
      </c>
      <c r="O17" s="18">
        <v>0</v>
      </c>
      <c r="P17" s="18">
        <v>0</v>
      </c>
      <c r="Q17" s="18">
        <v>0</v>
      </c>
    </row>
    <row r="18" spans="1:19" x14ac:dyDescent="0.2">
      <c r="B18" t="s">
        <v>6348</v>
      </c>
      <c r="C18" s="5">
        <v>1994</v>
      </c>
      <c r="D18" t="s">
        <v>6328</v>
      </c>
      <c r="E18" t="s">
        <v>6328</v>
      </c>
      <c r="F18">
        <v>4</v>
      </c>
      <c r="G18" t="s">
        <v>6345</v>
      </c>
      <c r="H18" s="18" t="e">
        <v>#N/A</v>
      </c>
      <c r="I18" s="18" t="e">
        <v>#N/A</v>
      </c>
      <c r="J18" s="18" t="e">
        <v>#N/A</v>
      </c>
      <c r="K18" s="18" t="e">
        <v>#N/A</v>
      </c>
      <c r="L18" s="18" t="e">
        <v>#N/A</v>
      </c>
      <c r="M18" s="18" t="e">
        <v>#N/A</v>
      </c>
      <c r="N18" s="18" t="e">
        <v>#N/A</v>
      </c>
      <c r="O18" s="18">
        <v>0</v>
      </c>
      <c r="P18" s="18">
        <v>0</v>
      </c>
      <c r="Q18" s="18">
        <v>610000</v>
      </c>
    </row>
    <row r="19" spans="1:19" x14ac:dyDescent="0.2">
      <c r="B19" t="s">
        <v>6349</v>
      </c>
      <c r="C19" s="5">
        <v>3809</v>
      </c>
      <c r="D19" t="s">
        <v>6328</v>
      </c>
      <c r="E19" t="s">
        <v>6328</v>
      </c>
      <c r="F19">
        <v>4</v>
      </c>
      <c r="G19" t="s">
        <v>6334</v>
      </c>
      <c r="H19" s="18" t="e">
        <v>#N/A</v>
      </c>
      <c r="I19" s="18" t="e">
        <v>#N/A</v>
      </c>
      <c r="J19" s="18" t="e">
        <v>#N/A</v>
      </c>
      <c r="K19" s="18" t="e">
        <v>#N/A</v>
      </c>
      <c r="L19" s="18" t="e">
        <v>#N/A</v>
      </c>
      <c r="M19" s="18" t="e">
        <v>#N/A</v>
      </c>
      <c r="N19" s="18" t="e">
        <v>#N/A</v>
      </c>
      <c r="O19" s="18">
        <v>0</v>
      </c>
      <c r="P19" s="18">
        <v>0</v>
      </c>
      <c r="Q19" s="18">
        <v>140000</v>
      </c>
    </row>
    <row r="20" spans="1:19" x14ac:dyDescent="0.2">
      <c r="B20" t="s">
        <v>6350</v>
      </c>
      <c r="C20" s="5">
        <v>2273</v>
      </c>
      <c r="D20" t="s">
        <v>6328</v>
      </c>
      <c r="E20" t="s">
        <v>6328</v>
      </c>
      <c r="F20">
        <v>4</v>
      </c>
      <c r="G20" t="s">
        <v>6329</v>
      </c>
      <c r="H20" s="18" t="e">
        <v>#N/A</v>
      </c>
      <c r="I20" s="18" t="e">
        <v>#N/A</v>
      </c>
      <c r="J20" s="18" t="e">
        <v>#N/A</v>
      </c>
      <c r="K20" s="18" t="e">
        <v>#N/A</v>
      </c>
      <c r="L20" s="18" t="e">
        <v>#N/A</v>
      </c>
      <c r="M20" s="18" t="e">
        <v>#N/A</v>
      </c>
      <c r="N20" s="18" t="e">
        <v>#N/A</v>
      </c>
      <c r="O20" s="18">
        <v>0</v>
      </c>
      <c r="P20" s="18">
        <v>0</v>
      </c>
      <c r="Q20" s="18">
        <v>300000</v>
      </c>
    </row>
    <row r="21" spans="1:19" x14ac:dyDescent="0.2">
      <c r="B21" t="s">
        <v>6351</v>
      </c>
      <c r="C21" s="5">
        <v>1948</v>
      </c>
      <c r="D21" t="s">
        <v>6328</v>
      </c>
      <c r="E21" t="s">
        <v>6328</v>
      </c>
      <c r="F21">
        <v>8</v>
      </c>
      <c r="G21" t="s">
        <v>6332</v>
      </c>
      <c r="H21" s="18" t="e">
        <v>#N/A</v>
      </c>
      <c r="I21" s="18" t="e">
        <v>#N/A</v>
      </c>
      <c r="J21" s="18" t="e">
        <v>#N/A</v>
      </c>
      <c r="K21" s="18" t="e">
        <v>#N/A</v>
      </c>
      <c r="L21" s="18" t="e">
        <v>#N/A</v>
      </c>
      <c r="M21" s="18" t="e">
        <v>#N/A</v>
      </c>
      <c r="N21" s="18" t="e">
        <v>#N/A</v>
      </c>
      <c r="O21" s="18">
        <v>0</v>
      </c>
      <c r="P21" s="18">
        <v>0</v>
      </c>
      <c r="Q21" s="18">
        <v>90000</v>
      </c>
    </row>
    <row r="22" spans="1:19" x14ac:dyDescent="0.2">
      <c r="B22" t="s">
        <v>6352</v>
      </c>
      <c r="C22" s="5">
        <v>1918</v>
      </c>
      <c r="D22" t="s">
        <v>6328</v>
      </c>
      <c r="E22" t="s">
        <v>6328</v>
      </c>
      <c r="F22">
        <v>8</v>
      </c>
      <c r="G22" t="s">
        <v>6329</v>
      </c>
      <c r="H22" s="18" t="e">
        <v>#N/A</v>
      </c>
      <c r="I22" s="18" t="e">
        <v>#N/A</v>
      </c>
      <c r="J22" s="18" t="e">
        <v>#N/A</v>
      </c>
      <c r="K22" s="18" t="e">
        <v>#N/A</v>
      </c>
      <c r="L22" s="18" t="e">
        <v>#N/A</v>
      </c>
      <c r="M22" s="18" t="e">
        <v>#N/A</v>
      </c>
      <c r="N22" s="18" t="e">
        <v>#N/A</v>
      </c>
      <c r="O22" s="18">
        <v>0</v>
      </c>
      <c r="P22" s="18">
        <v>0</v>
      </c>
      <c r="Q22" s="18">
        <v>40000</v>
      </c>
    </row>
    <row r="23" spans="1:19" x14ac:dyDescent="0.2">
      <c r="A23" t="s">
        <v>6353</v>
      </c>
      <c r="F23"/>
      <c r="H23" s="18" t="e">
        <v>#N/A</v>
      </c>
      <c r="I23" s="18" t="e">
        <v>#N/A</v>
      </c>
      <c r="J23" s="18" t="e">
        <v>#N/A</v>
      </c>
      <c r="K23" s="18" t="e">
        <v>#N/A</v>
      </c>
      <c r="L23" s="18" t="e">
        <v>#N/A</v>
      </c>
      <c r="M23" s="18" t="e">
        <v>#N/A</v>
      </c>
      <c r="N23" s="18" t="e">
        <v>#N/A</v>
      </c>
      <c r="O23" s="18">
        <v>0</v>
      </c>
      <c r="P23" s="18">
        <v>0</v>
      </c>
      <c r="Q23" s="18">
        <v>3945000</v>
      </c>
    </row>
    <row r="24" spans="1:19" x14ac:dyDescent="0.2">
      <c r="A24" t="s">
        <v>6241</v>
      </c>
      <c r="B24" t="s">
        <v>3598</v>
      </c>
      <c r="C24" s="5">
        <v>2551</v>
      </c>
      <c r="D24">
        <v>43118</v>
      </c>
      <c r="E24" t="s">
        <v>4221</v>
      </c>
      <c r="F24">
        <v>12</v>
      </c>
      <c r="G24" t="s">
        <v>6332</v>
      </c>
      <c r="H24" s="18">
        <v>986389</v>
      </c>
      <c r="I24" s="18">
        <v>246276.48000000001</v>
      </c>
      <c r="J24" s="18">
        <v>102973.91000000003</v>
      </c>
      <c r="K24" s="18">
        <v>102973.91</v>
      </c>
      <c r="L24" s="18">
        <v>740112.52</v>
      </c>
      <c r="M24" s="18">
        <v>143302.57</v>
      </c>
      <c r="N24" s="18">
        <v>0</v>
      </c>
      <c r="O24" s="18">
        <v>587422.32999999996</v>
      </c>
      <c r="P24" s="18">
        <v>13000</v>
      </c>
      <c r="Q24" s="18">
        <v>0</v>
      </c>
    </row>
    <row r="25" spans="1:19" ht="15" x14ac:dyDescent="0.25">
      <c r="B25" t="s">
        <v>6354</v>
      </c>
      <c r="C25" s="5">
        <v>4283</v>
      </c>
      <c r="D25">
        <v>42217</v>
      </c>
      <c r="E25" t="s">
        <v>6355</v>
      </c>
      <c r="F25">
        <v>8</v>
      </c>
      <c r="G25" t="s">
        <v>6332</v>
      </c>
      <c r="H25" s="18">
        <v>364259</v>
      </c>
      <c r="I25" s="18">
        <v>0</v>
      </c>
      <c r="J25" s="18">
        <v>16963.119999999995</v>
      </c>
      <c r="K25" s="18">
        <v>-35274.28</v>
      </c>
      <c r="L25" s="18">
        <v>312021.59999999998</v>
      </c>
      <c r="M25" s="18">
        <v>35274.28</v>
      </c>
      <c r="N25" s="18">
        <v>0</v>
      </c>
      <c r="O25" s="18">
        <v>51366.47</v>
      </c>
      <c r="P25" s="18">
        <v>0</v>
      </c>
      <c r="Q25" s="18">
        <v>0</v>
      </c>
      <c r="R25" s="35" t="s">
        <v>6356</v>
      </c>
      <c r="S25" t="s">
        <v>6357</v>
      </c>
    </row>
    <row r="26" spans="1:19" x14ac:dyDescent="0.2">
      <c r="B26" t="s">
        <v>6358</v>
      </c>
      <c r="C26" s="5">
        <v>1859</v>
      </c>
      <c r="D26">
        <v>42356</v>
      </c>
      <c r="E26" t="s">
        <v>3477</v>
      </c>
      <c r="F26">
        <v>4</v>
      </c>
      <c r="G26" t="s">
        <v>6334</v>
      </c>
      <c r="H26" s="18" t="e">
        <v>#N/A</v>
      </c>
      <c r="I26" s="18" t="e">
        <v>#N/A</v>
      </c>
      <c r="J26" s="18" t="e">
        <v>#N/A</v>
      </c>
      <c r="K26" s="18" t="e">
        <v>#N/A</v>
      </c>
      <c r="L26" s="18" t="e">
        <v>#N/A</v>
      </c>
      <c r="M26" s="36" t="e">
        <v>#N/A</v>
      </c>
      <c r="N26" s="36" t="e">
        <v>#N/A</v>
      </c>
      <c r="O26" s="18">
        <v>16344</v>
      </c>
      <c r="P26" s="18">
        <v>77000</v>
      </c>
      <c r="Q26" s="18">
        <v>0</v>
      </c>
      <c r="S26" t="s">
        <v>6359</v>
      </c>
    </row>
    <row r="27" spans="1:19" x14ac:dyDescent="0.2">
      <c r="B27" t="s">
        <v>6360</v>
      </c>
      <c r="C27" s="5">
        <v>5090</v>
      </c>
      <c r="D27">
        <v>40877</v>
      </c>
      <c r="E27" t="s">
        <v>3604</v>
      </c>
      <c r="F27">
        <v>4</v>
      </c>
      <c r="G27" t="s">
        <v>6329</v>
      </c>
      <c r="H27" s="18" t="e">
        <v>#N/A</v>
      </c>
      <c r="I27" s="18" t="e">
        <v>#N/A</v>
      </c>
      <c r="J27" s="18" t="e">
        <v>#N/A</v>
      </c>
      <c r="K27" s="18" t="e">
        <v>#N/A</v>
      </c>
      <c r="L27" s="18" t="e">
        <v>#N/A</v>
      </c>
      <c r="M27" s="18" t="e">
        <v>#N/A</v>
      </c>
      <c r="N27" s="18" t="e">
        <v>#N/A</v>
      </c>
      <c r="O27" s="18">
        <v>3968.25</v>
      </c>
      <c r="P27" s="18">
        <v>0</v>
      </c>
      <c r="Q27" s="18">
        <v>0</v>
      </c>
      <c r="S27" t="s">
        <v>6361</v>
      </c>
    </row>
    <row r="28" spans="1:19" x14ac:dyDescent="0.2">
      <c r="B28" t="s">
        <v>6362</v>
      </c>
      <c r="C28" s="5">
        <v>5352</v>
      </c>
      <c r="D28">
        <v>43640</v>
      </c>
      <c r="E28" t="s">
        <v>6328</v>
      </c>
      <c r="F28">
        <v>8</v>
      </c>
      <c r="G28" t="s">
        <v>6332</v>
      </c>
      <c r="H28" s="18">
        <v>770000</v>
      </c>
      <c r="I28" s="18">
        <v>0</v>
      </c>
      <c r="J28" s="18">
        <v>144385.33999999997</v>
      </c>
      <c r="K28" s="18">
        <v>-46831.53</v>
      </c>
      <c r="L28" s="18">
        <v>578783.13</v>
      </c>
      <c r="M28" s="18">
        <v>46831.53</v>
      </c>
      <c r="N28" s="18">
        <v>0</v>
      </c>
      <c r="O28" s="18">
        <v>700000</v>
      </c>
      <c r="P28" s="18">
        <v>50000</v>
      </c>
      <c r="Q28" s="18">
        <v>0</v>
      </c>
      <c r="S28" t="s">
        <v>6363</v>
      </c>
    </row>
    <row r="29" spans="1:19" x14ac:dyDescent="0.2">
      <c r="B29" t="s">
        <v>6364</v>
      </c>
      <c r="C29" s="5">
        <v>3796</v>
      </c>
      <c r="D29">
        <v>42202</v>
      </c>
      <c r="E29" t="s">
        <v>3372</v>
      </c>
      <c r="F29">
        <v>4</v>
      </c>
      <c r="G29" t="s">
        <v>6332</v>
      </c>
      <c r="H29" s="18">
        <v>278000</v>
      </c>
      <c r="I29" s="18">
        <v>0</v>
      </c>
      <c r="J29" s="18">
        <v>3354.2999999999884</v>
      </c>
      <c r="K29" s="18">
        <v>0</v>
      </c>
      <c r="L29" s="18">
        <v>14645.7</v>
      </c>
      <c r="M29" s="18">
        <v>0</v>
      </c>
      <c r="N29" s="18">
        <v>260000</v>
      </c>
      <c r="O29" s="18">
        <v>739.2</v>
      </c>
      <c r="P29" s="18">
        <v>10000</v>
      </c>
      <c r="Q29" s="18">
        <v>252515</v>
      </c>
      <c r="S29" t="s">
        <v>6361</v>
      </c>
    </row>
    <row r="30" spans="1:19" x14ac:dyDescent="0.2">
      <c r="B30" t="s">
        <v>2080</v>
      </c>
      <c r="C30" s="5">
        <v>1943</v>
      </c>
      <c r="D30">
        <v>40465</v>
      </c>
      <c r="E30" t="s">
        <v>2079</v>
      </c>
      <c r="F30">
        <v>6</v>
      </c>
      <c r="G30" t="s">
        <v>6329</v>
      </c>
      <c r="H30" s="18" t="e">
        <v>#N/A</v>
      </c>
      <c r="I30" s="18" t="e">
        <v>#N/A</v>
      </c>
      <c r="J30" s="18" t="e">
        <v>#N/A</v>
      </c>
      <c r="K30" s="18" t="e">
        <v>#N/A</v>
      </c>
      <c r="L30" s="18" t="e">
        <v>#N/A</v>
      </c>
      <c r="M30" s="18" t="e">
        <v>#N/A</v>
      </c>
      <c r="N30" s="18" t="e">
        <v>#N/A</v>
      </c>
      <c r="O30" s="18">
        <v>20000</v>
      </c>
      <c r="P30" s="18">
        <v>0</v>
      </c>
      <c r="Q30" s="18">
        <v>0</v>
      </c>
    </row>
    <row r="31" spans="1:19" x14ac:dyDescent="0.2">
      <c r="B31" t="s">
        <v>6365</v>
      </c>
      <c r="C31" s="5">
        <v>5345</v>
      </c>
      <c r="D31" t="s">
        <v>6328</v>
      </c>
      <c r="E31" t="s">
        <v>3612</v>
      </c>
      <c r="F31">
        <v>4</v>
      </c>
      <c r="G31" t="s">
        <v>6341</v>
      </c>
      <c r="H31" s="18" t="e">
        <v>#N/A</v>
      </c>
      <c r="I31" s="18" t="e">
        <v>#N/A</v>
      </c>
      <c r="J31" s="18" t="e">
        <v>#N/A</v>
      </c>
      <c r="K31" s="18" t="e">
        <v>#N/A</v>
      </c>
      <c r="L31" s="18" t="e">
        <v>#N/A</v>
      </c>
      <c r="M31" s="18" t="e">
        <v>#N/A</v>
      </c>
      <c r="N31" s="18" t="e">
        <v>#N/A</v>
      </c>
      <c r="O31" s="18">
        <v>0</v>
      </c>
      <c r="P31" s="18">
        <v>0</v>
      </c>
      <c r="Q31" s="18">
        <v>0</v>
      </c>
      <c r="S31" t="s">
        <v>6359</v>
      </c>
    </row>
    <row r="32" spans="1:19" x14ac:dyDescent="0.2">
      <c r="B32" t="s">
        <v>6366</v>
      </c>
      <c r="C32" s="5">
        <v>2558</v>
      </c>
      <c r="D32" t="s">
        <v>6328</v>
      </c>
      <c r="E32" t="s">
        <v>3599</v>
      </c>
      <c r="F32">
        <v>4</v>
      </c>
      <c r="G32" t="s">
        <v>6341</v>
      </c>
      <c r="H32" s="18">
        <v>200000</v>
      </c>
      <c r="I32" s="18">
        <v>0</v>
      </c>
      <c r="J32" s="18">
        <v>-198774.81</v>
      </c>
      <c r="K32" s="18">
        <v>1936.48</v>
      </c>
      <c r="L32" s="18">
        <v>400711.29</v>
      </c>
      <c r="M32" s="18">
        <v>-1936.48</v>
      </c>
      <c r="N32" s="18">
        <v>0</v>
      </c>
      <c r="O32" s="18">
        <v>181094</v>
      </c>
      <c r="P32" s="18">
        <v>0</v>
      </c>
      <c r="Q32" s="18">
        <v>0</v>
      </c>
      <c r="S32" t="s">
        <v>6359</v>
      </c>
    </row>
    <row r="33" spans="1:23" ht="15" x14ac:dyDescent="0.25">
      <c r="B33" t="s">
        <v>6367</v>
      </c>
      <c r="C33" s="5">
        <v>5334</v>
      </c>
      <c r="D33">
        <v>42310</v>
      </c>
      <c r="E33" t="s">
        <v>3418</v>
      </c>
      <c r="F33">
        <v>6</v>
      </c>
      <c r="G33" t="s">
        <v>6328</v>
      </c>
      <c r="H33" s="18" t="e">
        <v>#N/A</v>
      </c>
      <c r="I33" s="18" t="e">
        <v>#N/A</v>
      </c>
      <c r="J33" s="18" t="e">
        <v>#N/A</v>
      </c>
      <c r="K33" s="18" t="e">
        <v>#N/A</v>
      </c>
      <c r="L33" s="18" t="e">
        <v>#N/A</v>
      </c>
      <c r="M33" s="18" t="e">
        <v>#N/A</v>
      </c>
      <c r="N33" s="18" t="e">
        <v>#N/A</v>
      </c>
      <c r="O33" s="18">
        <v>4055.48</v>
      </c>
      <c r="P33" s="18">
        <v>0</v>
      </c>
      <c r="Q33" s="18">
        <v>0</v>
      </c>
      <c r="R33" s="35" t="s">
        <v>6368</v>
      </c>
      <c r="S33" t="s">
        <v>6361</v>
      </c>
    </row>
    <row r="34" spans="1:23" x14ac:dyDescent="0.2">
      <c r="B34" t="s">
        <v>3603</v>
      </c>
      <c r="C34" s="5">
        <v>4420</v>
      </c>
      <c r="D34">
        <v>43508</v>
      </c>
      <c r="E34" t="s">
        <v>3602</v>
      </c>
      <c r="F34">
        <v>4</v>
      </c>
      <c r="G34" t="s">
        <v>6345</v>
      </c>
      <c r="H34" s="18" t="e">
        <v>#N/A</v>
      </c>
      <c r="I34" s="18" t="e">
        <v>#N/A</v>
      </c>
      <c r="J34" s="18" t="e">
        <v>#N/A</v>
      </c>
      <c r="K34" s="18" t="e">
        <v>#N/A</v>
      </c>
      <c r="L34" s="18" t="e">
        <v>#N/A</v>
      </c>
      <c r="M34" s="18" t="e">
        <v>#N/A</v>
      </c>
      <c r="N34" s="18" t="e">
        <v>#N/A</v>
      </c>
      <c r="O34" s="18">
        <v>190000</v>
      </c>
      <c r="P34" s="18">
        <v>475000</v>
      </c>
      <c r="Q34" s="18">
        <v>0</v>
      </c>
      <c r="S34" t="s">
        <v>6361</v>
      </c>
    </row>
    <row r="35" spans="1:23" x14ac:dyDescent="0.2">
      <c r="B35" t="s">
        <v>6369</v>
      </c>
      <c r="C35" s="5">
        <v>5194</v>
      </c>
      <c r="D35">
        <v>43519</v>
      </c>
      <c r="E35" t="s">
        <v>4510</v>
      </c>
      <c r="F35">
        <v>1</v>
      </c>
      <c r="G35" t="s">
        <v>6332</v>
      </c>
      <c r="H35" s="18" t="e">
        <v>#N/A</v>
      </c>
      <c r="I35" s="18" t="e">
        <v>#N/A</v>
      </c>
      <c r="J35" s="18" t="e">
        <v>#N/A</v>
      </c>
      <c r="K35" s="18" t="e">
        <v>#N/A</v>
      </c>
      <c r="L35" s="18" t="e">
        <v>#N/A</v>
      </c>
      <c r="M35" s="18" t="e">
        <v>#N/A</v>
      </c>
      <c r="N35" s="18" t="e">
        <v>#N/A</v>
      </c>
      <c r="O35" s="18">
        <v>784</v>
      </c>
      <c r="P35" s="18">
        <v>0</v>
      </c>
      <c r="Q35" s="18">
        <v>0</v>
      </c>
      <c r="S35" t="s">
        <v>6361</v>
      </c>
      <c r="T35" t="s">
        <v>6370</v>
      </c>
    </row>
    <row r="36" spans="1:23" x14ac:dyDescent="0.2">
      <c r="B36" t="s">
        <v>6371</v>
      </c>
      <c r="C36" s="5">
        <v>2283</v>
      </c>
      <c r="D36" t="s">
        <v>6328</v>
      </c>
      <c r="E36" t="s">
        <v>6328</v>
      </c>
      <c r="F36">
        <v>8</v>
      </c>
      <c r="G36" t="s">
        <v>6329</v>
      </c>
      <c r="H36" s="18" t="e">
        <v>#N/A</v>
      </c>
      <c r="I36" s="18" t="e">
        <v>#N/A</v>
      </c>
      <c r="J36" s="18" t="e">
        <v>#N/A</v>
      </c>
      <c r="K36" s="18" t="e">
        <v>#N/A</v>
      </c>
      <c r="L36" s="18" t="e">
        <v>#N/A</v>
      </c>
      <c r="M36" s="18" t="e">
        <v>#N/A</v>
      </c>
      <c r="N36" s="18" t="e">
        <v>#N/A</v>
      </c>
      <c r="O36" s="18">
        <v>119636</v>
      </c>
      <c r="P36" s="18">
        <v>0</v>
      </c>
      <c r="Q36" s="18">
        <v>0</v>
      </c>
      <c r="S36" t="s">
        <v>6361</v>
      </c>
    </row>
    <row r="37" spans="1:23" x14ac:dyDescent="0.2">
      <c r="B37" t="s">
        <v>2089</v>
      </c>
      <c r="C37" s="5">
        <v>1962</v>
      </c>
      <c r="D37">
        <v>40977</v>
      </c>
      <c r="E37" t="s">
        <v>2088</v>
      </c>
      <c r="F37">
        <v>6</v>
      </c>
      <c r="G37" t="s">
        <v>6332</v>
      </c>
      <c r="H37" s="18" t="e">
        <v>#N/A</v>
      </c>
      <c r="I37" s="18" t="e">
        <v>#N/A</v>
      </c>
      <c r="J37" s="18" t="e">
        <v>#N/A</v>
      </c>
      <c r="K37" s="18" t="e">
        <v>#N/A</v>
      </c>
      <c r="L37" s="18" t="e">
        <v>#N/A</v>
      </c>
      <c r="M37" s="18" t="e">
        <v>#N/A</v>
      </c>
      <c r="N37" s="18" t="e">
        <v>#N/A</v>
      </c>
      <c r="O37" s="18">
        <v>0</v>
      </c>
      <c r="P37" s="18">
        <v>20000</v>
      </c>
      <c r="Q37" s="18">
        <v>0</v>
      </c>
      <c r="S37" t="s">
        <v>6361</v>
      </c>
    </row>
    <row r="38" spans="1:23" x14ac:dyDescent="0.2">
      <c r="A38" t="s">
        <v>6372</v>
      </c>
      <c r="F38"/>
      <c r="H38" s="18" t="e">
        <v>#N/A</v>
      </c>
      <c r="I38" s="18" t="e">
        <v>#N/A</v>
      </c>
      <c r="J38" s="18" t="e">
        <v>#N/A</v>
      </c>
      <c r="K38" s="18" t="e">
        <v>#N/A</v>
      </c>
      <c r="L38" s="18" t="e">
        <v>#N/A</v>
      </c>
      <c r="M38" s="18" t="e">
        <v>#N/A</v>
      </c>
      <c r="N38" s="18" t="e">
        <v>#N/A</v>
      </c>
      <c r="O38" s="18">
        <v>1875409.7299999997</v>
      </c>
      <c r="P38" s="18">
        <v>645000</v>
      </c>
      <c r="Q38" s="18">
        <v>252515</v>
      </c>
      <c r="S38" t="s">
        <v>6361</v>
      </c>
    </row>
    <row r="39" spans="1:23" x14ac:dyDescent="0.2">
      <c r="A39" t="s">
        <v>6243</v>
      </c>
      <c r="B39" t="s">
        <v>6373</v>
      </c>
      <c r="C39" s="5">
        <v>5294</v>
      </c>
      <c r="D39" t="s">
        <v>6328</v>
      </c>
      <c r="E39" t="s">
        <v>6328</v>
      </c>
      <c r="F39">
        <v>4</v>
      </c>
      <c r="G39" t="s">
        <v>6334</v>
      </c>
      <c r="H39" s="18" t="e">
        <v>#N/A</v>
      </c>
      <c r="I39" s="18" t="e">
        <v>#N/A</v>
      </c>
      <c r="J39" s="18" t="e">
        <v>#N/A</v>
      </c>
      <c r="K39" s="18" t="e">
        <v>#N/A</v>
      </c>
      <c r="L39" s="18" t="e">
        <v>#N/A</v>
      </c>
      <c r="M39" s="18" t="e">
        <v>#N/A</v>
      </c>
      <c r="N39" s="18" t="e">
        <v>#N/A</v>
      </c>
      <c r="O39" s="18">
        <v>50000</v>
      </c>
      <c r="P39" s="18">
        <v>50000</v>
      </c>
      <c r="Q39" s="18">
        <v>0</v>
      </c>
      <c r="S39" t="s">
        <v>6361</v>
      </c>
    </row>
    <row r="40" spans="1:23" x14ac:dyDescent="0.2">
      <c r="B40" t="s">
        <v>6374</v>
      </c>
      <c r="C40" s="5">
        <v>5318</v>
      </c>
      <c r="D40" t="s">
        <v>6328</v>
      </c>
      <c r="E40" t="s">
        <v>6328</v>
      </c>
      <c r="F40">
        <v>6</v>
      </c>
      <c r="G40" t="s">
        <v>6328</v>
      </c>
      <c r="H40" s="18" t="e">
        <v>#N/A</v>
      </c>
      <c r="I40" s="18" t="e">
        <v>#N/A</v>
      </c>
      <c r="J40" s="18" t="e">
        <v>#N/A</v>
      </c>
      <c r="K40" s="18" t="e">
        <v>#N/A</v>
      </c>
      <c r="L40" s="18" t="e">
        <v>#N/A</v>
      </c>
      <c r="M40" s="18" t="e">
        <v>#N/A</v>
      </c>
      <c r="N40" s="18" t="e">
        <v>#N/A</v>
      </c>
      <c r="O40" s="18">
        <v>20000</v>
      </c>
      <c r="P40" s="18">
        <v>0</v>
      </c>
      <c r="Q40" s="18">
        <v>0</v>
      </c>
      <c r="S40" t="s">
        <v>6361</v>
      </c>
    </row>
    <row r="41" spans="1:23" x14ac:dyDescent="0.2">
      <c r="A41" t="s">
        <v>6375</v>
      </c>
      <c r="F41"/>
      <c r="H41" s="18" t="e">
        <v>#N/A</v>
      </c>
      <c r="I41" s="18" t="e">
        <v>#N/A</v>
      </c>
      <c r="J41" s="18" t="e">
        <v>#N/A</v>
      </c>
      <c r="K41" s="18" t="e">
        <v>#N/A</v>
      </c>
      <c r="L41" s="18" t="e">
        <v>#N/A</v>
      </c>
      <c r="M41" s="18" t="e">
        <v>#N/A</v>
      </c>
      <c r="N41" s="18" t="e">
        <v>#N/A</v>
      </c>
      <c r="O41" s="18">
        <v>70000</v>
      </c>
      <c r="P41" s="18">
        <v>50000</v>
      </c>
      <c r="Q41" s="18">
        <v>0</v>
      </c>
      <c r="S41" t="s">
        <v>6361</v>
      </c>
      <c r="T41" s="34"/>
      <c r="U41" s="34"/>
      <c r="V41" s="34"/>
      <c r="W41" s="34"/>
    </row>
    <row r="42" spans="1:23" x14ac:dyDescent="0.2">
      <c r="A42" t="s">
        <v>6376</v>
      </c>
      <c r="B42" t="s">
        <v>4770</v>
      </c>
      <c r="C42" s="5">
        <v>5375</v>
      </c>
      <c r="D42" t="s">
        <v>6328</v>
      </c>
      <c r="E42" t="s">
        <v>6328</v>
      </c>
      <c r="F42">
        <v>4</v>
      </c>
      <c r="G42" t="s">
        <v>6341</v>
      </c>
      <c r="H42" s="18" t="e">
        <v>#N/A</v>
      </c>
      <c r="I42" s="18" t="e">
        <v>#N/A</v>
      </c>
      <c r="J42" s="18" t="e">
        <v>#N/A</v>
      </c>
      <c r="K42" s="18" t="e">
        <v>#N/A</v>
      </c>
      <c r="L42" s="18" t="e">
        <v>#N/A</v>
      </c>
      <c r="M42" s="18" t="e">
        <v>#N/A</v>
      </c>
      <c r="N42" s="18" t="e">
        <v>#N/A</v>
      </c>
      <c r="O42" s="18">
        <v>0</v>
      </c>
      <c r="P42" s="18">
        <v>271656</v>
      </c>
      <c r="Q42" s="18">
        <v>0</v>
      </c>
      <c r="S42" s="34"/>
      <c r="T42" s="34"/>
      <c r="U42" s="34"/>
      <c r="V42" s="34"/>
      <c r="W42" s="34"/>
    </row>
    <row r="43" spans="1:23" x14ac:dyDescent="0.2">
      <c r="B43" t="s">
        <v>6377</v>
      </c>
      <c r="C43" s="5">
        <v>5369</v>
      </c>
      <c r="D43" t="s">
        <v>6328</v>
      </c>
      <c r="E43" t="s">
        <v>6328</v>
      </c>
      <c r="F43">
        <v>4</v>
      </c>
      <c r="G43" t="s">
        <v>6329</v>
      </c>
      <c r="H43" s="18" t="e">
        <v>#N/A</v>
      </c>
      <c r="I43" s="18" t="e">
        <v>#N/A</v>
      </c>
      <c r="J43" s="18" t="e">
        <v>#N/A</v>
      </c>
      <c r="K43" s="18" t="e">
        <v>#N/A</v>
      </c>
      <c r="L43" s="18" t="e">
        <v>#N/A</v>
      </c>
      <c r="M43" s="18" t="e">
        <v>#N/A</v>
      </c>
      <c r="N43" s="18" t="e">
        <v>#N/A</v>
      </c>
      <c r="O43" s="18">
        <v>0</v>
      </c>
      <c r="P43" s="18">
        <v>50000</v>
      </c>
      <c r="Q43" s="18">
        <v>0</v>
      </c>
      <c r="S43" s="34"/>
      <c r="T43" s="34"/>
      <c r="U43" s="34"/>
      <c r="V43" s="34"/>
      <c r="W43" s="34"/>
    </row>
    <row r="44" spans="1:23" x14ac:dyDescent="0.2">
      <c r="B44" t="s">
        <v>6378</v>
      </c>
      <c r="C44" s="5">
        <v>5368</v>
      </c>
      <c r="D44" t="s">
        <v>6328</v>
      </c>
      <c r="E44" t="s">
        <v>6328</v>
      </c>
      <c r="F44">
        <v>4</v>
      </c>
      <c r="G44" t="s">
        <v>6329</v>
      </c>
      <c r="H44" s="18" t="e">
        <v>#N/A</v>
      </c>
      <c r="I44" s="18" t="e">
        <v>#N/A</v>
      </c>
      <c r="J44" s="18" t="e">
        <v>#N/A</v>
      </c>
      <c r="K44" s="18" t="e">
        <v>#N/A</v>
      </c>
      <c r="L44" s="18" t="e">
        <v>#N/A</v>
      </c>
      <c r="M44" s="18" t="e">
        <v>#N/A</v>
      </c>
      <c r="N44" s="18" t="e">
        <v>#N/A</v>
      </c>
      <c r="O44" s="18">
        <v>0</v>
      </c>
      <c r="P44" s="18">
        <v>44500</v>
      </c>
      <c r="Q44" s="18">
        <v>0</v>
      </c>
      <c r="S44" s="37" t="s">
        <v>6379</v>
      </c>
      <c r="T44" s="34"/>
      <c r="U44" s="34"/>
      <c r="V44" s="34"/>
      <c r="W44" s="34"/>
    </row>
    <row r="45" spans="1:23" x14ac:dyDescent="0.2">
      <c r="B45" t="s">
        <v>6380</v>
      </c>
      <c r="C45" s="5">
        <v>5370</v>
      </c>
      <c r="D45" t="s">
        <v>6328</v>
      </c>
      <c r="E45" t="s">
        <v>6328</v>
      </c>
      <c r="F45">
        <v>8</v>
      </c>
      <c r="G45" t="s">
        <v>6332</v>
      </c>
      <c r="H45" s="18" t="e">
        <v>#N/A</v>
      </c>
      <c r="I45" s="18" t="e">
        <v>#N/A</v>
      </c>
      <c r="J45" s="18" t="e">
        <v>#N/A</v>
      </c>
      <c r="K45" s="18" t="e">
        <v>#N/A</v>
      </c>
      <c r="L45" s="18" t="e">
        <v>#N/A</v>
      </c>
      <c r="M45" s="18" t="e">
        <v>#N/A</v>
      </c>
      <c r="N45" s="18" t="e">
        <v>#N/A</v>
      </c>
      <c r="O45" s="18">
        <v>0</v>
      </c>
      <c r="P45" s="18">
        <v>280000</v>
      </c>
      <c r="Q45" s="18">
        <v>0</v>
      </c>
      <c r="S45" s="34"/>
      <c r="T45" s="34"/>
      <c r="U45" s="34"/>
      <c r="V45" s="34"/>
      <c r="W45" s="34"/>
    </row>
    <row r="46" spans="1:23" x14ac:dyDescent="0.2">
      <c r="B46" t="s">
        <v>6381</v>
      </c>
      <c r="F46"/>
      <c r="H46" s="18" t="e">
        <v>#N/A</v>
      </c>
      <c r="I46" s="18" t="e">
        <v>#N/A</v>
      </c>
      <c r="J46" s="18" t="e">
        <v>#N/A</v>
      </c>
      <c r="K46" s="18" t="e">
        <v>#N/A</v>
      </c>
      <c r="L46" s="18" t="e">
        <v>#N/A</v>
      </c>
      <c r="M46" s="18" t="e">
        <v>#N/A</v>
      </c>
      <c r="N46" s="18" t="e">
        <v>#N/A</v>
      </c>
      <c r="O46" s="18">
        <v>0</v>
      </c>
      <c r="P46" s="18">
        <v>50000</v>
      </c>
      <c r="Q46" s="18">
        <v>0</v>
      </c>
      <c r="S46" s="34"/>
      <c r="T46" s="34"/>
      <c r="U46" s="34"/>
      <c r="V46" s="34"/>
      <c r="W46" s="34"/>
    </row>
    <row r="47" spans="1:23" x14ac:dyDescent="0.2">
      <c r="B47" t="s">
        <v>6382</v>
      </c>
      <c r="C47" s="5">
        <v>4393</v>
      </c>
      <c r="D47" t="s">
        <v>6328</v>
      </c>
      <c r="E47" t="s">
        <v>6328</v>
      </c>
      <c r="F47">
        <v>8</v>
      </c>
      <c r="G47" t="s">
        <v>6334</v>
      </c>
      <c r="H47" s="18" t="e">
        <v>#N/A</v>
      </c>
      <c r="I47" s="18" t="e">
        <v>#N/A</v>
      </c>
      <c r="J47" s="18" t="e">
        <v>#N/A</v>
      </c>
      <c r="K47" s="18" t="e">
        <v>#N/A</v>
      </c>
      <c r="L47" s="18" t="e">
        <v>#N/A</v>
      </c>
      <c r="M47" s="18" t="e">
        <v>#N/A</v>
      </c>
      <c r="N47" s="18" t="e">
        <v>#N/A</v>
      </c>
      <c r="O47" s="18">
        <v>0</v>
      </c>
      <c r="P47" s="18">
        <v>200000</v>
      </c>
      <c r="Q47" s="18">
        <v>425000</v>
      </c>
      <c r="S47" s="34" t="s">
        <v>6361</v>
      </c>
      <c r="T47" s="34"/>
      <c r="U47" s="34"/>
      <c r="V47" s="34"/>
      <c r="W47" s="34"/>
    </row>
    <row r="48" spans="1:23" x14ac:dyDescent="0.2">
      <c r="B48" t="s">
        <v>6383</v>
      </c>
      <c r="C48" s="5">
        <v>4743</v>
      </c>
      <c r="D48" t="s">
        <v>6328</v>
      </c>
      <c r="E48" t="s">
        <v>6328</v>
      </c>
      <c r="F48">
        <v>4</v>
      </c>
      <c r="G48" t="s">
        <v>6332</v>
      </c>
      <c r="H48" s="18" t="e">
        <v>#N/A</v>
      </c>
      <c r="I48" s="18" t="e">
        <v>#N/A</v>
      </c>
      <c r="J48" s="18" t="e">
        <v>#N/A</v>
      </c>
      <c r="K48" s="18" t="e">
        <v>#N/A</v>
      </c>
      <c r="L48" s="18" t="e">
        <v>#N/A</v>
      </c>
      <c r="M48" s="18" t="e">
        <v>#N/A</v>
      </c>
      <c r="N48" s="18" t="e">
        <v>#N/A</v>
      </c>
      <c r="O48" s="18">
        <v>0</v>
      </c>
      <c r="P48" s="18">
        <v>75000</v>
      </c>
      <c r="Q48" s="18">
        <v>0</v>
      </c>
      <c r="R48" s="34" t="s">
        <v>6384</v>
      </c>
      <c r="S48" s="34" t="s">
        <v>6361</v>
      </c>
      <c r="T48" s="34"/>
      <c r="U48" s="34"/>
      <c r="V48" s="34"/>
      <c r="W48" s="34"/>
    </row>
    <row r="49" spans="1:23" x14ac:dyDescent="0.2">
      <c r="B49" t="s">
        <v>6385</v>
      </c>
      <c r="C49" s="5">
        <v>5371</v>
      </c>
      <c r="D49" t="s">
        <v>6328</v>
      </c>
      <c r="E49" t="s">
        <v>6328</v>
      </c>
      <c r="F49">
        <v>4</v>
      </c>
      <c r="G49" t="s">
        <v>6332</v>
      </c>
      <c r="H49" s="18" t="e">
        <v>#N/A</v>
      </c>
      <c r="I49" s="18" t="e">
        <v>#N/A</v>
      </c>
      <c r="J49" s="18" t="e">
        <v>#N/A</v>
      </c>
      <c r="K49" s="18" t="e">
        <v>#N/A</v>
      </c>
      <c r="L49" s="18" t="e">
        <v>#N/A</v>
      </c>
      <c r="M49" s="18" t="e">
        <v>#N/A</v>
      </c>
      <c r="N49" s="18" t="e">
        <v>#N/A</v>
      </c>
      <c r="O49" s="18">
        <v>0</v>
      </c>
      <c r="P49" s="18">
        <v>120000</v>
      </c>
      <c r="Q49" s="18">
        <v>0</v>
      </c>
      <c r="S49" s="34" t="s">
        <v>6361</v>
      </c>
      <c r="T49" s="34"/>
      <c r="U49" s="34"/>
      <c r="V49" s="34"/>
      <c r="W49" s="34"/>
    </row>
    <row r="50" spans="1:23" x14ac:dyDescent="0.2">
      <c r="B50" t="s">
        <v>6386</v>
      </c>
      <c r="C50" s="5">
        <v>5372</v>
      </c>
      <c r="D50" t="s">
        <v>6328</v>
      </c>
      <c r="E50" t="s">
        <v>6328</v>
      </c>
      <c r="F50">
        <v>8</v>
      </c>
      <c r="G50" t="s">
        <v>6329</v>
      </c>
      <c r="H50" s="18" t="e">
        <v>#N/A</v>
      </c>
      <c r="I50" s="18" t="e">
        <v>#N/A</v>
      </c>
      <c r="J50" s="18" t="e">
        <v>#N/A</v>
      </c>
      <c r="K50" s="18" t="e">
        <v>#N/A</v>
      </c>
      <c r="L50" s="18" t="e">
        <v>#N/A</v>
      </c>
      <c r="M50" s="18" t="e">
        <v>#N/A</v>
      </c>
      <c r="N50" s="18" t="e">
        <v>#N/A</v>
      </c>
      <c r="O50" s="18">
        <v>0</v>
      </c>
      <c r="P50" s="18">
        <v>120000</v>
      </c>
      <c r="Q50" s="18">
        <v>0</v>
      </c>
      <c r="S50" s="34" t="s">
        <v>6361</v>
      </c>
      <c r="T50" s="34"/>
      <c r="U50" s="34"/>
      <c r="V50" s="34"/>
      <c r="W50" s="34"/>
    </row>
    <row r="51" spans="1:23" x14ac:dyDescent="0.2">
      <c r="B51" t="s">
        <v>6387</v>
      </c>
      <c r="C51" s="5">
        <v>5374</v>
      </c>
      <c r="D51" t="s">
        <v>6328</v>
      </c>
      <c r="E51" t="s">
        <v>6328</v>
      </c>
      <c r="F51">
        <v>12</v>
      </c>
      <c r="G51" t="s">
        <v>6332</v>
      </c>
      <c r="H51" s="18" t="e">
        <v>#N/A</v>
      </c>
      <c r="I51" s="18" t="e">
        <v>#N/A</v>
      </c>
      <c r="J51" s="18" t="e">
        <v>#N/A</v>
      </c>
      <c r="K51" s="18" t="e">
        <v>#N/A</v>
      </c>
      <c r="L51" s="18" t="e">
        <v>#N/A</v>
      </c>
      <c r="M51" s="18" t="e">
        <v>#N/A</v>
      </c>
      <c r="N51" s="18" t="e">
        <v>#N/A</v>
      </c>
      <c r="O51" s="18">
        <v>0</v>
      </c>
      <c r="P51" s="18">
        <v>250000</v>
      </c>
      <c r="Q51" s="18">
        <v>0</v>
      </c>
      <c r="S51" s="34" t="s">
        <v>6388</v>
      </c>
      <c r="T51" s="34"/>
      <c r="U51" s="34"/>
      <c r="V51" s="34"/>
      <c r="W51" s="34"/>
    </row>
    <row r="52" spans="1:23" x14ac:dyDescent="0.2">
      <c r="B52" t="s">
        <v>6389</v>
      </c>
      <c r="C52" s="5">
        <v>5379</v>
      </c>
      <c r="D52" t="s">
        <v>6328</v>
      </c>
      <c r="E52" t="s">
        <v>6328</v>
      </c>
      <c r="F52">
        <v>4</v>
      </c>
      <c r="G52" t="s">
        <v>6341</v>
      </c>
      <c r="H52" s="18" t="e">
        <v>#N/A</v>
      </c>
      <c r="I52" s="18" t="e">
        <v>#N/A</v>
      </c>
      <c r="J52" s="18" t="e">
        <v>#N/A</v>
      </c>
      <c r="K52" s="18" t="e">
        <v>#N/A</v>
      </c>
      <c r="L52" s="18" t="e">
        <v>#N/A</v>
      </c>
      <c r="M52" s="18" t="e">
        <v>#N/A</v>
      </c>
      <c r="N52" s="18" t="e">
        <v>#N/A</v>
      </c>
      <c r="O52" s="18">
        <v>0</v>
      </c>
      <c r="P52" s="18">
        <v>300000</v>
      </c>
      <c r="Q52" s="18">
        <v>0</v>
      </c>
      <c r="R52" s="34" t="s">
        <v>6390</v>
      </c>
      <c r="S52" s="34" t="s">
        <v>6361</v>
      </c>
      <c r="T52" s="34"/>
      <c r="U52" s="34"/>
      <c r="V52" s="34"/>
      <c r="W52" s="34"/>
    </row>
    <row r="53" spans="1:23" x14ac:dyDescent="0.2">
      <c r="B53" t="s">
        <v>4775</v>
      </c>
      <c r="C53" s="5">
        <v>5377</v>
      </c>
      <c r="D53" t="s">
        <v>6328</v>
      </c>
      <c r="E53" t="s">
        <v>6328</v>
      </c>
      <c r="F53">
        <v>4</v>
      </c>
      <c r="G53" t="s">
        <v>6328</v>
      </c>
      <c r="H53" s="18" t="e">
        <v>#N/A</v>
      </c>
      <c r="I53" s="18" t="e">
        <v>#N/A</v>
      </c>
      <c r="J53" s="18" t="e">
        <v>#N/A</v>
      </c>
      <c r="K53" s="18" t="e">
        <v>#N/A</v>
      </c>
      <c r="L53" s="18" t="e">
        <v>#N/A</v>
      </c>
      <c r="M53" s="18" t="e">
        <v>#N/A</v>
      </c>
      <c r="N53" s="18" t="e">
        <v>#N/A</v>
      </c>
      <c r="O53" s="18">
        <v>0</v>
      </c>
      <c r="P53" s="18">
        <v>207000</v>
      </c>
      <c r="Q53" s="18">
        <v>0</v>
      </c>
      <c r="R53" s="34" t="s">
        <v>6390</v>
      </c>
      <c r="S53" s="34" t="s">
        <v>6361</v>
      </c>
      <c r="T53" s="34"/>
      <c r="U53" s="34"/>
      <c r="V53" s="34"/>
      <c r="W53" s="34"/>
    </row>
    <row r="54" spans="1:23" x14ac:dyDescent="0.2">
      <c r="B54" t="s">
        <v>4773</v>
      </c>
      <c r="C54" s="5">
        <v>5376</v>
      </c>
      <c r="D54" t="s">
        <v>6328</v>
      </c>
      <c r="E54" t="s">
        <v>6328</v>
      </c>
      <c r="F54">
        <v>4</v>
      </c>
      <c r="G54" t="s">
        <v>6341</v>
      </c>
      <c r="H54" s="18" t="e">
        <v>#N/A</v>
      </c>
      <c r="I54" s="18" t="e">
        <v>#N/A</v>
      </c>
      <c r="J54" s="18" t="e">
        <v>#N/A</v>
      </c>
      <c r="K54" s="18" t="e">
        <v>#N/A</v>
      </c>
      <c r="L54" s="18" t="e">
        <v>#N/A</v>
      </c>
      <c r="M54" s="18" t="e">
        <v>#N/A</v>
      </c>
      <c r="N54" s="18" t="e">
        <v>#N/A</v>
      </c>
      <c r="O54" s="18">
        <v>0</v>
      </c>
      <c r="P54" s="18">
        <v>12888</v>
      </c>
      <c r="Q54" s="18">
        <v>0</v>
      </c>
      <c r="S54" s="34" t="s">
        <v>6361</v>
      </c>
      <c r="T54" s="34"/>
      <c r="U54" s="34"/>
      <c r="V54" s="34"/>
      <c r="W54" s="34"/>
    </row>
    <row r="55" spans="1:23" x14ac:dyDescent="0.2">
      <c r="B55" t="s">
        <v>4779</v>
      </c>
      <c r="C55" s="5">
        <v>5380</v>
      </c>
      <c r="D55" t="s">
        <v>6328</v>
      </c>
      <c r="E55" t="s">
        <v>6328</v>
      </c>
      <c r="F55">
        <v>4</v>
      </c>
      <c r="G55" t="s">
        <v>6329</v>
      </c>
      <c r="H55" s="18" t="e">
        <v>#N/A</v>
      </c>
      <c r="I55" s="18" t="e">
        <v>#N/A</v>
      </c>
      <c r="J55" s="18" t="e">
        <v>#N/A</v>
      </c>
      <c r="K55" s="18" t="e">
        <v>#N/A</v>
      </c>
      <c r="L55" s="18" t="e">
        <v>#N/A</v>
      </c>
      <c r="M55" s="18" t="e">
        <v>#N/A</v>
      </c>
      <c r="N55" s="18" t="e">
        <v>#N/A</v>
      </c>
      <c r="O55" s="18">
        <v>0</v>
      </c>
      <c r="P55" s="18">
        <v>253000</v>
      </c>
      <c r="Q55" s="18">
        <v>0</v>
      </c>
      <c r="S55" s="34" t="s">
        <v>6391</v>
      </c>
      <c r="T55" s="34"/>
      <c r="U55" s="34"/>
      <c r="V55" s="34"/>
      <c r="W55" s="34"/>
    </row>
    <row r="56" spans="1:23" x14ac:dyDescent="0.2">
      <c r="B56" t="s">
        <v>6392</v>
      </c>
      <c r="C56" s="5">
        <v>5381</v>
      </c>
      <c r="D56" t="s">
        <v>6328</v>
      </c>
      <c r="E56" t="s">
        <v>6328</v>
      </c>
      <c r="F56">
        <v>4</v>
      </c>
      <c r="G56" t="s">
        <v>6334</v>
      </c>
      <c r="H56" s="18" t="e">
        <v>#N/A</v>
      </c>
      <c r="I56" s="18" t="e">
        <v>#N/A</v>
      </c>
      <c r="J56" s="18" t="e">
        <v>#N/A</v>
      </c>
      <c r="K56" s="18" t="e">
        <v>#N/A</v>
      </c>
      <c r="L56" s="18" t="e">
        <v>#N/A</v>
      </c>
      <c r="M56" s="18" t="e">
        <v>#N/A</v>
      </c>
      <c r="N56" s="18" t="e">
        <v>#N/A</v>
      </c>
      <c r="O56" s="18">
        <v>0</v>
      </c>
      <c r="P56" s="18">
        <v>70000</v>
      </c>
      <c r="Q56" s="18">
        <v>0</v>
      </c>
      <c r="S56" s="34" t="s">
        <v>6361</v>
      </c>
      <c r="T56" s="34"/>
      <c r="U56" s="34"/>
      <c r="V56" s="34"/>
      <c r="W56" s="34"/>
    </row>
    <row r="57" spans="1:23" x14ac:dyDescent="0.2">
      <c r="B57" t="s">
        <v>6393</v>
      </c>
      <c r="C57" s="5">
        <v>5373</v>
      </c>
      <c r="D57" t="s">
        <v>6328</v>
      </c>
      <c r="E57" t="s">
        <v>6328</v>
      </c>
      <c r="F57">
        <v>4</v>
      </c>
      <c r="G57" t="s">
        <v>6332</v>
      </c>
      <c r="H57" s="18" t="e">
        <v>#N/A</v>
      </c>
      <c r="I57" s="18" t="e">
        <v>#N/A</v>
      </c>
      <c r="J57" s="18" t="e">
        <v>#N/A</v>
      </c>
      <c r="K57" s="18" t="e">
        <v>#N/A</v>
      </c>
      <c r="L57" s="18" t="e">
        <v>#N/A</v>
      </c>
      <c r="M57" s="18" t="e">
        <v>#N/A</v>
      </c>
      <c r="N57" s="18" t="e">
        <v>#N/A</v>
      </c>
      <c r="O57" s="18">
        <v>0</v>
      </c>
      <c r="P57" s="18">
        <v>20000</v>
      </c>
      <c r="Q57" s="18">
        <v>0</v>
      </c>
      <c r="S57" s="34" t="s">
        <v>6361</v>
      </c>
      <c r="T57" s="34"/>
      <c r="U57" s="34"/>
      <c r="V57" s="34"/>
      <c r="W57" s="34"/>
    </row>
    <row r="58" spans="1:23" x14ac:dyDescent="0.2">
      <c r="B58" t="s">
        <v>6394</v>
      </c>
      <c r="C58" s="5">
        <v>5382</v>
      </c>
      <c r="D58" t="s">
        <v>6328</v>
      </c>
      <c r="E58" t="s">
        <v>6328</v>
      </c>
      <c r="F58">
        <v>4</v>
      </c>
      <c r="G58" t="s">
        <v>6329</v>
      </c>
      <c r="H58" s="18" t="e">
        <v>#N/A</v>
      </c>
      <c r="I58" s="18" t="e">
        <v>#N/A</v>
      </c>
      <c r="J58" s="18" t="e">
        <v>#N/A</v>
      </c>
      <c r="K58" s="18" t="e">
        <v>#N/A</v>
      </c>
      <c r="L58" s="18" t="e">
        <v>#N/A</v>
      </c>
      <c r="M58" s="18" t="e">
        <v>#N/A</v>
      </c>
      <c r="N58" s="18" t="e">
        <v>#N/A</v>
      </c>
      <c r="O58" s="18">
        <v>0</v>
      </c>
      <c r="P58" s="18">
        <v>20000</v>
      </c>
      <c r="Q58" s="18">
        <v>0</v>
      </c>
      <c r="S58" s="34" t="s">
        <v>6361</v>
      </c>
      <c r="T58" s="34"/>
      <c r="U58" s="34"/>
      <c r="V58" s="34"/>
      <c r="W58" s="34"/>
    </row>
    <row r="59" spans="1:23" x14ac:dyDescent="0.2">
      <c r="A59" t="s">
        <v>6395</v>
      </c>
      <c r="F59"/>
      <c r="H59" s="18" t="e">
        <v>#N/A</v>
      </c>
      <c r="I59" s="18" t="e">
        <v>#N/A</v>
      </c>
      <c r="J59" s="18" t="e">
        <v>#N/A</v>
      </c>
      <c r="K59" s="18" t="e">
        <v>#N/A</v>
      </c>
      <c r="L59" s="18" t="e">
        <v>#N/A</v>
      </c>
      <c r="M59" s="18" t="e">
        <v>#N/A</v>
      </c>
      <c r="N59" s="18" t="e">
        <v>#N/A</v>
      </c>
      <c r="O59" s="18">
        <v>0</v>
      </c>
      <c r="P59" s="18">
        <v>2344044</v>
      </c>
      <c r="Q59" s="18">
        <v>425000</v>
      </c>
      <c r="S59" s="34" t="s">
        <v>6361</v>
      </c>
      <c r="T59" s="34"/>
      <c r="U59" s="34"/>
      <c r="V59" s="34"/>
      <c r="W59" s="34"/>
    </row>
    <row r="60" spans="1:23" x14ac:dyDescent="0.2">
      <c r="A60" t="s">
        <v>6328</v>
      </c>
      <c r="B60" t="s">
        <v>6328</v>
      </c>
      <c r="C60" s="5" t="s">
        <v>6328</v>
      </c>
      <c r="D60" t="s">
        <v>6328</v>
      </c>
      <c r="E60" t="s">
        <v>6328</v>
      </c>
      <c r="F60" t="s">
        <v>6328</v>
      </c>
      <c r="G60" t="s">
        <v>6328</v>
      </c>
      <c r="H60" s="18"/>
      <c r="I60" s="18"/>
      <c r="J60" s="18"/>
      <c r="K60" s="18"/>
      <c r="L60" s="18"/>
      <c r="M60" s="18"/>
      <c r="N60" s="18"/>
      <c r="O60" s="18"/>
      <c r="P60" s="18"/>
      <c r="Q60" s="18"/>
      <c r="S60" s="34" t="s">
        <v>6361</v>
      </c>
      <c r="T60" s="34"/>
      <c r="U60" s="34"/>
      <c r="V60" s="34"/>
      <c r="W60" s="34"/>
    </row>
    <row r="61" spans="1:23" x14ac:dyDescent="0.2">
      <c r="A61" t="s">
        <v>6396</v>
      </c>
      <c r="F61"/>
      <c r="H61" s="18"/>
      <c r="I61" s="18"/>
      <c r="J61" s="18"/>
      <c r="K61" s="18"/>
      <c r="L61" s="18"/>
      <c r="M61" s="18"/>
      <c r="N61" s="18"/>
      <c r="O61" s="18"/>
      <c r="P61" s="18"/>
      <c r="Q61" s="18"/>
      <c r="S61" s="34" t="s">
        <v>6361</v>
      </c>
      <c r="T61" s="34"/>
      <c r="U61" s="34"/>
      <c r="V61" s="34"/>
      <c r="W61" s="34"/>
    </row>
    <row r="62" spans="1:23" x14ac:dyDescent="0.2">
      <c r="A62" s="18" t="s">
        <v>6252</v>
      </c>
      <c r="B62" s="18"/>
      <c r="C62" s="18"/>
      <c r="D62" s="18"/>
      <c r="E62" s="18"/>
      <c r="F62" s="18"/>
      <c r="G62" s="18"/>
      <c r="H62" s="18" t="e">
        <v>#N/A</v>
      </c>
      <c r="I62" s="18" t="e">
        <v>#N/A</v>
      </c>
      <c r="J62" s="18" t="e">
        <v>#N/A</v>
      </c>
      <c r="K62" s="18" t="e">
        <v>#N/A</v>
      </c>
      <c r="L62" s="18" t="e">
        <v>#N/A</v>
      </c>
      <c r="M62" s="18" t="e">
        <v>#N/A</v>
      </c>
      <c r="N62" s="18" t="e">
        <v>#N/A</v>
      </c>
      <c r="O62" s="18">
        <v>1945409.7299999997</v>
      </c>
      <c r="P62" s="18">
        <v>3039044</v>
      </c>
      <c r="Q62" s="18">
        <v>4622515</v>
      </c>
      <c r="S62" s="34" t="s">
        <v>6361</v>
      </c>
      <c r="T62" s="34"/>
      <c r="U62" s="34"/>
      <c r="V62" s="34"/>
      <c r="W62" s="34"/>
    </row>
    <row r="63" spans="1:23" x14ac:dyDescent="0.2">
      <c r="F63"/>
      <c r="S63" s="34" t="s">
        <v>6361</v>
      </c>
      <c r="T63" s="34"/>
      <c r="U63" s="34"/>
      <c r="V63" s="34"/>
      <c r="W63" s="34"/>
    </row>
    <row r="64" spans="1:23" x14ac:dyDescent="0.2">
      <c r="F64"/>
      <c r="S64" s="34"/>
      <c r="T64" s="34"/>
      <c r="U64" s="34"/>
      <c r="V64" s="34"/>
      <c r="W64" s="34"/>
    </row>
    <row r="65" spans="6:23" x14ac:dyDescent="0.2">
      <c r="F65"/>
      <c r="S65" s="34"/>
      <c r="T65" s="34"/>
      <c r="U65" s="34"/>
      <c r="V65" s="34"/>
      <c r="W65" s="34"/>
    </row>
    <row r="66" spans="6:23" x14ac:dyDescent="0.2">
      <c r="F66"/>
      <c r="S66" s="34"/>
      <c r="T66" s="34"/>
      <c r="U66" s="34"/>
      <c r="V66" s="34"/>
      <c r="W66" s="34"/>
    </row>
    <row r="67" spans="6:23" x14ac:dyDescent="0.2">
      <c r="F67"/>
      <c r="S67" s="34"/>
      <c r="T67" s="34"/>
      <c r="U67" s="34"/>
      <c r="V67" s="34"/>
      <c r="W67" s="34"/>
    </row>
    <row r="68" spans="6:23" x14ac:dyDescent="0.2">
      <c r="F68"/>
      <c r="S68" s="34"/>
      <c r="T68" s="34"/>
      <c r="U68" s="34"/>
      <c r="V68" s="34"/>
      <c r="W68" s="34"/>
    </row>
    <row r="69" spans="6:23" x14ac:dyDescent="0.2">
      <c r="F69"/>
      <c r="S69" s="34"/>
      <c r="T69" s="34"/>
      <c r="U69" s="34"/>
      <c r="V69" s="34"/>
      <c r="W69" s="34"/>
    </row>
    <row r="70" spans="6:23" x14ac:dyDescent="0.2">
      <c r="F70"/>
      <c r="S70" s="34"/>
      <c r="T70" s="34"/>
      <c r="U70" s="34"/>
      <c r="V70" s="34"/>
      <c r="W70" s="34"/>
    </row>
    <row r="71" spans="6:23" x14ac:dyDescent="0.2">
      <c r="F71"/>
      <c r="S71" s="34"/>
      <c r="T71" s="34"/>
      <c r="U71" s="34"/>
      <c r="V71" s="34"/>
      <c r="W71" s="34"/>
    </row>
    <row r="72" spans="6:23" x14ac:dyDescent="0.2">
      <c r="F72"/>
      <c r="S72" s="34"/>
      <c r="T72" s="34"/>
      <c r="U72" s="34"/>
      <c r="V72" s="34"/>
      <c r="W72" s="34"/>
    </row>
    <row r="73" spans="6:23" x14ac:dyDescent="0.2">
      <c r="F73"/>
    </row>
    <row r="74" spans="6:23" x14ac:dyDescent="0.2">
      <c r="F74"/>
    </row>
    <row r="75" spans="6:23" x14ac:dyDescent="0.2">
      <c r="F75"/>
    </row>
    <row r="76" spans="6:23" x14ac:dyDescent="0.2">
      <c r="F76"/>
    </row>
    <row r="77" spans="6:23" x14ac:dyDescent="0.2">
      <c r="F77"/>
    </row>
    <row r="78" spans="6:23" x14ac:dyDescent="0.2">
      <c r="F78"/>
    </row>
    <row r="79" spans="6:23" x14ac:dyDescent="0.2">
      <c r="F79"/>
    </row>
    <row r="80" spans="6:23" x14ac:dyDescent="0.2">
      <c r="F80"/>
    </row>
    <row r="81" spans="6:6" x14ac:dyDescent="0.2">
      <c r="F81"/>
    </row>
    <row r="82" spans="6:6" x14ac:dyDescent="0.2">
      <c r="F82"/>
    </row>
    <row r="83" spans="6:6" x14ac:dyDescent="0.2">
      <c r="F83"/>
    </row>
    <row r="84" spans="6:6" x14ac:dyDescent="0.2">
      <c r="F84"/>
    </row>
    <row r="85" spans="6:6" x14ac:dyDescent="0.2">
      <c r="F85"/>
    </row>
    <row r="86" spans="6:6" x14ac:dyDescent="0.2">
      <c r="F86"/>
    </row>
    <row r="87" spans="6:6" x14ac:dyDescent="0.2">
      <c r="F87"/>
    </row>
    <row r="88" spans="6:6" x14ac:dyDescent="0.2">
      <c r="F88"/>
    </row>
    <row r="89" spans="6:6" x14ac:dyDescent="0.2">
      <c r="F89"/>
    </row>
    <row r="90" spans="6:6" x14ac:dyDescent="0.2">
      <c r="F90"/>
    </row>
    <row r="91" spans="6:6" x14ac:dyDescent="0.2">
      <c r="F91"/>
    </row>
    <row r="92" spans="6:6" x14ac:dyDescent="0.2">
      <c r="F92"/>
    </row>
    <row r="93" spans="6:6" x14ac:dyDescent="0.2">
      <c r="F93"/>
    </row>
    <row r="94" spans="6:6" x14ac:dyDescent="0.2">
      <c r="F94"/>
    </row>
    <row r="95" spans="6:6" x14ac:dyDescent="0.2">
      <c r="F95"/>
    </row>
    <row r="96" spans="6:6" x14ac:dyDescent="0.2">
      <c r="F96"/>
    </row>
    <row r="97" spans="6:6" x14ac:dyDescent="0.2">
      <c r="F97"/>
    </row>
    <row r="98" spans="6:6" x14ac:dyDescent="0.2">
      <c r="F98"/>
    </row>
    <row r="99" spans="6:6" x14ac:dyDescent="0.2">
      <c r="F99"/>
    </row>
    <row r="100" spans="6:6" x14ac:dyDescent="0.2">
      <c r="F100"/>
    </row>
    <row r="101" spans="6:6" x14ac:dyDescent="0.2">
      <c r="F101"/>
    </row>
    <row r="102" spans="6:6" x14ac:dyDescent="0.2">
      <c r="F102"/>
    </row>
    <row r="103" spans="6:6" x14ac:dyDescent="0.2">
      <c r="F103"/>
    </row>
    <row r="104" spans="6:6" x14ac:dyDescent="0.2">
      <c r="F104"/>
    </row>
    <row r="105" spans="6:6" x14ac:dyDescent="0.2">
      <c r="F105"/>
    </row>
    <row r="106" spans="6:6" x14ac:dyDescent="0.2">
      <c r="F106"/>
    </row>
    <row r="107" spans="6:6" x14ac:dyDescent="0.2">
      <c r="F107"/>
    </row>
    <row r="108" spans="6:6" x14ac:dyDescent="0.2">
      <c r="F108"/>
    </row>
    <row r="109" spans="6:6" x14ac:dyDescent="0.2">
      <c r="F109"/>
    </row>
    <row r="110" spans="6:6" x14ac:dyDescent="0.2">
      <c r="F110"/>
    </row>
    <row r="111" spans="6:6" x14ac:dyDescent="0.2">
      <c r="F111"/>
    </row>
    <row r="112" spans="6:6" x14ac:dyDescent="0.2">
      <c r="F112"/>
    </row>
    <row r="113" spans="6:6" x14ac:dyDescent="0.2">
      <c r="F113"/>
    </row>
    <row r="114" spans="6:6" x14ac:dyDescent="0.2">
      <c r="F114"/>
    </row>
    <row r="115" spans="6:6" x14ac:dyDescent="0.2">
      <c r="F115"/>
    </row>
    <row r="116" spans="6:6" x14ac:dyDescent="0.2">
      <c r="F116"/>
    </row>
    <row r="117" spans="6:6" x14ac:dyDescent="0.2">
      <c r="F117"/>
    </row>
    <row r="118" spans="6:6" x14ac:dyDescent="0.2">
      <c r="F118"/>
    </row>
    <row r="119" spans="6:6" x14ac:dyDescent="0.2">
      <c r="F119"/>
    </row>
    <row r="120" spans="6:6" x14ac:dyDescent="0.2">
      <c r="F120"/>
    </row>
    <row r="121" spans="6:6" x14ac:dyDescent="0.2">
      <c r="F121"/>
    </row>
    <row r="122" spans="6:6" x14ac:dyDescent="0.2">
      <c r="F122"/>
    </row>
    <row r="123" spans="6:6" x14ac:dyDescent="0.2">
      <c r="F123"/>
    </row>
    <row r="124" spans="6:6" x14ac:dyDescent="0.2">
      <c r="F124"/>
    </row>
    <row r="125" spans="6:6" x14ac:dyDescent="0.2">
      <c r="F125"/>
    </row>
    <row r="126" spans="6:6" x14ac:dyDescent="0.2">
      <c r="F126"/>
    </row>
    <row r="127" spans="6:6" x14ac:dyDescent="0.2">
      <c r="F127"/>
    </row>
    <row r="128" spans="6:6" x14ac:dyDescent="0.2">
      <c r="F128"/>
    </row>
    <row r="129" spans="6:6" x14ac:dyDescent="0.2">
      <c r="F129"/>
    </row>
    <row r="130" spans="6:6" x14ac:dyDescent="0.2">
      <c r="F130"/>
    </row>
    <row r="131" spans="6:6" x14ac:dyDescent="0.2">
      <c r="F131"/>
    </row>
    <row r="132" spans="6:6" x14ac:dyDescent="0.2">
      <c r="F132"/>
    </row>
    <row r="133" spans="6:6" x14ac:dyDescent="0.2">
      <c r="F133"/>
    </row>
    <row r="134" spans="6:6" x14ac:dyDescent="0.2">
      <c r="F134"/>
    </row>
    <row r="135" spans="6:6" x14ac:dyDescent="0.2">
      <c r="F135"/>
    </row>
    <row r="136" spans="6:6" x14ac:dyDescent="0.2">
      <c r="F136"/>
    </row>
    <row r="137" spans="6:6" x14ac:dyDescent="0.2">
      <c r="F137"/>
    </row>
    <row r="138" spans="6:6" x14ac:dyDescent="0.2">
      <c r="F138"/>
    </row>
    <row r="139" spans="6:6" x14ac:dyDescent="0.2">
      <c r="F139"/>
    </row>
    <row r="140" spans="6:6" x14ac:dyDescent="0.2">
      <c r="F140"/>
    </row>
    <row r="141" spans="6:6" x14ac:dyDescent="0.2">
      <c r="F141"/>
    </row>
    <row r="142" spans="6:6" x14ac:dyDescent="0.2">
      <c r="F142"/>
    </row>
    <row r="143" spans="6:6" x14ac:dyDescent="0.2">
      <c r="F143"/>
    </row>
    <row r="144" spans="6:6" x14ac:dyDescent="0.2">
      <c r="F144"/>
    </row>
    <row r="145" spans="6:6" x14ac:dyDescent="0.2">
      <c r="F145"/>
    </row>
    <row r="146" spans="6:6" x14ac:dyDescent="0.2">
      <c r="F146"/>
    </row>
    <row r="147" spans="6:6" x14ac:dyDescent="0.2">
      <c r="F147"/>
    </row>
    <row r="148" spans="6:6" x14ac:dyDescent="0.2">
      <c r="F148"/>
    </row>
    <row r="149" spans="6:6" x14ac:dyDescent="0.2">
      <c r="F149"/>
    </row>
    <row r="150" spans="6:6" x14ac:dyDescent="0.2">
      <c r="F150"/>
    </row>
    <row r="151" spans="6:6" x14ac:dyDescent="0.2">
      <c r="F151"/>
    </row>
    <row r="152" spans="6:6" x14ac:dyDescent="0.2">
      <c r="F152"/>
    </row>
    <row r="153" spans="6:6" x14ac:dyDescent="0.2">
      <c r="F153"/>
    </row>
    <row r="154" spans="6:6" x14ac:dyDescent="0.2">
      <c r="F154"/>
    </row>
    <row r="155" spans="6:6" x14ac:dyDescent="0.2">
      <c r="F155"/>
    </row>
    <row r="156" spans="6:6" x14ac:dyDescent="0.2">
      <c r="F156"/>
    </row>
    <row r="157" spans="6:6" x14ac:dyDescent="0.2">
      <c r="F157"/>
    </row>
    <row r="158" spans="6:6" x14ac:dyDescent="0.2">
      <c r="F158"/>
    </row>
    <row r="159" spans="6:6" x14ac:dyDescent="0.2">
      <c r="F159"/>
    </row>
    <row r="160" spans="6:6" x14ac:dyDescent="0.2">
      <c r="F160"/>
    </row>
    <row r="161" spans="6:6" x14ac:dyDescent="0.2">
      <c r="F161"/>
    </row>
    <row r="162" spans="6:6" x14ac:dyDescent="0.2">
      <c r="F162"/>
    </row>
    <row r="163" spans="6:6" x14ac:dyDescent="0.2">
      <c r="F163"/>
    </row>
    <row r="164" spans="6:6" x14ac:dyDescent="0.2">
      <c r="F164"/>
    </row>
    <row r="165" spans="6:6" x14ac:dyDescent="0.2">
      <c r="F165"/>
    </row>
    <row r="166" spans="6:6" x14ac:dyDescent="0.2">
      <c r="F166"/>
    </row>
    <row r="167" spans="6:6" x14ac:dyDescent="0.2">
      <c r="F167"/>
    </row>
    <row r="168" spans="6:6" x14ac:dyDescent="0.2">
      <c r="F168"/>
    </row>
    <row r="169" spans="6:6" x14ac:dyDescent="0.2">
      <c r="F169"/>
    </row>
    <row r="170" spans="6:6" x14ac:dyDescent="0.2">
      <c r="F170"/>
    </row>
    <row r="171" spans="6:6" x14ac:dyDescent="0.2">
      <c r="F171"/>
    </row>
    <row r="172" spans="6:6" x14ac:dyDescent="0.2">
      <c r="F172"/>
    </row>
    <row r="173" spans="6:6" x14ac:dyDescent="0.2">
      <c r="F173"/>
    </row>
    <row r="174" spans="6:6" x14ac:dyDescent="0.2">
      <c r="F174"/>
    </row>
    <row r="175" spans="6:6" x14ac:dyDescent="0.2">
      <c r="F175"/>
    </row>
    <row r="176" spans="6:6" x14ac:dyDescent="0.2">
      <c r="F176"/>
    </row>
    <row r="177" spans="6:6" x14ac:dyDescent="0.2">
      <c r="F177"/>
    </row>
    <row r="178" spans="6:6" x14ac:dyDescent="0.2">
      <c r="F178"/>
    </row>
    <row r="179" spans="6:6" x14ac:dyDescent="0.2">
      <c r="F179"/>
    </row>
    <row r="180" spans="6:6" x14ac:dyDescent="0.2">
      <c r="F180"/>
    </row>
    <row r="181" spans="6:6" x14ac:dyDescent="0.2">
      <c r="F181"/>
    </row>
    <row r="182" spans="6:6" x14ac:dyDescent="0.2">
      <c r="F182"/>
    </row>
    <row r="183" spans="6:6" x14ac:dyDescent="0.2">
      <c r="F183"/>
    </row>
    <row r="184" spans="6:6" x14ac:dyDescent="0.2">
      <c r="F184"/>
    </row>
    <row r="185" spans="6:6" x14ac:dyDescent="0.2">
      <c r="F185"/>
    </row>
    <row r="186" spans="6:6" x14ac:dyDescent="0.2">
      <c r="F186"/>
    </row>
    <row r="187" spans="6:6" x14ac:dyDescent="0.2">
      <c r="F187"/>
    </row>
    <row r="188" spans="6:6" x14ac:dyDescent="0.2">
      <c r="F188"/>
    </row>
    <row r="189" spans="6:6" x14ac:dyDescent="0.2">
      <c r="F189"/>
    </row>
    <row r="190" spans="6:6" x14ac:dyDescent="0.2">
      <c r="F190"/>
    </row>
    <row r="191" spans="6:6" x14ac:dyDescent="0.2">
      <c r="F191"/>
    </row>
    <row r="192" spans="6:6" x14ac:dyDescent="0.2">
      <c r="F192"/>
    </row>
    <row r="193" spans="6:6" x14ac:dyDescent="0.2">
      <c r="F193"/>
    </row>
    <row r="194" spans="6:6" x14ac:dyDescent="0.2">
      <c r="F194"/>
    </row>
    <row r="195" spans="6:6" x14ac:dyDescent="0.2">
      <c r="F195"/>
    </row>
    <row r="196" spans="6:6" x14ac:dyDescent="0.2">
      <c r="F196"/>
    </row>
    <row r="197" spans="6:6" x14ac:dyDescent="0.2">
      <c r="F197"/>
    </row>
    <row r="198" spans="6:6" x14ac:dyDescent="0.2">
      <c r="F198"/>
    </row>
    <row r="199" spans="6:6" x14ac:dyDescent="0.2">
      <c r="F199"/>
    </row>
    <row r="200" spans="6:6" x14ac:dyDescent="0.2">
      <c r="F200"/>
    </row>
    <row r="201" spans="6:6" x14ac:dyDescent="0.2">
      <c r="F201"/>
    </row>
    <row r="202" spans="6:6" x14ac:dyDescent="0.2">
      <c r="F202"/>
    </row>
    <row r="203" spans="6:6" x14ac:dyDescent="0.2">
      <c r="F203"/>
    </row>
    <row r="204" spans="6:6" x14ac:dyDescent="0.2">
      <c r="F204"/>
    </row>
    <row r="205" spans="6:6" x14ac:dyDescent="0.2">
      <c r="F205"/>
    </row>
    <row r="206" spans="6:6" x14ac:dyDescent="0.2">
      <c r="F206"/>
    </row>
    <row r="207" spans="6:6" x14ac:dyDescent="0.2">
      <c r="F207"/>
    </row>
    <row r="208" spans="6:6" x14ac:dyDescent="0.2">
      <c r="F208"/>
    </row>
    <row r="209" spans="6:6" x14ac:dyDescent="0.2">
      <c r="F209"/>
    </row>
    <row r="210" spans="6:6" x14ac:dyDescent="0.2">
      <c r="F210"/>
    </row>
    <row r="211" spans="6:6" x14ac:dyDescent="0.2">
      <c r="F211"/>
    </row>
    <row r="212" spans="6:6" x14ac:dyDescent="0.2">
      <c r="F212"/>
    </row>
    <row r="213" spans="6:6" x14ac:dyDescent="0.2">
      <c r="F213"/>
    </row>
    <row r="214" spans="6:6" x14ac:dyDescent="0.2">
      <c r="F214"/>
    </row>
    <row r="215" spans="6:6" x14ac:dyDescent="0.2">
      <c r="F215"/>
    </row>
    <row r="216" spans="6:6" x14ac:dyDescent="0.2">
      <c r="F216"/>
    </row>
    <row r="217" spans="6:6" x14ac:dyDescent="0.2">
      <c r="F217"/>
    </row>
    <row r="218" spans="6:6" x14ac:dyDescent="0.2">
      <c r="F218"/>
    </row>
    <row r="219" spans="6:6" x14ac:dyDescent="0.2">
      <c r="F219"/>
    </row>
    <row r="220" spans="6:6" x14ac:dyDescent="0.2">
      <c r="F220"/>
    </row>
    <row r="221" spans="6:6" x14ac:dyDescent="0.2">
      <c r="F221"/>
    </row>
    <row r="222" spans="6:6" x14ac:dyDescent="0.2">
      <c r="F222"/>
    </row>
    <row r="223" spans="6:6" x14ac:dyDescent="0.2">
      <c r="F223"/>
    </row>
    <row r="224" spans="6:6" x14ac:dyDescent="0.2">
      <c r="F224"/>
    </row>
    <row r="225" spans="6:6" x14ac:dyDescent="0.2">
      <c r="F225"/>
    </row>
    <row r="226" spans="6:6" x14ac:dyDescent="0.2">
      <c r="F226"/>
    </row>
    <row r="227" spans="6:6" x14ac:dyDescent="0.2">
      <c r="F227"/>
    </row>
    <row r="228" spans="6:6" x14ac:dyDescent="0.2">
      <c r="F228"/>
    </row>
    <row r="229" spans="6:6" x14ac:dyDescent="0.2">
      <c r="F229"/>
    </row>
    <row r="230" spans="6:6" x14ac:dyDescent="0.2">
      <c r="F230"/>
    </row>
    <row r="231" spans="6:6" x14ac:dyDescent="0.2">
      <c r="F231"/>
    </row>
    <row r="232" spans="6:6" x14ac:dyDescent="0.2">
      <c r="F232"/>
    </row>
    <row r="233" spans="6:6" x14ac:dyDescent="0.2">
      <c r="F233"/>
    </row>
    <row r="234" spans="6:6" x14ac:dyDescent="0.2">
      <c r="F234"/>
    </row>
    <row r="235" spans="6:6" x14ac:dyDescent="0.2">
      <c r="F235"/>
    </row>
    <row r="236" spans="6:6" x14ac:dyDescent="0.2">
      <c r="F236"/>
    </row>
    <row r="237" spans="6:6" x14ac:dyDescent="0.2">
      <c r="F237"/>
    </row>
    <row r="238" spans="6:6" x14ac:dyDescent="0.2">
      <c r="F238"/>
    </row>
    <row r="239" spans="6:6" x14ac:dyDescent="0.2">
      <c r="F239"/>
    </row>
    <row r="240" spans="6:6" x14ac:dyDescent="0.2">
      <c r="F240"/>
    </row>
    <row r="241" spans="6:6" x14ac:dyDescent="0.2">
      <c r="F241"/>
    </row>
    <row r="242" spans="6:6" x14ac:dyDescent="0.2">
      <c r="F242"/>
    </row>
    <row r="243" spans="6:6" x14ac:dyDescent="0.2">
      <c r="F243"/>
    </row>
    <row r="244" spans="6:6" x14ac:dyDescent="0.2">
      <c r="F244"/>
    </row>
    <row r="245" spans="6:6" x14ac:dyDescent="0.2">
      <c r="F245"/>
    </row>
    <row r="246" spans="6:6" x14ac:dyDescent="0.2">
      <c r="F246"/>
    </row>
    <row r="247" spans="6:6" x14ac:dyDescent="0.2">
      <c r="F247"/>
    </row>
    <row r="248" spans="6:6" x14ac:dyDescent="0.2">
      <c r="F248"/>
    </row>
    <row r="249" spans="6:6" x14ac:dyDescent="0.2">
      <c r="F249"/>
    </row>
    <row r="250" spans="6:6" x14ac:dyDescent="0.2">
      <c r="F250"/>
    </row>
    <row r="251" spans="6:6" x14ac:dyDescent="0.2">
      <c r="F251"/>
    </row>
    <row r="252" spans="6:6" x14ac:dyDescent="0.2">
      <c r="F252"/>
    </row>
    <row r="253" spans="6:6" x14ac:dyDescent="0.2">
      <c r="F253"/>
    </row>
    <row r="254" spans="6:6" x14ac:dyDescent="0.2">
      <c r="F254"/>
    </row>
    <row r="255" spans="6:6" x14ac:dyDescent="0.2">
      <c r="F255"/>
    </row>
    <row r="256" spans="6:6" x14ac:dyDescent="0.2">
      <c r="F256"/>
    </row>
    <row r="257" spans="6:6" x14ac:dyDescent="0.2">
      <c r="F257"/>
    </row>
    <row r="258" spans="6:6" x14ac:dyDescent="0.2">
      <c r="F258"/>
    </row>
    <row r="259" spans="6:6" x14ac:dyDescent="0.2">
      <c r="F259"/>
    </row>
    <row r="260" spans="6:6" x14ac:dyDescent="0.2">
      <c r="F260"/>
    </row>
    <row r="261" spans="6:6" x14ac:dyDescent="0.2">
      <c r="F261"/>
    </row>
    <row r="262" spans="6:6" x14ac:dyDescent="0.2">
      <c r="F262"/>
    </row>
    <row r="263" spans="6:6" x14ac:dyDescent="0.2">
      <c r="F263"/>
    </row>
    <row r="264" spans="6:6" x14ac:dyDescent="0.2">
      <c r="F264"/>
    </row>
    <row r="265" spans="6:6" x14ac:dyDescent="0.2">
      <c r="F265"/>
    </row>
    <row r="266" spans="6:6" x14ac:dyDescent="0.2">
      <c r="F266"/>
    </row>
    <row r="267" spans="6:6" x14ac:dyDescent="0.2">
      <c r="F267"/>
    </row>
    <row r="268" spans="6:6" x14ac:dyDescent="0.2">
      <c r="F268"/>
    </row>
    <row r="269" spans="6:6" x14ac:dyDescent="0.2">
      <c r="F269"/>
    </row>
    <row r="270" spans="6:6" x14ac:dyDescent="0.2">
      <c r="F270"/>
    </row>
    <row r="271" spans="6:6" x14ac:dyDescent="0.2">
      <c r="F271"/>
    </row>
    <row r="272" spans="6:6" x14ac:dyDescent="0.2">
      <c r="F272"/>
    </row>
    <row r="273" spans="6:6" x14ac:dyDescent="0.2">
      <c r="F273"/>
    </row>
    <row r="274" spans="6:6" x14ac:dyDescent="0.2">
      <c r="F274"/>
    </row>
    <row r="275" spans="6:6" x14ac:dyDescent="0.2">
      <c r="F275"/>
    </row>
    <row r="276" spans="6:6" x14ac:dyDescent="0.2">
      <c r="F276"/>
    </row>
    <row r="277" spans="6:6" x14ac:dyDescent="0.2">
      <c r="F277"/>
    </row>
    <row r="278" spans="6:6" x14ac:dyDescent="0.2">
      <c r="F278"/>
    </row>
    <row r="279" spans="6:6" x14ac:dyDescent="0.2">
      <c r="F279"/>
    </row>
    <row r="280" spans="6:6" x14ac:dyDescent="0.2">
      <c r="F280"/>
    </row>
    <row r="281" spans="6:6" x14ac:dyDescent="0.2">
      <c r="F281"/>
    </row>
    <row r="282" spans="6:6" x14ac:dyDescent="0.2">
      <c r="F282"/>
    </row>
    <row r="283" spans="6:6" x14ac:dyDescent="0.2">
      <c r="F283"/>
    </row>
    <row r="284" spans="6:6" x14ac:dyDescent="0.2">
      <c r="F284"/>
    </row>
    <row r="285" spans="6:6" x14ac:dyDescent="0.2">
      <c r="F285"/>
    </row>
    <row r="286" spans="6:6" x14ac:dyDescent="0.2">
      <c r="F286"/>
    </row>
    <row r="287" spans="6:6" x14ac:dyDescent="0.2">
      <c r="F287"/>
    </row>
    <row r="288" spans="6:6" x14ac:dyDescent="0.2">
      <c r="F288"/>
    </row>
    <row r="289" spans="6:6" x14ac:dyDescent="0.2">
      <c r="F289"/>
    </row>
    <row r="290" spans="6:6" x14ac:dyDescent="0.2">
      <c r="F290"/>
    </row>
    <row r="291" spans="6:6" x14ac:dyDescent="0.2">
      <c r="F291"/>
    </row>
    <row r="292" spans="6:6" x14ac:dyDescent="0.2">
      <c r="F292"/>
    </row>
    <row r="293" spans="6:6" x14ac:dyDescent="0.2">
      <c r="F293"/>
    </row>
    <row r="294" spans="6:6" x14ac:dyDescent="0.2">
      <c r="F294"/>
    </row>
    <row r="295" spans="6:6" x14ac:dyDescent="0.2">
      <c r="F295"/>
    </row>
    <row r="296" spans="6:6" x14ac:dyDescent="0.2">
      <c r="F296"/>
    </row>
    <row r="297" spans="6:6" x14ac:dyDescent="0.2">
      <c r="F297"/>
    </row>
    <row r="298" spans="6:6" x14ac:dyDescent="0.2">
      <c r="F298"/>
    </row>
    <row r="299" spans="6:6" x14ac:dyDescent="0.2">
      <c r="F299"/>
    </row>
    <row r="300" spans="6:6" x14ac:dyDescent="0.2">
      <c r="F300"/>
    </row>
    <row r="301" spans="6:6" x14ac:dyDescent="0.2">
      <c r="F301"/>
    </row>
    <row r="302" spans="6:6" x14ac:dyDescent="0.2">
      <c r="F302"/>
    </row>
    <row r="303" spans="6:6" x14ac:dyDescent="0.2">
      <c r="F303"/>
    </row>
    <row r="304" spans="6:6" x14ac:dyDescent="0.2">
      <c r="F304"/>
    </row>
    <row r="305" spans="6:6" x14ac:dyDescent="0.2">
      <c r="F305"/>
    </row>
    <row r="306" spans="6:6" x14ac:dyDescent="0.2">
      <c r="F306"/>
    </row>
    <row r="307" spans="6:6" x14ac:dyDescent="0.2">
      <c r="F307"/>
    </row>
    <row r="308" spans="6:6" x14ac:dyDescent="0.2">
      <c r="F308"/>
    </row>
    <row r="309" spans="6:6" x14ac:dyDescent="0.2">
      <c r="F309"/>
    </row>
    <row r="310" spans="6:6" x14ac:dyDescent="0.2">
      <c r="F310"/>
    </row>
    <row r="311" spans="6:6" x14ac:dyDescent="0.2">
      <c r="F311"/>
    </row>
    <row r="312" spans="6:6" x14ac:dyDescent="0.2">
      <c r="F312"/>
    </row>
    <row r="313" spans="6:6" x14ac:dyDescent="0.2">
      <c r="F313"/>
    </row>
    <row r="314" spans="6:6" x14ac:dyDescent="0.2">
      <c r="F314"/>
    </row>
    <row r="315" spans="6:6" x14ac:dyDescent="0.2">
      <c r="F315"/>
    </row>
    <row r="316" spans="6:6" x14ac:dyDescent="0.2">
      <c r="F316"/>
    </row>
    <row r="317" spans="6:6" x14ac:dyDescent="0.2">
      <c r="F317"/>
    </row>
    <row r="318" spans="6:6" x14ac:dyDescent="0.2">
      <c r="F318"/>
    </row>
    <row r="319" spans="6:6" x14ac:dyDescent="0.2">
      <c r="F319"/>
    </row>
    <row r="320" spans="6:6" x14ac:dyDescent="0.2">
      <c r="F320"/>
    </row>
    <row r="321" spans="6:6" x14ac:dyDescent="0.2">
      <c r="F321"/>
    </row>
    <row r="322" spans="6:6" x14ac:dyDescent="0.2">
      <c r="F322"/>
    </row>
    <row r="323" spans="6:6" x14ac:dyDescent="0.2">
      <c r="F323"/>
    </row>
    <row r="324" spans="6:6" x14ac:dyDescent="0.2">
      <c r="F324"/>
    </row>
    <row r="325" spans="6:6" x14ac:dyDescent="0.2">
      <c r="F325"/>
    </row>
    <row r="326" spans="6:6" x14ac:dyDescent="0.2">
      <c r="F326"/>
    </row>
    <row r="327" spans="6:6" x14ac:dyDescent="0.2">
      <c r="F327"/>
    </row>
    <row r="328" spans="6:6" x14ac:dyDescent="0.2">
      <c r="F328"/>
    </row>
    <row r="329" spans="6:6" x14ac:dyDescent="0.2">
      <c r="F329"/>
    </row>
    <row r="330" spans="6:6" x14ac:dyDescent="0.2">
      <c r="F330"/>
    </row>
    <row r="331" spans="6:6" x14ac:dyDescent="0.2">
      <c r="F331"/>
    </row>
    <row r="332" spans="6:6" x14ac:dyDescent="0.2">
      <c r="F332"/>
    </row>
    <row r="333" spans="6:6" x14ac:dyDescent="0.2">
      <c r="F333"/>
    </row>
  </sheetData>
  <conditionalFormatting sqref="F4:F65">
    <cfRule type="colorScale" priority="1">
      <colorScale>
        <cfvo type="min"/>
        <cfvo type="percentile" val="50"/>
        <cfvo type="max"/>
        <color rgb="FF63BE7B"/>
        <color rgb="FFFCFCFF"/>
        <color rgb="FFF8696B"/>
      </colorScale>
    </cfRule>
  </conditionalFormatting>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AA3704"/>
  <sheetViews>
    <sheetView topLeftCell="A2" zoomScaleNormal="100" workbookViewId="0">
      <selection activeCell="A2" sqref="A2:AA3700"/>
    </sheetView>
  </sheetViews>
  <sheetFormatPr defaultRowHeight="14.25" x14ac:dyDescent="0.2"/>
  <cols>
    <col min="1" max="1" width="4.875" bestFit="1" customWidth="1"/>
    <col min="2" max="2" width="33.5" bestFit="1" customWidth="1"/>
    <col min="3" max="3" width="64.375" bestFit="1" customWidth="1"/>
    <col min="4" max="4" width="80.625" bestFit="1" customWidth="1"/>
    <col min="5" max="5" width="32.625" bestFit="1" customWidth="1"/>
    <col min="6" max="6" width="37.875" bestFit="1" customWidth="1"/>
    <col min="7" max="7" width="12.625" bestFit="1" customWidth="1"/>
    <col min="8" max="8" width="31.5" bestFit="1" customWidth="1"/>
    <col min="9" max="9" width="14.375" bestFit="1" customWidth="1"/>
    <col min="10" max="10" width="24.625" bestFit="1" customWidth="1"/>
    <col min="11" max="11" width="24" bestFit="1" customWidth="1"/>
    <col min="12" max="12" width="19.625" bestFit="1" customWidth="1"/>
    <col min="13" max="13" width="8" bestFit="1" customWidth="1"/>
    <col min="14" max="14" width="34.125" bestFit="1" customWidth="1"/>
    <col min="15" max="15" width="49.125" bestFit="1" customWidth="1"/>
    <col min="16" max="16" width="40.875" bestFit="1" customWidth="1"/>
    <col min="17" max="17" width="28.125" bestFit="1" customWidth="1"/>
    <col min="18" max="18" width="31.375" bestFit="1" customWidth="1"/>
    <col min="19" max="19" width="42.125" bestFit="1" customWidth="1"/>
    <col min="20" max="20" width="13.5" bestFit="1" customWidth="1"/>
    <col min="21" max="21" width="12.625" bestFit="1" customWidth="1"/>
    <col min="22" max="22" width="30.875" bestFit="1" customWidth="1"/>
    <col min="23" max="23" width="11.625" bestFit="1" customWidth="1"/>
    <col min="24" max="24" width="35.875" bestFit="1" customWidth="1"/>
    <col min="25" max="25" width="19.375" bestFit="1" customWidth="1"/>
    <col min="26" max="26" width="9.875" bestFit="1" customWidth="1"/>
    <col min="27" max="27" width="22.125" bestFit="1" customWidth="1"/>
    <col min="28" max="28" width="12.625" bestFit="1" customWidth="1"/>
    <col min="29" max="29" width="28.625" bestFit="1" customWidth="1"/>
    <col min="30" max="30" width="11.125" bestFit="1" customWidth="1"/>
    <col min="31" max="31" width="35.125" bestFit="1" customWidth="1"/>
  </cols>
  <sheetData>
    <row r="1" spans="1:27"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row>
    <row r="2" spans="1:27" x14ac:dyDescent="0.2">
      <c r="A2" s="5">
        <v>1907</v>
      </c>
      <c r="B2">
        <v>36480</v>
      </c>
      <c r="C2" s="3" t="s">
        <v>27</v>
      </c>
      <c r="D2" s="3" t="s">
        <v>28</v>
      </c>
      <c r="E2" s="3" t="s">
        <v>29</v>
      </c>
      <c r="F2" s="3" t="s">
        <v>30</v>
      </c>
      <c r="G2" s="3" t="s">
        <v>31</v>
      </c>
      <c r="H2" s="3" t="s">
        <v>32</v>
      </c>
      <c r="I2" s="3" t="s">
        <v>33</v>
      </c>
      <c r="J2" s="3" t="s">
        <v>31</v>
      </c>
      <c r="K2" s="3" t="s">
        <v>34</v>
      </c>
      <c r="L2" s="3" t="s">
        <v>31</v>
      </c>
      <c r="M2" t="b">
        <v>1</v>
      </c>
      <c r="N2" s="3" t="s">
        <v>35</v>
      </c>
      <c r="O2" s="3" t="s">
        <v>30</v>
      </c>
      <c r="P2" s="3" t="s">
        <v>30</v>
      </c>
      <c r="Q2" s="3" t="s">
        <v>36</v>
      </c>
      <c r="R2" s="3" t="s">
        <v>37</v>
      </c>
      <c r="S2" s="3" t="s">
        <v>38</v>
      </c>
      <c r="T2" s="2">
        <v>2072</v>
      </c>
      <c r="U2" s="3" t="s">
        <v>31</v>
      </c>
      <c r="V2" s="3"/>
      <c r="W2" s="3" t="s">
        <v>39</v>
      </c>
      <c r="X2" s="3" t="s">
        <v>40</v>
      </c>
      <c r="Y2" s="3" t="s">
        <v>35</v>
      </c>
      <c r="Z2" s="3"/>
      <c r="AA2" s="3" t="s">
        <v>41</v>
      </c>
    </row>
    <row r="3" spans="1:27" x14ac:dyDescent="0.2">
      <c r="A3" s="5">
        <v>1911</v>
      </c>
      <c r="B3">
        <v>36817</v>
      </c>
      <c r="C3" s="3"/>
      <c r="D3" s="3" t="s">
        <v>42</v>
      </c>
      <c r="E3" s="3" t="s">
        <v>29</v>
      </c>
      <c r="F3" s="3" t="s">
        <v>30</v>
      </c>
      <c r="G3" s="3" t="s">
        <v>38</v>
      </c>
      <c r="H3" s="3" t="s">
        <v>32</v>
      </c>
      <c r="I3" s="3" t="s">
        <v>38</v>
      </c>
      <c r="J3" s="3" t="s">
        <v>31</v>
      </c>
      <c r="K3" s="3" t="s">
        <v>34</v>
      </c>
      <c r="L3" s="3" t="s">
        <v>31</v>
      </c>
      <c r="M3" t="b">
        <v>1</v>
      </c>
      <c r="N3" s="3" t="s">
        <v>35</v>
      </c>
      <c r="O3" s="3" t="s">
        <v>30</v>
      </c>
      <c r="P3" s="3" t="s">
        <v>30</v>
      </c>
      <c r="Q3" s="3" t="s">
        <v>36</v>
      </c>
      <c r="R3" s="3" t="s">
        <v>37</v>
      </c>
      <c r="S3" s="3"/>
      <c r="T3" s="2">
        <v>2072</v>
      </c>
      <c r="U3" s="3" t="s">
        <v>31</v>
      </c>
      <c r="V3" s="3"/>
      <c r="W3" s="3" t="s">
        <v>39</v>
      </c>
      <c r="X3" s="3" t="s">
        <v>40</v>
      </c>
      <c r="Y3" s="3" t="s">
        <v>35</v>
      </c>
      <c r="Z3" s="3">
        <v>2889</v>
      </c>
      <c r="AA3" s="3" t="s">
        <v>43</v>
      </c>
    </row>
    <row r="4" spans="1:27" x14ac:dyDescent="0.2">
      <c r="A4" s="5">
        <v>1913</v>
      </c>
      <c r="B4">
        <v>35980</v>
      </c>
      <c r="C4" s="3" t="s">
        <v>44</v>
      </c>
      <c r="D4" s="3" t="s">
        <v>45</v>
      </c>
      <c r="E4" s="3" t="s">
        <v>46</v>
      </c>
      <c r="F4" s="3" t="s">
        <v>46</v>
      </c>
      <c r="G4" s="3" t="s">
        <v>47</v>
      </c>
      <c r="H4" s="3" t="s">
        <v>32</v>
      </c>
      <c r="I4" s="3" t="s">
        <v>47</v>
      </c>
      <c r="J4" s="3" t="s">
        <v>48</v>
      </c>
      <c r="K4" s="3" t="s">
        <v>49</v>
      </c>
      <c r="L4" s="3" t="s">
        <v>50</v>
      </c>
      <c r="M4" t="b">
        <v>1</v>
      </c>
      <c r="N4" s="3" t="s">
        <v>46</v>
      </c>
      <c r="O4" s="3" t="s">
        <v>46</v>
      </c>
      <c r="P4" s="3" t="s">
        <v>46</v>
      </c>
      <c r="Q4" s="3" t="s">
        <v>46</v>
      </c>
      <c r="R4" s="3" t="s">
        <v>46</v>
      </c>
      <c r="S4" s="3"/>
      <c r="T4" s="2">
        <v>2000</v>
      </c>
      <c r="U4" s="3" t="s">
        <v>50</v>
      </c>
      <c r="V4" s="3"/>
      <c r="W4" s="3" t="s">
        <v>39</v>
      </c>
      <c r="X4" s="3" t="s">
        <v>40</v>
      </c>
      <c r="Y4" s="3"/>
      <c r="Z4" s="3"/>
      <c r="AA4" s="3" t="s">
        <v>41</v>
      </c>
    </row>
    <row r="5" spans="1:27" x14ac:dyDescent="0.2">
      <c r="A5" s="5">
        <v>1918</v>
      </c>
      <c r="B5">
        <v>36235</v>
      </c>
      <c r="C5" s="3" t="s">
        <v>51</v>
      </c>
      <c r="D5" s="3" t="s">
        <v>52</v>
      </c>
      <c r="E5" s="3" t="s">
        <v>29</v>
      </c>
      <c r="F5" s="3" t="s">
        <v>53</v>
      </c>
      <c r="G5" s="3" t="s">
        <v>47</v>
      </c>
      <c r="H5" s="3" t="s">
        <v>32</v>
      </c>
      <c r="I5" s="3" t="s">
        <v>47</v>
      </c>
      <c r="J5" s="3" t="s">
        <v>48</v>
      </c>
      <c r="K5" s="3" t="s">
        <v>49</v>
      </c>
      <c r="L5" s="3" t="s">
        <v>50</v>
      </c>
      <c r="M5" t="b">
        <v>1</v>
      </c>
      <c r="N5" s="3" t="s">
        <v>35</v>
      </c>
      <c r="O5" s="3" t="s">
        <v>53</v>
      </c>
      <c r="P5" s="3" t="s">
        <v>53</v>
      </c>
      <c r="Q5" s="3" t="s">
        <v>36</v>
      </c>
      <c r="R5" s="3" t="s">
        <v>54</v>
      </c>
      <c r="S5" s="3"/>
      <c r="T5" s="2">
        <v>2000</v>
      </c>
      <c r="U5" s="3" t="s">
        <v>50</v>
      </c>
      <c r="V5" s="3"/>
      <c r="W5" s="3" t="s">
        <v>39</v>
      </c>
      <c r="X5" s="3" t="s">
        <v>40</v>
      </c>
      <c r="Y5" s="3"/>
      <c r="Z5" s="3"/>
      <c r="AA5" s="3" t="s">
        <v>41</v>
      </c>
    </row>
    <row r="6" spans="1:27" x14ac:dyDescent="0.2">
      <c r="A6" s="5">
        <v>1923</v>
      </c>
      <c r="B6">
        <v>36511</v>
      </c>
      <c r="C6" s="3" t="s">
        <v>55</v>
      </c>
      <c r="D6" s="3" t="s">
        <v>56</v>
      </c>
      <c r="E6" s="3" t="s">
        <v>57</v>
      </c>
      <c r="F6" s="3" t="s">
        <v>58</v>
      </c>
      <c r="G6" s="3" t="s">
        <v>59</v>
      </c>
      <c r="H6" s="3" t="s">
        <v>60</v>
      </c>
      <c r="I6" s="3" t="s">
        <v>57</v>
      </c>
      <c r="J6" s="3" t="s">
        <v>31</v>
      </c>
      <c r="K6" s="3" t="s">
        <v>34</v>
      </c>
      <c r="L6" s="3" t="s">
        <v>31</v>
      </c>
      <c r="M6" t="b">
        <v>1</v>
      </c>
      <c r="N6" s="3" t="s">
        <v>35</v>
      </c>
      <c r="O6" s="3" t="s">
        <v>58</v>
      </c>
      <c r="P6" s="3" t="s">
        <v>61</v>
      </c>
      <c r="Q6" s="3" t="s">
        <v>62</v>
      </c>
      <c r="R6" s="3" t="s">
        <v>63</v>
      </c>
      <c r="S6" s="3"/>
      <c r="T6" s="2">
        <v>2000</v>
      </c>
      <c r="U6" s="3" t="s">
        <v>31</v>
      </c>
      <c r="V6" s="3"/>
      <c r="W6" s="3" t="s">
        <v>39</v>
      </c>
      <c r="X6" s="3" t="s">
        <v>40</v>
      </c>
      <c r="Y6" s="3"/>
      <c r="Z6" s="3"/>
      <c r="AA6" s="3" t="s">
        <v>41</v>
      </c>
    </row>
    <row r="7" spans="1:27" x14ac:dyDescent="0.2">
      <c r="A7" s="5">
        <v>1928</v>
      </c>
      <c r="B7">
        <v>36790</v>
      </c>
      <c r="C7" s="3" t="s">
        <v>64</v>
      </c>
      <c r="D7" s="3" t="s">
        <v>65</v>
      </c>
      <c r="E7" s="3" t="s">
        <v>66</v>
      </c>
      <c r="F7" s="3" t="s">
        <v>67</v>
      </c>
      <c r="G7" s="3" t="s">
        <v>47</v>
      </c>
      <c r="H7" s="3" t="s">
        <v>32</v>
      </c>
      <c r="I7" s="3" t="s">
        <v>47</v>
      </c>
      <c r="J7" s="3" t="s">
        <v>48</v>
      </c>
      <c r="K7" s="3" t="s">
        <v>49</v>
      </c>
      <c r="L7" s="3" t="s">
        <v>50</v>
      </c>
      <c r="M7" t="b">
        <v>1</v>
      </c>
      <c r="N7" s="3" t="s">
        <v>35</v>
      </c>
      <c r="O7" s="3" t="s">
        <v>67</v>
      </c>
      <c r="P7" s="3" t="s">
        <v>67</v>
      </c>
      <c r="Q7" s="3" t="s">
        <v>68</v>
      </c>
      <c r="R7" s="3" t="s">
        <v>69</v>
      </c>
      <c r="S7" s="3"/>
      <c r="T7" s="2">
        <v>2000</v>
      </c>
      <c r="U7" s="3" t="s">
        <v>50</v>
      </c>
      <c r="V7" s="3"/>
      <c r="W7" s="3" t="s">
        <v>39</v>
      </c>
      <c r="X7" s="3" t="s">
        <v>40</v>
      </c>
      <c r="Y7" s="3"/>
      <c r="Z7" s="3"/>
      <c r="AA7" s="3" t="s">
        <v>41</v>
      </c>
    </row>
    <row r="8" spans="1:27" x14ac:dyDescent="0.2">
      <c r="A8" s="5">
        <v>1931</v>
      </c>
      <c r="B8">
        <v>36969</v>
      </c>
      <c r="C8" s="3"/>
      <c r="D8" s="3" t="s">
        <v>70</v>
      </c>
      <c r="E8" s="3" t="s">
        <v>71</v>
      </c>
      <c r="F8" s="3" t="s">
        <v>72</v>
      </c>
      <c r="G8" s="3" t="s">
        <v>47</v>
      </c>
      <c r="H8" s="3" t="s">
        <v>32</v>
      </c>
      <c r="I8" s="3" t="s">
        <v>47</v>
      </c>
      <c r="J8" s="3" t="s">
        <v>48</v>
      </c>
      <c r="K8" s="3" t="s">
        <v>49</v>
      </c>
      <c r="L8" s="3" t="s">
        <v>50</v>
      </c>
      <c r="M8" t="b">
        <v>1</v>
      </c>
      <c r="N8" s="3" t="s">
        <v>73</v>
      </c>
      <c r="O8" s="3" t="s">
        <v>72</v>
      </c>
      <c r="P8" s="3" t="s">
        <v>72</v>
      </c>
      <c r="Q8" s="3" t="s">
        <v>36</v>
      </c>
      <c r="R8" s="3" t="s">
        <v>74</v>
      </c>
      <c r="S8" s="3" t="s">
        <v>75</v>
      </c>
      <c r="T8" s="2">
        <v>2000</v>
      </c>
      <c r="U8" s="3" t="s">
        <v>50</v>
      </c>
      <c r="V8" s="3"/>
      <c r="W8" s="3" t="s">
        <v>39</v>
      </c>
      <c r="X8" s="3" t="s">
        <v>40</v>
      </c>
      <c r="Y8" s="3"/>
      <c r="Z8" s="3"/>
      <c r="AA8" s="3" t="s">
        <v>41</v>
      </c>
    </row>
    <row r="9" spans="1:27" x14ac:dyDescent="0.2">
      <c r="A9" s="5">
        <v>1960</v>
      </c>
      <c r="B9">
        <v>31899</v>
      </c>
      <c r="C9" s="3" t="s">
        <v>76</v>
      </c>
      <c r="D9" s="3" t="s">
        <v>77</v>
      </c>
      <c r="E9" s="3" t="s">
        <v>78</v>
      </c>
      <c r="F9" s="3" t="s">
        <v>79</v>
      </c>
      <c r="G9" s="3" t="s">
        <v>80</v>
      </c>
      <c r="H9" s="3" t="s">
        <v>32</v>
      </c>
      <c r="I9" s="3" t="s">
        <v>80</v>
      </c>
      <c r="J9" s="3" t="s">
        <v>81</v>
      </c>
      <c r="K9" s="3" t="s">
        <v>82</v>
      </c>
      <c r="L9" s="3" t="s">
        <v>83</v>
      </c>
      <c r="M9" t="b">
        <v>1</v>
      </c>
      <c r="N9" s="3" t="s">
        <v>84</v>
      </c>
      <c r="O9" s="3" t="s">
        <v>79</v>
      </c>
      <c r="P9" s="3" t="s">
        <v>79</v>
      </c>
      <c r="Q9" s="3" t="s">
        <v>81</v>
      </c>
      <c r="R9" s="3" t="s">
        <v>85</v>
      </c>
      <c r="S9" s="3"/>
      <c r="T9" s="2">
        <v>6102</v>
      </c>
      <c r="U9" s="3" t="s">
        <v>81</v>
      </c>
      <c r="V9" s="3"/>
      <c r="W9" s="3" t="s">
        <v>39</v>
      </c>
      <c r="X9" s="3" t="s">
        <v>40</v>
      </c>
      <c r="Y9" s="3"/>
      <c r="Z9" s="3"/>
      <c r="AA9" s="3" t="s">
        <v>41</v>
      </c>
    </row>
    <row r="10" spans="1:27" x14ac:dyDescent="0.2">
      <c r="A10" s="5">
        <v>1962</v>
      </c>
      <c r="B10">
        <v>33059</v>
      </c>
      <c r="C10" s="3" t="s">
        <v>86</v>
      </c>
      <c r="D10" s="3" t="s">
        <v>87</v>
      </c>
      <c r="E10" s="3" t="s">
        <v>78</v>
      </c>
      <c r="F10" s="3" t="s">
        <v>79</v>
      </c>
      <c r="G10" s="3" t="s">
        <v>80</v>
      </c>
      <c r="H10" s="3" t="s">
        <v>32</v>
      </c>
      <c r="I10" s="3" t="s">
        <v>80</v>
      </c>
      <c r="J10" s="3" t="s">
        <v>81</v>
      </c>
      <c r="K10" s="3" t="s">
        <v>82</v>
      </c>
      <c r="L10" s="3" t="s">
        <v>83</v>
      </c>
      <c r="M10" t="b">
        <v>1</v>
      </c>
      <c r="N10" s="3" t="s">
        <v>84</v>
      </c>
      <c r="O10" s="3" t="s">
        <v>79</v>
      </c>
      <c r="P10" s="3" t="s">
        <v>79</v>
      </c>
      <c r="Q10" s="3" t="s">
        <v>81</v>
      </c>
      <c r="R10" s="3" t="s">
        <v>85</v>
      </c>
      <c r="S10" s="3"/>
      <c r="T10" s="2">
        <v>6102</v>
      </c>
      <c r="U10" s="3" t="s">
        <v>81</v>
      </c>
      <c r="V10" s="3"/>
      <c r="W10" s="3" t="s">
        <v>39</v>
      </c>
      <c r="X10" s="3" t="s">
        <v>40</v>
      </c>
      <c r="Y10" s="3"/>
      <c r="Z10" s="3"/>
      <c r="AA10" s="3" t="s">
        <v>41</v>
      </c>
    </row>
    <row r="11" spans="1:27" x14ac:dyDescent="0.2">
      <c r="A11" s="5">
        <v>1970</v>
      </c>
      <c r="B11">
        <v>36025</v>
      </c>
      <c r="C11" s="3"/>
      <c r="D11" s="3" t="s">
        <v>88</v>
      </c>
      <c r="E11" s="3" t="s">
        <v>78</v>
      </c>
      <c r="F11" s="3" t="s">
        <v>79</v>
      </c>
      <c r="G11" s="3" t="s">
        <v>80</v>
      </c>
      <c r="H11" s="3" t="s">
        <v>32</v>
      </c>
      <c r="I11" s="3" t="s">
        <v>80</v>
      </c>
      <c r="J11" s="3" t="s">
        <v>81</v>
      </c>
      <c r="K11" s="3" t="s">
        <v>82</v>
      </c>
      <c r="L11" s="3" t="s">
        <v>83</v>
      </c>
      <c r="M11" t="b">
        <v>1</v>
      </c>
      <c r="N11" s="3" t="s">
        <v>84</v>
      </c>
      <c r="O11" s="3" t="s">
        <v>79</v>
      </c>
      <c r="P11" s="3" t="s">
        <v>79</v>
      </c>
      <c r="Q11" s="3" t="s">
        <v>81</v>
      </c>
      <c r="R11" s="3" t="s">
        <v>85</v>
      </c>
      <c r="S11" s="3"/>
      <c r="T11" s="2">
        <v>6102</v>
      </c>
      <c r="U11" s="3" t="s">
        <v>81</v>
      </c>
      <c r="V11" s="3"/>
      <c r="W11" s="3" t="s">
        <v>39</v>
      </c>
      <c r="X11" s="3" t="s">
        <v>40</v>
      </c>
      <c r="Y11" s="3"/>
      <c r="Z11" s="3"/>
      <c r="AA11" s="3" t="s">
        <v>41</v>
      </c>
    </row>
    <row r="12" spans="1:27" x14ac:dyDescent="0.2">
      <c r="A12" s="5">
        <v>1995</v>
      </c>
      <c r="B12">
        <v>34664</v>
      </c>
      <c r="C12" s="3" t="s">
        <v>89</v>
      </c>
      <c r="D12" s="3" t="s">
        <v>90</v>
      </c>
      <c r="E12" s="3" t="s">
        <v>91</v>
      </c>
      <c r="F12" s="3" t="s">
        <v>92</v>
      </c>
      <c r="G12" s="3" t="s">
        <v>93</v>
      </c>
      <c r="H12" s="3" t="s">
        <v>32</v>
      </c>
      <c r="I12" s="3" t="s">
        <v>93</v>
      </c>
      <c r="J12" s="3" t="s">
        <v>48</v>
      </c>
      <c r="K12" s="3" t="s">
        <v>94</v>
      </c>
      <c r="L12" s="3" t="s">
        <v>95</v>
      </c>
      <c r="M12" t="b">
        <v>1</v>
      </c>
      <c r="N12" s="3" t="s">
        <v>84</v>
      </c>
      <c r="O12" s="3" t="s">
        <v>92</v>
      </c>
      <c r="P12" s="3" t="s">
        <v>92</v>
      </c>
      <c r="Q12" s="3" t="s">
        <v>36</v>
      </c>
      <c r="R12" s="3" t="s">
        <v>74</v>
      </c>
      <c r="S12" s="3"/>
      <c r="T12" s="2">
        <v>4000</v>
      </c>
      <c r="U12" s="3" t="s">
        <v>95</v>
      </c>
      <c r="V12" s="3"/>
      <c r="W12" s="3" t="s">
        <v>39</v>
      </c>
      <c r="X12" s="3" t="s">
        <v>40</v>
      </c>
      <c r="Y12" s="3"/>
      <c r="Z12" s="3"/>
      <c r="AA12" s="3" t="s">
        <v>41</v>
      </c>
    </row>
    <row r="13" spans="1:27" x14ac:dyDescent="0.2">
      <c r="A13" s="5">
        <v>1997</v>
      </c>
      <c r="B13">
        <v>34237</v>
      </c>
      <c r="C13" s="3" t="s">
        <v>96</v>
      </c>
      <c r="D13" s="3" t="s">
        <v>97</v>
      </c>
      <c r="E13" s="3" t="s">
        <v>91</v>
      </c>
      <c r="F13" s="3" t="s">
        <v>92</v>
      </c>
      <c r="G13" s="3" t="s">
        <v>93</v>
      </c>
      <c r="H13" s="3" t="s">
        <v>32</v>
      </c>
      <c r="I13" s="3" t="s">
        <v>93</v>
      </c>
      <c r="J13" s="3" t="s">
        <v>48</v>
      </c>
      <c r="K13" s="3" t="s">
        <v>94</v>
      </c>
      <c r="L13" s="3" t="s">
        <v>95</v>
      </c>
      <c r="M13" t="b">
        <v>1</v>
      </c>
      <c r="N13" s="3" t="s">
        <v>84</v>
      </c>
      <c r="O13" s="3" t="s">
        <v>92</v>
      </c>
      <c r="P13" s="3" t="s">
        <v>92</v>
      </c>
      <c r="Q13" s="3" t="s">
        <v>36</v>
      </c>
      <c r="R13" s="3" t="s">
        <v>74</v>
      </c>
      <c r="S13" s="3"/>
      <c r="T13" s="2">
        <v>4000</v>
      </c>
      <c r="U13" s="3" t="s">
        <v>95</v>
      </c>
      <c r="V13" s="3"/>
      <c r="W13" s="3" t="s">
        <v>39</v>
      </c>
      <c r="X13" s="3" t="s">
        <v>40</v>
      </c>
      <c r="Y13" s="3"/>
      <c r="Z13" s="3"/>
      <c r="AA13" s="3" t="s">
        <v>41</v>
      </c>
    </row>
    <row r="14" spans="1:27" x14ac:dyDescent="0.2">
      <c r="A14" s="5">
        <v>2007</v>
      </c>
      <c r="B14">
        <v>35406</v>
      </c>
      <c r="C14" s="3" t="s">
        <v>98</v>
      </c>
      <c r="D14" s="3" t="s">
        <v>99</v>
      </c>
      <c r="E14" s="3" t="s">
        <v>91</v>
      </c>
      <c r="F14" s="3" t="s">
        <v>92</v>
      </c>
      <c r="G14" s="3" t="s">
        <v>100</v>
      </c>
      <c r="H14" s="3" t="s">
        <v>32</v>
      </c>
      <c r="I14" s="3" t="s">
        <v>100</v>
      </c>
      <c r="J14" s="3" t="s">
        <v>48</v>
      </c>
      <c r="K14" s="3" t="s">
        <v>101</v>
      </c>
      <c r="L14" s="3" t="s">
        <v>95</v>
      </c>
      <c r="M14" t="b">
        <v>1</v>
      </c>
      <c r="N14" s="3" t="s">
        <v>84</v>
      </c>
      <c r="O14" s="3" t="s">
        <v>92</v>
      </c>
      <c r="P14" s="3" t="s">
        <v>92</v>
      </c>
      <c r="Q14" s="3" t="s">
        <v>36</v>
      </c>
      <c r="R14" s="3" t="s">
        <v>74</v>
      </c>
      <c r="S14" s="3"/>
      <c r="T14" s="2">
        <v>4024</v>
      </c>
      <c r="U14" s="3" t="s">
        <v>95</v>
      </c>
      <c r="V14" s="3"/>
      <c r="W14" s="3" t="s">
        <v>39</v>
      </c>
      <c r="X14" s="3" t="s">
        <v>40</v>
      </c>
      <c r="Y14" s="3"/>
      <c r="Z14" s="3"/>
      <c r="AA14" s="3" t="s">
        <v>41</v>
      </c>
    </row>
    <row r="15" spans="1:27" x14ac:dyDescent="0.2">
      <c r="A15" s="5">
        <v>2013</v>
      </c>
      <c r="B15">
        <v>36700</v>
      </c>
      <c r="C15" s="3" t="s">
        <v>102</v>
      </c>
      <c r="D15" s="3" t="s">
        <v>103</v>
      </c>
      <c r="E15" s="3" t="s">
        <v>29</v>
      </c>
      <c r="F15" s="3" t="s">
        <v>30</v>
      </c>
      <c r="G15" s="3" t="s">
        <v>93</v>
      </c>
      <c r="H15" s="3" t="s">
        <v>32</v>
      </c>
      <c r="I15" s="3" t="s">
        <v>93</v>
      </c>
      <c r="J15" s="3" t="s">
        <v>48</v>
      </c>
      <c r="K15" s="3" t="s">
        <v>94</v>
      </c>
      <c r="L15" s="3" t="s">
        <v>95</v>
      </c>
      <c r="M15" t="b">
        <v>1</v>
      </c>
      <c r="N15" s="3" t="s">
        <v>35</v>
      </c>
      <c r="O15" s="3" t="s">
        <v>30</v>
      </c>
      <c r="P15" s="3" t="s">
        <v>30</v>
      </c>
      <c r="Q15" s="3" t="s">
        <v>36</v>
      </c>
      <c r="R15" s="3" t="s">
        <v>37</v>
      </c>
      <c r="S15" s="3"/>
      <c r="T15" s="2">
        <v>4000</v>
      </c>
      <c r="U15" s="3" t="s">
        <v>95</v>
      </c>
      <c r="V15" s="3"/>
      <c r="W15" s="3" t="s">
        <v>39</v>
      </c>
      <c r="X15" s="3" t="s">
        <v>40</v>
      </c>
      <c r="Y15" s="3"/>
      <c r="Z15" s="3"/>
      <c r="AA15" s="3" t="s">
        <v>41</v>
      </c>
    </row>
    <row r="16" spans="1:27" x14ac:dyDescent="0.2">
      <c r="A16" s="5">
        <v>2020</v>
      </c>
      <c r="B16">
        <v>34346</v>
      </c>
      <c r="C16" s="3" t="s">
        <v>104</v>
      </c>
      <c r="D16" s="3" t="s">
        <v>105</v>
      </c>
      <c r="E16" s="3" t="s">
        <v>91</v>
      </c>
      <c r="F16" s="3" t="s">
        <v>106</v>
      </c>
      <c r="G16" s="3" t="s">
        <v>93</v>
      </c>
      <c r="H16" s="3" t="s">
        <v>32</v>
      </c>
      <c r="I16" s="3" t="s">
        <v>93</v>
      </c>
      <c r="J16" s="3" t="s">
        <v>48</v>
      </c>
      <c r="K16" s="3" t="s">
        <v>94</v>
      </c>
      <c r="L16" s="3" t="s">
        <v>95</v>
      </c>
      <c r="M16" t="b">
        <v>1</v>
      </c>
      <c r="N16" s="3" t="s">
        <v>84</v>
      </c>
      <c r="O16" s="3" t="s">
        <v>106</v>
      </c>
      <c r="P16" s="3" t="s">
        <v>92</v>
      </c>
      <c r="Q16" s="3" t="s">
        <v>36</v>
      </c>
      <c r="R16" s="3" t="s">
        <v>74</v>
      </c>
      <c r="S16" s="3"/>
      <c r="T16" s="2">
        <v>4000</v>
      </c>
      <c r="U16" s="3" t="s">
        <v>95</v>
      </c>
      <c r="V16" s="3"/>
      <c r="W16" s="3" t="s">
        <v>39</v>
      </c>
      <c r="X16" s="3" t="s">
        <v>40</v>
      </c>
      <c r="Y16" s="3"/>
      <c r="Z16" s="3"/>
      <c r="AA16" s="3" t="s">
        <v>41</v>
      </c>
    </row>
    <row r="17" spans="1:27" x14ac:dyDescent="0.2">
      <c r="A17" s="5">
        <v>2030</v>
      </c>
      <c r="B17">
        <v>36625</v>
      </c>
      <c r="C17" s="3" t="s">
        <v>107</v>
      </c>
      <c r="D17" s="3" t="s">
        <v>108</v>
      </c>
      <c r="E17" s="3" t="s">
        <v>29</v>
      </c>
      <c r="F17" s="3" t="s">
        <v>30</v>
      </c>
      <c r="G17" s="3" t="s">
        <v>100</v>
      </c>
      <c r="H17" s="3" t="s">
        <v>32</v>
      </c>
      <c r="I17" s="3" t="s">
        <v>100</v>
      </c>
      <c r="J17" s="3" t="s">
        <v>48</v>
      </c>
      <c r="K17" s="3" t="s">
        <v>101</v>
      </c>
      <c r="L17" s="3" t="s">
        <v>95</v>
      </c>
      <c r="M17" t="b">
        <v>1</v>
      </c>
      <c r="N17" s="3" t="s">
        <v>35</v>
      </c>
      <c r="O17" s="3" t="s">
        <v>30</v>
      </c>
      <c r="P17" s="3" t="s">
        <v>30</v>
      </c>
      <c r="Q17" s="3" t="s">
        <v>36</v>
      </c>
      <c r="R17" s="3" t="s">
        <v>37</v>
      </c>
      <c r="S17" s="3"/>
      <c r="T17" s="2">
        <v>4024</v>
      </c>
      <c r="U17" s="3" t="s">
        <v>95</v>
      </c>
      <c r="V17" s="3"/>
      <c r="W17" s="3" t="s">
        <v>39</v>
      </c>
      <c r="X17" s="3" t="s">
        <v>40</v>
      </c>
      <c r="Y17" s="3"/>
      <c r="Z17" s="3"/>
      <c r="AA17" s="3" t="s">
        <v>41</v>
      </c>
    </row>
    <row r="18" spans="1:27" x14ac:dyDescent="0.2">
      <c r="A18" s="5">
        <v>2041</v>
      </c>
      <c r="B18">
        <v>20673</v>
      </c>
      <c r="C18" s="3" t="s">
        <v>109</v>
      </c>
      <c r="D18" s="3" t="s">
        <v>110</v>
      </c>
      <c r="E18" s="3" t="s">
        <v>111</v>
      </c>
      <c r="F18" s="3" t="s">
        <v>112</v>
      </c>
      <c r="G18" s="3" t="s">
        <v>113</v>
      </c>
      <c r="H18" s="3" t="s">
        <v>32</v>
      </c>
      <c r="I18" s="3" t="s">
        <v>113</v>
      </c>
      <c r="J18" s="3" t="s">
        <v>48</v>
      </c>
      <c r="K18" s="3" t="s">
        <v>114</v>
      </c>
      <c r="L18" s="3" t="s">
        <v>115</v>
      </c>
      <c r="M18" t="b">
        <v>1</v>
      </c>
      <c r="N18" s="3" t="s">
        <v>73</v>
      </c>
      <c r="O18" s="3" t="s">
        <v>112</v>
      </c>
      <c r="P18" s="3" t="s">
        <v>112</v>
      </c>
      <c r="Q18" s="3" t="s">
        <v>116</v>
      </c>
      <c r="R18" s="3" t="s">
        <v>116</v>
      </c>
      <c r="S18" s="3"/>
      <c r="T18" s="2">
        <v>3000</v>
      </c>
      <c r="U18" s="3" t="s">
        <v>115</v>
      </c>
      <c r="V18" s="3"/>
      <c r="W18" s="3" t="s">
        <v>39</v>
      </c>
      <c r="X18" s="3" t="s">
        <v>40</v>
      </c>
      <c r="Y18" s="3"/>
      <c r="Z18" s="3"/>
      <c r="AA18" s="3" t="s">
        <v>41</v>
      </c>
    </row>
    <row r="19" spans="1:27" x14ac:dyDescent="0.2">
      <c r="A19" s="5">
        <v>2047</v>
      </c>
      <c r="B19">
        <v>35152</v>
      </c>
      <c r="C19" s="3" t="s">
        <v>117</v>
      </c>
      <c r="D19" s="3" t="s">
        <v>118</v>
      </c>
      <c r="E19" s="3" t="s">
        <v>119</v>
      </c>
      <c r="F19" s="3" t="s">
        <v>120</v>
      </c>
      <c r="G19" s="3" t="s">
        <v>113</v>
      </c>
      <c r="H19" s="3" t="s">
        <v>32</v>
      </c>
      <c r="I19" s="3" t="s">
        <v>113</v>
      </c>
      <c r="J19" s="3" t="s">
        <v>48</v>
      </c>
      <c r="K19" s="3" t="s">
        <v>114</v>
      </c>
      <c r="L19" s="3" t="s">
        <v>115</v>
      </c>
      <c r="M19" t="b">
        <v>1</v>
      </c>
      <c r="N19" s="3" t="s">
        <v>73</v>
      </c>
      <c r="O19" s="3" t="s">
        <v>120</v>
      </c>
      <c r="P19" s="3" t="s">
        <v>120</v>
      </c>
      <c r="Q19" s="3" t="s">
        <v>36</v>
      </c>
      <c r="R19" s="3" t="s">
        <v>74</v>
      </c>
      <c r="S19" s="3"/>
      <c r="T19" s="2">
        <v>3000</v>
      </c>
      <c r="U19" s="3" t="s">
        <v>115</v>
      </c>
      <c r="V19" s="3"/>
      <c r="W19" s="3" t="s">
        <v>39</v>
      </c>
      <c r="X19" s="3" t="s">
        <v>40</v>
      </c>
      <c r="Y19" s="3"/>
      <c r="Z19" s="3"/>
      <c r="AA19" s="3" t="s">
        <v>41</v>
      </c>
    </row>
    <row r="20" spans="1:27" x14ac:dyDescent="0.2">
      <c r="A20" s="5">
        <v>2048</v>
      </c>
      <c r="B20">
        <v>35389</v>
      </c>
      <c r="C20" s="3" t="s">
        <v>121</v>
      </c>
      <c r="D20" s="3" t="s">
        <v>122</v>
      </c>
      <c r="E20" s="3" t="s">
        <v>123</v>
      </c>
      <c r="F20" s="3" t="s">
        <v>124</v>
      </c>
      <c r="G20" s="3" t="s">
        <v>125</v>
      </c>
      <c r="H20" s="3" t="s">
        <v>32</v>
      </c>
      <c r="I20" s="3" t="s">
        <v>125</v>
      </c>
      <c r="J20" s="3" t="s">
        <v>48</v>
      </c>
      <c r="K20" s="3" t="s">
        <v>126</v>
      </c>
      <c r="L20" s="3" t="s">
        <v>115</v>
      </c>
      <c r="M20" t="b">
        <v>1</v>
      </c>
      <c r="N20" s="3" t="s">
        <v>73</v>
      </c>
      <c r="O20" s="3" t="s">
        <v>124</v>
      </c>
      <c r="P20" s="3" t="s">
        <v>124</v>
      </c>
      <c r="Q20" s="3" t="s">
        <v>36</v>
      </c>
      <c r="R20" s="3" t="s">
        <v>74</v>
      </c>
      <c r="S20" s="3"/>
      <c r="T20" s="2">
        <v>3001</v>
      </c>
      <c r="U20" s="3" t="s">
        <v>115</v>
      </c>
      <c r="V20" s="3"/>
      <c r="W20" s="3" t="s">
        <v>39</v>
      </c>
      <c r="X20" s="3" t="s">
        <v>40</v>
      </c>
      <c r="Y20" s="3"/>
      <c r="Z20" s="3"/>
      <c r="AA20" s="3" t="s">
        <v>41</v>
      </c>
    </row>
    <row r="21" spans="1:27" x14ac:dyDescent="0.2">
      <c r="A21" s="5">
        <v>2057</v>
      </c>
      <c r="B21">
        <v>35819</v>
      </c>
      <c r="C21" s="3" t="s">
        <v>127</v>
      </c>
      <c r="D21" s="3" t="s">
        <v>128</v>
      </c>
      <c r="E21" s="3" t="s">
        <v>123</v>
      </c>
      <c r="F21" s="3" t="s">
        <v>124</v>
      </c>
      <c r="G21" s="3" t="s">
        <v>113</v>
      </c>
      <c r="H21" s="3" t="s">
        <v>32</v>
      </c>
      <c r="I21" s="3" t="s">
        <v>113</v>
      </c>
      <c r="J21" s="3" t="s">
        <v>48</v>
      </c>
      <c r="K21" s="3" t="s">
        <v>114</v>
      </c>
      <c r="L21" s="3" t="s">
        <v>115</v>
      </c>
      <c r="M21" t="b">
        <v>1</v>
      </c>
      <c r="N21" s="3" t="s">
        <v>73</v>
      </c>
      <c r="O21" s="3" t="s">
        <v>124</v>
      </c>
      <c r="P21" s="3" t="s">
        <v>124</v>
      </c>
      <c r="Q21" s="3" t="s">
        <v>36</v>
      </c>
      <c r="R21" s="3" t="s">
        <v>74</v>
      </c>
      <c r="S21" s="3"/>
      <c r="T21" s="2">
        <v>3000</v>
      </c>
      <c r="U21" s="3" t="s">
        <v>115</v>
      </c>
      <c r="V21" s="3"/>
      <c r="W21" s="3" t="s">
        <v>39</v>
      </c>
      <c r="X21" s="3" t="s">
        <v>40</v>
      </c>
      <c r="Y21" s="3"/>
      <c r="Z21" s="3"/>
      <c r="AA21" s="3" t="s">
        <v>41</v>
      </c>
    </row>
    <row r="22" spans="1:27" x14ac:dyDescent="0.2">
      <c r="A22" s="5">
        <v>2060</v>
      </c>
      <c r="B22">
        <v>36146</v>
      </c>
      <c r="C22" s="3" t="s">
        <v>129</v>
      </c>
      <c r="D22" s="3" t="s">
        <v>130</v>
      </c>
      <c r="E22" s="3" t="s">
        <v>119</v>
      </c>
      <c r="F22" s="3" t="s">
        <v>120</v>
      </c>
      <c r="G22" s="3" t="s">
        <v>113</v>
      </c>
      <c r="H22" s="3" t="s">
        <v>32</v>
      </c>
      <c r="I22" s="3" t="s">
        <v>113</v>
      </c>
      <c r="J22" s="3" t="s">
        <v>48</v>
      </c>
      <c r="K22" s="3" t="s">
        <v>114</v>
      </c>
      <c r="L22" s="3" t="s">
        <v>115</v>
      </c>
      <c r="M22" t="b">
        <v>1</v>
      </c>
      <c r="N22" s="3" t="s">
        <v>73</v>
      </c>
      <c r="O22" s="3" t="s">
        <v>120</v>
      </c>
      <c r="P22" s="3" t="s">
        <v>120</v>
      </c>
      <c r="Q22" s="3" t="s">
        <v>36</v>
      </c>
      <c r="R22" s="3" t="s">
        <v>74</v>
      </c>
      <c r="S22" s="3"/>
      <c r="T22" s="2">
        <v>3000</v>
      </c>
      <c r="U22" s="3" t="s">
        <v>115</v>
      </c>
      <c r="V22" s="3"/>
      <c r="W22" s="3" t="s">
        <v>39</v>
      </c>
      <c r="X22" s="3" t="s">
        <v>40</v>
      </c>
      <c r="Y22" s="3"/>
      <c r="Z22" s="3"/>
      <c r="AA22" s="3" t="s">
        <v>41</v>
      </c>
    </row>
    <row r="23" spans="1:27" x14ac:dyDescent="0.2">
      <c r="A23" s="5">
        <v>2084</v>
      </c>
      <c r="B23">
        <v>37128</v>
      </c>
      <c r="C23" s="3" t="s">
        <v>131</v>
      </c>
      <c r="D23" s="3" t="s">
        <v>132</v>
      </c>
      <c r="E23" s="3" t="s">
        <v>66</v>
      </c>
      <c r="F23" s="3" t="s">
        <v>67</v>
      </c>
      <c r="G23" s="3" t="s">
        <v>133</v>
      </c>
      <c r="H23" s="3" t="s">
        <v>32</v>
      </c>
      <c r="I23" s="3" t="s">
        <v>133</v>
      </c>
      <c r="J23" s="3" t="s">
        <v>48</v>
      </c>
      <c r="K23" s="3" t="s">
        <v>114</v>
      </c>
      <c r="L23" s="3" t="s">
        <v>115</v>
      </c>
      <c r="M23" t="b">
        <v>1</v>
      </c>
      <c r="N23" s="3" t="s">
        <v>35</v>
      </c>
      <c r="O23" s="3" t="s">
        <v>67</v>
      </c>
      <c r="P23" s="3" t="s">
        <v>67</v>
      </c>
      <c r="Q23" s="3" t="s">
        <v>68</v>
      </c>
      <c r="R23" s="3" t="s">
        <v>69</v>
      </c>
      <c r="S23" s="3"/>
      <c r="T23" s="2">
        <v>3000</v>
      </c>
      <c r="U23" s="3" t="s">
        <v>115</v>
      </c>
      <c r="V23" s="3"/>
      <c r="W23" s="3" t="s">
        <v>39</v>
      </c>
      <c r="X23" s="3" t="s">
        <v>40</v>
      </c>
      <c r="Y23" s="3"/>
      <c r="Z23" s="3"/>
      <c r="AA23" s="3" t="s">
        <v>41</v>
      </c>
    </row>
    <row r="24" spans="1:27" x14ac:dyDescent="0.2">
      <c r="A24" s="5">
        <v>2089</v>
      </c>
      <c r="B24">
        <v>33951</v>
      </c>
      <c r="C24" s="3" t="s">
        <v>134</v>
      </c>
      <c r="D24" s="3" t="s">
        <v>135</v>
      </c>
      <c r="E24" s="3" t="s">
        <v>123</v>
      </c>
      <c r="F24" s="3" t="s">
        <v>136</v>
      </c>
      <c r="G24" s="3" t="s">
        <v>137</v>
      </c>
      <c r="H24" s="3" t="s">
        <v>32</v>
      </c>
      <c r="I24" s="3" t="s">
        <v>137</v>
      </c>
      <c r="J24" s="3" t="s">
        <v>48</v>
      </c>
      <c r="K24" s="3" t="s">
        <v>138</v>
      </c>
      <c r="L24" s="3" t="s">
        <v>83</v>
      </c>
      <c r="M24" t="b">
        <v>1</v>
      </c>
      <c r="N24" s="3" t="s">
        <v>139</v>
      </c>
      <c r="O24" s="3" t="s">
        <v>136</v>
      </c>
      <c r="P24" s="3" t="s">
        <v>140</v>
      </c>
      <c r="Q24" s="3" t="s">
        <v>36</v>
      </c>
      <c r="R24" s="3" t="s">
        <v>74</v>
      </c>
      <c r="S24" s="3"/>
      <c r="T24" s="2">
        <v>6019</v>
      </c>
      <c r="U24" s="3" t="s">
        <v>83</v>
      </c>
      <c r="V24" s="3"/>
      <c r="W24" s="3" t="s">
        <v>39</v>
      </c>
      <c r="X24" s="3" t="s">
        <v>40</v>
      </c>
      <c r="Y24" s="3"/>
      <c r="Z24" s="3"/>
      <c r="AA24" s="3" t="s">
        <v>41</v>
      </c>
    </row>
    <row r="25" spans="1:27" x14ac:dyDescent="0.2">
      <c r="A25" s="5">
        <v>2090</v>
      </c>
      <c r="B25">
        <v>34471</v>
      </c>
      <c r="C25" s="3" t="s">
        <v>141</v>
      </c>
      <c r="D25" s="3" t="s">
        <v>142</v>
      </c>
      <c r="E25" s="3" t="s">
        <v>123</v>
      </c>
      <c r="F25" s="3" t="s">
        <v>136</v>
      </c>
      <c r="G25" s="3" t="s">
        <v>137</v>
      </c>
      <c r="H25" s="3" t="s">
        <v>32</v>
      </c>
      <c r="I25" s="3" t="s">
        <v>137</v>
      </c>
      <c r="J25" s="3" t="s">
        <v>48</v>
      </c>
      <c r="K25" s="3" t="s">
        <v>138</v>
      </c>
      <c r="L25" s="3" t="s">
        <v>83</v>
      </c>
      <c r="M25" t="b">
        <v>1</v>
      </c>
      <c r="N25" s="3" t="s">
        <v>139</v>
      </c>
      <c r="O25" s="3" t="s">
        <v>136</v>
      </c>
      <c r="P25" s="3" t="s">
        <v>140</v>
      </c>
      <c r="Q25" s="3" t="s">
        <v>36</v>
      </c>
      <c r="R25" s="3" t="s">
        <v>74</v>
      </c>
      <c r="S25" s="3"/>
      <c r="T25" s="2">
        <v>6019</v>
      </c>
      <c r="U25" s="3" t="s">
        <v>83</v>
      </c>
      <c r="V25" s="3"/>
      <c r="W25" s="3" t="s">
        <v>39</v>
      </c>
      <c r="X25" s="3" t="s">
        <v>40</v>
      </c>
      <c r="Y25" s="3"/>
      <c r="Z25" s="3"/>
      <c r="AA25" s="3" t="s">
        <v>41</v>
      </c>
    </row>
    <row r="26" spans="1:27" x14ac:dyDescent="0.2">
      <c r="A26" s="5">
        <v>2091</v>
      </c>
      <c r="B26">
        <v>34578</v>
      </c>
      <c r="C26" s="3" t="s">
        <v>143</v>
      </c>
      <c r="D26" s="3" t="s">
        <v>144</v>
      </c>
      <c r="E26" s="3" t="s">
        <v>123</v>
      </c>
      <c r="F26" s="3" t="s">
        <v>136</v>
      </c>
      <c r="G26" s="3" t="s">
        <v>137</v>
      </c>
      <c r="H26" s="3" t="s">
        <v>32</v>
      </c>
      <c r="I26" s="3" t="s">
        <v>137</v>
      </c>
      <c r="J26" s="3" t="s">
        <v>48</v>
      </c>
      <c r="K26" s="3" t="s">
        <v>138</v>
      </c>
      <c r="L26" s="3" t="s">
        <v>83</v>
      </c>
      <c r="M26" t="b">
        <v>1</v>
      </c>
      <c r="N26" s="3" t="s">
        <v>139</v>
      </c>
      <c r="O26" s="3" t="s">
        <v>136</v>
      </c>
      <c r="P26" s="3" t="s">
        <v>140</v>
      </c>
      <c r="Q26" s="3" t="s">
        <v>36</v>
      </c>
      <c r="R26" s="3" t="s">
        <v>74</v>
      </c>
      <c r="S26" s="3"/>
      <c r="T26" s="2">
        <v>6019</v>
      </c>
      <c r="U26" s="3" t="s">
        <v>83</v>
      </c>
      <c r="V26" s="3"/>
      <c r="W26" s="3" t="s">
        <v>39</v>
      </c>
      <c r="X26" s="3" t="s">
        <v>40</v>
      </c>
      <c r="Y26" s="3"/>
      <c r="Z26" s="3"/>
      <c r="AA26" s="3" t="s">
        <v>41</v>
      </c>
    </row>
    <row r="27" spans="1:27" x14ac:dyDescent="0.2">
      <c r="A27" s="5">
        <v>2099</v>
      </c>
      <c r="B27">
        <v>36415</v>
      </c>
      <c r="C27" s="3" t="s">
        <v>145</v>
      </c>
      <c r="D27" s="3" t="s">
        <v>146</v>
      </c>
      <c r="E27" s="3" t="s">
        <v>147</v>
      </c>
      <c r="F27" s="3" t="s">
        <v>148</v>
      </c>
      <c r="G27" s="3" t="s">
        <v>137</v>
      </c>
      <c r="H27" s="3" t="s">
        <v>32</v>
      </c>
      <c r="I27" s="3" t="s">
        <v>137</v>
      </c>
      <c r="J27" s="3" t="s">
        <v>48</v>
      </c>
      <c r="K27" s="3" t="s">
        <v>138</v>
      </c>
      <c r="L27" s="3" t="s">
        <v>83</v>
      </c>
      <c r="M27" t="b">
        <v>1</v>
      </c>
      <c r="N27" s="3" t="s">
        <v>139</v>
      </c>
      <c r="O27" s="3" t="s">
        <v>148</v>
      </c>
      <c r="P27" s="3" t="s">
        <v>148</v>
      </c>
      <c r="Q27" s="3" t="s">
        <v>116</v>
      </c>
      <c r="R27" s="3" t="s">
        <v>149</v>
      </c>
      <c r="S27" s="3"/>
      <c r="T27" s="2">
        <v>6019</v>
      </c>
      <c r="U27" s="3" t="s">
        <v>83</v>
      </c>
      <c r="V27" s="3"/>
      <c r="W27" s="3" t="s">
        <v>39</v>
      </c>
      <c r="X27" s="3" t="s">
        <v>40</v>
      </c>
      <c r="Y27" s="3"/>
      <c r="Z27" s="3"/>
      <c r="AA27" s="3" t="s">
        <v>41</v>
      </c>
    </row>
    <row r="28" spans="1:27" x14ac:dyDescent="0.2">
      <c r="A28" s="5">
        <v>2100</v>
      </c>
      <c r="B28">
        <v>35870</v>
      </c>
      <c r="C28" s="3" t="s">
        <v>150</v>
      </c>
      <c r="D28" s="3" t="s">
        <v>151</v>
      </c>
      <c r="E28" s="3" t="s">
        <v>123</v>
      </c>
      <c r="F28" s="3" t="s">
        <v>136</v>
      </c>
      <c r="G28" s="3" t="s">
        <v>137</v>
      </c>
      <c r="H28" s="3" t="s">
        <v>32</v>
      </c>
      <c r="I28" s="3" t="s">
        <v>137</v>
      </c>
      <c r="J28" s="3" t="s">
        <v>48</v>
      </c>
      <c r="K28" s="3" t="s">
        <v>138</v>
      </c>
      <c r="L28" s="3" t="s">
        <v>83</v>
      </c>
      <c r="M28" t="b">
        <v>1</v>
      </c>
      <c r="N28" s="3" t="s">
        <v>139</v>
      </c>
      <c r="O28" s="3" t="s">
        <v>136</v>
      </c>
      <c r="P28" s="3" t="s">
        <v>140</v>
      </c>
      <c r="Q28" s="3" t="s">
        <v>36</v>
      </c>
      <c r="R28" s="3" t="s">
        <v>74</v>
      </c>
      <c r="S28" s="3"/>
      <c r="T28" s="2">
        <v>6019</v>
      </c>
      <c r="U28" s="3" t="s">
        <v>83</v>
      </c>
      <c r="V28" s="3"/>
      <c r="W28" s="3" t="s">
        <v>39</v>
      </c>
      <c r="X28" s="3" t="s">
        <v>40</v>
      </c>
      <c r="Y28" s="3"/>
      <c r="Z28" s="3"/>
      <c r="AA28" s="3" t="s">
        <v>41</v>
      </c>
    </row>
    <row r="29" spans="1:27" x14ac:dyDescent="0.2">
      <c r="A29" s="5">
        <v>2102</v>
      </c>
      <c r="B29">
        <v>35424</v>
      </c>
      <c r="C29" s="3" t="s">
        <v>152</v>
      </c>
      <c r="D29" s="3" t="s">
        <v>153</v>
      </c>
      <c r="E29" s="3" t="s">
        <v>123</v>
      </c>
      <c r="F29" s="3" t="s">
        <v>136</v>
      </c>
      <c r="G29" s="3" t="s">
        <v>154</v>
      </c>
      <c r="H29" s="3" t="s">
        <v>32</v>
      </c>
      <c r="I29" s="3" t="s">
        <v>154</v>
      </c>
      <c r="J29" s="3" t="s">
        <v>48</v>
      </c>
      <c r="K29" s="3" t="s">
        <v>138</v>
      </c>
      <c r="L29" s="3" t="s">
        <v>83</v>
      </c>
      <c r="M29" t="b">
        <v>1</v>
      </c>
      <c r="N29" s="3" t="s">
        <v>139</v>
      </c>
      <c r="O29" s="3" t="s">
        <v>136</v>
      </c>
      <c r="P29" s="3" t="s">
        <v>140</v>
      </c>
      <c r="Q29" s="3" t="s">
        <v>36</v>
      </c>
      <c r="R29" s="3" t="s">
        <v>74</v>
      </c>
      <c r="S29" s="3"/>
      <c r="T29" s="2">
        <v>6009</v>
      </c>
      <c r="U29" s="3" t="s">
        <v>83</v>
      </c>
      <c r="V29" s="3"/>
      <c r="W29" s="3" t="s">
        <v>39</v>
      </c>
      <c r="X29" s="3" t="s">
        <v>40</v>
      </c>
      <c r="Y29" s="3"/>
      <c r="Z29" s="3"/>
      <c r="AA29" s="3" t="s">
        <v>41</v>
      </c>
    </row>
    <row r="30" spans="1:27" x14ac:dyDescent="0.2">
      <c r="A30" s="5">
        <v>2105</v>
      </c>
      <c r="B30">
        <v>36542</v>
      </c>
      <c r="C30" s="3"/>
      <c r="D30" s="3" t="s">
        <v>155</v>
      </c>
      <c r="E30" s="3" t="s">
        <v>123</v>
      </c>
      <c r="F30" s="3" t="s">
        <v>136</v>
      </c>
      <c r="G30" s="3" t="s">
        <v>137</v>
      </c>
      <c r="H30" s="3" t="s">
        <v>32</v>
      </c>
      <c r="I30" s="3" t="s">
        <v>137</v>
      </c>
      <c r="J30" s="3" t="s">
        <v>48</v>
      </c>
      <c r="K30" s="3" t="s">
        <v>138</v>
      </c>
      <c r="L30" s="3" t="s">
        <v>83</v>
      </c>
      <c r="M30" t="b">
        <v>1</v>
      </c>
      <c r="N30" s="3" t="s">
        <v>139</v>
      </c>
      <c r="O30" s="3" t="s">
        <v>136</v>
      </c>
      <c r="P30" s="3" t="s">
        <v>140</v>
      </c>
      <c r="Q30" s="3" t="s">
        <v>36</v>
      </c>
      <c r="R30" s="3" t="s">
        <v>74</v>
      </c>
      <c r="S30" s="3"/>
      <c r="T30" s="2">
        <v>6019</v>
      </c>
      <c r="U30" s="3" t="s">
        <v>83</v>
      </c>
      <c r="V30" s="3"/>
      <c r="W30" s="3" t="s">
        <v>39</v>
      </c>
      <c r="X30" s="3" t="s">
        <v>40</v>
      </c>
      <c r="Y30" s="3"/>
      <c r="Z30" s="3"/>
      <c r="AA30" s="3" t="s">
        <v>41</v>
      </c>
    </row>
    <row r="31" spans="1:27" x14ac:dyDescent="0.2">
      <c r="A31" s="5">
        <v>2110</v>
      </c>
      <c r="B31">
        <v>36816</v>
      </c>
      <c r="C31" s="3" t="s">
        <v>156</v>
      </c>
      <c r="D31" s="3" t="s">
        <v>157</v>
      </c>
      <c r="E31" s="3" t="s">
        <v>46</v>
      </c>
      <c r="F31" s="3" t="s">
        <v>46</v>
      </c>
      <c r="G31" s="3" t="s">
        <v>158</v>
      </c>
      <c r="H31" s="3" t="s">
        <v>32</v>
      </c>
      <c r="I31" s="3" t="s">
        <v>158</v>
      </c>
      <c r="J31" s="3" t="s">
        <v>48</v>
      </c>
      <c r="K31" s="3" t="s">
        <v>159</v>
      </c>
      <c r="L31" s="3" t="s">
        <v>83</v>
      </c>
      <c r="M31" t="b">
        <v>1</v>
      </c>
      <c r="N31" s="3" t="s">
        <v>46</v>
      </c>
      <c r="O31" s="3" t="s">
        <v>46</v>
      </c>
      <c r="P31" s="3" t="s">
        <v>46</v>
      </c>
      <c r="Q31" s="3" t="s">
        <v>46</v>
      </c>
      <c r="R31" s="3" t="s">
        <v>46</v>
      </c>
      <c r="S31" s="3"/>
      <c r="T31" s="2">
        <v>6114</v>
      </c>
      <c r="U31" s="3" t="s">
        <v>83</v>
      </c>
      <c r="V31" s="3"/>
      <c r="W31" s="3" t="s">
        <v>39</v>
      </c>
      <c r="X31" s="3" t="s">
        <v>40</v>
      </c>
      <c r="Y31" s="3"/>
      <c r="Z31" s="3"/>
      <c r="AA31" s="3" t="s">
        <v>41</v>
      </c>
    </row>
    <row r="32" spans="1:27" x14ac:dyDescent="0.2">
      <c r="A32" s="5">
        <v>2111</v>
      </c>
      <c r="B32">
        <v>36842</v>
      </c>
      <c r="C32" s="3" t="s">
        <v>160</v>
      </c>
      <c r="D32" s="3" t="s">
        <v>161</v>
      </c>
      <c r="E32" s="3" t="s">
        <v>123</v>
      </c>
      <c r="F32" s="3" t="s">
        <v>136</v>
      </c>
      <c r="G32" s="3" t="s">
        <v>154</v>
      </c>
      <c r="H32" s="3" t="s">
        <v>32</v>
      </c>
      <c r="I32" s="3" t="s">
        <v>154</v>
      </c>
      <c r="J32" s="3" t="s">
        <v>48</v>
      </c>
      <c r="K32" s="3" t="s">
        <v>138</v>
      </c>
      <c r="L32" s="3" t="s">
        <v>83</v>
      </c>
      <c r="M32" t="b">
        <v>1</v>
      </c>
      <c r="N32" s="3" t="s">
        <v>139</v>
      </c>
      <c r="O32" s="3" t="s">
        <v>136</v>
      </c>
      <c r="P32" s="3" t="s">
        <v>140</v>
      </c>
      <c r="Q32" s="3" t="s">
        <v>36</v>
      </c>
      <c r="R32" s="3" t="s">
        <v>74</v>
      </c>
      <c r="S32" s="3"/>
      <c r="T32" s="2">
        <v>6090</v>
      </c>
      <c r="U32" s="3" t="s">
        <v>83</v>
      </c>
      <c r="V32" s="3"/>
      <c r="W32" s="3" t="s">
        <v>39</v>
      </c>
      <c r="X32" s="3" t="s">
        <v>40</v>
      </c>
      <c r="Y32" s="3"/>
      <c r="Z32" s="3"/>
      <c r="AA32" s="3" t="s">
        <v>41</v>
      </c>
    </row>
    <row r="33" spans="1:27" x14ac:dyDescent="0.2">
      <c r="A33" s="5">
        <v>2115</v>
      </c>
      <c r="B33">
        <v>36824</v>
      </c>
      <c r="C33" s="3" t="s">
        <v>162</v>
      </c>
      <c r="D33" s="3" t="s">
        <v>163</v>
      </c>
      <c r="E33" s="3" t="s">
        <v>123</v>
      </c>
      <c r="F33" s="3" t="s">
        <v>136</v>
      </c>
      <c r="G33" s="3" t="s">
        <v>137</v>
      </c>
      <c r="H33" s="3" t="s">
        <v>32</v>
      </c>
      <c r="I33" s="3" t="s">
        <v>137</v>
      </c>
      <c r="J33" s="3" t="s">
        <v>48</v>
      </c>
      <c r="K33" s="3" t="s">
        <v>138</v>
      </c>
      <c r="L33" s="3" t="s">
        <v>83</v>
      </c>
      <c r="M33" t="b">
        <v>1</v>
      </c>
      <c r="N33" s="3" t="s">
        <v>139</v>
      </c>
      <c r="O33" s="3" t="s">
        <v>136</v>
      </c>
      <c r="P33" s="3" t="s">
        <v>140</v>
      </c>
      <c r="Q33" s="3" t="s">
        <v>36</v>
      </c>
      <c r="R33" s="3" t="s">
        <v>74</v>
      </c>
      <c r="S33" s="3"/>
      <c r="T33" s="2">
        <v>6019</v>
      </c>
      <c r="U33" s="3" t="s">
        <v>83</v>
      </c>
      <c r="V33" s="3"/>
      <c r="W33" s="3" t="s">
        <v>39</v>
      </c>
      <c r="X33" s="3" t="s">
        <v>40</v>
      </c>
      <c r="Y33" s="3"/>
      <c r="Z33" s="3"/>
      <c r="AA33" s="3" t="s">
        <v>41</v>
      </c>
    </row>
    <row r="34" spans="1:27" x14ac:dyDescent="0.2">
      <c r="A34" s="5">
        <v>2116</v>
      </c>
      <c r="B34">
        <v>36825</v>
      </c>
      <c r="C34" s="3" t="s">
        <v>164</v>
      </c>
      <c r="D34" s="3" t="s">
        <v>165</v>
      </c>
      <c r="E34" s="3" t="s">
        <v>29</v>
      </c>
      <c r="F34" s="3" t="s">
        <v>30</v>
      </c>
      <c r="G34" s="3" t="s">
        <v>158</v>
      </c>
      <c r="H34" s="3" t="s">
        <v>32</v>
      </c>
      <c r="I34" s="3" t="s">
        <v>158</v>
      </c>
      <c r="J34" s="3" t="s">
        <v>48</v>
      </c>
      <c r="K34" s="3" t="s">
        <v>159</v>
      </c>
      <c r="L34" s="3" t="s">
        <v>83</v>
      </c>
      <c r="M34" t="b">
        <v>1</v>
      </c>
      <c r="N34" s="3" t="s">
        <v>35</v>
      </c>
      <c r="O34" s="3" t="s">
        <v>30</v>
      </c>
      <c r="P34" s="3" t="s">
        <v>30</v>
      </c>
      <c r="Q34" s="3" t="s">
        <v>36</v>
      </c>
      <c r="R34" s="3" t="s">
        <v>37</v>
      </c>
      <c r="S34" s="3"/>
      <c r="T34" s="2">
        <v>6114</v>
      </c>
      <c r="U34" s="3" t="s">
        <v>83</v>
      </c>
      <c r="V34" s="3"/>
      <c r="W34" s="3" t="s">
        <v>39</v>
      </c>
      <c r="X34" s="3" t="s">
        <v>40</v>
      </c>
      <c r="Y34" s="3"/>
      <c r="Z34" s="3"/>
      <c r="AA34" s="3" t="s">
        <v>41</v>
      </c>
    </row>
    <row r="35" spans="1:27" x14ac:dyDescent="0.2">
      <c r="A35" s="5">
        <v>2117</v>
      </c>
      <c r="B35">
        <v>36826</v>
      </c>
      <c r="C35" s="3" t="s">
        <v>166</v>
      </c>
      <c r="D35" s="3" t="s">
        <v>167</v>
      </c>
      <c r="E35" s="3" t="s">
        <v>123</v>
      </c>
      <c r="F35" s="3" t="s">
        <v>136</v>
      </c>
      <c r="G35" s="3" t="s">
        <v>158</v>
      </c>
      <c r="H35" s="3" t="s">
        <v>32</v>
      </c>
      <c r="I35" s="3" t="s">
        <v>158</v>
      </c>
      <c r="J35" s="3" t="s">
        <v>48</v>
      </c>
      <c r="K35" s="3" t="s">
        <v>159</v>
      </c>
      <c r="L35" s="3" t="s">
        <v>83</v>
      </c>
      <c r="M35" t="b">
        <v>1</v>
      </c>
      <c r="N35" s="3" t="s">
        <v>139</v>
      </c>
      <c r="O35" s="3" t="s">
        <v>136</v>
      </c>
      <c r="P35" s="3" t="s">
        <v>140</v>
      </c>
      <c r="Q35" s="3" t="s">
        <v>36</v>
      </c>
      <c r="R35" s="3" t="s">
        <v>74</v>
      </c>
      <c r="S35" s="3"/>
      <c r="T35" s="2">
        <v>6114</v>
      </c>
      <c r="U35" s="3" t="s">
        <v>83</v>
      </c>
      <c r="V35" s="3"/>
      <c r="W35" s="3" t="s">
        <v>39</v>
      </c>
      <c r="X35" s="3" t="s">
        <v>40</v>
      </c>
      <c r="Y35" s="3"/>
      <c r="Z35" s="3"/>
      <c r="AA35" s="3" t="s">
        <v>41</v>
      </c>
    </row>
    <row r="36" spans="1:27" x14ac:dyDescent="0.2">
      <c r="A36" s="5">
        <v>2123</v>
      </c>
      <c r="B36">
        <v>36355</v>
      </c>
      <c r="C36" s="3"/>
      <c r="D36" s="3" t="s">
        <v>168</v>
      </c>
      <c r="E36" s="3" t="s">
        <v>123</v>
      </c>
      <c r="F36" s="3" t="s">
        <v>136</v>
      </c>
      <c r="G36" s="3" t="s">
        <v>137</v>
      </c>
      <c r="H36" s="3" t="s">
        <v>32</v>
      </c>
      <c r="I36" s="3" t="s">
        <v>137</v>
      </c>
      <c r="J36" s="3" t="s">
        <v>48</v>
      </c>
      <c r="K36" s="3" t="s">
        <v>138</v>
      </c>
      <c r="L36" s="3" t="s">
        <v>83</v>
      </c>
      <c r="M36" t="b">
        <v>1</v>
      </c>
      <c r="N36" s="3" t="s">
        <v>139</v>
      </c>
      <c r="O36" s="3" t="s">
        <v>136</v>
      </c>
      <c r="P36" s="3" t="s">
        <v>140</v>
      </c>
      <c r="Q36" s="3" t="s">
        <v>36</v>
      </c>
      <c r="R36" s="3" t="s">
        <v>74</v>
      </c>
      <c r="S36" s="3"/>
      <c r="T36" s="2">
        <v>6019</v>
      </c>
      <c r="U36" s="3" t="s">
        <v>83</v>
      </c>
      <c r="V36" s="3"/>
      <c r="W36" s="3" t="s">
        <v>39</v>
      </c>
      <c r="X36" s="3" t="s">
        <v>40</v>
      </c>
      <c r="Y36" s="3"/>
      <c r="Z36" s="3"/>
      <c r="AA36" s="3" t="s">
        <v>41</v>
      </c>
    </row>
    <row r="37" spans="1:27" x14ac:dyDescent="0.2">
      <c r="A37" s="5">
        <v>2125</v>
      </c>
      <c r="B37">
        <v>36943</v>
      </c>
      <c r="C37" s="3"/>
      <c r="D37" s="3" t="s">
        <v>169</v>
      </c>
      <c r="E37" s="3" t="s">
        <v>123</v>
      </c>
      <c r="F37" s="3" t="s">
        <v>136</v>
      </c>
      <c r="G37" s="3" t="s">
        <v>137</v>
      </c>
      <c r="H37" s="3" t="s">
        <v>32</v>
      </c>
      <c r="I37" s="3" t="s">
        <v>137</v>
      </c>
      <c r="J37" s="3" t="s">
        <v>48</v>
      </c>
      <c r="K37" s="3" t="s">
        <v>138</v>
      </c>
      <c r="L37" s="3" t="s">
        <v>83</v>
      </c>
      <c r="M37" t="b">
        <v>1</v>
      </c>
      <c r="N37" s="3" t="s">
        <v>139</v>
      </c>
      <c r="O37" s="3" t="s">
        <v>136</v>
      </c>
      <c r="P37" s="3" t="s">
        <v>140</v>
      </c>
      <c r="Q37" s="3" t="s">
        <v>36</v>
      </c>
      <c r="R37" s="3" t="s">
        <v>74</v>
      </c>
      <c r="S37" s="3"/>
      <c r="T37" s="2">
        <v>6019</v>
      </c>
      <c r="U37" s="3" t="s">
        <v>83</v>
      </c>
      <c r="V37" s="3"/>
      <c r="W37" s="3" t="s">
        <v>39</v>
      </c>
      <c r="X37" s="3" t="s">
        <v>40</v>
      </c>
      <c r="Y37" s="3"/>
      <c r="Z37" s="3"/>
      <c r="AA37" s="3" t="s">
        <v>41</v>
      </c>
    </row>
    <row r="38" spans="1:27" x14ac:dyDescent="0.2">
      <c r="A38" s="5">
        <v>2141</v>
      </c>
      <c r="B38">
        <v>37500</v>
      </c>
      <c r="C38" s="3" t="s">
        <v>170</v>
      </c>
      <c r="D38" s="3" t="s">
        <v>171</v>
      </c>
      <c r="E38" s="3" t="s">
        <v>71</v>
      </c>
      <c r="F38" s="3" t="s">
        <v>72</v>
      </c>
      <c r="G38" s="3" t="s">
        <v>47</v>
      </c>
      <c r="H38" s="3" t="s">
        <v>32</v>
      </c>
      <c r="I38" s="3" t="s">
        <v>47</v>
      </c>
      <c r="J38" s="3" t="s">
        <v>48</v>
      </c>
      <c r="K38" s="3" t="s">
        <v>49</v>
      </c>
      <c r="L38" s="3" t="s">
        <v>50</v>
      </c>
      <c r="M38" t="b">
        <v>1</v>
      </c>
      <c r="N38" s="3" t="s">
        <v>73</v>
      </c>
      <c r="O38" s="3" t="s">
        <v>72</v>
      </c>
      <c r="P38" s="3" t="s">
        <v>72</v>
      </c>
      <c r="Q38" s="3" t="s">
        <v>36</v>
      </c>
      <c r="R38" s="3" t="s">
        <v>74</v>
      </c>
      <c r="S38" s="3"/>
      <c r="T38" s="2">
        <v>2000</v>
      </c>
      <c r="U38" s="3" t="s">
        <v>50</v>
      </c>
      <c r="V38" s="3"/>
      <c r="W38" s="3" t="s">
        <v>39</v>
      </c>
      <c r="X38" s="3" t="s">
        <v>40</v>
      </c>
      <c r="Y38" s="3"/>
      <c r="Z38" s="3"/>
      <c r="AA38" s="3" t="s">
        <v>41</v>
      </c>
    </row>
    <row r="39" spans="1:27" x14ac:dyDescent="0.2">
      <c r="A39" s="5">
        <v>2153</v>
      </c>
      <c r="B39">
        <v>37717</v>
      </c>
      <c r="C39" s="3" t="s">
        <v>172</v>
      </c>
      <c r="D39" s="3" t="s">
        <v>173</v>
      </c>
      <c r="E39" s="3" t="s">
        <v>174</v>
      </c>
      <c r="F39" s="3" t="s">
        <v>175</v>
      </c>
      <c r="G39" s="3" t="s">
        <v>47</v>
      </c>
      <c r="H39" s="3" t="s">
        <v>32</v>
      </c>
      <c r="I39" s="3" t="s">
        <v>47</v>
      </c>
      <c r="J39" s="3" t="s">
        <v>48</v>
      </c>
      <c r="K39" s="3" t="s">
        <v>49</v>
      </c>
      <c r="L39" s="3" t="s">
        <v>50</v>
      </c>
      <c r="M39" t="b">
        <v>1</v>
      </c>
      <c r="N39" s="3" t="s">
        <v>84</v>
      </c>
      <c r="O39" s="3" t="s">
        <v>175</v>
      </c>
      <c r="P39" s="3" t="s">
        <v>175</v>
      </c>
      <c r="Q39" s="3" t="s">
        <v>36</v>
      </c>
      <c r="R39" s="3" t="s">
        <v>74</v>
      </c>
      <c r="S39" s="3"/>
      <c r="T39" s="2">
        <v>2000</v>
      </c>
      <c r="U39" s="3" t="s">
        <v>50</v>
      </c>
      <c r="V39" s="3"/>
      <c r="W39" s="3" t="s">
        <v>39</v>
      </c>
      <c r="X39" s="3" t="s">
        <v>40</v>
      </c>
      <c r="Y39" s="3"/>
      <c r="Z39" s="3"/>
      <c r="AA39" s="3" t="s">
        <v>41</v>
      </c>
    </row>
    <row r="40" spans="1:27" x14ac:dyDescent="0.2">
      <c r="A40" s="5">
        <v>2154</v>
      </c>
      <c r="B40">
        <v>37283</v>
      </c>
      <c r="C40" s="3" t="s">
        <v>176</v>
      </c>
      <c r="D40" s="3" t="s">
        <v>177</v>
      </c>
      <c r="E40" s="3" t="s">
        <v>174</v>
      </c>
      <c r="F40" s="3" t="s">
        <v>175</v>
      </c>
      <c r="G40" s="3" t="s">
        <v>47</v>
      </c>
      <c r="H40" s="3" t="s">
        <v>32</v>
      </c>
      <c r="I40" s="3" t="s">
        <v>47</v>
      </c>
      <c r="J40" s="3" t="s">
        <v>48</v>
      </c>
      <c r="K40" s="3" t="s">
        <v>49</v>
      </c>
      <c r="L40" s="3" t="s">
        <v>50</v>
      </c>
      <c r="M40" t="b">
        <v>1</v>
      </c>
      <c r="N40" s="3" t="s">
        <v>84</v>
      </c>
      <c r="O40" s="3" t="s">
        <v>175</v>
      </c>
      <c r="P40" s="3" t="s">
        <v>175</v>
      </c>
      <c r="Q40" s="3" t="s">
        <v>36</v>
      </c>
      <c r="R40" s="3" t="s">
        <v>74</v>
      </c>
      <c r="S40" s="3"/>
      <c r="T40" s="2">
        <v>2000</v>
      </c>
      <c r="U40" s="3" t="s">
        <v>50</v>
      </c>
      <c r="V40" s="3"/>
      <c r="W40" s="3" t="s">
        <v>39</v>
      </c>
      <c r="X40" s="3" t="s">
        <v>40</v>
      </c>
      <c r="Y40" s="3"/>
      <c r="Z40" s="3"/>
      <c r="AA40" s="3" t="s">
        <v>41</v>
      </c>
    </row>
    <row r="41" spans="1:27" x14ac:dyDescent="0.2">
      <c r="A41" s="5">
        <v>2160</v>
      </c>
      <c r="B41">
        <v>37608</v>
      </c>
      <c r="C41" s="3" t="s">
        <v>178</v>
      </c>
      <c r="D41" s="3" t="s">
        <v>179</v>
      </c>
      <c r="E41" s="3" t="s">
        <v>66</v>
      </c>
      <c r="F41" s="3" t="s">
        <v>67</v>
      </c>
      <c r="G41" s="3" t="s">
        <v>47</v>
      </c>
      <c r="H41" s="3" t="s">
        <v>32</v>
      </c>
      <c r="I41" s="3" t="s">
        <v>47</v>
      </c>
      <c r="J41" s="3" t="s">
        <v>48</v>
      </c>
      <c r="K41" s="3" t="s">
        <v>49</v>
      </c>
      <c r="L41" s="3" t="s">
        <v>50</v>
      </c>
      <c r="M41" t="b">
        <v>1</v>
      </c>
      <c r="N41" s="3" t="s">
        <v>35</v>
      </c>
      <c r="O41" s="3" t="s">
        <v>67</v>
      </c>
      <c r="P41" s="3" t="s">
        <v>67</v>
      </c>
      <c r="Q41" s="3" t="s">
        <v>68</v>
      </c>
      <c r="R41" s="3" t="s">
        <v>69</v>
      </c>
      <c r="S41" s="3"/>
      <c r="T41" s="2">
        <v>2000</v>
      </c>
      <c r="U41" s="3" t="s">
        <v>50</v>
      </c>
      <c r="V41" s="3"/>
      <c r="W41" s="3" t="s">
        <v>39</v>
      </c>
      <c r="X41" s="3" t="s">
        <v>40</v>
      </c>
      <c r="Y41" s="3"/>
      <c r="Z41" s="3"/>
      <c r="AA41" s="3" t="s">
        <v>41</v>
      </c>
    </row>
    <row r="42" spans="1:27" x14ac:dyDescent="0.2">
      <c r="A42" s="5">
        <v>2161</v>
      </c>
      <c r="B42">
        <v>37707</v>
      </c>
      <c r="C42" s="3" t="s">
        <v>180</v>
      </c>
      <c r="D42" s="3" t="s">
        <v>181</v>
      </c>
      <c r="E42" s="3" t="s">
        <v>29</v>
      </c>
      <c r="F42" s="3" t="s">
        <v>53</v>
      </c>
      <c r="G42" s="3" t="s">
        <v>47</v>
      </c>
      <c r="H42" s="3" t="s">
        <v>32</v>
      </c>
      <c r="I42" s="3" t="s">
        <v>47</v>
      </c>
      <c r="J42" s="3" t="s">
        <v>48</v>
      </c>
      <c r="K42" s="3" t="s">
        <v>49</v>
      </c>
      <c r="L42" s="3" t="s">
        <v>50</v>
      </c>
      <c r="M42" t="b">
        <v>1</v>
      </c>
      <c r="N42" s="3" t="s">
        <v>35</v>
      </c>
      <c r="O42" s="3" t="s">
        <v>53</v>
      </c>
      <c r="P42" s="3" t="s">
        <v>53</v>
      </c>
      <c r="Q42" s="3" t="s">
        <v>36</v>
      </c>
      <c r="R42" s="3" t="s">
        <v>54</v>
      </c>
      <c r="S42" s="3"/>
      <c r="T42" s="2">
        <v>2000</v>
      </c>
      <c r="U42" s="3" t="s">
        <v>50</v>
      </c>
      <c r="V42" s="3"/>
      <c r="W42" s="3" t="s">
        <v>39</v>
      </c>
      <c r="X42" s="3" t="s">
        <v>40</v>
      </c>
      <c r="Y42" s="3"/>
      <c r="Z42" s="3"/>
      <c r="AA42" s="3" t="s">
        <v>41</v>
      </c>
    </row>
    <row r="43" spans="1:27" x14ac:dyDescent="0.2">
      <c r="A43" s="5">
        <v>2166</v>
      </c>
      <c r="B43">
        <v>37811</v>
      </c>
      <c r="C43" s="3" t="s">
        <v>182</v>
      </c>
      <c r="D43" s="3" t="s">
        <v>183</v>
      </c>
      <c r="E43" s="3" t="s">
        <v>71</v>
      </c>
      <c r="F43" s="3" t="s">
        <v>72</v>
      </c>
      <c r="G43" s="3" t="s">
        <v>47</v>
      </c>
      <c r="H43" s="3" t="s">
        <v>32</v>
      </c>
      <c r="I43" s="3" t="s">
        <v>47</v>
      </c>
      <c r="J43" s="3" t="s">
        <v>48</v>
      </c>
      <c r="K43" s="3" t="s">
        <v>49</v>
      </c>
      <c r="L43" s="3" t="s">
        <v>50</v>
      </c>
      <c r="M43" t="b">
        <v>1</v>
      </c>
      <c r="N43" s="3" t="s">
        <v>73</v>
      </c>
      <c r="O43" s="3" t="s">
        <v>72</v>
      </c>
      <c r="P43" s="3" t="s">
        <v>72</v>
      </c>
      <c r="Q43" s="3" t="s">
        <v>36</v>
      </c>
      <c r="R43" s="3" t="s">
        <v>74</v>
      </c>
      <c r="S43" s="3"/>
      <c r="T43" s="2">
        <v>2000</v>
      </c>
      <c r="U43" s="3" t="s">
        <v>50</v>
      </c>
      <c r="V43" s="3"/>
      <c r="W43" s="3" t="s">
        <v>39</v>
      </c>
      <c r="X43" s="3" t="s">
        <v>40</v>
      </c>
      <c r="Y43" s="3"/>
      <c r="Z43" s="3"/>
      <c r="AA43" s="3" t="s">
        <v>41</v>
      </c>
    </row>
    <row r="44" spans="1:27" x14ac:dyDescent="0.2">
      <c r="A44" s="5">
        <v>2167</v>
      </c>
      <c r="B44">
        <v>37379</v>
      </c>
      <c r="C44" s="3" t="s">
        <v>184</v>
      </c>
      <c r="D44" s="3" t="s">
        <v>185</v>
      </c>
      <c r="E44" s="3" t="s">
        <v>71</v>
      </c>
      <c r="F44" s="3" t="s">
        <v>72</v>
      </c>
      <c r="G44" s="3" t="s">
        <v>47</v>
      </c>
      <c r="H44" s="3" t="s">
        <v>32</v>
      </c>
      <c r="I44" s="3" t="s">
        <v>47</v>
      </c>
      <c r="J44" s="3" t="s">
        <v>48</v>
      </c>
      <c r="K44" s="3" t="s">
        <v>49</v>
      </c>
      <c r="L44" s="3" t="s">
        <v>50</v>
      </c>
      <c r="M44" t="b">
        <v>1</v>
      </c>
      <c r="N44" s="3" t="s">
        <v>73</v>
      </c>
      <c r="O44" s="3" t="s">
        <v>72</v>
      </c>
      <c r="P44" s="3" t="s">
        <v>72</v>
      </c>
      <c r="Q44" s="3" t="s">
        <v>36</v>
      </c>
      <c r="R44" s="3" t="s">
        <v>74</v>
      </c>
      <c r="S44" s="3"/>
      <c r="T44" s="2">
        <v>2000</v>
      </c>
      <c r="U44" s="3" t="s">
        <v>50</v>
      </c>
      <c r="V44" s="3"/>
      <c r="W44" s="3" t="s">
        <v>39</v>
      </c>
      <c r="X44" s="3" t="s">
        <v>40</v>
      </c>
      <c r="Y44" s="3"/>
      <c r="Z44" s="3"/>
      <c r="AA44" s="3" t="s">
        <v>41</v>
      </c>
    </row>
    <row r="45" spans="1:27" x14ac:dyDescent="0.2">
      <c r="A45" s="5">
        <v>2171</v>
      </c>
      <c r="B45">
        <v>37601</v>
      </c>
      <c r="C45" s="3" t="s">
        <v>186</v>
      </c>
      <c r="D45" s="3" t="s">
        <v>187</v>
      </c>
      <c r="E45" s="3" t="s">
        <v>174</v>
      </c>
      <c r="F45" s="3" t="s">
        <v>175</v>
      </c>
      <c r="G45" s="3" t="s">
        <v>47</v>
      </c>
      <c r="H45" s="3" t="s">
        <v>32</v>
      </c>
      <c r="I45" s="3" t="s">
        <v>47</v>
      </c>
      <c r="J45" s="3" t="s">
        <v>48</v>
      </c>
      <c r="K45" s="3" t="s">
        <v>49</v>
      </c>
      <c r="L45" s="3" t="s">
        <v>50</v>
      </c>
      <c r="M45" t="b">
        <v>1</v>
      </c>
      <c r="N45" s="3" t="s">
        <v>84</v>
      </c>
      <c r="O45" s="3" t="s">
        <v>175</v>
      </c>
      <c r="P45" s="3" t="s">
        <v>175</v>
      </c>
      <c r="Q45" s="3" t="s">
        <v>36</v>
      </c>
      <c r="R45" s="3" t="s">
        <v>74</v>
      </c>
      <c r="S45" s="3"/>
      <c r="T45" s="2">
        <v>2000</v>
      </c>
      <c r="U45" s="3" t="s">
        <v>50</v>
      </c>
      <c r="V45" s="3"/>
      <c r="W45" s="3" t="s">
        <v>39</v>
      </c>
      <c r="X45" s="3" t="s">
        <v>40</v>
      </c>
      <c r="Y45" s="3"/>
      <c r="Z45" s="3"/>
      <c r="AA45" s="3" t="s">
        <v>41</v>
      </c>
    </row>
    <row r="46" spans="1:27" x14ac:dyDescent="0.2">
      <c r="A46" s="5">
        <v>2187</v>
      </c>
      <c r="B46">
        <v>37729</v>
      </c>
      <c r="C46" s="3" t="s">
        <v>188</v>
      </c>
      <c r="D46" s="3" t="s">
        <v>189</v>
      </c>
      <c r="E46" s="3" t="s">
        <v>71</v>
      </c>
      <c r="F46" s="3" t="s">
        <v>72</v>
      </c>
      <c r="G46" s="3" t="s">
        <v>47</v>
      </c>
      <c r="H46" s="3" t="s">
        <v>32</v>
      </c>
      <c r="I46" s="3" t="s">
        <v>47</v>
      </c>
      <c r="J46" s="3" t="s">
        <v>48</v>
      </c>
      <c r="K46" s="3" t="s">
        <v>49</v>
      </c>
      <c r="L46" s="3" t="s">
        <v>50</v>
      </c>
      <c r="M46" t="b">
        <v>1</v>
      </c>
      <c r="N46" s="3" t="s">
        <v>73</v>
      </c>
      <c r="O46" s="3" t="s">
        <v>72</v>
      </c>
      <c r="P46" s="3" t="s">
        <v>72</v>
      </c>
      <c r="Q46" s="3" t="s">
        <v>36</v>
      </c>
      <c r="R46" s="3" t="s">
        <v>74</v>
      </c>
      <c r="S46" s="3"/>
      <c r="T46" s="2">
        <v>2000</v>
      </c>
      <c r="U46" s="3" t="s">
        <v>50</v>
      </c>
      <c r="V46" s="3"/>
      <c r="W46" s="3" t="s">
        <v>39</v>
      </c>
      <c r="X46" s="3" t="s">
        <v>40</v>
      </c>
      <c r="Y46" s="3"/>
      <c r="Z46" s="3"/>
      <c r="AA46" s="3" t="s">
        <v>41</v>
      </c>
    </row>
    <row r="47" spans="1:27" x14ac:dyDescent="0.2">
      <c r="A47" s="5">
        <v>2188</v>
      </c>
      <c r="C47" s="3" t="s">
        <v>190</v>
      </c>
      <c r="D47" s="3" t="s">
        <v>191</v>
      </c>
      <c r="E47" s="3" t="s">
        <v>192</v>
      </c>
      <c r="F47" s="3" t="s">
        <v>193</v>
      </c>
      <c r="G47" s="3" t="s">
        <v>47</v>
      </c>
      <c r="H47" s="3" t="s">
        <v>194</v>
      </c>
      <c r="I47" s="3" t="s">
        <v>47</v>
      </c>
      <c r="J47" s="3" t="s">
        <v>48</v>
      </c>
      <c r="K47" s="3" t="s">
        <v>49</v>
      </c>
      <c r="L47" s="3" t="s">
        <v>50</v>
      </c>
      <c r="M47" t="b">
        <v>1</v>
      </c>
      <c r="N47" s="3" t="s">
        <v>35</v>
      </c>
      <c r="O47" s="3" t="s">
        <v>193</v>
      </c>
      <c r="P47" s="3" t="s">
        <v>193</v>
      </c>
      <c r="Q47" s="3" t="s">
        <v>192</v>
      </c>
      <c r="R47" s="3" t="s">
        <v>192</v>
      </c>
      <c r="S47" s="3"/>
      <c r="T47" s="2"/>
      <c r="U47" s="3" t="s">
        <v>50</v>
      </c>
      <c r="V47" s="3"/>
      <c r="W47" s="3" t="s">
        <v>39</v>
      </c>
      <c r="X47" s="3" t="s">
        <v>40</v>
      </c>
      <c r="Y47" s="3"/>
      <c r="Z47" s="3"/>
      <c r="AA47" s="3" t="s">
        <v>41</v>
      </c>
    </row>
    <row r="48" spans="1:27" x14ac:dyDescent="0.2">
      <c r="A48" s="5">
        <v>2194</v>
      </c>
      <c r="B48">
        <v>37193</v>
      </c>
      <c r="C48" s="3" t="s">
        <v>195</v>
      </c>
      <c r="D48" s="3" t="s">
        <v>196</v>
      </c>
      <c r="E48" s="3" t="s">
        <v>66</v>
      </c>
      <c r="F48" s="3" t="s">
        <v>67</v>
      </c>
      <c r="G48" s="3" t="s">
        <v>47</v>
      </c>
      <c r="H48" s="3" t="s">
        <v>32</v>
      </c>
      <c r="I48" s="3" t="s">
        <v>47</v>
      </c>
      <c r="J48" s="3" t="s">
        <v>48</v>
      </c>
      <c r="K48" s="3" t="s">
        <v>49</v>
      </c>
      <c r="L48" s="3" t="s">
        <v>50</v>
      </c>
      <c r="M48" t="b">
        <v>1</v>
      </c>
      <c r="N48" s="3" t="s">
        <v>35</v>
      </c>
      <c r="O48" s="3" t="s">
        <v>67</v>
      </c>
      <c r="P48" s="3" t="s">
        <v>67</v>
      </c>
      <c r="Q48" s="3" t="s">
        <v>68</v>
      </c>
      <c r="R48" s="3" t="s">
        <v>69</v>
      </c>
      <c r="S48" s="3" t="s">
        <v>75</v>
      </c>
      <c r="T48" s="2">
        <v>2000</v>
      </c>
      <c r="U48" s="3" t="s">
        <v>50</v>
      </c>
      <c r="V48" s="3"/>
      <c r="W48" s="3" t="s">
        <v>39</v>
      </c>
      <c r="X48" s="3" t="s">
        <v>40</v>
      </c>
      <c r="Y48" s="3"/>
      <c r="Z48" s="3"/>
      <c r="AA48" s="3" t="s">
        <v>41</v>
      </c>
    </row>
    <row r="49" spans="1:27" x14ac:dyDescent="0.2">
      <c r="A49" s="5">
        <v>2195</v>
      </c>
      <c r="B49">
        <v>38456</v>
      </c>
      <c r="C49" s="3" t="s">
        <v>197</v>
      </c>
      <c r="D49" s="3" t="s">
        <v>198</v>
      </c>
      <c r="E49" s="3" t="s">
        <v>66</v>
      </c>
      <c r="F49" s="3" t="s">
        <v>67</v>
      </c>
      <c r="G49" s="3" t="s">
        <v>47</v>
      </c>
      <c r="H49" s="3" t="s">
        <v>32</v>
      </c>
      <c r="I49" s="3" t="s">
        <v>47</v>
      </c>
      <c r="J49" s="3" t="s">
        <v>48</v>
      </c>
      <c r="K49" s="3" t="s">
        <v>49</v>
      </c>
      <c r="L49" s="3" t="s">
        <v>50</v>
      </c>
      <c r="M49" t="b">
        <v>1</v>
      </c>
      <c r="N49" s="3" t="s">
        <v>35</v>
      </c>
      <c r="O49" s="3" t="s">
        <v>67</v>
      </c>
      <c r="P49" s="3" t="s">
        <v>67</v>
      </c>
      <c r="Q49" s="3" t="s">
        <v>68</v>
      </c>
      <c r="R49" s="3" t="s">
        <v>69</v>
      </c>
      <c r="S49" s="3" t="s">
        <v>75</v>
      </c>
      <c r="T49" s="2">
        <v>2000</v>
      </c>
      <c r="U49" s="3" t="s">
        <v>50</v>
      </c>
      <c r="V49" s="3"/>
      <c r="W49" s="3" t="s">
        <v>39</v>
      </c>
      <c r="X49" s="3" t="s">
        <v>40</v>
      </c>
      <c r="Y49" s="3"/>
      <c r="Z49" s="3"/>
      <c r="AA49" s="3" t="s">
        <v>41</v>
      </c>
    </row>
    <row r="50" spans="1:27" x14ac:dyDescent="0.2">
      <c r="A50" s="5">
        <v>2196</v>
      </c>
      <c r="B50">
        <v>37932</v>
      </c>
      <c r="C50" s="3" t="s">
        <v>199</v>
      </c>
      <c r="D50" s="3" t="s">
        <v>200</v>
      </c>
      <c r="E50" s="3" t="s">
        <v>71</v>
      </c>
      <c r="F50" s="3" t="s">
        <v>72</v>
      </c>
      <c r="G50" s="3" t="s">
        <v>201</v>
      </c>
      <c r="H50" s="3" t="s">
        <v>32</v>
      </c>
      <c r="I50" s="3" t="s">
        <v>201</v>
      </c>
      <c r="J50" s="3" t="s">
        <v>48</v>
      </c>
      <c r="K50" s="3" t="s">
        <v>202</v>
      </c>
      <c r="L50" s="3" t="s">
        <v>50</v>
      </c>
      <c r="M50" t="b">
        <v>1</v>
      </c>
      <c r="N50" s="3" t="s">
        <v>73</v>
      </c>
      <c r="O50" s="3" t="s">
        <v>72</v>
      </c>
      <c r="P50" s="3" t="s">
        <v>72</v>
      </c>
      <c r="Q50" s="3" t="s">
        <v>36</v>
      </c>
      <c r="R50" s="3" t="s">
        <v>74</v>
      </c>
      <c r="S50" s="3"/>
      <c r="T50" s="2">
        <v>2016</v>
      </c>
      <c r="U50" s="3" t="s">
        <v>50</v>
      </c>
      <c r="V50" s="3"/>
      <c r="W50" s="3" t="s">
        <v>39</v>
      </c>
      <c r="X50" s="3" t="s">
        <v>40</v>
      </c>
      <c r="Y50" s="3"/>
      <c r="Z50" s="3"/>
      <c r="AA50" s="3" t="s">
        <v>41</v>
      </c>
    </row>
    <row r="51" spans="1:27" x14ac:dyDescent="0.2">
      <c r="A51" s="5">
        <v>2200</v>
      </c>
      <c r="B51">
        <v>37637</v>
      </c>
      <c r="C51" s="3" t="s">
        <v>203</v>
      </c>
      <c r="D51" s="3" t="s">
        <v>204</v>
      </c>
      <c r="E51" s="3" t="s">
        <v>174</v>
      </c>
      <c r="F51" s="3" t="s">
        <v>175</v>
      </c>
      <c r="G51" s="3" t="s">
        <v>201</v>
      </c>
      <c r="H51" s="3" t="s">
        <v>32</v>
      </c>
      <c r="I51" s="3" t="s">
        <v>201</v>
      </c>
      <c r="J51" s="3" t="s">
        <v>48</v>
      </c>
      <c r="K51" s="3" t="s">
        <v>202</v>
      </c>
      <c r="L51" s="3" t="s">
        <v>50</v>
      </c>
      <c r="M51" t="b">
        <v>1</v>
      </c>
      <c r="N51" s="3" t="s">
        <v>84</v>
      </c>
      <c r="O51" s="3" t="s">
        <v>175</v>
      </c>
      <c r="P51" s="3" t="s">
        <v>175</v>
      </c>
      <c r="Q51" s="3" t="s">
        <v>36</v>
      </c>
      <c r="R51" s="3" t="s">
        <v>74</v>
      </c>
      <c r="S51" s="3"/>
      <c r="T51" s="2">
        <v>2016</v>
      </c>
      <c r="U51" s="3" t="s">
        <v>50</v>
      </c>
      <c r="V51" s="3"/>
      <c r="W51" s="3" t="s">
        <v>39</v>
      </c>
      <c r="X51" s="3" t="s">
        <v>40</v>
      </c>
      <c r="Y51" s="3"/>
      <c r="Z51" s="3"/>
      <c r="AA51" s="3" t="s">
        <v>41</v>
      </c>
    </row>
    <row r="52" spans="1:27" x14ac:dyDescent="0.2">
      <c r="A52" s="5">
        <v>2207</v>
      </c>
      <c r="B52">
        <v>37562</v>
      </c>
      <c r="C52" s="3" t="s">
        <v>205</v>
      </c>
      <c r="D52" s="3" t="s">
        <v>206</v>
      </c>
      <c r="E52" s="3" t="s">
        <v>119</v>
      </c>
      <c r="F52" s="3" t="s">
        <v>120</v>
      </c>
      <c r="G52" s="3" t="s">
        <v>113</v>
      </c>
      <c r="H52" s="3" t="s">
        <v>32</v>
      </c>
      <c r="I52" s="3" t="s">
        <v>113</v>
      </c>
      <c r="J52" s="3" t="s">
        <v>48</v>
      </c>
      <c r="K52" s="3" t="s">
        <v>114</v>
      </c>
      <c r="L52" s="3" t="s">
        <v>115</v>
      </c>
      <c r="M52" t="b">
        <v>1</v>
      </c>
      <c r="N52" s="3" t="s">
        <v>73</v>
      </c>
      <c r="O52" s="3" t="s">
        <v>120</v>
      </c>
      <c r="P52" s="3" t="s">
        <v>120</v>
      </c>
      <c r="Q52" s="3" t="s">
        <v>36</v>
      </c>
      <c r="R52" s="3" t="s">
        <v>74</v>
      </c>
      <c r="S52" s="3"/>
      <c r="T52" s="2">
        <v>3000</v>
      </c>
      <c r="U52" s="3" t="s">
        <v>115</v>
      </c>
      <c r="V52" s="3"/>
      <c r="W52" s="3" t="s">
        <v>39</v>
      </c>
      <c r="X52" s="3" t="s">
        <v>40</v>
      </c>
      <c r="Y52" s="3"/>
      <c r="Z52" s="3"/>
      <c r="AA52" s="3" t="s">
        <v>41</v>
      </c>
    </row>
    <row r="53" spans="1:27" x14ac:dyDescent="0.2">
      <c r="A53" s="5">
        <v>2208</v>
      </c>
      <c r="B53">
        <v>37709</v>
      </c>
      <c r="C53" s="3" t="s">
        <v>207</v>
      </c>
      <c r="D53" s="3" t="s">
        <v>208</v>
      </c>
      <c r="E53" s="3" t="s">
        <v>123</v>
      </c>
      <c r="F53" s="3" t="s">
        <v>124</v>
      </c>
      <c r="G53" s="3" t="s">
        <v>113</v>
      </c>
      <c r="H53" s="3" t="s">
        <v>32</v>
      </c>
      <c r="I53" s="3" t="s">
        <v>113</v>
      </c>
      <c r="J53" s="3" t="s">
        <v>48</v>
      </c>
      <c r="K53" s="3" t="s">
        <v>114</v>
      </c>
      <c r="L53" s="3" t="s">
        <v>115</v>
      </c>
      <c r="M53" t="b">
        <v>1</v>
      </c>
      <c r="N53" s="3" t="s">
        <v>73</v>
      </c>
      <c r="O53" s="3" t="s">
        <v>124</v>
      </c>
      <c r="P53" s="3" t="s">
        <v>124</v>
      </c>
      <c r="Q53" s="3" t="s">
        <v>36</v>
      </c>
      <c r="R53" s="3" t="s">
        <v>74</v>
      </c>
      <c r="S53" s="3"/>
      <c r="T53" s="2">
        <v>3000</v>
      </c>
      <c r="U53" s="3" t="s">
        <v>115</v>
      </c>
      <c r="V53" s="3"/>
      <c r="W53" s="3" t="s">
        <v>39</v>
      </c>
      <c r="X53" s="3" t="s">
        <v>40</v>
      </c>
      <c r="Y53" s="3"/>
      <c r="Z53" s="3"/>
      <c r="AA53" s="3" t="s">
        <v>41</v>
      </c>
    </row>
    <row r="54" spans="1:27" x14ac:dyDescent="0.2">
      <c r="A54" s="5">
        <v>2209</v>
      </c>
      <c r="B54">
        <v>37708</v>
      </c>
      <c r="C54" s="3" t="s">
        <v>209</v>
      </c>
      <c r="D54" s="3" t="s">
        <v>210</v>
      </c>
      <c r="E54" s="3" t="s">
        <v>119</v>
      </c>
      <c r="F54" s="3" t="s">
        <v>120</v>
      </c>
      <c r="G54" s="3" t="s">
        <v>113</v>
      </c>
      <c r="H54" s="3" t="s">
        <v>32</v>
      </c>
      <c r="I54" s="3" t="s">
        <v>113</v>
      </c>
      <c r="J54" s="3" t="s">
        <v>48</v>
      </c>
      <c r="K54" s="3" t="s">
        <v>114</v>
      </c>
      <c r="L54" s="3" t="s">
        <v>115</v>
      </c>
      <c r="M54" t="b">
        <v>1</v>
      </c>
      <c r="N54" s="3" t="s">
        <v>73</v>
      </c>
      <c r="O54" s="3" t="s">
        <v>120</v>
      </c>
      <c r="P54" s="3" t="s">
        <v>120</v>
      </c>
      <c r="Q54" s="3" t="s">
        <v>36</v>
      </c>
      <c r="R54" s="3" t="s">
        <v>74</v>
      </c>
      <c r="S54" s="3"/>
      <c r="T54" s="2">
        <v>3000</v>
      </c>
      <c r="U54" s="3" t="s">
        <v>115</v>
      </c>
      <c r="V54" s="3"/>
      <c r="W54" s="3" t="s">
        <v>39</v>
      </c>
      <c r="X54" s="3" t="s">
        <v>40</v>
      </c>
      <c r="Y54" s="3"/>
      <c r="Z54" s="3"/>
      <c r="AA54" s="3" t="s">
        <v>41</v>
      </c>
    </row>
    <row r="55" spans="1:27" x14ac:dyDescent="0.2">
      <c r="A55" s="5">
        <v>2210</v>
      </c>
      <c r="B55">
        <v>35983</v>
      </c>
      <c r="C55" s="3" t="s">
        <v>211</v>
      </c>
      <c r="D55" s="3" t="s">
        <v>212</v>
      </c>
      <c r="E55" s="3" t="s">
        <v>57</v>
      </c>
      <c r="F55" s="3" t="s">
        <v>58</v>
      </c>
      <c r="G55" s="3" t="s">
        <v>113</v>
      </c>
      <c r="H55" s="3" t="s">
        <v>60</v>
      </c>
      <c r="I55" s="3" t="s">
        <v>113</v>
      </c>
      <c r="J55" s="3" t="s">
        <v>48</v>
      </c>
      <c r="K55" s="3" t="s">
        <v>114</v>
      </c>
      <c r="L55" s="3" t="s">
        <v>115</v>
      </c>
      <c r="M55" t="b">
        <v>1</v>
      </c>
      <c r="N55" s="3" t="s">
        <v>35</v>
      </c>
      <c r="O55" s="3" t="s">
        <v>58</v>
      </c>
      <c r="P55" s="3" t="s">
        <v>61</v>
      </c>
      <c r="Q55" s="3" t="s">
        <v>62</v>
      </c>
      <c r="R55" s="3" t="s">
        <v>63</v>
      </c>
      <c r="S55" s="3"/>
      <c r="T55" s="2">
        <v>3000</v>
      </c>
      <c r="U55" s="3" t="s">
        <v>115</v>
      </c>
      <c r="V55" s="3"/>
      <c r="W55" s="3" t="s">
        <v>39</v>
      </c>
      <c r="X55" s="3" t="s">
        <v>40</v>
      </c>
      <c r="Y55" s="3"/>
      <c r="Z55" s="3"/>
      <c r="AA55" s="3" t="s">
        <v>41</v>
      </c>
    </row>
    <row r="56" spans="1:27" x14ac:dyDescent="0.2">
      <c r="A56" s="5">
        <v>2211</v>
      </c>
      <c r="C56" s="3" t="s">
        <v>213</v>
      </c>
      <c r="D56" s="3" t="s">
        <v>214</v>
      </c>
      <c r="E56" s="3" t="s">
        <v>123</v>
      </c>
      <c r="F56" s="3" t="s">
        <v>124</v>
      </c>
      <c r="G56" s="3" t="s">
        <v>113</v>
      </c>
      <c r="H56" s="3" t="s">
        <v>32</v>
      </c>
      <c r="I56" s="3" t="s">
        <v>113</v>
      </c>
      <c r="J56" s="3" t="s">
        <v>48</v>
      </c>
      <c r="K56" s="3" t="s">
        <v>114</v>
      </c>
      <c r="L56" s="3" t="s">
        <v>115</v>
      </c>
      <c r="M56" t="b">
        <v>1</v>
      </c>
      <c r="N56" s="3" t="s">
        <v>73</v>
      </c>
      <c r="O56" s="3" t="s">
        <v>124</v>
      </c>
      <c r="P56" s="3" t="s">
        <v>124</v>
      </c>
      <c r="Q56" s="3" t="s">
        <v>36</v>
      </c>
      <c r="R56" s="3" t="s">
        <v>74</v>
      </c>
      <c r="S56" s="3"/>
      <c r="T56" s="2"/>
      <c r="U56" s="3" t="s">
        <v>115</v>
      </c>
      <c r="V56" s="3"/>
      <c r="W56" s="3" t="s">
        <v>39</v>
      </c>
      <c r="X56" s="3" t="s">
        <v>40</v>
      </c>
      <c r="Y56" s="3"/>
      <c r="Z56" s="3"/>
      <c r="AA56" s="3" t="s">
        <v>41</v>
      </c>
    </row>
    <row r="57" spans="1:27" x14ac:dyDescent="0.2">
      <c r="A57" s="5">
        <v>2214</v>
      </c>
      <c r="B57">
        <v>37407</v>
      </c>
      <c r="C57" s="3" t="s">
        <v>215</v>
      </c>
      <c r="D57" s="3" t="s">
        <v>216</v>
      </c>
      <c r="E57" s="3" t="s">
        <v>123</v>
      </c>
      <c r="F57" s="3" t="s">
        <v>124</v>
      </c>
      <c r="G57" s="3" t="s">
        <v>113</v>
      </c>
      <c r="H57" s="3" t="s">
        <v>32</v>
      </c>
      <c r="I57" s="3" t="s">
        <v>113</v>
      </c>
      <c r="J57" s="3" t="s">
        <v>48</v>
      </c>
      <c r="K57" s="3" t="s">
        <v>114</v>
      </c>
      <c r="L57" s="3" t="s">
        <v>115</v>
      </c>
      <c r="M57" t="b">
        <v>1</v>
      </c>
      <c r="N57" s="3" t="s">
        <v>73</v>
      </c>
      <c r="O57" s="3" t="s">
        <v>124</v>
      </c>
      <c r="P57" s="3" t="s">
        <v>124</v>
      </c>
      <c r="Q57" s="3" t="s">
        <v>36</v>
      </c>
      <c r="R57" s="3" t="s">
        <v>74</v>
      </c>
      <c r="S57" s="3"/>
      <c r="T57" s="2">
        <v>3000</v>
      </c>
      <c r="U57" s="3" t="s">
        <v>115</v>
      </c>
      <c r="V57" s="3"/>
      <c r="W57" s="3" t="s">
        <v>39</v>
      </c>
      <c r="X57" s="3" t="s">
        <v>40</v>
      </c>
      <c r="Y57" s="3"/>
      <c r="Z57" s="3"/>
      <c r="AA57" s="3" t="s">
        <v>41</v>
      </c>
    </row>
    <row r="58" spans="1:27" x14ac:dyDescent="0.2">
      <c r="A58" s="5">
        <v>2217</v>
      </c>
      <c r="B58">
        <v>37561</v>
      </c>
      <c r="C58" s="3" t="s">
        <v>217</v>
      </c>
      <c r="D58" s="3" t="s">
        <v>218</v>
      </c>
      <c r="E58" s="3" t="s">
        <v>123</v>
      </c>
      <c r="F58" s="3" t="s">
        <v>124</v>
      </c>
      <c r="G58" s="3" t="s">
        <v>113</v>
      </c>
      <c r="H58" s="3" t="s">
        <v>32</v>
      </c>
      <c r="I58" s="3" t="s">
        <v>113</v>
      </c>
      <c r="J58" s="3" t="s">
        <v>48</v>
      </c>
      <c r="K58" s="3" t="s">
        <v>114</v>
      </c>
      <c r="L58" s="3" t="s">
        <v>115</v>
      </c>
      <c r="M58" t="b">
        <v>1</v>
      </c>
      <c r="N58" s="3" t="s">
        <v>73</v>
      </c>
      <c r="O58" s="3" t="s">
        <v>124</v>
      </c>
      <c r="P58" s="3" t="s">
        <v>124</v>
      </c>
      <c r="Q58" s="3" t="s">
        <v>36</v>
      </c>
      <c r="R58" s="3" t="s">
        <v>74</v>
      </c>
      <c r="S58" s="3"/>
      <c r="T58" s="2">
        <v>3000</v>
      </c>
      <c r="U58" s="3" t="s">
        <v>115</v>
      </c>
      <c r="V58" s="3"/>
      <c r="W58" s="3" t="s">
        <v>39</v>
      </c>
      <c r="X58" s="3" t="s">
        <v>40</v>
      </c>
      <c r="Y58" s="3"/>
      <c r="Z58" s="3"/>
      <c r="AA58" s="3" t="s">
        <v>41</v>
      </c>
    </row>
    <row r="59" spans="1:27" x14ac:dyDescent="0.2">
      <c r="A59" s="5">
        <v>2221</v>
      </c>
      <c r="B59">
        <v>37350</v>
      </c>
      <c r="C59" s="3" t="s">
        <v>219</v>
      </c>
      <c r="D59" s="3" t="s">
        <v>220</v>
      </c>
      <c r="E59" s="3" t="s">
        <v>123</v>
      </c>
      <c r="F59" s="3" t="s">
        <v>124</v>
      </c>
      <c r="G59" s="3" t="s">
        <v>125</v>
      </c>
      <c r="H59" s="3" t="s">
        <v>32</v>
      </c>
      <c r="I59" s="3" t="s">
        <v>125</v>
      </c>
      <c r="J59" s="3" t="s">
        <v>48</v>
      </c>
      <c r="K59" s="3" t="s">
        <v>126</v>
      </c>
      <c r="L59" s="3" t="s">
        <v>115</v>
      </c>
      <c r="M59" t="b">
        <v>1</v>
      </c>
      <c r="N59" s="3" t="s">
        <v>73</v>
      </c>
      <c r="O59" s="3" t="s">
        <v>124</v>
      </c>
      <c r="P59" s="3" t="s">
        <v>124</v>
      </c>
      <c r="Q59" s="3" t="s">
        <v>36</v>
      </c>
      <c r="R59" s="3" t="s">
        <v>74</v>
      </c>
      <c r="S59" s="3"/>
      <c r="T59" s="2">
        <v>3000</v>
      </c>
      <c r="U59" s="3" t="s">
        <v>115</v>
      </c>
      <c r="V59" s="3"/>
      <c r="W59" s="3" t="s">
        <v>39</v>
      </c>
      <c r="X59" s="3" t="s">
        <v>40</v>
      </c>
      <c r="Y59" s="3"/>
      <c r="Z59" s="3">
        <v>4293</v>
      </c>
      <c r="AA59" s="3" t="s">
        <v>221</v>
      </c>
    </row>
    <row r="60" spans="1:27" x14ac:dyDescent="0.2">
      <c r="A60" s="5">
        <v>2243</v>
      </c>
      <c r="B60">
        <v>35030</v>
      </c>
      <c r="C60" s="3" t="s">
        <v>222</v>
      </c>
      <c r="D60" s="3" t="s">
        <v>223</v>
      </c>
      <c r="E60" s="3" t="s">
        <v>91</v>
      </c>
      <c r="F60" s="3" t="s">
        <v>92</v>
      </c>
      <c r="G60" s="3" t="s">
        <v>224</v>
      </c>
      <c r="H60" s="3" t="s">
        <v>32</v>
      </c>
      <c r="I60" s="3" t="s">
        <v>224</v>
      </c>
      <c r="J60" s="3" t="s">
        <v>48</v>
      </c>
      <c r="K60" s="3" t="s">
        <v>225</v>
      </c>
      <c r="L60" s="3" t="s">
        <v>95</v>
      </c>
      <c r="M60" t="b">
        <v>1</v>
      </c>
      <c r="N60" s="3" t="s">
        <v>84</v>
      </c>
      <c r="O60" s="3" t="s">
        <v>92</v>
      </c>
      <c r="P60" s="3" t="s">
        <v>92</v>
      </c>
      <c r="Q60" s="3" t="s">
        <v>36</v>
      </c>
      <c r="R60" s="3" t="s">
        <v>74</v>
      </c>
      <c r="S60" s="3"/>
      <c r="T60" s="2">
        <v>4001</v>
      </c>
      <c r="U60" s="3" t="s">
        <v>95</v>
      </c>
      <c r="V60" s="3"/>
      <c r="W60" s="3" t="s">
        <v>39</v>
      </c>
      <c r="X60" s="3" t="s">
        <v>40</v>
      </c>
      <c r="Y60" s="3"/>
      <c r="Z60" s="3"/>
      <c r="AA60" s="3" t="s">
        <v>41</v>
      </c>
    </row>
    <row r="61" spans="1:27" x14ac:dyDescent="0.2">
      <c r="A61" s="5">
        <v>2260</v>
      </c>
      <c r="B61">
        <v>36870</v>
      </c>
      <c r="C61" s="3"/>
      <c r="D61" s="3" t="s">
        <v>226</v>
      </c>
      <c r="E61" s="3" t="s">
        <v>66</v>
      </c>
      <c r="F61" s="3" t="s">
        <v>67</v>
      </c>
      <c r="G61" s="3" t="s">
        <v>93</v>
      </c>
      <c r="H61" s="3" t="s">
        <v>32</v>
      </c>
      <c r="I61" s="3" t="s">
        <v>93</v>
      </c>
      <c r="J61" s="3" t="s">
        <v>48</v>
      </c>
      <c r="K61" s="3" t="s">
        <v>94</v>
      </c>
      <c r="L61" s="3" t="s">
        <v>95</v>
      </c>
      <c r="M61" t="b">
        <v>1</v>
      </c>
      <c r="N61" s="3" t="s">
        <v>35</v>
      </c>
      <c r="O61" s="3" t="s">
        <v>67</v>
      </c>
      <c r="P61" s="3" t="s">
        <v>67</v>
      </c>
      <c r="Q61" s="3" t="s">
        <v>68</v>
      </c>
      <c r="R61" s="3" t="s">
        <v>69</v>
      </c>
      <c r="S61" s="3" t="s">
        <v>227</v>
      </c>
      <c r="T61" s="2">
        <v>4000</v>
      </c>
      <c r="U61" s="3" t="s">
        <v>95</v>
      </c>
      <c r="V61" s="3"/>
      <c r="W61" s="3" t="s">
        <v>39</v>
      </c>
      <c r="X61" s="3" t="s">
        <v>40</v>
      </c>
      <c r="Y61" s="3"/>
      <c r="Z61" s="3"/>
      <c r="AA61" s="3" t="s">
        <v>41</v>
      </c>
    </row>
    <row r="62" spans="1:27" x14ac:dyDescent="0.2">
      <c r="A62" s="5">
        <v>2262</v>
      </c>
      <c r="B62">
        <v>37463</v>
      </c>
      <c r="C62" s="3" t="s">
        <v>228</v>
      </c>
      <c r="D62" s="3" t="s">
        <v>229</v>
      </c>
      <c r="E62" s="3" t="s">
        <v>91</v>
      </c>
      <c r="F62" s="3" t="s">
        <v>92</v>
      </c>
      <c r="G62" s="3" t="s">
        <v>93</v>
      </c>
      <c r="H62" s="3" t="s">
        <v>32</v>
      </c>
      <c r="I62" s="3" t="s">
        <v>93</v>
      </c>
      <c r="J62" s="3" t="s">
        <v>48</v>
      </c>
      <c r="K62" s="3" t="s">
        <v>94</v>
      </c>
      <c r="L62" s="3" t="s">
        <v>95</v>
      </c>
      <c r="M62" t="b">
        <v>1</v>
      </c>
      <c r="N62" s="3" t="s">
        <v>84</v>
      </c>
      <c r="O62" s="3" t="s">
        <v>92</v>
      </c>
      <c r="P62" s="3" t="s">
        <v>92</v>
      </c>
      <c r="Q62" s="3" t="s">
        <v>36</v>
      </c>
      <c r="R62" s="3" t="s">
        <v>74</v>
      </c>
      <c r="S62" s="3"/>
      <c r="T62" s="2">
        <v>4000</v>
      </c>
      <c r="U62" s="3" t="s">
        <v>95</v>
      </c>
      <c r="V62" s="3"/>
      <c r="W62" s="3" t="s">
        <v>39</v>
      </c>
      <c r="X62" s="3" t="s">
        <v>40</v>
      </c>
      <c r="Y62" s="3"/>
      <c r="Z62" s="3"/>
      <c r="AA62" s="3" t="s">
        <v>41</v>
      </c>
    </row>
    <row r="63" spans="1:27" x14ac:dyDescent="0.2">
      <c r="A63" s="5">
        <v>2263</v>
      </c>
      <c r="B63">
        <v>37768</v>
      </c>
      <c r="C63" s="3" t="s">
        <v>230</v>
      </c>
      <c r="D63" s="3" t="s">
        <v>231</v>
      </c>
      <c r="E63" s="3" t="s">
        <v>91</v>
      </c>
      <c r="F63" s="3" t="s">
        <v>92</v>
      </c>
      <c r="G63" s="3" t="s">
        <v>93</v>
      </c>
      <c r="H63" s="3" t="s">
        <v>32</v>
      </c>
      <c r="I63" s="3" t="s">
        <v>93</v>
      </c>
      <c r="J63" s="3" t="s">
        <v>48</v>
      </c>
      <c r="K63" s="3" t="s">
        <v>94</v>
      </c>
      <c r="L63" s="3" t="s">
        <v>95</v>
      </c>
      <c r="M63" t="b">
        <v>1</v>
      </c>
      <c r="N63" s="3" t="s">
        <v>84</v>
      </c>
      <c r="O63" s="3" t="s">
        <v>92</v>
      </c>
      <c r="P63" s="3" t="s">
        <v>92</v>
      </c>
      <c r="Q63" s="3" t="s">
        <v>36</v>
      </c>
      <c r="R63" s="3" t="s">
        <v>74</v>
      </c>
      <c r="S63" s="3"/>
      <c r="T63" s="2">
        <v>4000</v>
      </c>
      <c r="U63" s="3" t="s">
        <v>95</v>
      </c>
      <c r="V63" s="3"/>
      <c r="W63" s="3" t="s">
        <v>39</v>
      </c>
      <c r="X63" s="3" t="s">
        <v>40</v>
      </c>
      <c r="Y63" s="3"/>
      <c r="Z63" s="3"/>
      <c r="AA63" s="3" t="s">
        <v>41</v>
      </c>
    </row>
    <row r="64" spans="1:27" x14ac:dyDescent="0.2">
      <c r="A64" s="5">
        <v>2266</v>
      </c>
      <c r="B64">
        <v>37141</v>
      </c>
      <c r="C64" s="3" t="s">
        <v>232</v>
      </c>
      <c r="D64" s="3" t="s">
        <v>233</v>
      </c>
      <c r="E64" s="3" t="s">
        <v>147</v>
      </c>
      <c r="F64" s="3" t="s">
        <v>234</v>
      </c>
      <c r="G64" s="3" t="s">
        <v>235</v>
      </c>
      <c r="H64" s="3" t="s">
        <v>32</v>
      </c>
      <c r="I64" s="3" t="s">
        <v>236</v>
      </c>
      <c r="J64" s="3" t="s">
        <v>48</v>
      </c>
      <c r="K64" s="3" t="s">
        <v>237</v>
      </c>
      <c r="L64" s="3" t="s">
        <v>83</v>
      </c>
      <c r="M64" t="b">
        <v>1</v>
      </c>
      <c r="N64" s="3" t="s">
        <v>139</v>
      </c>
      <c r="O64" s="3" t="s">
        <v>234</v>
      </c>
      <c r="P64" s="3" t="s">
        <v>234</v>
      </c>
      <c r="Q64" s="3" t="s">
        <v>116</v>
      </c>
      <c r="R64" s="3" t="s">
        <v>116</v>
      </c>
      <c r="S64" s="3"/>
      <c r="T64" s="2">
        <v>6009</v>
      </c>
      <c r="U64" s="3" t="s">
        <v>83</v>
      </c>
      <c r="V64" s="3"/>
      <c r="W64" s="3" t="s">
        <v>39</v>
      </c>
      <c r="X64" s="3" t="s">
        <v>40</v>
      </c>
      <c r="Y64" s="3"/>
      <c r="Z64" s="3"/>
      <c r="AA64" s="3" t="s">
        <v>41</v>
      </c>
    </row>
    <row r="65" spans="1:27" x14ac:dyDescent="0.2">
      <c r="A65" s="5">
        <v>2299</v>
      </c>
      <c r="B65">
        <v>37226</v>
      </c>
      <c r="C65" s="3" t="s">
        <v>238</v>
      </c>
      <c r="D65" s="3" t="s">
        <v>239</v>
      </c>
      <c r="E65" s="3" t="s">
        <v>240</v>
      </c>
      <c r="F65" s="3" t="s">
        <v>241</v>
      </c>
      <c r="G65" s="3" t="s">
        <v>242</v>
      </c>
      <c r="H65" s="3" t="s">
        <v>32</v>
      </c>
      <c r="I65" s="3" t="s">
        <v>242</v>
      </c>
      <c r="J65" s="3" t="s">
        <v>48</v>
      </c>
      <c r="K65" s="3" t="s">
        <v>243</v>
      </c>
      <c r="L65" s="3" t="s">
        <v>244</v>
      </c>
      <c r="M65" t="b">
        <v>1</v>
      </c>
      <c r="N65" s="3" t="s">
        <v>139</v>
      </c>
      <c r="O65" s="3" t="s">
        <v>241</v>
      </c>
      <c r="P65" s="3" t="s">
        <v>241</v>
      </c>
      <c r="Q65" s="3" t="s">
        <v>36</v>
      </c>
      <c r="R65" s="3" t="s">
        <v>54</v>
      </c>
      <c r="S65" s="3"/>
      <c r="T65" s="2">
        <v>8016</v>
      </c>
      <c r="U65" s="3" t="s">
        <v>244</v>
      </c>
      <c r="V65" s="3"/>
      <c r="W65" s="3" t="s">
        <v>39</v>
      </c>
      <c r="X65" s="3" t="s">
        <v>40</v>
      </c>
      <c r="Y65" s="3"/>
      <c r="Z65" s="3"/>
      <c r="AA65" s="3" t="s">
        <v>41</v>
      </c>
    </row>
    <row r="66" spans="1:27" x14ac:dyDescent="0.2">
      <c r="A66" s="5">
        <v>2335</v>
      </c>
      <c r="B66">
        <v>33453</v>
      </c>
      <c r="C66" s="3" t="s">
        <v>245</v>
      </c>
      <c r="D66" s="3" t="s">
        <v>246</v>
      </c>
      <c r="E66" s="3" t="s">
        <v>123</v>
      </c>
      <c r="F66" s="3" t="s">
        <v>124</v>
      </c>
      <c r="G66" s="3" t="s">
        <v>113</v>
      </c>
      <c r="H66" s="3" t="s">
        <v>32</v>
      </c>
      <c r="I66" s="3" t="s">
        <v>113</v>
      </c>
      <c r="J66" s="3" t="s">
        <v>48</v>
      </c>
      <c r="K66" s="3" t="s">
        <v>114</v>
      </c>
      <c r="L66" s="3" t="s">
        <v>115</v>
      </c>
      <c r="M66" t="b">
        <v>1</v>
      </c>
      <c r="N66" s="3" t="s">
        <v>73</v>
      </c>
      <c r="O66" s="3" t="s">
        <v>124</v>
      </c>
      <c r="P66" s="3" t="s">
        <v>124</v>
      </c>
      <c r="Q66" s="3" t="s">
        <v>36</v>
      </c>
      <c r="R66" s="3" t="s">
        <v>74</v>
      </c>
      <c r="S66" s="3"/>
      <c r="T66" s="2">
        <v>3000</v>
      </c>
      <c r="U66" s="3" t="s">
        <v>115</v>
      </c>
      <c r="V66" s="3"/>
      <c r="W66" s="3" t="s">
        <v>39</v>
      </c>
      <c r="X66" s="3" t="s">
        <v>40</v>
      </c>
      <c r="Y66" s="3"/>
      <c r="Z66" s="3"/>
      <c r="AA66" s="3" t="s">
        <v>41</v>
      </c>
    </row>
    <row r="67" spans="1:27" x14ac:dyDescent="0.2">
      <c r="A67" s="5">
        <v>2336</v>
      </c>
      <c r="B67">
        <v>37405</v>
      </c>
      <c r="C67" s="3" t="s">
        <v>247</v>
      </c>
      <c r="D67" s="3" t="s">
        <v>248</v>
      </c>
      <c r="E67" s="3" t="s">
        <v>123</v>
      </c>
      <c r="F67" s="3" t="s">
        <v>124</v>
      </c>
      <c r="G67" s="3" t="s">
        <v>113</v>
      </c>
      <c r="H67" s="3" t="s">
        <v>32</v>
      </c>
      <c r="I67" s="3" t="s">
        <v>113</v>
      </c>
      <c r="J67" s="3" t="s">
        <v>48</v>
      </c>
      <c r="K67" s="3" t="s">
        <v>114</v>
      </c>
      <c r="L67" s="3" t="s">
        <v>115</v>
      </c>
      <c r="M67" t="b">
        <v>1</v>
      </c>
      <c r="N67" s="3" t="s">
        <v>73</v>
      </c>
      <c r="O67" s="3" t="s">
        <v>124</v>
      </c>
      <c r="P67" s="3" t="s">
        <v>124</v>
      </c>
      <c r="Q67" s="3" t="s">
        <v>36</v>
      </c>
      <c r="R67" s="3" t="s">
        <v>74</v>
      </c>
      <c r="S67" s="3"/>
      <c r="T67" s="2">
        <v>3000</v>
      </c>
      <c r="U67" s="3" t="s">
        <v>115</v>
      </c>
      <c r="V67" s="3"/>
      <c r="W67" s="3" t="s">
        <v>39</v>
      </c>
      <c r="X67" s="3" t="s">
        <v>40</v>
      </c>
      <c r="Y67" s="3"/>
      <c r="Z67" s="3"/>
      <c r="AA67" s="3" t="s">
        <v>41</v>
      </c>
    </row>
    <row r="68" spans="1:27" x14ac:dyDescent="0.2">
      <c r="A68" s="5">
        <v>2338</v>
      </c>
      <c r="B68">
        <v>32421</v>
      </c>
      <c r="C68" s="3" t="s">
        <v>249</v>
      </c>
      <c r="D68" s="3" t="s">
        <v>250</v>
      </c>
      <c r="E68" s="3" t="s">
        <v>123</v>
      </c>
      <c r="F68" s="3" t="s">
        <v>124</v>
      </c>
      <c r="G68" s="3" t="s">
        <v>113</v>
      </c>
      <c r="H68" s="3" t="s">
        <v>32</v>
      </c>
      <c r="I68" s="3" t="s">
        <v>113</v>
      </c>
      <c r="J68" s="3" t="s">
        <v>48</v>
      </c>
      <c r="K68" s="3" t="s">
        <v>114</v>
      </c>
      <c r="L68" s="3" t="s">
        <v>115</v>
      </c>
      <c r="M68" t="b">
        <v>1</v>
      </c>
      <c r="N68" s="3" t="s">
        <v>73</v>
      </c>
      <c r="O68" s="3" t="s">
        <v>124</v>
      </c>
      <c r="P68" s="3" t="s">
        <v>124</v>
      </c>
      <c r="Q68" s="3" t="s">
        <v>36</v>
      </c>
      <c r="R68" s="3" t="s">
        <v>74</v>
      </c>
      <c r="S68" s="3"/>
      <c r="T68" s="2">
        <v>3000</v>
      </c>
      <c r="U68" s="3" t="s">
        <v>115</v>
      </c>
      <c r="V68" s="3"/>
      <c r="W68" s="3" t="s">
        <v>39</v>
      </c>
      <c r="X68" s="3" t="s">
        <v>40</v>
      </c>
      <c r="Y68" s="3"/>
      <c r="Z68" s="3"/>
      <c r="AA68" s="3" t="s">
        <v>41</v>
      </c>
    </row>
    <row r="69" spans="1:27" x14ac:dyDescent="0.2">
      <c r="A69" s="5">
        <v>2344</v>
      </c>
      <c r="B69">
        <v>35761</v>
      </c>
      <c r="C69" s="3" t="s">
        <v>251</v>
      </c>
      <c r="D69" s="3" t="s">
        <v>252</v>
      </c>
      <c r="E69" s="3" t="s">
        <v>91</v>
      </c>
      <c r="F69" s="3" t="s">
        <v>92</v>
      </c>
      <c r="G69" s="3" t="s">
        <v>100</v>
      </c>
      <c r="H69" s="3" t="s">
        <v>32</v>
      </c>
      <c r="I69" s="3" t="s">
        <v>100</v>
      </c>
      <c r="J69" s="3" t="s">
        <v>48</v>
      </c>
      <c r="K69" s="3" t="s">
        <v>101</v>
      </c>
      <c r="L69" s="3" t="s">
        <v>95</v>
      </c>
      <c r="M69" t="b">
        <v>1</v>
      </c>
      <c r="N69" s="3" t="s">
        <v>84</v>
      </c>
      <c r="O69" s="3" t="s">
        <v>92</v>
      </c>
      <c r="P69" s="3" t="s">
        <v>92</v>
      </c>
      <c r="Q69" s="3" t="s">
        <v>36</v>
      </c>
      <c r="R69" s="3" t="s">
        <v>74</v>
      </c>
      <c r="S69" s="3"/>
      <c r="T69" s="2">
        <v>4024</v>
      </c>
      <c r="U69" s="3" t="s">
        <v>95</v>
      </c>
      <c r="V69" s="3"/>
      <c r="W69" s="3" t="s">
        <v>39</v>
      </c>
      <c r="X69" s="3" t="s">
        <v>40</v>
      </c>
      <c r="Y69" s="3"/>
      <c r="Z69" s="3"/>
      <c r="AA69" s="3" t="s">
        <v>41</v>
      </c>
    </row>
    <row r="70" spans="1:27" x14ac:dyDescent="0.2">
      <c r="A70" s="5">
        <v>2347</v>
      </c>
      <c r="B70">
        <v>32013</v>
      </c>
      <c r="C70" s="3" t="s">
        <v>253</v>
      </c>
      <c r="D70" s="3" t="s">
        <v>254</v>
      </c>
      <c r="E70" s="3" t="s">
        <v>240</v>
      </c>
      <c r="F70" s="3" t="s">
        <v>241</v>
      </c>
      <c r="G70" s="3" t="s">
        <v>255</v>
      </c>
      <c r="H70" s="3" t="s">
        <v>256</v>
      </c>
      <c r="I70" s="3" t="s">
        <v>257</v>
      </c>
      <c r="J70" s="3" t="s">
        <v>48</v>
      </c>
      <c r="K70" s="3" t="s">
        <v>258</v>
      </c>
      <c r="L70" s="3" t="s">
        <v>244</v>
      </c>
      <c r="M70" t="b">
        <v>1</v>
      </c>
      <c r="N70" s="3" t="s">
        <v>139</v>
      </c>
      <c r="O70" s="3" t="s">
        <v>241</v>
      </c>
      <c r="P70" s="3" t="s">
        <v>241</v>
      </c>
      <c r="Q70" s="3" t="s">
        <v>36</v>
      </c>
      <c r="R70" s="3" t="s">
        <v>54</v>
      </c>
      <c r="S70" s="3"/>
      <c r="T70" s="2">
        <v>8011</v>
      </c>
      <c r="U70" s="3" t="s">
        <v>244</v>
      </c>
      <c r="V70" s="3"/>
      <c r="W70" s="3" t="s">
        <v>39</v>
      </c>
      <c r="X70" s="3" t="s">
        <v>40</v>
      </c>
      <c r="Y70" s="3"/>
      <c r="Z70" s="3"/>
      <c r="AA70" s="3" t="s">
        <v>41</v>
      </c>
    </row>
    <row r="71" spans="1:27" x14ac:dyDescent="0.2">
      <c r="A71" s="5">
        <v>2348</v>
      </c>
      <c r="B71">
        <v>32014</v>
      </c>
      <c r="C71" s="3" t="s">
        <v>259</v>
      </c>
      <c r="D71" s="3" t="s">
        <v>260</v>
      </c>
      <c r="E71" s="3" t="s">
        <v>240</v>
      </c>
      <c r="F71" s="3" t="s">
        <v>241</v>
      </c>
      <c r="G71" s="3" t="s">
        <v>261</v>
      </c>
      <c r="H71" s="3" t="s">
        <v>256</v>
      </c>
      <c r="I71" s="3" t="s">
        <v>262</v>
      </c>
      <c r="J71" s="3" t="s">
        <v>48</v>
      </c>
      <c r="K71" s="3" t="s">
        <v>258</v>
      </c>
      <c r="L71" s="3" t="s">
        <v>244</v>
      </c>
      <c r="M71" t="b">
        <v>1</v>
      </c>
      <c r="N71" s="3" t="s">
        <v>139</v>
      </c>
      <c r="O71" s="3" t="s">
        <v>241</v>
      </c>
      <c r="P71" s="3" t="s">
        <v>241</v>
      </c>
      <c r="Q71" s="3" t="s">
        <v>36</v>
      </c>
      <c r="R71" s="3" t="s">
        <v>54</v>
      </c>
      <c r="S71" s="3"/>
      <c r="T71" s="2">
        <v>8012</v>
      </c>
      <c r="U71" s="3" t="s">
        <v>244</v>
      </c>
      <c r="V71" s="3"/>
      <c r="W71" s="3" t="s">
        <v>39</v>
      </c>
      <c r="X71" s="3" t="s">
        <v>40</v>
      </c>
      <c r="Y71" s="3"/>
      <c r="Z71" s="3"/>
      <c r="AA71" s="3" t="s">
        <v>41</v>
      </c>
    </row>
    <row r="72" spans="1:27" x14ac:dyDescent="0.2">
      <c r="A72" s="5">
        <v>2354</v>
      </c>
      <c r="B72">
        <v>36936</v>
      </c>
      <c r="C72" s="3" t="s">
        <v>263</v>
      </c>
      <c r="D72" s="3" t="s">
        <v>264</v>
      </c>
      <c r="E72" s="3" t="s">
        <v>174</v>
      </c>
      <c r="F72" s="3" t="s">
        <v>175</v>
      </c>
      <c r="G72" s="3" t="s">
        <v>125</v>
      </c>
      <c r="H72" s="3" t="s">
        <v>32</v>
      </c>
      <c r="I72" s="3" t="s">
        <v>125</v>
      </c>
      <c r="J72" s="3" t="s">
        <v>48</v>
      </c>
      <c r="K72" s="3" t="s">
        <v>126</v>
      </c>
      <c r="L72" s="3" t="s">
        <v>115</v>
      </c>
      <c r="M72" t="b">
        <v>1</v>
      </c>
      <c r="N72" s="3" t="s">
        <v>84</v>
      </c>
      <c r="O72" s="3" t="s">
        <v>175</v>
      </c>
      <c r="P72" s="3" t="s">
        <v>175</v>
      </c>
      <c r="Q72" s="3" t="s">
        <v>36</v>
      </c>
      <c r="R72" s="3" t="s">
        <v>74</v>
      </c>
      <c r="S72" s="3"/>
      <c r="T72" s="2">
        <v>3001</v>
      </c>
      <c r="U72" s="3" t="s">
        <v>115</v>
      </c>
      <c r="V72" s="3"/>
      <c r="W72" s="3" t="s">
        <v>39</v>
      </c>
      <c r="X72" s="3" t="s">
        <v>40</v>
      </c>
      <c r="Y72" s="3"/>
      <c r="Z72" s="3"/>
      <c r="AA72" s="3" t="s">
        <v>41</v>
      </c>
    </row>
    <row r="73" spans="1:27" x14ac:dyDescent="0.2">
      <c r="A73" s="5">
        <v>2355</v>
      </c>
      <c r="B73">
        <v>37488</v>
      </c>
      <c r="C73" s="3" t="s">
        <v>265</v>
      </c>
      <c r="D73" s="3" t="s">
        <v>266</v>
      </c>
      <c r="E73" s="3" t="s">
        <v>123</v>
      </c>
      <c r="F73" s="3" t="s">
        <v>124</v>
      </c>
      <c r="G73" s="3" t="s">
        <v>125</v>
      </c>
      <c r="H73" s="3" t="s">
        <v>32</v>
      </c>
      <c r="I73" s="3" t="s">
        <v>125</v>
      </c>
      <c r="J73" s="3" t="s">
        <v>48</v>
      </c>
      <c r="K73" s="3" t="s">
        <v>126</v>
      </c>
      <c r="L73" s="3" t="s">
        <v>115</v>
      </c>
      <c r="M73" t="b">
        <v>1</v>
      </c>
      <c r="N73" s="3" t="s">
        <v>73</v>
      </c>
      <c r="O73" s="3" t="s">
        <v>124</v>
      </c>
      <c r="P73" s="3" t="s">
        <v>124</v>
      </c>
      <c r="Q73" s="3" t="s">
        <v>36</v>
      </c>
      <c r="R73" s="3" t="s">
        <v>74</v>
      </c>
      <c r="S73" s="3"/>
      <c r="T73" s="2">
        <v>3001</v>
      </c>
      <c r="U73" s="3" t="s">
        <v>115</v>
      </c>
      <c r="V73" s="3"/>
      <c r="W73" s="3" t="s">
        <v>39</v>
      </c>
      <c r="X73" s="3" t="s">
        <v>40</v>
      </c>
      <c r="Y73" s="3"/>
      <c r="Z73" s="3"/>
      <c r="AA73" s="3" t="s">
        <v>41</v>
      </c>
    </row>
    <row r="74" spans="1:27" x14ac:dyDescent="0.2">
      <c r="A74" s="5">
        <v>2356</v>
      </c>
      <c r="B74">
        <v>37276</v>
      </c>
      <c r="C74" s="3" t="s">
        <v>267</v>
      </c>
      <c r="D74" s="3" t="s">
        <v>268</v>
      </c>
      <c r="E74" s="3" t="s">
        <v>123</v>
      </c>
      <c r="F74" s="3" t="s">
        <v>124</v>
      </c>
      <c r="G74" s="3" t="s">
        <v>125</v>
      </c>
      <c r="H74" s="3" t="s">
        <v>32</v>
      </c>
      <c r="I74" s="3" t="s">
        <v>125</v>
      </c>
      <c r="J74" s="3" t="s">
        <v>48</v>
      </c>
      <c r="K74" s="3" t="s">
        <v>126</v>
      </c>
      <c r="L74" s="3" t="s">
        <v>115</v>
      </c>
      <c r="M74" t="b">
        <v>1</v>
      </c>
      <c r="N74" s="3" t="s">
        <v>73</v>
      </c>
      <c r="O74" s="3" t="s">
        <v>124</v>
      </c>
      <c r="P74" s="3" t="s">
        <v>124</v>
      </c>
      <c r="Q74" s="3" t="s">
        <v>36</v>
      </c>
      <c r="R74" s="3" t="s">
        <v>74</v>
      </c>
      <c r="S74" s="3"/>
      <c r="T74" s="2">
        <v>3001</v>
      </c>
      <c r="U74" s="3" t="s">
        <v>115</v>
      </c>
      <c r="V74" s="3"/>
      <c r="W74" s="3" t="s">
        <v>39</v>
      </c>
      <c r="X74" s="3" t="s">
        <v>40</v>
      </c>
      <c r="Y74" s="3"/>
      <c r="Z74" s="3"/>
      <c r="AA74" s="3" t="s">
        <v>41</v>
      </c>
    </row>
    <row r="75" spans="1:27" x14ac:dyDescent="0.2">
      <c r="A75" s="5">
        <v>2358</v>
      </c>
      <c r="B75">
        <v>37661</v>
      </c>
      <c r="C75" s="3" t="s">
        <v>269</v>
      </c>
      <c r="D75" s="3" t="s">
        <v>270</v>
      </c>
      <c r="E75" s="3" t="s">
        <v>123</v>
      </c>
      <c r="F75" s="3" t="s">
        <v>124</v>
      </c>
      <c r="G75" s="3" t="s">
        <v>113</v>
      </c>
      <c r="H75" s="3" t="s">
        <v>32</v>
      </c>
      <c r="I75" s="3" t="s">
        <v>113</v>
      </c>
      <c r="J75" s="3" t="s">
        <v>48</v>
      </c>
      <c r="K75" s="3" t="s">
        <v>114</v>
      </c>
      <c r="L75" s="3" t="s">
        <v>115</v>
      </c>
      <c r="M75" t="b">
        <v>1</v>
      </c>
      <c r="N75" s="3" t="s">
        <v>73</v>
      </c>
      <c r="O75" s="3" t="s">
        <v>124</v>
      </c>
      <c r="P75" s="3" t="s">
        <v>124</v>
      </c>
      <c r="Q75" s="3" t="s">
        <v>36</v>
      </c>
      <c r="R75" s="3" t="s">
        <v>74</v>
      </c>
      <c r="S75" s="3"/>
      <c r="T75" s="2">
        <v>3000</v>
      </c>
      <c r="U75" s="3" t="s">
        <v>115</v>
      </c>
      <c r="V75" s="3"/>
      <c r="W75" s="3" t="s">
        <v>39</v>
      </c>
      <c r="X75" s="3" t="s">
        <v>40</v>
      </c>
      <c r="Y75" s="3"/>
      <c r="Z75" s="3"/>
      <c r="AA75" s="3" t="s">
        <v>41</v>
      </c>
    </row>
    <row r="76" spans="1:27" x14ac:dyDescent="0.2">
      <c r="A76" s="5">
        <v>2362</v>
      </c>
      <c r="B76">
        <v>36735</v>
      </c>
      <c r="C76" s="3" t="s">
        <v>271</v>
      </c>
      <c r="D76" s="3" t="s">
        <v>272</v>
      </c>
      <c r="E76" s="3" t="s">
        <v>78</v>
      </c>
      <c r="F76" s="3" t="s">
        <v>273</v>
      </c>
      <c r="G76" s="3" t="s">
        <v>274</v>
      </c>
      <c r="H76" s="3" t="s">
        <v>32</v>
      </c>
      <c r="I76" s="3" t="s">
        <v>274</v>
      </c>
      <c r="J76" s="3" t="s">
        <v>81</v>
      </c>
      <c r="K76" s="3" t="s">
        <v>275</v>
      </c>
      <c r="L76" s="3" t="s">
        <v>95</v>
      </c>
      <c r="M76" t="b">
        <v>1</v>
      </c>
      <c r="N76" s="3" t="s">
        <v>84</v>
      </c>
      <c r="O76" s="3" t="s">
        <v>273</v>
      </c>
      <c r="P76" s="3" t="s">
        <v>79</v>
      </c>
      <c r="Q76" s="3" t="s">
        <v>116</v>
      </c>
      <c r="R76" s="3" t="s">
        <v>116</v>
      </c>
      <c r="S76" s="3"/>
      <c r="T76" s="2">
        <v>4128</v>
      </c>
      <c r="U76" s="3" t="s">
        <v>81</v>
      </c>
      <c r="V76" s="3"/>
      <c r="W76" s="3" t="s">
        <v>39</v>
      </c>
      <c r="X76" s="3" t="s">
        <v>40</v>
      </c>
      <c r="Y76" s="3"/>
      <c r="Z76" s="3"/>
      <c r="AA76" s="3" t="s">
        <v>41</v>
      </c>
    </row>
    <row r="77" spans="1:27" x14ac:dyDescent="0.2">
      <c r="A77" s="5">
        <v>2363</v>
      </c>
      <c r="B77">
        <v>36737</v>
      </c>
      <c r="C77" s="3" t="s">
        <v>276</v>
      </c>
      <c r="D77" s="3" t="s">
        <v>277</v>
      </c>
      <c r="E77" s="3" t="s">
        <v>78</v>
      </c>
      <c r="F77" s="3" t="s">
        <v>273</v>
      </c>
      <c r="G77" s="3" t="s">
        <v>274</v>
      </c>
      <c r="H77" s="3" t="s">
        <v>32</v>
      </c>
      <c r="I77" s="3" t="s">
        <v>274</v>
      </c>
      <c r="J77" s="3" t="s">
        <v>81</v>
      </c>
      <c r="K77" s="3" t="s">
        <v>275</v>
      </c>
      <c r="L77" s="3" t="s">
        <v>95</v>
      </c>
      <c r="M77" t="b">
        <v>1</v>
      </c>
      <c r="N77" s="3" t="s">
        <v>84</v>
      </c>
      <c r="O77" s="3" t="s">
        <v>273</v>
      </c>
      <c r="P77" s="3" t="s">
        <v>79</v>
      </c>
      <c r="Q77" s="3" t="s">
        <v>116</v>
      </c>
      <c r="R77" s="3" t="s">
        <v>116</v>
      </c>
      <c r="S77" s="3"/>
      <c r="T77" s="2">
        <v>4128</v>
      </c>
      <c r="U77" s="3" t="s">
        <v>81</v>
      </c>
      <c r="V77" s="3"/>
      <c r="W77" s="3" t="s">
        <v>39</v>
      </c>
      <c r="X77" s="3" t="s">
        <v>40</v>
      </c>
      <c r="Y77" s="3"/>
      <c r="Z77" s="3"/>
      <c r="AA77" s="3" t="s">
        <v>41</v>
      </c>
    </row>
    <row r="78" spans="1:27" x14ac:dyDescent="0.2">
      <c r="A78" s="5">
        <v>2364</v>
      </c>
      <c r="B78">
        <v>36739</v>
      </c>
      <c r="C78" s="3" t="s">
        <v>278</v>
      </c>
      <c r="D78" s="3" t="s">
        <v>279</v>
      </c>
      <c r="E78" s="3" t="s">
        <v>78</v>
      </c>
      <c r="F78" s="3" t="s">
        <v>273</v>
      </c>
      <c r="G78" s="3" t="s">
        <v>274</v>
      </c>
      <c r="H78" s="3" t="s">
        <v>32</v>
      </c>
      <c r="I78" s="3" t="s">
        <v>274</v>
      </c>
      <c r="J78" s="3" t="s">
        <v>81</v>
      </c>
      <c r="K78" s="3" t="s">
        <v>275</v>
      </c>
      <c r="L78" s="3" t="s">
        <v>95</v>
      </c>
      <c r="M78" t="b">
        <v>1</v>
      </c>
      <c r="N78" s="3" t="s">
        <v>84</v>
      </c>
      <c r="O78" s="3" t="s">
        <v>273</v>
      </c>
      <c r="P78" s="3" t="s">
        <v>79</v>
      </c>
      <c r="Q78" s="3" t="s">
        <v>116</v>
      </c>
      <c r="R78" s="3" t="s">
        <v>116</v>
      </c>
      <c r="S78" s="3" t="s">
        <v>280</v>
      </c>
      <c r="T78" s="2">
        <v>4128</v>
      </c>
      <c r="U78" s="3" t="s">
        <v>81</v>
      </c>
      <c r="V78" s="3"/>
      <c r="W78" s="3" t="s">
        <v>39</v>
      </c>
      <c r="X78" s="3" t="s">
        <v>40</v>
      </c>
      <c r="Y78" s="3"/>
      <c r="Z78" s="3"/>
      <c r="AA78" s="3" t="s">
        <v>41</v>
      </c>
    </row>
    <row r="79" spans="1:27" x14ac:dyDescent="0.2">
      <c r="A79" s="5">
        <v>2365</v>
      </c>
      <c r="B79">
        <v>36883</v>
      </c>
      <c r="C79" s="3"/>
      <c r="D79" s="3" t="s">
        <v>281</v>
      </c>
      <c r="E79" s="3" t="s">
        <v>78</v>
      </c>
      <c r="F79" s="3" t="s">
        <v>273</v>
      </c>
      <c r="G79" s="3" t="s">
        <v>274</v>
      </c>
      <c r="H79" s="3" t="s">
        <v>32</v>
      </c>
      <c r="I79" s="3" t="s">
        <v>274</v>
      </c>
      <c r="J79" s="3" t="s">
        <v>81</v>
      </c>
      <c r="K79" s="3" t="s">
        <v>275</v>
      </c>
      <c r="L79" s="3" t="s">
        <v>95</v>
      </c>
      <c r="M79" t="b">
        <v>1</v>
      </c>
      <c r="N79" s="3" t="s">
        <v>84</v>
      </c>
      <c r="O79" s="3" t="s">
        <v>273</v>
      </c>
      <c r="P79" s="3" t="s">
        <v>79</v>
      </c>
      <c r="Q79" s="3" t="s">
        <v>116</v>
      </c>
      <c r="R79" s="3" t="s">
        <v>116</v>
      </c>
      <c r="S79" s="3"/>
      <c r="T79" s="2">
        <v>4128</v>
      </c>
      <c r="U79" s="3" t="s">
        <v>81</v>
      </c>
      <c r="V79" s="3"/>
      <c r="W79" s="3" t="s">
        <v>39</v>
      </c>
      <c r="X79" s="3" t="s">
        <v>40</v>
      </c>
      <c r="Y79" s="3"/>
      <c r="Z79" s="3"/>
      <c r="AA79" s="3" t="s">
        <v>41</v>
      </c>
    </row>
    <row r="80" spans="1:27" x14ac:dyDescent="0.2">
      <c r="A80" s="5">
        <v>2369</v>
      </c>
      <c r="B80">
        <v>36744</v>
      </c>
      <c r="C80" s="3" t="s">
        <v>282</v>
      </c>
      <c r="D80" s="3" t="s">
        <v>283</v>
      </c>
      <c r="E80" s="3" t="s">
        <v>78</v>
      </c>
      <c r="F80" s="3" t="s">
        <v>273</v>
      </c>
      <c r="G80" s="3" t="s">
        <v>274</v>
      </c>
      <c r="H80" s="3" t="s">
        <v>32</v>
      </c>
      <c r="I80" s="3" t="s">
        <v>274</v>
      </c>
      <c r="J80" s="3" t="s">
        <v>81</v>
      </c>
      <c r="K80" s="3" t="s">
        <v>275</v>
      </c>
      <c r="L80" s="3" t="s">
        <v>95</v>
      </c>
      <c r="M80" t="b">
        <v>1</v>
      </c>
      <c r="N80" s="3" t="s">
        <v>84</v>
      </c>
      <c r="O80" s="3" t="s">
        <v>273</v>
      </c>
      <c r="P80" s="3" t="s">
        <v>79</v>
      </c>
      <c r="Q80" s="3" t="s">
        <v>116</v>
      </c>
      <c r="R80" s="3" t="s">
        <v>116</v>
      </c>
      <c r="S80" s="3"/>
      <c r="T80" s="2">
        <v>4128</v>
      </c>
      <c r="U80" s="3" t="s">
        <v>81</v>
      </c>
      <c r="V80" s="3"/>
      <c r="W80" s="3" t="s">
        <v>39</v>
      </c>
      <c r="X80" s="3" t="s">
        <v>40</v>
      </c>
      <c r="Y80" s="3"/>
      <c r="Z80" s="3"/>
      <c r="AA80" s="3" t="s">
        <v>41</v>
      </c>
    </row>
    <row r="81" spans="1:27" x14ac:dyDescent="0.2">
      <c r="A81" s="5">
        <v>2374</v>
      </c>
      <c r="B81">
        <v>37523</v>
      </c>
      <c r="C81" s="3" t="s">
        <v>284</v>
      </c>
      <c r="D81" s="3" t="s">
        <v>285</v>
      </c>
      <c r="E81" s="3" t="s">
        <v>78</v>
      </c>
      <c r="F81" s="3" t="s">
        <v>273</v>
      </c>
      <c r="G81" s="3" t="s">
        <v>274</v>
      </c>
      <c r="H81" s="3" t="s">
        <v>32</v>
      </c>
      <c r="I81" s="3" t="s">
        <v>274</v>
      </c>
      <c r="J81" s="3" t="s">
        <v>81</v>
      </c>
      <c r="K81" s="3" t="s">
        <v>275</v>
      </c>
      <c r="L81" s="3" t="s">
        <v>95</v>
      </c>
      <c r="M81" t="b">
        <v>1</v>
      </c>
      <c r="N81" s="3" t="s">
        <v>84</v>
      </c>
      <c r="O81" s="3" t="s">
        <v>273</v>
      </c>
      <c r="P81" s="3" t="s">
        <v>79</v>
      </c>
      <c r="Q81" s="3" t="s">
        <v>116</v>
      </c>
      <c r="R81" s="3" t="s">
        <v>116</v>
      </c>
      <c r="S81" s="3"/>
      <c r="T81" s="2">
        <v>4128</v>
      </c>
      <c r="U81" s="3" t="s">
        <v>81</v>
      </c>
      <c r="V81" s="3"/>
      <c r="W81" s="3" t="s">
        <v>39</v>
      </c>
      <c r="X81" s="3" t="s">
        <v>40</v>
      </c>
      <c r="Y81" s="3"/>
      <c r="Z81" s="3"/>
      <c r="AA81" s="3" t="s">
        <v>41</v>
      </c>
    </row>
    <row r="82" spans="1:27" x14ac:dyDescent="0.2">
      <c r="A82" s="5">
        <v>2383</v>
      </c>
      <c r="B82">
        <v>37272</v>
      </c>
      <c r="C82" s="3" t="s">
        <v>286</v>
      </c>
      <c r="D82" s="3" t="s">
        <v>287</v>
      </c>
      <c r="E82" s="3" t="s">
        <v>78</v>
      </c>
      <c r="F82" s="3" t="s">
        <v>273</v>
      </c>
      <c r="G82" s="3" t="s">
        <v>274</v>
      </c>
      <c r="H82" s="3" t="s">
        <v>32</v>
      </c>
      <c r="I82" s="3" t="s">
        <v>274</v>
      </c>
      <c r="J82" s="3" t="s">
        <v>81</v>
      </c>
      <c r="K82" s="3" t="s">
        <v>275</v>
      </c>
      <c r="L82" s="3" t="s">
        <v>95</v>
      </c>
      <c r="M82" t="b">
        <v>1</v>
      </c>
      <c r="N82" s="3" t="s">
        <v>84</v>
      </c>
      <c r="O82" s="3" t="s">
        <v>273</v>
      </c>
      <c r="P82" s="3" t="s">
        <v>79</v>
      </c>
      <c r="Q82" s="3" t="s">
        <v>116</v>
      </c>
      <c r="R82" s="3" t="s">
        <v>116</v>
      </c>
      <c r="S82" s="3"/>
      <c r="T82" s="2">
        <v>4128</v>
      </c>
      <c r="U82" s="3" t="s">
        <v>81</v>
      </c>
      <c r="V82" s="3"/>
      <c r="W82" s="3" t="s">
        <v>39</v>
      </c>
      <c r="X82" s="3" t="s">
        <v>40</v>
      </c>
      <c r="Y82" s="3"/>
      <c r="Z82" s="3"/>
      <c r="AA82" s="3" t="s">
        <v>41</v>
      </c>
    </row>
    <row r="83" spans="1:27" x14ac:dyDescent="0.2">
      <c r="A83" s="5">
        <v>2384</v>
      </c>
      <c r="B83">
        <v>37312</v>
      </c>
      <c r="C83" s="3" t="s">
        <v>288</v>
      </c>
      <c r="D83" s="3" t="s">
        <v>289</v>
      </c>
      <c r="E83" s="3" t="s">
        <v>78</v>
      </c>
      <c r="F83" s="3" t="s">
        <v>273</v>
      </c>
      <c r="G83" s="3" t="s">
        <v>274</v>
      </c>
      <c r="H83" s="3" t="s">
        <v>32</v>
      </c>
      <c r="I83" s="3" t="s">
        <v>274</v>
      </c>
      <c r="J83" s="3" t="s">
        <v>81</v>
      </c>
      <c r="K83" s="3" t="s">
        <v>275</v>
      </c>
      <c r="L83" s="3" t="s">
        <v>95</v>
      </c>
      <c r="M83" t="b">
        <v>1</v>
      </c>
      <c r="N83" s="3" t="s">
        <v>84</v>
      </c>
      <c r="O83" s="3" t="s">
        <v>273</v>
      </c>
      <c r="P83" s="3" t="s">
        <v>79</v>
      </c>
      <c r="Q83" s="3" t="s">
        <v>116</v>
      </c>
      <c r="R83" s="3" t="s">
        <v>116</v>
      </c>
      <c r="S83" s="3"/>
      <c r="T83" s="2">
        <v>4128</v>
      </c>
      <c r="U83" s="3" t="s">
        <v>81</v>
      </c>
      <c r="V83" s="3"/>
      <c r="W83" s="3" t="s">
        <v>39</v>
      </c>
      <c r="X83" s="3" t="s">
        <v>40</v>
      </c>
      <c r="Y83" s="3"/>
      <c r="Z83" s="3"/>
      <c r="AA83" s="3" t="s">
        <v>41</v>
      </c>
    </row>
    <row r="84" spans="1:27" x14ac:dyDescent="0.2">
      <c r="A84" s="5">
        <v>2389</v>
      </c>
      <c r="B84">
        <v>36887</v>
      </c>
      <c r="C84" s="3" t="s">
        <v>290</v>
      </c>
      <c r="D84" s="3" t="s">
        <v>291</v>
      </c>
      <c r="E84" s="3" t="s">
        <v>66</v>
      </c>
      <c r="F84" s="3" t="s">
        <v>67</v>
      </c>
      <c r="G84" s="3" t="s">
        <v>274</v>
      </c>
      <c r="H84" s="3" t="s">
        <v>32</v>
      </c>
      <c r="I84" s="3" t="s">
        <v>274</v>
      </c>
      <c r="J84" s="3" t="s">
        <v>81</v>
      </c>
      <c r="K84" s="3" t="s">
        <v>275</v>
      </c>
      <c r="L84" s="3" t="s">
        <v>95</v>
      </c>
      <c r="M84" t="b">
        <v>1</v>
      </c>
      <c r="N84" s="3" t="s">
        <v>35</v>
      </c>
      <c r="O84" s="3" t="s">
        <v>67</v>
      </c>
      <c r="P84" s="3" t="s">
        <v>67</v>
      </c>
      <c r="Q84" s="3" t="s">
        <v>68</v>
      </c>
      <c r="R84" s="3" t="s">
        <v>69</v>
      </c>
      <c r="S84" s="3"/>
      <c r="T84" s="2">
        <v>4128</v>
      </c>
      <c r="U84" s="3" t="s">
        <v>81</v>
      </c>
      <c r="V84" s="3"/>
      <c r="W84" s="3" t="s">
        <v>39</v>
      </c>
      <c r="X84" s="3" t="s">
        <v>40</v>
      </c>
      <c r="Y84" s="3"/>
      <c r="Z84" s="3"/>
      <c r="AA84" s="3" t="s">
        <v>41</v>
      </c>
    </row>
    <row r="85" spans="1:27" x14ac:dyDescent="0.2">
      <c r="A85" s="5">
        <v>2390</v>
      </c>
      <c r="B85">
        <v>36888</v>
      </c>
      <c r="C85" s="3" t="s">
        <v>292</v>
      </c>
      <c r="D85" s="3" t="s">
        <v>293</v>
      </c>
      <c r="E85" s="3" t="s">
        <v>66</v>
      </c>
      <c r="F85" s="3" t="s">
        <v>67</v>
      </c>
      <c r="G85" s="3" t="s">
        <v>274</v>
      </c>
      <c r="H85" s="3" t="s">
        <v>32</v>
      </c>
      <c r="I85" s="3" t="s">
        <v>274</v>
      </c>
      <c r="J85" s="3" t="s">
        <v>81</v>
      </c>
      <c r="K85" s="3" t="s">
        <v>275</v>
      </c>
      <c r="L85" s="3" t="s">
        <v>95</v>
      </c>
      <c r="M85" t="b">
        <v>1</v>
      </c>
      <c r="N85" s="3" t="s">
        <v>35</v>
      </c>
      <c r="O85" s="3" t="s">
        <v>67</v>
      </c>
      <c r="P85" s="3" t="s">
        <v>67</v>
      </c>
      <c r="Q85" s="3" t="s">
        <v>68</v>
      </c>
      <c r="R85" s="3" t="s">
        <v>69</v>
      </c>
      <c r="S85" s="3"/>
      <c r="T85" s="2">
        <v>4128</v>
      </c>
      <c r="U85" s="3" t="s">
        <v>81</v>
      </c>
      <c r="V85" s="3"/>
      <c r="W85" s="3" t="s">
        <v>39</v>
      </c>
      <c r="X85" s="3" t="s">
        <v>40</v>
      </c>
      <c r="Y85" s="3"/>
      <c r="Z85" s="3"/>
      <c r="AA85" s="3" t="s">
        <v>41</v>
      </c>
    </row>
    <row r="86" spans="1:27" x14ac:dyDescent="0.2">
      <c r="A86" s="5">
        <v>2394</v>
      </c>
      <c r="B86">
        <v>37280</v>
      </c>
      <c r="C86" s="3" t="s">
        <v>294</v>
      </c>
      <c r="D86" s="3" t="s">
        <v>295</v>
      </c>
      <c r="E86" s="3" t="s">
        <v>66</v>
      </c>
      <c r="F86" s="3" t="s">
        <v>67</v>
      </c>
      <c r="G86" s="3" t="s">
        <v>93</v>
      </c>
      <c r="H86" s="3" t="s">
        <v>32</v>
      </c>
      <c r="I86" s="3" t="s">
        <v>93</v>
      </c>
      <c r="J86" s="3" t="s">
        <v>48</v>
      </c>
      <c r="K86" s="3" t="s">
        <v>94</v>
      </c>
      <c r="L86" s="3" t="s">
        <v>95</v>
      </c>
      <c r="M86" t="b">
        <v>1</v>
      </c>
      <c r="N86" s="3" t="s">
        <v>35</v>
      </c>
      <c r="O86" s="3" t="s">
        <v>67</v>
      </c>
      <c r="P86" s="3" t="s">
        <v>67</v>
      </c>
      <c r="Q86" s="3" t="s">
        <v>68</v>
      </c>
      <c r="R86" s="3" t="s">
        <v>69</v>
      </c>
      <c r="S86" s="3" t="s">
        <v>227</v>
      </c>
      <c r="T86" s="2">
        <v>4000</v>
      </c>
      <c r="U86" s="3" t="s">
        <v>95</v>
      </c>
      <c r="V86" s="3"/>
      <c r="W86" s="3" t="s">
        <v>39</v>
      </c>
      <c r="X86" s="3" t="s">
        <v>40</v>
      </c>
      <c r="Y86" s="3"/>
      <c r="Z86" s="3"/>
      <c r="AA86" s="3" t="s">
        <v>41</v>
      </c>
    </row>
    <row r="87" spans="1:27" x14ac:dyDescent="0.2">
      <c r="A87" s="5">
        <v>2396</v>
      </c>
      <c r="B87">
        <v>36884</v>
      </c>
      <c r="C87" s="3" t="s">
        <v>296</v>
      </c>
      <c r="D87" s="3" t="s">
        <v>297</v>
      </c>
      <c r="E87" s="3" t="s">
        <v>78</v>
      </c>
      <c r="F87" s="3" t="s">
        <v>273</v>
      </c>
      <c r="G87" s="3" t="s">
        <v>274</v>
      </c>
      <c r="H87" s="3" t="s">
        <v>32</v>
      </c>
      <c r="I87" s="3" t="s">
        <v>274</v>
      </c>
      <c r="J87" s="3" t="s">
        <v>81</v>
      </c>
      <c r="K87" s="3" t="s">
        <v>275</v>
      </c>
      <c r="L87" s="3" t="s">
        <v>95</v>
      </c>
      <c r="M87" t="b">
        <v>1</v>
      </c>
      <c r="N87" s="3" t="s">
        <v>84</v>
      </c>
      <c r="O87" s="3" t="s">
        <v>273</v>
      </c>
      <c r="P87" s="3" t="s">
        <v>79</v>
      </c>
      <c r="Q87" s="3" t="s">
        <v>116</v>
      </c>
      <c r="R87" s="3" t="s">
        <v>116</v>
      </c>
      <c r="S87" s="3"/>
      <c r="T87" s="2">
        <v>4128</v>
      </c>
      <c r="U87" s="3" t="s">
        <v>81</v>
      </c>
      <c r="V87" s="3"/>
      <c r="W87" s="3" t="s">
        <v>39</v>
      </c>
      <c r="X87" s="3" t="s">
        <v>40</v>
      </c>
      <c r="Y87" s="3"/>
      <c r="Z87" s="3"/>
      <c r="AA87" s="3" t="s">
        <v>41</v>
      </c>
    </row>
    <row r="88" spans="1:27" x14ac:dyDescent="0.2">
      <c r="A88" s="5">
        <v>2397</v>
      </c>
      <c r="B88">
        <v>36885</v>
      </c>
      <c r="C88" s="3" t="s">
        <v>298</v>
      </c>
      <c r="D88" s="3" t="s">
        <v>299</v>
      </c>
      <c r="E88" s="3" t="s">
        <v>78</v>
      </c>
      <c r="F88" s="3" t="s">
        <v>273</v>
      </c>
      <c r="G88" s="3" t="s">
        <v>274</v>
      </c>
      <c r="H88" s="3" t="s">
        <v>32</v>
      </c>
      <c r="I88" s="3" t="s">
        <v>274</v>
      </c>
      <c r="J88" s="3" t="s">
        <v>81</v>
      </c>
      <c r="K88" s="3" t="s">
        <v>275</v>
      </c>
      <c r="L88" s="3" t="s">
        <v>95</v>
      </c>
      <c r="M88" t="b">
        <v>1</v>
      </c>
      <c r="N88" s="3" t="s">
        <v>84</v>
      </c>
      <c r="O88" s="3" t="s">
        <v>273</v>
      </c>
      <c r="P88" s="3" t="s">
        <v>79</v>
      </c>
      <c r="Q88" s="3" t="s">
        <v>116</v>
      </c>
      <c r="R88" s="3" t="s">
        <v>116</v>
      </c>
      <c r="S88" s="3"/>
      <c r="T88" s="2">
        <v>4128</v>
      </c>
      <c r="U88" s="3" t="s">
        <v>81</v>
      </c>
      <c r="V88" s="3"/>
      <c r="W88" s="3" t="s">
        <v>39</v>
      </c>
      <c r="X88" s="3" t="s">
        <v>40</v>
      </c>
      <c r="Y88" s="3"/>
      <c r="Z88" s="3"/>
      <c r="AA88" s="3" t="s">
        <v>41</v>
      </c>
    </row>
    <row r="89" spans="1:27" x14ac:dyDescent="0.2">
      <c r="A89" s="5">
        <v>2398</v>
      </c>
      <c r="B89">
        <v>36886</v>
      </c>
      <c r="C89" s="3"/>
      <c r="D89" s="3" t="s">
        <v>300</v>
      </c>
      <c r="E89" s="3" t="s">
        <v>78</v>
      </c>
      <c r="F89" s="3" t="s">
        <v>273</v>
      </c>
      <c r="G89" s="3" t="s">
        <v>274</v>
      </c>
      <c r="H89" s="3" t="s">
        <v>32</v>
      </c>
      <c r="I89" s="3" t="s">
        <v>274</v>
      </c>
      <c r="J89" s="3" t="s">
        <v>81</v>
      </c>
      <c r="K89" s="3" t="s">
        <v>275</v>
      </c>
      <c r="L89" s="3" t="s">
        <v>95</v>
      </c>
      <c r="M89" t="b">
        <v>1</v>
      </c>
      <c r="N89" s="3" t="s">
        <v>84</v>
      </c>
      <c r="O89" s="3" t="s">
        <v>273</v>
      </c>
      <c r="P89" s="3" t="s">
        <v>79</v>
      </c>
      <c r="Q89" s="3" t="s">
        <v>116</v>
      </c>
      <c r="R89" s="3" t="s">
        <v>116</v>
      </c>
      <c r="S89" s="3"/>
      <c r="T89" s="2">
        <v>4128</v>
      </c>
      <c r="U89" s="3" t="s">
        <v>81</v>
      </c>
      <c r="V89" s="3"/>
      <c r="W89" s="3" t="s">
        <v>39</v>
      </c>
      <c r="X89" s="3" t="s">
        <v>40</v>
      </c>
      <c r="Y89" s="3"/>
      <c r="Z89" s="3"/>
      <c r="AA89" s="3" t="s">
        <v>41</v>
      </c>
    </row>
    <row r="90" spans="1:27" x14ac:dyDescent="0.2">
      <c r="A90" s="5">
        <v>2399</v>
      </c>
      <c r="B90">
        <v>37311</v>
      </c>
      <c r="C90" s="3"/>
      <c r="D90" s="3" t="s">
        <v>301</v>
      </c>
      <c r="E90" s="3" t="s">
        <v>78</v>
      </c>
      <c r="F90" s="3" t="s">
        <v>273</v>
      </c>
      <c r="G90" s="3" t="s">
        <v>274</v>
      </c>
      <c r="H90" s="3" t="s">
        <v>32</v>
      </c>
      <c r="I90" s="3" t="s">
        <v>274</v>
      </c>
      <c r="J90" s="3" t="s">
        <v>81</v>
      </c>
      <c r="K90" s="3" t="s">
        <v>275</v>
      </c>
      <c r="L90" s="3" t="s">
        <v>95</v>
      </c>
      <c r="M90" t="b">
        <v>1</v>
      </c>
      <c r="N90" s="3" t="s">
        <v>84</v>
      </c>
      <c r="O90" s="3" t="s">
        <v>273</v>
      </c>
      <c r="P90" s="3" t="s">
        <v>79</v>
      </c>
      <c r="Q90" s="3" t="s">
        <v>116</v>
      </c>
      <c r="R90" s="3" t="s">
        <v>116</v>
      </c>
      <c r="S90" s="3"/>
      <c r="T90" s="2">
        <v>4128</v>
      </c>
      <c r="U90" s="3" t="s">
        <v>81</v>
      </c>
      <c r="V90" s="3"/>
      <c r="W90" s="3" t="s">
        <v>39</v>
      </c>
      <c r="X90" s="3" t="s">
        <v>40</v>
      </c>
      <c r="Y90" s="3"/>
      <c r="Z90" s="3"/>
      <c r="AA90" s="3" t="s">
        <v>41</v>
      </c>
    </row>
    <row r="91" spans="1:27" x14ac:dyDescent="0.2">
      <c r="A91" s="5">
        <v>2405</v>
      </c>
      <c r="B91">
        <v>37519</v>
      </c>
      <c r="C91" s="3" t="s">
        <v>302</v>
      </c>
      <c r="D91" s="3" t="s">
        <v>303</v>
      </c>
      <c r="E91" s="3" t="s">
        <v>91</v>
      </c>
      <c r="F91" s="3" t="s">
        <v>92</v>
      </c>
      <c r="G91" s="3" t="s">
        <v>100</v>
      </c>
      <c r="H91" s="3" t="s">
        <v>32</v>
      </c>
      <c r="I91" s="3" t="s">
        <v>100</v>
      </c>
      <c r="J91" s="3" t="s">
        <v>48</v>
      </c>
      <c r="K91" s="3" t="s">
        <v>101</v>
      </c>
      <c r="L91" s="3" t="s">
        <v>95</v>
      </c>
      <c r="M91" t="b">
        <v>1</v>
      </c>
      <c r="N91" s="3" t="s">
        <v>84</v>
      </c>
      <c r="O91" s="3" t="s">
        <v>92</v>
      </c>
      <c r="P91" s="3" t="s">
        <v>92</v>
      </c>
      <c r="Q91" s="3" t="s">
        <v>36</v>
      </c>
      <c r="R91" s="3" t="s">
        <v>74</v>
      </c>
      <c r="S91" s="3"/>
      <c r="T91" s="2">
        <v>4024</v>
      </c>
      <c r="U91" s="3" t="s">
        <v>95</v>
      </c>
      <c r="V91" s="3"/>
      <c r="W91" s="3" t="s">
        <v>39</v>
      </c>
      <c r="X91" s="3" t="s">
        <v>40</v>
      </c>
      <c r="Y91" s="3"/>
      <c r="Z91" s="3"/>
      <c r="AA91" s="3" t="s">
        <v>41</v>
      </c>
    </row>
    <row r="92" spans="1:27" x14ac:dyDescent="0.2">
      <c r="A92" s="5">
        <v>2413</v>
      </c>
      <c r="B92">
        <v>37335</v>
      </c>
      <c r="C92" s="3"/>
      <c r="D92" s="3" t="s">
        <v>304</v>
      </c>
      <c r="E92" s="3" t="s">
        <v>57</v>
      </c>
      <c r="F92" s="3" t="s">
        <v>58</v>
      </c>
      <c r="G92" s="3" t="s">
        <v>59</v>
      </c>
      <c r="H92" s="3" t="s">
        <v>60</v>
      </c>
      <c r="I92" s="3" t="s">
        <v>57</v>
      </c>
      <c r="J92" s="3" t="s">
        <v>31</v>
      </c>
      <c r="K92" s="3" t="s">
        <v>34</v>
      </c>
      <c r="L92" s="3" t="s">
        <v>31</v>
      </c>
      <c r="M92" t="b">
        <v>1</v>
      </c>
      <c r="N92" s="3" t="s">
        <v>35</v>
      </c>
      <c r="O92" s="3" t="s">
        <v>58</v>
      </c>
      <c r="P92" s="3" t="s">
        <v>61</v>
      </c>
      <c r="Q92" s="3" t="s">
        <v>62</v>
      </c>
      <c r="R92" s="3" t="s">
        <v>63</v>
      </c>
      <c r="S92" s="3"/>
      <c r="T92" s="2">
        <v>2072</v>
      </c>
      <c r="U92" s="3" t="s">
        <v>31</v>
      </c>
      <c r="V92" s="3"/>
      <c r="W92" s="3" t="s">
        <v>39</v>
      </c>
      <c r="X92" s="3" t="s">
        <v>40</v>
      </c>
      <c r="Y92" s="3"/>
      <c r="Z92" s="3"/>
      <c r="AA92" s="3" t="s">
        <v>41</v>
      </c>
    </row>
    <row r="93" spans="1:27" x14ac:dyDescent="0.2">
      <c r="A93" s="5">
        <v>2421</v>
      </c>
      <c r="B93">
        <v>37366</v>
      </c>
      <c r="C93" s="3"/>
      <c r="D93" s="3" t="s">
        <v>305</v>
      </c>
      <c r="E93" s="3" t="s">
        <v>66</v>
      </c>
      <c r="F93" s="3" t="s">
        <v>67</v>
      </c>
      <c r="G93" s="3" t="s">
        <v>133</v>
      </c>
      <c r="H93" s="3" t="s">
        <v>32</v>
      </c>
      <c r="I93" s="3" t="s">
        <v>133</v>
      </c>
      <c r="J93" s="3" t="s">
        <v>48</v>
      </c>
      <c r="K93" s="3" t="s">
        <v>114</v>
      </c>
      <c r="L93" s="3" t="s">
        <v>115</v>
      </c>
      <c r="M93" t="b">
        <v>1</v>
      </c>
      <c r="N93" s="3" t="s">
        <v>35</v>
      </c>
      <c r="O93" s="3" t="s">
        <v>67</v>
      </c>
      <c r="P93" s="3" t="s">
        <v>67</v>
      </c>
      <c r="Q93" s="3" t="s">
        <v>68</v>
      </c>
      <c r="R93" s="3" t="s">
        <v>69</v>
      </c>
      <c r="S93" s="3"/>
      <c r="T93" s="2">
        <v>3000</v>
      </c>
      <c r="U93" s="3" t="s">
        <v>115</v>
      </c>
      <c r="V93" s="3"/>
      <c r="W93" s="3" t="s">
        <v>39</v>
      </c>
      <c r="X93" s="3" t="s">
        <v>40</v>
      </c>
      <c r="Y93" s="3"/>
      <c r="Z93" s="3"/>
      <c r="AA93" s="3" t="s">
        <v>41</v>
      </c>
    </row>
    <row r="94" spans="1:27" x14ac:dyDescent="0.2">
      <c r="A94" s="5">
        <v>2423</v>
      </c>
      <c r="B94">
        <v>37371</v>
      </c>
      <c r="C94" s="3" t="s">
        <v>306</v>
      </c>
      <c r="D94" s="3" t="s">
        <v>307</v>
      </c>
      <c r="E94" s="3" t="s">
        <v>78</v>
      </c>
      <c r="F94" s="3" t="s">
        <v>79</v>
      </c>
      <c r="G94" s="3" t="s">
        <v>80</v>
      </c>
      <c r="H94" s="3" t="s">
        <v>32</v>
      </c>
      <c r="I94" s="3" t="s">
        <v>80</v>
      </c>
      <c r="J94" s="3" t="s">
        <v>81</v>
      </c>
      <c r="K94" s="3" t="s">
        <v>82</v>
      </c>
      <c r="L94" s="3" t="s">
        <v>83</v>
      </c>
      <c r="M94" t="b">
        <v>1</v>
      </c>
      <c r="N94" s="3" t="s">
        <v>84</v>
      </c>
      <c r="O94" s="3" t="s">
        <v>79</v>
      </c>
      <c r="P94" s="3" t="s">
        <v>79</v>
      </c>
      <c r="Q94" s="3" t="s">
        <v>81</v>
      </c>
      <c r="R94" s="3" t="s">
        <v>85</v>
      </c>
      <c r="S94" s="3"/>
      <c r="T94" s="2">
        <v>6102</v>
      </c>
      <c r="U94" s="3" t="s">
        <v>81</v>
      </c>
      <c r="V94" s="3"/>
      <c r="W94" s="3" t="s">
        <v>39</v>
      </c>
      <c r="X94" s="3" t="s">
        <v>40</v>
      </c>
      <c r="Y94" s="3"/>
      <c r="Z94" s="3"/>
      <c r="AA94" s="3" t="s">
        <v>41</v>
      </c>
    </row>
    <row r="95" spans="1:27" x14ac:dyDescent="0.2">
      <c r="A95" s="5">
        <v>2424</v>
      </c>
      <c r="B95">
        <v>35453</v>
      </c>
      <c r="C95" s="3" t="s">
        <v>308</v>
      </c>
      <c r="D95" s="3" t="s">
        <v>309</v>
      </c>
      <c r="E95" s="3" t="s">
        <v>123</v>
      </c>
      <c r="F95" s="3" t="s">
        <v>124</v>
      </c>
      <c r="G95" s="3" t="s">
        <v>125</v>
      </c>
      <c r="H95" s="3" t="s">
        <v>32</v>
      </c>
      <c r="I95" s="3" t="s">
        <v>125</v>
      </c>
      <c r="J95" s="3" t="s">
        <v>48</v>
      </c>
      <c r="K95" s="3" t="s">
        <v>126</v>
      </c>
      <c r="L95" s="3" t="s">
        <v>115</v>
      </c>
      <c r="M95" t="b">
        <v>1</v>
      </c>
      <c r="N95" s="3" t="s">
        <v>73</v>
      </c>
      <c r="O95" s="3" t="s">
        <v>124</v>
      </c>
      <c r="P95" s="3" t="s">
        <v>124</v>
      </c>
      <c r="Q95" s="3" t="s">
        <v>36</v>
      </c>
      <c r="R95" s="3" t="s">
        <v>74</v>
      </c>
      <c r="S95" s="3"/>
      <c r="T95" s="2">
        <v>3001</v>
      </c>
      <c r="U95" s="3" t="s">
        <v>115</v>
      </c>
      <c r="V95" s="3"/>
      <c r="W95" s="3" t="s">
        <v>39</v>
      </c>
      <c r="X95" s="3" t="s">
        <v>40</v>
      </c>
      <c r="Y95" s="3"/>
      <c r="Z95" s="3"/>
      <c r="AA95" s="3" t="s">
        <v>41</v>
      </c>
    </row>
    <row r="96" spans="1:27" x14ac:dyDescent="0.2">
      <c r="A96" s="5">
        <v>2428</v>
      </c>
      <c r="B96">
        <v>37542</v>
      </c>
      <c r="C96" s="3"/>
      <c r="D96" s="3" t="s">
        <v>310</v>
      </c>
      <c r="E96" s="3" t="s">
        <v>46</v>
      </c>
      <c r="F96" s="3" t="s">
        <v>46</v>
      </c>
      <c r="G96" s="3" t="s">
        <v>31</v>
      </c>
      <c r="H96" s="3" t="s">
        <v>32</v>
      </c>
      <c r="I96" s="3" t="s">
        <v>33</v>
      </c>
      <c r="J96" s="3" t="s">
        <v>31</v>
      </c>
      <c r="K96" s="3" t="s">
        <v>34</v>
      </c>
      <c r="L96" s="3" t="s">
        <v>31</v>
      </c>
      <c r="M96" t="b">
        <v>1</v>
      </c>
      <c r="N96" s="3" t="s">
        <v>46</v>
      </c>
      <c r="O96" s="3" t="s">
        <v>46</v>
      </c>
      <c r="P96" s="3" t="s">
        <v>46</v>
      </c>
      <c r="Q96" s="3" t="s">
        <v>46</v>
      </c>
      <c r="R96" s="3" t="s">
        <v>46</v>
      </c>
      <c r="S96" s="3"/>
      <c r="T96" s="2">
        <v>2072</v>
      </c>
      <c r="U96" s="3" t="s">
        <v>31</v>
      </c>
      <c r="V96" s="3"/>
      <c r="W96" s="3" t="s">
        <v>39</v>
      </c>
      <c r="X96" s="3" t="s">
        <v>40</v>
      </c>
      <c r="Y96" s="3"/>
      <c r="Z96" s="3">
        <v>5179</v>
      </c>
      <c r="AA96" s="3" t="s">
        <v>43</v>
      </c>
    </row>
    <row r="97" spans="1:27" x14ac:dyDescent="0.2">
      <c r="A97" s="5">
        <v>2432</v>
      </c>
      <c r="B97">
        <v>37497</v>
      </c>
      <c r="C97" s="3"/>
      <c r="D97" s="3" t="s">
        <v>311</v>
      </c>
      <c r="E97" s="3" t="s">
        <v>123</v>
      </c>
      <c r="F97" s="3" t="s">
        <v>124</v>
      </c>
      <c r="G97" s="3" t="s">
        <v>113</v>
      </c>
      <c r="H97" s="3" t="s">
        <v>32</v>
      </c>
      <c r="I97" s="3" t="s">
        <v>113</v>
      </c>
      <c r="J97" s="3" t="s">
        <v>48</v>
      </c>
      <c r="K97" s="3" t="s">
        <v>114</v>
      </c>
      <c r="L97" s="3" t="s">
        <v>115</v>
      </c>
      <c r="M97" t="b">
        <v>1</v>
      </c>
      <c r="N97" s="3" t="s">
        <v>73</v>
      </c>
      <c r="O97" s="3" t="s">
        <v>124</v>
      </c>
      <c r="P97" s="3" t="s">
        <v>124</v>
      </c>
      <c r="Q97" s="3" t="s">
        <v>36</v>
      </c>
      <c r="R97" s="3" t="s">
        <v>74</v>
      </c>
      <c r="S97" s="3"/>
      <c r="T97" s="2">
        <v>3000</v>
      </c>
      <c r="U97" s="3" t="s">
        <v>115</v>
      </c>
      <c r="V97" s="3"/>
      <c r="W97" s="3" t="s">
        <v>39</v>
      </c>
      <c r="X97" s="3" t="s">
        <v>40</v>
      </c>
      <c r="Y97" s="3"/>
      <c r="Z97" s="3"/>
      <c r="AA97" s="3" t="s">
        <v>41</v>
      </c>
    </row>
    <row r="98" spans="1:27" x14ac:dyDescent="0.2">
      <c r="A98" s="5">
        <v>2440</v>
      </c>
      <c r="B98">
        <v>37563</v>
      </c>
      <c r="C98" s="3"/>
      <c r="D98" s="3" t="s">
        <v>312</v>
      </c>
      <c r="E98" s="3" t="s">
        <v>66</v>
      </c>
      <c r="F98" s="3" t="s">
        <v>67</v>
      </c>
      <c r="G98" s="3" t="s">
        <v>133</v>
      </c>
      <c r="H98" s="3" t="s">
        <v>32</v>
      </c>
      <c r="I98" s="3" t="s">
        <v>133</v>
      </c>
      <c r="J98" s="3" t="s">
        <v>48</v>
      </c>
      <c r="K98" s="3" t="s">
        <v>114</v>
      </c>
      <c r="L98" s="3" t="s">
        <v>115</v>
      </c>
      <c r="M98" t="b">
        <v>1</v>
      </c>
      <c r="N98" s="3" t="s">
        <v>35</v>
      </c>
      <c r="O98" s="3" t="s">
        <v>67</v>
      </c>
      <c r="P98" s="3" t="s">
        <v>67</v>
      </c>
      <c r="Q98" s="3" t="s">
        <v>68</v>
      </c>
      <c r="R98" s="3" t="s">
        <v>69</v>
      </c>
      <c r="S98" s="3"/>
      <c r="T98" s="2">
        <v>3000</v>
      </c>
      <c r="U98" s="3" t="s">
        <v>115</v>
      </c>
      <c r="V98" s="3"/>
      <c r="W98" s="3" t="s">
        <v>39</v>
      </c>
      <c r="X98" s="3" t="s">
        <v>40</v>
      </c>
      <c r="Y98" s="3"/>
      <c r="Z98" s="3"/>
      <c r="AA98" s="3" t="s">
        <v>41</v>
      </c>
    </row>
    <row r="99" spans="1:27" x14ac:dyDescent="0.2">
      <c r="A99" s="5">
        <v>2448</v>
      </c>
      <c r="B99">
        <v>36745</v>
      </c>
      <c r="C99" s="3"/>
      <c r="D99" s="3" t="s">
        <v>313</v>
      </c>
      <c r="E99" s="3" t="s">
        <v>78</v>
      </c>
      <c r="F99" s="3" t="s">
        <v>273</v>
      </c>
      <c r="G99" s="3" t="s">
        <v>274</v>
      </c>
      <c r="H99" s="3" t="s">
        <v>32</v>
      </c>
      <c r="I99" s="3" t="s">
        <v>274</v>
      </c>
      <c r="J99" s="3" t="s">
        <v>81</v>
      </c>
      <c r="K99" s="3" t="s">
        <v>275</v>
      </c>
      <c r="L99" s="3" t="s">
        <v>95</v>
      </c>
      <c r="M99" t="b">
        <v>1</v>
      </c>
      <c r="N99" s="3" t="s">
        <v>84</v>
      </c>
      <c r="O99" s="3" t="s">
        <v>273</v>
      </c>
      <c r="P99" s="3" t="s">
        <v>79</v>
      </c>
      <c r="Q99" s="3" t="s">
        <v>116</v>
      </c>
      <c r="R99" s="3" t="s">
        <v>116</v>
      </c>
      <c r="S99" s="3"/>
      <c r="T99" s="2">
        <v>4128</v>
      </c>
      <c r="U99" s="3" t="s">
        <v>81</v>
      </c>
      <c r="V99" s="3"/>
      <c r="W99" s="3" t="s">
        <v>39</v>
      </c>
      <c r="X99" s="3" t="s">
        <v>40</v>
      </c>
      <c r="Y99" s="3"/>
      <c r="Z99" s="3"/>
      <c r="AA99" s="3" t="s">
        <v>41</v>
      </c>
    </row>
    <row r="100" spans="1:27" x14ac:dyDescent="0.2">
      <c r="A100" s="5">
        <v>2450</v>
      </c>
      <c r="B100">
        <v>37636</v>
      </c>
      <c r="C100" s="3" t="s">
        <v>314</v>
      </c>
      <c r="D100" s="3" t="s">
        <v>315</v>
      </c>
      <c r="E100" s="3" t="s">
        <v>91</v>
      </c>
      <c r="F100" s="3" t="s">
        <v>92</v>
      </c>
      <c r="G100" s="3" t="s">
        <v>274</v>
      </c>
      <c r="H100" s="3" t="s">
        <v>32</v>
      </c>
      <c r="I100" s="3" t="s">
        <v>274</v>
      </c>
      <c r="J100" s="3" t="s">
        <v>81</v>
      </c>
      <c r="K100" s="3" t="s">
        <v>275</v>
      </c>
      <c r="L100" s="3" t="s">
        <v>95</v>
      </c>
      <c r="M100" t="b">
        <v>1</v>
      </c>
      <c r="N100" s="3" t="s">
        <v>84</v>
      </c>
      <c r="O100" s="3" t="s">
        <v>92</v>
      </c>
      <c r="P100" s="3" t="s">
        <v>92</v>
      </c>
      <c r="Q100" s="3" t="s">
        <v>36</v>
      </c>
      <c r="R100" s="3" t="s">
        <v>74</v>
      </c>
      <c r="S100" s="3" t="s">
        <v>280</v>
      </c>
      <c r="T100" s="2">
        <v>4128</v>
      </c>
      <c r="U100" s="3" t="s">
        <v>81</v>
      </c>
      <c r="V100" s="3"/>
      <c r="W100" s="3" t="s">
        <v>39</v>
      </c>
      <c r="X100" s="3" t="s">
        <v>40</v>
      </c>
      <c r="Y100" s="3"/>
      <c r="Z100" s="3">
        <v>2421</v>
      </c>
      <c r="AA100" s="3" t="s">
        <v>316</v>
      </c>
    </row>
    <row r="101" spans="1:27" x14ac:dyDescent="0.2">
      <c r="A101" s="5">
        <v>2453</v>
      </c>
      <c r="B101">
        <v>37595</v>
      </c>
      <c r="C101" s="3" t="s">
        <v>317</v>
      </c>
      <c r="D101" s="3" t="s">
        <v>318</v>
      </c>
      <c r="E101" s="3" t="s">
        <v>29</v>
      </c>
      <c r="F101" s="3" t="s">
        <v>319</v>
      </c>
      <c r="G101" s="3" t="s">
        <v>31</v>
      </c>
      <c r="H101" s="3" t="s">
        <v>32</v>
      </c>
      <c r="I101" s="3" t="s">
        <v>33</v>
      </c>
      <c r="J101" s="3" t="s">
        <v>31</v>
      </c>
      <c r="K101" s="3" t="s">
        <v>34</v>
      </c>
      <c r="L101" s="3" t="s">
        <v>31</v>
      </c>
      <c r="M101" t="b">
        <v>1</v>
      </c>
      <c r="N101" s="3" t="s">
        <v>35</v>
      </c>
      <c r="O101" s="3" t="s">
        <v>319</v>
      </c>
      <c r="P101" s="3" t="s">
        <v>319</v>
      </c>
      <c r="Q101" s="3" t="s">
        <v>36</v>
      </c>
      <c r="R101" s="3" t="s">
        <v>320</v>
      </c>
      <c r="S101" s="3" t="s">
        <v>38</v>
      </c>
      <c r="T101" s="2">
        <v>2072</v>
      </c>
      <c r="U101" s="3" t="s">
        <v>31</v>
      </c>
      <c r="V101" s="3"/>
      <c r="W101" s="3" t="s">
        <v>39</v>
      </c>
      <c r="X101" s="3" t="s">
        <v>40</v>
      </c>
      <c r="Y101" s="3"/>
      <c r="Z101" s="3">
        <v>3683</v>
      </c>
      <c r="AA101" s="3" t="s">
        <v>316</v>
      </c>
    </row>
    <row r="102" spans="1:27" x14ac:dyDescent="0.2">
      <c r="A102" s="5">
        <v>2455</v>
      </c>
      <c r="B102">
        <v>37605</v>
      </c>
      <c r="C102" s="3"/>
      <c r="D102" s="3" t="s">
        <v>321</v>
      </c>
      <c r="E102" s="3" t="s">
        <v>147</v>
      </c>
      <c r="F102" s="3" t="s">
        <v>148</v>
      </c>
      <c r="G102" s="3" t="s">
        <v>137</v>
      </c>
      <c r="H102" s="3" t="s">
        <v>32</v>
      </c>
      <c r="I102" s="3" t="s">
        <v>137</v>
      </c>
      <c r="J102" s="3" t="s">
        <v>48</v>
      </c>
      <c r="K102" s="3" t="s">
        <v>138</v>
      </c>
      <c r="L102" s="3" t="s">
        <v>83</v>
      </c>
      <c r="M102" t="b">
        <v>1</v>
      </c>
      <c r="N102" s="3" t="s">
        <v>139</v>
      </c>
      <c r="O102" s="3" t="s">
        <v>148</v>
      </c>
      <c r="P102" s="3" t="s">
        <v>148</v>
      </c>
      <c r="Q102" s="3" t="s">
        <v>116</v>
      </c>
      <c r="R102" s="3" t="s">
        <v>149</v>
      </c>
      <c r="S102" s="3"/>
      <c r="T102" s="2">
        <v>6019</v>
      </c>
      <c r="U102" s="3" t="s">
        <v>83</v>
      </c>
      <c r="V102" s="3"/>
      <c r="W102" s="3" t="s">
        <v>39</v>
      </c>
      <c r="X102" s="3" t="s">
        <v>40</v>
      </c>
      <c r="Y102" s="3"/>
      <c r="Z102" s="3"/>
      <c r="AA102" s="3" t="s">
        <v>41</v>
      </c>
    </row>
    <row r="103" spans="1:27" x14ac:dyDescent="0.2">
      <c r="A103" s="5">
        <v>2461</v>
      </c>
      <c r="B103">
        <v>37634</v>
      </c>
      <c r="C103" s="3" t="s">
        <v>322</v>
      </c>
      <c r="D103" s="3" t="s">
        <v>323</v>
      </c>
      <c r="E103" s="3" t="s">
        <v>78</v>
      </c>
      <c r="F103" s="3" t="s">
        <v>273</v>
      </c>
      <c r="G103" s="3" t="s">
        <v>274</v>
      </c>
      <c r="H103" s="3" t="s">
        <v>32</v>
      </c>
      <c r="I103" s="3" t="s">
        <v>274</v>
      </c>
      <c r="J103" s="3" t="s">
        <v>81</v>
      </c>
      <c r="K103" s="3" t="s">
        <v>275</v>
      </c>
      <c r="L103" s="3" t="s">
        <v>95</v>
      </c>
      <c r="M103" t="b">
        <v>1</v>
      </c>
      <c r="N103" s="3" t="s">
        <v>84</v>
      </c>
      <c r="O103" s="3" t="s">
        <v>273</v>
      </c>
      <c r="P103" s="3" t="s">
        <v>79</v>
      </c>
      <c r="Q103" s="3" t="s">
        <v>116</v>
      </c>
      <c r="R103" s="3" t="s">
        <v>116</v>
      </c>
      <c r="S103" s="3"/>
      <c r="T103" s="2">
        <v>4128</v>
      </c>
      <c r="U103" s="3" t="s">
        <v>81</v>
      </c>
      <c r="V103" s="3"/>
      <c r="W103" s="3" t="s">
        <v>39</v>
      </c>
      <c r="X103" s="3" t="s">
        <v>40</v>
      </c>
      <c r="Y103" s="3"/>
      <c r="Z103" s="3"/>
      <c r="AA103" s="3" t="s">
        <v>41</v>
      </c>
    </row>
    <row r="104" spans="1:27" x14ac:dyDescent="0.2">
      <c r="A104" s="5">
        <v>2462</v>
      </c>
      <c r="B104">
        <v>37635</v>
      </c>
      <c r="C104" s="3"/>
      <c r="D104" s="3" t="s">
        <v>324</v>
      </c>
      <c r="E104" s="3" t="s">
        <v>78</v>
      </c>
      <c r="F104" s="3" t="s">
        <v>273</v>
      </c>
      <c r="G104" s="3" t="s">
        <v>274</v>
      </c>
      <c r="H104" s="3" t="s">
        <v>32</v>
      </c>
      <c r="I104" s="3" t="s">
        <v>274</v>
      </c>
      <c r="J104" s="3" t="s">
        <v>81</v>
      </c>
      <c r="K104" s="3" t="s">
        <v>275</v>
      </c>
      <c r="L104" s="3" t="s">
        <v>95</v>
      </c>
      <c r="M104" t="b">
        <v>1</v>
      </c>
      <c r="N104" s="3" t="s">
        <v>84</v>
      </c>
      <c r="O104" s="3" t="s">
        <v>273</v>
      </c>
      <c r="P104" s="3" t="s">
        <v>79</v>
      </c>
      <c r="Q104" s="3" t="s">
        <v>116</v>
      </c>
      <c r="R104" s="3" t="s">
        <v>116</v>
      </c>
      <c r="S104" s="3"/>
      <c r="T104" s="2">
        <v>4128</v>
      </c>
      <c r="U104" s="3" t="s">
        <v>81</v>
      </c>
      <c r="V104" s="3"/>
      <c r="W104" s="3" t="s">
        <v>39</v>
      </c>
      <c r="X104" s="3" t="s">
        <v>40</v>
      </c>
      <c r="Y104" s="3"/>
      <c r="Z104" s="3"/>
      <c r="AA104" s="3" t="s">
        <v>41</v>
      </c>
    </row>
    <row r="105" spans="1:27" x14ac:dyDescent="0.2">
      <c r="A105" s="5">
        <v>2464</v>
      </c>
      <c r="B105">
        <v>37829</v>
      </c>
      <c r="C105" s="3" t="s">
        <v>325</v>
      </c>
      <c r="D105" s="3" t="s">
        <v>326</v>
      </c>
      <c r="E105" s="3" t="s">
        <v>78</v>
      </c>
      <c r="F105" s="3" t="s">
        <v>273</v>
      </c>
      <c r="G105" s="3" t="s">
        <v>274</v>
      </c>
      <c r="H105" s="3" t="s">
        <v>32</v>
      </c>
      <c r="I105" s="3" t="s">
        <v>274</v>
      </c>
      <c r="J105" s="3" t="s">
        <v>81</v>
      </c>
      <c r="K105" s="3" t="s">
        <v>275</v>
      </c>
      <c r="L105" s="3" t="s">
        <v>95</v>
      </c>
      <c r="M105" t="b">
        <v>1</v>
      </c>
      <c r="N105" s="3" t="s">
        <v>84</v>
      </c>
      <c r="O105" s="3" t="s">
        <v>273</v>
      </c>
      <c r="P105" s="3" t="s">
        <v>79</v>
      </c>
      <c r="Q105" s="3" t="s">
        <v>116</v>
      </c>
      <c r="R105" s="3" t="s">
        <v>116</v>
      </c>
      <c r="S105" s="3"/>
      <c r="T105" s="2">
        <v>4128</v>
      </c>
      <c r="U105" s="3" t="s">
        <v>81</v>
      </c>
      <c r="V105" s="3"/>
      <c r="W105" s="3" t="s">
        <v>39</v>
      </c>
      <c r="X105" s="3" t="s">
        <v>40</v>
      </c>
      <c r="Y105" s="3"/>
      <c r="Z105" s="3"/>
      <c r="AA105" s="3" t="s">
        <v>41</v>
      </c>
    </row>
    <row r="106" spans="1:27" x14ac:dyDescent="0.2">
      <c r="A106" s="5">
        <v>2465</v>
      </c>
      <c r="B106">
        <v>37638</v>
      </c>
      <c r="C106" s="3" t="s">
        <v>327</v>
      </c>
      <c r="D106" s="3" t="s">
        <v>328</v>
      </c>
      <c r="E106" s="3" t="s">
        <v>192</v>
      </c>
      <c r="F106" s="3" t="s">
        <v>193</v>
      </c>
      <c r="G106" s="3" t="s">
        <v>329</v>
      </c>
      <c r="H106" s="3" t="s">
        <v>194</v>
      </c>
      <c r="I106" s="3" t="s">
        <v>329</v>
      </c>
      <c r="J106" s="3" t="s">
        <v>31</v>
      </c>
      <c r="K106" s="3" t="s">
        <v>330</v>
      </c>
      <c r="L106" s="3" t="s">
        <v>31</v>
      </c>
      <c r="M106" t="b">
        <v>1</v>
      </c>
      <c r="N106" s="3" t="s">
        <v>35</v>
      </c>
      <c r="O106" s="3" t="s">
        <v>193</v>
      </c>
      <c r="P106" s="3" t="s">
        <v>193</v>
      </c>
      <c r="Q106" s="3" t="s">
        <v>192</v>
      </c>
      <c r="R106" s="3" t="s">
        <v>192</v>
      </c>
      <c r="S106" s="3"/>
      <c r="T106" s="2">
        <v>2072</v>
      </c>
      <c r="U106" s="3" t="s">
        <v>50</v>
      </c>
      <c r="V106" s="3"/>
      <c r="W106" s="3" t="s">
        <v>39</v>
      </c>
      <c r="X106" s="3" t="s">
        <v>40</v>
      </c>
      <c r="Y106" s="3"/>
      <c r="Z106" s="3"/>
      <c r="AA106" s="3" t="s">
        <v>41</v>
      </c>
    </row>
    <row r="107" spans="1:27" x14ac:dyDescent="0.2">
      <c r="A107" s="5">
        <v>2466</v>
      </c>
      <c r="B107">
        <v>37699</v>
      </c>
      <c r="C107" s="3" t="s">
        <v>331</v>
      </c>
      <c r="D107" s="3" t="s">
        <v>332</v>
      </c>
      <c r="E107" s="3" t="s">
        <v>192</v>
      </c>
      <c r="F107" s="3" t="s">
        <v>193</v>
      </c>
      <c r="G107" s="3" t="s">
        <v>329</v>
      </c>
      <c r="H107" s="3" t="s">
        <v>194</v>
      </c>
      <c r="I107" s="3" t="s">
        <v>329</v>
      </c>
      <c r="J107" s="3" t="s">
        <v>31</v>
      </c>
      <c r="K107" s="3" t="s">
        <v>330</v>
      </c>
      <c r="L107" s="3" t="s">
        <v>31</v>
      </c>
      <c r="M107" t="b">
        <v>1</v>
      </c>
      <c r="N107" s="3" t="s">
        <v>35</v>
      </c>
      <c r="O107" s="3" t="s">
        <v>193</v>
      </c>
      <c r="P107" s="3" t="s">
        <v>193</v>
      </c>
      <c r="Q107" s="3" t="s">
        <v>192</v>
      </c>
      <c r="R107" s="3" t="s">
        <v>192</v>
      </c>
      <c r="S107" s="3"/>
      <c r="T107" s="2">
        <v>2072</v>
      </c>
      <c r="U107" s="3" t="s">
        <v>95</v>
      </c>
      <c r="V107" s="3"/>
      <c r="W107" s="3" t="s">
        <v>39</v>
      </c>
      <c r="X107" s="3" t="s">
        <v>40</v>
      </c>
      <c r="Y107" s="3"/>
      <c r="Z107" s="3"/>
      <c r="AA107" s="3" t="s">
        <v>41</v>
      </c>
    </row>
    <row r="108" spans="1:27" x14ac:dyDescent="0.2">
      <c r="A108" s="5">
        <v>2469</v>
      </c>
      <c r="B108">
        <v>37725</v>
      </c>
      <c r="C108" s="3" t="s">
        <v>333</v>
      </c>
      <c r="D108" s="3" t="s">
        <v>334</v>
      </c>
      <c r="E108" s="3" t="s">
        <v>57</v>
      </c>
      <c r="F108" s="3" t="s">
        <v>58</v>
      </c>
      <c r="G108" s="3" t="s">
        <v>31</v>
      </c>
      <c r="H108" s="3" t="s">
        <v>60</v>
      </c>
      <c r="I108" s="3" t="s">
        <v>57</v>
      </c>
      <c r="J108" s="3" t="s">
        <v>31</v>
      </c>
      <c r="K108" s="3" t="s">
        <v>34</v>
      </c>
      <c r="L108" s="3" t="s">
        <v>31</v>
      </c>
      <c r="M108" t="b">
        <v>1</v>
      </c>
      <c r="N108" s="3" t="s">
        <v>35</v>
      </c>
      <c r="O108" s="3" t="s">
        <v>58</v>
      </c>
      <c r="P108" s="3" t="s">
        <v>61</v>
      </c>
      <c r="Q108" s="3" t="s">
        <v>62</v>
      </c>
      <c r="R108" s="3" t="s">
        <v>63</v>
      </c>
      <c r="S108" s="3"/>
      <c r="T108" s="2">
        <v>2072</v>
      </c>
      <c r="U108" s="3" t="s">
        <v>31</v>
      </c>
      <c r="V108" s="3"/>
      <c r="W108" s="3" t="s">
        <v>39</v>
      </c>
      <c r="X108" s="3" t="s">
        <v>40</v>
      </c>
      <c r="Y108" s="3"/>
      <c r="Z108" s="3"/>
      <c r="AA108" s="3" t="s">
        <v>41</v>
      </c>
    </row>
    <row r="109" spans="1:27" x14ac:dyDescent="0.2">
      <c r="A109" s="5">
        <v>2471</v>
      </c>
      <c r="B109">
        <v>37752</v>
      </c>
      <c r="C109" s="3" t="s">
        <v>335</v>
      </c>
      <c r="D109" s="3" t="s">
        <v>336</v>
      </c>
      <c r="E109" s="3" t="s">
        <v>71</v>
      </c>
      <c r="F109" s="3" t="s">
        <v>72</v>
      </c>
      <c r="G109" s="3" t="s">
        <v>47</v>
      </c>
      <c r="H109" s="3" t="s">
        <v>32</v>
      </c>
      <c r="I109" s="3" t="s">
        <v>47</v>
      </c>
      <c r="J109" s="3" t="s">
        <v>48</v>
      </c>
      <c r="K109" s="3" t="s">
        <v>49</v>
      </c>
      <c r="L109" s="3" t="s">
        <v>50</v>
      </c>
      <c r="M109" t="b">
        <v>1</v>
      </c>
      <c r="N109" s="3" t="s">
        <v>73</v>
      </c>
      <c r="O109" s="3" t="s">
        <v>72</v>
      </c>
      <c r="P109" s="3" t="s">
        <v>72</v>
      </c>
      <c r="Q109" s="3" t="s">
        <v>36</v>
      </c>
      <c r="R109" s="3" t="s">
        <v>74</v>
      </c>
      <c r="S109" s="3"/>
      <c r="T109" s="2">
        <v>2000</v>
      </c>
      <c r="U109" s="3" t="s">
        <v>50</v>
      </c>
      <c r="V109" s="3"/>
      <c r="W109" s="3" t="s">
        <v>39</v>
      </c>
      <c r="X109" s="3" t="s">
        <v>40</v>
      </c>
      <c r="Y109" s="3"/>
      <c r="Z109" s="3"/>
      <c r="AA109" s="3" t="s">
        <v>41</v>
      </c>
    </row>
    <row r="110" spans="1:27" x14ac:dyDescent="0.2">
      <c r="A110" s="5">
        <v>2477</v>
      </c>
      <c r="B110">
        <v>37774</v>
      </c>
      <c r="C110" s="3"/>
      <c r="D110" s="3" t="s">
        <v>337</v>
      </c>
      <c r="E110" s="3" t="s">
        <v>91</v>
      </c>
      <c r="F110" s="3" t="s">
        <v>92</v>
      </c>
      <c r="G110" s="3" t="s">
        <v>93</v>
      </c>
      <c r="H110" s="3" t="s">
        <v>32</v>
      </c>
      <c r="I110" s="3" t="s">
        <v>93</v>
      </c>
      <c r="J110" s="3" t="s">
        <v>48</v>
      </c>
      <c r="K110" s="3" t="s">
        <v>94</v>
      </c>
      <c r="L110" s="3" t="s">
        <v>95</v>
      </c>
      <c r="M110" t="b">
        <v>1</v>
      </c>
      <c r="N110" s="3" t="s">
        <v>84</v>
      </c>
      <c r="O110" s="3" t="s">
        <v>92</v>
      </c>
      <c r="P110" s="3" t="s">
        <v>92</v>
      </c>
      <c r="Q110" s="3" t="s">
        <v>36</v>
      </c>
      <c r="R110" s="3" t="s">
        <v>74</v>
      </c>
      <c r="S110" s="3" t="s">
        <v>227</v>
      </c>
      <c r="T110" s="2">
        <v>4000</v>
      </c>
      <c r="U110" s="3" t="s">
        <v>95</v>
      </c>
      <c r="V110" s="3"/>
      <c r="W110" s="3" t="s">
        <v>39</v>
      </c>
      <c r="X110" s="3" t="s">
        <v>40</v>
      </c>
      <c r="Y110" s="3"/>
      <c r="Z110" s="3"/>
      <c r="AA110" s="3" t="s">
        <v>41</v>
      </c>
    </row>
    <row r="111" spans="1:27" x14ac:dyDescent="0.2">
      <c r="A111" s="5">
        <v>2482</v>
      </c>
      <c r="B111">
        <v>37865</v>
      </c>
      <c r="C111" s="3"/>
      <c r="D111" s="3" t="s">
        <v>338</v>
      </c>
      <c r="E111" s="3" t="s">
        <v>78</v>
      </c>
      <c r="F111" s="3" t="s">
        <v>79</v>
      </c>
      <c r="G111" s="3" t="s">
        <v>80</v>
      </c>
      <c r="H111" s="3" t="s">
        <v>32</v>
      </c>
      <c r="I111" s="3" t="s">
        <v>80</v>
      </c>
      <c r="J111" s="3" t="s">
        <v>81</v>
      </c>
      <c r="K111" s="3" t="s">
        <v>82</v>
      </c>
      <c r="L111" s="3" t="s">
        <v>83</v>
      </c>
      <c r="M111" t="b">
        <v>1</v>
      </c>
      <c r="N111" s="3" t="s">
        <v>84</v>
      </c>
      <c r="O111" s="3" t="s">
        <v>79</v>
      </c>
      <c r="P111" s="3" t="s">
        <v>79</v>
      </c>
      <c r="Q111" s="3" t="s">
        <v>81</v>
      </c>
      <c r="R111" s="3" t="s">
        <v>85</v>
      </c>
      <c r="S111" s="3"/>
      <c r="T111" s="2">
        <v>6102</v>
      </c>
      <c r="U111" s="3" t="s">
        <v>81</v>
      </c>
      <c r="V111" s="3"/>
      <c r="W111" s="3" t="s">
        <v>39</v>
      </c>
      <c r="X111" s="3" t="s">
        <v>40</v>
      </c>
      <c r="Y111" s="3"/>
      <c r="Z111" s="3"/>
      <c r="AA111" s="3" t="s">
        <v>41</v>
      </c>
    </row>
    <row r="112" spans="1:27" x14ac:dyDescent="0.2">
      <c r="A112" s="5">
        <v>2484</v>
      </c>
      <c r="B112">
        <v>37863</v>
      </c>
      <c r="C112" s="3"/>
      <c r="D112" s="3" t="s">
        <v>339</v>
      </c>
      <c r="E112" s="3" t="s">
        <v>46</v>
      </c>
      <c r="F112" s="3" t="s">
        <v>46</v>
      </c>
      <c r="G112" s="3" t="s">
        <v>113</v>
      </c>
      <c r="H112" s="3" t="s">
        <v>32</v>
      </c>
      <c r="I112" s="3" t="s">
        <v>113</v>
      </c>
      <c r="J112" s="3" t="s">
        <v>48</v>
      </c>
      <c r="K112" s="3" t="s">
        <v>114</v>
      </c>
      <c r="L112" s="3" t="s">
        <v>115</v>
      </c>
      <c r="M112" t="b">
        <v>1</v>
      </c>
      <c r="N112" s="3" t="s">
        <v>46</v>
      </c>
      <c r="O112" s="3" t="s">
        <v>46</v>
      </c>
      <c r="P112" s="3" t="s">
        <v>46</v>
      </c>
      <c r="Q112" s="3" t="s">
        <v>46</v>
      </c>
      <c r="R112" s="3" t="s">
        <v>46</v>
      </c>
      <c r="S112" s="3"/>
      <c r="T112" s="2">
        <v>3000</v>
      </c>
      <c r="U112" s="3" t="s">
        <v>115</v>
      </c>
      <c r="V112" s="3"/>
      <c r="W112" s="3" t="s">
        <v>39</v>
      </c>
      <c r="X112" s="3" t="s">
        <v>40</v>
      </c>
      <c r="Y112" s="3"/>
      <c r="Z112" s="3"/>
      <c r="AA112" s="3" t="s">
        <v>41</v>
      </c>
    </row>
    <row r="113" spans="1:27" x14ac:dyDescent="0.2">
      <c r="A113" s="5">
        <v>2486</v>
      </c>
      <c r="B113">
        <v>37918</v>
      </c>
      <c r="C113" s="3" t="s">
        <v>340</v>
      </c>
      <c r="D113" s="3" t="s">
        <v>341</v>
      </c>
      <c r="E113" s="3" t="s">
        <v>29</v>
      </c>
      <c r="F113" s="3" t="s">
        <v>53</v>
      </c>
      <c r="G113" s="3" t="s">
        <v>47</v>
      </c>
      <c r="H113" s="3" t="s">
        <v>32</v>
      </c>
      <c r="I113" s="3" t="s">
        <v>47</v>
      </c>
      <c r="J113" s="3" t="s">
        <v>48</v>
      </c>
      <c r="K113" s="3" t="s">
        <v>49</v>
      </c>
      <c r="L113" s="3" t="s">
        <v>50</v>
      </c>
      <c r="M113" t="b">
        <v>1</v>
      </c>
      <c r="N113" s="3" t="s">
        <v>35</v>
      </c>
      <c r="O113" s="3" t="s">
        <v>53</v>
      </c>
      <c r="P113" s="3" t="s">
        <v>53</v>
      </c>
      <c r="Q113" s="3" t="s">
        <v>36</v>
      </c>
      <c r="R113" s="3" t="s">
        <v>54</v>
      </c>
      <c r="S113" s="3"/>
      <c r="T113" s="2">
        <v>2000</v>
      </c>
      <c r="U113" s="3" t="s">
        <v>50</v>
      </c>
      <c r="V113" s="3"/>
      <c r="W113" s="3" t="s">
        <v>39</v>
      </c>
      <c r="X113" s="3" t="s">
        <v>40</v>
      </c>
      <c r="Y113" s="3"/>
      <c r="Z113" s="3"/>
      <c r="AA113" s="3" t="s">
        <v>41</v>
      </c>
    </row>
    <row r="114" spans="1:27" x14ac:dyDescent="0.2">
      <c r="A114" s="5">
        <v>2488</v>
      </c>
      <c r="B114">
        <v>37928</v>
      </c>
      <c r="C114" s="3" t="s">
        <v>342</v>
      </c>
      <c r="D114" s="3" t="s">
        <v>343</v>
      </c>
      <c r="E114" s="3" t="s">
        <v>119</v>
      </c>
      <c r="F114" s="3" t="s">
        <v>120</v>
      </c>
      <c r="G114" s="3" t="s">
        <v>125</v>
      </c>
      <c r="H114" s="3" t="s">
        <v>32</v>
      </c>
      <c r="I114" s="3" t="s">
        <v>125</v>
      </c>
      <c r="J114" s="3" t="s">
        <v>48</v>
      </c>
      <c r="K114" s="3" t="s">
        <v>126</v>
      </c>
      <c r="L114" s="3" t="s">
        <v>115</v>
      </c>
      <c r="M114" t="b">
        <v>1</v>
      </c>
      <c r="N114" s="3" t="s">
        <v>73</v>
      </c>
      <c r="O114" s="3" t="s">
        <v>120</v>
      </c>
      <c r="P114" s="3" t="s">
        <v>120</v>
      </c>
      <c r="Q114" s="3" t="s">
        <v>36</v>
      </c>
      <c r="R114" s="3" t="s">
        <v>74</v>
      </c>
      <c r="S114" s="3"/>
      <c r="T114" s="2">
        <v>3001</v>
      </c>
      <c r="U114" s="3" t="s">
        <v>115</v>
      </c>
      <c r="V114" s="3"/>
      <c r="W114" s="3" t="s">
        <v>39</v>
      </c>
      <c r="X114" s="3" t="s">
        <v>40</v>
      </c>
      <c r="Y114" s="3"/>
      <c r="Z114" s="3"/>
      <c r="AA114" s="3" t="s">
        <v>41</v>
      </c>
    </row>
    <row r="115" spans="1:27" x14ac:dyDescent="0.2">
      <c r="A115" s="5">
        <v>2496</v>
      </c>
      <c r="B115">
        <v>33772</v>
      </c>
      <c r="C115" s="3" t="s">
        <v>344</v>
      </c>
      <c r="D115" s="3" t="s">
        <v>345</v>
      </c>
      <c r="E115" s="3" t="s">
        <v>346</v>
      </c>
      <c r="F115" s="3" t="s">
        <v>347</v>
      </c>
      <c r="G115" s="3" t="s">
        <v>31</v>
      </c>
      <c r="H115" s="3" t="s">
        <v>32</v>
      </c>
      <c r="I115" s="3" t="s">
        <v>33</v>
      </c>
      <c r="J115" s="3" t="s">
        <v>31</v>
      </c>
      <c r="K115" s="3" t="s">
        <v>34</v>
      </c>
      <c r="L115" s="3" t="s">
        <v>31</v>
      </c>
      <c r="M115" t="b">
        <v>1</v>
      </c>
      <c r="N115" s="3" t="s">
        <v>84</v>
      </c>
      <c r="O115" s="3" t="s">
        <v>347</v>
      </c>
      <c r="P115" s="3" t="s">
        <v>347</v>
      </c>
      <c r="Q115" s="3" t="s">
        <v>116</v>
      </c>
      <c r="R115" s="3" t="s">
        <v>149</v>
      </c>
      <c r="S115" s="3" t="s">
        <v>348</v>
      </c>
      <c r="T115" s="2">
        <v>2072</v>
      </c>
      <c r="U115" s="3" t="s">
        <v>31</v>
      </c>
      <c r="V115" s="3"/>
      <c r="W115" s="3" t="s">
        <v>39</v>
      </c>
      <c r="X115" s="3" t="s">
        <v>40</v>
      </c>
      <c r="Y115" s="3"/>
      <c r="Z115" s="3">
        <v>4783</v>
      </c>
      <c r="AA115" s="3" t="s">
        <v>43</v>
      </c>
    </row>
    <row r="116" spans="1:27" x14ac:dyDescent="0.2">
      <c r="A116" s="5">
        <v>2501</v>
      </c>
      <c r="B116">
        <v>35363</v>
      </c>
      <c r="C116" s="3"/>
      <c r="D116" s="3" t="s">
        <v>349</v>
      </c>
      <c r="E116" s="3" t="s">
        <v>123</v>
      </c>
      <c r="F116" s="3" t="s">
        <v>124</v>
      </c>
      <c r="G116" s="3" t="s">
        <v>113</v>
      </c>
      <c r="H116" s="3" t="s">
        <v>32</v>
      </c>
      <c r="I116" s="3" t="s">
        <v>113</v>
      </c>
      <c r="J116" s="3" t="s">
        <v>48</v>
      </c>
      <c r="K116" s="3" t="s">
        <v>114</v>
      </c>
      <c r="L116" s="3" t="s">
        <v>115</v>
      </c>
      <c r="M116" t="b">
        <v>1</v>
      </c>
      <c r="N116" s="3" t="s">
        <v>73</v>
      </c>
      <c r="O116" s="3" t="s">
        <v>124</v>
      </c>
      <c r="P116" s="3" t="s">
        <v>124</v>
      </c>
      <c r="Q116" s="3" t="s">
        <v>36</v>
      </c>
      <c r="R116" s="3" t="s">
        <v>74</v>
      </c>
      <c r="S116" s="3"/>
      <c r="T116" s="2">
        <v>3000</v>
      </c>
      <c r="U116" s="3" t="s">
        <v>115</v>
      </c>
      <c r="V116" s="3"/>
      <c r="W116" s="3" t="s">
        <v>39</v>
      </c>
      <c r="X116" s="3" t="s">
        <v>40</v>
      </c>
      <c r="Y116" s="3"/>
      <c r="Z116" s="3"/>
      <c r="AA116" s="3" t="s">
        <v>41</v>
      </c>
    </row>
    <row r="117" spans="1:27" x14ac:dyDescent="0.2">
      <c r="A117" s="5">
        <v>2509</v>
      </c>
      <c r="B117">
        <v>36749</v>
      </c>
      <c r="C117" s="3" t="s">
        <v>350</v>
      </c>
      <c r="D117" s="3" t="s">
        <v>351</v>
      </c>
      <c r="E117" s="3" t="s">
        <v>78</v>
      </c>
      <c r="F117" s="3" t="s">
        <v>273</v>
      </c>
      <c r="G117" s="3" t="s">
        <v>274</v>
      </c>
      <c r="H117" s="3" t="s">
        <v>32</v>
      </c>
      <c r="I117" s="3" t="s">
        <v>274</v>
      </c>
      <c r="J117" s="3" t="s">
        <v>81</v>
      </c>
      <c r="K117" s="3" t="s">
        <v>275</v>
      </c>
      <c r="L117" s="3" t="s">
        <v>95</v>
      </c>
      <c r="M117" t="b">
        <v>1</v>
      </c>
      <c r="N117" s="3" t="s">
        <v>84</v>
      </c>
      <c r="O117" s="3" t="s">
        <v>273</v>
      </c>
      <c r="P117" s="3" t="s">
        <v>79</v>
      </c>
      <c r="Q117" s="3" t="s">
        <v>116</v>
      </c>
      <c r="R117" s="3" t="s">
        <v>116</v>
      </c>
      <c r="S117" s="3" t="s">
        <v>352</v>
      </c>
      <c r="T117" s="2">
        <v>4128</v>
      </c>
      <c r="U117" s="3" t="s">
        <v>81</v>
      </c>
      <c r="V117" s="3"/>
      <c r="W117" s="3" t="s">
        <v>39</v>
      </c>
      <c r="X117" s="3" t="s">
        <v>40</v>
      </c>
      <c r="Y117" s="3"/>
      <c r="Z117" s="3">
        <v>2399</v>
      </c>
      <c r="AA117" s="3" t="s">
        <v>221</v>
      </c>
    </row>
    <row r="118" spans="1:27" x14ac:dyDescent="0.2">
      <c r="A118" s="5">
        <v>2517</v>
      </c>
      <c r="B118">
        <v>37876</v>
      </c>
      <c r="C118" s="3"/>
      <c r="D118" s="3" t="s">
        <v>353</v>
      </c>
      <c r="E118" s="3" t="s">
        <v>66</v>
      </c>
      <c r="F118" s="3" t="s">
        <v>67</v>
      </c>
      <c r="G118" s="3" t="s">
        <v>47</v>
      </c>
      <c r="H118" s="3" t="s">
        <v>32</v>
      </c>
      <c r="I118" s="3" t="s">
        <v>47</v>
      </c>
      <c r="J118" s="3" t="s">
        <v>48</v>
      </c>
      <c r="K118" s="3" t="s">
        <v>49</v>
      </c>
      <c r="L118" s="3" t="s">
        <v>50</v>
      </c>
      <c r="M118" t="b">
        <v>1</v>
      </c>
      <c r="N118" s="3" t="s">
        <v>35</v>
      </c>
      <c r="O118" s="3" t="s">
        <v>67</v>
      </c>
      <c r="P118" s="3" t="s">
        <v>67</v>
      </c>
      <c r="Q118" s="3" t="s">
        <v>68</v>
      </c>
      <c r="R118" s="3" t="s">
        <v>69</v>
      </c>
      <c r="S118" s="3"/>
      <c r="T118" s="2">
        <v>2000</v>
      </c>
      <c r="U118" s="3" t="s">
        <v>50</v>
      </c>
      <c r="V118" s="3"/>
      <c r="W118" s="3" t="s">
        <v>39</v>
      </c>
      <c r="X118" s="3" t="s">
        <v>40</v>
      </c>
      <c r="Y118" s="3"/>
      <c r="Z118" s="3"/>
      <c r="AA118" s="3" t="s">
        <v>41</v>
      </c>
    </row>
    <row r="119" spans="1:27" x14ac:dyDescent="0.2">
      <c r="A119" s="5">
        <v>2518</v>
      </c>
      <c r="B119">
        <v>37943</v>
      </c>
      <c r="C119" s="3"/>
      <c r="D119" s="3" t="s">
        <v>354</v>
      </c>
      <c r="E119" s="3" t="s">
        <v>66</v>
      </c>
      <c r="F119" s="3" t="s">
        <v>67</v>
      </c>
      <c r="G119" s="3" t="s">
        <v>93</v>
      </c>
      <c r="H119" s="3" t="s">
        <v>32</v>
      </c>
      <c r="I119" s="3" t="s">
        <v>93</v>
      </c>
      <c r="J119" s="3" t="s">
        <v>48</v>
      </c>
      <c r="K119" s="3" t="s">
        <v>94</v>
      </c>
      <c r="L119" s="3" t="s">
        <v>95</v>
      </c>
      <c r="M119" t="b">
        <v>1</v>
      </c>
      <c r="N119" s="3" t="s">
        <v>35</v>
      </c>
      <c r="O119" s="3" t="s">
        <v>67</v>
      </c>
      <c r="P119" s="3" t="s">
        <v>67</v>
      </c>
      <c r="Q119" s="3" t="s">
        <v>68</v>
      </c>
      <c r="R119" s="3" t="s">
        <v>69</v>
      </c>
      <c r="S119" s="3" t="s">
        <v>227</v>
      </c>
      <c r="T119" s="2">
        <v>4000</v>
      </c>
      <c r="U119" s="3" t="s">
        <v>95</v>
      </c>
      <c r="V119" s="3"/>
      <c r="W119" s="3" t="s">
        <v>39</v>
      </c>
      <c r="X119" s="3" t="s">
        <v>40</v>
      </c>
      <c r="Y119" s="3"/>
      <c r="Z119" s="3"/>
      <c r="AA119" s="3" t="s">
        <v>41</v>
      </c>
    </row>
    <row r="120" spans="1:27" x14ac:dyDescent="0.2">
      <c r="A120" s="5">
        <v>2525</v>
      </c>
      <c r="B120">
        <v>38033</v>
      </c>
      <c r="C120" s="3" t="s">
        <v>355</v>
      </c>
      <c r="D120" s="3" t="s">
        <v>356</v>
      </c>
      <c r="E120" s="3" t="s">
        <v>123</v>
      </c>
      <c r="F120" s="3" t="s">
        <v>124</v>
      </c>
      <c r="G120" s="3" t="s">
        <v>113</v>
      </c>
      <c r="H120" s="3" t="s">
        <v>32</v>
      </c>
      <c r="I120" s="3" t="s">
        <v>113</v>
      </c>
      <c r="J120" s="3" t="s">
        <v>48</v>
      </c>
      <c r="K120" s="3" t="s">
        <v>114</v>
      </c>
      <c r="L120" s="3" t="s">
        <v>115</v>
      </c>
      <c r="M120" t="b">
        <v>1</v>
      </c>
      <c r="N120" s="3" t="s">
        <v>73</v>
      </c>
      <c r="O120" s="3" t="s">
        <v>124</v>
      </c>
      <c r="P120" s="3" t="s">
        <v>124</v>
      </c>
      <c r="Q120" s="3" t="s">
        <v>36</v>
      </c>
      <c r="R120" s="3" t="s">
        <v>74</v>
      </c>
      <c r="S120" s="3"/>
      <c r="T120" s="2">
        <v>3000</v>
      </c>
      <c r="U120" s="3" t="s">
        <v>115</v>
      </c>
      <c r="V120" s="3"/>
      <c r="W120" s="3" t="s">
        <v>39</v>
      </c>
      <c r="X120" s="3" t="s">
        <v>40</v>
      </c>
      <c r="Y120" s="3"/>
      <c r="Z120" s="3"/>
      <c r="AA120" s="3" t="s">
        <v>41</v>
      </c>
    </row>
    <row r="121" spans="1:27" x14ac:dyDescent="0.2">
      <c r="A121" s="5">
        <v>2526</v>
      </c>
      <c r="B121">
        <v>37698</v>
      </c>
      <c r="C121" s="3" t="s">
        <v>357</v>
      </c>
      <c r="D121" s="3" t="s">
        <v>358</v>
      </c>
      <c r="E121" s="3" t="s">
        <v>346</v>
      </c>
      <c r="F121" s="3" t="s">
        <v>347</v>
      </c>
      <c r="G121" s="3" t="s">
        <v>113</v>
      </c>
      <c r="H121" s="3" t="s">
        <v>32</v>
      </c>
      <c r="I121" s="3" t="s">
        <v>113</v>
      </c>
      <c r="J121" s="3" t="s">
        <v>48</v>
      </c>
      <c r="K121" s="3" t="s">
        <v>114</v>
      </c>
      <c r="L121" s="3" t="s">
        <v>115</v>
      </c>
      <c r="M121" t="b">
        <v>1</v>
      </c>
      <c r="N121" s="3" t="s">
        <v>84</v>
      </c>
      <c r="O121" s="3" t="s">
        <v>347</v>
      </c>
      <c r="P121" s="3" t="s">
        <v>347</v>
      </c>
      <c r="Q121" s="3" t="s">
        <v>116</v>
      </c>
      <c r="R121" s="3" t="s">
        <v>149</v>
      </c>
      <c r="S121" s="3"/>
      <c r="T121" s="2">
        <v>3000</v>
      </c>
      <c r="U121" s="3" t="s">
        <v>115</v>
      </c>
      <c r="V121" s="3"/>
      <c r="W121" s="3" t="s">
        <v>39</v>
      </c>
      <c r="X121" s="3" t="s">
        <v>40</v>
      </c>
      <c r="Y121" s="3"/>
      <c r="Z121" s="3"/>
      <c r="AA121" s="3" t="s">
        <v>41</v>
      </c>
    </row>
    <row r="122" spans="1:27" x14ac:dyDescent="0.2">
      <c r="A122" s="5">
        <v>2527</v>
      </c>
      <c r="B122">
        <v>37825</v>
      </c>
      <c r="C122" s="3"/>
      <c r="D122" s="3" t="s">
        <v>359</v>
      </c>
      <c r="E122" s="3" t="s">
        <v>46</v>
      </c>
      <c r="F122" s="3" t="s">
        <v>46</v>
      </c>
      <c r="G122" s="3" t="s">
        <v>113</v>
      </c>
      <c r="H122" s="3" t="s">
        <v>32</v>
      </c>
      <c r="I122" s="3" t="s">
        <v>113</v>
      </c>
      <c r="J122" s="3" t="s">
        <v>48</v>
      </c>
      <c r="K122" s="3" t="s">
        <v>114</v>
      </c>
      <c r="L122" s="3" t="s">
        <v>115</v>
      </c>
      <c r="M122" t="b">
        <v>1</v>
      </c>
      <c r="N122" s="3" t="s">
        <v>46</v>
      </c>
      <c r="O122" s="3" t="s">
        <v>46</v>
      </c>
      <c r="P122" s="3" t="s">
        <v>46</v>
      </c>
      <c r="Q122" s="3" t="s">
        <v>46</v>
      </c>
      <c r="R122" s="3" t="s">
        <v>46</v>
      </c>
      <c r="S122" s="3"/>
      <c r="T122" s="2">
        <v>3000</v>
      </c>
      <c r="U122" s="3" t="s">
        <v>115</v>
      </c>
      <c r="V122" s="3"/>
      <c r="W122" s="3" t="s">
        <v>39</v>
      </c>
      <c r="X122" s="3" t="s">
        <v>40</v>
      </c>
      <c r="Y122" s="3"/>
      <c r="Z122" s="3"/>
      <c r="AA122" s="3" t="s">
        <v>41</v>
      </c>
    </row>
    <row r="123" spans="1:27" x14ac:dyDescent="0.2">
      <c r="A123" s="5">
        <v>2529</v>
      </c>
      <c r="B123">
        <v>37901</v>
      </c>
      <c r="C123" s="3" t="s">
        <v>360</v>
      </c>
      <c r="D123" s="3" t="s">
        <v>361</v>
      </c>
      <c r="E123" s="3" t="s">
        <v>78</v>
      </c>
      <c r="F123" s="3" t="s">
        <v>273</v>
      </c>
      <c r="G123" s="3" t="s">
        <v>274</v>
      </c>
      <c r="H123" s="3" t="s">
        <v>32</v>
      </c>
      <c r="I123" s="3" t="s">
        <v>274</v>
      </c>
      <c r="J123" s="3" t="s">
        <v>81</v>
      </c>
      <c r="K123" s="3" t="s">
        <v>275</v>
      </c>
      <c r="L123" s="3" t="s">
        <v>95</v>
      </c>
      <c r="M123" t="b">
        <v>1</v>
      </c>
      <c r="N123" s="3" t="s">
        <v>84</v>
      </c>
      <c r="O123" s="3" t="s">
        <v>273</v>
      </c>
      <c r="P123" s="3" t="s">
        <v>79</v>
      </c>
      <c r="Q123" s="3" t="s">
        <v>116</v>
      </c>
      <c r="R123" s="3" t="s">
        <v>116</v>
      </c>
      <c r="S123" s="3"/>
      <c r="T123" s="2">
        <v>4128</v>
      </c>
      <c r="U123" s="3" t="s">
        <v>81</v>
      </c>
      <c r="V123" s="3"/>
      <c r="W123" s="3" t="s">
        <v>39</v>
      </c>
      <c r="X123" s="3" t="s">
        <v>40</v>
      </c>
      <c r="Y123" s="3"/>
      <c r="Z123" s="3"/>
      <c r="AA123" s="3" t="s">
        <v>41</v>
      </c>
    </row>
    <row r="124" spans="1:27" x14ac:dyDescent="0.2">
      <c r="A124" s="5">
        <v>2531</v>
      </c>
      <c r="B124">
        <v>37766</v>
      </c>
      <c r="C124" s="3"/>
      <c r="D124" s="3" t="s">
        <v>362</v>
      </c>
      <c r="E124" s="3" t="s">
        <v>46</v>
      </c>
      <c r="F124" s="3" t="s">
        <v>46</v>
      </c>
      <c r="G124" s="3" t="s">
        <v>137</v>
      </c>
      <c r="H124" s="3" t="s">
        <v>32</v>
      </c>
      <c r="I124" s="3" t="s">
        <v>137</v>
      </c>
      <c r="J124" s="3" t="s">
        <v>48</v>
      </c>
      <c r="K124" s="3" t="s">
        <v>138</v>
      </c>
      <c r="L124" s="3" t="s">
        <v>83</v>
      </c>
      <c r="M124" t="b">
        <v>1</v>
      </c>
      <c r="N124" s="3" t="s">
        <v>46</v>
      </c>
      <c r="O124" s="3" t="s">
        <v>46</v>
      </c>
      <c r="P124" s="3" t="s">
        <v>46</v>
      </c>
      <c r="Q124" s="3" t="s">
        <v>46</v>
      </c>
      <c r="R124" s="3" t="s">
        <v>46</v>
      </c>
      <c r="S124" s="3"/>
      <c r="T124" s="2">
        <v>6019</v>
      </c>
      <c r="U124" s="3" t="s">
        <v>83</v>
      </c>
      <c r="V124" s="3"/>
      <c r="W124" s="3" t="s">
        <v>39</v>
      </c>
      <c r="X124" s="3" t="s">
        <v>40</v>
      </c>
      <c r="Y124" s="3"/>
      <c r="Z124" s="3"/>
      <c r="AA124" s="3" t="s">
        <v>41</v>
      </c>
    </row>
    <row r="125" spans="1:27" x14ac:dyDescent="0.2">
      <c r="A125" s="5">
        <v>2533</v>
      </c>
      <c r="B125">
        <v>38020</v>
      </c>
      <c r="C125" s="3" t="s">
        <v>363</v>
      </c>
      <c r="D125" s="3" t="s">
        <v>364</v>
      </c>
      <c r="E125" s="3" t="s">
        <v>78</v>
      </c>
      <c r="F125" s="3" t="s">
        <v>273</v>
      </c>
      <c r="G125" s="3" t="s">
        <v>274</v>
      </c>
      <c r="H125" s="3" t="s">
        <v>32</v>
      </c>
      <c r="I125" s="3" t="s">
        <v>274</v>
      </c>
      <c r="J125" s="3" t="s">
        <v>81</v>
      </c>
      <c r="K125" s="3" t="s">
        <v>275</v>
      </c>
      <c r="L125" s="3" t="s">
        <v>95</v>
      </c>
      <c r="M125" t="b">
        <v>1</v>
      </c>
      <c r="N125" s="3" t="s">
        <v>84</v>
      </c>
      <c r="O125" s="3" t="s">
        <v>273</v>
      </c>
      <c r="P125" s="3" t="s">
        <v>79</v>
      </c>
      <c r="Q125" s="3" t="s">
        <v>116</v>
      </c>
      <c r="R125" s="3" t="s">
        <v>116</v>
      </c>
      <c r="S125" s="3"/>
      <c r="T125" s="2">
        <v>4128</v>
      </c>
      <c r="U125" s="3" t="s">
        <v>81</v>
      </c>
      <c r="V125" s="3"/>
      <c r="W125" s="3" t="s">
        <v>39</v>
      </c>
      <c r="X125" s="3" t="s">
        <v>40</v>
      </c>
      <c r="Y125" s="3"/>
      <c r="Z125" s="3"/>
      <c r="AA125" s="3" t="s">
        <v>41</v>
      </c>
    </row>
    <row r="126" spans="1:27" x14ac:dyDescent="0.2">
      <c r="A126" s="5">
        <v>2537</v>
      </c>
      <c r="B126">
        <v>38054</v>
      </c>
      <c r="C126" s="3"/>
      <c r="D126" s="3" t="s">
        <v>365</v>
      </c>
      <c r="E126" s="3" t="s">
        <v>57</v>
      </c>
      <c r="F126" s="3" t="s">
        <v>58</v>
      </c>
      <c r="G126" s="3" t="s">
        <v>59</v>
      </c>
      <c r="H126" s="3" t="s">
        <v>60</v>
      </c>
      <c r="I126" s="3" t="s">
        <v>57</v>
      </c>
      <c r="J126" s="3" t="s">
        <v>31</v>
      </c>
      <c r="K126" s="3" t="s">
        <v>34</v>
      </c>
      <c r="L126" s="3" t="s">
        <v>31</v>
      </c>
      <c r="M126" t="b">
        <v>1</v>
      </c>
      <c r="N126" s="3" t="s">
        <v>35</v>
      </c>
      <c r="O126" s="3" t="s">
        <v>58</v>
      </c>
      <c r="P126" s="3" t="s">
        <v>61</v>
      </c>
      <c r="Q126" s="3" t="s">
        <v>62</v>
      </c>
      <c r="R126" s="3" t="s">
        <v>63</v>
      </c>
      <c r="S126" s="3"/>
      <c r="T126" s="2">
        <v>2072</v>
      </c>
      <c r="U126" s="3" t="s">
        <v>31</v>
      </c>
      <c r="V126" s="3"/>
      <c r="W126" s="3" t="s">
        <v>39</v>
      </c>
      <c r="X126" s="3" t="s">
        <v>40</v>
      </c>
      <c r="Y126" s="3"/>
      <c r="Z126" s="3"/>
      <c r="AA126" s="3" t="s">
        <v>41</v>
      </c>
    </row>
    <row r="127" spans="1:27" x14ac:dyDescent="0.2">
      <c r="A127" s="5">
        <v>2542</v>
      </c>
      <c r="B127">
        <v>38017</v>
      </c>
      <c r="C127" s="3"/>
      <c r="D127" s="3" t="s">
        <v>366</v>
      </c>
      <c r="E127" s="3" t="s">
        <v>119</v>
      </c>
      <c r="F127" s="3" t="s">
        <v>120</v>
      </c>
      <c r="G127" s="3" t="s">
        <v>115</v>
      </c>
      <c r="H127" s="3" t="s">
        <v>32</v>
      </c>
      <c r="I127" s="3" t="s">
        <v>115</v>
      </c>
      <c r="J127" s="3" t="s">
        <v>48</v>
      </c>
      <c r="K127" s="3" t="s">
        <v>114</v>
      </c>
      <c r="L127" s="3" t="s">
        <v>115</v>
      </c>
      <c r="M127" t="b">
        <v>1</v>
      </c>
      <c r="N127" s="3" t="s">
        <v>73</v>
      </c>
      <c r="O127" s="3" t="s">
        <v>120</v>
      </c>
      <c r="P127" s="3" t="s">
        <v>120</v>
      </c>
      <c r="Q127" s="3" t="s">
        <v>36</v>
      </c>
      <c r="R127" s="3" t="s">
        <v>74</v>
      </c>
      <c r="S127" s="3"/>
      <c r="T127" s="2">
        <v>3000</v>
      </c>
      <c r="U127" s="3" t="s">
        <v>115</v>
      </c>
      <c r="V127" s="3"/>
      <c r="W127" s="3" t="s">
        <v>39</v>
      </c>
      <c r="X127" s="3" t="s">
        <v>40</v>
      </c>
      <c r="Y127" s="3"/>
      <c r="Z127" s="3"/>
      <c r="AA127" s="3" t="s">
        <v>41</v>
      </c>
    </row>
    <row r="128" spans="1:27" x14ac:dyDescent="0.2">
      <c r="A128" s="5">
        <v>2547</v>
      </c>
      <c r="B128">
        <v>38049</v>
      </c>
      <c r="C128" s="3"/>
      <c r="D128" s="3" t="s">
        <v>367</v>
      </c>
      <c r="E128" s="3" t="s">
        <v>119</v>
      </c>
      <c r="F128" s="3" t="s">
        <v>120</v>
      </c>
      <c r="G128" s="3" t="s">
        <v>115</v>
      </c>
      <c r="H128" s="3" t="s">
        <v>32</v>
      </c>
      <c r="I128" s="3" t="s">
        <v>115</v>
      </c>
      <c r="J128" s="3" t="s">
        <v>48</v>
      </c>
      <c r="K128" s="3" t="s">
        <v>114</v>
      </c>
      <c r="L128" s="3" t="s">
        <v>115</v>
      </c>
      <c r="M128" t="b">
        <v>1</v>
      </c>
      <c r="N128" s="3" t="s">
        <v>73</v>
      </c>
      <c r="O128" s="3" t="s">
        <v>120</v>
      </c>
      <c r="P128" s="3" t="s">
        <v>120</v>
      </c>
      <c r="Q128" s="3" t="s">
        <v>36</v>
      </c>
      <c r="R128" s="3" t="s">
        <v>74</v>
      </c>
      <c r="S128" s="3"/>
      <c r="T128" s="2">
        <v>3000</v>
      </c>
      <c r="U128" s="3" t="s">
        <v>115</v>
      </c>
      <c r="V128" s="3"/>
      <c r="W128" s="3" t="s">
        <v>39</v>
      </c>
      <c r="X128" s="3" t="s">
        <v>40</v>
      </c>
      <c r="Y128" s="3"/>
      <c r="Z128" s="3"/>
      <c r="AA128" s="3" t="s">
        <v>41</v>
      </c>
    </row>
    <row r="129" spans="1:27" x14ac:dyDescent="0.2">
      <c r="A129" s="5">
        <v>2558</v>
      </c>
      <c r="B129">
        <v>37964</v>
      </c>
      <c r="C129" s="3"/>
      <c r="D129" s="3" t="s">
        <v>368</v>
      </c>
      <c r="E129" s="3" t="s">
        <v>57</v>
      </c>
      <c r="F129" s="3" t="s">
        <v>58</v>
      </c>
      <c r="G129" s="3" t="s">
        <v>137</v>
      </c>
      <c r="H129" s="3" t="s">
        <v>60</v>
      </c>
      <c r="I129" s="3" t="s">
        <v>137</v>
      </c>
      <c r="J129" s="3" t="s">
        <v>48</v>
      </c>
      <c r="K129" s="3" t="s">
        <v>138</v>
      </c>
      <c r="L129" s="3" t="s">
        <v>83</v>
      </c>
      <c r="M129" t="b">
        <v>1</v>
      </c>
      <c r="N129" s="3" t="s">
        <v>35</v>
      </c>
      <c r="O129" s="3" t="s">
        <v>58</v>
      </c>
      <c r="P129" s="3" t="s">
        <v>61</v>
      </c>
      <c r="Q129" s="3" t="s">
        <v>62</v>
      </c>
      <c r="R129" s="3" t="s">
        <v>63</v>
      </c>
      <c r="S129" s="3"/>
      <c r="T129" s="2">
        <v>6019</v>
      </c>
      <c r="U129" s="3" t="s">
        <v>83</v>
      </c>
      <c r="V129" s="3"/>
      <c r="W129" s="3" t="s">
        <v>39</v>
      </c>
      <c r="X129" s="3" t="s">
        <v>40</v>
      </c>
      <c r="Y129" s="3"/>
      <c r="Z129" s="3"/>
      <c r="AA129" s="3" t="s">
        <v>41</v>
      </c>
    </row>
    <row r="130" spans="1:27" x14ac:dyDescent="0.2">
      <c r="A130" s="5">
        <v>2559</v>
      </c>
      <c r="B130">
        <v>38026</v>
      </c>
      <c r="C130" s="3"/>
      <c r="D130" s="3" t="s">
        <v>369</v>
      </c>
      <c r="E130" s="3" t="s">
        <v>147</v>
      </c>
      <c r="F130" s="3" t="s">
        <v>148</v>
      </c>
      <c r="G130" s="3" t="s">
        <v>137</v>
      </c>
      <c r="H130" s="3" t="s">
        <v>32</v>
      </c>
      <c r="I130" s="3" t="s">
        <v>137</v>
      </c>
      <c r="J130" s="3" t="s">
        <v>48</v>
      </c>
      <c r="K130" s="3" t="s">
        <v>138</v>
      </c>
      <c r="L130" s="3" t="s">
        <v>83</v>
      </c>
      <c r="M130" t="b">
        <v>1</v>
      </c>
      <c r="N130" s="3" t="s">
        <v>139</v>
      </c>
      <c r="O130" s="3" t="s">
        <v>148</v>
      </c>
      <c r="P130" s="3" t="s">
        <v>148</v>
      </c>
      <c r="Q130" s="3" t="s">
        <v>116</v>
      </c>
      <c r="R130" s="3" t="s">
        <v>149</v>
      </c>
      <c r="S130" s="3"/>
      <c r="T130" s="2">
        <v>6019</v>
      </c>
      <c r="U130" s="3" t="s">
        <v>83</v>
      </c>
      <c r="V130" s="3"/>
      <c r="W130" s="3" t="s">
        <v>39</v>
      </c>
      <c r="X130" s="3" t="s">
        <v>40</v>
      </c>
      <c r="Y130" s="3"/>
      <c r="Z130" s="3"/>
      <c r="AA130" s="3" t="s">
        <v>41</v>
      </c>
    </row>
    <row r="131" spans="1:27" x14ac:dyDescent="0.2">
      <c r="A131" s="5">
        <v>2562</v>
      </c>
      <c r="B131">
        <v>38076</v>
      </c>
      <c r="C131" s="3"/>
      <c r="D131" s="3" t="s">
        <v>370</v>
      </c>
      <c r="E131" s="3" t="s">
        <v>91</v>
      </c>
      <c r="F131" s="3" t="s">
        <v>92</v>
      </c>
      <c r="G131" s="3" t="s">
        <v>93</v>
      </c>
      <c r="H131" s="3" t="s">
        <v>32</v>
      </c>
      <c r="I131" s="3" t="s">
        <v>93</v>
      </c>
      <c r="J131" s="3" t="s">
        <v>48</v>
      </c>
      <c r="K131" s="3" t="s">
        <v>94</v>
      </c>
      <c r="L131" s="3" t="s">
        <v>95</v>
      </c>
      <c r="M131" t="b">
        <v>1</v>
      </c>
      <c r="N131" s="3" t="s">
        <v>84</v>
      </c>
      <c r="O131" s="3" t="s">
        <v>92</v>
      </c>
      <c r="P131" s="3" t="s">
        <v>92</v>
      </c>
      <c r="Q131" s="3" t="s">
        <v>36</v>
      </c>
      <c r="R131" s="3" t="s">
        <v>74</v>
      </c>
      <c r="S131" s="3"/>
      <c r="T131" s="2">
        <v>4000</v>
      </c>
      <c r="U131" s="3" t="s">
        <v>95</v>
      </c>
      <c r="V131" s="3"/>
      <c r="W131" s="3" t="s">
        <v>39</v>
      </c>
      <c r="X131" s="3" t="s">
        <v>40</v>
      </c>
      <c r="Y131" s="3"/>
      <c r="Z131" s="3"/>
      <c r="AA131" s="3" t="s">
        <v>41</v>
      </c>
    </row>
    <row r="132" spans="1:27" x14ac:dyDescent="0.2">
      <c r="A132" s="5">
        <v>2563</v>
      </c>
      <c r="B132">
        <v>38176</v>
      </c>
      <c r="C132" s="3"/>
      <c r="D132" s="3" t="s">
        <v>371</v>
      </c>
      <c r="E132" s="3" t="s">
        <v>66</v>
      </c>
      <c r="F132" s="3" t="s">
        <v>67</v>
      </c>
      <c r="G132" s="3" t="s">
        <v>47</v>
      </c>
      <c r="H132" s="3" t="s">
        <v>32</v>
      </c>
      <c r="I132" s="3" t="s">
        <v>47</v>
      </c>
      <c r="J132" s="3" t="s">
        <v>48</v>
      </c>
      <c r="K132" s="3" t="s">
        <v>49</v>
      </c>
      <c r="L132" s="3" t="s">
        <v>50</v>
      </c>
      <c r="M132" t="b">
        <v>1</v>
      </c>
      <c r="N132" s="3" t="s">
        <v>35</v>
      </c>
      <c r="O132" s="3" t="s">
        <v>67</v>
      </c>
      <c r="P132" s="3" t="s">
        <v>67</v>
      </c>
      <c r="Q132" s="3" t="s">
        <v>68</v>
      </c>
      <c r="R132" s="3" t="s">
        <v>69</v>
      </c>
      <c r="S132" s="3"/>
      <c r="T132" s="2">
        <v>2000</v>
      </c>
      <c r="U132" s="3" t="s">
        <v>50</v>
      </c>
      <c r="V132" s="3"/>
      <c r="W132" s="3" t="s">
        <v>39</v>
      </c>
      <c r="X132" s="3" t="s">
        <v>40</v>
      </c>
      <c r="Y132" s="3"/>
      <c r="Z132" s="3"/>
      <c r="AA132" s="3" t="s">
        <v>41</v>
      </c>
    </row>
    <row r="133" spans="1:27" x14ac:dyDescent="0.2">
      <c r="A133" s="5">
        <v>2564</v>
      </c>
      <c r="B133">
        <v>38187</v>
      </c>
      <c r="C133" s="3"/>
      <c r="D133" s="3" t="s">
        <v>372</v>
      </c>
      <c r="E133" s="3" t="s">
        <v>123</v>
      </c>
      <c r="F133" s="3" t="s">
        <v>136</v>
      </c>
      <c r="G133" s="3" t="s">
        <v>137</v>
      </c>
      <c r="H133" s="3" t="s">
        <v>32</v>
      </c>
      <c r="I133" s="3" t="s">
        <v>137</v>
      </c>
      <c r="J133" s="3" t="s">
        <v>48</v>
      </c>
      <c r="K133" s="3" t="s">
        <v>138</v>
      </c>
      <c r="L133" s="3" t="s">
        <v>83</v>
      </c>
      <c r="M133" t="b">
        <v>1</v>
      </c>
      <c r="N133" s="3" t="s">
        <v>139</v>
      </c>
      <c r="O133" s="3" t="s">
        <v>136</v>
      </c>
      <c r="P133" s="3" t="s">
        <v>140</v>
      </c>
      <c r="Q133" s="3" t="s">
        <v>36</v>
      </c>
      <c r="R133" s="3" t="s">
        <v>74</v>
      </c>
      <c r="S133" s="3"/>
      <c r="T133" s="2">
        <v>6019</v>
      </c>
      <c r="U133" s="3" t="s">
        <v>83</v>
      </c>
      <c r="V133" s="3"/>
      <c r="W133" s="3" t="s">
        <v>39</v>
      </c>
      <c r="X133" s="3" t="s">
        <v>40</v>
      </c>
      <c r="Y133" s="3"/>
      <c r="Z133" s="3"/>
      <c r="AA133" s="3" t="s">
        <v>41</v>
      </c>
    </row>
    <row r="134" spans="1:27" x14ac:dyDescent="0.2">
      <c r="A134" s="5">
        <v>2722</v>
      </c>
      <c r="B134">
        <v>38856</v>
      </c>
      <c r="C134" s="3" t="s">
        <v>373</v>
      </c>
      <c r="D134" s="3" t="s">
        <v>374</v>
      </c>
      <c r="E134" s="3" t="s">
        <v>71</v>
      </c>
      <c r="F134" s="3" t="s">
        <v>375</v>
      </c>
      <c r="G134" s="3" t="s">
        <v>376</v>
      </c>
      <c r="H134" s="3" t="s">
        <v>32</v>
      </c>
      <c r="I134" s="3" t="s">
        <v>376</v>
      </c>
      <c r="J134" s="3" t="s">
        <v>48</v>
      </c>
      <c r="K134" s="3" t="s">
        <v>49</v>
      </c>
      <c r="L134" s="3" t="s">
        <v>50</v>
      </c>
      <c r="M134" t="b">
        <v>0</v>
      </c>
      <c r="N134" s="3" t="s">
        <v>73</v>
      </c>
      <c r="O134" s="3" t="s">
        <v>375</v>
      </c>
      <c r="P134" s="3" t="s">
        <v>72</v>
      </c>
      <c r="Q134" s="3" t="s">
        <v>36</v>
      </c>
      <c r="R134" s="3" t="s">
        <v>74</v>
      </c>
      <c r="S134" s="3"/>
      <c r="T134" s="2">
        <v>2011</v>
      </c>
      <c r="U134" s="3" t="s">
        <v>50</v>
      </c>
      <c r="V134" s="3"/>
      <c r="W134" s="3" t="s">
        <v>39</v>
      </c>
      <c r="X134" s="3" t="s">
        <v>40</v>
      </c>
      <c r="Y134" s="3"/>
      <c r="Z134" s="3">
        <v>3829</v>
      </c>
      <c r="AA134" s="3" t="s">
        <v>221</v>
      </c>
    </row>
    <row r="135" spans="1:27" x14ac:dyDescent="0.2">
      <c r="A135" s="5">
        <v>2723</v>
      </c>
      <c r="C135" s="3" t="s">
        <v>377</v>
      </c>
      <c r="D135" s="3" t="s">
        <v>378</v>
      </c>
      <c r="E135" s="3" t="s">
        <v>71</v>
      </c>
      <c r="F135" s="3" t="s">
        <v>72</v>
      </c>
      <c r="G135" s="3" t="s">
        <v>201</v>
      </c>
      <c r="H135" s="3" t="s">
        <v>32</v>
      </c>
      <c r="I135" s="3" t="s">
        <v>201</v>
      </c>
      <c r="J135" s="3" t="s">
        <v>48</v>
      </c>
      <c r="K135" s="3" t="s">
        <v>202</v>
      </c>
      <c r="L135" s="3" t="s">
        <v>50</v>
      </c>
      <c r="M135" t="b">
        <v>1</v>
      </c>
      <c r="N135" s="3" t="s">
        <v>73</v>
      </c>
      <c r="O135" s="3" t="s">
        <v>72</v>
      </c>
      <c r="P135" s="3" t="s">
        <v>72</v>
      </c>
      <c r="Q135" s="3" t="s">
        <v>36</v>
      </c>
      <c r="R135" s="3" t="s">
        <v>74</v>
      </c>
      <c r="S135" s="3"/>
      <c r="T135" s="2"/>
      <c r="U135" s="3" t="s">
        <v>50</v>
      </c>
      <c r="V135" s="3"/>
      <c r="W135" s="3" t="s">
        <v>39</v>
      </c>
      <c r="X135" s="3" t="s">
        <v>40</v>
      </c>
      <c r="Y135" s="3"/>
      <c r="Z135" s="3"/>
      <c r="AA135" s="3" t="s">
        <v>41</v>
      </c>
    </row>
    <row r="136" spans="1:27" x14ac:dyDescent="0.2">
      <c r="A136" s="5">
        <v>2724</v>
      </c>
      <c r="B136">
        <v>40009</v>
      </c>
      <c r="C136" s="3" t="s">
        <v>379</v>
      </c>
      <c r="D136" s="3" t="s">
        <v>380</v>
      </c>
      <c r="E136" s="3" t="s">
        <v>91</v>
      </c>
      <c r="F136" s="3" t="s">
        <v>92</v>
      </c>
      <c r="G136" s="3" t="s">
        <v>93</v>
      </c>
      <c r="H136" s="3" t="s">
        <v>32</v>
      </c>
      <c r="I136" s="3" t="s">
        <v>93</v>
      </c>
      <c r="J136" s="3" t="s">
        <v>48</v>
      </c>
      <c r="K136" s="3" t="s">
        <v>94</v>
      </c>
      <c r="L136" s="3" t="s">
        <v>95</v>
      </c>
      <c r="M136" t="b">
        <v>1</v>
      </c>
      <c r="N136" s="3" t="s">
        <v>84</v>
      </c>
      <c r="O136" s="3" t="s">
        <v>92</v>
      </c>
      <c r="P136" s="3" t="s">
        <v>92</v>
      </c>
      <c r="Q136" s="3" t="s">
        <v>36</v>
      </c>
      <c r="R136" s="3" t="s">
        <v>74</v>
      </c>
      <c r="S136" s="3"/>
      <c r="T136" s="2">
        <v>4000</v>
      </c>
      <c r="U136" s="3" t="s">
        <v>95</v>
      </c>
      <c r="V136" s="3"/>
      <c r="W136" s="3" t="s">
        <v>39</v>
      </c>
      <c r="X136" s="3" t="s">
        <v>40</v>
      </c>
      <c r="Y136" s="3"/>
      <c r="Z136" s="3">
        <v>1478</v>
      </c>
      <c r="AA136" s="3" t="s">
        <v>221</v>
      </c>
    </row>
    <row r="137" spans="1:27" x14ac:dyDescent="0.2">
      <c r="A137" s="5">
        <v>2725</v>
      </c>
      <c r="B137">
        <v>38368</v>
      </c>
      <c r="C137" s="3" t="s">
        <v>381</v>
      </c>
      <c r="D137" s="3" t="s">
        <v>382</v>
      </c>
      <c r="E137" s="3" t="s">
        <v>71</v>
      </c>
      <c r="F137" s="3" t="s">
        <v>72</v>
      </c>
      <c r="G137" s="3" t="s">
        <v>201</v>
      </c>
      <c r="H137" s="3" t="s">
        <v>32</v>
      </c>
      <c r="I137" s="3" t="s">
        <v>201</v>
      </c>
      <c r="J137" s="3" t="s">
        <v>48</v>
      </c>
      <c r="K137" s="3" t="s">
        <v>202</v>
      </c>
      <c r="L137" s="3" t="s">
        <v>50</v>
      </c>
      <c r="M137" t="b">
        <v>1</v>
      </c>
      <c r="N137" s="3" t="s">
        <v>73</v>
      </c>
      <c r="O137" s="3" t="s">
        <v>72</v>
      </c>
      <c r="P137" s="3" t="s">
        <v>72</v>
      </c>
      <c r="Q137" s="3" t="s">
        <v>36</v>
      </c>
      <c r="R137" s="3" t="s">
        <v>74</v>
      </c>
      <c r="S137" s="3"/>
      <c r="T137" s="2">
        <v>2016</v>
      </c>
      <c r="U137" s="3" t="s">
        <v>50</v>
      </c>
      <c r="V137" s="3"/>
      <c r="W137" s="3" t="s">
        <v>39</v>
      </c>
      <c r="X137" s="3" t="s">
        <v>40</v>
      </c>
      <c r="Y137" s="3"/>
      <c r="Z137" s="3"/>
      <c r="AA137" s="3" t="s">
        <v>41</v>
      </c>
    </row>
    <row r="138" spans="1:27" x14ac:dyDescent="0.2">
      <c r="A138" s="5">
        <v>2726</v>
      </c>
      <c r="B138">
        <v>38530</v>
      </c>
      <c r="C138" s="3" t="s">
        <v>383</v>
      </c>
      <c r="D138" s="3" t="s">
        <v>384</v>
      </c>
      <c r="E138" s="3" t="s">
        <v>71</v>
      </c>
      <c r="F138" s="3" t="s">
        <v>72</v>
      </c>
      <c r="G138" s="3" t="s">
        <v>201</v>
      </c>
      <c r="H138" s="3" t="s">
        <v>32</v>
      </c>
      <c r="I138" s="3" t="s">
        <v>201</v>
      </c>
      <c r="J138" s="3" t="s">
        <v>48</v>
      </c>
      <c r="K138" s="3" t="s">
        <v>202</v>
      </c>
      <c r="L138" s="3" t="s">
        <v>50</v>
      </c>
      <c r="M138" t="b">
        <v>1</v>
      </c>
      <c r="N138" s="3" t="s">
        <v>73</v>
      </c>
      <c r="O138" s="3" t="s">
        <v>72</v>
      </c>
      <c r="P138" s="3" t="s">
        <v>72</v>
      </c>
      <c r="Q138" s="3" t="s">
        <v>36</v>
      </c>
      <c r="R138" s="3" t="s">
        <v>74</v>
      </c>
      <c r="S138" s="3"/>
      <c r="T138" s="2">
        <v>2016</v>
      </c>
      <c r="U138" s="3" t="s">
        <v>50</v>
      </c>
      <c r="V138" s="3"/>
      <c r="W138" s="3" t="s">
        <v>39</v>
      </c>
      <c r="X138" s="3" t="s">
        <v>40</v>
      </c>
      <c r="Y138" s="3"/>
      <c r="Z138" s="3"/>
      <c r="AA138" s="3" t="s">
        <v>41</v>
      </c>
    </row>
    <row r="139" spans="1:27" x14ac:dyDescent="0.2">
      <c r="A139" s="5">
        <v>2728</v>
      </c>
      <c r="C139" s="3" t="s">
        <v>385</v>
      </c>
      <c r="D139" s="3" t="s">
        <v>386</v>
      </c>
      <c r="E139" s="3" t="s">
        <v>71</v>
      </c>
      <c r="F139" s="3" t="s">
        <v>72</v>
      </c>
      <c r="G139" s="3" t="s">
        <v>201</v>
      </c>
      <c r="H139" s="3" t="s">
        <v>32</v>
      </c>
      <c r="I139" s="3" t="s">
        <v>201</v>
      </c>
      <c r="J139" s="3" t="s">
        <v>48</v>
      </c>
      <c r="K139" s="3" t="s">
        <v>202</v>
      </c>
      <c r="L139" s="3" t="s">
        <v>50</v>
      </c>
      <c r="M139" t="b">
        <v>1</v>
      </c>
      <c r="N139" s="3" t="s">
        <v>73</v>
      </c>
      <c r="O139" s="3" t="s">
        <v>72</v>
      </c>
      <c r="P139" s="3" t="s">
        <v>72</v>
      </c>
      <c r="Q139" s="3" t="s">
        <v>36</v>
      </c>
      <c r="R139" s="3" t="s">
        <v>74</v>
      </c>
      <c r="S139" s="3"/>
      <c r="T139" s="2"/>
      <c r="U139" s="3" t="s">
        <v>50</v>
      </c>
      <c r="V139" s="3"/>
      <c r="W139" s="3" t="s">
        <v>39</v>
      </c>
      <c r="X139" s="3" t="s">
        <v>40</v>
      </c>
      <c r="Y139" s="3"/>
      <c r="Z139" s="3"/>
      <c r="AA139" s="3" t="s">
        <v>41</v>
      </c>
    </row>
    <row r="140" spans="1:27" x14ac:dyDescent="0.2">
      <c r="A140" s="5">
        <v>2729</v>
      </c>
      <c r="B140">
        <v>38500</v>
      </c>
      <c r="C140" s="3" t="s">
        <v>387</v>
      </c>
      <c r="D140" s="3" t="s">
        <v>388</v>
      </c>
      <c r="E140" s="3" t="s">
        <v>71</v>
      </c>
      <c r="F140" s="3" t="s">
        <v>72</v>
      </c>
      <c r="G140" s="3" t="s">
        <v>201</v>
      </c>
      <c r="H140" s="3" t="s">
        <v>32</v>
      </c>
      <c r="I140" s="3" t="s">
        <v>201</v>
      </c>
      <c r="J140" s="3" t="s">
        <v>48</v>
      </c>
      <c r="K140" s="3" t="s">
        <v>202</v>
      </c>
      <c r="L140" s="3" t="s">
        <v>50</v>
      </c>
      <c r="M140" t="b">
        <v>0</v>
      </c>
      <c r="N140" s="3" t="s">
        <v>73</v>
      </c>
      <c r="O140" s="3" t="s">
        <v>72</v>
      </c>
      <c r="P140" s="3" t="s">
        <v>72</v>
      </c>
      <c r="Q140" s="3" t="s">
        <v>36</v>
      </c>
      <c r="R140" s="3" t="s">
        <v>74</v>
      </c>
      <c r="S140" s="3"/>
      <c r="T140" s="2">
        <v>2016</v>
      </c>
      <c r="U140" s="3" t="s">
        <v>50</v>
      </c>
      <c r="V140" s="3"/>
      <c r="W140" s="3" t="s">
        <v>39</v>
      </c>
      <c r="X140" s="3" t="s">
        <v>40</v>
      </c>
      <c r="Y140" s="3"/>
      <c r="Z140" s="3">
        <v>3010</v>
      </c>
      <c r="AA140" s="3" t="s">
        <v>221</v>
      </c>
    </row>
    <row r="141" spans="1:27" x14ac:dyDescent="0.2">
      <c r="A141" s="5">
        <v>2730</v>
      </c>
      <c r="C141" s="3" t="s">
        <v>389</v>
      </c>
      <c r="D141" s="3" t="s">
        <v>390</v>
      </c>
      <c r="E141" s="3" t="s">
        <v>174</v>
      </c>
      <c r="F141" s="3" t="s">
        <v>175</v>
      </c>
      <c r="G141" s="3" t="s">
        <v>201</v>
      </c>
      <c r="H141" s="3" t="s">
        <v>32</v>
      </c>
      <c r="I141" s="3" t="s">
        <v>201</v>
      </c>
      <c r="J141" s="3" t="s">
        <v>48</v>
      </c>
      <c r="K141" s="3" t="s">
        <v>202</v>
      </c>
      <c r="L141" s="3" t="s">
        <v>50</v>
      </c>
      <c r="M141" t="b">
        <v>1</v>
      </c>
      <c r="N141" s="3" t="s">
        <v>84</v>
      </c>
      <c r="O141" s="3" t="s">
        <v>175</v>
      </c>
      <c r="P141" s="3" t="s">
        <v>175</v>
      </c>
      <c r="Q141" s="3" t="s">
        <v>36</v>
      </c>
      <c r="R141" s="3" t="s">
        <v>74</v>
      </c>
      <c r="S141" s="3"/>
      <c r="T141" s="2"/>
      <c r="U141" s="3" t="s">
        <v>50</v>
      </c>
      <c r="V141" s="3"/>
      <c r="W141" s="3" t="s">
        <v>39</v>
      </c>
      <c r="X141" s="3" t="s">
        <v>40</v>
      </c>
      <c r="Y141" s="3"/>
      <c r="Z141" s="3"/>
      <c r="AA141" s="3" t="s">
        <v>41</v>
      </c>
    </row>
    <row r="142" spans="1:27" x14ac:dyDescent="0.2">
      <c r="A142" s="5">
        <v>2731</v>
      </c>
      <c r="B142">
        <v>38329</v>
      </c>
      <c r="C142" s="3" t="s">
        <v>391</v>
      </c>
      <c r="D142" s="3" t="s">
        <v>392</v>
      </c>
      <c r="E142" s="3" t="s">
        <v>71</v>
      </c>
      <c r="F142" s="3" t="s">
        <v>72</v>
      </c>
      <c r="G142" s="3" t="s">
        <v>201</v>
      </c>
      <c r="H142" s="3" t="s">
        <v>32</v>
      </c>
      <c r="I142" s="3" t="s">
        <v>201</v>
      </c>
      <c r="J142" s="3" t="s">
        <v>48</v>
      </c>
      <c r="K142" s="3" t="s">
        <v>202</v>
      </c>
      <c r="L142" s="3" t="s">
        <v>50</v>
      </c>
      <c r="M142" t="b">
        <v>1</v>
      </c>
      <c r="N142" s="3" t="s">
        <v>73</v>
      </c>
      <c r="O142" s="3" t="s">
        <v>72</v>
      </c>
      <c r="P142" s="3" t="s">
        <v>72</v>
      </c>
      <c r="Q142" s="3" t="s">
        <v>36</v>
      </c>
      <c r="R142" s="3" t="s">
        <v>74</v>
      </c>
      <c r="S142" s="3" t="s">
        <v>393</v>
      </c>
      <c r="T142" s="2">
        <v>2016</v>
      </c>
      <c r="U142" s="3" t="s">
        <v>50</v>
      </c>
      <c r="V142" s="3"/>
      <c r="W142" s="3" t="s">
        <v>39</v>
      </c>
      <c r="X142" s="3" t="s">
        <v>40</v>
      </c>
      <c r="Y142" s="3"/>
      <c r="Z142" s="3">
        <v>4745</v>
      </c>
      <c r="AA142" s="3" t="s">
        <v>221</v>
      </c>
    </row>
    <row r="143" spans="1:27" x14ac:dyDescent="0.2">
      <c r="A143" s="5">
        <v>2732</v>
      </c>
      <c r="B143">
        <v>38457</v>
      </c>
      <c r="C143" s="3" t="s">
        <v>394</v>
      </c>
      <c r="D143" s="3" t="s">
        <v>173</v>
      </c>
      <c r="E143" s="3" t="s">
        <v>71</v>
      </c>
      <c r="F143" s="3" t="s">
        <v>72</v>
      </c>
      <c r="G143" s="3" t="s">
        <v>395</v>
      </c>
      <c r="H143" s="3" t="s">
        <v>32</v>
      </c>
      <c r="I143" s="3" t="s">
        <v>395</v>
      </c>
      <c r="J143" s="3" t="s">
        <v>48</v>
      </c>
      <c r="K143" s="3" t="s">
        <v>49</v>
      </c>
      <c r="L143" s="3" t="s">
        <v>50</v>
      </c>
      <c r="M143" t="b">
        <v>1</v>
      </c>
      <c r="N143" s="3" t="s">
        <v>73</v>
      </c>
      <c r="O143" s="3" t="s">
        <v>72</v>
      </c>
      <c r="P143" s="3" t="s">
        <v>72</v>
      </c>
      <c r="Q143" s="3" t="s">
        <v>36</v>
      </c>
      <c r="R143" s="3" t="s">
        <v>74</v>
      </c>
      <c r="S143" s="3"/>
      <c r="T143" s="2">
        <v>2001</v>
      </c>
      <c r="U143" s="3" t="s">
        <v>50</v>
      </c>
      <c r="V143" s="3"/>
      <c r="W143" s="3" t="s">
        <v>39</v>
      </c>
      <c r="X143" s="3" t="s">
        <v>40</v>
      </c>
      <c r="Y143" s="3"/>
      <c r="Z143" s="3"/>
      <c r="AA143" s="3" t="s">
        <v>41</v>
      </c>
    </row>
    <row r="144" spans="1:27" x14ac:dyDescent="0.2">
      <c r="A144" s="5">
        <v>2733</v>
      </c>
      <c r="B144">
        <v>38531</v>
      </c>
      <c r="C144" s="3" t="s">
        <v>396</v>
      </c>
      <c r="D144" s="3" t="s">
        <v>171</v>
      </c>
      <c r="E144" s="3" t="s">
        <v>71</v>
      </c>
      <c r="F144" s="3" t="s">
        <v>72</v>
      </c>
      <c r="G144" s="3" t="s">
        <v>47</v>
      </c>
      <c r="H144" s="3" t="s">
        <v>32</v>
      </c>
      <c r="I144" s="3" t="s">
        <v>47</v>
      </c>
      <c r="J144" s="3" t="s">
        <v>48</v>
      </c>
      <c r="K144" s="3" t="s">
        <v>49</v>
      </c>
      <c r="L144" s="3" t="s">
        <v>50</v>
      </c>
      <c r="M144" t="b">
        <v>1</v>
      </c>
      <c r="N144" s="3" t="s">
        <v>73</v>
      </c>
      <c r="O144" s="3" t="s">
        <v>72</v>
      </c>
      <c r="P144" s="3" t="s">
        <v>72</v>
      </c>
      <c r="Q144" s="3" t="s">
        <v>36</v>
      </c>
      <c r="R144" s="3" t="s">
        <v>74</v>
      </c>
      <c r="S144" s="3"/>
      <c r="T144" s="2">
        <v>2000</v>
      </c>
      <c r="U144" s="3" t="s">
        <v>50</v>
      </c>
      <c r="V144" s="3"/>
      <c r="W144" s="3" t="s">
        <v>39</v>
      </c>
      <c r="X144" s="3" t="s">
        <v>40</v>
      </c>
      <c r="Y144" s="3"/>
      <c r="Z144" s="3"/>
      <c r="AA144" s="3" t="s">
        <v>41</v>
      </c>
    </row>
    <row r="145" spans="1:27" x14ac:dyDescent="0.2">
      <c r="A145" s="5">
        <v>2734</v>
      </c>
      <c r="C145" s="3" t="s">
        <v>397</v>
      </c>
      <c r="D145" s="3" t="s">
        <v>398</v>
      </c>
      <c r="E145" s="3" t="s">
        <v>66</v>
      </c>
      <c r="F145" s="3" t="s">
        <v>67</v>
      </c>
      <c r="G145" s="3" t="s">
        <v>47</v>
      </c>
      <c r="H145" s="3" t="s">
        <v>32</v>
      </c>
      <c r="I145" s="3" t="s">
        <v>47</v>
      </c>
      <c r="J145" s="3" t="s">
        <v>48</v>
      </c>
      <c r="K145" s="3" t="s">
        <v>49</v>
      </c>
      <c r="L145" s="3" t="s">
        <v>50</v>
      </c>
      <c r="M145" t="b">
        <v>1</v>
      </c>
      <c r="N145" s="3" t="s">
        <v>35</v>
      </c>
      <c r="O145" s="3" t="s">
        <v>67</v>
      </c>
      <c r="P145" s="3" t="s">
        <v>67</v>
      </c>
      <c r="Q145" s="3" t="s">
        <v>68</v>
      </c>
      <c r="R145" s="3" t="s">
        <v>69</v>
      </c>
      <c r="S145" s="3"/>
      <c r="T145" s="2"/>
      <c r="U145" s="3" t="s">
        <v>50</v>
      </c>
      <c r="V145" s="3"/>
      <c r="W145" s="3" t="s">
        <v>39</v>
      </c>
      <c r="X145" s="3" t="s">
        <v>40</v>
      </c>
      <c r="Y145" s="3"/>
      <c r="Z145" s="3"/>
      <c r="AA145" s="3" t="s">
        <v>41</v>
      </c>
    </row>
    <row r="146" spans="1:27" x14ac:dyDescent="0.2">
      <c r="A146" s="5">
        <v>2735</v>
      </c>
      <c r="B146">
        <v>38358</v>
      </c>
      <c r="C146" s="3" t="s">
        <v>399</v>
      </c>
      <c r="D146" s="3" t="s">
        <v>400</v>
      </c>
      <c r="E146" s="3" t="s">
        <v>66</v>
      </c>
      <c r="F146" s="3" t="s">
        <v>67</v>
      </c>
      <c r="G146" s="3" t="s">
        <v>47</v>
      </c>
      <c r="H146" s="3" t="s">
        <v>32</v>
      </c>
      <c r="I146" s="3" t="s">
        <v>47</v>
      </c>
      <c r="J146" s="3" t="s">
        <v>48</v>
      </c>
      <c r="K146" s="3" t="s">
        <v>49</v>
      </c>
      <c r="L146" s="3" t="s">
        <v>50</v>
      </c>
      <c r="M146" t="b">
        <v>1</v>
      </c>
      <c r="N146" s="3" t="s">
        <v>35</v>
      </c>
      <c r="O146" s="3" t="s">
        <v>67</v>
      </c>
      <c r="P146" s="3" t="s">
        <v>67</v>
      </c>
      <c r="Q146" s="3" t="s">
        <v>68</v>
      </c>
      <c r="R146" s="3" t="s">
        <v>69</v>
      </c>
      <c r="S146" s="3"/>
      <c r="T146" s="2">
        <v>2000</v>
      </c>
      <c r="U146" s="3" t="s">
        <v>50</v>
      </c>
      <c r="V146" s="3"/>
      <c r="W146" s="3" t="s">
        <v>39</v>
      </c>
      <c r="X146" s="3" t="s">
        <v>40</v>
      </c>
      <c r="Y146" s="3"/>
      <c r="Z146" s="3"/>
      <c r="AA146" s="3" t="s">
        <v>41</v>
      </c>
    </row>
    <row r="147" spans="1:27" x14ac:dyDescent="0.2">
      <c r="A147" s="5">
        <v>2736</v>
      </c>
      <c r="B147">
        <v>38328</v>
      </c>
      <c r="C147" s="3" t="s">
        <v>401</v>
      </c>
      <c r="D147" s="3" t="s">
        <v>402</v>
      </c>
      <c r="E147" s="3" t="s">
        <v>71</v>
      </c>
      <c r="F147" s="3" t="s">
        <v>72</v>
      </c>
      <c r="G147" s="3" t="s">
        <v>47</v>
      </c>
      <c r="H147" s="3" t="s">
        <v>32</v>
      </c>
      <c r="I147" s="3" t="s">
        <v>47</v>
      </c>
      <c r="J147" s="3" t="s">
        <v>48</v>
      </c>
      <c r="K147" s="3" t="s">
        <v>49</v>
      </c>
      <c r="L147" s="3" t="s">
        <v>50</v>
      </c>
      <c r="M147" t="b">
        <v>1</v>
      </c>
      <c r="N147" s="3" t="s">
        <v>73</v>
      </c>
      <c r="O147" s="3" t="s">
        <v>72</v>
      </c>
      <c r="P147" s="3" t="s">
        <v>72</v>
      </c>
      <c r="Q147" s="3" t="s">
        <v>36</v>
      </c>
      <c r="R147" s="3" t="s">
        <v>74</v>
      </c>
      <c r="S147" s="3" t="s">
        <v>393</v>
      </c>
      <c r="T147" s="2">
        <v>2000</v>
      </c>
      <c r="U147" s="3" t="s">
        <v>50</v>
      </c>
      <c r="V147" s="3"/>
      <c r="W147" s="3" t="s">
        <v>39</v>
      </c>
      <c r="X147" s="3" t="s">
        <v>40</v>
      </c>
      <c r="Y147" s="3"/>
      <c r="Z147" s="3"/>
      <c r="AA147" s="3" t="s">
        <v>41</v>
      </c>
    </row>
    <row r="148" spans="1:27" x14ac:dyDescent="0.2">
      <c r="A148" s="5">
        <v>2737</v>
      </c>
      <c r="B148">
        <v>38579</v>
      </c>
      <c r="C148" s="3" t="s">
        <v>403</v>
      </c>
      <c r="D148" s="3" t="s">
        <v>404</v>
      </c>
      <c r="E148" s="3" t="s">
        <v>71</v>
      </c>
      <c r="F148" s="3" t="s">
        <v>72</v>
      </c>
      <c r="G148" s="3" t="s">
        <v>47</v>
      </c>
      <c r="H148" s="3" t="s">
        <v>32</v>
      </c>
      <c r="I148" s="3" t="s">
        <v>47</v>
      </c>
      <c r="J148" s="3" t="s">
        <v>48</v>
      </c>
      <c r="K148" s="3" t="s">
        <v>49</v>
      </c>
      <c r="L148" s="3" t="s">
        <v>50</v>
      </c>
      <c r="M148" t="b">
        <v>1</v>
      </c>
      <c r="N148" s="3" t="s">
        <v>73</v>
      </c>
      <c r="O148" s="3" t="s">
        <v>72</v>
      </c>
      <c r="P148" s="3" t="s">
        <v>72</v>
      </c>
      <c r="Q148" s="3" t="s">
        <v>36</v>
      </c>
      <c r="R148" s="3" t="s">
        <v>74</v>
      </c>
      <c r="S148" s="3"/>
      <c r="T148" s="2">
        <v>2000</v>
      </c>
      <c r="U148" s="3" t="s">
        <v>50</v>
      </c>
      <c r="V148" s="3"/>
      <c r="W148" s="3" t="s">
        <v>39</v>
      </c>
      <c r="X148" s="3" t="s">
        <v>40</v>
      </c>
      <c r="Y148" s="3"/>
      <c r="Z148" s="3"/>
      <c r="AA148" s="3" t="s">
        <v>41</v>
      </c>
    </row>
    <row r="149" spans="1:27" x14ac:dyDescent="0.2">
      <c r="A149" s="5">
        <v>2738</v>
      </c>
      <c r="C149" s="3" t="s">
        <v>405</v>
      </c>
      <c r="D149" s="3" t="s">
        <v>406</v>
      </c>
      <c r="E149" s="3" t="s">
        <v>123</v>
      </c>
      <c r="F149" s="3" t="s">
        <v>124</v>
      </c>
      <c r="G149" s="3" t="s">
        <v>47</v>
      </c>
      <c r="H149" s="3" t="s">
        <v>32</v>
      </c>
      <c r="I149" s="3" t="s">
        <v>47</v>
      </c>
      <c r="J149" s="3" t="s">
        <v>48</v>
      </c>
      <c r="K149" s="3" t="s">
        <v>49</v>
      </c>
      <c r="L149" s="3" t="s">
        <v>50</v>
      </c>
      <c r="M149" t="b">
        <v>1</v>
      </c>
      <c r="N149" s="3" t="s">
        <v>73</v>
      </c>
      <c r="O149" s="3" t="s">
        <v>124</v>
      </c>
      <c r="P149" s="3" t="s">
        <v>124</v>
      </c>
      <c r="Q149" s="3" t="s">
        <v>36</v>
      </c>
      <c r="R149" s="3" t="s">
        <v>74</v>
      </c>
      <c r="S149" s="3"/>
      <c r="T149" s="2"/>
      <c r="U149" s="3" t="s">
        <v>50</v>
      </c>
      <c r="V149" s="3"/>
      <c r="W149" s="3" t="s">
        <v>39</v>
      </c>
      <c r="X149" s="3" t="s">
        <v>40</v>
      </c>
      <c r="Y149" s="3"/>
      <c r="Z149" s="3"/>
      <c r="AA149" s="3" t="s">
        <v>41</v>
      </c>
    </row>
    <row r="150" spans="1:27" x14ac:dyDescent="0.2">
      <c r="A150" s="5">
        <v>2739</v>
      </c>
      <c r="B150">
        <v>38578</v>
      </c>
      <c r="C150" s="3" t="s">
        <v>407</v>
      </c>
      <c r="D150" s="3" t="s">
        <v>408</v>
      </c>
      <c r="E150" s="3" t="s">
        <v>71</v>
      </c>
      <c r="F150" s="3" t="s">
        <v>72</v>
      </c>
      <c r="G150" s="3" t="s">
        <v>47</v>
      </c>
      <c r="H150" s="3" t="s">
        <v>32</v>
      </c>
      <c r="I150" s="3" t="s">
        <v>47</v>
      </c>
      <c r="J150" s="3" t="s">
        <v>48</v>
      </c>
      <c r="K150" s="3" t="s">
        <v>49</v>
      </c>
      <c r="L150" s="3" t="s">
        <v>50</v>
      </c>
      <c r="M150" t="b">
        <v>1</v>
      </c>
      <c r="N150" s="3" t="s">
        <v>73</v>
      </c>
      <c r="O150" s="3" t="s">
        <v>72</v>
      </c>
      <c r="P150" s="3" t="s">
        <v>72</v>
      </c>
      <c r="Q150" s="3" t="s">
        <v>36</v>
      </c>
      <c r="R150" s="3" t="s">
        <v>74</v>
      </c>
      <c r="S150" s="3"/>
      <c r="T150" s="2">
        <v>2000</v>
      </c>
      <c r="U150" s="3" t="s">
        <v>50</v>
      </c>
      <c r="V150" s="3"/>
      <c r="W150" s="3" t="s">
        <v>39</v>
      </c>
      <c r="X150" s="3" t="s">
        <v>40</v>
      </c>
      <c r="Y150" s="3"/>
      <c r="Z150" s="3"/>
      <c r="AA150" s="3" t="s">
        <v>41</v>
      </c>
    </row>
    <row r="151" spans="1:27" x14ac:dyDescent="0.2">
      <c r="A151" s="5">
        <v>2740</v>
      </c>
      <c r="B151">
        <v>38606</v>
      </c>
      <c r="C151" s="3" t="s">
        <v>409</v>
      </c>
      <c r="D151" s="3" t="s">
        <v>410</v>
      </c>
      <c r="E151" s="3" t="s">
        <v>71</v>
      </c>
      <c r="F151" s="3" t="s">
        <v>72</v>
      </c>
      <c r="G151" s="3" t="s">
        <v>47</v>
      </c>
      <c r="H151" s="3" t="s">
        <v>32</v>
      </c>
      <c r="I151" s="3" t="s">
        <v>47</v>
      </c>
      <c r="J151" s="3" t="s">
        <v>48</v>
      </c>
      <c r="K151" s="3" t="s">
        <v>49</v>
      </c>
      <c r="L151" s="3" t="s">
        <v>50</v>
      </c>
      <c r="M151" t="b">
        <v>1</v>
      </c>
      <c r="N151" s="3" t="s">
        <v>73</v>
      </c>
      <c r="O151" s="3" t="s">
        <v>72</v>
      </c>
      <c r="P151" s="3" t="s">
        <v>72</v>
      </c>
      <c r="Q151" s="3" t="s">
        <v>36</v>
      </c>
      <c r="R151" s="3" t="s">
        <v>74</v>
      </c>
      <c r="S151" s="3"/>
      <c r="T151" s="2">
        <v>2000</v>
      </c>
      <c r="U151" s="3" t="s">
        <v>50</v>
      </c>
      <c r="V151" s="3"/>
      <c r="W151" s="3" t="s">
        <v>39</v>
      </c>
      <c r="X151" s="3" t="s">
        <v>40</v>
      </c>
      <c r="Y151" s="3"/>
      <c r="Z151" s="3"/>
      <c r="AA151" s="3" t="s">
        <v>41</v>
      </c>
    </row>
    <row r="152" spans="1:27" x14ac:dyDescent="0.2">
      <c r="A152" s="5">
        <v>2741</v>
      </c>
      <c r="B152">
        <v>38607</v>
      </c>
      <c r="C152" s="3"/>
      <c r="D152" s="3" t="s">
        <v>411</v>
      </c>
      <c r="E152" s="3" t="s">
        <v>71</v>
      </c>
      <c r="F152" s="3" t="s">
        <v>72</v>
      </c>
      <c r="G152" s="3" t="s">
        <v>47</v>
      </c>
      <c r="H152" s="3" t="s">
        <v>32</v>
      </c>
      <c r="I152" s="3" t="s">
        <v>47</v>
      </c>
      <c r="J152" s="3" t="s">
        <v>48</v>
      </c>
      <c r="K152" s="3" t="s">
        <v>49</v>
      </c>
      <c r="L152" s="3" t="s">
        <v>50</v>
      </c>
      <c r="M152" t="b">
        <v>1</v>
      </c>
      <c r="N152" s="3" t="s">
        <v>73</v>
      </c>
      <c r="O152" s="3" t="s">
        <v>72</v>
      </c>
      <c r="P152" s="3" t="s">
        <v>72</v>
      </c>
      <c r="Q152" s="3" t="s">
        <v>36</v>
      </c>
      <c r="R152" s="3" t="s">
        <v>74</v>
      </c>
      <c r="S152" s="3"/>
      <c r="T152" s="2">
        <v>2000</v>
      </c>
      <c r="U152" s="3" t="s">
        <v>50</v>
      </c>
      <c r="V152" s="3"/>
      <c r="W152" s="3" t="s">
        <v>39</v>
      </c>
      <c r="X152" s="3" t="s">
        <v>40</v>
      </c>
      <c r="Y152" s="3"/>
      <c r="Z152" s="3"/>
      <c r="AA152" s="3" t="s">
        <v>41</v>
      </c>
    </row>
    <row r="153" spans="1:27" x14ac:dyDescent="0.2">
      <c r="A153" s="5">
        <v>2742</v>
      </c>
      <c r="B153">
        <v>38600</v>
      </c>
      <c r="C153" s="3" t="s">
        <v>412</v>
      </c>
      <c r="D153" s="3" t="s">
        <v>413</v>
      </c>
      <c r="E153" s="3" t="s">
        <v>71</v>
      </c>
      <c r="F153" s="3" t="s">
        <v>72</v>
      </c>
      <c r="G153" s="3" t="s">
        <v>47</v>
      </c>
      <c r="H153" s="3" t="s">
        <v>32</v>
      </c>
      <c r="I153" s="3" t="s">
        <v>47</v>
      </c>
      <c r="J153" s="3" t="s">
        <v>48</v>
      </c>
      <c r="K153" s="3" t="s">
        <v>49</v>
      </c>
      <c r="L153" s="3" t="s">
        <v>50</v>
      </c>
      <c r="M153" t="b">
        <v>1</v>
      </c>
      <c r="N153" s="3" t="s">
        <v>73</v>
      </c>
      <c r="O153" s="3" t="s">
        <v>72</v>
      </c>
      <c r="P153" s="3" t="s">
        <v>72</v>
      </c>
      <c r="Q153" s="3" t="s">
        <v>36</v>
      </c>
      <c r="R153" s="3" t="s">
        <v>74</v>
      </c>
      <c r="S153" s="3"/>
      <c r="T153" s="2">
        <v>2000</v>
      </c>
      <c r="U153" s="3" t="s">
        <v>50</v>
      </c>
      <c r="V153" s="3"/>
      <c r="W153" s="3" t="s">
        <v>39</v>
      </c>
      <c r="X153" s="3" t="s">
        <v>40</v>
      </c>
      <c r="Y153" s="3"/>
      <c r="Z153" s="3"/>
      <c r="AA153" s="3" t="s">
        <v>41</v>
      </c>
    </row>
    <row r="154" spans="1:27" x14ac:dyDescent="0.2">
      <c r="A154" s="5">
        <v>2743</v>
      </c>
      <c r="B154">
        <v>38604</v>
      </c>
      <c r="C154" s="3" t="s">
        <v>414</v>
      </c>
      <c r="D154" s="3" t="s">
        <v>415</v>
      </c>
      <c r="E154" s="3" t="s">
        <v>71</v>
      </c>
      <c r="F154" s="3" t="s">
        <v>72</v>
      </c>
      <c r="G154" s="3" t="s">
        <v>47</v>
      </c>
      <c r="H154" s="3" t="s">
        <v>32</v>
      </c>
      <c r="I154" s="3" t="s">
        <v>47</v>
      </c>
      <c r="J154" s="3" t="s">
        <v>48</v>
      </c>
      <c r="K154" s="3" t="s">
        <v>49</v>
      </c>
      <c r="L154" s="3" t="s">
        <v>50</v>
      </c>
      <c r="M154" t="b">
        <v>1</v>
      </c>
      <c r="N154" s="3" t="s">
        <v>73</v>
      </c>
      <c r="O154" s="3" t="s">
        <v>72</v>
      </c>
      <c r="P154" s="3" t="s">
        <v>72</v>
      </c>
      <c r="Q154" s="3" t="s">
        <v>36</v>
      </c>
      <c r="R154" s="3" t="s">
        <v>74</v>
      </c>
      <c r="S154" s="3"/>
      <c r="T154" s="2">
        <v>2000</v>
      </c>
      <c r="U154" s="3" t="s">
        <v>50</v>
      </c>
      <c r="V154" s="3"/>
      <c r="W154" s="3" t="s">
        <v>39</v>
      </c>
      <c r="X154" s="3" t="s">
        <v>40</v>
      </c>
      <c r="Y154" s="3"/>
      <c r="Z154" s="3">
        <v>2925</v>
      </c>
      <c r="AA154" s="3" t="s">
        <v>316</v>
      </c>
    </row>
    <row r="155" spans="1:27" x14ac:dyDescent="0.2">
      <c r="A155" s="5">
        <v>2744</v>
      </c>
      <c r="B155">
        <v>38263</v>
      </c>
      <c r="C155" s="3" t="s">
        <v>416</v>
      </c>
      <c r="D155" s="3" t="s">
        <v>417</v>
      </c>
      <c r="E155" s="3" t="s">
        <v>71</v>
      </c>
      <c r="F155" s="3" t="s">
        <v>72</v>
      </c>
      <c r="G155" s="3" t="s">
        <v>47</v>
      </c>
      <c r="H155" s="3" t="s">
        <v>32</v>
      </c>
      <c r="I155" s="3" t="s">
        <v>47</v>
      </c>
      <c r="J155" s="3" t="s">
        <v>48</v>
      </c>
      <c r="K155" s="3" t="s">
        <v>49</v>
      </c>
      <c r="L155" s="3" t="s">
        <v>50</v>
      </c>
      <c r="M155" t="b">
        <v>1</v>
      </c>
      <c r="N155" s="3" t="s">
        <v>73</v>
      </c>
      <c r="O155" s="3" t="s">
        <v>72</v>
      </c>
      <c r="P155" s="3" t="s">
        <v>72</v>
      </c>
      <c r="Q155" s="3" t="s">
        <v>36</v>
      </c>
      <c r="R155" s="3" t="s">
        <v>74</v>
      </c>
      <c r="S155" s="3"/>
      <c r="T155" s="2">
        <v>2000</v>
      </c>
      <c r="U155" s="3" t="s">
        <v>50</v>
      </c>
      <c r="V155" s="3"/>
      <c r="W155" s="3" t="s">
        <v>39</v>
      </c>
      <c r="X155" s="3" t="s">
        <v>40</v>
      </c>
      <c r="Y155" s="3"/>
      <c r="Z155" s="3"/>
      <c r="AA155" s="3" t="s">
        <v>41</v>
      </c>
    </row>
    <row r="156" spans="1:27" x14ac:dyDescent="0.2">
      <c r="A156" s="5">
        <v>2745</v>
      </c>
      <c r="C156" s="3" t="s">
        <v>418</v>
      </c>
      <c r="D156" s="3" t="s">
        <v>419</v>
      </c>
      <c r="E156" s="3" t="s">
        <v>71</v>
      </c>
      <c r="F156" s="3" t="s">
        <v>72</v>
      </c>
      <c r="G156" s="3" t="s">
        <v>47</v>
      </c>
      <c r="H156" s="3" t="s">
        <v>32</v>
      </c>
      <c r="I156" s="3" t="s">
        <v>47</v>
      </c>
      <c r="J156" s="3" t="s">
        <v>48</v>
      </c>
      <c r="K156" s="3" t="s">
        <v>49</v>
      </c>
      <c r="L156" s="3" t="s">
        <v>50</v>
      </c>
      <c r="M156" t="b">
        <v>1</v>
      </c>
      <c r="N156" s="3" t="s">
        <v>73</v>
      </c>
      <c r="O156" s="3" t="s">
        <v>72</v>
      </c>
      <c r="P156" s="3" t="s">
        <v>72</v>
      </c>
      <c r="Q156" s="3" t="s">
        <v>36</v>
      </c>
      <c r="R156" s="3" t="s">
        <v>74</v>
      </c>
      <c r="S156" s="3"/>
      <c r="T156" s="2"/>
      <c r="U156" s="3" t="s">
        <v>50</v>
      </c>
      <c r="V156" s="3"/>
      <c r="W156" s="3" t="s">
        <v>39</v>
      </c>
      <c r="X156" s="3" t="s">
        <v>40</v>
      </c>
      <c r="Y156" s="3"/>
      <c r="Z156" s="3"/>
      <c r="AA156" s="3" t="s">
        <v>41</v>
      </c>
    </row>
    <row r="157" spans="1:27" x14ac:dyDescent="0.2">
      <c r="A157" s="5">
        <v>2746</v>
      </c>
      <c r="C157" s="3" t="s">
        <v>420</v>
      </c>
      <c r="D157" s="3" t="s">
        <v>421</v>
      </c>
      <c r="E157" s="3" t="s">
        <v>71</v>
      </c>
      <c r="F157" s="3" t="s">
        <v>72</v>
      </c>
      <c r="G157" s="3" t="s">
        <v>47</v>
      </c>
      <c r="H157" s="3" t="s">
        <v>32</v>
      </c>
      <c r="I157" s="3" t="s">
        <v>47</v>
      </c>
      <c r="J157" s="3" t="s">
        <v>48</v>
      </c>
      <c r="K157" s="3" t="s">
        <v>49</v>
      </c>
      <c r="L157" s="3" t="s">
        <v>50</v>
      </c>
      <c r="M157" t="b">
        <v>1</v>
      </c>
      <c r="N157" s="3" t="s">
        <v>73</v>
      </c>
      <c r="O157" s="3" t="s">
        <v>72</v>
      </c>
      <c r="P157" s="3" t="s">
        <v>72</v>
      </c>
      <c r="Q157" s="3" t="s">
        <v>36</v>
      </c>
      <c r="R157" s="3" t="s">
        <v>74</v>
      </c>
      <c r="S157" s="3"/>
      <c r="T157" s="2"/>
      <c r="U157" s="3" t="s">
        <v>50</v>
      </c>
      <c r="V157" s="3"/>
      <c r="W157" s="3" t="s">
        <v>39</v>
      </c>
      <c r="X157" s="3" t="s">
        <v>40</v>
      </c>
      <c r="Y157" s="3"/>
      <c r="Z157" s="3"/>
      <c r="AA157" s="3" t="s">
        <v>41</v>
      </c>
    </row>
    <row r="158" spans="1:27" x14ac:dyDescent="0.2">
      <c r="A158" s="5">
        <v>2747</v>
      </c>
      <c r="C158" s="3" t="s">
        <v>422</v>
      </c>
      <c r="D158" s="3" t="s">
        <v>423</v>
      </c>
      <c r="E158" s="3" t="s">
        <v>71</v>
      </c>
      <c r="F158" s="3" t="s">
        <v>72</v>
      </c>
      <c r="G158" s="3" t="s">
        <v>47</v>
      </c>
      <c r="H158" s="3" t="s">
        <v>32</v>
      </c>
      <c r="I158" s="3" t="s">
        <v>47</v>
      </c>
      <c r="J158" s="3" t="s">
        <v>48</v>
      </c>
      <c r="K158" s="3" t="s">
        <v>49</v>
      </c>
      <c r="L158" s="3" t="s">
        <v>50</v>
      </c>
      <c r="M158" t="b">
        <v>1</v>
      </c>
      <c r="N158" s="3" t="s">
        <v>73</v>
      </c>
      <c r="O158" s="3" t="s">
        <v>72</v>
      </c>
      <c r="P158" s="3" t="s">
        <v>72</v>
      </c>
      <c r="Q158" s="3" t="s">
        <v>36</v>
      </c>
      <c r="R158" s="3" t="s">
        <v>74</v>
      </c>
      <c r="S158" s="3"/>
      <c r="T158" s="2"/>
      <c r="U158" s="3" t="s">
        <v>50</v>
      </c>
      <c r="V158" s="3"/>
      <c r="W158" s="3" t="s">
        <v>39</v>
      </c>
      <c r="X158" s="3" t="s">
        <v>40</v>
      </c>
      <c r="Y158" s="3"/>
      <c r="Z158" s="3"/>
      <c r="AA158" s="3" t="s">
        <v>41</v>
      </c>
    </row>
    <row r="159" spans="1:27" x14ac:dyDescent="0.2">
      <c r="A159" s="5">
        <v>2748</v>
      </c>
      <c r="C159" s="3" t="s">
        <v>424</v>
      </c>
      <c r="D159" s="3" t="s">
        <v>425</v>
      </c>
      <c r="E159" s="3" t="s">
        <v>71</v>
      </c>
      <c r="F159" s="3" t="s">
        <v>72</v>
      </c>
      <c r="G159" s="3" t="s">
        <v>47</v>
      </c>
      <c r="H159" s="3" t="s">
        <v>32</v>
      </c>
      <c r="I159" s="3" t="s">
        <v>47</v>
      </c>
      <c r="J159" s="3" t="s">
        <v>48</v>
      </c>
      <c r="K159" s="3" t="s">
        <v>49</v>
      </c>
      <c r="L159" s="3" t="s">
        <v>50</v>
      </c>
      <c r="M159" t="b">
        <v>1</v>
      </c>
      <c r="N159" s="3" t="s">
        <v>73</v>
      </c>
      <c r="O159" s="3" t="s">
        <v>72</v>
      </c>
      <c r="P159" s="3" t="s">
        <v>72</v>
      </c>
      <c r="Q159" s="3" t="s">
        <v>36</v>
      </c>
      <c r="R159" s="3" t="s">
        <v>74</v>
      </c>
      <c r="S159" s="3"/>
      <c r="T159" s="2"/>
      <c r="U159" s="3" t="s">
        <v>50</v>
      </c>
      <c r="V159" s="3"/>
      <c r="W159" s="3" t="s">
        <v>39</v>
      </c>
      <c r="X159" s="3" t="s">
        <v>40</v>
      </c>
      <c r="Y159" s="3"/>
      <c r="Z159" s="3"/>
      <c r="AA159" s="3" t="s">
        <v>41</v>
      </c>
    </row>
    <row r="160" spans="1:27" x14ac:dyDescent="0.2">
      <c r="A160" s="5">
        <v>2749</v>
      </c>
      <c r="C160" s="3" t="s">
        <v>426</v>
      </c>
      <c r="D160" s="3" t="s">
        <v>427</v>
      </c>
      <c r="E160" s="3" t="s">
        <v>71</v>
      </c>
      <c r="F160" s="3" t="s">
        <v>72</v>
      </c>
      <c r="G160" s="3" t="s">
        <v>47</v>
      </c>
      <c r="H160" s="3" t="s">
        <v>32</v>
      </c>
      <c r="I160" s="3" t="s">
        <v>47</v>
      </c>
      <c r="J160" s="3" t="s">
        <v>48</v>
      </c>
      <c r="K160" s="3" t="s">
        <v>49</v>
      </c>
      <c r="L160" s="3" t="s">
        <v>50</v>
      </c>
      <c r="M160" t="b">
        <v>1</v>
      </c>
      <c r="N160" s="3" t="s">
        <v>73</v>
      </c>
      <c r="O160" s="3" t="s">
        <v>72</v>
      </c>
      <c r="P160" s="3" t="s">
        <v>72</v>
      </c>
      <c r="Q160" s="3" t="s">
        <v>36</v>
      </c>
      <c r="R160" s="3" t="s">
        <v>74</v>
      </c>
      <c r="S160" s="3"/>
      <c r="T160" s="2"/>
      <c r="U160" s="3" t="s">
        <v>50</v>
      </c>
      <c r="V160" s="3"/>
      <c r="W160" s="3" t="s">
        <v>39</v>
      </c>
      <c r="X160" s="3" t="s">
        <v>40</v>
      </c>
      <c r="Y160" s="3"/>
      <c r="Z160" s="3"/>
      <c r="AA160" s="3" t="s">
        <v>41</v>
      </c>
    </row>
    <row r="161" spans="1:27" x14ac:dyDescent="0.2">
      <c r="A161" s="5">
        <v>2750</v>
      </c>
      <c r="C161" s="3" t="s">
        <v>428</v>
      </c>
      <c r="D161" s="3" t="s">
        <v>429</v>
      </c>
      <c r="E161" s="3" t="s">
        <v>174</v>
      </c>
      <c r="F161" s="3" t="s">
        <v>175</v>
      </c>
      <c r="G161" s="3" t="s">
        <v>47</v>
      </c>
      <c r="H161" s="3" t="s">
        <v>32</v>
      </c>
      <c r="I161" s="3" t="s">
        <v>47</v>
      </c>
      <c r="J161" s="3" t="s">
        <v>48</v>
      </c>
      <c r="K161" s="3" t="s">
        <v>49</v>
      </c>
      <c r="L161" s="3" t="s">
        <v>50</v>
      </c>
      <c r="M161" t="b">
        <v>1</v>
      </c>
      <c r="N161" s="3" t="s">
        <v>84</v>
      </c>
      <c r="O161" s="3" t="s">
        <v>175</v>
      </c>
      <c r="P161" s="3" t="s">
        <v>175</v>
      </c>
      <c r="Q161" s="3" t="s">
        <v>36</v>
      </c>
      <c r="R161" s="3" t="s">
        <v>74</v>
      </c>
      <c r="S161" s="3"/>
      <c r="T161" s="2"/>
      <c r="U161" s="3" t="s">
        <v>50</v>
      </c>
      <c r="V161" s="3"/>
      <c r="W161" s="3" t="s">
        <v>39</v>
      </c>
      <c r="X161" s="3" t="s">
        <v>40</v>
      </c>
      <c r="Y161" s="3"/>
      <c r="Z161" s="3"/>
      <c r="AA161" s="3" t="s">
        <v>41</v>
      </c>
    </row>
    <row r="162" spans="1:27" x14ac:dyDescent="0.2">
      <c r="A162" s="5">
        <v>2751</v>
      </c>
      <c r="B162">
        <v>38280</v>
      </c>
      <c r="C162" s="3" t="s">
        <v>430</v>
      </c>
      <c r="D162" s="3" t="s">
        <v>431</v>
      </c>
      <c r="E162" s="3" t="s">
        <v>66</v>
      </c>
      <c r="F162" s="3" t="s">
        <v>67</v>
      </c>
      <c r="G162" s="3" t="s">
        <v>47</v>
      </c>
      <c r="H162" s="3" t="s">
        <v>32</v>
      </c>
      <c r="I162" s="3" t="s">
        <v>47</v>
      </c>
      <c r="J162" s="3" t="s">
        <v>48</v>
      </c>
      <c r="K162" s="3" t="s">
        <v>49</v>
      </c>
      <c r="L162" s="3" t="s">
        <v>50</v>
      </c>
      <c r="M162" t="b">
        <v>1</v>
      </c>
      <c r="N162" s="3" t="s">
        <v>35</v>
      </c>
      <c r="O162" s="3" t="s">
        <v>67</v>
      </c>
      <c r="P162" s="3" t="s">
        <v>67</v>
      </c>
      <c r="Q162" s="3" t="s">
        <v>68</v>
      </c>
      <c r="R162" s="3" t="s">
        <v>69</v>
      </c>
      <c r="S162" s="3" t="s">
        <v>75</v>
      </c>
      <c r="T162" s="2">
        <v>2000</v>
      </c>
      <c r="U162" s="3" t="s">
        <v>50</v>
      </c>
      <c r="V162" s="3"/>
      <c r="W162" s="3" t="s">
        <v>39</v>
      </c>
      <c r="X162" s="3" t="s">
        <v>40</v>
      </c>
      <c r="Y162" s="3"/>
      <c r="Z162" s="3"/>
      <c r="AA162" s="3" t="s">
        <v>41</v>
      </c>
    </row>
    <row r="163" spans="1:27" x14ac:dyDescent="0.2">
      <c r="A163" s="5">
        <v>2752</v>
      </c>
      <c r="B163">
        <v>37671</v>
      </c>
      <c r="C163" s="3" t="s">
        <v>432</v>
      </c>
      <c r="D163" s="3" t="s">
        <v>198</v>
      </c>
      <c r="E163" s="3" t="s">
        <v>71</v>
      </c>
      <c r="F163" s="3" t="s">
        <v>72</v>
      </c>
      <c r="G163" s="3" t="s">
        <v>47</v>
      </c>
      <c r="H163" s="3" t="s">
        <v>32</v>
      </c>
      <c r="I163" s="3" t="s">
        <v>47</v>
      </c>
      <c r="J163" s="3" t="s">
        <v>48</v>
      </c>
      <c r="K163" s="3" t="s">
        <v>49</v>
      </c>
      <c r="L163" s="3" t="s">
        <v>50</v>
      </c>
      <c r="M163" t="b">
        <v>1</v>
      </c>
      <c r="N163" s="3" t="s">
        <v>73</v>
      </c>
      <c r="O163" s="3" t="s">
        <v>72</v>
      </c>
      <c r="P163" s="3" t="s">
        <v>72</v>
      </c>
      <c r="Q163" s="3" t="s">
        <v>36</v>
      </c>
      <c r="R163" s="3" t="s">
        <v>74</v>
      </c>
      <c r="S163" s="3" t="s">
        <v>75</v>
      </c>
      <c r="T163" s="2">
        <v>2000</v>
      </c>
      <c r="U163" s="3" t="s">
        <v>50</v>
      </c>
      <c r="V163" s="3"/>
      <c r="W163" s="3" t="s">
        <v>39</v>
      </c>
      <c r="X163" s="3" t="s">
        <v>40</v>
      </c>
      <c r="Y163" s="3"/>
      <c r="Z163" s="3"/>
      <c r="AA163" s="3" t="s">
        <v>41</v>
      </c>
    </row>
    <row r="164" spans="1:27" x14ac:dyDescent="0.2">
      <c r="A164" s="5">
        <v>2753</v>
      </c>
      <c r="B164">
        <v>38996</v>
      </c>
      <c r="C164" s="3" t="s">
        <v>433</v>
      </c>
      <c r="D164" s="3" t="s">
        <v>434</v>
      </c>
      <c r="E164" s="3" t="s">
        <v>66</v>
      </c>
      <c r="F164" s="3" t="s">
        <v>67</v>
      </c>
      <c r="G164" s="3" t="s">
        <v>47</v>
      </c>
      <c r="H164" s="3" t="s">
        <v>32</v>
      </c>
      <c r="I164" s="3" t="s">
        <v>47</v>
      </c>
      <c r="J164" s="3" t="s">
        <v>48</v>
      </c>
      <c r="K164" s="3" t="s">
        <v>49</v>
      </c>
      <c r="L164" s="3" t="s">
        <v>50</v>
      </c>
      <c r="M164" t="b">
        <v>1</v>
      </c>
      <c r="N164" s="3" t="s">
        <v>35</v>
      </c>
      <c r="O164" s="3" t="s">
        <v>67</v>
      </c>
      <c r="P164" s="3" t="s">
        <v>67</v>
      </c>
      <c r="Q164" s="3" t="s">
        <v>68</v>
      </c>
      <c r="R164" s="3" t="s">
        <v>69</v>
      </c>
      <c r="S164" s="3" t="s">
        <v>75</v>
      </c>
      <c r="T164" s="2">
        <v>2000</v>
      </c>
      <c r="U164" s="3" t="s">
        <v>50</v>
      </c>
      <c r="V164" s="3"/>
      <c r="W164" s="3" t="s">
        <v>39</v>
      </c>
      <c r="X164" s="3" t="s">
        <v>40</v>
      </c>
      <c r="Y164" s="3"/>
      <c r="Z164" s="3"/>
      <c r="AA164" s="3" t="s">
        <v>41</v>
      </c>
    </row>
    <row r="165" spans="1:27" x14ac:dyDescent="0.2">
      <c r="A165" s="5">
        <v>2754</v>
      </c>
      <c r="B165">
        <v>38385</v>
      </c>
      <c r="C165" s="3" t="s">
        <v>435</v>
      </c>
      <c r="D165" s="3" t="s">
        <v>436</v>
      </c>
      <c r="E165" s="3" t="s">
        <v>66</v>
      </c>
      <c r="F165" s="3" t="s">
        <v>67</v>
      </c>
      <c r="G165" s="3" t="s">
        <v>47</v>
      </c>
      <c r="H165" s="3" t="s">
        <v>32</v>
      </c>
      <c r="I165" s="3" t="s">
        <v>47</v>
      </c>
      <c r="J165" s="3" t="s">
        <v>48</v>
      </c>
      <c r="K165" s="3" t="s">
        <v>49</v>
      </c>
      <c r="L165" s="3" t="s">
        <v>50</v>
      </c>
      <c r="M165" t="b">
        <v>1</v>
      </c>
      <c r="N165" s="3" t="s">
        <v>35</v>
      </c>
      <c r="O165" s="3" t="s">
        <v>67</v>
      </c>
      <c r="P165" s="3" t="s">
        <v>67</v>
      </c>
      <c r="Q165" s="3" t="s">
        <v>68</v>
      </c>
      <c r="R165" s="3" t="s">
        <v>69</v>
      </c>
      <c r="S165" s="3" t="s">
        <v>75</v>
      </c>
      <c r="T165" s="2">
        <v>2000</v>
      </c>
      <c r="U165" s="3" t="s">
        <v>50</v>
      </c>
      <c r="V165" s="3"/>
      <c r="W165" s="3" t="s">
        <v>39</v>
      </c>
      <c r="X165" s="3" t="s">
        <v>40</v>
      </c>
      <c r="Y165" s="3"/>
      <c r="Z165" s="3"/>
      <c r="AA165" s="3" t="s">
        <v>41</v>
      </c>
    </row>
    <row r="166" spans="1:27" x14ac:dyDescent="0.2">
      <c r="A166" s="5">
        <v>2755</v>
      </c>
      <c r="B166">
        <v>37296</v>
      </c>
      <c r="C166" s="3" t="s">
        <v>437</v>
      </c>
      <c r="D166" s="3" t="s">
        <v>438</v>
      </c>
      <c r="E166" s="3" t="s">
        <v>123</v>
      </c>
      <c r="F166" s="3" t="s">
        <v>124</v>
      </c>
      <c r="G166" s="3" t="s">
        <v>113</v>
      </c>
      <c r="H166" s="3" t="s">
        <v>32</v>
      </c>
      <c r="I166" s="3" t="s">
        <v>113</v>
      </c>
      <c r="J166" s="3" t="s">
        <v>48</v>
      </c>
      <c r="K166" s="3" t="s">
        <v>114</v>
      </c>
      <c r="L166" s="3" t="s">
        <v>115</v>
      </c>
      <c r="M166" t="b">
        <v>1</v>
      </c>
      <c r="N166" s="3" t="s">
        <v>73</v>
      </c>
      <c r="O166" s="3" t="s">
        <v>124</v>
      </c>
      <c r="P166" s="3" t="s">
        <v>124</v>
      </c>
      <c r="Q166" s="3" t="s">
        <v>36</v>
      </c>
      <c r="R166" s="3" t="s">
        <v>74</v>
      </c>
      <c r="S166" s="3"/>
      <c r="T166" s="2">
        <v>3000</v>
      </c>
      <c r="U166" s="3" t="s">
        <v>115</v>
      </c>
      <c r="V166" s="3"/>
      <c r="W166" s="3" t="s">
        <v>39</v>
      </c>
      <c r="X166" s="3" t="s">
        <v>40</v>
      </c>
      <c r="Y166" s="3"/>
      <c r="Z166" s="3"/>
      <c r="AA166" s="3" t="s">
        <v>41</v>
      </c>
    </row>
    <row r="167" spans="1:27" x14ac:dyDescent="0.2">
      <c r="A167" s="5">
        <v>2757</v>
      </c>
      <c r="C167" s="3" t="s">
        <v>439</v>
      </c>
      <c r="D167" s="3" t="s">
        <v>440</v>
      </c>
      <c r="E167" s="3" t="s">
        <v>123</v>
      </c>
      <c r="F167" s="3" t="s">
        <v>124</v>
      </c>
      <c r="G167" s="3" t="s">
        <v>113</v>
      </c>
      <c r="H167" s="3" t="s">
        <v>32</v>
      </c>
      <c r="I167" s="3" t="s">
        <v>113</v>
      </c>
      <c r="J167" s="3" t="s">
        <v>48</v>
      </c>
      <c r="K167" s="3" t="s">
        <v>114</v>
      </c>
      <c r="L167" s="3" t="s">
        <v>115</v>
      </c>
      <c r="M167" t="b">
        <v>1</v>
      </c>
      <c r="N167" s="3" t="s">
        <v>73</v>
      </c>
      <c r="O167" s="3" t="s">
        <v>124</v>
      </c>
      <c r="P167" s="3" t="s">
        <v>124</v>
      </c>
      <c r="Q167" s="3" t="s">
        <v>36</v>
      </c>
      <c r="R167" s="3" t="s">
        <v>74</v>
      </c>
      <c r="S167" s="3"/>
      <c r="T167" s="2"/>
      <c r="U167" s="3" t="s">
        <v>115</v>
      </c>
      <c r="V167" s="3"/>
      <c r="W167" s="3" t="s">
        <v>39</v>
      </c>
      <c r="X167" s="3" t="s">
        <v>40</v>
      </c>
      <c r="Y167" s="3"/>
      <c r="Z167" s="3"/>
      <c r="AA167" s="3" t="s">
        <v>41</v>
      </c>
    </row>
    <row r="168" spans="1:27" x14ac:dyDescent="0.2">
      <c r="A168" s="5">
        <v>2758</v>
      </c>
      <c r="C168" s="3" t="s">
        <v>441</v>
      </c>
      <c r="D168" s="3" t="s">
        <v>268</v>
      </c>
      <c r="E168" s="3" t="s">
        <v>123</v>
      </c>
      <c r="F168" s="3" t="s">
        <v>124</v>
      </c>
      <c r="G168" s="3" t="s">
        <v>125</v>
      </c>
      <c r="H168" s="3" t="s">
        <v>32</v>
      </c>
      <c r="I168" s="3" t="s">
        <v>125</v>
      </c>
      <c r="J168" s="3" t="s">
        <v>48</v>
      </c>
      <c r="K168" s="3" t="s">
        <v>126</v>
      </c>
      <c r="L168" s="3" t="s">
        <v>115</v>
      </c>
      <c r="M168" t="b">
        <v>1</v>
      </c>
      <c r="N168" s="3" t="s">
        <v>73</v>
      </c>
      <c r="O168" s="3" t="s">
        <v>124</v>
      </c>
      <c r="P168" s="3" t="s">
        <v>124</v>
      </c>
      <c r="Q168" s="3" t="s">
        <v>36</v>
      </c>
      <c r="R168" s="3" t="s">
        <v>74</v>
      </c>
      <c r="S168" s="3"/>
      <c r="T168" s="2"/>
      <c r="U168" s="3" t="s">
        <v>115</v>
      </c>
      <c r="V168" s="3"/>
      <c r="W168" s="3" t="s">
        <v>39</v>
      </c>
      <c r="X168" s="3" t="s">
        <v>40</v>
      </c>
      <c r="Y168" s="3"/>
      <c r="Z168" s="3"/>
      <c r="AA168" s="3" t="s">
        <v>41</v>
      </c>
    </row>
    <row r="169" spans="1:27" x14ac:dyDescent="0.2">
      <c r="A169" s="5">
        <v>2759</v>
      </c>
      <c r="C169" s="3" t="s">
        <v>442</v>
      </c>
      <c r="D169" s="3" t="s">
        <v>264</v>
      </c>
      <c r="E169" s="3" t="s">
        <v>123</v>
      </c>
      <c r="F169" s="3" t="s">
        <v>124</v>
      </c>
      <c r="G169" s="3" t="s">
        <v>125</v>
      </c>
      <c r="H169" s="3" t="s">
        <v>32</v>
      </c>
      <c r="I169" s="3" t="s">
        <v>125</v>
      </c>
      <c r="J169" s="3" t="s">
        <v>48</v>
      </c>
      <c r="K169" s="3" t="s">
        <v>126</v>
      </c>
      <c r="L169" s="3" t="s">
        <v>115</v>
      </c>
      <c r="M169" t="b">
        <v>1</v>
      </c>
      <c r="N169" s="3" t="s">
        <v>73</v>
      </c>
      <c r="O169" s="3" t="s">
        <v>124</v>
      </c>
      <c r="P169" s="3" t="s">
        <v>124</v>
      </c>
      <c r="Q169" s="3" t="s">
        <v>36</v>
      </c>
      <c r="R169" s="3" t="s">
        <v>74</v>
      </c>
      <c r="S169" s="3"/>
      <c r="T169" s="2"/>
      <c r="U169" s="3" t="s">
        <v>115</v>
      </c>
      <c r="V169" s="3"/>
      <c r="W169" s="3" t="s">
        <v>39</v>
      </c>
      <c r="X169" s="3" t="s">
        <v>40</v>
      </c>
      <c r="Y169" s="3"/>
      <c r="Z169" s="3"/>
      <c r="AA169" s="3" t="s">
        <v>41</v>
      </c>
    </row>
    <row r="170" spans="1:27" x14ac:dyDescent="0.2">
      <c r="A170" s="5">
        <v>2760</v>
      </c>
      <c r="B170">
        <v>38676</v>
      </c>
      <c r="C170" s="3" t="s">
        <v>443</v>
      </c>
      <c r="D170" s="3" t="s">
        <v>444</v>
      </c>
      <c r="E170" s="3" t="s">
        <v>346</v>
      </c>
      <c r="F170" s="3" t="s">
        <v>347</v>
      </c>
      <c r="G170" s="3" t="s">
        <v>113</v>
      </c>
      <c r="H170" s="3" t="s">
        <v>32</v>
      </c>
      <c r="I170" s="3" t="s">
        <v>113</v>
      </c>
      <c r="J170" s="3" t="s">
        <v>48</v>
      </c>
      <c r="K170" s="3" t="s">
        <v>114</v>
      </c>
      <c r="L170" s="3" t="s">
        <v>115</v>
      </c>
      <c r="M170" t="b">
        <v>1</v>
      </c>
      <c r="N170" s="3" t="s">
        <v>84</v>
      </c>
      <c r="O170" s="3" t="s">
        <v>347</v>
      </c>
      <c r="P170" s="3" t="s">
        <v>347</v>
      </c>
      <c r="Q170" s="3" t="s">
        <v>116</v>
      </c>
      <c r="R170" s="3" t="s">
        <v>149</v>
      </c>
      <c r="S170" s="3"/>
      <c r="T170" s="2">
        <v>3000</v>
      </c>
      <c r="U170" s="3" t="s">
        <v>115</v>
      </c>
      <c r="V170" s="3"/>
      <c r="W170" s="3" t="s">
        <v>39</v>
      </c>
      <c r="X170" s="3" t="s">
        <v>40</v>
      </c>
      <c r="Y170" s="3"/>
      <c r="Z170" s="3"/>
      <c r="AA170" s="3" t="s">
        <v>41</v>
      </c>
    </row>
    <row r="171" spans="1:27" x14ac:dyDescent="0.2">
      <c r="A171" s="5">
        <v>2761</v>
      </c>
      <c r="B171">
        <v>38794</v>
      </c>
      <c r="C171" s="3" t="s">
        <v>445</v>
      </c>
      <c r="D171" s="3" t="s">
        <v>446</v>
      </c>
      <c r="E171" s="3" t="s">
        <v>123</v>
      </c>
      <c r="F171" s="3" t="s">
        <v>124</v>
      </c>
      <c r="G171" s="3" t="s">
        <v>113</v>
      </c>
      <c r="H171" s="3" t="s">
        <v>32</v>
      </c>
      <c r="I171" s="3" t="s">
        <v>113</v>
      </c>
      <c r="J171" s="3" t="s">
        <v>48</v>
      </c>
      <c r="K171" s="3" t="s">
        <v>114</v>
      </c>
      <c r="L171" s="3" t="s">
        <v>115</v>
      </c>
      <c r="M171" t="b">
        <v>1</v>
      </c>
      <c r="N171" s="3" t="s">
        <v>73</v>
      </c>
      <c r="O171" s="3" t="s">
        <v>124</v>
      </c>
      <c r="P171" s="3" t="s">
        <v>124</v>
      </c>
      <c r="Q171" s="3" t="s">
        <v>36</v>
      </c>
      <c r="R171" s="3" t="s">
        <v>74</v>
      </c>
      <c r="S171" s="3"/>
      <c r="T171" s="2">
        <v>3000</v>
      </c>
      <c r="U171" s="3" t="s">
        <v>115</v>
      </c>
      <c r="V171" s="3"/>
      <c r="W171" s="3" t="s">
        <v>39</v>
      </c>
      <c r="X171" s="3" t="s">
        <v>40</v>
      </c>
      <c r="Y171" s="3"/>
      <c r="Z171" s="3"/>
      <c r="AA171" s="3" t="s">
        <v>41</v>
      </c>
    </row>
    <row r="172" spans="1:27" x14ac:dyDescent="0.2">
      <c r="A172" s="5">
        <v>2763</v>
      </c>
      <c r="B172">
        <v>37496</v>
      </c>
      <c r="C172" s="3"/>
      <c r="D172" s="3" t="s">
        <v>447</v>
      </c>
      <c r="E172" s="3" t="s">
        <v>123</v>
      </c>
      <c r="F172" s="3" t="s">
        <v>124</v>
      </c>
      <c r="G172" s="3" t="s">
        <v>113</v>
      </c>
      <c r="H172" s="3" t="s">
        <v>32</v>
      </c>
      <c r="I172" s="3" t="s">
        <v>113</v>
      </c>
      <c r="J172" s="3" t="s">
        <v>48</v>
      </c>
      <c r="K172" s="3" t="s">
        <v>114</v>
      </c>
      <c r="L172" s="3" t="s">
        <v>115</v>
      </c>
      <c r="M172" t="b">
        <v>1</v>
      </c>
      <c r="N172" s="3" t="s">
        <v>73</v>
      </c>
      <c r="O172" s="3" t="s">
        <v>124</v>
      </c>
      <c r="P172" s="3" t="s">
        <v>124</v>
      </c>
      <c r="Q172" s="3" t="s">
        <v>36</v>
      </c>
      <c r="R172" s="3" t="s">
        <v>74</v>
      </c>
      <c r="S172" s="3"/>
      <c r="T172" s="2">
        <v>3000</v>
      </c>
      <c r="U172" s="3" t="s">
        <v>115</v>
      </c>
      <c r="V172" s="3"/>
      <c r="W172" s="3" t="s">
        <v>39</v>
      </c>
      <c r="X172" s="3" t="s">
        <v>40</v>
      </c>
      <c r="Y172" s="3"/>
      <c r="Z172" s="3">
        <v>2598</v>
      </c>
      <c r="AA172" s="3" t="s">
        <v>221</v>
      </c>
    </row>
    <row r="173" spans="1:27" x14ac:dyDescent="0.2">
      <c r="A173" s="5">
        <v>2764</v>
      </c>
      <c r="B173">
        <v>38518</v>
      </c>
      <c r="C173" s="3" t="s">
        <v>448</v>
      </c>
      <c r="D173" s="3" t="s">
        <v>449</v>
      </c>
      <c r="E173" s="3" t="s">
        <v>346</v>
      </c>
      <c r="F173" s="3" t="s">
        <v>450</v>
      </c>
      <c r="G173" s="3" t="s">
        <v>113</v>
      </c>
      <c r="H173" s="3" t="s">
        <v>32</v>
      </c>
      <c r="I173" s="3" t="s">
        <v>113</v>
      </c>
      <c r="J173" s="3" t="s">
        <v>48</v>
      </c>
      <c r="K173" s="3" t="s">
        <v>114</v>
      </c>
      <c r="L173" s="3" t="s">
        <v>115</v>
      </c>
      <c r="M173" t="b">
        <v>1</v>
      </c>
      <c r="N173" s="3" t="s">
        <v>73</v>
      </c>
      <c r="O173" s="3" t="s">
        <v>450</v>
      </c>
      <c r="P173" s="3" t="s">
        <v>124</v>
      </c>
      <c r="Q173" s="3" t="s">
        <v>36</v>
      </c>
      <c r="R173" s="3" t="s">
        <v>74</v>
      </c>
      <c r="S173" s="3"/>
      <c r="T173" s="2">
        <v>3000</v>
      </c>
      <c r="U173" s="3" t="s">
        <v>115</v>
      </c>
      <c r="V173" s="3"/>
      <c r="W173" s="3" t="s">
        <v>39</v>
      </c>
      <c r="X173" s="3" t="s">
        <v>40</v>
      </c>
      <c r="Y173" s="3"/>
      <c r="Z173" s="3">
        <v>4298</v>
      </c>
      <c r="AA173" s="3" t="s">
        <v>221</v>
      </c>
    </row>
    <row r="174" spans="1:27" x14ac:dyDescent="0.2">
      <c r="A174" s="5">
        <v>2765</v>
      </c>
      <c r="B174">
        <v>38965</v>
      </c>
      <c r="C174" s="3" t="s">
        <v>451</v>
      </c>
      <c r="D174" s="3" t="s">
        <v>452</v>
      </c>
      <c r="E174" s="3" t="s">
        <v>123</v>
      </c>
      <c r="F174" s="3" t="s">
        <v>124</v>
      </c>
      <c r="G174" s="3" t="s">
        <v>113</v>
      </c>
      <c r="H174" s="3" t="s">
        <v>32</v>
      </c>
      <c r="I174" s="3" t="s">
        <v>113</v>
      </c>
      <c r="J174" s="3" t="s">
        <v>48</v>
      </c>
      <c r="K174" s="3" t="s">
        <v>114</v>
      </c>
      <c r="L174" s="3" t="s">
        <v>115</v>
      </c>
      <c r="M174" t="b">
        <v>1</v>
      </c>
      <c r="N174" s="3" t="s">
        <v>73</v>
      </c>
      <c r="O174" s="3" t="s">
        <v>124</v>
      </c>
      <c r="P174" s="3" t="s">
        <v>124</v>
      </c>
      <c r="Q174" s="3" t="s">
        <v>36</v>
      </c>
      <c r="R174" s="3" t="s">
        <v>74</v>
      </c>
      <c r="S174" s="3"/>
      <c r="T174" s="2">
        <v>3000</v>
      </c>
      <c r="U174" s="3" t="s">
        <v>115</v>
      </c>
      <c r="V174" s="3"/>
      <c r="W174" s="3" t="s">
        <v>39</v>
      </c>
      <c r="X174" s="3" t="s">
        <v>40</v>
      </c>
      <c r="Y174" s="3"/>
      <c r="Z174" s="3">
        <v>4320</v>
      </c>
      <c r="AA174" s="3" t="s">
        <v>221</v>
      </c>
    </row>
    <row r="175" spans="1:27" x14ac:dyDescent="0.2">
      <c r="A175" s="5">
        <v>2766</v>
      </c>
      <c r="C175" s="3" t="s">
        <v>453</v>
      </c>
      <c r="D175" s="3" t="s">
        <v>218</v>
      </c>
      <c r="E175" s="3" t="s">
        <v>123</v>
      </c>
      <c r="F175" s="3" t="s">
        <v>124</v>
      </c>
      <c r="G175" s="3" t="s">
        <v>125</v>
      </c>
      <c r="H175" s="3" t="s">
        <v>32</v>
      </c>
      <c r="I175" s="3" t="s">
        <v>125</v>
      </c>
      <c r="J175" s="3" t="s">
        <v>48</v>
      </c>
      <c r="K175" s="3" t="s">
        <v>126</v>
      </c>
      <c r="L175" s="3" t="s">
        <v>115</v>
      </c>
      <c r="M175" t="b">
        <v>1</v>
      </c>
      <c r="N175" s="3" t="s">
        <v>73</v>
      </c>
      <c r="O175" s="3" t="s">
        <v>124</v>
      </c>
      <c r="P175" s="3" t="s">
        <v>124</v>
      </c>
      <c r="Q175" s="3" t="s">
        <v>36</v>
      </c>
      <c r="R175" s="3" t="s">
        <v>74</v>
      </c>
      <c r="S175" s="3"/>
      <c r="T175" s="2"/>
      <c r="U175" s="3" t="s">
        <v>115</v>
      </c>
      <c r="V175" s="3"/>
      <c r="W175" s="3" t="s">
        <v>39</v>
      </c>
      <c r="X175" s="3" t="s">
        <v>40</v>
      </c>
      <c r="Y175" s="3"/>
      <c r="Z175" s="3"/>
      <c r="AA175" s="3" t="s">
        <v>41</v>
      </c>
    </row>
    <row r="176" spans="1:27" x14ac:dyDescent="0.2">
      <c r="A176" s="5">
        <v>2767</v>
      </c>
      <c r="B176">
        <v>38292</v>
      </c>
      <c r="C176" s="3" t="s">
        <v>454</v>
      </c>
      <c r="D176" s="3" t="s">
        <v>455</v>
      </c>
      <c r="E176" s="3" t="s">
        <v>123</v>
      </c>
      <c r="F176" s="3" t="s">
        <v>124</v>
      </c>
      <c r="G176" s="3" t="s">
        <v>113</v>
      </c>
      <c r="H176" s="3" t="s">
        <v>32</v>
      </c>
      <c r="I176" s="3" t="s">
        <v>113</v>
      </c>
      <c r="J176" s="3" t="s">
        <v>48</v>
      </c>
      <c r="K176" s="3" t="s">
        <v>114</v>
      </c>
      <c r="L176" s="3" t="s">
        <v>115</v>
      </c>
      <c r="M176" t="b">
        <v>1</v>
      </c>
      <c r="N176" s="3" t="s">
        <v>73</v>
      </c>
      <c r="O176" s="3" t="s">
        <v>124</v>
      </c>
      <c r="P176" s="3" t="s">
        <v>124</v>
      </c>
      <c r="Q176" s="3" t="s">
        <v>36</v>
      </c>
      <c r="R176" s="3" t="s">
        <v>74</v>
      </c>
      <c r="S176" s="3"/>
      <c r="T176" s="2">
        <v>3000</v>
      </c>
      <c r="U176" s="3" t="s">
        <v>115</v>
      </c>
      <c r="V176" s="3"/>
      <c r="W176" s="3" t="s">
        <v>39</v>
      </c>
      <c r="X176" s="3" t="s">
        <v>40</v>
      </c>
      <c r="Y176" s="3"/>
      <c r="Z176" s="3"/>
      <c r="AA176" s="3" t="s">
        <v>41</v>
      </c>
    </row>
    <row r="177" spans="1:27" x14ac:dyDescent="0.2">
      <c r="A177" s="5">
        <v>2768</v>
      </c>
      <c r="C177" s="3" t="s">
        <v>456</v>
      </c>
      <c r="D177" s="3" t="s">
        <v>457</v>
      </c>
      <c r="E177" s="3" t="s">
        <v>119</v>
      </c>
      <c r="F177" s="3" t="s">
        <v>120</v>
      </c>
      <c r="G177" s="3" t="s">
        <v>113</v>
      </c>
      <c r="H177" s="3" t="s">
        <v>32</v>
      </c>
      <c r="I177" s="3" t="s">
        <v>113</v>
      </c>
      <c r="J177" s="3" t="s">
        <v>48</v>
      </c>
      <c r="K177" s="3" t="s">
        <v>114</v>
      </c>
      <c r="L177" s="3" t="s">
        <v>115</v>
      </c>
      <c r="M177" t="b">
        <v>1</v>
      </c>
      <c r="N177" s="3" t="s">
        <v>73</v>
      </c>
      <c r="O177" s="3" t="s">
        <v>120</v>
      </c>
      <c r="P177" s="3" t="s">
        <v>120</v>
      </c>
      <c r="Q177" s="3" t="s">
        <v>36</v>
      </c>
      <c r="R177" s="3" t="s">
        <v>74</v>
      </c>
      <c r="S177" s="3"/>
      <c r="T177" s="2"/>
      <c r="U177" s="3" t="s">
        <v>115</v>
      </c>
      <c r="V177" s="3"/>
      <c r="W177" s="3" t="s">
        <v>39</v>
      </c>
      <c r="X177" s="3" t="s">
        <v>40</v>
      </c>
      <c r="Y177" s="3"/>
      <c r="Z177" s="3"/>
      <c r="AA177" s="3" t="s">
        <v>41</v>
      </c>
    </row>
    <row r="178" spans="1:27" x14ac:dyDescent="0.2">
      <c r="A178" s="5">
        <v>2769</v>
      </c>
      <c r="B178">
        <v>38277</v>
      </c>
      <c r="C178" s="3" t="s">
        <v>458</v>
      </c>
      <c r="D178" s="3" t="s">
        <v>459</v>
      </c>
      <c r="E178" s="3" t="s">
        <v>123</v>
      </c>
      <c r="F178" s="3" t="s">
        <v>124</v>
      </c>
      <c r="G178" s="3" t="s">
        <v>113</v>
      </c>
      <c r="H178" s="3" t="s">
        <v>32</v>
      </c>
      <c r="I178" s="3" t="s">
        <v>113</v>
      </c>
      <c r="J178" s="3" t="s">
        <v>48</v>
      </c>
      <c r="K178" s="3" t="s">
        <v>114</v>
      </c>
      <c r="L178" s="3" t="s">
        <v>115</v>
      </c>
      <c r="M178" t="b">
        <v>1</v>
      </c>
      <c r="N178" s="3" t="s">
        <v>73</v>
      </c>
      <c r="O178" s="3" t="s">
        <v>124</v>
      </c>
      <c r="P178" s="3" t="s">
        <v>124</v>
      </c>
      <c r="Q178" s="3" t="s">
        <v>36</v>
      </c>
      <c r="R178" s="3" t="s">
        <v>74</v>
      </c>
      <c r="S178" s="3"/>
      <c r="T178" s="2">
        <v>3000</v>
      </c>
      <c r="U178" s="3" t="s">
        <v>115</v>
      </c>
      <c r="V178" s="3"/>
      <c r="W178" s="3" t="s">
        <v>39</v>
      </c>
      <c r="X178" s="3" t="s">
        <v>40</v>
      </c>
      <c r="Y178" s="3"/>
      <c r="Z178" s="3"/>
      <c r="AA178" s="3" t="s">
        <v>41</v>
      </c>
    </row>
    <row r="179" spans="1:27" x14ac:dyDescent="0.2">
      <c r="A179" s="5">
        <v>2770</v>
      </c>
      <c r="C179" s="3" t="s">
        <v>460</v>
      </c>
      <c r="D179" s="3" t="s">
        <v>461</v>
      </c>
      <c r="E179" s="3" t="s">
        <v>119</v>
      </c>
      <c r="F179" s="3" t="s">
        <v>120</v>
      </c>
      <c r="G179" s="3" t="s">
        <v>113</v>
      </c>
      <c r="H179" s="3" t="s">
        <v>32</v>
      </c>
      <c r="I179" s="3" t="s">
        <v>113</v>
      </c>
      <c r="J179" s="3" t="s">
        <v>48</v>
      </c>
      <c r="K179" s="3" t="s">
        <v>114</v>
      </c>
      <c r="L179" s="3" t="s">
        <v>115</v>
      </c>
      <c r="M179" t="b">
        <v>1</v>
      </c>
      <c r="N179" s="3" t="s">
        <v>73</v>
      </c>
      <c r="O179" s="3" t="s">
        <v>120</v>
      </c>
      <c r="P179" s="3" t="s">
        <v>120</v>
      </c>
      <c r="Q179" s="3" t="s">
        <v>36</v>
      </c>
      <c r="R179" s="3" t="s">
        <v>74</v>
      </c>
      <c r="S179" s="3"/>
      <c r="T179" s="2"/>
      <c r="U179" s="3" t="s">
        <v>115</v>
      </c>
      <c r="V179" s="3"/>
      <c r="W179" s="3" t="s">
        <v>39</v>
      </c>
      <c r="X179" s="3" t="s">
        <v>40</v>
      </c>
      <c r="Y179" s="3"/>
      <c r="Z179" s="3"/>
      <c r="AA179" s="3" t="s">
        <v>41</v>
      </c>
    </row>
    <row r="180" spans="1:27" x14ac:dyDescent="0.2">
      <c r="A180" s="5">
        <v>2771</v>
      </c>
      <c r="C180" s="3" t="s">
        <v>462</v>
      </c>
      <c r="D180" s="3" t="s">
        <v>463</v>
      </c>
      <c r="E180" s="3" t="s">
        <v>174</v>
      </c>
      <c r="F180" s="3" t="s">
        <v>464</v>
      </c>
      <c r="G180" s="3" t="s">
        <v>113</v>
      </c>
      <c r="H180" s="3" t="s">
        <v>32</v>
      </c>
      <c r="I180" s="3" t="s">
        <v>113</v>
      </c>
      <c r="J180" s="3" t="s">
        <v>48</v>
      </c>
      <c r="K180" s="3" t="s">
        <v>114</v>
      </c>
      <c r="L180" s="3" t="s">
        <v>115</v>
      </c>
      <c r="M180" t="b">
        <v>1</v>
      </c>
      <c r="N180" s="3" t="s">
        <v>73</v>
      </c>
      <c r="O180" s="3" t="s">
        <v>464</v>
      </c>
      <c r="P180" s="3" t="s">
        <v>464</v>
      </c>
      <c r="Q180" s="3" t="s">
        <v>36</v>
      </c>
      <c r="R180" s="3" t="s">
        <v>465</v>
      </c>
      <c r="S180" s="3"/>
      <c r="T180" s="2"/>
      <c r="U180" s="3" t="s">
        <v>115</v>
      </c>
      <c r="V180" s="3"/>
      <c r="W180" s="3" t="s">
        <v>39</v>
      </c>
      <c r="X180" s="3" t="s">
        <v>40</v>
      </c>
      <c r="Y180" s="3"/>
      <c r="Z180" s="3"/>
      <c r="AA180" s="3" t="s">
        <v>41</v>
      </c>
    </row>
    <row r="181" spans="1:27" x14ac:dyDescent="0.2">
      <c r="A181" s="5">
        <v>2772</v>
      </c>
      <c r="C181" s="3" t="s">
        <v>466</v>
      </c>
      <c r="D181" s="3" t="s">
        <v>467</v>
      </c>
      <c r="E181" s="3" t="s">
        <v>46</v>
      </c>
      <c r="F181" s="3" t="s">
        <v>46</v>
      </c>
      <c r="G181" s="3" t="s">
        <v>113</v>
      </c>
      <c r="H181" s="3" t="s">
        <v>32</v>
      </c>
      <c r="I181" s="3" t="s">
        <v>113</v>
      </c>
      <c r="J181" s="3" t="s">
        <v>48</v>
      </c>
      <c r="K181" s="3" t="s">
        <v>114</v>
      </c>
      <c r="L181" s="3" t="s">
        <v>115</v>
      </c>
      <c r="M181" t="b">
        <v>1</v>
      </c>
      <c r="N181" s="3" t="s">
        <v>46</v>
      </c>
      <c r="O181" s="3" t="s">
        <v>46</v>
      </c>
      <c r="P181" s="3" t="s">
        <v>46</v>
      </c>
      <c r="Q181" s="3" t="s">
        <v>46</v>
      </c>
      <c r="R181" s="3" t="s">
        <v>46</v>
      </c>
      <c r="S181" s="3"/>
      <c r="T181" s="2"/>
      <c r="U181" s="3" t="s">
        <v>115</v>
      </c>
      <c r="V181" s="3"/>
      <c r="W181" s="3" t="s">
        <v>39</v>
      </c>
      <c r="X181" s="3" t="s">
        <v>40</v>
      </c>
      <c r="Y181" s="3"/>
      <c r="Z181" s="3"/>
      <c r="AA181" s="3" t="s">
        <v>41</v>
      </c>
    </row>
    <row r="182" spans="1:27" x14ac:dyDescent="0.2">
      <c r="A182" s="5">
        <v>2773</v>
      </c>
      <c r="C182" s="3"/>
      <c r="D182" s="3" t="s">
        <v>468</v>
      </c>
      <c r="E182" s="3" t="s">
        <v>57</v>
      </c>
      <c r="F182" s="3" t="s">
        <v>58</v>
      </c>
      <c r="G182" s="3" t="s">
        <v>113</v>
      </c>
      <c r="H182" s="3" t="s">
        <v>60</v>
      </c>
      <c r="I182" s="3" t="s">
        <v>113</v>
      </c>
      <c r="J182" s="3" t="s">
        <v>48</v>
      </c>
      <c r="K182" s="3" t="s">
        <v>114</v>
      </c>
      <c r="L182" s="3" t="s">
        <v>115</v>
      </c>
      <c r="M182" t="b">
        <v>1</v>
      </c>
      <c r="N182" s="3" t="s">
        <v>35</v>
      </c>
      <c r="O182" s="3" t="s">
        <v>58</v>
      </c>
      <c r="P182" s="3" t="s">
        <v>61</v>
      </c>
      <c r="Q182" s="3" t="s">
        <v>62</v>
      </c>
      <c r="R182" s="3" t="s">
        <v>63</v>
      </c>
      <c r="S182" s="3"/>
      <c r="T182" s="2"/>
      <c r="U182" s="3" t="s">
        <v>115</v>
      </c>
      <c r="V182" s="3"/>
      <c r="W182" s="3" t="s">
        <v>39</v>
      </c>
      <c r="X182" s="3" t="s">
        <v>40</v>
      </c>
      <c r="Y182" s="3"/>
      <c r="Z182" s="3"/>
      <c r="AA182" s="3" t="s">
        <v>41</v>
      </c>
    </row>
    <row r="183" spans="1:27" x14ac:dyDescent="0.2">
      <c r="A183" s="5">
        <v>2774</v>
      </c>
      <c r="C183" s="3" t="s">
        <v>469</v>
      </c>
      <c r="D183" s="3" t="s">
        <v>470</v>
      </c>
      <c r="E183" s="3" t="s">
        <v>123</v>
      </c>
      <c r="F183" s="3" t="s">
        <v>124</v>
      </c>
      <c r="G183" s="3" t="s">
        <v>125</v>
      </c>
      <c r="H183" s="3" t="s">
        <v>32</v>
      </c>
      <c r="I183" s="3" t="s">
        <v>125</v>
      </c>
      <c r="J183" s="3" t="s">
        <v>48</v>
      </c>
      <c r="K183" s="3" t="s">
        <v>126</v>
      </c>
      <c r="L183" s="3" t="s">
        <v>115</v>
      </c>
      <c r="M183" t="b">
        <v>1</v>
      </c>
      <c r="N183" s="3" t="s">
        <v>73</v>
      </c>
      <c r="O183" s="3" t="s">
        <v>124</v>
      </c>
      <c r="P183" s="3" t="s">
        <v>124</v>
      </c>
      <c r="Q183" s="3" t="s">
        <v>36</v>
      </c>
      <c r="R183" s="3" t="s">
        <v>74</v>
      </c>
      <c r="S183" s="3"/>
      <c r="T183" s="2"/>
      <c r="U183" s="3" t="s">
        <v>115</v>
      </c>
      <c r="V183" s="3"/>
      <c r="W183" s="3" t="s">
        <v>39</v>
      </c>
      <c r="X183" s="3" t="s">
        <v>40</v>
      </c>
      <c r="Y183" s="3"/>
      <c r="Z183" s="3"/>
      <c r="AA183" s="3" t="s">
        <v>41</v>
      </c>
    </row>
    <row r="184" spans="1:27" x14ac:dyDescent="0.2">
      <c r="A184" s="5">
        <v>2775</v>
      </c>
      <c r="C184" s="3" t="s">
        <v>471</v>
      </c>
      <c r="D184" s="3" t="s">
        <v>472</v>
      </c>
      <c r="E184" s="3" t="s">
        <v>123</v>
      </c>
      <c r="F184" s="3" t="s">
        <v>124</v>
      </c>
      <c r="G184" s="3" t="s">
        <v>125</v>
      </c>
      <c r="H184" s="3" t="s">
        <v>32</v>
      </c>
      <c r="I184" s="3" t="s">
        <v>125</v>
      </c>
      <c r="J184" s="3" t="s">
        <v>48</v>
      </c>
      <c r="K184" s="3" t="s">
        <v>126</v>
      </c>
      <c r="L184" s="3" t="s">
        <v>115</v>
      </c>
      <c r="M184" t="b">
        <v>1</v>
      </c>
      <c r="N184" s="3" t="s">
        <v>73</v>
      </c>
      <c r="O184" s="3" t="s">
        <v>124</v>
      </c>
      <c r="P184" s="3" t="s">
        <v>124</v>
      </c>
      <c r="Q184" s="3" t="s">
        <v>36</v>
      </c>
      <c r="R184" s="3" t="s">
        <v>74</v>
      </c>
      <c r="S184" s="3"/>
      <c r="T184" s="2"/>
      <c r="U184" s="3" t="s">
        <v>115</v>
      </c>
      <c r="V184" s="3"/>
      <c r="W184" s="3" t="s">
        <v>39</v>
      </c>
      <c r="X184" s="3" t="s">
        <v>40</v>
      </c>
      <c r="Y184" s="3"/>
      <c r="Z184" s="3"/>
      <c r="AA184" s="3" t="s">
        <v>41</v>
      </c>
    </row>
    <row r="185" spans="1:27" x14ac:dyDescent="0.2">
      <c r="A185" s="5">
        <v>2776</v>
      </c>
      <c r="C185" s="3" t="s">
        <v>473</v>
      </c>
      <c r="D185" s="3" t="s">
        <v>474</v>
      </c>
      <c r="E185" s="3" t="s">
        <v>91</v>
      </c>
      <c r="F185" s="3" t="s">
        <v>92</v>
      </c>
      <c r="G185" s="3" t="s">
        <v>475</v>
      </c>
      <c r="H185" s="3" t="s">
        <v>32</v>
      </c>
      <c r="I185" s="3" t="s">
        <v>475</v>
      </c>
      <c r="J185" s="3" t="s">
        <v>48</v>
      </c>
      <c r="K185" s="3" t="s">
        <v>476</v>
      </c>
      <c r="L185" s="3" t="s">
        <v>95</v>
      </c>
      <c r="M185" t="b">
        <v>1</v>
      </c>
      <c r="N185" s="3" t="s">
        <v>84</v>
      </c>
      <c r="O185" s="3" t="s">
        <v>92</v>
      </c>
      <c r="P185" s="3" t="s">
        <v>92</v>
      </c>
      <c r="Q185" s="3" t="s">
        <v>36</v>
      </c>
      <c r="R185" s="3" t="s">
        <v>74</v>
      </c>
      <c r="S185" s="3"/>
      <c r="T185" s="2"/>
      <c r="U185" s="3" t="s">
        <v>95</v>
      </c>
      <c r="V185" s="3"/>
      <c r="W185" s="3" t="s">
        <v>39</v>
      </c>
      <c r="X185" s="3" t="s">
        <v>40</v>
      </c>
      <c r="Y185" s="3"/>
      <c r="Z185" s="3"/>
      <c r="AA185" s="3" t="s">
        <v>41</v>
      </c>
    </row>
    <row r="186" spans="1:27" x14ac:dyDescent="0.2">
      <c r="A186" s="5">
        <v>2777</v>
      </c>
      <c r="B186">
        <v>38487</v>
      </c>
      <c r="C186" s="3" t="s">
        <v>477</v>
      </c>
      <c r="D186" s="3" t="s">
        <v>478</v>
      </c>
      <c r="E186" s="3" t="s">
        <v>91</v>
      </c>
      <c r="F186" s="3" t="s">
        <v>92</v>
      </c>
      <c r="G186" s="3" t="s">
        <v>224</v>
      </c>
      <c r="H186" s="3" t="s">
        <v>32</v>
      </c>
      <c r="I186" s="3" t="s">
        <v>224</v>
      </c>
      <c r="J186" s="3" t="s">
        <v>48</v>
      </c>
      <c r="K186" s="3" t="s">
        <v>225</v>
      </c>
      <c r="L186" s="3" t="s">
        <v>95</v>
      </c>
      <c r="M186" t="b">
        <v>1</v>
      </c>
      <c r="N186" s="3" t="s">
        <v>84</v>
      </c>
      <c r="O186" s="3" t="s">
        <v>92</v>
      </c>
      <c r="P186" s="3" t="s">
        <v>92</v>
      </c>
      <c r="Q186" s="3" t="s">
        <v>36</v>
      </c>
      <c r="R186" s="3" t="s">
        <v>74</v>
      </c>
      <c r="S186" s="3"/>
      <c r="T186" s="2">
        <v>4001</v>
      </c>
      <c r="U186" s="3" t="s">
        <v>95</v>
      </c>
      <c r="V186" s="3"/>
      <c r="W186" s="3" t="s">
        <v>39</v>
      </c>
      <c r="X186" s="3" t="s">
        <v>40</v>
      </c>
      <c r="Y186" s="3"/>
      <c r="Z186" s="3"/>
      <c r="AA186" s="3" t="s">
        <v>41</v>
      </c>
    </row>
    <row r="187" spans="1:27" x14ac:dyDescent="0.2">
      <c r="A187" s="5">
        <v>2778</v>
      </c>
      <c r="C187" s="3" t="s">
        <v>479</v>
      </c>
      <c r="D187" s="3" t="s">
        <v>480</v>
      </c>
      <c r="E187" s="3" t="s">
        <v>91</v>
      </c>
      <c r="F187" s="3" t="s">
        <v>92</v>
      </c>
      <c r="G187" s="3" t="s">
        <v>224</v>
      </c>
      <c r="H187" s="3" t="s">
        <v>32</v>
      </c>
      <c r="I187" s="3" t="s">
        <v>224</v>
      </c>
      <c r="J187" s="3" t="s">
        <v>48</v>
      </c>
      <c r="K187" s="3" t="s">
        <v>225</v>
      </c>
      <c r="L187" s="3" t="s">
        <v>95</v>
      </c>
      <c r="M187" t="b">
        <v>1</v>
      </c>
      <c r="N187" s="3" t="s">
        <v>84</v>
      </c>
      <c r="O187" s="3" t="s">
        <v>92</v>
      </c>
      <c r="P187" s="3" t="s">
        <v>92</v>
      </c>
      <c r="Q187" s="3" t="s">
        <v>36</v>
      </c>
      <c r="R187" s="3" t="s">
        <v>74</v>
      </c>
      <c r="S187" s="3"/>
      <c r="T187" s="2"/>
      <c r="U187" s="3" t="s">
        <v>95</v>
      </c>
      <c r="V187" s="3"/>
      <c r="W187" s="3" t="s">
        <v>39</v>
      </c>
      <c r="X187" s="3" t="s">
        <v>40</v>
      </c>
      <c r="Y187" s="3"/>
      <c r="Z187" s="3"/>
      <c r="AA187" s="3" t="s">
        <v>41</v>
      </c>
    </row>
    <row r="188" spans="1:27" x14ac:dyDescent="0.2">
      <c r="A188" s="5">
        <v>2779</v>
      </c>
      <c r="C188" s="3" t="s">
        <v>481</v>
      </c>
      <c r="D188" s="3" t="s">
        <v>482</v>
      </c>
      <c r="E188" s="3" t="s">
        <v>91</v>
      </c>
      <c r="F188" s="3" t="s">
        <v>92</v>
      </c>
      <c r="G188" s="3" t="s">
        <v>224</v>
      </c>
      <c r="H188" s="3" t="s">
        <v>32</v>
      </c>
      <c r="I188" s="3" t="s">
        <v>224</v>
      </c>
      <c r="J188" s="3" t="s">
        <v>48</v>
      </c>
      <c r="K188" s="3" t="s">
        <v>225</v>
      </c>
      <c r="L188" s="3" t="s">
        <v>95</v>
      </c>
      <c r="M188" t="b">
        <v>1</v>
      </c>
      <c r="N188" s="3" t="s">
        <v>84</v>
      </c>
      <c r="O188" s="3" t="s">
        <v>92</v>
      </c>
      <c r="P188" s="3" t="s">
        <v>92</v>
      </c>
      <c r="Q188" s="3" t="s">
        <v>36</v>
      </c>
      <c r="R188" s="3" t="s">
        <v>74</v>
      </c>
      <c r="S188" s="3"/>
      <c r="T188" s="2"/>
      <c r="U188" s="3" t="s">
        <v>95</v>
      </c>
      <c r="V188" s="3"/>
      <c r="W188" s="3" t="s">
        <v>39</v>
      </c>
      <c r="X188" s="3" t="s">
        <v>40</v>
      </c>
      <c r="Y188" s="3"/>
      <c r="Z188" s="3"/>
      <c r="AA188" s="3" t="s">
        <v>41</v>
      </c>
    </row>
    <row r="189" spans="1:27" x14ac:dyDescent="0.2">
      <c r="A189" s="5">
        <v>2780</v>
      </c>
      <c r="B189">
        <v>38434</v>
      </c>
      <c r="C189" s="3" t="s">
        <v>483</v>
      </c>
      <c r="D189" s="3" t="s">
        <v>484</v>
      </c>
      <c r="E189" s="3" t="s">
        <v>91</v>
      </c>
      <c r="F189" s="3" t="s">
        <v>92</v>
      </c>
      <c r="G189" s="3" t="s">
        <v>224</v>
      </c>
      <c r="H189" s="3" t="s">
        <v>32</v>
      </c>
      <c r="I189" s="3" t="s">
        <v>224</v>
      </c>
      <c r="J189" s="3" t="s">
        <v>48</v>
      </c>
      <c r="K189" s="3" t="s">
        <v>225</v>
      </c>
      <c r="L189" s="3" t="s">
        <v>95</v>
      </c>
      <c r="M189" t="b">
        <v>1</v>
      </c>
      <c r="N189" s="3" t="s">
        <v>84</v>
      </c>
      <c r="O189" s="3" t="s">
        <v>92</v>
      </c>
      <c r="P189" s="3" t="s">
        <v>92</v>
      </c>
      <c r="Q189" s="3" t="s">
        <v>36</v>
      </c>
      <c r="R189" s="3" t="s">
        <v>74</v>
      </c>
      <c r="S189" s="3"/>
      <c r="T189" s="2">
        <v>4001</v>
      </c>
      <c r="U189" s="3" t="s">
        <v>95</v>
      </c>
      <c r="V189" s="3"/>
      <c r="W189" s="3" t="s">
        <v>39</v>
      </c>
      <c r="X189" s="3" t="s">
        <v>40</v>
      </c>
      <c r="Y189" s="3"/>
      <c r="Z189" s="3"/>
      <c r="AA189" s="3" t="s">
        <v>41</v>
      </c>
    </row>
    <row r="190" spans="1:27" x14ac:dyDescent="0.2">
      <c r="A190" s="5">
        <v>2781</v>
      </c>
      <c r="B190">
        <v>38289</v>
      </c>
      <c r="C190" s="3" t="s">
        <v>485</v>
      </c>
      <c r="D190" s="3" t="s">
        <v>486</v>
      </c>
      <c r="E190" s="3" t="s">
        <v>91</v>
      </c>
      <c r="F190" s="3" t="s">
        <v>92</v>
      </c>
      <c r="G190" s="3" t="s">
        <v>224</v>
      </c>
      <c r="H190" s="3" t="s">
        <v>32</v>
      </c>
      <c r="I190" s="3" t="s">
        <v>224</v>
      </c>
      <c r="J190" s="3" t="s">
        <v>48</v>
      </c>
      <c r="K190" s="3" t="s">
        <v>225</v>
      </c>
      <c r="L190" s="3" t="s">
        <v>95</v>
      </c>
      <c r="M190" t="b">
        <v>1</v>
      </c>
      <c r="N190" s="3" t="s">
        <v>84</v>
      </c>
      <c r="O190" s="3" t="s">
        <v>92</v>
      </c>
      <c r="P190" s="3" t="s">
        <v>92</v>
      </c>
      <c r="Q190" s="3" t="s">
        <v>36</v>
      </c>
      <c r="R190" s="3" t="s">
        <v>74</v>
      </c>
      <c r="S190" s="3"/>
      <c r="T190" s="2">
        <v>4001</v>
      </c>
      <c r="U190" s="3" t="s">
        <v>95</v>
      </c>
      <c r="V190" s="3"/>
      <c r="W190" s="3" t="s">
        <v>39</v>
      </c>
      <c r="X190" s="3" t="s">
        <v>40</v>
      </c>
      <c r="Y190" s="3"/>
      <c r="Z190" s="3"/>
      <c r="AA190" s="3" t="s">
        <v>41</v>
      </c>
    </row>
    <row r="191" spans="1:27" x14ac:dyDescent="0.2">
      <c r="A191" s="5">
        <v>2782</v>
      </c>
      <c r="B191">
        <v>38327</v>
      </c>
      <c r="C191" s="3" t="s">
        <v>487</v>
      </c>
      <c r="D191" s="3" t="s">
        <v>488</v>
      </c>
      <c r="E191" s="3" t="s">
        <v>91</v>
      </c>
      <c r="F191" s="3" t="s">
        <v>92</v>
      </c>
      <c r="G191" s="3" t="s">
        <v>95</v>
      </c>
      <c r="H191" s="3" t="s">
        <v>32</v>
      </c>
      <c r="I191" s="3" t="s">
        <v>95</v>
      </c>
      <c r="J191" s="3" t="s">
        <v>48</v>
      </c>
      <c r="K191" s="3" t="s">
        <v>94</v>
      </c>
      <c r="L191" s="3" t="s">
        <v>95</v>
      </c>
      <c r="M191" t="b">
        <v>1</v>
      </c>
      <c r="N191" s="3" t="s">
        <v>84</v>
      </c>
      <c r="O191" s="3" t="s">
        <v>92</v>
      </c>
      <c r="P191" s="3" t="s">
        <v>92</v>
      </c>
      <c r="Q191" s="3" t="s">
        <v>36</v>
      </c>
      <c r="R191" s="3" t="s">
        <v>74</v>
      </c>
      <c r="S191" s="3" t="s">
        <v>393</v>
      </c>
      <c r="T191" s="2">
        <v>4000</v>
      </c>
      <c r="U191" s="3" t="s">
        <v>95</v>
      </c>
      <c r="V191" s="3"/>
      <c r="W191" s="3" t="s">
        <v>39</v>
      </c>
      <c r="X191" s="3" t="s">
        <v>40</v>
      </c>
      <c r="Y191" s="3"/>
      <c r="Z191" s="3"/>
      <c r="AA191" s="3" t="s">
        <v>41</v>
      </c>
    </row>
    <row r="192" spans="1:27" x14ac:dyDescent="0.2">
      <c r="A192" s="5">
        <v>2783</v>
      </c>
      <c r="B192">
        <v>37136</v>
      </c>
      <c r="C192" s="3" t="s">
        <v>489</v>
      </c>
      <c r="D192" s="3" t="s">
        <v>490</v>
      </c>
      <c r="E192" s="3" t="s">
        <v>346</v>
      </c>
      <c r="F192" s="3" t="s">
        <v>491</v>
      </c>
      <c r="G192" s="3" t="s">
        <v>95</v>
      </c>
      <c r="H192" s="3" t="s">
        <v>32</v>
      </c>
      <c r="I192" s="3" t="s">
        <v>95</v>
      </c>
      <c r="J192" s="3" t="s">
        <v>48</v>
      </c>
      <c r="K192" s="3" t="s">
        <v>94</v>
      </c>
      <c r="L192" s="3" t="s">
        <v>95</v>
      </c>
      <c r="M192" t="b">
        <v>1</v>
      </c>
      <c r="N192" s="3" t="s">
        <v>84</v>
      </c>
      <c r="O192" s="3" t="s">
        <v>491</v>
      </c>
      <c r="P192" s="3" t="s">
        <v>491</v>
      </c>
      <c r="Q192" s="3" t="s">
        <v>116</v>
      </c>
      <c r="R192" s="3" t="s">
        <v>149</v>
      </c>
      <c r="S192" s="3"/>
      <c r="T192" s="2">
        <v>2072</v>
      </c>
      <c r="U192" s="3" t="s">
        <v>95</v>
      </c>
      <c r="V192" s="3"/>
      <c r="W192" s="3" t="s">
        <v>39</v>
      </c>
      <c r="X192" s="3" t="s">
        <v>40</v>
      </c>
      <c r="Y192" s="3"/>
      <c r="Z192" s="3"/>
      <c r="AA192" s="3" t="s">
        <v>492</v>
      </c>
    </row>
    <row r="193" spans="1:27" x14ac:dyDescent="0.2">
      <c r="A193" s="5">
        <v>2784</v>
      </c>
      <c r="B193">
        <v>37236</v>
      </c>
      <c r="C193" s="3" t="s">
        <v>493</v>
      </c>
      <c r="D193" s="3" t="s">
        <v>494</v>
      </c>
      <c r="E193" s="3" t="s">
        <v>91</v>
      </c>
      <c r="F193" s="3" t="s">
        <v>92</v>
      </c>
      <c r="G193" s="3" t="s">
        <v>93</v>
      </c>
      <c r="H193" s="3" t="s">
        <v>32</v>
      </c>
      <c r="I193" s="3" t="s">
        <v>93</v>
      </c>
      <c r="J193" s="3" t="s">
        <v>48</v>
      </c>
      <c r="K193" s="3" t="s">
        <v>94</v>
      </c>
      <c r="L193" s="3" t="s">
        <v>95</v>
      </c>
      <c r="M193" t="b">
        <v>1</v>
      </c>
      <c r="N193" s="3" t="s">
        <v>84</v>
      </c>
      <c r="O193" s="3" t="s">
        <v>92</v>
      </c>
      <c r="P193" s="3" t="s">
        <v>92</v>
      </c>
      <c r="Q193" s="3" t="s">
        <v>36</v>
      </c>
      <c r="R193" s="3" t="s">
        <v>74</v>
      </c>
      <c r="S193" s="3"/>
      <c r="T193" s="2">
        <v>4000</v>
      </c>
      <c r="U193" s="3" t="s">
        <v>95</v>
      </c>
      <c r="V193" s="3"/>
      <c r="W193" s="3" t="s">
        <v>39</v>
      </c>
      <c r="X193" s="3" t="s">
        <v>40</v>
      </c>
      <c r="Y193" s="3"/>
      <c r="Z193" s="3"/>
      <c r="AA193" s="3" t="s">
        <v>41</v>
      </c>
    </row>
    <row r="194" spans="1:27" x14ac:dyDescent="0.2">
      <c r="A194" s="5">
        <v>2785</v>
      </c>
      <c r="B194">
        <v>38730</v>
      </c>
      <c r="C194" s="3" t="s">
        <v>495</v>
      </c>
      <c r="D194" s="3" t="s">
        <v>496</v>
      </c>
      <c r="E194" s="3" t="s">
        <v>91</v>
      </c>
      <c r="F194" s="3" t="s">
        <v>92</v>
      </c>
      <c r="G194" s="3" t="s">
        <v>95</v>
      </c>
      <c r="H194" s="3" t="s">
        <v>32</v>
      </c>
      <c r="I194" s="3" t="s">
        <v>95</v>
      </c>
      <c r="J194" s="3" t="s">
        <v>48</v>
      </c>
      <c r="K194" s="3" t="s">
        <v>94</v>
      </c>
      <c r="L194" s="3" t="s">
        <v>95</v>
      </c>
      <c r="M194" t="b">
        <v>1</v>
      </c>
      <c r="N194" s="3" t="s">
        <v>84</v>
      </c>
      <c r="O194" s="3" t="s">
        <v>92</v>
      </c>
      <c r="P194" s="3" t="s">
        <v>92</v>
      </c>
      <c r="Q194" s="3" t="s">
        <v>36</v>
      </c>
      <c r="R194" s="3" t="s">
        <v>74</v>
      </c>
      <c r="S194" s="3"/>
      <c r="T194" s="2">
        <v>4001</v>
      </c>
      <c r="U194" s="3" t="s">
        <v>95</v>
      </c>
      <c r="V194" s="3"/>
      <c r="W194" s="3" t="s">
        <v>39</v>
      </c>
      <c r="X194" s="3" t="s">
        <v>40</v>
      </c>
      <c r="Y194" s="3"/>
      <c r="Z194" s="3"/>
      <c r="AA194" s="3" t="s">
        <v>41</v>
      </c>
    </row>
    <row r="195" spans="1:27" x14ac:dyDescent="0.2">
      <c r="A195" s="5">
        <v>2786</v>
      </c>
      <c r="B195">
        <v>35688</v>
      </c>
      <c r="C195" s="3" t="s">
        <v>497</v>
      </c>
      <c r="D195" s="3" t="s">
        <v>498</v>
      </c>
      <c r="E195" s="3" t="s">
        <v>66</v>
      </c>
      <c r="F195" s="3" t="s">
        <v>67</v>
      </c>
      <c r="G195" s="3" t="s">
        <v>93</v>
      </c>
      <c r="H195" s="3" t="s">
        <v>32</v>
      </c>
      <c r="I195" s="3" t="s">
        <v>93</v>
      </c>
      <c r="J195" s="3" t="s">
        <v>48</v>
      </c>
      <c r="K195" s="3" t="s">
        <v>94</v>
      </c>
      <c r="L195" s="3" t="s">
        <v>95</v>
      </c>
      <c r="M195" t="b">
        <v>1</v>
      </c>
      <c r="N195" s="3" t="s">
        <v>35</v>
      </c>
      <c r="O195" s="3" t="s">
        <v>67</v>
      </c>
      <c r="P195" s="3" t="s">
        <v>67</v>
      </c>
      <c r="Q195" s="3" t="s">
        <v>68</v>
      </c>
      <c r="R195" s="3" t="s">
        <v>69</v>
      </c>
      <c r="S195" s="3" t="s">
        <v>227</v>
      </c>
      <c r="T195" s="2">
        <v>4000</v>
      </c>
      <c r="U195" s="3" t="s">
        <v>95</v>
      </c>
      <c r="V195" s="3"/>
      <c r="W195" s="3" t="s">
        <v>39</v>
      </c>
      <c r="X195" s="3" t="s">
        <v>40</v>
      </c>
      <c r="Y195" s="3"/>
      <c r="Z195" s="3"/>
      <c r="AA195" s="3" t="s">
        <v>41</v>
      </c>
    </row>
    <row r="196" spans="1:27" x14ac:dyDescent="0.2">
      <c r="A196" s="5">
        <v>2787</v>
      </c>
      <c r="B196">
        <v>37396</v>
      </c>
      <c r="C196" s="3" t="s">
        <v>499</v>
      </c>
      <c r="D196" s="3" t="s">
        <v>500</v>
      </c>
      <c r="E196" s="3" t="s">
        <v>66</v>
      </c>
      <c r="F196" s="3" t="s">
        <v>67</v>
      </c>
      <c r="G196" s="3" t="s">
        <v>93</v>
      </c>
      <c r="H196" s="3" t="s">
        <v>32</v>
      </c>
      <c r="I196" s="3" t="s">
        <v>93</v>
      </c>
      <c r="J196" s="3" t="s">
        <v>48</v>
      </c>
      <c r="K196" s="3" t="s">
        <v>94</v>
      </c>
      <c r="L196" s="3" t="s">
        <v>95</v>
      </c>
      <c r="M196" t="b">
        <v>1</v>
      </c>
      <c r="N196" s="3" t="s">
        <v>35</v>
      </c>
      <c r="O196" s="3" t="s">
        <v>67</v>
      </c>
      <c r="P196" s="3" t="s">
        <v>67</v>
      </c>
      <c r="Q196" s="3" t="s">
        <v>68</v>
      </c>
      <c r="R196" s="3" t="s">
        <v>69</v>
      </c>
      <c r="S196" s="3" t="s">
        <v>227</v>
      </c>
      <c r="T196" s="2">
        <v>4000</v>
      </c>
      <c r="U196" s="3" t="s">
        <v>95</v>
      </c>
      <c r="V196" s="3"/>
      <c r="W196" s="3" t="s">
        <v>39</v>
      </c>
      <c r="X196" s="3" t="s">
        <v>40</v>
      </c>
      <c r="Y196" s="3"/>
      <c r="Z196" s="3"/>
      <c r="AA196" s="3" t="s">
        <v>41</v>
      </c>
    </row>
    <row r="197" spans="1:27" x14ac:dyDescent="0.2">
      <c r="A197" s="5">
        <v>2788</v>
      </c>
      <c r="B197">
        <v>38274</v>
      </c>
      <c r="C197" s="3" t="s">
        <v>501</v>
      </c>
      <c r="D197" s="3" t="s">
        <v>502</v>
      </c>
      <c r="E197" s="3" t="s">
        <v>91</v>
      </c>
      <c r="F197" s="3" t="s">
        <v>92</v>
      </c>
      <c r="G197" s="3" t="s">
        <v>93</v>
      </c>
      <c r="H197" s="3" t="s">
        <v>32</v>
      </c>
      <c r="I197" s="3" t="s">
        <v>93</v>
      </c>
      <c r="J197" s="3" t="s">
        <v>48</v>
      </c>
      <c r="K197" s="3" t="s">
        <v>94</v>
      </c>
      <c r="L197" s="3" t="s">
        <v>95</v>
      </c>
      <c r="M197" t="b">
        <v>1</v>
      </c>
      <c r="N197" s="3" t="s">
        <v>84</v>
      </c>
      <c r="O197" s="3" t="s">
        <v>92</v>
      </c>
      <c r="P197" s="3" t="s">
        <v>92</v>
      </c>
      <c r="Q197" s="3" t="s">
        <v>36</v>
      </c>
      <c r="R197" s="3" t="s">
        <v>74</v>
      </c>
      <c r="S197" s="3"/>
      <c r="T197" s="2">
        <v>4000</v>
      </c>
      <c r="U197" s="3" t="s">
        <v>95</v>
      </c>
      <c r="V197" s="3"/>
      <c r="W197" s="3" t="s">
        <v>39</v>
      </c>
      <c r="X197" s="3" t="s">
        <v>40</v>
      </c>
      <c r="Y197" s="3"/>
      <c r="Z197" s="3"/>
      <c r="AA197" s="3" t="s">
        <v>41</v>
      </c>
    </row>
    <row r="198" spans="1:27" x14ac:dyDescent="0.2">
      <c r="A198" s="5">
        <v>2789</v>
      </c>
      <c r="B198">
        <v>38406</v>
      </c>
      <c r="C198" s="3"/>
      <c r="D198" s="3" t="s">
        <v>503</v>
      </c>
      <c r="E198" s="3" t="s">
        <v>66</v>
      </c>
      <c r="F198" s="3" t="s">
        <v>67</v>
      </c>
      <c r="G198" s="3" t="s">
        <v>93</v>
      </c>
      <c r="H198" s="3" t="s">
        <v>32</v>
      </c>
      <c r="I198" s="3" t="s">
        <v>93</v>
      </c>
      <c r="J198" s="3" t="s">
        <v>48</v>
      </c>
      <c r="K198" s="3" t="s">
        <v>94</v>
      </c>
      <c r="L198" s="3" t="s">
        <v>95</v>
      </c>
      <c r="M198" t="b">
        <v>1</v>
      </c>
      <c r="N198" s="3" t="s">
        <v>35</v>
      </c>
      <c r="O198" s="3" t="s">
        <v>67</v>
      </c>
      <c r="P198" s="3" t="s">
        <v>67</v>
      </c>
      <c r="Q198" s="3" t="s">
        <v>68</v>
      </c>
      <c r="R198" s="3" t="s">
        <v>69</v>
      </c>
      <c r="S198" s="3"/>
      <c r="T198" s="2">
        <v>4000</v>
      </c>
      <c r="U198" s="3" t="s">
        <v>95</v>
      </c>
      <c r="V198" s="3"/>
      <c r="W198" s="3" t="s">
        <v>39</v>
      </c>
      <c r="X198" s="3" t="s">
        <v>40</v>
      </c>
      <c r="Y198" s="3"/>
      <c r="Z198" s="3"/>
      <c r="AA198" s="3" t="s">
        <v>41</v>
      </c>
    </row>
    <row r="199" spans="1:27" x14ac:dyDescent="0.2">
      <c r="A199" s="5">
        <v>2790</v>
      </c>
      <c r="B199">
        <v>38276</v>
      </c>
      <c r="C199" s="3" t="s">
        <v>504</v>
      </c>
      <c r="D199" s="3" t="s">
        <v>505</v>
      </c>
      <c r="E199" s="3" t="s">
        <v>91</v>
      </c>
      <c r="F199" s="3" t="s">
        <v>92</v>
      </c>
      <c r="G199" s="3" t="s">
        <v>93</v>
      </c>
      <c r="H199" s="3" t="s">
        <v>32</v>
      </c>
      <c r="I199" s="3" t="s">
        <v>93</v>
      </c>
      <c r="J199" s="3" t="s">
        <v>48</v>
      </c>
      <c r="K199" s="3" t="s">
        <v>94</v>
      </c>
      <c r="L199" s="3" t="s">
        <v>95</v>
      </c>
      <c r="M199" t="b">
        <v>1</v>
      </c>
      <c r="N199" s="3" t="s">
        <v>84</v>
      </c>
      <c r="O199" s="3" t="s">
        <v>92</v>
      </c>
      <c r="P199" s="3" t="s">
        <v>92</v>
      </c>
      <c r="Q199" s="3" t="s">
        <v>36</v>
      </c>
      <c r="R199" s="3" t="s">
        <v>74</v>
      </c>
      <c r="S199" s="3"/>
      <c r="T199" s="2">
        <v>4000</v>
      </c>
      <c r="U199" s="3" t="s">
        <v>95</v>
      </c>
      <c r="V199" s="3"/>
      <c r="W199" s="3" t="s">
        <v>39</v>
      </c>
      <c r="X199" s="3" t="s">
        <v>40</v>
      </c>
      <c r="Y199" s="3"/>
      <c r="Z199" s="3"/>
      <c r="AA199" s="3" t="s">
        <v>41</v>
      </c>
    </row>
    <row r="200" spans="1:27" x14ac:dyDescent="0.2">
      <c r="A200" s="5">
        <v>2791</v>
      </c>
      <c r="B200">
        <v>38488</v>
      </c>
      <c r="C200" s="3" t="s">
        <v>506</v>
      </c>
      <c r="D200" s="3" t="s">
        <v>507</v>
      </c>
      <c r="E200" s="3" t="s">
        <v>91</v>
      </c>
      <c r="F200" s="3" t="s">
        <v>92</v>
      </c>
      <c r="G200" s="3" t="s">
        <v>93</v>
      </c>
      <c r="H200" s="3" t="s">
        <v>32</v>
      </c>
      <c r="I200" s="3" t="s">
        <v>93</v>
      </c>
      <c r="J200" s="3" t="s">
        <v>48</v>
      </c>
      <c r="K200" s="3" t="s">
        <v>94</v>
      </c>
      <c r="L200" s="3" t="s">
        <v>95</v>
      </c>
      <c r="M200" t="b">
        <v>1</v>
      </c>
      <c r="N200" s="3" t="s">
        <v>84</v>
      </c>
      <c r="O200" s="3" t="s">
        <v>92</v>
      </c>
      <c r="P200" s="3" t="s">
        <v>92</v>
      </c>
      <c r="Q200" s="3" t="s">
        <v>36</v>
      </c>
      <c r="R200" s="3" t="s">
        <v>74</v>
      </c>
      <c r="S200" s="3"/>
      <c r="T200" s="2">
        <v>4000</v>
      </c>
      <c r="U200" s="3" t="s">
        <v>95</v>
      </c>
      <c r="V200" s="3"/>
      <c r="W200" s="3" t="s">
        <v>39</v>
      </c>
      <c r="X200" s="3" t="s">
        <v>40</v>
      </c>
      <c r="Y200" s="3"/>
      <c r="Z200" s="3"/>
      <c r="AA200" s="3" t="s">
        <v>41</v>
      </c>
    </row>
    <row r="201" spans="1:27" x14ac:dyDescent="0.2">
      <c r="A201" s="5">
        <v>2792</v>
      </c>
      <c r="B201">
        <v>37237</v>
      </c>
      <c r="C201" s="3" t="s">
        <v>508</v>
      </c>
      <c r="D201" s="3" t="s">
        <v>509</v>
      </c>
      <c r="E201" s="3" t="s">
        <v>91</v>
      </c>
      <c r="F201" s="3" t="s">
        <v>92</v>
      </c>
      <c r="G201" s="3" t="s">
        <v>93</v>
      </c>
      <c r="H201" s="3" t="s">
        <v>32</v>
      </c>
      <c r="I201" s="3" t="s">
        <v>93</v>
      </c>
      <c r="J201" s="3" t="s">
        <v>48</v>
      </c>
      <c r="K201" s="3" t="s">
        <v>94</v>
      </c>
      <c r="L201" s="3" t="s">
        <v>95</v>
      </c>
      <c r="M201" t="b">
        <v>1</v>
      </c>
      <c r="N201" s="3" t="s">
        <v>84</v>
      </c>
      <c r="O201" s="3" t="s">
        <v>92</v>
      </c>
      <c r="P201" s="3" t="s">
        <v>92</v>
      </c>
      <c r="Q201" s="3" t="s">
        <v>36</v>
      </c>
      <c r="R201" s="3" t="s">
        <v>74</v>
      </c>
      <c r="S201" s="3"/>
      <c r="T201" s="2">
        <v>4000</v>
      </c>
      <c r="U201" s="3" t="s">
        <v>95</v>
      </c>
      <c r="V201" s="3"/>
      <c r="W201" s="3" t="s">
        <v>39</v>
      </c>
      <c r="X201" s="3" t="s">
        <v>40</v>
      </c>
      <c r="Y201" s="3"/>
      <c r="Z201" s="3"/>
      <c r="AA201" s="3" t="s">
        <v>41</v>
      </c>
    </row>
    <row r="202" spans="1:27" x14ac:dyDescent="0.2">
      <c r="A202" s="5">
        <v>2793</v>
      </c>
      <c r="B202">
        <v>38298</v>
      </c>
      <c r="C202" s="3" t="s">
        <v>510</v>
      </c>
      <c r="D202" s="3" t="s">
        <v>511</v>
      </c>
      <c r="E202" s="3" t="s">
        <v>91</v>
      </c>
      <c r="F202" s="3" t="s">
        <v>92</v>
      </c>
      <c r="G202" s="3" t="s">
        <v>93</v>
      </c>
      <c r="H202" s="3" t="s">
        <v>32</v>
      </c>
      <c r="I202" s="3" t="s">
        <v>93</v>
      </c>
      <c r="J202" s="3" t="s">
        <v>48</v>
      </c>
      <c r="K202" s="3" t="s">
        <v>94</v>
      </c>
      <c r="L202" s="3" t="s">
        <v>95</v>
      </c>
      <c r="M202" t="b">
        <v>1</v>
      </c>
      <c r="N202" s="3" t="s">
        <v>84</v>
      </c>
      <c r="O202" s="3" t="s">
        <v>92</v>
      </c>
      <c r="P202" s="3" t="s">
        <v>92</v>
      </c>
      <c r="Q202" s="3" t="s">
        <v>36</v>
      </c>
      <c r="R202" s="3" t="s">
        <v>74</v>
      </c>
      <c r="S202" s="3"/>
      <c r="T202" s="2">
        <v>4000</v>
      </c>
      <c r="U202" s="3" t="s">
        <v>95</v>
      </c>
      <c r="V202" s="3"/>
      <c r="W202" s="3" t="s">
        <v>39</v>
      </c>
      <c r="X202" s="3" t="s">
        <v>40</v>
      </c>
      <c r="Y202" s="3"/>
      <c r="Z202" s="3"/>
      <c r="AA202" s="3" t="s">
        <v>41</v>
      </c>
    </row>
    <row r="203" spans="1:27" x14ac:dyDescent="0.2">
      <c r="A203" s="5">
        <v>2794</v>
      </c>
      <c r="B203">
        <v>36163</v>
      </c>
      <c r="C203" s="3" t="s">
        <v>512</v>
      </c>
      <c r="D203" s="3" t="s">
        <v>513</v>
      </c>
      <c r="E203" s="3" t="s">
        <v>91</v>
      </c>
      <c r="F203" s="3" t="s">
        <v>92</v>
      </c>
      <c r="G203" s="3" t="s">
        <v>93</v>
      </c>
      <c r="H203" s="3" t="s">
        <v>32</v>
      </c>
      <c r="I203" s="3" t="s">
        <v>93</v>
      </c>
      <c r="J203" s="3" t="s">
        <v>48</v>
      </c>
      <c r="K203" s="3" t="s">
        <v>94</v>
      </c>
      <c r="L203" s="3" t="s">
        <v>95</v>
      </c>
      <c r="M203" t="b">
        <v>1</v>
      </c>
      <c r="N203" s="3" t="s">
        <v>84</v>
      </c>
      <c r="O203" s="3" t="s">
        <v>92</v>
      </c>
      <c r="P203" s="3" t="s">
        <v>92</v>
      </c>
      <c r="Q203" s="3" t="s">
        <v>36</v>
      </c>
      <c r="R203" s="3" t="s">
        <v>74</v>
      </c>
      <c r="S203" s="3"/>
      <c r="T203" s="2">
        <v>4000</v>
      </c>
      <c r="U203" s="3" t="s">
        <v>95</v>
      </c>
      <c r="V203" s="3"/>
      <c r="W203" s="3" t="s">
        <v>39</v>
      </c>
      <c r="X203" s="3" t="s">
        <v>40</v>
      </c>
      <c r="Y203" s="3"/>
      <c r="Z203" s="3"/>
      <c r="AA203" s="3" t="s">
        <v>41</v>
      </c>
    </row>
    <row r="204" spans="1:27" x14ac:dyDescent="0.2">
      <c r="A204" s="5">
        <v>2795</v>
      </c>
      <c r="C204" s="3" t="s">
        <v>514</v>
      </c>
      <c r="D204" s="3" t="s">
        <v>515</v>
      </c>
      <c r="E204" s="3" t="s">
        <v>91</v>
      </c>
      <c r="F204" s="3" t="s">
        <v>92</v>
      </c>
      <c r="G204" s="3" t="s">
        <v>93</v>
      </c>
      <c r="H204" s="3" t="s">
        <v>32</v>
      </c>
      <c r="I204" s="3" t="s">
        <v>93</v>
      </c>
      <c r="J204" s="3" t="s">
        <v>48</v>
      </c>
      <c r="K204" s="3" t="s">
        <v>94</v>
      </c>
      <c r="L204" s="3" t="s">
        <v>95</v>
      </c>
      <c r="M204" t="b">
        <v>1</v>
      </c>
      <c r="N204" s="3" t="s">
        <v>84</v>
      </c>
      <c r="O204" s="3" t="s">
        <v>92</v>
      </c>
      <c r="P204" s="3" t="s">
        <v>92</v>
      </c>
      <c r="Q204" s="3" t="s">
        <v>36</v>
      </c>
      <c r="R204" s="3" t="s">
        <v>74</v>
      </c>
      <c r="S204" s="3"/>
      <c r="T204" s="2"/>
      <c r="U204" s="3" t="s">
        <v>95</v>
      </c>
      <c r="V204" s="3"/>
      <c r="W204" s="3" t="s">
        <v>39</v>
      </c>
      <c r="X204" s="3" t="s">
        <v>40</v>
      </c>
      <c r="Y204" s="3"/>
      <c r="Z204" s="3"/>
      <c r="AA204" s="3" t="s">
        <v>41</v>
      </c>
    </row>
    <row r="205" spans="1:27" x14ac:dyDescent="0.2">
      <c r="A205" s="5">
        <v>2796</v>
      </c>
      <c r="B205">
        <v>38275</v>
      </c>
      <c r="C205" s="3" t="s">
        <v>516</v>
      </c>
      <c r="D205" s="3" t="s">
        <v>517</v>
      </c>
      <c r="E205" s="3" t="s">
        <v>91</v>
      </c>
      <c r="F205" s="3" t="s">
        <v>92</v>
      </c>
      <c r="G205" s="3" t="s">
        <v>93</v>
      </c>
      <c r="H205" s="3" t="s">
        <v>32</v>
      </c>
      <c r="I205" s="3" t="s">
        <v>93</v>
      </c>
      <c r="J205" s="3" t="s">
        <v>48</v>
      </c>
      <c r="K205" s="3" t="s">
        <v>94</v>
      </c>
      <c r="L205" s="3" t="s">
        <v>95</v>
      </c>
      <c r="M205" t="b">
        <v>1</v>
      </c>
      <c r="N205" s="3" t="s">
        <v>84</v>
      </c>
      <c r="O205" s="3" t="s">
        <v>92</v>
      </c>
      <c r="P205" s="3" t="s">
        <v>92</v>
      </c>
      <c r="Q205" s="3" t="s">
        <v>36</v>
      </c>
      <c r="R205" s="3" t="s">
        <v>74</v>
      </c>
      <c r="S205" s="3"/>
      <c r="T205" s="2">
        <v>4000</v>
      </c>
      <c r="U205" s="3" t="s">
        <v>95</v>
      </c>
      <c r="V205" s="3"/>
      <c r="W205" s="3" t="s">
        <v>39</v>
      </c>
      <c r="X205" s="3" t="s">
        <v>40</v>
      </c>
      <c r="Y205" s="3"/>
      <c r="Z205" s="3">
        <v>1375</v>
      </c>
      <c r="AA205" s="3" t="s">
        <v>221</v>
      </c>
    </row>
    <row r="206" spans="1:27" x14ac:dyDescent="0.2">
      <c r="A206" s="5">
        <v>2797</v>
      </c>
      <c r="C206" s="3" t="s">
        <v>518</v>
      </c>
      <c r="D206" s="3" t="s">
        <v>519</v>
      </c>
      <c r="E206" s="3" t="s">
        <v>91</v>
      </c>
      <c r="F206" s="3" t="s">
        <v>92</v>
      </c>
      <c r="G206" s="3" t="s">
        <v>93</v>
      </c>
      <c r="H206" s="3" t="s">
        <v>32</v>
      </c>
      <c r="I206" s="3" t="s">
        <v>93</v>
      </c>
      <c r="J206" s="3" t="s">
        <v>48</v>
      </c>
      <c r="K206" s="3" t="s">
        <v>94</v>
      </c>
      <c r="L206" s="3" t="s">
        <v>95</v>
      </c>
      <c r="M206" t="b">
        <v>1</v>
      </c>
      <c r="N206" s="3" t="s">
        <v>84</v>
      </c>
      <c r="O206" s="3" t="s">
        <v>92</v>
      </c>
      <c r="P206" s="3" t="s">
        <v>92</v>
      </c>
      <c r="Q206" s="3" t="s">
        <v>36</v>
      </c>
      <c r="R206" s="3" t="s">
        <v>74</v>
      </c>
      <c r="S206" s="3"/>
      <c r="T206" s="2"/>
      <c r="U206" s="3" t="s">
        <v>95</v>
      </c>
      <c r="V206" s="3"/>
      <c r="W206" s="3" t="s">
        <v>39</v>
      </c>
      <c r="X206" s="3" t="s">
        <v>40</v>
      </c>
      <c r="Y206" s="3"/>
      <c r="Z206" s="3"/>
      <c r="AA206" s="3" t="s">
        <v>41</v>
      </c>
    </row>
    <row r="207" spans="1:27" x14ac:dyDescent="0.2">
      <c r="A207" s="5">
        <v>2798</v>
      </c>
      <c r="B207">
        <v>38452</v>
      </c>
      <c r="C207" s="3" t="s">
        <v>520</v>
      </c>
      <c r="D207" s="3" t="s">
        <v>521</v>
      </c>
      <c r="E207" s="3" t="s">
        <v>91</v>
      </c>
      <c r="F207" s="3" t="s">
        <v>92</v>
      </c>
      <c r="G207" s="3" t="s">
        <v>93</v>
      </c>
      <c r="H207" s="3" t="s">
        <v>32</v>
      </c>
      <c r="I207" s="3" t="s">
        <v>93</v>
      </c>
      <c r="J207" s="3" t="s">
        <v>48</v>
      </c>
      <c r="K207" s="3" t="s">
        <v>94</v>
      </c>
      <c r="L207" s="3" t="s">
        <v>95</v>
      </c>
      <c r="M207" t="b">
        <v>1</v>
      </c>
      <c r="N207" s="3" t="s">
        <v>84</v>
      </c>
      <c r="O207" s="3" t="s">
        <v>92</v>
      </c>
      <c r="P207" s="3" t="s">
        <v>92</v>
      </c>
      <c r="Q207" s="3" t="s">
        <v>36</v>
      </c>
      <c r="R207" s="3" t="s">
        <v>74</v>
      </c>
      <c r="S207" s="3"/>
      <c r="T207" s="2">
        <v>4000</v>
      </c>
      <c r="U207" s="3" t="s">
        <v>95</v>
      </c>
      <c r="V207" s="3"/>
      <c r="W207" s="3" t="s">
        <v>39</v>
      </c>
      <c r="X207" s="3" t="s">
        <v>40</v>
      </c>
      <c r="Y207" s="3"/>
      <c r="Z207" s="3"/>
      <c r="AA207" s="3" t="s">
        <v>41</v>
      </c>
    </row>
    <row r="208" spans="1:27" x14ac:dyDescent="0.2">
      <c r="A208" s="5">
        <v>2799</v>
      </c>
      <c r="B208">
        <v>38299</v>
      </c>
      <c r="C208" s="3" t="s">
        <v>522</v>
      </c>
      <c r="D208" s="3" t="s">
        <v>523</v>
      </c>
      <c r="E208" s="3" t="s">
        <v>91</v>
      </c>
      <c r="F208" s="3" t="s">
        <v>106</v>
      </c>
      <c r="G208" s="3" t="s">
        <v>93</v>
      </c>
      <c r="H208" s="3" t="s">
        <v>32</v>
      </c>
      <c r="I208" s="3" t="s">
        <v>93</v>
      </c>
      <c r="J208" s="3" t="s">
        <v>48</v>
      </c>
      <c r="K208" s="3" t="s">
        <v>94</v>
      </c>
      <c r="L208" s="3" t="s">
        <v>95</v>
      </c>
      <c r="M208" t="b">
        <v>1</v>
      </c>
      <c r="N208" s="3" t="s">
        <v>84</v>
      </c>
      <c r="O208" s="3" t="s">
        <v>106</v>
      </c>
      <c r="P208" s="3" t="s">
        <v>92</v>
      </c>
      <c r="Q208" s="3" t="s">
        <v>36</v>
      </c>
      <c r="R208" s="3" t="s">
        <v>74</v>
      </c>
      <c r="S208" s="3"/>
      <c r="T208" s="2">
        <v>4000</v>
      </c>
      <c r="U208" s="3" t="s">
        <v>95</v>
      </c>
      <c r="V208" s="3"/>
      <c r="W208" s="3" t="s">
        <v>39</v>
      </c>
      <c r="X208" s="3" t="s">
        <v>40</v>
      </c>
      <c r="Y208" s="3"/>
      <c r="Z208" s="3"/>
      <c r="AA208" s="3" t="s">
        <v>41</v>
      </c>
    </row>
    <row r="209" spans="1:27" x14ac:dyDescent="0.2">
      <c r="A209" s="5">
        <v>2800</v>
      </c>
      <c r="C209" s="3" t="s">
        <v>524</v>
      </c>
      <c r="D209" s="3" t="s">
        <v>525</v>
      </c>
      <c r="E209" s="3" t="s">
        <v>91</v>
      </c>
      <c r="F209" s="3" t="s">
        <v>92</v>
      </c>
      <c r="G209" s="3" t="s">
        <v>93</v>
      </c>
      <c r="H209" s="3" t="s">
        <v>32</v>
      </c>
      <c r="I209" s="3" t="s">
        <v>93</v>
      </c>
      <c r="J209" s="3" t="s">
        <v>48</v>
      </c>
      <c r="K209" s="3" t="s">
        <v>94</v>
      </c>
      <c r="L209" s="3" t="s">
        <v>95</v>
      </c>
      <c r="M209" t="b">
        <v>1</v>
      </c>
      <c r="N209" s="3" t="s">
        <v>84</v>
      </c>
      <c r="O209" s="3" t="s">
        <v>92</v>
      </c>
      <c r="P209" s="3" t="s">
        <v>92</v>
      </c>
      <c r="Q209" s="3" t="s">
        <v>36</v>
      </c>
      <c r="R209" s="3" t="s">
        <v>74</v>
      </c>
      <c r="S209" s="3"/>
      <c r="T209" s="2"/>
      <c r="U209" s="3" t="s">
        <v>95</v>
      </c>
      <c r="V209" s="3"/>
      <c r="W209" s="3" t="s">
        <v>39</v>
      </c>
      <c r="X209" s="3" t="s">
        <v>40</v>
      </c>
      <c r="Y209" s="3"/>
      <c r="Z209" s="3"/>
      <c r="AA209" s="3" t="s">
        <v>41</v>
      </c>
    </row>
    <row r="210" spans="1:27" x14ac:dyDescent="0.2">
      <c r="A210" s="5">
        <v>2801</v>
      </c>
      <c r="B210">
        <v>38836</v>
      </c>
      <c r="C210" s="3" t="s">
        <v>526</v>
      </c>
      <c r="D210" s="3" t="s">
        <v>527</v>
      </c>
      <c r="E210" s="3" t="s">
        <v>29</v>
      </c>
      <c r="F210" s="3" t="s">
        <v>53</v>
      </c>
      <c r="G210" s="3" t="s">
        <v>93</v>
      </c>
      <c r="H210" s="3" t="s">
        <v>32</v>
      </c>
      <c r="I210" s="3" t="s">
        <v>93</v>
      </c>
      <c r="J210" s="3" t="s">
        <v>48</v>
      </c>
      <c r="K210" s="3" t="s">
        <v>94</v>
      </c>
      <c r="L210" s="3" t="s">
        <v>95</v>
      </c>
      <c r="M210" t="b">
        <v>1</v>
      </c>
      <c r="N210" s="3" t="s">
        <v>35</v>
      </c>
      <c r="O210" s="3" t="s">
        <v>53</v>
      </c>
      <c r="P210" s="3" t="s">
        <v>53</v>
      </c>
      <c r="Q210" s="3" t="s">
        <v>36</v>
      </c>
      <c r="R210" s="3" t="s">
        <v>54</v>
      </c>
      <c r="S210" s="3"/>
      <c r="T210" s="2">
        <v>4000</v>
      </c>
      <c r="U210" s="3" t="s">
        <v>95</v>
      </c>
      <c r="V210" s="3"/>
      <c r="W210" s="3" t="s">
        <v>39</v>
      </c>
      <c r="X210" s="3" t="s">
        <v>40</v>
      </c>
      <c r="Y210" s="3"/>
      <c r="Z210" s="3"/>
      <c r="AA210" s="3" t="s">
        <v>41</v>
      </c>
    </row>
    <row r="211" spans="1:27" x14ac:dyDescent="0.2">
      <c r="A211" s="5">
        <v>2802</v>
      </c>
      <c r="B211">
        <v>38300</v>
      </c>
      <c r="C211" s="3" t="s">
        <v>528</v>
      </c>
      <c r="D211" s="3" t="s">
        <v>529</v>
      </c>
      <c r="E211" s="3" t="s">
        <v>91</v>
      </c>
      <c r="F211" s="3" t="s">
        <v>92</v>
      </c>
      <c r="G211" s="3" t="s">
        <v>100</v>
      </c>
      <c r="H211" s="3" t="s">
        <v>32</v>
      </c>
      <c r="I211" s="3" t="s">
        <v>100</v>
      </c>
      <c r="J211" s="3" t="s">
        <v>48</v>
      </c>
      <c r="K211" s="3" t="s">
        <v>101</v>
      </c>
      <c r="L211" s="3" t="s">
        <v>95</v>
      </c>
      <c r="M211" t="b">
        <v>1</v>
      </c>
      <c r="N211" s="3" t="s">
        <v>84</v>
      </c>
      <c r="O211" s="3" t="s">
        <v>92</v>
      </c>
      <c r="P211" s="3" t="s">
        <v>92</v>
      </c>
      <c r="Q211" s="3" t="s">
        <v>36</v>
      </c>
      <c r="R211" s="3" t="s">
        <v>74</v>
      </c>
      <c r="S211" s="3"/>
      <c r="T211" s="2">
        <v>4024</v>
      </c>
      <c r="U211" s="3" t="s">
        <v>95</v>
      </c>
      <c r="V211" s="3"/>
      <c r="W211" s="3" t="s">
        <v>39</v>
      </c>
      <c r="X211" s="3" t="s">
        <v>40</v>
      </c>
      <c r="Y211" s="3"/>
      <c r="Z211" s="3"/>
      <c r="AA211" s="3" t="s">
        <v>41</v>
      </c>
    </row>
    <row r="212" spans="1:27" x14ac:dyDescent="0.2">
      <c r="A212" s="5">
        <v>2803</v>
      </c>
      <c r="B212">
        <v>38429</v>
      </c>
      <c r="C212" s="3" t="s">
        <v>530</v>
      </c>
      <c r="D212" s="3" t="s">
        <v>531</v>
      </c>
      <c r="E212" s="3" t="s">
        <v>91</v>
      </c>
      <c r="F212" s="3" t="s">
        <v>92</v>
      </c>
      <c r="G212" s="3" t="s">
        <v>100</v>
      </c>
      <c r="H212" s="3" t="s">
        <v>32</v>
      </c>
      <c r="I212" s="3" t="s">
        <v>100</v>
      </c>
      <c r="J212" s="3" t="s">
        <v>48</v>
      </c>
      <c r="K212" s="3" t="s">
        <v>101</v>
      </c>
      <c r="L212" s="3" t="s">
        <v>95</v>
      </c>
      <c r="M212" t="b">
        <v>1</v>
      </c>
      <c r="N212" s="3" t="s">
        <v>84</v>
      </c>
      <c r="O212" s="3" t="s">
        <v>92</v>
      </c>
      <c r="P212" s="3" t="s">
        <v>92</v>
      </c>
      <c r="Q212" s="3" t="s">
        <v>36</v>
      </c>
      <c r="R212" s="3" t="s">
        <v>74</v>
      </c>
      <c r="S212" s="3"/>
      <c r="T212" s="2">
        <v>4024</v>
      </c>
      <c r="U212" s="3" t="s">
        <v>95</v>
      </c>
      <c r="V212" s="3"/>
      <c r="W212" s="3" t="s">
        <v>39</v>
      </c>
      <c r="X212" s="3" t="s">
        <v>40</v>
      </c>
      <c r="Y212" s="3"/>
      <c r="Z212" s="3"/>
      <c r="AA212" s="3" t="s">
        <v>41</v>
      </c>
    </row>
    <row r="213" spans="1:27" x14ac:dyDescent="0.2">
      <c r="A213" s="5">
        <v>2804</v>
      </c>
      <c r="B213">
        <v>38436</v>
      </c>
      <c r="C213" s="3" t="s">
        <v>532</v>
      </c>
      <c r="D213" s="3" t="s">
        <v>533</v>
      </c>
      <c r="E213" s="3" t="s">
        <v>91</v>
      </c>
      <c r="F213" s="3" t="s">
        <v>92</v>
      </c>
      <c r="G213" s="3" t="s">
        <v>100</v>
      </c>
      <c r="H213" s="3" t="s">
        <v>32</v>
      </c>
      <c r="I213" s="3" t="s">
        <v>100</v>
      </c>
      <c r="J213" s="3" t="s">
        <v>48</v>
      </c>
      <c r="K213" s="3" t="s">
        <v>101</v>
      </c>
      <c r="L213" s="3" t="s">
        <v>95</v>
      </c>
      <c r="M213" t="b">
        <v>1</v>
      </c>
      <c r="N213" s="3" t="s">
        <v>84</v>
      </c>
      <c r="O213" s="3" t="s">
        <v>92</v>
      </c>
      <c r="P213" s="3" t="s">
        <v>92</v>
      </c>
      <c r="Q213" s="3" t="s">
        <v>36</v>
      </c>
      <c r="R213" s="3" t="s">
        <v>74</v>
      </c>
      <c r="S213" s="3"/>
      <c r="T213" s="2">
        <v>4024</v>
      </c>
      <c r="U213" s="3" t="s">
        <v>95</v>
      </c>
      <c r="V213" s="3"/>
      <c r="W213" s="3" t="s">
        <v>39</v>
      </c>
      <c r="X213" s="3" t="s">
        <v>40</v>
      </c>
      <c r="Y213" s="3"/>
      <c r="Z213" s="3"/>
      <c r="AA213" s="3" t="s">
        <v>41</v>
      </c>
    </row>
    <row r="214" spans="1:27" x14ac:dyDescent="0.2">
      <c r="A214" s="5">
        <v>2805</v>
      </c>
      <c r="B214">
        <v>37870</v>
      </c>
      <c r="C214" s="3" t="s">
        <v>534</v>
      </c>
      <c r="D214" s="3" t="s">
        <v>535</v>
      </c>
      <c r="E214" s="3" t="s">
        <v>91</v>
      </c>
      <c r="F214" s="3" t="s">
        <v>92</v>
      </c>
      <c r="G214" s="3" t="s">
        <v>100</v>
      </c>
      <c r="H214" s="3" t="s">
        <v>32</v>
      </c>
      <c r="I214" s="3" t="s">
        <v>100</v>
      </c>
      <c r="J214" s="3" t="s">
        <v>48</v>
      </c>
      <c r="K214" s="3" t="s">
        <v>101</v>
      </c>
      <c r="L214" s="3" t="s">
        <v>95</v>
      </c>
      <c r="M214" t="b">
        <v>1</v>
      </c>
      <c r="N214" s="3" t="s">
        <v>84</v>
      </c>
      <c r="O214" s="3" t="s">
        <v>92</v>
      </c>
      <c r="P214" s="3" t="s">
        <v>92</v>
      </c>
      <c r="Q214" s="3" t="s">
        <v>36</v>
      </c>
      <c r="R214" s="3" t="s">
        <v>74</v>
      </c>
      <c r="S214" s="3"/>
      <c r="T214" s="2">
        <v>4024</v>
      </c>
      <c r="U214" s="3" t="s">
        <v>95</v>
      </c>
      <c r="V214" s="3"/>
      <c r="W214" s="3" t="s">
        <v>39</v>
      </c>
      <c r="X214" s="3" t="s">
        <v>40</v>
      </c>
      <c r="Y214" s="3"/>
      <c r="Z214" s="3"/>
      <c r="AA214" s="3" t="s">
        <v>41</v>
      </c>
    </row>
    <row r="215" spans="1:27" x14ac:dyDescent="0.2">
      <c r="A215" s="5">
        <v>2806</v>
      </c>
      <c r="B215">
        <v>38296</v>
      </c>
      <c r="C215" s="3" t="s">
        <v>536</v>
      </c>
      <c r="D215" s="3" t="s">
        <v>537</v>
      </c>
      <c r="E215" s="3" t="s">
        <v>29</v>
      </c>
      <c r="F215" s="3" t="s">
        <v>538</v>
      </c>
      <c r="G215" s="3" t="s">
        <v>100</v>
      </c>
      <c r="H215" s="3" t="s">
        <v>32</v>
      </c>
      <c r="I215" s="3" t="s">
        <v>100</v>
      </c>
      <c r="J215" s="3" t="s">
        <v>48</v>
      </c>
      <c r="K215" s="3" t="s">
        <v>101</v>
      </c>
      <c r="L215" s="3" t="s">
        <v>95</v>
      </c>
      <c r="M215" t="b">
        <v>1</v>
      </c>
      <c r="N215" s="3" t="s">
        <v>35</v>
      </c>
      <c r="O215" s="3" t="s">
        <v>538</v>
      </c>
      <c r="P215" s="3" t="s">
        <v>538</v>
      </c>
      <c r="Q215" s="3" t="s">
        <v>36</v>
      </c>
      <c r="R215" s="3" t="s">
        <v>539</v>
      </c>
      <c r="S215" s="3"/>
      <c r="T215" s="2">
        <v>4024</v>
      </c>
      <c r="U215" s="3" t="s">
        <v>95</v>
      </c>
      <c r="V215" s="3"/>
      <c r="W215" s="3" t="s">
        <v>39</v>
      </c>
      <c r="X215" s="3" t="s">
        <v>40</v>
      </c>
      <c r="Y215" s="3"/>
      <c r="Z215" s="3"/>
      <c r="AA215" s="3" t="s">
        <v>41</v>
      </c>
    </row>
    <row r="216" spans="1:27" x14ac:dyDescent="0.2">
      <c r="A216" s="5">
        <v>2807</v>
      </c>
      <c r="B216">
        <v>38297</v>
      </c>
      <c r="C216" s="3" t="s">
        <v>540</v>
      </c>
      <c r="D216" s="3" t="s">
        <v>541</v>
      </c>
      <c r="E216" s="3" t="s">
        <v>91</v>
      </c>
      <c r="F216" s="3" t="s">
        <v>92</v>
      </c>
      <c r="G216" s="3" t="s">
        <v>100</v>
      </c>
      <c r="H216" s="3" t="s">
        <v>32</v>
      </c>
      <c r="I216" s="3" t="s">
        <v>100</v>
      </c>
      <c r="J216" s="3" t="s">
        <v>48</v>
      </c>
      <c r="K216" s="3" t="s">
        <v>101</v>
      </c>
      <c r="L216" s="3" t="s">
        <v>95</v>
      </c>
      <c r="M216" t="b">
        <v>1</v>
      </c>
      <c r="N216" s="3" t="s">
        <v>84</v>
      </c>
      <c r="O216" s="3" t="s">
        <v>92</v>
      </c>
      <c r="P216" s="3" t="s">
        <v>92</v>
      </c>
      <c r="Q216" s="3" t="s">
        <v>36</v>
      </c>
      <c r="R216" s="3" t="s">
        <v>74</v>
      </c>
      <c r="S216" s="3"/>
      <c r="T216" s="2">
        <v>4024</v>
      </c>
      <c r="U216" s="3" t="s">
        <v>95</v>
      </c>
      <c r="V216" s="3"/>
      <c r="W216" s="3" t="s">
        <v>39</v>
      </c>
      <c r="X216" s="3" t="s">
        <v>40</v>
      </c>
      <c r="Y216" s="3"/>
      <c r="Z216" s="3"/>
      <c r="AA216" s="3" t="s">
        <v>41</v>
      </c>
    </row>
    <row r="217" spans="1:27" x14ac:dyDescent="0.2">
      <c r="A217" s="5">
        <v>2808</v>
      </c>
      <c r="B217">
        <v>38417</v>
      </c>
      <c r="C217" s="3" t="s">
        <v>542</v>
      </c>
      <c r="D217" s="3" t="s">
        <v>543</v>
      </c>
      <c r="E217" s="3" t="s">
        <v>91</v>
      </c>
      <c r="F217" s="3" t="s">
        <v>92</v>
      </c>
      <c r="G217" s="3" t="s">
        <v>100</v>
      </c>
      <c r="H217" s="3" t="s">
        <v>32</v>
      </c>
      <c r="I217" s="3" t="s">
        <v>100</v>
      </c>
      <c r="J217" s="3" t="s">
        <v>48</v>
      </c>
      <c r="K217" s="3" t="s">
        <v>101</v>
      </c>
      <c r="L217" s="3" t="s">
        <v>95</v>
      </c>
      <c r="M217" t="b">
        <v>1</v>
      </c>
      <c r="N217" s="3" t="s">
        <v>84</v>
      </c>
      <c r="O217" s="3" t="s">
        <v>92</v>
      </c>
      <c r="P217" s="3" t="s">
        <v>92</v>
      </c>
      <c r="Q217" s="3" t="s">
        <v>36</v>
      </c>
      <c r="R217" s="3" t="s">
        <v>74</v>
      </c>
      <c r="S217" s="3"/>
      <c r="T217" s="2">
        <v>4024</v>
      </c>
      <c r="U217" s="3" t="s">
        <v>95</v>
      </c>
      <c r="V217" s="3"/>
      <c r="W217" s="3" t="s">
        <v>39</v>
      </c>
      <c r="X217" s="3" t="s">
        <v>40</v>
      </c>
      <c r="Y217" s="3"/>
      <c r="Z217" s="3"/>
      <c r="AA217" s="3" t="s">
        <v>41</v>
      </c>
    </row>
    <row r="218" spans="1:27" x14ac:dyDescent="0.2">
      <c r="A218" s="5">
        <v>2809</v>
      </c>
      <c r="B218">
        <v>38293</v>
      </c>
      <c r="C218" s="3" t="s">
        <v>544</v>
      </c>
      <c r="D218" s="3" t="s">
        <v>545</v>
      </c>
      <c r="E218" s="3" t="s">
        <v>91</v>
      </c>
      <c r="F218" s="3" t="s">
        <v>92</v>
      </c>
      <c r="G218" s="3" t="s">
        <v>100</v>
      </c>
      <c r="H218" s="3" t="s">
        <v>32</v>
      </c>
      <c r="I218" s="3" t="s">
        <v>100</v>
      </c>
      <c r="J218" s="3" t="s">
        <v>48</v>
      </c>
      <c r="K218" s="3" t="s">
        <v>101</v>
      </c>
      <c r="L218" s="3" t="s">
        <v>95</v>
      </c>
      <c r="M218" t="b">
        <v>0</v>
      </c>
      <c r="N218" s="3" t="s">
        <v>84</v>
      </c>
      <c r="O218" s="3" t="s">
        <v>92</v>
      </c>
      <c r="P218" s="3" t="s">
        <v>92</v>
      </c>
      <c r="Q218" s="3" t="s">
        <v>36</v>
      </c>
      <c r="R218" s="3" t="s">
        <v>74</v>
      </c>
      <c r="S218" s="3"/>
      <c r="T218" s="2">
        <v>4024</v>
      </c>
      <c r="U218" s="3" t="s">
        <v>95</v>
      </c>
      <c r="V218" s="3"/>
      <c r="W218" s="3" t="s">
        <v>39</v>
      </c>
      <c r="X218" s="3" t="s">
        <v>40</v>
      </c>
      <c r="Y218" s="3"/>
      <c r="Z218" s="3">
        <v>1384</v>
      </c>
      <c r="AA218" s="3" t="s">
        <v>546</v>
      </c>
    </row>
    <row r="219" spans="1:27" x14ac:dyDescent="0.2">
      <c r="A219" s="5">
        <v>2810</v>
      </c>
      <c r="B219">
        <v>38325</v>
      </c>
      <c r="C219" s="3" t="s">
        <v>547</v>
      </c>
      <c r="D219" s="3" t="s">
        <v>548</v>
      </c>
      <c r="E219" s="3" t="s">
        <v>91</v>
      </c>
      <c r="F219" s="3" t="s">
        <v>92</v>
      </c>
      <c r="G219" s="3" t="s">
        <v>100</v>
      </c>
      <c r="H219" s="3" t="s">
        <v>32</v>
      </c>
      <c r="I219" s="3" t="s">
        <v>100</v>
      </c>
      <c r="J219" s="3" t="s">
        <v>48</v>
      </c>
      <c r="K219" s="3" t="s">
        <v>101</v>
      </c>
      <c r="L219" s="3" t="s">
        <v>95</v>
      </c>
      <c r="M219" t="b">
        <v>1</v>
      </c>
      <c r="N219" s="3" t="s">
        <v>84</v>
      </c>
      <c r="O219" s="3" t="s">
        <v>92</v>
      </c>
      <c r="P219" s="3" t="s">
        <v>92</v>
      </c>
      <c r="Q219" s="3" t="s">
        <v>36</v>
      </c>
      <c r="R219" s="3" t="s">
        <v>74</v>
      </c>
      <c r="S219" s="3"/>
      <c r="T219" s="2">
        <v>4024</v>
      </c>
      <c r="U219" s="3" t="s">
        <v>95</v>
      </c>
      <c r="V219" s="3"/>
      <c r="W219" s="3" t="s">
        <v>39</v>
      </c>
      <c r="X219" s="3" t="s">
        <v>40</v>
      </c>
      <c r="Y219" s="3"/>
      <c r="Z219" s="3"/>
      <c r="AA219" s="3" t="s">
        <v>41</v>
      </c>
    </row>
    <row r="220" spans="1:27" x14ac:dyDescent="0.2">
      <c r="A220" s="5">
        <v>2811</v>
      </c>
      <c r="B220">
        <v>35561</v>
      </c>
      <c r="C220" s="3" t="s">
        <v>549</v>
      </c>
      <c r="D220" s="3" t="s">
        <v>550</v>
      </c>
      <c r="E220" s="3" t="s">
        <v>91</v>
      </c>
      <c r="F220" s="3" t="s">
        <v>92</v>
      </c>
      <c r="G220" s="3" t="s">
        <v>100</v>
      </c>
      <c r="H220" s="3" t="s">
        <v>32</v>
      </c>
      <c r="I220" s="3" t="s">
        <v>100</v>
      </c>
      <c r="J220" s="3" t="s">
        <v>48</v>
      </c>
      <c r="K220" s="3" t="s">
        <v>101</v>
      </c>
      <c r="L220" s="3" t="s">
        <v>95</v>
      </c>
      <c r="M220" t="b">
        <v>1</v>
      </c>
      <c r="N220" s="3" t="s">
        <v>84</v>
      </c>
      <c r="O220" s="3" t="s">
        <v>92</v>
      </c>
      <c r="P220" s="3" t="s">
        <v>92</v>
      </c>
      <c r="Q220" s="3" t="s">
        <v>36</v>
      </c>
      <c r="R220" s="3" t="s">
        <v>74</v>
      </c>
      <c r="S220" s="3"/>
      <c r="T220" s="2">
        <v>4024</v>
      </c>
      <c r="U220" s="3" t="s">
        <v>95</v>
      </c>
      <c r="V220" s="3"/>
      <c r="W220" s="3" t="s">
        <v>39</v>
      </c>
      <c r="X220" s="3" t="s">
        <v>40</v>
      </c>
      <c r="Y220" s="3"/>
      <c r="Z220" s="3"/>
      <c r="AA220" s="3" t="s">
        <v>41</v>
      </c>
    </row>
    <row r="221" spans="1:27" x14ac:dyDescent="0.2">
      <c r="A221" s="5">
        <v>2812</v>
      </c>
      <c r="B221">
        <v>38477</v>
      </c>
      <c r="C221" s="3" t="s">
        <v>551</v>
      </c>
      <c r="D221" s="3" t="s">
        <v>552</v>
      </c>
      <c r="E221" s="3" t="s">
        <v>91</v>
      </c>
      <c r="F221" s="3" t="s">
        <v>92</v>
      </c>
      <c r="G221" s="3" t="s">
        <v>100</v>
      </c>
      <c r="H221" s="3" t="s">
        <v>32</v>
      </c>
      <c r="I221" s="3" t="s">
        <v>100</v>
      </c>
      <c r="J221" s="3" t="s">
        <v>48</v>
      </c>
      <c r="K221" s="3" t="s">
        <v>101</v>
      </c>
      <c r="L221" s="3" t="s">
        <v>95</v>
      </c>
      <c r="M221" t="b">
        <v>1</v>
      </c>
      <c r="N221" s="3" t="s">
        <v>84</v>
      </c>
      <c r="O221" s="3" t="s">
        <v>92</v>
      </c>
      <c r="P221" s="3" t="s">
        <v>92</v>
      </c>
      <c r="Q221" s="3" t="s">
        <v>36</v>
      </c>
      <c r="R221" s="3" t="s">
        <v>74</v>
      </c>
      <c r="S221" s="3"/>
      <c r="T221" s="2">
        <v>4024</v>
      </c>
      <c r="U221" s="3" t="s">
        <v>95</v>
      </c>
      <c r="V221" s="3"/>
      <c r="W221" s="3" t="s">
        <v>39</v>
      </c>
      <c r="X221" s="3" t="s">
        <v>40</v>
      </c>
      <c r="Y221" s="3"/>
      <c r="Z221" s="3"/>
      <c r="AA221" s="3" t="s">
        <v>41</v>
      </c>
    </row>
    <row r="222" spans="1:27" x14ac:dyDescent="0.2">
      <c r="A222" s="5">
        <v>2813</v>
      </c>
      <c r="C222" s="3" t="s">
        <v>553</v>
      </c>
      <c r="D222" s="3" t="s">
        <v>554</v>
      </c>
      <c r="E222" s="3" t="s">
        <v>91</v>
      </c>
      <c r="F222" s="3" t="s">
        <v>92</v>
      </c>
      <c r="G222" s="3" t="s">
        <v>93</v>
      </c>
      <c r="H222" s="3" t="s">
        <v>32</v>
      </c>
      <c r="I222" s="3" t="s">
        <v>93</v>
      </c>
      <c r="J222" s="3" t="s">
        <v>48</v>
      </c>
      <c r="K222" s="3" t="s">
        <v>94</v>
      </c>
      <c r="L222" s="3" t="s">
        <v>95</v>
      </c>
      <c r="M222" t="b">
        <v>1</v>
      </c>
      <c r="N222" s="3" t="s">
        <v>84</v>
      </c>
      <c r="O222" s="3" t="s">
        <v>92</v>
      </c>
      <c r="P222" s="3" t="s">
        <v>92</v>
      </c>
      <c r="Q222" s="3" t="s">
        <v>36</v>
      </c>
      <c r="R222" s="3" t="s">
        <v>74</v>
      </c>
      <c r="S222" s="3"/>
      <c r="T222" s="2"/>
      <c r="U222" s="3" t="s">
        <v>95</v>
      </c>
      <c r="V222" s="3"/>
      <c r="W222" s="3" t="s">
        <v>39</v>
      </c>
      <c r="X222" s="3" t="s">
        <v>40</v>
      </c>
      <c r="Y222" s="3"/>
      <c r="Z222" s="3"/>
      <c r="AA222" s="3" t="s">
        <v>41</v>
      </c>
    </row>
    <row r="223" spans="1:27" x14ac:dyDescent="0.2">
      <c r="A223" s="5">
        <v>2814</v>
      </c>
      <c r="B223">
        <v>38428</v>
      </c>
      <c r="C223" s="3" t="s">
        <v>555</v>
      </c>
      <c r="D223" s="3" t="s">
        <v>556</v>
      </c>
      <c r="E223" s="3" t="s">
        <v>91</v>
      </c>
      <c r="F223" s="3" t="s">
        <v>92</v>
      </c>
      <c r="G223" s="3" t="s">
        <v>93</v>
      </c>
      <c r="H223" s="3" t="s">
        <v>32</v>
      </c>
      <c r="I223" s="3" t="s">
        <v>93</v>
      </c>
      <c r="J223" s="3" t="s">
        <v>48</v>
      </c>
      <c r="K223" s="3" t="s">
        <v>94</v>
      </c>
      <c r="L223" s="3" t="s">
        <v>95</v>
      </c>
      <c r="M223" t="b">
        <v>1</v>
      </c>
      <c r="N223" s="3" t="s">
        <v>84</v>
      </c>
      <c r="O223" s="3" t="s">
        <v>92</v>
      </c>
      <c r="P223" s="3" t="s">
        <v>92</v>
      </c>
      <c r="Q223" s="3" t="s">
        <v>36</v>
      </c>
      <c r="R223" s="3" t="s">
        <v>74</v>
      </c>
      <c r="S223" s="3"/>
      <c r="T223" s="2">
        <v>4000</v>
      </c>
      <c r="U223" s="3" t="s">
        <v>95</v>
      </c>
      <c r="V223" s="3"/>
      <c r="W223" s="3" t="s">
        <v>39</v>
      </c>
      <c r="X223" s="3" t="s">
        <v>40</v>
      </c>
      <c r="Y223" s="3"/>
      <c r="Z223" s="3"/>
      <c r="AA223" s="3" t="s">
        <v>41</v>
      </c>
    </row>
    <row r="224" spans="1:27" x14ac:dyDescent="0.2">
      <c r="A224" s="5">
        <v>2815</v>
      </c>
      <c r="C224" s="3" t="s">
        <v>557</v>
      </c>
      <c r="D224" s="3" t="s">
        <v>558</v>
      </c>
      <c r="E224" s="3" t="s">
        <v>91</v>
      </c>
      <c r="F224" s="3" t="s">
        <v>92</v>
      </c>
      <c r="G224" s="3" t="s">
        <v>93</v>
      </c>
      <c r="H224" s="3" t="s">
        <v>32</v>
      </c>
      <c r="I224" s="3" t="s">
        <v>93</v>
      </c>
      <c r="J224" s="3" t="s">
        <v>48</v>
      </c>
      <c r="K224" s="3" t="s">
        <v>94</v>
      </c>
      <c r="L224" s="3" t="s">
        <v>95</v>
      </c>
      <c r="M224" t="b">
        <v>1</v>
      </c>
      <c r="N224" s="3" t="s">
        <v>84</v>
      </c>
      <c r="O224" s="3" t="s">
        <v>92</v>
      </c>
      <c r="P224" s="3" t="s">
        <v>92</v>
      </c>
      <c r="Q224" s="3" t="s">
        <v>36</v>
      </c>
      <c r="R224" s="3" t="s">
        <v>74</v>
      </c>
      <c r="S224" s="3"/>
      <c r="T224" s="2"/>
      <c r="U224" s="3" t="s">
        <v>95</v>
      </c>
      <c r="V224" s="3"/>
      <c r="W224" s="3" t="s">
        <v>39</v>
      </c>
      <c r="X224" s="3" t="s">
        <v>40</v>
      </c>
      <c r="Y224" s="3"/>
      <c r="Z224" s="3"/>
      <c r="AA224" s="3" t="s">
        <v>41</v>
      </c>
    </row>
    <row r="225" spans="1:27" x14ac:dyDescent="0.2">
      <c r="A225" s="5">
        <v>2816</v>
      </c>
      <c r="B225">
        <v>38524</v>
      </c>
      <c r="C225" s="3" t="s">
        <v>559</v>
      </c>
      <c r="D225" s="3" t="s">
        <v>560</v>
      </c>
      <c r="E225" s="3" t="s">
        <v>91</v>
      </c>
      <c r="F225" s="3" t="s">
        <v>92</v>
      </c>
      <c r="G225" s="3" t="s">
        <v>475</v>
      </c>
      <c r="H225" s="3" t="s">
        <v>32</v>
      </c>
      <c r="I225" s="3" t="s">
        <v>475</v>
      </c>
      <c r="J225" s="3" t="s">
        <v>48</v>
      </c>
      <c r="K225" s="3" t="s">
        <v>476</v>
      </c>
      <c r="L225" s="3" t="s">
        <v>95</v>
      </c>
      <c r="M225" t="b">
        <v>1</v>
      </c>
      <c r="N225" s="3" t="s">
        <v>84</v>
      </c>
      <c r="O225" s="3" t="s">
        <v>92</v>
      </c>
      <c r="P225" s="3" t="s">
        <v>92</v>
      </c>
      <c r="Q225" s="3" t="s">
        <v>36</v>
      </c>
      <c r="R225" s="3" t="s">
        <v>74</v>
      </c>
      <c r="S225" s="3"/>
      <c r="T225" s="2">
        <v>4007</v>
      </c>
      <c r="U225" s="3" t="s">
        <v>95</v>
      </c>
      <c r="V225" s="3"/>
      <c r="W225" s="3" t="s">
        <v>39</v>
      </c>
      <c r="X225" s="3" t="s">
        <v>40</v>
      </c>
      <c r="Y225" s="3"/>
      <c r="Z225" s="3"/>
      <c r="AA225" s="3" t="s">
        <v>41</v>
      </c>
    </row>
    <row r="226" spans="1:27" x14ac:dyDescent="0.2">
      <c r="A226" s="5">
        <v>2817</v>
      </c>
      <c r="B226">
        <v>38427</v>
      </c>
      <c r="C226" s="3" t="s">
        <v>561</v>
      </c>
      <c r="D226" s="3" t="s">
        <v>562</v>
      </c>
      <c r="E226" s="3" t="s">
        <v>91</v>
      </c>
      <c r="F226" s="3" t="s">
        <v>92</v>
      </c>
      <c r="G226" s="3" t="s">
        <v>100</v>
      </c>
      <c r="H226" s="3" t="s">
        <v>32</v>
      </c>
      <c r="I226" s="3" t="s">
        <v>100</v>
      </c>
      <c r="J226" s="3" t="s">
        <v>48</v>
      </c>
      <c r="K226" s="3" t="s">
        <v>101</v>
      </c>
      <c r="L226" s="3" t="s">
        <v>95</v>
      </c>
      <c r="M226" t="b">
        <v>1</v>
      </c>
      <c r="N226" s="3" t="s">
        <v>84</v>
      </c>
      <c r="O226" s="3" t="s">
        <v>92</v>
      </c>
      <c r="P226" s="3" t="s">
        <v>92</v>
      </c>
      <c r="Q226" s="3" t="s">
        <v>36</v>
      </c>
      <c r="R226" s="3" t="s">
        <v>74</v>
      </c>
      <c r="S226" s="3"/>
      <c r="T226" s="2">
        <v>4024</v>
      </c>
      <c r="U226" s="3" t="s">
        <v>95</v>
      </c>
      <c r="V226" s="3"/>
      <c r="W226" s="3" t="s">
        <v>39</v>
      </c>
      <c r="X226" s="3" t="s">
        <v>40</v>
      </c>
      <c r="Y226" s="3"/>
      <c r="Z226" s="3"/>
      <c r="AA226" s="3" t="s">
        <v>41</v>
      </c>
    </row>
    <row r="227" spans="1:27" x14ac:dyDescent="0.2">
      <c r="A227" s="5">
        <v>2818</v>
      </c>
      <c r="B227">
        <v>20828</v>
      </c>
      <c r="C227" s="3" t="s">
        <v>563</v>
      </c>
      <c r="D227" s="3" t="s">
        <v>564</v>
      </c>
      <c r="E227" s="3" t="s">
        <v>46</v>
      </c>
      <c r="F227" s="3" t="s">
        <v>46</v>
      </c>
      <c r="G227" s="3" t="s">
        <v>83</v>
      </c>
      <c r="H227" s="3" t="s">
        <v>32</v>
      </c>
      <c r="I227" s="3" t="s">
        <v>83</v>
      </c>
      <c r="J227" s="3" t="s">
        <v>48</v>
      </c>
      <c r="K227" s="3" t="s">
        <v>237</v>
      </c>
      <c r="L227" s="3" t="s">
        <v>83</v>
      </c>
      <c r="M227" t="b">
        <v>1</v>
      </c>
      <c r="N227" s="3" t="s">
        <v>46</v>
      </c>
      <c r="O227" s="3" t="s">
        <v>46</v>
      </c>
      <c r="P227" s="3" t="s">
        <v>46</v>
      </c>
      <c r="Q227" s="3" t="s">
        <v>46</v>
      </c>
      <c r="R227" s="3" t="s">
        <v>46</v>
      </c>
      <c r="S227" s="3"/>
      <c r="T227" s="2">
        <v>2072</v>
      </c>
      <c r="U227" s="3" t="s">
        <v>83</v>
      </c>
      <c r="V227" s="3"/>
      <c r="W227" s="3" t="s">
        <v>39</v>
      </c>
      <c r="X227" s="3" t="s">
        <v>40</v>
      </c>
      <c r="Y227" s="3"/>
      <c r="Z227" s="3"/>
      <c r="AA227" s="3" t="s">
        <v>41</v>
      </c>
    </row>
    <row r="228" spans="1:27" x14ac:dyDescent="0.2">
      <c r="A228" s="5">
        <v>2819</v>
      </c>
      <c r="B228">
        <v>38169</v>
      </c>
      <c r="C228" s="3" t="s">
        <v>565</v>
      </c>
      <c r="D228" s="3" t="s">
        <v>566</v>
      </c>
      <c r="E228" s="3" t="s">
        <v>46</v>
      </c>
      <c r="F228" s="3" t="s">
        <v>46</v>
      </c>
      <c r="G228" s="3" t="s">
        <v>235</v>
      </c>
      <c r="H228" s="3" t="s">
        <v>32</v>
      </c>
      <c r="I228" s="3" t="s">
        <v>236</v>
      </c>
      <c r="J228" s="3" t="s">
        <v>48</v>
      </c>
      <c r="K228" s="3" t="s">
        <v>237</v>
      </c>
      <c r="L228" s="3" t="s">
        <v>83</v>
      </c>
      <c r="M228" t="b">
        <v>1</v>
      </c>
      <c r="N228" s="3" t="s">
        <v>46</v>
      </c>
      <c r="O228" s="3" t="s">
        <v>46</v>
      </c>
      <c r="P228" s="3" t="s">
        <v>46</v>
      </c>
      <c r="Q228" s="3" t="s">
        <v>46</v>
      </c>
      <c r="R228" s="3" t="s">
        <v>46</v>
      </c>
      <c r="S228" s="3"/>
      <c r="T228" s="2">
        <v>6009</v>
      </c>
      <c r="U228" s="3" t="s">
        <v>83</v>
      </c>
      <c r="V228" s="3"/>
      <c r="W228" s="3" t="s">
        <v>39</v>
      </c>
      <c r="X228" s="3" t="s">
        <v>40</v>
      </c>
      <c r="Y228" s="3"/>
      <c r="Z228" s="3"/>
      <c r="AA228" s="3" t="s">
        <v>41</v>
      </c>
    </row>
    <row r="229" spans="1:27" x14ac:dyDescent="0.2">
      <c r="A229" s="5">
        <v>2820</v>
      </c>
      <c r="B229">
        <v>38166</v>
      </c>
      <c r="C229" s="3" t="s">
        <v>567</v>
      </c>
      <c r="D229" s="3" t="s">
        <v>568</v>
      </c>
      <c r="E229" s="3" t="s">
        <v>147</v>
      </c>
      <c r="F229" s="3" t="s">
        <v>234</v>
      </c>
      <c r="G229" s="3" t="s">
        <v>235</v>
      </c>
      <c r="H229" s="3" t="s">
        <v>32</v>
      </c>
      <c r="I229" s="3" t="s">
        <v>236</v>
      </c>
      <c r="J229" s="3" t="s">
        <v>48</v>
      </c>
      <c r="K229" s="3" t="s">
        <v>237</v>
      </c>
      <c r="L229" s="3" t="s">
        <v>83</v>
      </c>
      <c r="M229" t="b">
        <v>1</v>
      </c>
      <c r="N229" s="3" t="s">
        <v>139</v>
      </c>
      <c r="O229" s="3" t="s">
        <v>234</v>
      </c>
      <c r="P229" s="3" t="s">
        <v>234</v>
      </c>
      <c r="Q229" s="3" t="s">
        <v>116</v>
      </c>
      <c r="R229" s="3" t="s">
        <v>116</v>
      </c>
      <c r="S229" s="3"/>
      <c r="T229" s="2">
        <v>6009</v>
      </c>
      <c r="U229" s="3" t="s">
        <v>83</v>
      </c>
      <c r="V229" s="3"/>
      <c r="W229" s="3" t="s">
        <v>39</v>
      </c>
      <c r="X229" s="3" t="s">
        <v>40</v>
      </c>
      <c r="Y229" s="3"/>
      <c r="Z229" s="3"/>
      <c r="AA229" s="3" t="s">
        <v>41</v>
      </c>
    </row>
    <row r="230" spans="1:27" x14ac:dyDescent="0.2">
      <c r="A230" s="5">
        <v>2821</v>
      </c>
      <c r="B230">
        <v>38618</v>
      </c>
      <c r="C230" s="3" t="s">
        <v>569</v>
      </c>
      <c r="D230" s="3" t="s">
        <v>570</v>
      </c>
      <c r="E230" s="3" t="s">
        <v>46</v>
      </c>
      <c r="F230" s="3" t="s">
        <v>46</v>
      </c>
      <c r="G230" s="3" t="s">
        <v>235</v>
      </c>
      <c r="H230" s="3" t="s">
        <v>32</v>
      </c>
      <c r="I230" s="3" t="s">
        <v>236</v>
      </c>
      <c r="J230" s="3" t="s">
        <v>48</v>
      </c>
      <c r="K230" s="3" t="s">
        <v>237</v>
      </c>
      <c r="L230" s="3" t="s">
        <v>83</v>
      </c>
      <c r="M230" t="b">
        <v>1</v>
      </c>
      <c r="N230" s="3" t="s">
        <v>46</v>
      </c>
      <c r="O230" s="3" t="s">
        <v>46</v>
      </c>
      <c r="P230" s="3" t="s">
        <v>46</v>
      </c>
      <c r="Q230" s="3" t="s">
        <v>46</v>
      </c>
      <c r="R230" s="3" t="s">
        <v>46</v>
      </c>
      <c r="S230" s="3"/>
      <c r="T230" s="2">
        <v>6009</v>
      </c>
      <c r="U230" s="3" t="s">
        <v>83</v>
      </c>
      <c r="V230" s="3"/>
      <c r="W230" s="3" t="s">
        <v>39</v>
      </c>
      <c r="X230" s="3" t="s">
        <v>40</v>
      </c>
      <c r="Y230" s="3"/>
      <c r="Z230" s="3"/>
      <c r="AA230" s="3" t="s">
        <v>41</v>
      </c>
    </row>
    <row r="231" spans="1:27" x14ac:dyDescent="0.2">
      <c r="A231" s="5">
        <v>2822</v>
      </c>
      <c r="B231">
        <v>37596</v>
      </c>
      <c r="C231" s="3" t="s">
        <v>571</v>
      </c>
      <c r="D231" s="3" t="s">
        <v>572</v>
      </c>
      <c r="E231" s="3" t="s">
        <v>147</v>
      </c>
      <c r="F231" s="3" t="s">
        <v>234</v>
      </c>
      <c r="G231" s="3" t="s">
        <v>235</v>
      </c>
      <c r="H231" s="3" t="s">
        <v>32</v>
      </c>
      <c r="I231" s="3" t="s">
        <v>236</v>
      </c>
      <c r="J231" s="3" t="s">
        <v>48</v>
      </c>
      <c r="K231" s="3" t="s">
        <v>237</v>
      </c>
      <c r="L231" s="3" t="s">
        <v>83</v>
      </c>
      <c r="M231" t="b">
        <v>1</v>
      </c>
      <c r="N231" s="3" t="s">
        <v>139</v>
      </c>
      <c r="O231" s="3" t="s">
        <v>234</v>
      </c>
      <c r="P231" s="3" t="s">
        <v>234</v>
      </c>
      <c r="Q231" s="3" t="s">
        <v>116</v>
      </c>
      <c r="R231" s="3" t="s">
        <v>116</v>
      </c>
      <c r="S231" s="3"/>
      <c r="T231" s="2">
        <v>6009</v>
      </c>
      <c r="U231" s="3" t="s">
        <v>83</v>
      </c>
      <c r="V231" s="3"/>
      <c r="W231" s="3" t="s">
        <v>39</v>
      </c>
      <c r="X231" s="3" t="s">
        <v>40</v>
      </c>
      <c r="Y231" s="3"/>
      <c r="Z231" s="3"/>
      <c r="AA231" s="3" t="s">
        <v>41</v>
      </c>
    </row>
    <row r="232" spans="1:27" x14ac:dyDescent="0.2">
      <c r="A232" s="5">
        <v>2823</v>
      </c>
      <c r="C232" s="3"/>
      <c r="D232" s="3" t="s">
        <v>573</v>
      </c>
      <c r="E232" s="3" t="s">
        <v>123</v>
      </c>
      <c r="F232" s="3" t="s">
        <v>136</v>
      </c>
      <c r="G232" s="3" t="s">
        <v>235</v>
      </c>
      <c r="H232" s="3" t="s">
        <v>32</v>
      </c>
      <c r="I232" s="3" t="s">
        <v>236</v>
      </c>
      <c r="J232" s="3" t="s">
        <v>48</v>
      </c>
      <c r="K232" s="3" t="s">
        <v>237</v>
      </c>
      <c r="L232" s="3" t="s">
        <v>83</v>
      </c>
      <c r="M232" t="b">
        <v>1</v>
      </c>
      <c r="N232" s="3" t="s">
        <v>139</v>
      </c>
      <c r="O232" s="3" t="s">
        <v>136</v>
      </c>
      <c r="P232" s="3" t="s">
        <v>140</v>
      </c>
      <c r="Q232" s="3" t="s">
        <v>36</v>
      </c>
      <c r="R232" s="3" t="s">
        <v>74</v>
      </c>
      <c r="S232" s="3"/>
      <c r="T232" s="2"/>
      <c r="U232" s="3" t="s">
        <v>83</v>
      </c>
      <c r="V232" s="3"/>
      <c r="W232" s="3" t="s">
        <v>39</v>
      </c>
      <c r="X232" s="3" t="s">
        <v>40</v>
      </c>
      <c r="Y232" s="3"/>
      <c r="Z232" s="3"/>
      <c r="AA232" s="3" t="s">
        <v>41</v>
      </c>
    </row>
    <row r="233" spans="1:27" x14ac:dyDescent="0.2">
      <c r="A233" s="5">
        <v>2824</v>
      </c>
      <c r="B233">
        <v>38660</v>
      </c>
      <c r="C233" s="3" t="s">
        <v>574</v>
      </c>
      <c r="D233" s="3" t="s">
        <v>575</v>
      </c>
      <c r="E233" s="3" t="s">
        <v>46</v>
      </c>
      <c r="F233" s="3" t="s">
        <v>46</v>
      </c>
      <c r="G233" s="3" t="s">
        <v>235</v>
      </c>
      <c r="H233" s="3" t="s">
        <v>32</v>
      </c>
      <c r="I233" s="3" t="s">
        <v>236</v>
      </c>
      <c r="J233" s="3" t="s">
        <v>48</v>
      </c>
      <c r="K233" s="3" t="s">
        <v>237</v>
      </c>
      <c r="L233" s="3" t="s">
        <v>83</v>
      </c>
      <c r="M233" t="b">
        <v>1</v>
      </c>
      <c r="N233" s="3" t="s">
        <v>46</v>
      </c>
      <c r="O233" s="3" t="s">
        <v>46</v>
      </c>
      <c r="P233" s="3" t="s">
        <v>46</v>
      </c>
      <c r="Q233" s="3" t="s">
        <v>46</v>
      </c>
      <c r="R233" s="3" t="s">
        <v>46</v>
      </c>
      <c r="S233" s="3"/>
      <c r="T233" s="2">
        <v>6009</v>
      </c>
      <c r="U233" s="3" t="s">
        <v>83</v>
      </c>
      <c r="V233" s="3"/>
      <c r="W233" s="3" t="s">
        <v>39</v>
      </c>
      <c r="X233" s="3" t="s">
        <v>40</v>
      </c>
      <c r="Y233" s="3"/>
      <c r="Z233" s="3"/>
      <c r="AA233" s="3" t="s">
        <v>41</v>
      </c>
    </row>
    <row r="234" spans="1:27" x14ac:dyDescent="0.2">
      <c r="A234" s="5">
        <v>2825</v>
      </c>
      <c r="C234" s="3" t="s">
        <v>576</v>
      </c>
      <c r="D234" s="3" t="s">
        <v>577</v>
      </c>
      <c r="E234" s="3" t="s">
        <v>123</v>
      </c>
      <c r="F234" s="3" t="s">
        <v>136</v>
      </c>
      <c r="G234" s="3" t="s">
        <v>235</v>
      </c>
      <c r="H234" s="3" t="s">
        <v>32</v>
      </c>
      <c r="I234" s="3" t="s">
        <v>236</v>
      </c>
      <c r="J234" s="3" t="s">
        <v>48</v>
      </c>
      <c r="K234" s="3" t="s">
        <v>237</v>
      </c>
      <c r="L234" s="3" t="s">
        <v>83</v>
      </c>
      <c r="M234" t="b">
        <v>1</v>
      </c>
      <c r="N234" s="3" t="s">
        <v>139</v>
      </c>
      <c r="O234" s="3" t="s">
        <v>136</v>
      </c>
      <c r="P234" s="3" t="s">
        <v>140</v>
      </c>
      <c r="Q234" s="3" t="s">
        <v>36</v>
      </c>
      <c r="R234" s="3" t="s">
        <v>74</v>
      </c>
      <c r="S234" s="3"/>
      <c r="T234" s="2"/>
      <c r="U234" s="3" t="s">
        <v>83</v>
      </c>
      <c r="V234" s="3"/>
      <c r="W234" s="3" t="s">
        <v>39</v>
      </c>
      <c r="X234" s="3" t="s">
        <v>40</v>
      </c>
      <c r="Y234" s="3"/>
      <c r="Z234" s="3"/>
      <c r="AA234" s="3" t="s">
        <v>41</v>
      </c>
    </row>
    <row r="235" spans="1:27" x14ac:dyDescent="0.2">
      <c r="A235" s="5">
        <v>2826</v>
      </c>
      <c r="B235">
        <v>38942</v>
      </c>
      <c r="C235" s="3" t="s">
        <v>578</v>
      </c>
      <c r="D235" s="3" t="s">
        <v>579</v>
      </c>
      <c r="E235" s="3" t="s">
        <v>46</v>
      </c>
      <c r="F235" s="3" t="s">
        <v>46</v>
      </c>
      <c r="G235" s="3" t="s">
        <v>235</v>
      </c>
      <c r="H235" s="3" t="s">
        <v>32</v>
      </c>
      <c r="I235" s="3" t="s">
        <v>236</v>
      </c>
      <c r="J235" s="3" t="s">
        <v>48</v>
      </c>
      <c r="K235" s="3" t="s">
        <v>237</v>
      </c>
      <c r="L235" s="3" t="s">
        <v>83</v>
      </c>
      <c r="M235" t="b">
        <v>1</v>
      </c>
      <c r="N235" s="3" t="s">
        <v>46</v>
      </c>
      <c r="O235" s="3" t="s">
        <v>46</v>
      </c>
      <c r="P235" s="3" t="s">
        <v>46</v>
      </c>
      <c r="Q235" s="3" t="s">
        <v>46</v>
      </c>
      <c r="R235" s="3" t="s">
        <v>46</v>
      </c>
      <c r="S235" s="3"/>
      <c r="T235" s="2">
        <v>6009</v>
      </c>
      <c r="U235" s="3" t="s">
        <v>83</v>
      </c>
      <c r="V235" s="3"/>
      <c r="W235" s="3" t="s">
        <v>39</v>
      </c>
      <c r="X235" s="3" t="s">
        <v>40</v>
      </c>
      <c r="Y235" s="3"/>
      <c r="Z235" s="3"/>
      <c r="AA235" s="3" t="s">
        <v>41</v>
      </c>
    </row>
    <row r="236" spans="1:27" x14ac:dyDescent="0.2">
      <c r="A236" s="5">
        <v>2827</v>
      </c>
      <c r="B236">
        <v>38139</v>
      </c>
      <c r="C236" s="3" t="s">
        <v>580</v>
      </c>
      <c r="D236" s="3" t="s">
        <v>581</v>
      </c>
      <c r="E236" s="3" t="s">
        <v>147</v>
      </c>
      <c r="F236" s="3" t="s">
        <v>234</v>
      </c>
      <c r="G236" s="3" t="s">
        <v>235</v>
      </c>
      <c r="H236" s="3" t="s">
        <v>32</v>
      </c>
      <c r="I236" s="3" t="s">
        <v>236</v>
      </c>
      <c r="J236" s="3" t="s">
        <v>48</v>
      </c>
      <c r="K236" s="3" t="s">
        <v>237</v>
      </c>
      <c r="L236" s="3" t="s">
        <v>83</v>
      </c>
      <c r="M236" t="b">
        <v>1</v>
      </c>
      <c r="N236" s="3" t="s">
        <v>139</v>
      </c>
      <c r="O236" s="3" t="s">
        <v>234</v>
      </c>
      <c r="P236" s="3" t="s">
        <v>234</v>
      </c>
      <c r="Q236" s="3" t="s">
        <v>116</v>
      </c>
      <c r="R236" s="3" t="s">
        <v>116</v>
      </c>
      <c r="S236" s="3"/>
      <c r="T236" s="2">
        <v>6009</v>
      </c>
      <c r="U236" s="3" t="s">
        <v>83</v>
      </c>
      <c r="V236" s="3"/>
      <c r="W236" s="3" t="s">
        <v>39</v>
      </c>
      <c r="X236" s="3" t="s">
        <v>40</v>
      </c>
      <c r="Y236" s="3"/>
      <c r="Z236" s="3"/>
      <c r="AA236" s="3" t="s">
        <v>41</v>
      </c>
    </row>
    <row r="237" spans="1:27" x14ac:dyDescent="0.2">
      <c r="A237" s="5">
        <v>2828</v>
      </c>
      <c r="B237">
        <v>38705</v>
      </c>
      <c r="C237" s="3" t="s">
        <v>582</v>
      </c>
      <c r="D237" s="3" t="s">
        <v>583</v>
      </c>
      <c r="E237" s="3" t="s">
        <v>123</v>
      </c>
      <c r="F237" s="3" t="s">
        <v>136</v>
      </c>
      <c r="G237" s="3" t="s">
        <v>235</v>
      </c>
      <c r="H237" s="3" t="s">
        <v>32</v>
      </c>
      <c r="I237" s="3" t="s">
        <v>236</v>
      </c>
      <c r="J237" s="3" t="s">
        <v>48</v>
      </c>
      <c r="K237" s="3" t="s">
        <v>237</v>
      </c>
      <c r="L237" s="3" t="s">
        <v>83</v>
      </c>
      <c r="M237" t="b">
        <v>1</v>
      </c>
      <c r="N237" s="3" t="s">
        <v>139</v>
      </c>
      <c r="O237" s="3" t="s">
        <v>136</v>
      </c>
      <c r="P237" s="3" t="s">
        <v>140</v>
      </c>
      <c r="Q237" s="3" t="s">
        <v>36</v>
      </c>
      <c r="R237" s="3" t="s">
        <v>74</v>
      </c>
      <c r="S237" s="3"/>
      <c r="T237" s="2">
        <v>6009</v>
      </c>
      <c r="U237" s="3" t="s">
        <v>83</v>
      </c>
      <c r="V237" s="3"/>
      <c r="W237" s="3" t="s">
        <v>39</v>
      </c>
      <c r="X237" s="3" t="s">
        <v>40</v>
      </c>
      <c r="Y237" s="3"/>
      <c r="Z237" s="3"/>
      <c r="AA237" s="3" t="s">
        <v>41</v>
      </c>
    </row>
    <row r="238" spans="1:27" x14ac:dyDescent="0.2">
      <c r="A238" s="5">
        <v>2829</v>
      </c>
      <c r="C238" s="3" t="s">
        <v>584</v>
      </c>
      <c r="D238" s="3" t="s">
        <v>585</v>
      </c>
      <c r="E238" s="3" t="s">
        <v>123</v>
      </c>
      <c r="F238" s="3" t="s">
        <v>136</v>
      </c>
      <c r="G238" s="3" t="s">
        <v>586</v>
      </c>
      <c r="H238" s="3" t="s">
        <v>32</v>
      </c>
      <c r="I238" s="3" t="s">
        <v>586</v>
      </c>
      <c r="J238" s="3" t="s">
        <v>48</v>
      </c>
      <c r="K238" s="3" t="s">
        <v>587</v>
      </c>
      <c r="L238" s="3" t="s">
        <v>83</v>
      </c>
      <c r="M238" t="b">
        <v>1</v>
      </c>
      <c r="N238" s="3" t="s">
        <v>139</v>
      </c>
      <c r="O238" s="3" t="s">
        <v>136</v>
      </c>
      <c r="P238" s="3" t="s">
        <v>140</v>
      </c>
      <c r="Q238" s="3" t="s">
        <v>36</v>
      </c>
      <c r="R238" s="3" t="s">
        <v>74</v>
      </c>
      <c r="S238" s="3"/>
      <c r="T238" s="2"/>
      <c r="U238" s="3" t="s">
        <v>83</v>
      </c>
      <c r="V238" s="3"/>
      <c r="W238" s="3" t="s">
        <v>39</v>
      </c>
      <c r="X238" s="3" t="s">
        <v>40</v>
      </c>
      <c r="Y238" s="3"/>
      <c r="Z238" s="3"/>
      <c r="AA238" s="3" t="s">
        <v>41</v>
      </c>
    </row>
    <row r="239" spans="1:27" x14ac:dyDescent="0.2">
      <c r="A239" s="5">
        <v>2830</v>
      </c>
      <c r="C239" s="3" t="s">
        <v>588</v>
      </c>
      <c r="D239" s="3" t="s">
        <v>589</v>
      </c>
      <c r="E239" s="3" t="s">
        <v>123</v>
      </c>
      <c r="F239" s="3" t="s">
        <v>136</v>
      </c>
      <c r="G239" s="3" t="s">
        <v>586</v>
      </c>
      <c r="H239" s="3" t="s">
        <v>32</v>
      </c>
      <c r="I239" s="3" t="s">
        <v>586</v>
      </c>
      <c r="J239" s="3" t="s">
        <v>48</v>
      </c>
      <c r="K239" s="3" t="s">
        <v>587</v>
      </c>
      <c r="L239" s="3" t="s">
        <v>83</v>
      </c>
      <c r="M239" t="b">
        <v>1</v>
      </c>
      <c r="N239" s="3" t="s">
        <v>139</v>
      </c>
      <c r="O239" s="3" t="s">
        <v>136</v>
      </c>
      <c r="P239" s="3" t="s">
        <v>140</v>
      </c>
      <c r="Q239" s="3" t="s">
        <v>36</v>
      </c>
      <c r="R239" s="3" t="s">
        <v>74</v>
      </c>
      <c r="S239" s="3"/>
      <c r="T239" s="2"/>
      <c r="U239" s="3" t="s">
        <v>83</v>
      </c>
      <c r="V239" s="3"/>
      <c r="W239" s="3" t="s">
        <v>39</v>
      </c>
      <c r="X239" s="3" t="s">
        <v>40</v>
      </c>
      <c r="Y239" s="3"/>
      <c r="Z239" s="3"/>
      <c r="AA239" s="3" t="s">
        <v>41</v>
      </c>
    </row>
    <row r="240" spans="1:27" x14ac:dyDescent="0.2">
      <c r="A240" s="5">
        <v>2831</v>
      </c>
      <c r="C240" s="3"/>
      <c r="D240" s="3" t="s">
        <v>590</v>
      </c>
      <c r="E240" s="3" t="s">
        <v>174</v>
      </c>
      <c r="F240" s="3" t="s">
        <v>464</v>
      </c>
      <c r="G240" s="3" t="s">
        <v>586</v>
      </c>
      <c r="H240" s="3" t="s">
        <v>32</v>
      </c>
      <c r="I240" s="3" t="s">
        <v>586</v>
      </c>
      <c r="J240" s="3" t="s">
        <v>48</v>
      </c>
      <c r="K240" s="3" t="s">
        <v>587</v>
      </c>
      <c r="L240" s="3" t="s">
        <v>83</v>
      </c>
      <c r="M240" t="b">
        <v>1</v>
      </c>
      <c r="N240" s="3" t="s">
        <v>73</v>
      </c>
      <c r="O240" s="3" t="s">
        <v>464</v>
      </c>
      <c r="P240" s="3" t="s">
        <v>464</v>
      </c>
      <c r="Q240" s="3" t="s">
        <v>36</v>
      </c>
      <c r="R240" s="3" t="s">
        <v>465</v>
      </c>
      <c r="S240" s="3"/>
      <c r="T240" s="2"/>
      <c r="U240" s="3" t="s">
        <v>83</v>
      </c>
      <c r="V240" s="3"/>
      <c r="W240" s="3" t="s">
        <v>39</v>
      </c>
      <c r="X240" s="3" t="s">
        <v>40</v>
      </c>
      <c r="Y240" s="3"/>
      <c r="Z240" s="3"/>
      <c r="AA240" s="3" t="s">
        <v>41</v>
      </c>
    </row>
    <row r="241" spans="1:27" x14ac:dyDescent="0.2">
      <c r="A241" s="5">
        <v>2833</v>
      </c>
      <c r="B241">
        <v>38147</v>
      </c>
      <c r="C241" s="3" t="s">
        <v>591</v>
      </c>
      <c r="D241" s="3" t="s">
        <v>592</v>
      </c>
      <c r="E241" s="3" t="s">
        <v>46</v>
      </c>
      <c r="F241" s="3" t="s">
        <v>46</v>
      </c>
      <c r="G241" s="3" t="s">
        <v>158</v>
      </c>
      <c r="H241" s="3" t="s">
        <v>32</v>
      </c>
      <c r="I241" s="3" t="s">
        <v>158</v>
      </c>
      <c r="J241" s="3" t="s">
        <v>48</v>
      </c>
      <c r="K241" s="3" t="s">
        <v>159</v>
      </c>
      <c r="L241" s="3" t="s">
        <v>83</v>
      </c>
      <c r="M241" t="b">
        <v>1</v>
      </c>
      <c r="N241" s="3" t="s">
        <v>46</v>
      </c>
      <c r="O241" s="3" t="s">
        <v>46</v>
      </c>
      <c r="P241" s="3" t="s">
        <v>46</v>
      </c>
      <c r="Q241" s="3" t="s">
        <v>46</v>
      </c>
      <c r="R241" s="3" t="s">
        <v>46</v>
      </c>
      <c r="S241" s="3"/>
      <c r="T241" s="2">
        <v>6114</v>
      </c>
      <c r="U241" s="3" t="s">
        <v>83</v>
      </c>
      <c r="V241" s="3"/>
      <c r="W241" s="3" t="s">
        <v>39</v>
      </c>
      <c r="X241" s="3" t="s">
        <v>40</v>
      </c>
      <c r="Y241" s="3"/>
      <c r="Z241" s="3"/>
      <c r="AA241" s="3" t="s">
        <v>41</v>
      </c>
    </row>
    <row r="242" spans="1:27" x14ac:dyDescent="0.2">
      <c r="A242" s="5">
        <v>2834</v>
      </c>
      <c r="B242">
        <v>38145</v>
      </c>
      <c r="C242" s="3" t="s">
        <v>593</v>
      </c>
      <c r="D242" s="3" t="s">
        <v>594</v>
      </c>
      <c r="E242" s="3" t="s">
        <v>123</v>
      </c>
      <c r="F242" s="3" t="s">
        <v>136</v>
      </c>
      <c r="G242" s="3" t="s">
        <v>158</v>
      </c>
      <c r="H242" s="3" t="s">
        <v>32</v>
      </c>
      <c r="I242" s="3" t="s">
        <v>158</v>
      </c>
      <c r="J242" s="3" t="s">
        <v>48</v>
      </c>
      <c r="K242" s="3" t="s">
        <v>159</v>
      </c>
      <c r="L242" s="3" t="s">
        <v>83</v>
      </c>
      <c r="M242" t="b">
        <v>1</v>
      </c>
      <c r="N242" s="3" t="s">
        <v>139</v>
      </c>
      <c r="O242" s="3" t="s">
        <v>136</v>
      </c>
      <c r="P242" s="3" t="s">
        <v>140</v>
      </c>
      <c r="Q242" s="3" t="s">
        <v>36</v>
      </c>
      <c r="R242" s="3" t="s">
        <v>74</v>
      </c>
      <c r="S242" s="3"/>
      <c r="T242" s="2">
        <v>6114</v>
      </c>
      <c r="U242" s="3" t="s">
        <v>83</v>
      </c>
      <c r="V242" s="3"/>
      <c r="W242" s="3" t="s">
        <v>39</v>
      </c>
      <c r="X242" s="3" t="s">
        <v>40</v>
      </c>
      <c r="Y242" s="3"/>
      <c r="Z242" s="3"/>
      <c r="AA242" s="3" t="s">
        <v>41</v>
      </c>
    </row>
    <row r="243" spans="1:27" x14ac:dyDescent="0.2">
      <c r="A243" s="5">
        <v>2835</v>
      </c>
      <c r="B243">
        <v>38078</v>
      </c>
      <c r="C243" s="3" t="s">
        <v>595</v>
      </c>
      <c r="D243" s="3" t="s">
        <v>596</v>
      </c>
      <c r="E243" s="3" t="s">
        <v>123</v>
      </c>
      <c r="F243" s="3" t="s">
        <v>136</v>
      </c>
      <c r="G243" s="3" t="s">
        <v>158</v>
      </c>
      <c r="H243" s="3" t="s">
        <v>32</v>
      </c>
      <c r="I243" s="3" t="s">
        <v>158</v>
      </c>
      <c r="J243" s="3" t="s">
        <v>48</v>
      </c>
      <c r="K243" s="3" t="s">
        <v>159</v>
      </c>
      <c r="L243" s="3" t="s">
        <v>83</v>
      </c>
      <c r="M243" t="b">
        <v>1</v>
      </c>
      <c r="N243" s="3" t="s">
        <v>139</v>
      </c>
      <c r="O243" s="3" t="s">
        <v>136</v>
      </c>
      <c r="P243" s="3" t="s">
        <v>140</v>
      </c>
      <c r="Q243" s="3" t="s">
        <v>36</v>
      </c>
      <c r="R243" s="3" t="s">
        <v>74</v>
      </c>
      <c r="S243" s="3"/>
      <c r="T243" s="2">
        <v>6114</v>
      </c>
      <c r="U243" s="3" t="s">
        <v>83</v>
      </c>
      <c r="V243" s="3"/>
      <c r="W243" s="3" t="s">
        <v>39</v>
      </c>
      <c r="X243" s="3" t="s">
        <v>40</v>
      </c>
      <c r="Y243" s="3"/>
      <c r="Z243" s="3"/>
      <c r="AA243" s="3" t="s">
        <v>41</v>
      </c>
    </row>
    <row r="244" spans="1:27" x14ac:dyDescent="0.2">
      <c r="A244" s="5">
        <v>2836</v>
      </c>
      <c r="B244">
        <v>39075</v>
      </c>
      <c r="C244" s="3" t="s">
        <v>597</v>
      </c>
      <c r="D244" s="3" t="s">
        <v>598</v>
      </c>
      <c r="E244" s="3" t="s">
        <v>46</v>
      </c>
      <c r="F244" s="3" t="s">
        <v>46</v>
      </c>
      <c r="G244" s="3" t="s">
        <v>158</v>
      </c>
      <c r="H244" s="3" t="s">
        <v>32</v>
      </c>
      <c r="I244" s="3" t="s">
        <v>158</v>
      </c>
      <c r="J244" s="3" t="s">
        <v>48</v>
      </c>
      <c r="K244" s="3" t="s">
        <v>159</v>
      </c>
      <c r="L244" s="3" t="s">
        <v>83</v>
      </c>
      <c r="M244" t="b">
        <v>1</v>
      </c>
      <c r="N244" s="3" t="s">
        <v>46</v>
      </c>
      <c r="O244" s="3" t="s">
        <v>46</v>
      </c>
      <c r="P244" s="3" t="s">
        <v>46</v>
      </c>
      <c r="Q244" s="3" t="s">
        <v>46</v>
      </c>
      <c r="R244" s="3" t="s">
        <v>46</v>
      </c>
      <c r="S244" s="3"/>
      <c r="T244" s="2">
        <v>6114</v>
      </c>
      <c r="U244" s="3" t="s">
        <v>83</v>
      </c>
      <c r="V244" s="3"/>
      <c r="W244" s="3" t="s">
        <v>39</v>
      </c>
      <c r="X244" s="3" t="s">
        <v>40</v>
      </c>
      <c r="Y244" s="3"/>
      <c r="Z244" s="3"/>
      <c r="AA244" s="3" t="s">
        <v>41</v>
      </c>
    </row>
    <row r="245" spans="1:27" x14ac:dyDescent="0.2">
      <c r="A245" s="5">
        <v>2837</v>
      </c>
      <c r="C245" s="3" t="s">
        <v>599</v>
      </c>
      <c r="D245" s="3" t="s">
        <v>600</v>
      </c>
      <c r="E245" s="3" t="s">
        <v>123</v>
      </c>
      <c r="F245" s="3" t="s">
        <v>136</v>
      </c>
      <c r="G245" s="3" t="s">
        <v>137</v>
      </c>
      <c r="H245" s="3" t="s">
        <v>32</v>
      </c>
      <c r="I245" s="3" t="s">
        <v>137</v>
      </c>
      <c r="J245" s="3" t="s">
        <v>48</v>
      </c>
      <c r="K245" s="3" t="s">
        <v>138</v>
      </c>
      <c r="L245" s="3" t="s">
        <v>83</v>
      </c>
      <c r="M245" t="b">
        <v>1</v>
      </c>
      <c r="N245" s="3" t="s">
        <v>139</v>
      </c>
      <c r="O245" s="3" t="s">
        <v>136</v>
      </c>
      <c r="P245" s="3" t="s">
        <v>140</v>
      </c>
      <c r="Q245" s="3" t="s">
        <v>36</v>
      </c>
      <c r="R245" s="3" t="s">
        <v>74</v>
      </c>
      <c r="S245" s="3"/>
      <c r="T245" s="2"/>
      <c r="U245" s="3" t="s">
        <v>83</v>
      </c>
      <c r="V245" s="3"/>
      <c r="W245" s="3" t="s">
        <v>39</v>
      </c>
      <c r="X245" s="3" t="s">
        <v>40</v>
      </c>
      <c r="Y245" s="3"/>
      <c r="Z245" s="3"/>
      <c r="AA245" s="3" t="s">
        <v>41</v>
      </c>
    </row>
    <row r="246" spans="1:27" x14ac:dyDescent="0.2">
      <c r="A246" s="5">
        <v>2838</v>
      </c>
      <c r="C246" s="3" t="s">
        <v>601</v>
      </c>
      <c r="D246" s="3" t="s">
        <v>602</v>
      </c>
      <c r="E246" s="3" t="s">
        <v>123</v>
      </c>
      <c r="F246" s="3" t="s">
        <v>136</v>
      </c>
      <c r="G246" s="3" t="s">
        <v>137</v>
      </c>
      <c r="H246" s="3" t="s">
        <v>32</v>
      </c>
      <c r="I246" s="3" t="s">
        <v>137</v>
      </c>
      <c r="J246" s="3" t="s">
        <v>48</v>
      </c>
      <c r="K246" s="3" t="s">
        <v>138</v>
      </c>
      <c r="L246" s="3" t="s">
        <v>83</v>
      </c>
      <c r="M246" t="b">
        <v>1</v>
      </c>
      <c r="N246" s="3" t="s">
        <v>139</v>
      </c>
      <c r="O246" s="3" t="s">
        <v>136</v>
      </c>
      <c r="P246" s="3" t="s">
        <v>140</v>
      </c>
      <c r="Q246" s="3" t="s">
        <v>36</v>
      </c>
      <c r="R246" s="3" t="s">
        <v>74</v>
      </c>
      <c r="S246" s="3"/>
      <c r="T246" s="2"/>
      <c r="U246" s="3" t="s">
        <v>83</v>
      </c>
      <c r="V246" s="3"/>
      <c r="W246" s="3" t="s">
        <v>39</v>
      </c>
      <c r="X246" s="3" t="s">
        <v>40</v>
      </c>
      <c r="Y246" s="3"/>
      <c r="Z246" s="3"/>
      <c r="AA246" s="3" t="s">
        <v>41</v>
      </c>
    </row>
    <row r="247" spans="1:27" x14ac:dyDescent="0.2">
      <c r="A247" s="5">
        <v>2839</v>
      </c>
      <c r="B247">
        <v>37137</v>
      </c>
      <c r="C247" s="3" t="s">
        <v>603</v>
      </c>
      <c r="D247" s="3" t="s">
        <v>604</v>
      </c>
      <c r="E247" s="3" t="s">
        <v>123</v>
      </c>
      <c r="F247" s="3" t="s">
        <v>136</v>
      </c>
      <c r="G247" s="3" t="s">
        <v>137</v>
      </c>
      <c r="H247" s="3" t="s">
        <v>32</v>
      </c>
      <c r="I247" s="3" t="s">
        <v>137</v>
      </c>
      <c r="J247" s="3" t="s">
        <v>48</v>
      </c>
      <c r="K247" s="3" t="s">
        <v>138</v>
      </c>
      <c r="L247" s="3" t="s">
        <v>83</v>
      </c>
      <c r="M247" t="b">
        <v>1</v>
      </c>
      <c r="N247" s="3" t="s">
        <v>139</v>
      </c>
      <c r="O247" s="3" t="s">
        <v>136</v>
      </c>
      <c r="P247" s="3" t="s">
        <v>140</v>
      </c>
      <c r="Q247" s="3" t="s">
        <v>36</v>
      </c>
      <c r="R247" s="3" t="s">
        <v>74</v>
      </c>
      <c r="S247" s="3"/>
      <c r="T247" s="2">
        <v>6019</v>
      </c>
      <c r="U247" s="3" t="s">
        <v>83</v>
      </c>
      <c r="V247" s="3"/>
      <c r="W247" s="3" t="s">
        <v>39</v>
      </c>
      <c r="X247" s="3" t="s">
        <v>40</v>
      </c>
      <c r="Y247" s="3"/>
      <c r="Z247" s="3"/>
      <c r="AA247" s="3" t="s">
        <v>41</v>
      </c>
    </row>
    <row r="248" spans="1:27" x14ac:dyDescent="0.2">
      <c r="A248" s="5">
        <v>2840</v>
      </c>
      <c r="C248" s="3" t="s">
        <v>605</v>
      </c>
      <c r="D248" s="3" t="s">
        <v>606</v>
      </c>
      <c r="E248" s="3" t="s">
        <v>123</v>
      </c>
      <c r="F248" s="3" t="s">
        <v>136</v>
      </c>
      <c r="G248" s="3" t="s">
        <v>137</v>
      </c>
      <c r="H248" s="3" t="s">
        <v>32</v>
      </c>
      <c r="I248" s="3" t="s">
        <v>137</v>
      </c>
      <c r="J248" s="3" t="s">
        <v>48</v>
      </c>
      <c r="K248" s="3" t="s">
        <v>138</v>
      </c>
      <c r="L248" s="3" t="s">
        <v>83</v>
      </c>
      <c r="M248" t="b">
        <v>1</v>
      </c>
      <c r="N248" s="3" t="s">
        <v>139</v>
      </c>
      <c r="O248" s="3" t="s">
        <v>136</v>
      </c>
      <c r="P248" s="3" t="s">
        <v>140</v>
      </c>
      <c r="Q248" s="3" t="s">
        <v>36</v>
      </c>
      <c r="R248" s="3" t="s">
        <v>74</v>
      </c>
      <c r="S248" s="3"/>
      <c r="T248" s="2"/>
      <c r="U248" s="3" t="s">
        <v>83</v>
      </c>
      <c r="V248" s="3"/>
      <c r="W248" s="3" t="s">
        <v>39</v>
      </c>
      <c r="X248" s="3" t="s">
        <v>40</v>
      </c>
      <c r="Y248" s="3"/>
      <c r="Z248" s="3"/>
      <c r="AA248" s="3" t="s">
        <v>41</v>
      </c>
    </row>
    <row r="249" spans="1:27" x14ac:dyDescent="0.2">
      <c r="A249" s="5">
        <v>2841</v>
      </c>
      <c r="C249" s="3" t="s">
        <v>607</v>
      </c>
      <c r="D249" s="3" t="s">
        <v>608</v>
      </c>
      <c r="E249" s="3" t="s">
        <v>123</v>
      </c>
      <c r="F249" s="3" t="s">
        <v>136</v>
      </c>
      <c r="G249" s="3" t="s">
        <v>235</v>
      </c>
      <c r="H249" s="3" t="s">
        <v>32</v>
      </c>
      <c r="I249" s="3" t="s">
        <v>236</v>
      </c>
      <c r="J249" s="3" t="s">
        <v>48</v>
      </c>
      <c r="K249" s="3" t="s">
        <v>237</v>
      </c>
      <c r="L249" s="3" t="s">
        <v>83</v>
      </c>
      <c r="M249" t="b">
        <v>1</v>
      </c>
      <c r="N249" s="3" t="s">
        <v>139</v>
      </c>
      <c r="O249" s="3" t="s">
        <v>136</v>
      </c>
      <c r="P249" s="3" t="s">
        <v>140</v>
      </c>
      <c r="Q249" s="3" t="s">
        <v>36</v>
      </c>
      <c r="R249" s="3" t="s">
        <v>74</v>
      </c>
      <c r="S249" s="3"/>
      <c r="T249" s="2"/>
      <c r="U249" s="3" t="s">
        <v>83</v>
      </c>
      <c r="V249" s="3"/>
      <c r="W249" s="3" t="s">
        <v>39</v>
      </c>
      <c r="X249" s="3" t="s">
        <v>40</v>
      </c>
      <c r="Y249" s="3"/>
      <c r="Z249" s="3"/>
      <c r="AA249" s="3" t="s">
        <v>41</v>
      </c>
    </row>
    <row r="250" spans="1:27" x14ac:dyDescent="0.2">
      <c r="A250" s="5">
        <v>2842</v>
      </c>
      <c r="B250">
        <v>37948</v>
      </c>
      <c r="C250" s="3" t="s">
        <v>609</v>
      </c>
      <c r="D250" s="3" t="s">
        <v>610</v>
      </c>
      <c r="E250" s="3" t="s">
        <v>240</v>
      </c>
      <c r="F250" s="3" t="s">
        <v>241</v>
      </c>
      <c r="G250" s="3" t="s">
        <v>242</v>
      </c>
      <c r="H250" s="3" t="s">
        <v>32</v>
      </c>
      <c r="I250" s="3" t="s">
        <v>242</v>
      </c>
      <c r="J250" s="3" t="s">
        <v>48</v>
      </c>
      <c r="K250" s="3" t="s">
        <v>243</v>
      </c>
      <c r="L250" s="3" t="s">
        <v>244</v>
      </c>
      <c r="M250" t="b">
        <v>1</v>
      </c>
      <c r="N250" s="3" t="s">
        <v>139</v>
      </c>
      <c r="O250" s="3" t="s">
        <v>241</v>
      </c>
      <c r="P250" s="3" t="s">
        <v>241</v>
      </c>
      <c r="Q250" s="3" t="s">
        <v>36</v>
      </c>
      <c r="R250" s="3" t="s">
        <v>54</v>
      </c>
      <c r="S250" s="3"/>
      <c r="T250" s="2">
        <v>8016</v>
      </c>
      <c r="U250" s="3" t="s">
        <v>244</v>
      </c>
      <c r="V250" s="3"/>
      <c r="W250" s="3" t="s">
        <v>39</v>
      </c>
      <c r="X250" s="3" t="s">
        <v>40</v>
      </c>
      <c r="Y250" s="3"/>
      <c r="Z250" s="3"/>
      <c r="AA250" s="3" t="s">
        <v>41</v>
      </c>
    </row>
    <row r="251" spans="1:27" x14ac:dyDescent="0.2">
      <c r="A251" s="5">
        <v>2843</v>
      </c>
      <c r="B251">
        <v>37966</v>
      </c>
      <c r="C251" s="3" t="s">
        <v>611</v>
      </c>
      <c r="D251" s="3" t="s">
        <v>612</v>
      </c>
      <c r="E251" s="3" t="s">
        <v>240</v>
      </c>
      <c r="F251" s="3" t="s">
        <v>241</v>
      </c>
      <c r="G251" s="3" t="s">
        <v>242</v>
      </c>
      <c r="H251" s="3" t="s">
        <v>32</v>
      </c>
      <c r="I251" s="3" t="s">
        <v>242</v>
      </c>
      <c r="J251" s="3" t="s">
        <v>48</v>
      </c>
      <c r="K251" s="3" t="s">
        <v>243</v>
      </c>
      <c r="L251" s="3" t="s">
        <v>244</v>
      </c>
      <c r="M251" t="b">
        <v>1</v>
      </c>
      <c r="N251" s="3" t="s">
        <v>139</v>
      </c>
      <c r="O251" s="3" t="s">
        <v>241</v>
      </c>
      <c r="P251" s="3" t="s">
        <v>241</v>
      </c>
      <c r="Q251" s="3" t="s">
        <v>36</v>
      </c>
      <c r="R251" s="3" t="s">
        <v>54</v>
      </c>
      <c r="S251" s="3"/>
      <c r="T251" s="2">
        <v>8016</v>
      </c>
      <c r="U251" s="3" t="s">
        <v>244</v>
      </c>
      <c r="V251" s="3"/>
      <c r="W251" s="3" t="s">
        <v>39</v>
      </c>
      <c r="X251" s="3" t="s">
        <v>40</v>
      </c>
      <c r="Y251" s="3"/>
      <c r="Z251" s="3"/>
      <c r="AA251" s="3" t="s">
        <v>41</v>
      </c>
    </row>
    <row r="252" spans="1:27" x14ac:dyDescent="0.2">
      <c r="A252" s="5">
        <v>2844</v>
      </c>
      <c r="B252">
        <v>30933</v>
      </c>
      <c r="C252" s="3" t="s">
        <v>613</v>
      </c>
      <c r="D252" s="3" t="s">
        <v>614</v>
      </c>
      <c r="E252" s="3" t="s">
        <v>240</v>
      </c>
      <c r="F252" s="3" t="s">
        <v>241</v>
      </c>
      <c r="G252" s="3" t="s">
        <v>242</v>
      </c>
      <c r="H252" s="3" t="s">
        <v>32</v>
      </c>
      <c r="I252" s="3" t="s">
        <v>242</v>
      </c>
      <c r="J252" s="3" t="s">
        <v>48</v>
      </c>
      <c r="K252" s="3" t="s">
        <v>243</v>
      </c>
      <c r="L252" s="3" t="s">
        <v>244</v>
      </c>
      <c r="M252" t="b">
        <v>1</v>
      </c>
      <c r="N252" s="3" t="s">
        <v>139</v>
      </c>
      <c r="O252" s="3" t="s">
        <v>241</v>
      </c>
      <c r="P252" s="3" t="s">
        <v>241</v>
      </c>
      <c r="Q252" s="3" t="s">
        <v>36</v>
      </c>
      <c r="R252" s="3" t="s">
        <v>54</v>
      </c>
      <c r="S252" s="3"/>
      <c r="T252" s="2">
        <v>8016</v>
      </c>
      <c r="U252" s="3" t="s">
        <v>244</v>
      </c>
      <c r="V252" s="3"/>
      <c r="W252" s="3" t="s">
        <v>39</v>
      </c>
      <c r="X252" s="3" t="s">
        <v>40</v>
      </c>
      <c r="Y252" s="3"/>
      <c r="Z252" s="3"/>
      <c r="AA252" s="3" t="s">
        <v>41</v>
      </c>
    </row>
    <row r="253" spans="1:27" x14ac:dyDescent="0.2">
      <c r="A253" s="5">
        <v>2845</v>
      </c>
      <c r="B253">
        <v>37978</v>
      </c>
      <c r="C253" s="3" t="s">
        <v>615</v>
      </c>
      <c r="D253" s="3" t="s">
        <v>616</v>
      </c>
      <c r="E253" s="3" t="s">
        <v>240</v>
      </c>
      <c r="F253" s="3" t="s">
        <v>241</v>
      </c>
      <c r="G253" s="3" t="s">
        <v>242</v>
      </c>
      <c r="H253" s="3" t="s">
        <v>32</v>
      </c>
      <c r="I253" s="3" t="s">
        <v>242</v>
      </c>
      <c r="J253" s="3" t="s">
        <v>48</v>
      </c>
      <c r="K253" s="3" t="s">
        <v>243</v>
      </c>
      <c r="L253" s="3" t="s">
        <v>244</v>
      </c>
      <c r="M253" t="b">
        <v>1</v>
      </c>
      <c r="N253" s="3" t="s">
        <v>139</v>
      </c>
      <c r="O253" s="3" t="s">
        <v>241</v>
      </c>
      <c r="P253" s="3" t="s">
        <v>241</v>
      </c>
      <c r="Q253" s="3" t="s">
        <v>36</v>
      </c>
      <c r="R253" s="3" t="s">
        <v>54</v>
      </c>
      <c r="S253" s="3"/>
      <c r="T253" s="2">
        <v>8016</v>
      </c>
      <c r="U253" s="3" t="s">
        <v>244</v>
      </c>
      <c r="V253" s="3"/>
      <c r="W253" s="3" t="s">
        <v>39</v>
      </c>
      <c r="X253" s="3" t="s">
        <v>40</v>
      </c>
      <c r="Y253" s="3"/>
      <c r="Z253" s="3"/>
      <c r="AA253" s="3" t="s">
        <v>41</v>
      </c>
    </row>
    <row r="254" spans="1:27" x14ac:dyDescent="0.2">
      <c r="A254" s="5">
        <v>2846</v>
      </c>
      <c r="B254">
        <v>38350</v>
      </c>
      <c r="C254" s="3" t="s">
        <v>617</v>
      </c>
      <c r="D254" s="3" t="s">
        <v>618</v>
      </c>
      <c r="E254" s="3" t="s">
        <v>240</v>
      </c>
      <c r="F254" s="3" t="s">
        <v>241</v>
      </c>
      <c r="G254" s="3" t="s">
        <v>242</v>
      </c>
      <c r="H254" s="3" t="s">
        <v>32</v>
      </c>
      <c r="I254" s="3" t="s">
        <v>242</v>
      </c>
      <c r="J254" s="3" t="s">
        <v>48</v>
      </c>
      <c r="K254" s="3" t="s">
        <v>243</v>
      </c>
      <c r="L254" s="3" t="s">
        <v>244</v>
      </c>
      <c r="M254" t="b">
        <v>1</v>
      </c>
      <c r="N254" s="3" t="s">
        <v>139</v>
      </c>
      <c r="O254" s="3" t="s">
        <v>241</v>
      </c>
      <c r="P254" s="3" t="s">
        <v>241</v>
      </c>
      <c r="Q254" s="3" t="s">
        <v>36</v>
      </c>
      <c r="R254" s="3" t="s">
        <v>54</v>
      </c>
      <c r="S254" s="3" t="s">
        <v>393</v>
      </c>
      <c r="T254" s="2">
        <v>8016</v>
      </c>
      <c r="U254" s="3" t="s">
        <v>244</v>
      </c>
      <c r="V254" s="3"/>
      <c r="W254" s="3" t="s">
        <v>39</v>
      </c>
      <c r="X254" s="3" t="s">
        <v>40</v>
      </c>
      <c r="Y254" s="3"/>
      <c r="Z254" s="3"/>
      <c r="AA254" s="3" t="s">
        <v>41</v>
      </c>
    </row>
    <row r="255" spans="1:27" x14ac:dyDescent="0.2">
      <c r="A255" s="5">
        <v>2847</v>
      </c>
      <c r="C255" s="3" t="s">
        <v>619</v>
      </c>
      <c r="D255" s="3" t="s">
        <v>620</v>
      </c>
      <c r="E255" s="3" t="s">
        <v>240</v>
      </c>
      <c r="F255" s="3" t="s">
        <v>241</v>
      </c>
      <c r="G255" s="3" t="s">
        <v>242</v>
      </c>
      <c r="H255" s="3" t="s">
        <v>32</v>
      </c>
      <c r="I255" s="3" t="s">
        <v>242</v>
      </c>
      <c r="J255" s="3" t="s">
        <v>48</v>
      </c>
      <c r="K255" s="3" t="s">
        <v>243</v>
      </c>
      <c r="L255" s="3" t="s">
        <v>244</v>
      </c>
      <c r="M255" t="b">
        <v>1</v>
      </c>
      <c r="N255" s="3" t="s">
        <v>139</v>
      </c>
      <c r="O255" s="3" t="s">
        <v>241</v>
      </c>
      <c r="P255" s="3" t="s">
        <v>241</v>
      </c>
      <c r="Q255" s="3" t="s">
        <v>36</v>
      </c>
      <c r="R255" s="3" t="s">
        <v>54</v>
      </c>
      <c r="S255" s="3"/>
      <c r="T255" s="2">
        <v>8016</v>
      </c>
      <c r="U255" s="3" t="s">
        <v>244</v>
      </c>
      <c r="V255" s="3"/>
      <c r="W255" s="3" t="s">
        <v>39</v>
      </c>
      <c r="X255" s="3" t="s">
        <v>40</v>
      </c>
      <c r="Y255" s="3"/>
      <c r="Z255" s="3"/>
      <c r="AA255" s="3" t="s">
        <v>41</v>
      </c>
    </row>
    <row r="256" spans="1:27" x14ac:dyDescent="0.2">
      <c r="A256" s="5">
        <v>2848</v>
      </c>
      <c r="B256">
        <v>36148</v>
      </c>
      <c r="C256" s="3" t="s">
        <v>621</v>
      </c>
      <c r="D256" s="3" t="s">
        <v>622</v>
      </c>
      <c r="E256" s="3" t="s">
        <v>240</v>
      </c>
      <c r="F256" s="3" t="s">
        <v>241</v>
      </c>
      <c r="G256" s="3" t="s">
        <v>242</v>
      </c>
      <c r="H256" s="3" t="s">
        <v>32</v>
      </c>
      <c r="I256" s="3" t="s">
        <v>242</v>
      </c>
      <c r="J256" s="3" t="s">
        <v>48</v>
      </c>
      <c r="K256" s="3" t="s">
        <v>243</v>
      </c>
      <c r="L256" s="3" t="s">
        <v>244</v>
      </c>
      <c r="M256" t="b">
        <v>1</v>
      </c>
      <c r="N256" s="3" t="s">
        <v>139</v>
      </c>
      <c r="O256" s="3" t="s">
        <v>241</v>
      </c>
      <c r="P256" s="3" t="s">
        <v>241</v>
      </c>
      <c r="Q256" s="3" t="s">
        <v>36</v>
      </c>
      <c r="R256" s="3" t="s">
        <v>54</v>
      </c>
      <c r="S256" s="3"/>
      <c r="T256" s="2">
        <v>8016</v>
      </c>
      <c r="U256" s="3" t="s">
        <v>244</v>
      </c>
      <c r="V256" s="3"/>
      <c r="W256" s="3" t="s">
        <v>39</v>
      </c>
      <c r="X256" s="3" t="s">
        <v>40</v>
      </c>
      <c r="Y256" s="3"/>
      <c r="Z256" s="3"/>
      <c r="AA256" s="3" t="s">
        <v>316</v>
      </c>
    </row>
    <row r="257" spans="1:27" x14ac:dyDescent="0.2">
      <c r="A257" s="5">
        <v>2849</v>
      </c>
      <c r="B257">
        <v>38627</v>
      </c>
      <c r="C257" s="3" t="s">
        <v>623</v>
      </c>
      <c r="D257" s="3" t="s">
        <v>624</v>
      </c>
      <c r="E257" s="3" t="s">
        <v>240</v>
      </c>
      <c r="F257" s="3" t="s">
        <v>241</v>
      </c>
      <c r="G257" s="3" t="s">
        <v>242</v>
      </c>
      <c r="H257" s="3" t="s">
        <v>32</v>
      </c>
      <c r="I257" s="3" t="s">
        <v>242</v>
      </c>
      <c r="J257" s="3" t="s">
        <v>48</v>
      </c>
      <c r="K257" s="3" t="s">
        <v>243</v>
      </c>
      <c r="L257" s="3" t="s">
        <v>244</v>
      </c>
      <c r="M257" t="b">
        <v>1</v>
      </c>
      <c r="N257" s="3" t="s">
        <v>139</v>
      </c>
      <c r="O257" s="3" t="s">
        <v>241</v>
      </c>
      <c r="P257" s="3" t="s">
        <v>241</v>
      </c>
      <c r="Q257" s="3" t="s">
        <v>36</v>
      </c>
      <c r="R257" s="3" t="s">
        <v>54</v>
      </c>
      <c r="S257" s="3"/>
      <c r="T257" s="2">
        <v>8016</v>
      </c>
      <c r="U257" s="3" t="s">
        <v>244</v>
      </c>
      <c r="V257" s="3"/>
      <c r="W257" s="3" t="s">
        <v>39</v>
      </c>
      <c r="X257" s="3" t="s">
        <v>40</v>
      </c>
      <c r="Y257" s="3"/>
      <c r="Z257" s="3"/>
      <c r="AA257" s="3" t="s">
        <v>41</v>
      </c>
    </row>
    <row r="258" spans="1:27" x14ac:dyDescent="0.2">
      <c r="A258" s="5">
        <v>2850</v>
      </c>
      <c r="B258">
        <v>38574</v>
      </c>
      <c r="C258" s="3" t="s">
        <v>625</v>
      </c>
      <c r="D258" s="3" t="s">
        <v>626</v>
      </c>
      <c r="E258" s="3" t="s">
        <v>240</v>
      </c>
      <c r="F258" s="3" t="s">
        <v>241</v>
      </c>
      <c r="G258" s="3" t="s">
        <v>242</v>
      </c>
      <c r="H258" s="3" t="s">
        <v>32</v>
      </c>
      <c r="I258" s="3" t="s">
        <v>242</v>
      </c>
      <c r="J258" s="3" t="s">
        <v>48</v>
      </c>
      <c r="K258" s="3" t="s">
        <v>243</v>
      </c>
      <c r="L258" s="3" t="s">
        <v>244</v>
      </c>
      <c r="M258" t="b">
        <v>1</v>
      </c>
      <c r="N258" s="3" t="s">
        <v>139</v>
      </c>
      <c r="O258" s="3" t="s">
        <v>241</v>
      </c>
      <c r="P258" s="3" t="s">
        <v>241</v>
      </c>
      <c r="Q258" s="3" t="s">
        <v>36</v>
      </c>
      <c r="R258" s="3" t="s">
        <v>54</v>
      </c>
      <c r="S258" s="3"/>
      <c r="T258" s="2">
        <v>8016</v>
      </c>
      <c r="U258" s="3" t="s">
        <v>244</v>
      </c>
      <c r="V258" s="3"/>
      <c r="W258" s="3" t="s">
        <v>39</v>
      </c>
      <c r="X258" s="3" t="s">
        <v>40</v>
      </c>
      <c r="Y258" s="3"/>
      <c r="Z258" s="3"/>
      <c r="AA258" s="3" t="s">
        <v>41</v>
      </c>
    </row>
    <row r="259" spans="1:27" x14ac:dyDescent="0.2">
      <c r="A259" s="5">
        <v>2851</v>
      </c>
      <c r="B259">
        <v>35339</v>
      </c>
      <c r="C259" s="3" t="s">
        <v>627</v>
      </c>
      <c r="D259" s="3" t="s">
        <v>628</v>
      </c>
      <c r="E259" s="3" t="s">
        <v>240</v>
      </c>
      <c r="F259" s="3" t="s">
        <v>241</v>
      </c>
      <c r="G259" s="3" t="s">
        <v>242</v>
      </c>
      <c r="H259" s="3" t="s">
        <v>32</v>
      </c>
      <c r="I259" s="3" t="s">
        <v>242</v>
      </c>
      <c r="J259" s="3" t="s">
        <v>48</v>
      </c>
      <c r="K259" s="3" t="s">
        <v>243</v>
      </c>
      <c r="L259" s="3" t="s">
        <v>244</v>
      </c>
      <c r="M259" t="b">
        <v>1</v>
      </c>
      <c r="N259" s="3" t="s">
        <v>139</v>
      </c>
      <c r="O259" s="3" t="s">
        <v>241</v>
      </c>
      <c r="P259" s="3" t="s">
        <v>241</v>
      </c>
      <c r="Q259" s="3" t="s">
        <v>36</v>
      </c>
      <c r="R259" s="3" t="s">
        <v>54</v>
      </c>
      <c r="S259" s="3"/>
      <c r="T259" s="2">
        <v>8016</v>
      </c>
      <c r="U259" s="3" t="s">
        <v>244</v>
      </c>
      <c r="V259" s="3"/>
      <c r="W259" s="3" t="s">
        <v>39</v>
      </c>
      <c r="X259" s="3" t="s">
        <v>40</v>
      </c>
      <c r="Y259" s="3"/>
      <c r="Z259" s="3"/>
      <c r="AA259" s="3" t="s">
        <v>41</v>
      </c>
    </row>
    <row r="260" spans="1:27" x14ac:dyDescent="0.2">
      <c r="A260" s="5">
        <v>2852</v>
      </c>
      <c r="B260">
        <v>37616</v>
      </c>
      <c r="C260" s="3" t="s">
        <v>629</v>
      </c>
      <c r="D260" s="3" t="s">
        <v>630</v>
      </c>
      <c r="E260" s="3" t="s">
        <v>240</v>
      </c>
      <c r="F260" s="3" t="s">
        <v>241</v>
      </c>
      <c r="G260" s="3" t="s">
        <v>242</v>
      </c>
      <c r="H260" s="3" t="s">
        <v>32</v>
      </c>
      <c r="I260" s="3" t="s">
        <v>242</v>
      </c>
      <c r="J260" s="3" t="s">
        <v>48</v>
      </c>
      <c r="K260" s="3" t="s">
        <v>243</v>
      </c>
      <c r="L260" s="3" t="s">
        <v>244</v>
      </c>
      <c r="M260" t="b">
        <v>1</v>
      </c>
      <c r="N260" s="3" t="s">
        <v>139</v>
      </c>
      <c r="O260" s="3" t="s">
        <v>241</v>
      </c>
      <c r="P260" s="3" t="s">
        <v>241</v>
      </c>
      <c r="Q260" s="3" t="s">
        <v>36</v>
      </c>
      <c r="R260" s="3" t="s">
        <v>54</v>
      </c>
      <c r="S260" s="3"/>
      <c r="T260" s="2">
        <v>8016</v>
      </c>
      <c r="U260" s="3" t="s">
        <v>244</v>
      </c>
      <c r="V260" s="3"/>
      <c r="W260" s="3" t="s">
        <v>39</v>
      </c>
      <c r="X260" s="3" t="s">
        <v>40</v>
      </c>
      <c r="Y260" s="3"/>
      <c r="Z260" s="3"/>
      <c r="AA260" s="3" t="s">
        <v>41</v>
      </c>
    </row>
    <row r="261" spans="1:27" x14ac:dyDescent="0.2">
      <c r="A261" s="5">
        <v>2853</v>
      </c>
      <c r="B261">
        <v>37252</v>
      </c>
      <c r="C261" s="3" t="s">
        <v>631</v>
      </c>
      <c r="D261" s="3" t="s">
        <v>632</v>
      </c>
      <c r="E261" s="3" t="s">
        <v>240</v>
      </c>
      <c r="F261" s="3" t="s">
        <v>241</v>
      </c>
      <c r="G261" s="3" t="s">
        <v>242</v>
      </c>
      <c r="H261" s="3" t="s">
        <v>32</v>
      </c>
      <c r="I261" s="3" t="s">
        <v>242</v>
      </c>
      <c r="J261" s="3" t="s">
        <v>48</v>
      </c>
      <c r="K261" s="3" t="s">
        <v>243</v>
      </c>
      <c r="L261" s="3" t="s">
        <v>244</v>
      </c>
      <c r="M261" t="b">
        <v>1</v>
      </c>
      <c r="N261" s="3" t="s">
        <v>139</v>
      </c>
      <c r="O261" s="3" t="s">
        <v>241</v>
      </c>
      <c r="P261" s="3" t="s">
        <v>241</v>
      </c>
      <c r="Q261" s="3" t="s">
        <v>36</v>
      </c>
      <c r="R261" s="3" t="s">
        <v>54</v>
      </c>
      <c r="S261" s="3"/>
      <c r="T261" s="2">
        <v>8016</v>
      </c>
      <c r="U261" s="3" t="s">
        <v>244</v>
      </c>
      <c r="V261" s="3"/>
      <c r="W261" s="3" t="s">
        <v>39</v>
      </c>
      <c r="X261" s="3" t="s">
        <v>40</v>
      </c>
      <c r="Y261" s="3"/>
      <c r="Z261" s="3">
        <v>1913</v>
      </c>
      <c r="AA261" s="3" t="s">
        <v>316</v>
      </c>
    </row>
    <row r="262" spans="1:27" x14ac:dyDescent="0.2">
      <c r="A262" s="5">
        <v>2854</v>
      </c>
      <c r="C262" s="3" t="s">
        <v>633</v>
      </c>
      <c r="D262" s="3" t="s">
        <v>634</v>
      </c>
      <c r="E262" s="3" t="s">
        <v>240</v>
      </c>
      <c r="F262" s="3" t="s">
        <v>241</v>
      </c>
      <c r="G262" s="3" t="s">
        <v>242</v>
      </c>
      <c r="H262" s="3" t="s">
        <v>32</v>
      </c>
      <c r="I262" s="3" t="s">
        <v>242</v>
      </c>
      <c r="J262" s="3" t="s">
        <v>48</v>
      </c>
      <c r="K262" s="3" t="s">
        <v>243</v>
      </c>
      <c r="L262" s="3" t="s">
        <v>244</v>
      </c>
      <c r="M262" t="b">
        <v>1</v>
      </c>
      <c r="N262" s="3" t="s">
        <v>139</v>
      </c>
      <c r="O262" s="3" t="s">
        <v>241</v>
      </c>
      <c r="P262" s="3" t="s">
        <v>241</v>
      </c>
      <c r="Q262" s="3" t="s">
        <v>36</v>
      </c>
      <c r="R262" s="3" t="s">
        <v>54</v>
      </c>
      <c r="S262" s="3"/>
      <c r="T262" s="2"/>
      <c r="U262" s="3" t="s">
        <v>244</v>
      </c>
      <c r="V262" s="3"/>
      <c r="W262" s="3" t="s">
        <v>39</v>
      </c>
      <c r="X262" s="3" t="s">
        <v>40</v>
      </c>
      <c r="Y262" s="3"/>
      <c r="Z262" s="3"/>
      <c r="AA262" s="3" t="s">
        <v>41</v>
      </c>
    </row>
    <row r="263" spans="1:27" x14ac:dyDescent="0.2">
      <c r="A263" s="5">
        <v>2855</v>
      </c>
      <c r="B263">
        <v>37142</v>
      </c>
      <c r="C263" s="3" t="s">
        <v>635</v>
      </c>
      <c r="D263" s="3" t="s">
        <v>636</v>
      </c>
      <c r="E263" s="3" t="s">
        <v>240</v>
      </c>
      <c r="F263" s="3" t="s">
        <v>241</v>
      </c>
      <c r="G263" s="3" t="s">
        <v>242</v>
      </c>
      <c r="H263" s="3" t="s">
        <v>32</v>
      </c>
      <c r="I263" s="3" t="s">
        <v>242</v>
      </c>
      <c r="J263" s="3" t="s">
        <v>48</v>
      </c>
      <c r="K263" s="3" t="s">
        <v>243</v>
      </c>
      <c r="L263" s="3" t="s">
        <v>244</v>
      </c>
      <c r="M263" t="b">
        <v>1</v>
      </c>
      <c r="N263" s="3" t="s">
        <v>139</v>
      </c>
      <c r="O263" s="3" t="s">
        <v>241</v>
      </c>
      <c r="P263" s="3" t="s">
        <v>241</v>
      </c>
      <c r="Q263" s="3" t="s">
        <v>36</v>
      </c>
      <c r="R263" s="3" t="s">
        <v>54</v>
      </c>
      <c r="S263" s="3"/>
      <c r="T263" s="2">
        <v>8016</v>
      </c>
      <c r="U263" s="3" t="s">
        <v>244</v>
      </c>
      <c r="V263" s="3"/>
      <c r="W263" s="3" t="s">
        <v>39</v>
      </c>
      <c r="X263" s="3" t="s">
        <v>40</v>
      </c>
      <c r="Y263" s="3"/>
      <c r="Z263" s="3"/>
      <c r="AA263" s="3" t="s">
        <v>41</v>
      </c>
    </row>
    <row r="264" spans="1:27" x14ac:dyDescent="0.2">
      <c r="A264" s="5">
        <v>2856</v>
      </c>
      <c r="B264">
        <v>36433</v>
      </c>
      <c r="C264" s="3"/>
      <c r="D264" s="3" t="s">
        <v>218</v>
      </c>
      <c r="E264" s="3" t="s">
        <v>240</v>
      </c>
      <c r="F264" s="3" t="s">
        <v>241</v>
      </c>
      <c r="G264" s="3" t="s">
        <v>242</v>
      </c>
      <c r="H264" s="3" t="s">
        <v>32</v>
      </c>
      <c r="I264" s="3" t="s">
        <v>242</v>
      </c>
      <c r="J264" s="3" t="s">
        <v>48</v>
      </c>
      <c r="K264" s="3" t="s">
        <v>243</v>
      </c>
      <c r="L264" s="3" t="s">
        <v>244</v>
      </c>
      <c r="M264" t="b">
        <v>1</v>
      </c>
      <c r="N264" s="3" t="s">
        <v>139</v>
      </c>
      <c r="O264" s="3" t="s">
        <v>241</v>
      </c>
      <c r="P264" s="3" t="s">
        <v>241</v>
      </c>
      <c r="Q264" s="3" t="s">
        <v>36</v>
      </c>
      <c r="R264" s="3" t="s">
        <v>54</v>
      </c>
      <c r="S264" s="3"/>
      <c r="T264" s="2">
        <v>8016</v>
      </c>
      <c r="U264" s="3" t="s">
        <v>244</v>
      </c>
      <c r="V264" s="3"/>
      <c r="W264" s="3" t="s">
        <v>39</v>
      </c>
      <c r="X264" s="3" t="s">
        <v>40</v>
      </c>
      <c r="Y264" s="3"/>
      <c r="Z264" s="3">
        <v>5380</v>
      </c>
      <c r="AA264" s="3" t="s">
        <v>221</v>
      </c>
    </row>
    <row r="265" spans="1:27" x14ac:dyDescent="0.2">
      <c r="A265" s="5">
        <v>2857</v>
      </c>
      <c r="B265">
        <v>35153</v>
      </c>
      <c r="C265" s="3" t="s">
        <v>637</v>
      </c>
      <c r="D265" s="3" t="s">
        <v>638</v>
      </c>
      <c r="E265" s="3" t="s">
        <v>240</v>
      </c>
      <c r="F265" s="3" t="s">
        <v>241</v>
      </c>
      <c r="G265" s="3" t="s">
        <v>242</v>
      </c>
      <c r="H265" s="3" t="s">
        <v>32</v>
      </c>
      <c r="I265" s="3" t="s">
        <v>242</v>
      </c>
      <c r="J265" s="3" t="s">
        <v>48</v>
      </c>
      <c r="K265" s="3" t="s">
        <v>243</v>
      </c>
      <c r="L265" s="3" t="s">
        <v>244</v>
      </c>
      <c r="M265" t="b">
        <v>1</v>
      </c>
      <c r="N265" s="3" t="s">
        <v>139</v>
      </c>
      <c r="O265" s="3" t="s">
        <v>241</v>
      </c>
      <c r="P265" s="3" t="s">
        <v>241</v>
      </c>
      <c r="Q265" s="3" t="s">
        <v>36</v>
      </c>
      <c r="R265" s="3" t="s">
        <v>54</v>
      </c>
      <c r="S265" s="3"/>
      <c r="T265" s="2">
        <v>8016</v>
      </c>
      <c r="U265" s="3" t="s">
        <v>244</v>
      </c>
      <c r="V265" s="3"/>
      <c r="W265" s="3" t="s">
        <v>39</v>
      </c>
      <c r="X265" s="3" t="s">
        <v>40</v>
      </c>
      <c r="Y265" s="3"/>
      <c r="Z265" s="3">
        <v>1901</v>
      </c>
      <c r="AA265" s="3" t="s">
        <v>639</v>
      </c>
    </row>
    <row r="266" spans="1:27" x14ac:dyDescent="0.2">
      <c r="A266" s="5">
        <v>2858</v>
      </c>
      <c r="B266">
        <v>38727</v>
      </c>
      <c r="C266" s="3" t="s">
        <v>640</v>
      </c>
      <c r="D266" s="3" t="s">
        <v>641</v>
      </c>
      <c r="E266" s="3" t="s">
        <v>240</v>
      </c>
      <c r="F266" s="3" t="s">
        <v>241</v>
      </c>
      <c r="G266" s="3" t="s">
        <v>242</v>
      </c>
      <c r="H266" s="3" t="s">
        <v>32</v>
      </c>
      <c r="I266" s="3" t="s">
        <v>242</v>
      </c>
      <c r="J266" s="3" t="s">
        <v>48</v>
      </c>
      <c r="K266" s="3" t="s">
        <v>243</v>
      </c>
      <c r="L266" s="3" t="s">
        <v>244</v>
      </c>
      <c r="M266" t="b">
        <v>1</v>
      </c>
      <c r="N266" s="3" t="s">
        <v>139</v>
      </c>
      <c r="O266" s="3" t="s">
        <v>241</v>
      </c>
      <c r="P266" s="3" t="s">
        <v>241</v>
      </c>
      <c r="Q266" s="3" t="s">
        <v>36</v>
      </c>
      <c r="R266" s="3" t="s">
        <v>54</v>
      </c>
      <c r="S266" s="3"/>
      <c r="T266" s="2">
        <v>8016</v>
      </c>
      <c r="U266" s="3" t="s">
        <v>244</v>
      </c>
      <c r="V266" s="3"/>
      <c r="W266" s="3" t="s">
        <v>39</v>
      </c>
      <c r="X266" s="3" t="s">
        <v>40</v>
      </c>
      <c r="Y266" s="3"/>
      <c r="Z266" s="3"/>
      <c r="AA266" s="3" t="s">
        <v>41</v>
      </c>
    </row>
    <row r="267" spans="1:27" x14ac:dyDescent="0.2">
      <c r="A267" s="5">
        <v>2859</v>
      </c>
      <c r="B267">
        <v>35388</v>
      </c>
      <c r="C267" s="3" t="s">
        <v>642</v>
      </c>
      <c r="D267" s="3" t="s">
        <v>643</v>
      </c>
      <c r="E267" s="3" t="s">
        <v>240</v>
      </c>
      <c r="F267" s="3" t="s">
        <v>241</v>
      </c>
      <c r="G267" s="3" t="s">
        <v>242</v>
      </c>
      <c r="H267" s="3" t="s">
        <v>32</v>
      </c>
      <c r="I267" s="3" t="s">
        <v>242</v>
      </c>
      <c r="J267" s="3" t="s">
        <v>48</v>
      </c>
      <c r="K267" s="3" t="s">
        <v>243</v>
      </c>
      <c r="L267" s="3" t="s">
        <v>244</v>
      </c>
      <c r="M267" t="b">
        <v>1</v>
      </c>
      <c r="N267" s="3" t="s">
        <v>139</v>
      </c>
      <c r="O267" s="3" t="s">
        <v>241</v>
      </c>
      <c r="P267" s="3" t="s">
        <v>241</v>
      </c>
      <c r="Q267" s="3" t="s">
        <v>36</v>
      </c>
      <c r="R267" s="3" t="s">
        <v>54</v>
      </c>
      <c r="S267" s="3"/>
      <c r="T267" s="2">
        <v>8016</v>
      </c>
      <c r="U267" s="3" t="s">
        <v>244</v>
      </c>
      <c r="V267" s="3"/>
      <c r="W267" s="3" t="s">
        <v>39</v>
      </c>
      <c r="X267" s="3" t="s">
        <v>40</v>
      </c>
      <c r="Y267" s="3"/>
      <c r="Z267" s="3">
        <v>1873</v>
      </c>
      <c r="AA267" s="3" t="s">
        <v>639</v>
      </c>
    </row>
    <row r="268" spans="1:27" x14ac:dyDescent="0.2">
      <c r="A268" s="5">
        <v>2860</v>
      </c>
      <c r="B268">
        <v>36959</v>
      </c>
      <c r="C268" s="3" t="s">
        <v>644</v>
      </c>
      <c r="D268" s="3" t="s">
        <v>645</v>
      </c>
      <c r="E268" s="3" t="s">
        <v>240</v>
      </c>
      <c r="F268" s="3" t="s">
        <v>241</v>
      </c>
      <c r="G268" s="3" t="s">
        <v>242</v>
      </c>
      <c r="H268" s="3" t="s">
        <v>32</v>
      </c>
      <c r="I268" s="3" t="s">
        <v>242</v>
      </c>
      <c r="J268" s="3" t="s">
        <v>48</v>
      </c>
      <c r="K268" s="3" t="s">
        <v>243</v>
      </c>
      <c r="L268" s="3" t="s">
        <v>244</v>
      </c>
      <c r="M268" t="b">
        <v>1</v>
      </c>
      <c r="N268" s="3" t="s">
        <v>139</v>
      </c>
      <c r="O268" s="3" t="s">
        <v>241</v>
      </c>
      <c r="P268" s="3" t="s">
        <v>241</v>
      </c>
      <c r="Q268" s="3" t="s">
        <v>36</v>
      </c>
      <c r="R268" s="3" t="s">
        <v>54</v>
      </c>
      <c r="S268" s="3"/>
      <c r="T268" s="2">
        <v>8016</v>
      </c>
      <c r="U268" s="3" t="s">
        <v>244</v>
      </c>
      <c r="V268" s="3"/>
      <c r="W268" s="3" t="s">
        <v>39</v>
      </c>
      <c r="X268" s="3" t="s">
        <v>40</v>
      </c>
      <c r="Y268" s="3"/>
      <c r="Z268" s="3"/>
      <c r="AA268" s="3" t="s">
        <v>41</v>
      </c>
    </row>
    <row r="269" spans="1:27" x14ac:dyDescent="0.2">
      <c r="A269" s="5">
        <v>2861</v>
      </c>
      <c r="B269">
        <v>37275</v>
      </c>
      <c r="C269" s="3" t="s">
        <v>646</v>
      </c>
      <c r="D269" s="3" t="s">
        <v>647</v>
      </c>
      <c r="E269" s="3" t="s">
        <v>240</v>
      </c>
      <c r="F269" s="3" t="s">
        <v>241</v>
      </c>
      <c r="G269" s="3" t="s">
        <v>648</v>
      </c>
      <c r="H269" s="3" t="s">
        <v>32</v>
      </c>
      <c r="I269" s="3" t="s">
        <v>648</v>
      </c>
      <c r="J269" s="3" t="s">
        <v>48</v>
      </c>
      <c r="K269" s="3" t="s">
        <v>649</v>
      </c>
      <c r="L269" s="3" t="s">
        <v>244</v>
      </c>
      <c r="M269" t="b">
        <v>1</v>
      </c>
      <c r="N269" s="3" t="s">
        <v>139</v>
      </c>
      <c r="O269" s="3" t="s">
        <v>241</v>
      </c>
      <c r="P269" s="3" t="s">
        <v>241</v>
      </c>
      <c r="Q269" s="3" t="s">
        <v>36</v>
      </c>
      <c r="R269" s="3" t="s">
        <v>54</v>
      </c>
      <c r="S269" s="3"/>
      <c r="T269" s="2">
        <v>8018</v>
      </c>
      <c r="U269" s="3" t="s">
        <v>244</v>
      </c>
      <c r="V269" s="3"/>
      <c r="W269" s="3" t="s">
        <v>39</v>
      </c>
      <c r="X269" s="3" t="s">
        <v>40</v>
      </c>
      <c r="Y269" s="3"/>
      <c r="Z269" s="3"/>
      <c r="AA269" s="3" t="s">
        <v>41</v>
      </c>
    </row>
    <row r="270" spans="1:27" x14ac:dyDescent="0.2">
      <c r="A270" s="5">
        <v>2862</v>
      </c>
      <c r="B270">
        <v>38163</v>
      </c>
      <c r="C270" s="3" t="s">
        <v>650</v>
      </c>
      <c r="D270" s="3" t="s">
        <v>651</v>
      </c>
      <c r="E270" s="3" t="s">
        <v>240</v>
      </c>
      <c r="F270" s="3" t="s">
        <v>241</v>
      </c>
      <c r="G270" s="3" t="s">
        <v>648</v>
      </c>
      <c r="H270" s="3" t="s">
        <v>32</v>
      </c>
      <c r="I270" s="3" t="s">
        <v>648</v>
      </c>
      <c r="J270" s="3" t="s">
        <v>48</v>
      </c>
      <c r="K270" s="3" t="s">
        <v>649</v>
      </c>
      <c r="L270" s="3" t="s">
        <v>244</v>
      </c>
      <c r="M270" t="b">
        <v>1</v>
      </c>
      <c r="N270" s="3" t="s">
        <v>139</v>
      </c>
      <c r="O270" s="3" t="s">
        <v>241</v>
      </c>
      <c r="P270" s="3" t="s">
        <v>241</v>
      </c>
      <c r="Q270" s="3" t="s">
        <v>36</v>
      </c>
      <c r="R270" s="3" t="s">
        <v>54</v>
      </c>
      <c r="S270" s="3"/>
      <c r="T270" s="2">
        <v>8018</v>
      </c>
      <c r="U270" s="3" t="s">
        <v>244</v>
      </c>
      <c r="V270" s="3"/>
      <c r="W270" s="3" t="s">
        <v>39</v>
      </c>
      <c r="X270" s="3" t="s">
        <v>40</v>
      </c>
      <c r="Y270" s="3"/>
      <c r="Z270" s="3"/>
      <c r="AA270" s="3" t="s">
        <v>41</v>
      </c>
    </row>
    <row r="271" spans="1:27" x14ac:dyDescent="0.2">
      <c r="A271" s="5">
        <v>2863</v>
      </c>
      <c r="C271" s="3" t="s">
        <v>652</v>
      </c>
      <c r="D271" s="3" t="s">
        <v>653</v>
      </c>
      <c r="E271" s="3" t="s">
        <v>240</v>
      </c>
      <c r="F271" s="3" t="s">
        <v>241</v>
      </c>
      <c r="G271" s="3" t="s">
        <v>242</v>
      </c>
      <c r="H271" s="3" t="s">
        <v>32</v>
      </c>
      <c r="I271" s="3" t="s">
        <v>242</v>
      </c>
      <c r="J271" s="3" t="s">
        <v>48</v>
      </c>
      <c r="K271" s="3" t="s">
        <v>243</v>
      </c>
      <c r="L271" s="3" t="s">
        <v>244</v>
      </c>
      <c r="M271" t="b">
        <v>1</v>
      </c>
      <c r="N271" s="3" t="s">
        <v>139</v>
      </c>
      <c r="O271" s="3" t="s">
        <v>241</v>
      </c>
      <c r="P271" s="3" t="s">
        <v>241</v>
      </c>
      <c r="Q271" s="3" t="s">
        <v>36</v>
      </c>
      <c r="R271" s="3" t="s">
        <v>54</v>
      </c>
      <c r="S271" s="3"/>
      <c r="T271" s="2"/>
      <c r="U271" s="3" t="s">
        <v>244</v>
      </c>
      <c r="V271" s="3"/>
      <c r="W271" s="3" t="s">
        <v>39</v>
      </c>
      <c r="X271" s="3" t="s">
        <v>40</v>
      </c>
      <c r="Y271" s="3"/>
      <c r="Z271" s="3"/>
      <c r="AA271" s="3" t="s">
        <v>41</v>
      </c>
    </row>
    <row r="272" spans="1:27" x14ac:dyDescent="0.2">
      <c r="A272" s="5">
        <v>2864</v>
      </c>
      <c r="C272" s="3" t="s">
        <v>654</v>
      </c>
      <c r="D272" s="3" t="s">
        <v>655</v>
      </c>
      <c r="E272" s="3" t="s">
        <v>240</v>
      </c>
      <c r="F272" s="3" t="s">
        <v>241</v>
      </c>
      <c r="G272" s="3" t="s">
        <v>242</v>
      </c>
      <c r="H272" s="3" t="s">
        <v>32</v>
      </c>
      <c r="I272" s="3" t="s">
        <v>242</v>
      </c>
      <c r="J272" s="3" t="s">
        <v>48</v>
      </c>
      <c r="K272" s="3" t="s">
        <v>243</v>
      </c>
      <c r="L272" s="3" t="s">
        <v>244</v>
      </c>
      <c r="M272" t="b">
        <v>1</v>
      </c>
      <c r="N272" s="3" t="s">
        <v>139</v>
      </c>
      <c r="O272" s="3" t="s">
        <v>241</v>
      </c>
      <c r="P272" s="3" t="s">
        <v>241</v>
      </c>
      <c r="Q272" s="3" t="s">
        <v>36</v>
      </c>
      <c r="R272" s="3" t="s">
        <v>54</v>
      </c>
      <c r="S272" s="3"/>
      <c r="T272" s="2"/>
      <c r="U272" s="3" t="s">
        <v>244</v>
      </c>
      <c r="V272" s="3"/>
      <c r="W272" s="3" t="s">
        <v>39</v>
      </c>
      <c r="X272" s="3" t="s">
        <v>40</v>
      </c>
      <c r="Y272" s="3"/>
      <c r="Z272" s="3"/>
      <c r="AA272" s="3" t="s">
        <v>41</v>
      </c>
    </row>
    <row r="273" spans="1:27" x14ac:dyDescent="0.2">
      <c r="A273" s="5">
        <v>2865</v>
      </c>
      <c r="C273" s="3" t="s">
        <v>656</v>
      </c>
      <c r="D273" s="3" t="s">
        <v>657</v>
      </c>
      <c r="E273" s="3" t="s">
        <v>240</v>
      </c>
      <c r="F273" s="3" t="s">
        <v>241</v>
      </c>
      <c r="G273" s="3" t="s">
        <v>242</v>
      </c>
      <c r="H273" s="3" t="s">
        <v>32</v>
      </c>
      <c r="I273" s="3" t="s">
        <v>242</v>
      </c>
      <c r="J273" s="3" t="s">
        <v>48</v>
      </c>
      <c r="K273" s="3" t="s">
        <v>243</v>
      </c>
      <c r="L273" s="3" t="s">
        <v>244</v>
      </c>
      <c r="M273" t="b">
        <v>1</v>
      </c>
      <c r="N273" s="3" t="s">
        <v>139</v>
      </c>
      <c r="O273" s="3" t="s">
        <v>241</v>
      </c>
      <c r="P273" s="3" t="s">
        <v>241</v>
      </c>
      <c r="Q273" s="3" t="s">
        <v>36</v>
      </c>
      <c r="R273" s="3" t="s">
        <v>54</v>
      </c>
      <c r="S273" s="3"/>
      <c r="T273" s="2"/>
      <c r="U273" s="3" t="s">
        <v>244</v>
      </c>
      <c r="V273" s="3"/>
      <c r="W273" s="3" t="s">
        <v>39</v>
      </c>
      <c r="X273" s="3" t="s">
        <v>40</v>
      </c>
      <c r="Y273" s="3"/>
      <c r="Z273" s="3"/>
      <c r="AA273" s="3" t="s">
        <v>41</v>
      </c>
    </row>
    <row r="274" spans="1:27" x14ac:dyDescent="0.2">
      <c r="A274" s="5">
        <v>2866</v>
      </c>
      <c r="B274">
        <v>37249</v>
      </c>
      <c r="C274" s="3" t="s">
        <v>658</v>
      </c>
      <c r="D274" s="3" t="s">
        <v>659</v>
      </c>
      <c r="E274" s="3" t="s">
        <v>240</v>
      </c>
      <c r="F274" s="3" t="s">
        <v>241</v>
      </c>
      <c r="G274" s="3" t="s">
        <v>242</v>
      </c>
      <c r="H274" s="3" t="s">
        <v>32</v>
      </c>
      <c r="I274" s="3" t="s">
        <v>242</v>
      </c>
      <c r="J274" s="3" t="s">
        <v>48</v>
      </c>
      <c r="K274" s="3" t="s">
        <v>243</v>
      </c>
      <c r="L274" s="3" t="s">
        <v>244</v>
      </c>
      <c r="M274" t="b">
        <v>1</v>
      </c>
      <c r="N274" s="3" t="s">
        <v>139</v>
      </c>
      <c r="O274" s="3" t="s">
        <v>241</v>
      </c>
      <c r="P274" s="3" t="s">
        <v>241</v>
      </c>
      <c r="Q274" s="3" t="s">
        <v>36</v>
      </c>
      <c r="R274" s="3" t="s">
        <v>54</v>
      </c>
      <c r="S274" s="3"/>
      <c r="T274" s="2">
        <v>8016</v>
      </c>
      <c r="U274" s="3" t="s">
        <v>244</v>
      </c>
      <c r="V274" s="3"/>
      <c r="W274" s="3" t="s">
        <v>39</v>
      </c>
      <c r="X274" s="3" t="s">
        <v>40</v>
      </c>
      <c r="Y274" s="3"/>
      <c r="Z274" s="3"/>
      <c r="AA274" s="3" t="s">
        <v>41</v>
      </c>
    </row>
    <row r="275" spans="1:27" x14ac:dyDescent="0.2">
      <c r="A275" s="5">
        <v>2867</v>
      </c>
      <c r="B275">
        <v>36990</v>
      </c>
      <c r="C275" s="3" t="s">
        <v>660</v>
      </c>
      <c r="D275" s="3" t="s">
        <v>661</v>
      </c>
      <c r="E275" s="3" t="s">
        <v>240</v>
      </c>
      <c r="F275" s="3" t="s">
        <v>241</v>
      </c>
      <c r="G275" s="3" t="s">
        <v>242</v>
      </c>
      <c r="H275" s="3" t="s">
        <v>32</v>
      </c>
      <c r="I275" s="3" t="s">
        <v>242</v>
      </c>
      <c r="J275" s="3" t="s">
        <v>48</v>
      </c>
      <c r="K275" s="3" t="s">
        <v>243</v>
      </c>
      <c r="L275" s="3" t="s">
        <v>244</v>
      </c>
      <c r="M275" t="b">
        <v>1</v>
      </c>
      <c r="N275" s="3" t="s">
        <v>139</v>
      </c>
      <c r="O275" s="3" t="s">
        <v>241</v>
      </c>
      <c r="P275" s="3" t="s">
        <v>241</v>
      </c>
      <c r="Q275" s="3" t="s">
        <v>36</v>
      </c>
      <c r="R275" s="3" t="s">
        <v>54</v>
      </c>
      <c r="S275" s="3"/>
      <c r="T275" s="2">
        <v>8016</v>
      </c>
      <c r="U275" s="3" t="s">
        <v>244</v>
      </c>
      <c r="V275" s="3"/>
      <c r="W275" s="3" t="s">
        <v>39</v>
      </c>
      <c r="X275" s="3" t="s">
        <v>40</v>
      </c>
      <c r="Y275" s="3"/>
      <c r="Z275" s="3"/>
      <c r="AA275" s="3" t="s">
        <v>41</v>
      </c>
    </row>
    <row r="276" spans="1:27" x14ac:dyDescent="0.2">
      <c r="A276" s="5">
        <v>2868</v>
      </c>
      <c r="B276">
        <v>36806</v>
      </c>
      <c r="C276" s="3" t="s">
        <v>662</v>
      </c>
      <c r="D276" s="3" t="s">
        <v>663</v>
      </c>
      <c r="E276" s="3" t="s">
        <v>240</v>
      </c>
      <c r="F276" s="3" t="s">
        <v>241</v>
      </c>
      <c r="G276" s="3" t="s">
        <v>242</v>
      </c>
      <c r="H276" s="3" t="s">
        <v>32</v>
      </c>
      <c r="I276" s="3" t="s">
        <v>242</v>
      </c>
      <c r="J276" s="3" t="s">
        <v>48</v>
      </c>
      <c r="K276" s="3" t="s">
        <v>243</v>
      </c>
      <c r="L276" s="3" t="s">
        <v>244</v>
      </c>
      <c r="M276" t="b">
        <v>1</v>
      </c>
      <c r="N276" s="3" t="s">
        <v>139</v>
      </c>
      <c r="O276" s="3" t="s">
        <v>241</v>
      </c>
      <c r="P276" s="3" t="s">
        <v>241</v>
      </c>
      <c r="Q276" s="3" t="s">
        <v>36</v>
      </c>
      <c r="R276" s="3" t="s">
        <v>54</v>
      </c>
      <c r="S276" s="3"/>
      <c r="T276" s="2">
        <v>8016</v>
      </c>
      <c r="U276" s="3" t="s">
        <v>244</v>
      </c>
      <c r="V276" s="3"/>
      <c r="W276" s="3" t="s">
        <v>39</v>
      </c>
      <c r="X276" s="3" t="s">
        <v>40</v>
      </c>
      <c r="Y276" s="3"/>
      <c r="Z276" s="3"/>
      <c r="AA276" s="3" t="s">
        <v>41</v>
      </c>
    </row>
    <row r="277" spans="1:27" x14ac:dyDescent="0.2">
      <c r="A277" s="5">
        <v>2869</v>
      </c>
      <c r="C277" s="3" t="s">
        <v>664</v>
      </c>
      <c r="D277" s="3" t="s">
        <v>665</v>
      </c>
      <c r="E277" s="3" t="s">
        <v>240</v>
      </c>
      <c r="F277" s="3" t="s">
        <v>241</v>
      </c>
      <c r="G277" s="3" t="s">
        <v>242</v>
      </c>
      <c r="H277" s="3" t="s">
        <v>32</v>
      </c>
      <c r="I277" s="3" t="s">
        <v>242</v>
      </c>
      <c r="J277" s="3" t="s">
        <v>48</v>
      </c>
      <c r="K277" s="3" t="s">
        <v>243</v>
      </c>
      <c r="L277" s="3" t="s">
        <v>244</v>
      </c>
      <c r="M277" t="b">
        <v>1</v>
      </c>
      <c r="N277" s="3" t="s">
        <v>139</v>
      </c>
      <c r="O277" s="3" t="s">
        <v>241</v>
      </c>
      <c r="P277" s="3" t="s">
        <v>241</v>
      </c>
      <c r="Q277" s="3" t="s">
        <v>36</v>
      </c>
      <c r="R277" s="3" t="s">
        <v>54</v>
      </c>
      <c r="S277" s="3"/>
      <c r="T277" s="2"/>
      <c r="U277" s="3" t="s">
        <v>244</v>
      </c>
      <c r="V277" s="3"/>
      <c r="W277" s="3" t="s">
        <v>39</v>
      </c>
      <c r="X277" s="3" t="s">
        <v>40</v>
      </c>
      <c r="Y277" s="3"/>
      <c r="Z277" s="3">
        <v>1829</v>
      </c>
      <c r="AA277" s="3" t="s">
        <v>639</v>
      </c>
    </row>
    <row r="278" spans="1:27" x14ac:dyDescent="0.2">
      <c r="A278" s="5">
        <v>2870</v>
      </c>
      <c r="C278" s="3" t="s">
        <v>666</v>
      </c>
      <c r="D278" s="3" t="s">
        <v>667</v>
      </c>
      <c r="E278" s="3" t="s">
        <v>240</v>
      </c>
      <c r="F278" s="3" t="s">
        <v>241</v>
      </c>
      <c r="G278" s="3" t="s">
        <v>242</v>
      </c>
      <c r="H278" s="3" t="s">
        <v>32</v>
      </c>
      <c r="I278" s="3" t="s">
        <v>242</v>
      </c>
      <c r="J278" s="3" t="s">
        <v>48</v>
      </c>
      <c r="K278" s="3" t="s">
        <v>243</v>
      </c>
      <c r="L278" s="3" t="s">
        <v>244</v>
      </c>
      <c r="M278" t="b">
        <v>1</v>
      </c>
      <c r="N278" s="3" t="s">
        <v>139</v>
      </c>
      <c r="O278" s="3" t="s">
        <v>241</v>
      </c>
      <c r="P278" s="3" t="s">
        <v>241</v>
      </c>
      <c r="Q278" s="3" t="s">
        <v>36</v>
      </c>
      <c r="R278" s="3" t="s">
        <v>54</v>
      </c>
      <c r="S278" s="3"/>
      <c r="T278" s="2"/>
      <c r="U278" s="3" t="s">
        <v>244</v>
      </c>
      <c r="V278" s="3"/>
      <c r="W278" s="3" t="s">
        <v>39</v>
      </c>
      <c r="X278" s="3" t="s">
        <v>40</v>
      </c>
      <c r="Y278" s="3"/>
      <c r="Z278" s="3"/>
      <c r="AA278" s="3" t="s">
        <v>41</v>
      </c>
    </row>
    <row r="279" spans="1:27" x14ac:dyDescent="0.2">
      <c r="A279" s="5">
        <v>2871</v>
      </c>
      <c r="C279" s="3"/>
      <c r="D279" s="3" t="s">
        <v>668</v>
      </c>
      <c r="E279" s="3" t="s">
        <v>29</v>
      </c>
      <c r="F279" s="3" t="s">
        <v>30</v>
      </c>
      <c r="G279" s="3" t="s">
        <v>59</v>
      </c>
      <c r="H279" s="3" t="s">
        <v>32</v>
      </c>
      <c r="I279" s="3" t="s">
        <v>57</v>
      </c>
      <c r="J279" s="3" t="s">
        <v>31</v>
      </c>
      <c r="K279" s="3" t="s">
        <v>34</v>
      </c>
      <c r="L279" s="3" t="s">
        <v>31</v>
      </c>
      <c r="M279" t="b">
        <v>1</v>
      </c>
      <c r="N279" s="3" t="s">
        <v>35</v>
      </c>
      <c r="O279" s="3" t="s">
        <v>30</v>
      </c>
      <c r="P279" s="3" t="s">
        <v>30</v>
      </c>
      <c r="Q279" s="3" t="s">
        <v>36</v>
      </c>
      <c r="R279" s="3" t="s">
        <v>37</v>
      </c>
      <c r="S279" s="3"/>
      <c r="T279" s="2"/>
      <c r="U279" s="3" t="s">
        <v>31</v>
      </c>
      <c r="V279" s="3"/>
      <c r="W279" s="3" t="s">
        <v>39</v>
      </c>
      <c r="X279" s="3" t="s">
        <v>40</v>
      </c>
      <c r="Y279" s="3"/>
      <c r="Z279" s="3"/>
      <c r="AA279" s="3" t="s">
        <v>41</v>
      </c>
    </row>
    <row r="280" spans="1:27" x14ac:dyDescent="0.2">
      <c r="A280" s="5">
        <v>2872</v>
      </c>
      <c r="C280" s="3" t="s">
        <v>669</v>
      </c>
      <c r="D280" s="3" t="s">
        <v>670</v>
      </c>
      <c r="E280" s="3" t="s">
        <v>29</v>
      </c>
      <c r="F280" s="3" t="s">
        <v>30</v>
      </c>
      <c r="G280" s="3" t="s">
        <v>59</v>
      </c>
      <c r="H280" s="3" t="s">
        <v>32</v>
      </c>
      <c r="I280" s="3" t="s">
        <v>57</v>
      </c>
      <c r="J280" s="3" t="s">
        <v>31</v>
      </c>
      <c r="K280" s="3" t="s">
        <v>34</v>
      </c>
      <c r="L280" s="3" t="s">
        <v>31</v>
      </c>
      <c r="M280" t="b">
        <v>1</v>
      </c>
      <c r="N280" s="3" t="s">
        <v>35</v>
      </c>
      <c r="O280" s="3" t="s">
        <v>30</v>
      </c>
      <c r="P280" s="3" t="s">
        <v>30</v>
      </c>
      <c r="Q280" s="3" t="s">
        <v>36</v>
      </c>
      <c r="R280" s="3" t="s">
        <v>37</v>
      </c>
      <c r="S280" s="3"/>
      <c r="T280" s="2"/>
      <c r="U280" s="3" t="s">
        <v>31</v>
      </c>
      <c r="V280" s="3"/>
      <c r="W280" s="3" t="s">
        <v>39</v>
      </c>
      <c r="X280" s="3" t="s">
        <v>40</v>
      </c>
      <c r="Y280" s="3"/>
      <c r="Z280" s="3"/>
      <c r="AA280" s="3" t="s">
        <v>41</v>
      </c>
    </row>
    <row r="281" spans="1:27" x14ac:dyDescent="0.2">
      <c r="A281" s="5">
        <v>2873</v>
      </c>
      <c r="C281" s="3" t="s">
        <v>671</v>
      </c>
      <c r="D281" s="3" t="s">
        <v>672</v>
      </c>
      <c r="E281" s="3" t="s">
        <v>57</v>
      </c>
      <c r="F281" s="3" t="s">
        <v>58</v>
      </c>
      <c r="G281" s="3" t="s">
        <v>59</v>
      </c>
      <c r="H281" s="3" t="s">
        <v>60</v>
      </c>
      <c r="I281" s="3" t="s">
        <v>57</v>
      </c>
      <c r="J281" s="3" t="s">
        <v>31</v>
      </c>
      <c r="K281" s="3" t="s">
        <v>34</v>
      </c>
      <c r="L281" s="3" t="s">
        <v>31</v>
      </c>
      <c r="M281" t="b">
        <v>1</v>
      </c>
      <c r="N281" s="3" t="s">
        <v>35</v>
      </c>
      <c r="O281" s="3" t="s">
        <v>58</v>
      </c>
      <c r="P281" s="3" t="s">
        <v>61</v>
      </c>
      <c r="Q281" s="3" t="s">
        <v>62</v>
      </c>
      <c r="R281" s="3" t="s">
        <v>63</v>
      </c>
      <c r="S281" s="3"/>
      <c r="T281" s="2"/>
      <c r="U281" s="3" t="s">
        <v>31</v>
      </c>
      <c r="V281" s="3"/>
      <c r="W281" s="3" t="s">
        <v>39</v>
      </c>
      <c r="X281" s="3" t="s">
        <v>40</v>
      </c>
      <c r="Y281" s="3"/>
      <c r="Z281" s="3"/>
      <c r="AA281" s="3" t="s">
        <v>41</v>
      </c>
    </row>
    <row r="282" spans="1:27" x14ac:dyDescent="0.2">
      <c r="A282" s="5">
        <v>2874</v>
      </c>
      <c r="C282" s="3" t="s">
        <v>673</v>
      </c>
      <c r="D282" s="3" t="s">
        <v>674</v>
      </c>
      <c r="E282" s="3" t="s">
        <v>57</v>
      </c>
      <c r="F282" s="3" t="s">
        <v>58</v>
      </c>
      <c r="G282" s="3" t="s">
        <v>59</v>
      </c>
      <c r="H282" s="3" t="s">
        <v>60</v>
      </c>
      <c r="I282" s="3" t="s">
        <v>57</v>
      </c>
      <c r="J282" s="3" t="s">
        <v>31</v>
      </c>
      <c r="K282" s="3" t="s">
        <v>34</v>
      </c>
      <c r="L282" s="3" t="s">
        <v>31</v>
      </c>
      <c r="M282" t="b">
        <v>1</v>
      </c>
      <c r="N282" s="3" t="s">
        <v>35</v>
      </c>
      <c r="O282" s="3" t="s">
        <v>58</v>
      </c>
      <c r="P282" s="3" t="s">
        <v>61</v>
      </c>
      <c r="Q282" s="3" t="s">
        <v>62</v>
      </c>
      <c r="R282" s="3" t="s">
        <v>63</v>
      </c>
      <c r="S282" s="3"/>
      <c r="T282" s="2"/>
      <c r="U282" s="3" t="s">
        <v>31</v>
      </c>
      <c r="V282" s="3"/>
      <c r="W282" s="3" t="s">
        <v>39</v>
      </c>
      <c r="X282" s="3" t="s">
        <v>40</v>
      </c>
      <c r="Y282" s="3"/>
      <c r="Z282" s="3"/>
      <c r="AA282" s="3" t="s">
        <v>41</v>
      </c>
    </row>
    <row r="283" spans="1:27" x14ac:dyDescent="0.2">
      <c r="A283" s="5">
        <v>2875</v>
      </c>
      <c r="B283">
        <v>38986</v>
      </c>
      <c r="C283" s="3" t="s">
        <v>675</v>
      </c>
      <c r="D283" s="3" t="s">
        <v>676</v>
      </c>
      <c r="E283" s="3" t="s">
        <v>57</v>
      </c>
      <c r="F283" s="3" t="s">
        <v>58</v>
      </c>
      <c r="G283" s="3" t="s">
        <v>31</v>
      </c>
      <c r="H283" s="3" t="s">
        <v>60</v>
      </c>
      <c r="I283" s="3" t="s">
        <v>57</v>
      </c>
      <c r="J283" s="3" t="s">
        <v>31</v>
      </c>
      <c r="K283" s="3" t="s">
        <v>34</v>
      </c>
      <c r="L283" s="3" t="s">
        <v>31</v>
      </c>
      <c r="M283" t="b">
        <v>1</v>
      </c>
      <c r="N283" s="3" t="s">
        <v>35</v>
      </c>
      <c r="O283" s="3" t="s">
        <v>58</v>
      </c>
      <c r="P283" s="3" t="s">
        <v>61</v>
      </c>
      <c r="Q283" s="3" t="s">
        <v>62</v>
      </c>
      <c r="R283" s="3" t="s">
        <v>63</v>
      </c>
      <c r="S283" s="3"/>
      <c r="T283" s="2">
        <v>2072</v>
      </c>
      <c r="U283" s="3" t="s">
        <v>31</v>
      </c>
      <c r="V283" s="3"/>
      <c r="W283" s="3" t="s">
        <v>39</v>
      </c>
      <c r="X283" s="3" t="s">
        <v>40</v>
      </c>
      <c r="Y283" s="3"/>
      <c r="Z283" s="3"/>
      <c r="AA283" s="3" t="s">
        <v>41</v>
      </c>
    </row>
    <row r="284" spans="1:27" x14ac:dyDescent="0.2">
      <c r="A284" s="5">
        <v>2876</v>
      </c>
      <c r="C284" s="3" t="s">
        <v>677</v>
      </c>
      <c r="D284" s="3" t="s">
        <v>678</v>
      </c>
      <c r="E284" s="3" t="s">
        <v>57</v>
      </c>
      <c r="F284" s="3" t="s">
        <v>58</v>
      </c>
      <c r="G284" s="3" t="s">
        <v>31</v>
      </c>
      <c r="H284" s="3" t="s">
        <v>60</v>
      </c>
      <c r="I284" s="3" t="s">
        <v>57</v>
      </c>
      <c r="J284" s="3" t="s">
        <v>31</v>
      </c>
      <c r="K284" s="3" t="s">
        <v>34</v>
      </c>
      <c r="L284" s="3" t="s">
        <v>31</v>
      </c>
      <c r="M284" t="b">
        <v>1</v>
      </c>
      <c r="N284" s="3" t="s">
        <v>35</v>
      </c>
      <c r="O284" s="3" t="s">
        <v>58</v>
      </c>
      <c r="P284" s="3" t="s">
        <v>61</v>
      </c>
      <c r="Q284" s="3" t="s">
        <v>62</v>
      </c>
      <c r="R284" s="3" t="s">
        <v>63</v>
      </c>
      <c r="S284" s="3"/>
      <c r="T284" s="2"/>
      <c r="U284" s="3" t="s">
        <v>31</v>
      </c>
      <c r="V284" s="3"/>
      <c r="W284" s="3" t="s">
        <v>39</v>
      </c>
      <c r="X284" s="3" t="s">
        <v>40</v>
      </c>
      <c r="Y284" s="3"/>
      <c r="Z284" s="3"/>
      <c r="AA284" s="3" t="s">
        <v>41</v>
      </c>
    </row>
    <row r="285" spans="1:27" x14ac:dyDescent="0.2">
      <c r="A285" s="5">
        <v>2877</v>
      </c>
      <c r="C285" s="3"/>
      <c r="D285" s="3" t="s">
        <v>679</v>
      </c>
      <c r="E285" s="3" t="s">
        <v>29</v>
      </c>
      <c r="F285" s="3" t="s">
        <v>30</v>
      </c>
      <c r="G285" s="3" t="s">
        <v>38</v>
      </c>
      <c r="H285" s="3" t="s">
        <v>32</v>
      </c>
      <c r="I285" s="3" t="s">
        <v>38</v>
      </c>
      <c r="J285" s="3" t="s">
        <v>31</v>
      </c>
      <c r="K285" s="3" t="s">
        <v>34</v>
      </c>
      <c r="L285" s="3" t="s">
        <v>31</v>
      </c>
      <c r="M285" t="b">
        <v>1</v>
      </c>
      <c r="N285" s="3" t="s">
        <v>35</v>
      </c>
      <c r="O285" s="3" t="s">
        <v>30</v>
      </c>
      <c r="P285" s="3" t="s">
        <v>30</v>
      </c>
      <c r="Q285" s="3" t="s">
        <v>36</v>
      </c>
      <c r="R285" s="3" t="s">
        <v>37</v>
      </c>
      <c r="S285" s="3"/>
      <c r="T285" s="2"/>
      <c r="U285" s="3" t="s">
        <v>31</v>
      </c>
      <c r="V285" s="3"/>
      <c r="W285" s="3" t="s">
        <v>39</v>
      </c>
      <c r="X285" s="3" t="s">
        <v>40</v>
      </c>
      <c r="Y285" s="3"/>
      <c r="Z285" s="3">
        <v>3683</v>
      </c>
      <c r="AA285" s="3" t="s">
        <v>43</v>
      </c>
    </row>
    <row r="286" spans="1:27" x14ac:dyDescent="0.2">
      <c r="A286" s="5">
        <v>2878</v>
      </c>
      <c r="C286" s="3"/>
      <c r="D286" s="3" t="s">
        <v>680</v>
      </c>
      <c r="E286" s="3" t="s">
        <v>29</v>
      </c>
      <c r="F286" s="3" t="s">
        <v>30</v>
      </c>
      <c r="G286" s="3" t="s">
        <v>38</v>
      </c>
      <c r="H286" s="3" t="s">
        <v>32</v>
      </c>
      <c r="I286" s="3" t="s">
        <v>38</v>
      </c>
      <c r="J286" s="3" t="s">
        <v>31</v>
      </c>
      <c r="K286" s="3" t="s">
        <v>34</v>
      </c>
      <c r="L286" s="3" t="s">
        <v>31</v>
      </c>
      <c r="M286" t="b">
        <v>1</v>
      </c>
      <c r="N286" s="3" t="s">
        <v>35</v>
      </c>
      <c r="O286" s="3" t="s">
        <v>30</v>
      </c>
      <c r="P286" s="3" t="s">
        <v>30</v>
      </c>
      <c r="Q286" s="3" t="s">
        <v>36</v>
      </c>
      <c r="R286" s="3" t="s">
        <v>37</v>
      </c>
      <c r="S286" s="3"/>
      <c r="T286" s="2"/>
      <c r="U286" s="3" t="s">
        <v>31</v>
      </c>
      <c r="V286" s="3"/>
      <c r="W286" s="3" t="s">
        <v>39</v>
      </c>
      <c r="X286" s="3" t="s">
        <v>40</v>
      </c>
      <c r="Y286" s="3"/>
      <c r="Z286" s="3"/>
      <c r="AA286" s="3" t="s">
        <v>41</v>
      </c>
    </row>
    <row r="287" spans="1:27" x14ac:dyDescent="0.2">
      <c r="A287" s="5">
        <v>2879</v>
      </c>
      <c r="C287" s="3" t="s">
        <v>681</v>
      </c>
      <c r="D287" s="3" t="s">
        <v>682</v>
      </c>
      <c r="E287" s="3" t="s">
        <v>57</v>
      </c>
      <c r="F287" s="3" t="s">
        <v>58</v>
      </c>
      <c r="G287" s="3" t="s">
        <v>31</v>
      </c>
      <c r="H287" s="3" t="s">
        <v>60</v>
      </c>
      <c r="I287" s="3" t="s">
        <v>57</v>
      </c>
      <c r="J287" s="3" t="s">
        <v>31</v>
      </c>
      <c r="K287" s="3" t="s">
        <v>34</v>
      </c>
      <c r="L287" s="3" t="s">
        <v>31</v>
      </c>
      <c r="M287" t="b">
        <v>1</v>
      </c>
      <c r="N287" s="3" t="s">
        <v>35</v>
      </c>
      <c r="O287" s="3" t="s">
        <v>58</v>
      </c>
      <c r="P287" s="3" t="s">
        <v>61</v>
      </c>
      <c r="Q287" s="3" t="s">
        <v>62</v>
      </c>
      <c r="R287" s="3" t="s">
        <v>63</v>
      </c>
      <c r="S287" s="3"/>
      <c r="T287" s="2"/>
      <c r="U287" s="3" t="s">
        <v>31</v>
      </c>
      <c r="V287" s="3"/>
      <c r="W287" s="3" t="s">
        <v>39</v>
      </c>
      <c r="X287" s="3" t="s">
        <v>40</v>
      </c>
      <c r="Y287" s="3"/>
      <c r="Z287" s="3"/>
      <c r="AA287" s="3" t="s">
        <v>41</v>
      </c>
    </row>
    <row r="288" spans="1:27" x14ac:dyDescent="0.2">
      <c r="A288" s="5">
        <v>2880</v>
      </c>
      <c r="C288" s="3" t="s">
        <v>683</v>
      </c>
      <c r="D288" s="3" t="s">
        <v>684</v>
      </c>
      <c r="E288" s="3" t="s">
        <v>57</v>
      </c>
      <c r="F288" s="3" t="s">
        <v>58</v>
      </c>
      <c r="G288" s="3" t="s">
        <v>31</v>
      </c>
      <c r="H288" s="3" t="s">
        <v>60</v>
      </c>
      <c r="I288" s="3" t="s">
        <v>57</v>
      </c>
      <c r="J288" s="3" t="s">
        <v>31</v>
      </c>
      <c r="K288" s="3" t="s">
        <v>34</v>
      </c>
      <c r="L288" s="3" t="s">
        <v>31</v>
      </c>
      <c r="M288" t="b">
        <v>1</v>
      </c>
      <c r="N288" s="3" t="s">
        <v>35</v>
      </c>
      <c r="O288" s="3" t="s">
        <v>58</v>
      </c>
      <c r="P288" s="3" t="s">
        <v>61</v>
      </c>
      <c r="Q288" s="3" t="s">
        <v>62</v>
      </c>
      <c r="R288" s="3" t="s">
        <v>63</v>
      </c>
      <c r="S288" s="3"/>
      <c r="T288" s="2"/>
      <c r="U288" s="3" t="s">
        <v>31</v>
      </c>
      <c r="V288" s="3"/>
      <c r="W288" s="3" t="s">
        <v>39</v>
      </c>
      <c r="X288" s="3" t="s">
        <v>40</v>
      </c>
      <c r="Y288" s="3"/>
      <c r="Z288" s="3"/>
      <c r="AA288" s="3" t="s">
        <v>41</v>
      </c>
    </row>
    <row r="289" spans="1:27" x14ac:dyDescent="0.2">
      <c r="A289" s="5">
        <v>2881</v>
      </c>
      <c r="B289">
        <v>35043</v>
      </c>
      <c r="C289" s="3"/>
      <c r="D289" s="3" t="s">
        <v>685</v>
      </c>
      <c r="E289" s="3" t="s">
        <v>192</v>
      </c>
      <c r="F289" s="3" t="s">
        <v>193</v>
      </c>
      <c r="G289" s="3" t="s">
        <v>329</v>
      </c>
      <c r="H289" s="3" t="s">
        <v>194</v>
      </c>
      <c r="I289" s="3" t="s">
        <v>329</v>
      </c>
      <c r="J289" s="3" t="s">
        <v>31</v>
      </c>
      <c r="K289" s="3" t="s">
        <v>330</v>
      </c>
      <c r="L289" s="3" t="s">
        <v>31</v>
      </c>
      <c r="M289" t="b">
        <v>1</v>
      </c>
      <c r="N289" s="3" t="s">
        <v>35</v>
      </c>
      <c r="O289" s="3" t="s">
        <v>193</v>
      </c>
      <c r="P289" s="3" t="s">
        <v>193</v>
      </c>
      <c r="Q289" s="3" t="s">
        <v>192</v>
      </c>
      <c r="R289" s="3" t="s">
        <v>192</v>
      </c>
      <c r="S289" s="3"/>
      <c r="T289" s="2">
        <v>2072</v>
      </c>
      <c r="U289" s="3" t="s">
        <v>115</v>
      </c>
      <c r="V289" s="3"/>
      <c r="W289" s="3" t="s">
        <v>39</v>
      </c>
      <c r="X289" s="3" t="s">
        <v>40</v>
      </c>
      <c r="Y289" s="3"/>
      <c r="Z289" s="3"/>
      <c r="AA289" s="3" t="s">
        <v>41</v>
      </c>
    </row>
    <row r="290" spans="1:27" x14ac:dyDescent="0.2">
      <c r="A290" s="5">
        <v>2882</v>
      </c>
      <c r="B290">
        <v>37297</v>
      </c>
      <c r="C290" s="3" t="s">
        <v>686</v>
      </c>
      <c r="D290" s="3" t="s">
        <v>687</v>
      </c>
      <c r="E290" s="3" t="s">
        <v>192</v>
      </c>
      <c r="F290" s="3" t="s">
        <v>193</v>
      </c>
      <c r="G290" s="3" t="s">
        <v>329</v>
      </c>
      <c r="H290" s="3" t="s">
        <v>194</v>
      </c>
      <c r="I290" s="3" t="s">
        <v>329</v>
      </c>
      <c r="J290" s="3" t="s">
        <v>31</v>
      </c>
      <c r="K290" s="3" t="s">
        <v>330</v>
      </c>
      <c r="L290" s="3" t="s">
        <v>31</v>
      </c>
      <c r="M290" t="b">
        <v>1</v>
      </c>
      <c r="N290" s="3" t="s">
        <v>35</v>
      </c>
      <c r="O290" s="3" t="s">
        <v>193</v>
      </c>
      <c r="P290" s="3" t="s">
        <v>193</v>
      </c>
      <c r="Q290" s="3" t="s">
        <v>192</v>
      </c>
      <c r="R290" s="3" t="s">
        <v>192</v>
      </c>
      <c r="S290" s="3"/>
      <c r="T290" s="2">
        <v>2000</v>
      </c>
      <c r="U290" s="3" t="s">
        <v>50</v>
      </c>
      <c r="V290" s="3"/>
      <c r="W290" s="3" t="s">
        <v>39</v>
      </c>
      <c r="X290" s="3" t="s">
        <v>40</v>
      </c>
      <c r="Y290" s="3"/>
      <c r="Z290" s="3"/>
      <c r="AA290" s="3" t="s">
        <v>41</v>
      </c>
    </row>
    <row r="291" spans="1:27" x14ac:dyDescent="0.2">
      <c r="A291" s="5">
        <v>2883</v>
      </c>
      <c r="C291" s="3" t="s">
        <v>688</v>
      </c>
      <c r="D291" s="3" t="s">
        <v>689</v>
      </c>
      <c r="E291" s="3" t="s">
        <v>192</v>
      </c>
      <c r="F291" s="3" t="s">
        <v>193</v>
      </c>
      <c r="G291" s="3" t="s">
        <v>329</v>
      </c>
      <c r="H291" s="3" t="s">
        <v>194</v>
      </c>
      <c r="I291" s="3" t="s">
        <v>329</v>
      </c>
      <c r="J291" s="3" t="s">
        <v>31</v>
      </c>
      <c r="K291" s="3" t="s">
        <v>330</v>
      </c>
      <c r="L291" s="3" t="s">
        <v>31</v>
      </c>
      <c r="M291" t="b">
        <v>1</v>
      </c>
      <c r="N291" s="3" t="s">
        <v>35</v>
      </c>
      <c r="O291" s="3" t="s">
        <v>193</v>
      </c>
      <c r="P291" s="3" t="s">
        <v>193</v>
      </c>
      <c r="Q291" s="3" t="s">
        <v>192</v>
      </c>
      <c r="R291" s="3" t="s">
        <v>192</v>
      </c>
      <c r="S291" s="3"/>
      <c r="T291" s="2"/>
      <c r="U291" s="3" t="s">
        <v>50</v>
      </c>
      <c r="V291" s="3"/>
      <c r="W291" s="3" t="s">
        <v>39</v>
      </c>
      <c r="X291" s="3" t="s">
        <v>40</v>
      </c>
      <c r="Y291" s="3"/>
      <c r="Z291" s="3"/>
      <c r="AA291" s="3" t="s">
        <v>41</v>
      </c>
    </row>
    <row r="292" spans="1:27" x14ac:dyDescent="0.2">
      <c r="A292" s="5">
        <v>2884</v>
      </c>
      <c r="C292" s="3" t="s">
        <v>690</v>
      </c>
      <c r="D292" s="3" t="s">
        <v>691</v>
      </c>
      <c r="E292" s="3" t="s">
        <v>192</v>
      </c>
      <c r="F292" s="3" t="s">
        <v>193</v>
      </c>
      <c r="G292" s="3" t="s">
        <v>329</v>
      </c>
      <c r="H292" s="3" t="s">
        <v>194</v>
      </c>
      <c r="I292" s="3" t="s">
        <v>329</v>
      </c>
      <c r="J292" s="3" t="s">
        <v>31</v>
      </c>
      <c r="K292" s="3" t="s">
        <v>330</v>
      </c>
      <c r="L292" s="3" t="s">
        <v>31</v>
      </c>
      <c r="M292" t="b">
        <v>1</v>
      </c>
      <c r="N292" s="3" t="s">
        <v>35</v>
      </c>
      <c r="O292" s="3" t="s">
        <v>193</v>
      </c>
      <c r="P292" s="3" t="s">
        <v>193</v>
      </c>
      <c r="Q292" s="3" t="s">
        <v>192</v>
      </c>
      <c r="R292" s="3" t="s">
        <v>192</v>
      </c>
      <c r="S292" s="3"/>
      <c r="T292" s="2"/>
      <c r="U292" s="3" t="s">
        <v>244</v>
      </c>
      <c r="V292" s="3"/>
      <c r="W292" s="3" t="s">
        <v>39</v>
      </c>
      <c r="X292" s="3" t="s">
        <v>40</v>
      </c>
      <c r="Y292" s="3"/>
      <c r="Z292" s="3"/>
      <c r="AA292" s="3" t="s">
        <v>41</v>
      </c>
    </row>
    <row r="293" spans="1:27" x14ac:dyDescent="0.2">
      <c r="A293" s="5">
        <v>2888</v>
      </c>
      <c r="C293" s="3" t="s">
        <v>692</v>
      </c>
      <c r="D293" s="3" t="s">
        <v>693</v>
      </c>
      <c r="E293" s="3" t="s">
        <v>78</v>
      </c>
      <c r="F293" s="3" t="s">
        <v>79</v>
      </c>
      <c r="G293" s="3" t="s">
        <v>80</v>
      </c>
      <c r="H293" s="3" t="s">
        <v>32</v>
      </c>
      <c r="I293" s="3" t="s">
        <v>80</v>
      </c>
      <c r="J293" s="3" t="s">
        <v>81</v>
      </c>
      <c r="K293" s="3" t="s">
        <v>82</v>
      </c>
      <c r="L293" s="3" t="s">
        <v>83</v>
      </c>
      <c r="M293" t="b">
        <v>1</v>
      </c>
      <c r="N293" s="3" t="s">
        <v>84</v>
      </c>
      <c r="O293" s="3" t="s">
        <v>79</v>
      </c>
      <c r="P293" s="3" t="s">
        <v>79</v>
      </c>
      <c r="Q293" s="3" t="s">
        <v>81</v>
      </c>
      <c r="R293" s="3" t="s">
        <v>85</v>
      </c>
      <c r="S293" s="3"/>
      <c r="T293" s="2"/>
      <c r="U293" s="3" t="s">
        <v>81</v>
      </c>
      <c r="V293" s="3"/>
      <c r="W293" s="3" t="s">
        <v>39</v>
      </c>
      <c r="X293" s="3" t="s">
        <v>40</v>
      </c>
      <c r="Y293" s="3"/>
      <c r="Z293" s="3"/>
      <c r="AA293" s="3" t="s">
        <v>41</v>
      </c>
    </row>
    <row r="294" spans="1:27" x14ac:dyDescent="0.2">
      <c r="A294" s="5">
        <v>2889</v>
      </c>
      <c r="C294" s="3" t="s">
        <v>694</v>
      </c>
      <c r="D294" s="3" t="s">
        <v>695</v>
      </c>
      <c r="E294" s="3" t="s">
        <v>78</v>
      </c>
      <c r="F294" s="3" t="s">
        <v>79</v>
      </c>
      <c r="G294" s="3" t="s">
        <v>80</v>
      </c>
      <c r="H294" s="3" t="s">
        <v>32</v>
      </c>
      <c r="I294" s="3" t="s">
        <v>80</v>
      </c>
      <c r="J294" s="3" t="s">
        <v>81</v>
      </c>
      <c r="K294" s="3" t="s">
        <v>82</v>
      </c>
      <c r="L294" s="3" t="s">
        <v>83</v>
      </c>
      <c r="M294" t="b">
        <v>1</v>
      </c>
      <c r="N294" s="3" t="s">
        <v>84</v>
      </c>
      <c r="O294" s="3" t="s">
        <v>79</v>
      </c>
      <c r="P294" s="3" t="s">
        <v>79</v>
      </c>
      <c r="Q294" s="3" t="s">
        <v>81</v>
      </c>
      <c r="R294" s="3" t="s">
        <v>85</v>
      </c>
      <c r="S294" s="3"/>
      <c r="T294" s="2"/>
      <c r="U294" s="3" t="s">
        <v>81</v>
      </c>
      <c r="V294" s="3"/>
      <c r="W294" s="3" t="s">
        <v>39</v>
      </c>
      <c r="X294" s="3" t="s">
        <v>40</v>
      </c>
      <c r="Y294" s="3"/>
      <c r="Z294" s="3"/>
      <c r="AA294" s="3" t="s">
        <v>41</v>
      </c>
    </row>
    <row r="295" spans="1:27" x14ac:dyDescent="0.2">
      <c r="A295" s="5">
        <v>2890</v>
      </c>
      <c r="C295" s="3" t="s">
        <v>696</v>
      </c>
      <c r="D295" s="3" t="s">
        <v>697</v>
      </c>
      <c r="E295" s="3" t="s">
        <v>78</v>
      </c>
      <c r="F295" s="3" t="s">
        <v>79</v>
      </c>
      <c r="G295" s="3" t="s">
        <v>80</v>
      </c>
      <c r="H295" s="3" t="s">
        <v>32</v>
      </c>
      <c r="I295" s="3" t="s">
        <v>80</v>
      </c>
      <c r="J295" s="3" t="s">
        <v>81</v>
      </c>
      <c r="K295" s="3" t="s">
        <v>82</v>
      </c>
      <c r="L295" s="3" t="s">
        <v>83</v>
      </c>
      <c r="M295" t="b">
        <v>1</v>
      </c>
      <c r="N295" s="3" t="s">
        <v>84</v>
      </c>
      <c r="O295" s="3" t="s">
        <v>79</v>
      </c>
      <c r="P295" s="3" t="s">
        <v>79</v>
      </c>
      <c r="Q295" s="3" t="s">
        <v>81</v>
      </c>
      <c r="R295" s="3" t="s">
        <v>85</v>
      </c>
      <c r="S295" s="3"/>
      <c r="T295" s="2"/>
      <c r="U295" s="3" t="s">
        <v>81</v>
      </c>
      <c r="V295" s="3"/>
      <c r="W295" s="3" t="s">
        <v>39</v>
      </c>
      <c r="X295" s="3" t="s">
        <v>40</v>
      </c>
      <c r="Y295" s="3"/>
      <c r="Z295" s="3"/>
      <c r="AA295" s="3" t="s">
        <v>41</v>
      </c>
    </row>
    <row r="296" spans="1:27" x14ac:dyDescent="0.2">
      <c r="A296" s="5">
        <v>2891</v>
      </c>
      <c r="C296" s="3" t="s">
        <v>698</v>
      </c>
      <c r="D296" s="3" t="s">
        <v>699</v>
      </c>
      <c r="E296" s="3" t="s">
        <v>78</v>
      </c>
      <c r="F296" s="3" t="s">
        <v>79</v>
      </c>
      <c r="G296" s="3" t="s">
        <v>80</v>
      </c>
      <c r="H296" s="3" t="s">
        <v>32</v>
      </c>
      <c r="I296" s="3" t="s">
        <v>80</v>
      </c>
      <c r="J296" s="3" t="s">
        <v>81</v>
      </c>
      <c r="K296" s="3" t="s">
        <v>82</v>
      </c>
      <c r="L296" s="3" t="s">
        <v>83</v>
      </c>
      <c r="M296" t="b">
        <v>1</v>
      </c>
      <c r="N296" s="3" t="s">
        <v>84</v>
      </c>
      <c r="O296" s="3" t="s">
        <v>79</v>
      </c>
      <c r="P296" s="3" t="s">
        <v>79</v>
      </c>
      <c r="Q296" s="3" t="s">
        <v>81</v>
      </c>
      <c r="R296" s="3" t="s">
        <v>85</v>
      </c>
      <c r="S296" s="3"/>
      <c r="T296" s="2"/>
      <c r="U296" s="3" t="s">
        <v>81</v>
      </c>
      <c r="V296" s="3"/>
      <c r="W296" s="3" t="s">
        <v>39</v>
      </c>
      <c r="X296" s="3" t="s">
        <v>40</v>
      </c>
      <c r="Y296" s="3"/>
      <c r="Z296" s="3"/>
      <c r="AA296" s="3" t="s">
        <v>41</v>
      </c>
    </row>
    <row r="297" spans="1:27" x14ac:dyDescent="0.2">
      <c r="A297" s="5">
        <v>2892</v>
      </c>
      <c r="C297" s="3" t="s">
        <v>700</v>
      </c>
      <c r="D297" s="3" t="s">
        <v>701</v>
      </c>
      <c r="E297" s="3" t="s">
        <v>78</v>
      </c>
      <c r="F297" s="3" t="s">
        <v>79</v>
      </c>
      <c r="G297" s="3" t="s">
        <v>80</v>
      </c>
      <c r="H297" s="3" t="s">
        <v>32</v>
      </c>
      <c r="I297" s="3" t="s">
        <v>80</v>
      </c>
      <c r="J297" s="3" t="s">
        <v>81</v>
      </c>
      <c r="K297" s="3" t="s">
        <v>82</v>
      </c>
      <c r="L297" s="3" t="s">
        <v>83</v>
      </c>
      <c r="M297" t="b">
        <v>1</v>
      </c>
      <c r="N297" s="3" t="s">
        <v>84</v>
      </c>
      <c r="O297" s="3" t="s">
        <v>79</v>
      </c>
      <c r="P297" s="3" t="s">
        <v>79</v>
      </c>
      <c r="Q297" s="3" t="s">
        <v>81</v>
      </c>
      <c r="R297" s="3" t="s">
        <v>85</v>
      </c>
      <c r="S297" s="3"/>
      <c r="T297" s="2"/>
      <c r="U297" s="3" t="s">
        <v>81</v>
      </c>
      <c r="V297" s="3"/>
      <c r="W297" s="3" t="s">
        <v>39</v>
      </c>
      <c r="X297" s="3" t="s">
        <v>40</v>
      </c>
      <c r="Y297" s="3"/>
      <c r="Z297" s="3"/>
      <c r="AA297" s="3" t="s">
        <v>41</v>
      </c>
    </row>
    <row r="298" spans="1:27" x14ac:dyDescent="0.2">
      <c r="A298" s="5">
        <v>2893</v>
      </c>
      <c r="C298" s="3" t="s">
        <v>702</v>
      </c>
      <c r="D298" s="3" t="s">
        <v>703</v>
      </c>
      <c r="E298" s="3" t="s">
        <v>78</v>
      </c>
      <c r="F298" s="3" t="s">
        <v>79</v>
      </c>
      <c r="G298" s="3" t="s">
        <v>80</v>
      </c>
      <c r="H298" s="3" t="s">
        <v>32</v>
      </c>
      <c r="I298" s="3" t="s">
        <v>80</v>
      </c>
      <c r="J298" s="3" t="s">
        <v>81</v>
      </c>
      <c r="K298" s="3" t="s">
        <v>82</v>
      </c>
      <c r="L298" s="3" t="s">
        <v>83</v>
      </c>
      <c r="M298" t="b">
        <v>1</v>
      </c>
      <c r="N298" s="3" t="s">
        <v>84</v>
      </c>
      <c r="O298" s="3" t="s">
        <v>79</v>
      </c>
      <c r="P298" s="3" t="s">
        <v>79</v>
      </c>
      <c r="Q298" s="3" t="s">
        <v>81</v>
      </c>
      <c r="R298" s="3" t="s">
        <v>85</v>
      </c>
      <c r="S298" s="3"/>
      <c r="T298" s="2"/>
      <c r="U298" s="3" t="s">
        <v>81</v>
      </c>
      <c r="V298" s="3"/>
      <c r="W298" s="3" t="s">
        <v>39</v>
      </c>
      <c r="X298" s="3" t="s">
        <v>40</v>
      </c>
      <c r="Y298" s="3"/>
      <c r="Z298" s="3"/>
      <c r="AA298" s="3" t="s">
        <v>41</v>
      </c>
    </row>
    <row r="299" spans="1:27" x14ac:dyDescent="0.2">
      <c r="A299" s="5">
        <v>2894</v>
      </c>
      <c r="C299" s="3" t="s">
        <v>704</v>
      </c>
      <c r="D299" s="3" t="s">
        <v>705</v>
      </c>
      <c r="E299" s="3" t="s">
        <v>78</v>
      </c>
      <c r="F299" s="3" t="s">
        <v>79</v>
      </c>
      <c r="G299" s="3" t="s">
        <v>80</v>
      </c>
      <c r="H299" s="3" t="s">
        <v>32</v>
      </c>
      <c r="I299" s="3" t="s">
        <v>80</v>
      </c>
      <c r="J299" s="3" t="s">
        <v>81</v>
      </c>
      <c r="K299" s="3" t="s">
        <v>82</v>
      </c>
      <c r="L299" s="3" t="s">
        <v>83</v>
      </c>
      <c r="M299" t="b">
        <v>1</v>
      </c>
      <c r="N299" s="3" t="s">
        <v>84</v>
      </c>
      <c r="O299" s="3" t="s">
        <v>79</v>
      </c>
      <c r="P299" s="3" t="s">
        <v>79</v>
      </c>
      <c r="Q299" s="3" t="s">
        <v>81</v>
      </c>
      <c r="R299" s="3" t="s">
        <v>85</v>
      </c>
      <c r="S299" s="3"/>
      <c r="T299" s="2"/>
      <c r="U299" s="3" t="s">
        <v>81</v>
      </c>
      <c r="V299" s="3"/>
      <c r="W299" s="3" t="s">
        <v>39</v>
      </c>
      <c r="X299" s="3" t="s">
        <v>40</v>
      </c>
      <c r="Y299" s="3"/>
      <c r="Z299" s="3"/>
      <c r="AA299" s="3" t="s">
        <v>41</v>
      </c>
    </row>
    <row r="300" spans="1:27" x14ac:dyDescent="0.2">
      <c r="A300" s="5">
        <v>2895</v>
      </c>
      <c r="C300" s="3" t="s">
        <v>706</v>
      </c>
      <c r="D300" s="3" t="s">
        <v>707</v>
      </c>
      <c r="E300" s="3" t="s">
        <v>78</v>
      </c>
      <c r="F300" s="3" t="s">
        <v>79</v>
      </c>
      <c r="G300" s="3" t="s">
        <v>80</v>
      </c>
      <c r="H300" s="3" t="s">
        <v>32</v>
      </c>
      <c r="I300" s="3" t="s">
        <v>80</v>
      </c>
      <c r="J300" s="3" t="s">
        <v>81</v>
      </c>
      <c r="K300" s="3" t="s">
        <v>82</v>
      </c>
      <c r="L300" s="3" t="s">
        <v>83</v>
      </c>
      <c r="M300" t="b">
        <v>1</v>
      </c>
      <c r="N300" s="3" t="s">
        <v>84</v>
      </c>
      <c r="O300" s="3" t="s">
        <v>79</v>
      </c>
      <c r="P300" s="3" t="s">
        <v>79</v>
      </c>
      <c r="Q300" s="3" t="s">
        <v>81</v>
      </c>
      <c r="R300" s="3" t="s">
        <v>85</v>
      </c>
      <c r="S300" s="3"/>
      <c r="T300" s="2"/>
      <c r="U300" s="3" t="s">
        <v>81</v>
      </c>
      <c r="V300" s="3"/>
      <c r="W300" s="3" t="s">
        <v>39</v>
      </c>
      <c r="X300" s="3" t="s">
        <v>40</v>
      </c>
      <c r="Y300" s="3"/>
      <c r="Z300" s="3"/>
      <c r="AA300" s="3" t="s">
        <v>41</v>
      </c>
    </row>
    <row r="301" spans="1:27" x14ac:dyDescent="0.2">
      <c r="A301" s="5">
        <v>2897</v>
      </c>
      <c r="B301">
        <v>39132</v>
      </c>
      <c r="C301" s="3" t="s">
        <v>708</v>
      </c>
      <c r="D301" s="3" t="s">
        <v>709</v>
      </c>
      <c r="E301" s="3" t="s">
        <v>78</v>
      </c>
      <c r="F301" s="3" t="s">
        <v>273</v>
      </c>
      <c r="G301" s="3" t="s">
        <v>274</v>
      </c>
      <c r="H301" s="3" t="s">
        <v>32</v>
      </c>
      <c r="I301" s="3" t="s">
        <v>274</v>
      </c>
      <c r="J301" s="3" t="s">
        <v>81</v>
      </c>
      <c r="K301" s="3" t="s">
        <v>275</v>
      </c>
      <c r="L301" s="3" t="s">
        <v>95</v>
      </c>
      <c r="M301" t="b">
        <v>1</v>
      </c>
      <c r="N301" s="3" t="s">
        <v>84</v>
      </c>
      <c r="O301" s="3" t="s">
        <v>273</v>
      </c>
      <c r="P301" s="3" t="s">
        <v>79</v>
      </c>
      <c r="Q301" s="3" t="s">
        <v>116</v>
      </c>
      <c r="R301" s="3" t="s">
        <v>116</v>
      </c>
      <c r="S301" s="3"/>
      <c r="T301" s="2">
        <v>4128</v>
      </c>
      <c r="U301" s="3" t="s">
        <v>81</v>
      </c>
      <c r="V301" s="3"/>
      <c r="W301" s="3" t="s">
        <v>39</v>
      </c>
      <c r="X301" s="3" t="s">
        <v>40</v>
      </c>
      <c r="Y301" s="3"/>
      <c r="Z301" s="3"/>
      <c r="AA301" s="3" t="s">
        <v>41</v>
      </c>
    </row>
    <row r="302" spans="1:27" x14ac:dyDescent="0.2">
      <c r="A302" s="5">
        <v>2898</v>
      </c>
      <c r="C302" s="3" t="s">
        <v>710</v>
      </c>
      <c r="D302" s="3" t="s">
        <v>711</v>
      </c>
      <c r="E302" s="3" t="s">
        <v>78</v>
      </c>
      <c r="F302" s="3" t="s">
        <v>273</v>
      </c>
      <c r="G302" s="3" t="s">
        <v>274</v>
      </c>
      <c r="H302" s="3" t="s">
        <v>32</v>
      </c>
      <c r="I302" s="3" t="s">
        <v>274</v>
      </c>
      <c r="J302" s="3" t="s">
        <v>81</v>
      </c>
      <c r="K302" s="3" t="s">
        <v>275</v>
      </c>
      <c r="L302" s="3" t="s">
        <v>95</v>
      </c>
      <c r="M302" t="b">
        <v>1</v>
      </c>
      <c r="N302" s="3" t="s">
        <v>84</v>
      </c>
      <c r="O302" s="3" t="s">
        <v>273</v>
      </c>
      <c r="P302" s="3" t="s">
        <v>79</v>
      </c>
      <c r="Q302" s="3" t="s">
        <v>116</v>
      </c>
      <c r="R302" s="3" t="s">
        <v>116</v>
      </c>
      <c r="S302" s="3"/>
      <c r="T302" s="2"/>
      <c r="U302" s="3" t="s">
        <v>81</v>
      </c>
      <c r="V302" s="3"/>
      <c r="W302" s="3" t="s">
        <v>39</v>
      </c>
      <c r="X302" s="3" t="s">
        <v>40</v>
      </c>
      <c r="Y302" s="3"/>
      <c r="Z302" s="3"/>
      <c r="AA302" s="3" t="s">
        <v>41</v>
      </c>
    </row>
    <row r="303" spans="1:27" x14ac:dyDescent="0.2">
      <c r="A303" s="5">
        <v>2899</v>
      </c>
      <c r="C303" s="3" t="s">
        <v>712</v>
      </c>
      <c r="D303" s="3" t="s">
        <v>713</v>
      </c>
      <c r="E303" s="3" t="s">
        <v>78</v>
      </c>
      <c r="F303" s="3" t="s">
        <v>273</v>
      </c>
      <c r="G303" s="3" t="s">
        <v>274</v>
      </c>
      <c r="H303" s="3" t="s">
        <v>32</v>
      </c>
      <c r="I303" s="3" t="s">
        <v>274</v>
      </c>
      <c r="J303" s="3" t="s">
        <v>81</v>
      </c>
      <c r="K303" s="3" t="s">
        <v>275</v>
      </c>
      <c r="L303" s="3" t="s">
        <v>95</v>
      </c>
      <c r="M303" t="b">
        <v>1</v>
      </c>
      <c r="N303" s="3" t="s">
        <v>84</v>
      </c>
      <c r="O303" s="3" t="s">
        <v>273</v>
      </c>
      <c r="P303" s="3" t="s">
        <v>79</v>
      </c>
      <c r="Q303" s="3" t="s">
        <v>116</v>
      </c>
      <c r="R303" s="3" t="s">
        <v>116</v>
      </c>
      <c r="S303" s="3"/>
      <c r="T303" s="2"/>
      <c r="U303" s="3" t="s">
        <v>81</v>
      </c>
      <c r="V303" s="3"/>
      <c r="W303" s="3" t="s">
        <v>39</v>
      </c>
      <c r="X303" s="3" t="s">
        <v>40</v>
      </c>
      <c r="Y303" s="3"/>
      <c r="Z303" s="3"/>
      <c r="AA303" s="3" t="s">
        <v>41</v>
      </c>
    </row>
    <row r="304" spans="1:27" x14ac:dyDescent="0.2">
      <c r="A304" s="5">
        <v>2901</v>
      </c>
      <c r="C304" s="3" t="s">
        <v>714</v>
      </c>
      <c r="D304" s="3" t="s">
        <v>715</v>
      </c>
      <c r="E304" s="3" t="s">
        <v>78</v>
      </c>
      <c r="F304" s="3" t="s">
        <v>273</v>
      </c>
      <c r="G304" s="3" t="s">
        <v>274</v>
      </c>
      <c r="H304" s="3" t="s">
        <v>32</v>
      </c>
      <c r="I304" s="3" t="s">
        <v>274</v>
      </c>
      <c r="J304" s="3" t="s">
        <v>81</v>
      </c>
      <c r="K304" s="3" t="s">
        <v>275</v>
      </c>
      <c r="L304" s="3" t="s">
        <v>95</v>
      </c>
      <c r="M304" t="b">
        <v>1</v>
      </c>
      <c r="N304" s="3" t="s">
        <v>84</v>
      </c>
      <c r="O304" s="3" t="s">
        <v>273</v>
      </c>
      <c r="P304" s="3" t="s">
        <v>79</v>
      </c>
      <c r="Q304" s="3" t="s">
        <v>116</v>
      </c>
      <c r="R304" s="3" t="s">
        <v>116</v>
      </c>
      <c r="S304" s="3"/>
      <c r="T304" s="2"/>
      <c r="U304" s="3" t="s">
        <v>81</v>
      </c>
      <c r="V304" s="3"/>
      <c r="W304" s="3" t="s">
        <v>39</v>
      </c>
      <c r="X304" s="3" t="s">
        <v>40</v>
      </c>
      <c r="Y304" s="3"/>
      <c r="Z304" s="3"/>
      <c r="AA304" s="3" t="s">
        <v>41</v>
      </c>
    </row>
    <row r="305" spans="1:27" x14ac:dyDescent="0.2">
      <c r="A305" s="5">
        <v>2903</v>
      </c>
      <c r="C305" s="3" t="s">
        <v>716</v>
      </c>
      <c r="D305" s="3" t="s">
        <v>717</v>
      </c>
      <c r="E305" s="3" t="s">
        <v>78</v>
      </c>
      <c r="F305" s="3" t="s">
        <v>273</v>
      </c>
      <c r="G305" s="3" t="s">
        <v>274</v>
      </c>
      <c r="H305" s="3" t="s">
        <v>32</v>
      </c>
      <c r="I305" s="3" t="s">
        <v>274</v>
      </c>
      <c r="J305" s="3" t="s">
        <v>81</v>
      </c>
      <c r="K305" s="3" t="s">
        <v>275</v>
      </c>
      <c r="L305" s="3" t="s">
        <v>95</v>
      </c>
      <c r="M305" t="b">
        <v>1</v>
      </c>
      <c r="N305" s="3" t="s">
        <v>84</v>
      </c>
      <c r="O305" s="3" t="s">
        <v>273</v>
      </c>
      <c r="P305" s="3" t="s">
        <v>79</v>
      </c>
      <c r="Q305" s="3" t="s">
        <v>116</v>
      </c>
      <c r="R305" s="3" t="s">
        <v>116</v>
      </c>
      <c r="S305" s="3"/>
      <c r="T305" s="2"/>
      <c r="U305" s="3" t="s">
        <v>81</v>
      </c>
      <c r="V305" s="3"/>
      <c r="W305" s="3" t="s">
        <v>39</v>
      </c>
      <c r="X305" s="3" t="s">
        <v>40</v>
      </c>
      <c r="Y305" s="3"/>
      <c r="Z305" s="3"/>
      <c r="AA305" s="3" t="s">
        <v>41</v>
      </c>
    </row>
    <row r="306" spans="1:27" x14ac:dyDescent="0.2">
      <c r="A306" s="5">
        <v>2904</v>
      </c>
      <c r="C306" s="3" t="s">
        <v>718</v>
      </c>
      <c r="D306" s="3" t="s">
        <v>719</v>
      </c>
      <c r="E306" s="3" t="s">
        <v>78</v>
      </c>
      <c r="F306" s="3" t="s">
        <v>273</v>
      </c>
      <c r="G306" s="3" t="s">
        <v>274</v>
      </c>
      <c r="H306" s="3" t="s">
        <v>32</v>
      </c>
      <c r="I306" s="3" t="s">
        <v>274</v>
      </c>
      <c r="J306" s="3" t="s">
        <v>81</v>
      </c>
      <c r="K306" s="3" t="s">
        <v>275</v>
      </c>
      <c r="L306" s="3" t="s">
        <v>95</v>
      </c>
      <c r="M306" t="b">
        <v>1</v>
      </c>
      <c r="N306" s="3" t="s">
        <v>84</v>
      </c>
      <c r="O306" s="3" t="s">
        <v>273</v>
      </c>
      <c r="P306" s="3" t="s">
        <v>79</v>
      </c>
      <c r="Q306" s="3" t="s">
        <v>116</v>
      </c>
      <c r="R306" s="3" t="s">
        <v>116</v>
      </c>
      <c r="S306" s="3"/>
      <c r="T306" s="2"/>
      <c r="U306" s="3" t="s">
        <v>81</v>
      </c>
      <c r="V306" s="3"/>
      <c r="W306" s="3" t="s">
        <v>39</v>
      </c>
      <c r="X306" s="3" t="s">
        <v>40</v>
      </c>
      <c r="Y306" s="3"/>
      <c r="Z306" s="3"/>
      <c r="AA306" s="3" t="s">
        <v>41</v>
      </c>
    </row>
    <row r="307" spans="1:27" x14ac:dyDescent="0.2">
      <c r="A307" s="5">
        <v>2905</v>
      </c>
      <c r="C307" s="3" t="s">
        <v>720</v>
      </c>
      <c r="D307" s="3" t="s">
        <v>721</v>
      </c>
      <c r="E307" s="3" t="s">
        <v>78</v>
      </c>
      <c r="F307" s="3" t="s">
        <v>273</v>
      </c>
      <c r="G307" s="3" t="s">
        <v>274</v>
      </c>
      <c r="H307" s="3" t="s">
        <v>32</v>
      </c>
      <c r="I307" s="3" t="s">
        <v>274</v>
      </c>
      <c r="J307" s="3" t="s">
        <v>81</v>
      </c>
      <c r="K307" s="3" t="s">
        <v>275</v>
      </c>
      <c r="L307" s="3" t="s">
        <v>95</v>
      </c>
      <c r="M307" t="b">
        <v>1</v>
      </c>
      <c r="N307" s="3" t="s">
        <v>84</v>
      </c>
      <c r="O307" s="3" t="s">
        <v>273</v>
      </c>
      <c r="P307" s="3" t="s">
        <v>79</v>
      </c>
      <c r="Q307" s="3" t="s">
        <v>116</v>
      </c>
      <c r="R307" s="3" t="s">
        <v>116</v>
      </c>
      <c r="S307" s="3"/>
      <c r="T307" s="2"/>
      <c r="U307" s="3" t="s">
        <v>81</v>
      </c>
      <c r="V307" s="3"/>
      <c r="W307" s="3" t="s">
        <v>39</v>
      </c>
      <c r="X307" s="3" t="s">
        <v>40</v>
      </c>
      <c r="Y307" s="3"/>
      <c r="Z307" s="3"/>
      <c r="AA307" s="3" t="s">
        <v>41</v>
      </c>
    </row>
    <row r="308" spans="1:27" x14ac:dyDescent="0.2">
      <c r="A308" s="5">
        <v>2906</v>
      </c>
      <c r="C308" s="3" t="s">
        <v>722</v>
      </c>
      <c r="D308" s="3" t="s">
        <v>723</v>
      </c>
      <c r="E308" s="3" t="s">
        <v>78</v>
      </c>
      <c r="F308" s="3" t="s">
        <v>273</v>
      </c>
      <c r="G308" s="3" t="s">
        <v>274</v>
      </c>
      <c r="H308" s="3" t="s">
        <v>32</v>
      </c>
      <c r="I308" s="3" t="s">
        <v>274</v>
      </c>
      <c r="J308" s="3" t="s">
        <v>81</v>
      </c>
      <c r="K308" s="3" t="s">
        <v>275</v>
      </c>
      <c r="L308" s="3" t="s">
        <v>95</v>
      </c>
      <c r="M308" t="b">
        <v>1</v>
      </c>
      <c r="N308" s="3" t="s">
        <v>84</v>
      </c>
      <c r="O308" s="3" t="s">
        <v>273</v>
      </c>
      <c r="P308" s="3" t="s">
        <v>79</v>
      </c>
      <c r="Q308" s="3" t="s">
        <v>116</v>
      </c>
      <c r="R308" s="3" t="s">
        <v>116</v>
      </c>
      <c r="S308" s="3"/>
      <c r="T308" s="2"/>
      <c r="U308" s="3" t="s">
        <v>81</v>
      </c>
      <c r="V308" s="3"/>
      <c r="W308" s="3" t="s">
        <v>39</v>
      </c>
      <c r="X308" s="3" t="s">
        <v>40</v>
      </c>
      <c r="Y308" s="3"/>
      <c r="Z308" s="3"/>
      <c r="AA308" s="3" t="s">
        <v>41</v>
      </c>
    </row>
    <row r="309" spans="1:27" x14ac:dyDescent="0.2">
      <c r="A309" s="5">
        <v>2907</v>
      </c>
      <c r="C309" s="3" t="s">
        <v>724</v>
      </c>
      <c r="D309" s="3" t="s">
        <v>725</v>
      </c>
      <c r="E309" s="3" t="s">
        <v>78</v>
      </c>
      <c r="F309" s="3" t="s">
        <v>273</v>
      </c>
      <c r="G309" s="3" t="s">
        <v>274</v>
      </c>
      <c r="H309" s="3" t="s">
        <v>32</v>
      </c>
      <c r="I309" s="3" t="s">
        <v>274</v>
      </c>
      <c r="J309" s="3" t="s">
        <v>81</v>
      </c>
      <c r="K309" s="3" t="s">
        <v>275</v>
      </c>
      <c r="L309" s="3" t="s">
        <v>95</v>
      </c>
      <c r="M309" t="b">
        <v>1</v>
      </c>
      <c r="N309" s="3" t="s">
        <v>84</v>
      </c>
      <c r="O309" s="3" t="s">
        <v>273</v>
      </c>
      <c r="P309" s="3" t="s">
        <v>79</v>
      </c>
      <c r="Q309" s="3" t="s">
        <v>116</v>
      </c>
      <c r="R309" s="3" t="s">
        <v>116</v>
      </c>
      <c r="S309" s="3"/>
      <c r="T309" s="2"/>
      <c r="U309" s="3" t="s">
        <v>81</v>
      </c>
      <c r="V309" s="3"/>
      <c r="W309" s="3" t="s">
        <v>39</v>
      </c>
      <c r="X309" s="3" t="s">
        <v>40</v>
      </c>
      <c r="Y309" s="3"/>
      <c r="Z309" s="3"/>
      <c r="AA309" s="3" t="s">
        <v>41</v>
      </c>
    </row>
    <row r="310" spans="1:27" x14ac:dyDescent="0.2">
      <c r="A310" s="5">
        <v>2909</v>
      </c>
      <c r="C310" s="3"/>
      <c r="D310" s="3" t="s">
        <v>726</v>
      </c>
      <c r="E310" s="3" t="s">
        <v>78</v>
      </c>
      <c r="F310" s="3" t="s">
        <v>273</v>
      </c>
      <c r="G310" s="3" t="s">
        <v>274</v>
      </c>
      <c r="H310" s="3" t="s">
        <v>32</v>
      </c>
      <c r="I310" s="3" t="s">
        <v>274</v>
      </c>
      <c r="J310" s="3" t="s">
        <v>81</v>
      </c>
      <c r="K310" s="3" t="s">
        <v>275</v>
      </c>
      <c r="L310" s="3" t="s">
        <v>95</v>
      </c>
      <c r="M310" t="b">
        <v>1</v>
      </c>
      <c r="N310" s="3" t="s">
        <v>84</v>
      </c>
      <c r="O310" s="3" t="s">
        <v>273</v>
      </c>
      <c r="P310" s="3" t="s">
        <v>79</v>
      </c>
      <c r="Q310" s="3" t="s">
        <v>116</v>
      </c>
      <c r="R310" s="3" t="s">
        <v>116</v>
      </c>
      <c r="S310" s="3"/>
      <c r="T310" s="2"/>
      <c r="U310" s="3" t="s">
        <v>81</v>
      </c>
      <c r="V310" s="3"/>
      <c r="W310" s="3" t="s">
        <v>39</v>
      </c>
      <c r="X310" s="3" t="s">
        <v>40</v>
      </c>
      <c r="Y310" s="3"/>
      <c r="Z310" s="3"/>
      <c r="AA310" s="3" t="s">
        <v>41</v>
      </c>
    </row>
    <row r="311" spans="1:27" x14ac:dyDescent="0.2">
      <c r="A311" s="5">
        <v>2912</v>
      </c>
      <c r="C311" s="3"/>
      <c r="D311" s="3" t="s">
        <v>727</v>
      </c>
      <c r="E311" s="3" t="s">
        <v>78</v>
      </c>
      <c r="F311" s="3" t="s">
        <v>273</v>
      </c>
      <c r="G311" s="3" t="s">
        <v>274</v>
      </c>
      <c r="H311" s="3" t="s">
        <v>32</v>
      </c>
      <c r="I311" s="3" t="s">
        <v>274</v>
      </c>
      <c r="J311" s="3" t="s">
        <v>81</v>
      </c>
      <c r="K311" s="3" t="s">
        <v>275</v>
      </c>
      <c r="L311" s="3" t="s">
        <v>95</v>
      </c>
      <c r="M311" t="b">
        <v>1</v>
      </c>
      <c r="N311" s="3" t="s">
        <v>84</v>
      </c>
      <c r="O311" s="3" t="s">
        <v>273</v>
      </c>
      <c r="P311" s="3" t="s">
        <v>79</v>
      </c>
      <c r="Q311" s="3" t="s">
        <v>116</v>
      </c>
      <c r="R311" s="3" t="s">
        <v>116</v>
      </c>
      <c r="S311" s="3"/>
      <c r="T311" s="2"/>
      <c r="U311" s="3" t="s">
        <v>81</v>
      </c>
      <c r="V311" s="3"/>
      <c r="W311" s="3" t="s">
        <v>39</v>
      </c>
      <c r="X311" s="3" t="s">
        <v>40</v>
      </c>
      <c r="Y311" s="3"/>
      <c r="Z311" s="3"/>
      <c r="AA311" s="3" t="s">
        <v>41</v>
      </c>
    </row>
    <row r="312" spans="1:27" x14ac:dyDescent="0.2">
      <c r="A312" s="5">
        <v>2913</v>
      </c>
      <c r="B312">
        <v>38833</v>
      </c>
      <c r="C312" s="3" t="s">
        <v>728</v>
      </c>
      <c r="D312" s="3" t="s">
        <v>729</v>
      </c>
      <c r="E312" s="3" t="s">
        <v>78</v>
      </c>
      <c r="F312" s="3" t="s">
        <v>273</v>
      </c>
      <c r="G312" s="3" t="s">
        <v>274</v>
      </c>
      <c r="H312" s="3" t="s">
        <v>32</v>
      </c>
      <c r="I312" s="3" t="s">
        <v>274</v>
      </c>
      <c r="J312" s="3" t="s">
        <v>81</v>
      </c>
      <c r="K312" s="3" t="s">
        <v>275</v>
      </c>
      <c r="L312" s="3" t="s">
        <v>95</v>
      </c>
      <c r="M312" t="b">
        <v>1</v>
      </c>
      <c r="N312" s="3" t="s">
        <v>84</v>
      </c>
      <c r="O312" s="3" t="s">
        <v>273</v>
      </c>
      <c r="P312" s="3" t="s">
        <v>79</v>
      </c>
      <c r="Q312" s="3" t="s">
        <v>116</v>
      </c>
      <c r="R312" s="3" t="s">
        <v>116</v>
      </c>
      <c r="S312" s="3"/>
      <c r="T312" s="2">
        <v>4128</v>
      </c>
      <c r="U312" s="3" t="s">
        <v>81</v>
      </c>
      <c r="V312" s="3"/>
      <c r="W312" s="3" t="s">
        <v>39</v>
      </c>
      <c r="X312" s="3" t="s">
        <v>40</v>
      </c>
      <c r="Y312" s="3"/>
      <c r="Z312" s="3"/>
      <c r="AA312" s="3" t="s">
        <v>41</v>
      </c>
    </row>
    <row r="313" spans="1:27" x14ac:dyDescent="0.2">
      <c r="A313" s="5">
        <v>2914</v>
      </c>
      <c r="B313">
        <v>37526</v>
      </c>
      <c r="C313" s="3" t="s">
        <v>730</v>
      </c>
      <c r="D313" s="3" t="s">
        <v>731</v>
      </c>
      <c r="E313" s="3" t="s">
        <v>78</v>
      </c>
      <c r="F313" s="3" t="s">
        <v>273</v>
      </c>
      <c r="G313" s="3" t="s">
        <v>274</v>
      </c>
      <c r="H313" s="3" t="s">
        <v>32</v>
      </c>
      <c r="I313" s="3" t="s">
        <v>274</v>
      </c>
      <c r="J313" s="3" t="s">
        <v>81</v>
      </c>
      <c r="K313" s="3" t="s">
        <v>275</v>
      </c>
      <c r="L313" s="3" t="s">
        <v>95</v>
      </c>
      <c r="M313" t="b">
        <v>1</v>
      </c>
      <c r="N313" s="3" t="s">
        <v>84</v>
      </c>
      <c r="O313" s="3" t="s">
        <v>273</v>
      </c>
      <c r="P313" s="3" t="s">
        <v>79</v>
      </c>
      <c r="Q313" s="3" t="s">
        <v>116</v>
      </c>
      <c r="R313" s="3" t="s">
        <v>116</v>
      </c>
      <c r="S313" s="3"/>
      <c r="T313" s="2">
        <v>4128</v>
      </c>
      <c r="U313" s="3" t="s">
        <v>81</v>
      </c>
      <c r="V313" s="3"/>
      <c r="W313" s="3" t="s">
        <v>39</v>
      </c>
      <c r="X313" s="3" t="s">
        <v>40</v>
      </c>
      <c r="Y313" s="3"/>
      <c r="Z313" s="3"/>
      <c r="AA313" s="3" t="s">
        <v>41</v>
      </c>
    </row>
    <row r="314" spans="1:27" x14ac:dyDescent="0.2">
      <c r="A314" s="5">
        <v>2915</v>
      </c>
      <c r="B314">
        <v>37314</v>
      </c>
      <c r="C314" s="3" t="s">
        <v>732</v>
      </c>
      <c r="D314" s="3" t="s">
        <v>733</v>
      </c>
      <c r="E314" s="3" t="s">
        <v>78</v>
      </c>
      <c r="F314" s="3" t="s">
        <v>273</v>
      </c>
      <c r="G314" s="3" t="s">
        <v>274</v>
      </c>
      <c r="H314" s="3" t="s">
        <v>32</v>
      </c>
      <c r="I314" s="3" t="s">
        <v>274</v>
      </c>
      <c r="J314" s="3" t="s">
        <v>81</v>
      </c>
      <c r="K314" s="3" t="s">
        <v>275</v>
      </c>
      <c r="L314" s="3" t="s">
        <v>95</v>
      </c>
      <c r="M314" t="b">
        <v>1</v>
      </c>
      <c r="N314" s="3" t="s">
        <v>84</v>
      </c>
      <c r="O314" s="3" t="s">
        <v>273</v>
      </c>
      <c r="P314" s="3" t="s">
        <v>79</v>
      </c>
      <c r="Q314" s="3" t="s">
        <v>116</v>
      </c>
      <c r="R314" s="3" t="s">
        <v>116</v>
      </c>
      <c r="S314" s="3"/>
      <c r="T314" s="2">
        <v>4128</v>
      </c>
      <c r="U314" s="3" t="s">
        <v>81</v>
      </c>
      <c r="V314" s="3"/>
      <c r="W314" s="3" t="s">
        <v>39</v>
      </c>
      <c r="X314" s="3" t="s">
        <v>40</v>
      </c>
      <c r="Y314" s="3"/>
      <c r="Z314" s="3"/>
      <c r="AA314" s="3" t="s">
        <v>41</v>
      </c>
    </row>
    <row r="315" spans="1:27" x14ac:dyDescent="0.2">
      <c r="A315" s="5">
        <v>2916</v>
      </c>
      <c r="B315">
        <v>37347</v>
      </c>
      <c r="C315" s="3" t="s">
        <v>734</v>
      </c>
      <c r="D315" s="3" t="s">
        <v>735</v>
      </c>
      <c r="E315" s="3" t="s">
        <v>78</v>
      </c>
      <c r="F315" s="3" t="s">
        <v>273</v>
      </c>
      <c r="G315" s="3" t="s">
        <v>274</v>
      </c>
      <c r="H315" s="3" t="s">
        <v>32</v>
      </c>
      <c r="I315" s="3" t="s">
        <v>274</v>
      </c>
      <c r="J315" s="3" t="s">
        <v>81</v>
      </c>
      <c r="K315" s="3" t="s">
        <v>275</v>
      </c>
      <c r="L315" s="3" t="s">
        <v>95</v>
      </c>
      <c r="M315" t="b">
        <v>1</v>
      </c>
      <c r="N315" s="3" t="s">
        <v>84</v>
      </c>
      <c r="O315" s="3" t="s">
        <v>273</v>
      </c>
      <c r="P315" s="3" t="s">
        <v>79</v>
      </c>
      <c r="Q315" s="3" t="s">
        <v>116</v>
      </c>
      <c r="R315" s="3" t="s">
        <v>116</v>
      </c>
      <c r="S315" s="3"/>
      <c r="T315" s="2">
        <v>4128</v>
      </c>
      <c r="U315" s="3" t="s">
        <v>81</v>
      </c>
      <c r="V315" s="3"/>
      <c r="W315" s="3" t="s">
        <v>39</v>
      </c>
      <c r="X315" s="3" t="s">
        <v>40</v>
      </c>
      <c r="Y315" s="3"/>
      <c r="Z315" s="3"/>
      <c r="AA315" s="3" t="s">
        <v>41</v>
      </c>
    </row>
    <row r="316" spans="1:27" x14ac:dyDescent="0.2">
      <c r="A316" s="5">
        <v>2917</v>
      </c>
      <c r="C316" s="3" t="s">
        <v>736</v>
      </c>
      <c r="D316" s="3" t="s">
        <v>737</v>
      </c>
      <c r="E316" s="3" t="s">
        <v>78</v>
      </c>
      <c r="F316" s="3" t="s">
        <v>273</v>
      </c>
      <c r="G316" s="3" t="s">
        <v>274</v>
      </c>
      <c r="H316" s="3" t="s">
        <v>32</v>
      </c>
      <c r="I316" s="3" t="s">
        <v>274</v>
      </c>
      <c r="J316" s="3" t="s">
        <v>81</v>
      </c>
      <c r="K316" s="3" t="s">
        <v>275</v>
      </c>
      <c r="L316" s="3" t="s">
        <v>95</v>
      </c>
      <c r="M316" t="b">
        <v>1</v>
      </c>
      <c r="N316" s="3" t="s">
        <v>84</v>
      </c>
      <c r="O316" s="3" t="s">
        <v>273</v>
      </c>
      <c r="P316" s="3" t="s">
        <v>79</v>
      </c>
      <c r="Q316" s="3" t="s">
        <v>116</v>
      </c>
      <c r="R316" s="3" t="s">
        <v>116</v>
      </c>
      <c r="S316" s="3"/>
      <c r="T316" s="2"/>
      <c r="U316" s="3" t="s">
        <v>81</v>
      </c>
      <c r="V316" s="3"/>
      <c r="W316" s="3" t="s">
        <v>39</v>
      </c>
      <c r="X316" s="3" t="s">
        <v>40</v>
      </c>
      <c r="Y316" s="3"/>
      <c r="Z316" s="3"/>
      <c r="AA316" s="3" t="s">
        <v>41</v>
      </c>
    </row>
    <row r="317" spans="1:27" x14ac:dyDescent="0.2">
      <c r="A317" s="5">
        <v>2918</v>
      </c>
      <c r="C317" s="3" t="s">
        <v>738</v>
      </c>
      <c r="D317" s="3" t="s">
        <v>739</v>
      </c>
      <c r="E317" s="3" t="s">
        <v>78</v>
      </c>
      <c r="F317" s="3" t="s">
        <v>273</v>
      </c>
      <c r="G317" s="3" t="s">
        <v>274</v>
      </c>
      <c r="H317" s="3" t="s">
        <v>32</v>
      </c>
      <c r="I317" s="3" t="s">
        <v>274</v>
      </c>
      <c r="J317" s="3" t="s">
        <v>81</v>
      </c>
      <c r="K317" s="3" t="s">
        <v>275</v>
      </c>
      <c r="L317" s="3" t="s">
        <v>95</v>
      </c>
      <c r="M317" t="b">
        <v>1</v>
      </c>
      <c r="N317" s="3" t="s">
        <v>84</v>
      </c>
      <c r="O317" s="3" t="s">
        <v>273</v>
      </c>
      <c r="P317" s="3" t="s">
        <v>79</v>
      </c>
      <c r="Q317" s="3" t="s">
        <v>116</v>
      </c>
      <c r="R317" s="3" t="s">
        <v>116</v>
      </c>
      <c r="S317" s="3"/>
      <c r="T317" s="2"/>
      <c r="U317" s="3" t="s">
        <v>81</v>
      </c>
      <c r="V317" s="3"/>
      <c r="W317" s="3" t="s">
        <v>39</v>
      </c>
      <c r="X317" s="3" t="s">
        <v>40</v>
      </c>
      <c r="Y317" s="3"/>
      <c r="Z317" s="3"/>
      <c r="AA317" s="3" t="s">
        <v>41</v>
      </c>
    </row>
    <row r="318" spans="1:27" x14ac:dyDescent="0.2">
      <c r="A318" s="5">
        <v>2925</v>
      </c>
      <c r="C318" s="3" t="s">
        <v>740</v>
      </c>
      <c r="D318" s="3" t="s">
        <v>741</v>
      </c>
      <c r="E318" s="3" t="s">
        <v>78</v>
      </c>
      <c r="F318" s="3" t="s">
        <v>79</v>
      </c>
      <c r="G318" s="3" t="s">
        <v>742</v>
      </c>
      <c r="H318" s="3" t="s">
        <v>32</v>
      </c>
      <c r="I318" s="3" t="s">
        <v>742</v>
      </c>
      <c r="J318" s="3" t="s">
        <v>81</v>
      </c>
      <c r="K318" s="3" t="s">
        <v>743</v>
      </c>
      <c r="L318" s="3" t="s">
        <v>95</v>
      </c>
      <c r="M318" t="b">
        <v>1</v>
      </c>
      <c r="N318" s="3" t="s">
        <v>84</v>
      </c>
      <c r="O318" s="3" t="s">
        <v>79</v>
      </c>
      <c r="P318" s="3" t="s">
        <v>79</v>
      </c>
      <c r="Q318" s="3" t="s">
        <v>81</v>
      </c>
      <c r="R318" s="3" t="s">
        <v>85</v>
      </c>
      <c r="S318" s="3"/>
      <c r="T318" s="2"/>
      <c r="U318" s="3" t="s">
        <v>81</v>
      </c>
      <c r="V318" s="3"/>
      <c r="W318" s="3" t="s">
        <v>39</v>
      </c>
      <c r="X318" s="3" t="s">
        <v>40</v>
      </c>
      <c r="Y318" s="3"/>
      <c r="Z318" s="3"/>
      <c r="AA318" s="3" t="s">
        <v>41</v>
      </c>
    </row>
    <row r="319" spans="1:27" x14ac:dyDescent="0.2">
      <c r="A319" s="5">
        <v>2926</v>
      </c>
      <c r="C319" s="3" t="s">
        <v>744</v>
      </c>
      <c r="D319" s="3" t="s">
        <v>745</v>
      </c>
      <c r="E319" s="3" t="s">
        <v>147</v>
      </c>
      <c r="F319" s="3" t="s">
        <v>148</v>
      </c>
      <c r="G319" s="3" t="s">
        <v>586</v>
      </c>
      <c r="H319" s="3" t="s">
        <v>32</v>
      </c>
      <c r="I319" s="3" t="s">
        <v>586</v>
      </c>
      <c r="J319" s="3" t="s">
        <v>48</v>
      </c>
      <c r="K319" s="3" t="s">
        <v>587</v>
      </c>
      <c r="L319" s="3" t="s">
        <v>83</v>
      </c>
      <c r="M319" t="b">
        <v>1</v>
      </c>
      <c r="N319" s="3" t="s">
        <v>139</v>
      </c>
      <c r="O319" s="3" t="s">
        <v>148</v>
      </c>
      <c r="P319" s="3" t="s">
        <v>148</v>
      </c>
      <c r="Q319" s="3" t="s">
        <v>116</v>
      </c>
      <c r="R319" s="3" t="s">
        <v>149</v>
      </c>
      <c r="S319" s="3"/>
      <c r="T319" s="2"/>
      <c r="U319" s="3" t="s">
        <v>83</v>
      </c>
      <c r="V319" s="3"/>
      <c r="W319" s="3" t="s">
        <v>39</v>
      </c>
      <c r="X319" s="3" t="s">
        <v>40</v>
      </c>
      <c r="Y319" s="3"/>
      <c r="Z319" s="3"/>
      <c r="AA319" s="3" t="s">
        <v>41</v>
      </c>
    </row>
    <row r="320" spans="1:27" x14ac:dyDescent="0.2">
      <c r="A320" s="5">
        <v>2927</v>
      </c>
      <c r="B320">
        <v>38259</v>
      </c>
      <c r="C320" s="3" t="s">
        <v>746</v>
      </c>
      <c r="D320" s="3" t="s">
        <v>747</v>
      </c>
      <c r="E320" s="3" t="s">
        <v>111</v>
      </c>
      <c r="F320" s="3" t="s">
        <v>112</v>
      </c>
      <c r="G320" s="3" t="s">
        <v>113</v>
      </c>
      <c r="H320" s="3" t="s">
        <v>32</v>
      </c>
      <c r="I320" s="3" t="s">
        <v>113</v>
      </c>
      <c r="J320" s="3" t="s">
        <v>48</v>
      </c>
      <c r="K320" s="3" t="s">
        <v>114</v>
      </c>
      <c r="L320" s="3" t="s">
        <v>115</v>
      </c>
      <c r="M320" t="b">
        <v>1</v>
      </c>
      <c r="N320" s="3" t="s">
        <v>73</v>
      </c>
      <c r="O320" s="3" t="s">
        <v>112</v>
      </c>
      <c r="P320" s="3" t="s">
        <v>112</v>
      </c>
      <c r="Q320" s="3" t="s">
        <v>116</v>
      </c>
      <c r="R320" s="3" t="s">
        <v>116</v>
      </c>
      <c r="S320" s="3"/>
      <c r="T320" s="2">
        <v>3000</v>
      </c>
      <c r="U320" s="3" t="s">
        <v>115</v>
      </c>
      <c r="V320" s="3"/>
      <c r="W320" s="3" t="s">
        <v>39</v>
      </c>
      <c r="X320" s="3" t="s">
        <v>40</v>
      </c>
      <c r="Y320" s="3"/>
      <c r="Z320" s="3">
        <v>2587</v>
      </c>
      <c r="AA320" s="3" t="s">
        <v>221</v>
      </c>
    </row>
    <row r="321" spans="1:27" x14ac:dyDescent="0.2">
      <c r="A321" s="5">
        <v>2928</v>
      </c>
      <c r="B321">
        <v>38260</v>
      </c>
      <c r="C321" s="3" t="s">
        <v>748</v>
      </c>
      <c r="D321" s="3" t="s">
        <v>749</v>
      </c>
      <c r="E321" s="3" t="s">
        <v>46</v>
      </c>
      <c r="F321" s="3" t="s">
        <v>46</v>
      </c>
      <c r="G321" s="3" t="s">
        <v>113</v>
      </c>
      <c r="H321" s="3" t="s">
        <v>32</v>
      </c>
      <c r="I321" s="3" t="s">
        <v>113</v>
      </c>
      <c r="J321" s="3" t="s">
        <v>48</v>
      </c>
      <c r="K321" s="3" t="s">
        <v>114</v>
      </c>
      <c r="L321" s="3" t="s">
        <v>115</v>
      </c>
      <c r="M321" t="b">
        <v>1</v>
      </c>
      <c r="N321" s="3" t="s">
        <v>46</v>
      </c>
      <c r="O321" s="3" t="s">
        <v>46</v>
      </c>
      <c r="P321" s="3" t="s">
        <v>46</v>
      </c>
      <c r="Q321" s="3" t="s">
        <v>46</v>
      </c>
      <c r="R321" s="3" t="s">
        <v>46</v>
      </c>
      <c r="S321" s="3"/>
      <c r="T321" s="2">
        <v>3000</v>
      </c>
      <c r="U321" s="3" t="s">
        <v>115</v>
      </c>
      <c r="V321" s="3"/>
      <c r="W321" s="3" t="s">
        <v>39</v>
      </c>
      <c r="X321" s="3" t="s">
        <v>40</v>
      </c>
      <c r="Y321" s="3"/>
      <c r="Z321" s="3"/>
      <c r="AA321" s="3" t="s">
        <v>41</v>
      </c>
    </row>
    <row r="322" spans="1:27" x14ac:dyDescent="0.2">
      <c r="A322" s="5">
        <v>2929</v>
      </c>
      <c r="B322">
        <v>38264</v>
      </c>
      <c r="C322" s="3"/>
      <c r="D322" s="3" t="s">
        <v>750</v>
      </c>
      <c r="E322" s="3" t="s">
        <v>119</v>
      </c>
      <c r="F322" s="3" t="s">
        <v>120</v>
      </c>
      <c r="G322" s="3" t="s">
        <v>113</v>
      </c>
      <c r="H322" s="3" t="s">
        <v>32</v>
      </c>
      <c r="I322" s="3" t="s">
        <v>113</v>
      </c>
      <c r="J322" s="3" t="s">
        <v>48</v>
      </c>
      <c r="K322" s="3" t="s">
        <v>114</v>
      </c>
      <c r="L322" s="3" t="s">
        <v>115</v>
      </c>
      <c r="M322" t="b">
        <v>1</v>
      </c>
      <c r="N322" s="3" t="s">
        <v>73</v>
      </c>
      <c r="O322" s="3" t="s">
        <v>120</v>
      </c>
      <c r="P322" s="3" t="s">
        <v>120</v>
      </c>
      <c r="Q322" s="3" t="s">
        <v>36</v>
      </c>
      <c r="R322" s="3" t="s">
        <v>74</v>
      </c>
      <c r="S322" s="3"/>
      <c r="T322" s="2">
        <v>3000</v>
      </c>
      <c r="U322" s="3" t="s">
        <v>115</v>
      </c>
      <c r="V322" s="3"/>
      <c r="W322" s="3" t="s">
        <v>39</v>
      </c>
      <c r="X322" s="3" t="s">
        <v>40</v>
      </c>
      <c r="Y322" s="3"/>
      <c r="Z322" s="3"/>
      <c r="AA322" s="3" t="s">
        <v>41</v>
      </c>
    </row>
    <row r="323" spans="1:27" x14ac:dyDescent="0.2">
      <c r="A323" s="5">
        <v>2930</v>
      </c>
      <c r="C323" s="3"/>
      <c r="D323" s="3" t="s">
        <v>751</v>
      </c>
      <c r="E323" s="3" t="s">
        <v>57</v>
      </c>
      <c r="F323" s="3" t="s">
        <v>58</v>
      </c>
      <c r="G323" s="3" t="s">
        <v>38</v>
      </c>
      <c r="H323" s="3" t="s">
        <v>60</v>
      </c>
      <c r="I323" s="3" t="s">
        <v>38</v>
      </c>
      <c r="J323" s="3" t="s">
        <v>31</v>
      </c>
      <c r="K323" s="3" t="s">
        <v>34</v>
      </c>
      <c r="L323" s="3" t="s">
        <v>31</v>
      </c>
      <c r="M323" t="b">
        <v>1</v>
      </c>
      <c r="N323" s="3" t="s">
        <v>35</v>
      </c>
      <c r="O323" s="3" t="s">
        <v>58</v>
      </c>
      <c r="P323" s="3" t="s">
        <v>61</v>
      </c>
      <c r="Q323" s="3" t="s">
        <v>62</v>
      </c>
      <c r="R323" s="3" t="s">
        <v>63</v>
      </c>
      <c r="S323" s="3"/>
      <c r="T323" s="2"/>
      <c r="U323" s="3" t="s">
        <v>31</v>
      </c>
      <c r="V323" s="3"/>
      <c r="W323" s="3" t="s">
        <v>39</v>
      </c>
      <c r="X323" s="3" t="s">
        <v>40</v>
      </c>
      <c r="Y323" s="3"/>
      <c r="Z323" s="3"/>
      <c r="AA323" s="3" t="s">
        <v>41</v>
      </c>
    </row>
    <row r="324" spans="1:27" x14ac:dyDescent="0.2">
      <c r="A324" s="5">
        <v>2931</v>
      </c>
      <c r="B324">
        <v>38249</v>
      </c>
      <c r="C324" s="3"/>
      <c r="D324" s="3" t="s">
        <v>752</v>
      </c>
      <c r="E324" s="3" t="s">
        <v>46</v>
      </c>
      <c r="F324" s="3" t="s">
        <v>46</v>
      </c>
      <c r="G324" s="3" t="s">
        <v>137</v>
      </c>
      <c r="H324" s="3" t="s">
        <v>32</v>
      </c>
      <c r="I324" s="3" t="s">
        <v>137</v>
      </c>
      <c r="J324" s="3" t="s">
        <v>48</v>
      </c>
      <c r="K324" s="3" t="s">
        <v>138</v>
      </c>
      <c r="L324" s="3" t="s">
        <v>83</v>
      </c>
      <c r="M324" t="b">
        <v>1</v>
      </c>
      <c r="N324" s="3" t="s">
        <v>46</v>
      </c>
      <c r="O324" s="3" t="s">
        <v>46</v>
      </c>
      <c r="P324" s="3" t="s">
        <v>46</v>
      </c>
      <c r="Q324" s="3" t="s">
        <v>46</v>
      </c>
      <c r="R324" s="3" t="s">
        <v>46</v>
      </c>
      <c r="S324" s="3"/>
      <c r="T324" s="2">
        <v>6019</v>
      </c>
      <c r="U324" s="3" t="s">
        <v>83</v>
      </c>
      <c r="V324" s="3"/>
      <c r="W324" s="3" t="s">
        <v>39</v>
      </c>
      <c r="X324" s="3" t="s">
        <v>40</v>
      </c>
      <c r="Y324" s="3"/>
      <c r="Z324" s="3"/>
      <c r="AA324" s="3" t="s">
        <v>41</v>
      </c>
    </row>
    <row r="325" spans="1:27" x14ac:dyDescent="0.2">
      <c r="A325" s="5">
        <v>2932</v>
      </c>
      <c r="B325">
        <v>38302</v>
      </c>
      <c r="C325" s="3" t="s">
        <v>753</v>
      </c>
      <c r="D325" s="3" t="s">
        <v>754</v>
      </c>
      <c r="E325" s="3" t="s">
        <v>119</v>
      </c>
      <c r="F325" s="3" t="s">
        <v>120</v>
      </c>
      <c r="G325" s="3" t="s">
        <v>113</v>
      </c>
      <c r="H325" s="3" t="s">
        <v>32</v>
      </c>
      <c r="I325" s="3" t="s">
        <v>113</v>
      </c>
      <c r="J325" s="3" t="s">
        <v>48</v>
      </c>
      <c r="K325" s="3" t="s">
        <v>114</v>
      </c>
      <c r="L325" s="3" t="s">
        <v>115</v>
      </c>
      <c r="M325" t="b">
        <v>1</v>
      </c>
      <c r="N325" s="3" t="s">
        <v>73</v>
      </c>
      <c r="O325" s="3" t="s">
        <v>120</v>
      </c>
      <c r="P325" s="3" t="s">
        <v>120</v>
      </c>
      <c r="Q325" s="3" t="s">
        <v>36</v>
      </c>
      <c r="R325" s="3" t="s">
        <v>74</v>
      </c>
      <c r="S325" s="3"/>
      <c r="T325" s="2">
        <v>3000</v>
      </c>
      <c r="U325" s="3" t="s">
        <v>115</v>
      </c>
      <c r="V325" s="3"/>
      <c r="W325" s="3" t="s">
        <v>39</v>
      </c>
      <c r="X325" s="3" t="s">
        <v>40</v>
      </c>
      <c r="Y325" s="3"/>
      <c r="Z325" s="3"/>
      <c r="AA325" s="3" t="s">
        <v>41</v>
      </c>
    </row>
    <row r="326" spans="1:27" x14ac:dyDescent="0.2">
      <c r="A326" s="5">
        <v>2933</v>
      </c>
      <c r="B326">
        <v>38318</v>
      </c>
      <c r="C326" s="3" t="s">
        <v>755</v>
      </c>
      <c r="D326" s="3" t="s">
        <v>756</v>
      </c>
      <c r="E326" s="3" t="s">
        <v>123</v>
      </c>
      <c r="F326" s="3" t="s">
        <v>124</v>
      </c>
      <c r="G326" s="3" t="s">
        <v>113</v>
      </c>
      <c r="H326" s="3" t="s">
        <v>32</v>
      </c>
      <c r="I326" s="3" t="s">
        <v>113</v>
      </c>
      <c r="J326" s="3" t="s">
        <v>48</v>
      </c>
      <c r="K326" s="3" t="s">
        <v>114</v>
      </c>
      <c r="L326" s="3" t="s">
        <v>115</v>
      </c>
      <c r="M326" t="b">
        <v>1</v>
      </c>
      <c r="N326" s="3" t="s">
        <v>73</v>
      </c>
      <c r="O326" s="3" t="s">
        <v>124</v>
      </c>
      <c r="P326" s="3" t="s">
        <v>124</v>
      </c>
      <c r="Q326" s="3" t="s">
        <v>36</v>
      </c>
      <c r="R326" s="3" t="s">
        <v>74</v>
      </c>
      <c r="S326" s="3"/>
      <c r="T326" s="2">
        <v>3000</v>
      </c>
      <c r="U326" s="3" t="s">
        <v>115</v>
      </c>
      <c r="V326" s="3"/>
      <c r="W326" s="3" t="s">
        <v>39</v>
      </c>
      <c r="X326" s="3" t="s">
        <v>40</v>
      </c>
      <c r="Y326" s="3"/>
      <c r="Z326" s="3"/>
      <c r="AA326" s="3" t="s">
        <v>41</v>
      </c>
    </row>
    <row r="327" spans="1:27" x14ac:dyDescent="0.2">
      <c r="A327" s="5">
        <v>2934</v>
      </c>
      <c r="B327">
        <v>38161</v>
      </c>
      <c r="C327" s="3" t="s">
        <v>757</v>
      </c>
      <c r="D327" s="3" t="s">
        <v>758</v>
      </c>
      <c r="E327" s="3" t="s">
        <v>71</v>
      </c>
      <c r="F327" s="3" t="s">
        <v>72</v>
      </c>
      <c r="G327" s="3" t="s">
        <v>47</v>
      </c>
      <c r="H327" s="3" t="s">
        <v>32</v>
      </c>
      <c r="I327" s="3" t="s">
        <v>47</v>
      </c>
      <c r="J327" s="3" t="s">
        <v>48</v>
      </c>
      <c r="K327" s="3" t="s">
        <v>49</v>
      </c>
      <c r="L327" s="3" t="s">
        <v>50</v>
      </c>
      <c r="M327" t="b">
        <v>1</v>
      </c>
      <c r="N327" s="3" t="s">
        <v>73</v>
      </c>
      <c r="O327" s="3" t="s">
        <v>72</v>
      </c>
      <c r="P327" s="3" t="s">
        <v>72</v>
      </c>
      <c r="Q327" s="3" t="s">
        <v>36</v>
      </c>
      <c r="R327" s="3" t="s">
        <v>74</v>
      </c>
      <c r="S327" s="3"/>
      <c r="T327" s="2">
        <v>2000</v>
      </c>
      <c r="U327" s="3" t="s">
        <v>50</v>
      </c>
      <c r="V327" s="3"/>
      <c r="W327" s="3" t="s">
        <v>39</v>
      </c>
      <c r="X327" s="3" t="s">
        <v>40</v>
      </c>
      <c r="Y327" s="3"/>
      <c r="Z327" s="3"/>
      <c r="AA327" s="3" t="s">
        <v>41</v>
      </c>
    </row>
    <row r="328" spans="1:27" x14ac:dyDescent="0.2">
      <c r="A328" s="5">
        <v>2935</v>
      </c>
      <c r="B328">
        <v>35982</v>
      </c>
      <c r="C328" s="3"/>
      <c r="D328" s="3" t="s">
        <v>759</v>
      </c>
      <c r="E328" s="3" t="s">
        <v>71</v>
      </c>
      <c r="F328" s="3" t="s">
        <v>72</v>
      </c>
      <c r="G328" s="3" t="s">
        <v>47</v>
      </c>
      <c r="H328" s="3" t="s">
        <v>32</v>
      </c>
      <c r="I328" s="3" t="s">
        <v>47</v>
      </c>
      <c r="J328" s="3" t="s">
        <v>48</v>
      </c>
      <c r="K328" s="3" t="s">
        <v>49</v>
      </c>
      <c r="L328" s="3" t="s">
        <v>50</v>
      </c>
      <c r="M328" t="b">
        <v>1</v>
      </c>
      <c r="N328" s="3" t="s">
        <v>73</v>
      </c>
      <c r="O328" s="3" t="s">
        <v>72</v>
      </c>
      <c r="P328" s="3" t="s">
        <v>72</v>
      </c>
      <c r="Q328" s="3" t="s">
        <v>36</v>
      </c>
      <c r="R328" s="3" t="s">
        <v>74</v>
      </c>
      <c r="S328" s="3"/>
      <c r="T328" s="2">
        <v>2000</v>
      </c>
      <c r="U328" s="3" t="s">
        <v>50</v>
      </c>
      <c r="V328" s="3"/>
      <c r="W328" s="3" t="s">
        <v>39</v>
      </c>
      <c r="X328" s="3" t="s">
        <v>40</v>
      </c>
      <c r="Y328" s="3"/>
      <c r="Z328" s="3"/>
      <c r="AA328" s="3" t="s">
        <v>41</v>
      </c>
    </row>
    <row r="329" spans="1:27" x14ac:dyDescent="0.2">
      <c r="A329" s="5">
        <v>2936</v>
      </c>
      <c r="B329">
        <v>36434</v>
      </c>
      <c r="C329" s="3"/>
      <c r="D329" s="3" t="s">
        <v>760</v>
      </c>
      <c r="E329" s="3" t="s">
        <v>66</v>
      </c>
      <c r="F329" s="3" t="s">
        <v>67</v>
      </c>
      <c r="G329" s="3" t="s">
        <v>47</v>
      </c>
      <c r="H329" s="3" t="s">
        <v>32</v>
      </c>
      <c r="I329" s="3" t="s">
        <v>47</v>
      </c>
      <c r="J329" s="3" t="s">
        <v>48</v>
      </c>
      <c r="K329" s="3" t="s">
        <v>49</v>
      </c>
      <c r="L329" s="3" t="s">
        <v>50</v>
      </c>
      <c r="M329" t="b">
        <v>1</v>
      </c>
      <c r="N329" s="3" t="s">
        <v>35</v>
      </c>
      <c r="O329" s="3" t="s">
        <v>67</v>
      </c>
      <c r="P329" s="3" t="s">
        <v>67</v>
      </c>
      <c r="Q329" s="3" t="s">
        <v>68</v>
      </c>
      <c r="R329" s="3" t="s">
        <v>69</v>
      </c>
      <c r="S329" s="3"/>
      <c r="T329" s="2">
        <v>2000</v>
      </c>
      <c r="U329" s="3" t="s">
        <v>50</v>
      </c>
      <c r="V329" s="3"/>
      <c r="W329" s="3" t="s">
        <v>39</v>
      </c>
      <c r="X329" s="3" t="s">
        <v>40</v>
      </c>
      <c r="Y329" s="3"/>
      <c r="Z329" s="3"/>
      <c r="AA329" s="3" t="s">
        <v>41</v>
      </c>
    </row>
    <row r="330" spans="1:27" x14ac:dyDescent="0.2">
      <c r="A330" s="5">
        <v>2937</v>
      </c>
      <c r="B330">
        <v>36636</v>
      </c>
      <c r="C330" s="3"/>
      <c r="D330" s="3" t="s">
        <v>761</v>
      </c>
      <c r="E330" s="3" t="s">
        <v>66</v>
      </c>
      <c r="F330" s="3" t="s">
        <v>67</v>
      </c>
      <c r="G330" s="3" t="s">
        <v>47</v>
      </c>
      <c r="H330" s="3" t="s">
        <v>32</v>
      </c>
      <c r="I330" s="3" t="s">
        <v>47</v>
      </c>
      <c r="J330" s="3" t="s">
        <v>48</v>
      </c>
      <c r="K330" s="3" t="s">
        <v>49</v>
      </c>
      <c r="L330" s="3" t="s">
        <v>50</v>
      </c>
      <c r="M330" t="b">
        <v>1</v>
      </c>
      <c r="N330" s="3" t="s">
        <v>35</v>
      </c>
      <c r="O330" s="3" t="s">
        <v>67</v>
      </c>
      <c r="P330" s="3" t="s">
        <v>67</v>
      </c>
      <c r="Q330" s="3" t="s">
        <v>68</v>
      </c>
      <c r="R330" s="3" t="s">
        <v>69</v>
      </c>
      <c r="S330" s="3"/>
      <c r="T330" s="2">
        <v>2000</v>
      </c>
      <c r="U330" s="3" t="s">
        <v>50</v>
      </c>
      <c r="V330" s="3"/>
      <c r="W330" s="3" t="s">
        <v>39</v>
      </c>
      <c r="X330" s="3" t="s">
        <v>40</v>
      </c>
      <c r="Y330" s="3"/>
      <c r="Z330" s="3"/>
      <c r="AA330" s="3" t="s">
        <v>41</v>
      </c>
    </row>
    <row r="331" spans="1:27" x14ac:dyDescent="0.2">
      <c r="A331" s="5">
        <v>2938</v>
      </c>
      <c r="B331">
        <v>37341</v>
      </c>
      <c r="C331" s="3"/>
      <c r="D331" s="3" t="s">
        <v>762</v>
      </c>
      <c r="E331" s="3" t="s">
        <v>71</v>
      </c>
      <c r="F331" s="3" t="s">
        <v>72</v>
      </c>
      <c r="G331" s="3" t="s">
        <v>47</v>
      </c>
      <c r="H331" s="3" t="s">
        <v>32</v>
      </c>
      <c r="I331" s="3" t="s">
        <v>47</v>
      </c>
      <c r="J331" s="3" t="s">
        <v>48</v>
      </c>
      <c r="K331" s="3" t="s">
        <v>49</v>
      </c>
      <c r="L331" s="3" t="s">
        <v>50</v>
      </c>
      <c r="M331" t="b">
        <v>1</v>
      </c>
      <c r="N331" s="3" t="s">
        <v>73</v>
      </c>
      <c r="O331" s="3" t="s">
        <v>72</v>
      </c>
      <c r="P331" s="3" t="s">
        <v>72</v>
      </c>
      <c r="Q331" s="3" t="s">
        <v>36</v>
      </c>
      <c r="R331" s="3" t="s">
        <v>74</v>
      </c>
      <c r="S331" s="3"/>
      <c r="T331" s="2">
        <v>2000</v>
      </c>
      <c r="U331" s="3" t="s">
        <v>50</v>
      </c>
      <c r="V331" s="3"/>
      <c r="W331" s="3" t="s">
        <v>39</v>
      </c>
      <c r="X331" s="3" t="s">
        <v>40</v>
      </c>
      <c r="Y331" s="3"/>
      <c r="Z331" s="3"/>
      <c r="AA331" s="3" t="s">
        <v>41</v>
      </c>
    </row>
    <row r="332" spans="1:27" x14ac:dyDescent="0.2">
      <c r="A332" s="5">
        <v>2939</v>
      </c>
      <c r="B332">
        <v>37342</v>
      </c>
      <c r="C332" s="3"/>
      <c r="D332" s="3" t="s">
        <v>763</v>
      </c>
      <c r="E332" s="3" t="s">
        <v>71</v>
      </c>
      <c r="F332" s="3" t="s">
        <v>72</v>
      </c>
      <c r="G332" s="3" t="s">
        <v>47</v>
      </c>
      <c r="H332" s="3" t="s">
        <v>32</v>
      </c>
      <c r="I332" s="3" t="s">
        <v>47</v>
      </c>
      <c r="J332" s="3" t="s">
        <v>48</v>
      </c>
      <c r="K332" s="3" t="s">
        <v>49</v>
      </c>
      <c r="L332" s="3" t="s">
        <v>50</v>
      </c>
      <c r="M332" t="b">
        <v>1</v>
      </c>
      <c r="N332" s="3" t="s">
        <v>73</v>
      </c>
      <c r="O332" s="3" t="s">
        <v>72</v>
      </c>
      <c r="P332" s="3" t="s">
        <v>72</v>
      </c>
      <c r="Q332" s="3" t="s">
        <v>36</v>
      </c>
      <c r="R332" s="3" t="s">
        <v>74</v>
      </c>
      <c r="S332" s="3"/>
      <c r="T332" s="2">
        <v>2000</v>
      </c>
      <c r="U332" s="3" t="s">
        <v>50</v>
      </c>
      <c r="V332" s="3"/>
      <c r="W332" s="3" t="s">
        <v>39</v>
      </c>
      <c r="X332" s="3" t="s">
        <v>40</v>
      </c>
      <c r="Y332" s="3"/>
      <c r="Z332" s="3"/>
      <c r="AA332" s="3" t="s">
        <v>41</v>
      </c>
    </row>
    <row r="333" spans="1:27" x14ac:dyDescent="0.2">
      <c r="A333" s="5">
        <v>2940</v>
      </c>
      <c r="B333">
        <v>37602</v>
      </c>
      <c r="C333" s="3"/>
      <c r="D333" s="3" t="s">
        <v>764</v>
      </c>
      <c r="E333" s="3" t="s">
        <v>29</v>
      </c>
      <c r="F333" s="3" t="s">
        <v>53</v>
      </c>
      <c r="G333" s="3" t="s">
        <v>47</v>
      </c>
      <c r="H333" s="3" t="s">
        <v>32</v>
      </c>
      <c r="I333" s="3" t="s">
        <v>47</v>
      </c>
      <c r="J333" s="3" t="s">
        <v>48</v>
      </c>
      <c r="K333" s="3" t="s">
        <v>49</v>
      </c>
      <c r="L333" s="3" t="s">
        <v>50</v>
      </c>
      <c r="M333" t="b">
        <v>1</v>
      </c>
      <c r="N333" s="3" t="s">
        <v>35</v>
      </c>
      <c r="O333" s="3" t="s">
        <v>53</v>
      </c>
      <c r="P333" s="3" t="s">
        <v>53</v>
      </c>
      <c r="Q333" s="3" t="s">
        <v>36</v>
      </c>
      <c r="R333" s="3" t="s">
        <v>54</v>
      </c>
      <c r="S333" s="3"/>
      <c r="T333" s="2">
        <v>2000</v>
      </c>
      <c r="U333" s="3" t="s">
        <v>50</v>
      </c>
      <c r="V333" s="3"/>
      <c r="W333" s="3" t="s">
        <v>39</v>
      </c>
      <c r="X333" s="3" t="s">
        <v>40</v>
      </c>
      <c r="Y333" s="3"/>
      <c r="Z333" s="3"/>
      <c r="AA333" s="3" t="s">
        <v>41</v>
      </c>
    </row>
    <row r="334" spans="1:27" x14ac:dyDescent="0.2">
      <c r="A334" s="5">
        <v>2941</v>
      </c>
      <c r="B334">
        <v>37760</v>
      </c>
      <c r="C334" s="3"/>
      <c r="D334" s="3" t="s">
        <v>765</v>
      </c>
      <c r="E334" s="3" t="s">
        <v>71</v>
      </c>
      <c r="F334" s="3" t="s">
        <v>72</v>
      </c>
      <c r="G334" s="3" t="s">
        <v>47</v>
      </c>
      <c r="H334" s="3" t="s">
        <v>32</v>
      </c>
      <c r="I334" s="3" t="s">
        <v>47</v>
      </c>
      <c r="J334" s="3" t="s">
        <v>48</v>
      </c>
      <c r="K334" s="3" t="s">
        <v>49</v>
      </c>
      <c r="L334" s="3" t="s">
        <v>50</v>
      </c>
      <c r="M334" t="b">
        <v>1</v>
      </c>
      <c r="N334" s="3" t="s">
        <v>73</v>
      </c>
      <c r="O334" s="3" t="s">
        <v>72</v>
      </c>
      <c r="P334" s="3" t="s">
        <v>72</v>
      </c>
      <c r="Q334" s="3" t="s">
        <v>36</v>
      </c>
      <c r="R334" s="3" t="s">
        <v>74</v>
      </c>
      <c r="S334" s="3"/>
      <c r="T334" s="2">
        <v>2000</v>
      </c>
      <c r="U334" s="3" t="s">
        <v>50</v>
      </c>
      <c r="V334" s="3"/>
      <c r="W334" s="3" t="s">
        <v>39</v>
      </c>
      <c r="X334" s="3" t="s">
        <v>40</v>
      </c>
      <c r="Y334" s="3"/>
      <c r="Z334" s="3"/>
      <c r="AA334" s="3" t="s">
        <v>41</v>
      </c>
    </row>
    <row r="335" spans="1:27" x14ac:dyDescent="0.2">
      <c r="A335" s="5">
        <v>2942</v>
      </c>
      <c r="B335">
        <v>37783</v>
      </c>
      <c r="C335" s="3"/>
      <c r="D335" s="3" t="s">
        <v>766</v>
      </c>
      <c r="E335" s="3" t="s">
        <v>29</v>
      </c>
      <c r="F335" s="3" t="s">
        <v>53</v>
      </c>
      <c r="G335" s="3" t="s">
        <v>47</v>
      </c>
      <c r="H335" s="3" t="s">
        <v>32</v>
      </c>
      <c r="I335" s="3" t="s">
        <v>47</v>
      </c>
      <c r="J335" s="3" t="s">
        <v>48</v>
      </c>
      <c r="K335" s="3" t="s">
        <v>49</v>
      </c>
      <c r="L335" s="3" t="s">
        <v>50</v>
      </c>
      <c r="M335" t="b">
        <v>1</v>
      </c>
      <c r="N335" s="3" t="s">
        <v>35</v>
      </c>
      <c r="O335" s="3" t="s">
        <v>53</v>
      </c>
      <c r="P335" s="3" t="s">
        <v>53</v>
      </c>
      <c r="Q335" s="3" t="s">
        <v>36</v>
      </c>
      <c r="R335" s="3" t="s">
        <v>54</v>
      </c>
      <c r="S335" s="3"/>
      <c r="T335" s="2">
        <v>2000</v>
      </c>
      <c r="U335" s="3" t="s">
        <v>50</v>
      </c>
      <c r="V335" s="3"/>
      <c r="W335" s="3" t="s">
        <v>39</v>
      </c>
      <c r="X335" s="3" t="s">
        <v>40</v>
      </c>
      <c r="Y335" s="3"/>
      <c r="Z335" s="3"/>
      <c r="AA335" s="3" t="s">
        <v>41</v>
      </c>
    </row>
    <row r="336" spans="1:27" x14ac:dyDescent="0.2">
      <c r="A336" s="5">
        <v>2943</v>
      </c>
      <c r="B336">
        <v>38160</v>
      </c>
      <c r="C336" s="3" t="s">
        <v>767</v>
      </c>
      <c r="D336" s="3" t="s">
        <v>768</v>
      </c>
      <c r="E336" s="3" t="s">
        <v>71</v>
      </c>
      <c r="F336" s="3" t="s">
        <v>72</v>
      </c>
      <c r="G336" s="3" t="s">
        <v>376</v>
      </c>
      <c r="H336" s="3" t="s">
        <v>32</v>
      </c>
      <c r="I336" s="3" t="s">
        <v>376</v>
      </c>
      <c r="J336" s="3" t="s">
        <v>48</v>
      </c>
      <c r="K336" s="3" t="s">
        <v>49</v>
      </c>
      <c r="L336" s="3" t="s">
        <v>50</v>
      </c>
      <c r="M336" t="b">
        <v>1</v>
      </c>
      <c r="N336" s="3" t="s">
        <v>73</v>
      </c>
      <c r="O336" s="3" t="s">
        <v>72</v>
      </c>
      <c r="P336" s="3" t="s">
        <v>72</v>
      </c>
      <c r="Q336" s="3" t="s">
        <v>36</v>
      </c>
      <c r="R336" s="3" t="s">
        <v>74</v>
      </c>
      <c r="S336" s="3"/>
      <c r="T336" s="2">
        <v>2011</v>
      </c>
      <c r="U336" s="3" t="s">
        <v>50</v>
      </c>
      <c r="V336" s="3"/>
      <c r="W336" s="3" t="s">
        <v>39</v>
      </c>
      <c r="X336" s="3" t="s">
        <v>40</v>
      </c>
      <c r="Y336" s="3"/>
      <c r="Z336" s="3"/>
      <c r="AA336" s="3" t="s">
        <v>41</v>
      </c>
    </row>
    <row r="337" spans="1:27" x14ac:dyDescent="0.2">
      <c r="A337" s="5">
        <v>2944</v>
      </c>
      <c r="B337">
        <v>37899</v>
      </c>
      <c r="C337" s="3"/>
      <c r="D337" s="3" t="s">
        <v>769</v>
      </c>
      <c r="E337" s="3" t="s">
        <v>71</v>
      </c>
      <c r="F337" s="3" t="s">
        <v>72</v>
      </c>
      <c r="G337" s="3" t="s">
        <v>201</v>
      </c>
      <c r="H337" s="3" t="s">
        <v>32</v>
      </c>
      <c r="I337" s="3" t="s">
        <v>201</v>
      </c>
      <c r="J337" s="3" t="s">
        <v>48</v>
      </c>
      <c r="K337" s="3" t="s">
        <v>202</v>
      </c>
      <c r="L337" s="3" t="s">
        <v>50</v>
      </c>
      <c r="M337" t="b">
        <v>1</v>
      </c>
      <c r="N337" s="3" t="s">
        <v>73</v>
      </c>
      <c r="O337" s="3" t="s">
        <v>72</v>
      </c>
      <c r="P337" s="3" t="s">
        <v>72</v>
      </c>
      <c r="Q337" s="3" t="s">
        <v>36</v>
      </c>
      <c r="R337" s="3" t="s">
        <v>74</v>
      </c>
      <c r="S337" s="3"/>
      <c r="T337" s="2">
        <v>2016</v>
      </c>
      <c r="U337" s="3" t="s">
        <v>50</v>
      </c>
      <c r="V337" s="3"/>
      <c r="W337" s="3" t="s">
        <v>39</v>
      </c>
      <c r="X337" s="3" t="s">
        <v>40</v>
      </c>
      <c r="Y337" s="3"/>
      <c r="Z337" s="3"/>
      <c r="AA337" s="3" t="s">
        <v>41</v>
      </c>
    </row>
    <row r="338" spans="1:27" x14ac:dyDescent="0.2">
      <c r="A338" s="5">
        <v>2945</v>
      </c>
      <c r="B338">
        <v>38273</v>
      </c>
      <c r="C338" s="3" t="s">
        <v>770</v>
      </c>
      <c r="D338" s="3" t="s">
        <v>771</v>
      </c>
      <c r="E338" s="3" t="s">
        <v>346</v>
      </c>
      <c r="F338" s="3" t="s">
        <v>491</v>
      </c>
      <c r="G338" s="3" t="s">
        <v>95</v>
      </c>
      <c r="H338" s="3" t="s">
        <v>32</v>
      </c>
      <c r="I338" s="3" t="s">
        <v>95</v>
      </c>
      <c r="J338" s="3" t="s">
        <v>48</v>
      </c>
      <c r="K338" s="3" t="s">
        <v>94</v>
      </c>
      <c r="L338" s="3" t="s">
        <v>95</v>
      </c>
      <c r="M338" t="b">
        <v>1</v>
      </c>
      <c r="N338" s="3" t="s">
        <v>84</v>
      </c>
      <c r="O338" s="3" t="s">
        <v>491</v>
      </c>
      <c r="P338" s="3" t="s">
        <v>491</v>
      </c>
      <c r="Q338" s="3" t="s">
        <v>116</v>
      </c>
      <c r="R338" s="3" t="s">
        <v>149</v>
      </c>
      <c r="S338" s="3"/>
      <c r="T338" s="2">
        <v>2072</v>
      </c>
      <c r="U338" s="3" t="s">
        <v>95</v>
      </c>
      <c r="V338" s="3"/>
      <c r="W338" s="3" t="s">
        <v>39</v>
      </c>
      <c r="X338" s="3" t="s">
        <v>40</v>
      </c>
      <c r="Y338" s="3"/>
      <c r="Z338" s="3"/>
      <c r="AA338" s="3" t="s">
        <v>41</v>
      </c>
    </row>
    <row r="339" spans="1:27" x14ac:dyDescent="0.2">
      <c r="A339" s="5">
        <v>2946</v>
      </c>
      <c r="B339">
        <v>35836</v>
      </c>
      <c r="C339" s="3"/>
      <c r="D339" s="3" t="s">
        <v>772</v>
      </c>
      <c r="E339" s="3" t="s">
        <v>123</v>
      </c>
      <c r="F339" s="3" t="s">
        <v>124</v>
      </c>
      <c r="G339" s="3" t="s">
        <v>113</v>
      </c>
      <c r="H339" s="3" t="s">
        <v>32</v>
      </c>
      <c r="I339" s="3" t="s">
        <v>113</v>
      </c>
      <c r="J339" s="3" t="s">
        <v>48</v>
      </c>
      <c r="K339" s="3" t="s">
        <v>114</v>
      </c>
      <c r="L339" s="3" t="s">
        <v>115</v>
      </c>
      <c r="M339" t="b">
        <v>1</v>
      </c>
      <c r="N339" s="3" t="s">
        <v>73</v>
      </c>
      <c r="O339" s="3" t="s">
        <v>124</v>
      </c>
      <c r="P339" s="3" t="s">
        <v>124</v>
      </c>
      <c r="Q339" s="3" t="s">
        <v>36</v>
      </c>
      <c r="R339" s="3" t="s">
        <v>74</v>
      </c>
      <c r="S339" s="3"/>
      <c r="T339" s="2">
        <v>3000</v>
      </c>
      <c r="U339" s="3" t="s">
        <v>115</v>
      </c>
      <c r="V339" s="3"/>
      <c r="W339" s="3" t="s">
        <v>39</v>
      </c>
      <c r="X339" s="3" t="s">
        <v>40</v>
      </c>
      <c r="Y339" s="3"/>
      <c r="Z339" s="3"/>
      <c r="AA339" s="3" t="s">
        <v>41</v>
      </c>
    </row>
    <row r="340" spans="1:27" x14ac:dyDescent="0.2">
      <c r="A340" s="5">
        <v>2947</v>
      </c>
      <c r="B340">
        <v>37001</v>
      </c>
      <c r="C340" s="3"/>
      <c r="D340" s="3" t="s">
        <v>773</v>
      </c>
      <c r="E340" s="3" t="s">
        <v>123</v>
      </c>
      <c r="F340" s="3" t="s">
        <v>124</v>
      </c>
      <c r="G340" s="3" t="s">
        <v>113</v>
      </c>
      <c r="H340" s="3" t="s">
        <v>32</v>
      </c>
      <c r="I340" s="3" t="s">
        <v>113</v>
      </c>
      <c r="J340" s="3" t="s">
        <v>48</v>
      </c>
      <c r="K340" s="3" t="s">
        <v>114</v>
      </c>
      <c r="L340" s="3" t="s">
        <v>115</v>
      </c>
      <c r="M340" t="b">
        <v>1</v>
      </c>
      <c r="N340" s="3" t="s">
        <v>73</v>
      </c>
      <c r="O340" s="3" t="s">
        <v>124</v>
      </c>
      <c r="P340" s="3" t="s">
        <v>124</v>
      </c>
      <c r="Q340" s="3" t="s">
        <v>36</v>
      </c>
      <c r="R340" s="3" t="s">
        <v>74</v>
      </c>
      <c r="S340" s="3"/>
      <c r="T340" s="2">
        <v>3000</v>
      </c>
      <c r="U340" s="3" t="s">
        <v>115</v>
      </c>
      <c r="V340" s="3"/>
      <c r="W340" s="3" t="s">
        <v>39</v>
      </c>
      <c r="X340" s="3" t="s">
        <v>40</v>
      </c>
      <c r="Y340" s="3"/>
      <c r="Z340" s="3"/>
      <c r="AA340" s="3" t="s">
        <v>41</v>
      </c>
    </row>
    <row r="341" spans="1:27" x14ac:dyDescent="0.2">
      <c r="A341" s="5">
        <v>2948</v>
      </c>
      <c r="B341">
        <v>37950</v>
      </c>
      <c r="C341" s="3"/>
      <c r="D341" s="3" t="s">
        <v>774</v>
      </c>
      <c r="E341" s="3" t="s">
        <v>46</v>
      </c>
      <c r="F341" s="3" t="s">
        <v>46</v>
      </c>
      <c r="G341" s="3" t="s">
        <v>113</v>
      </c>
      <c r="H341" s="3" t="s">
        <v>32</v>
      </c>
      <c r="I341" s="3" t="s">
        <v>113</v>
      </c>
      <c r="J341" s="3" t="s">
        <v>48</v>
      </c>
      <c r="K341" s="3" t="s">
        <v>114</v>
      </c>
      <c r="L341" s="3" t="s">
        <v>115</v>
      </c>
      <c r="M341" t="b">
        <v>1</v>
      </c>
      <c r="N341" s="3" t="s">
        <v>46</v>
      </c>
      <c r="O341" s="3" t="s">
        <v>46</v>
      </c>
      <c r="P341" s="3" t="s">
        <v>46</v>
      </c>
      <c r="Q341" s="3" t="s">
        <v>46</v>
      </c>
      <c r="R341" s="3" t="s">
        <v>46</v>
      </c>
      <c r="S341" s="3"/>
      <c r="T341" s="2">
        <v>3000</v>
      </c>
      <c r="U341" s="3" t="s">
        <v>115</v>
      </c>
      <c r="V341" s="3"/>
      <c r="W341" s="3" t="s">
        <v>39</v>
      </c>
      <c r="X341" s="3" t="s">
        <v>40</v>
      </c>
      <c r="Y341" s="3"/>
      <c r="Z341" s="3"/>
      <c r="AA341" s="3" t="s">
        <v>41</v>
      </c>
    </row>
    <row r="342" spans="1:27" x14ac:dyDescent="0.2">
      <c r="A342" s="5">
        <v>2949</v>
      </c>
      <c r="B342">
        <v>38164</v>
      </c>
      <c r="C342" s="3"/>
      <c r="D342" s="3" t="s">
        <v>775</v>
      </c>
      <c r="E342" s="3" t="s">
        <v>119</v>
      </c>
      <c r="F342" s="3" t="s">
        <v>120</v>
      </c>
      <c r="G342" s="3" t="s">
        <v>113</v>
      </c>
      <c r="H342" s="3" t="s">
        <v>32</v>
      </c>
      <c r="I342" s="3" t="s">
        <v>113</v>
      </c>
      <c r="J342" s="3" t="s">
        <v>48</v>
      </c>
      <c r="K342" s="3" t="s">
        <v>114</v>
      </c>
      <c r="L342" s="3" t="s">
        <v>115</v>
      </c>
      <c r="M342" t="b">
        <v>1</v>
      </c>
      <c r="N342" s="3" t="s">
        <v>73</v>
      </c>
      <c r="O342" s="3" t="s">
        <v>120</v>
      </c>
      <c r="P342" s="3" t="s">
        <v>120</v>
      </c>
      <c r="Q342" s="3" t="s">
        <v>36</v>
      </c>
      <c r="R342" s="3" t="s">
        <v>74</v>
      </c>
      <c r="S342" s="3"/>
      <c r="T342" s="2">
        <v>3000</v>
      </c>
      <c r="U342" s="3" t="s">
        <v>115</v>
      </c>
      <c r="V342" s="3"/>
      <c r="W342" s="3" t="s">
        <v>39</v>
      </c>
      <c r="X342" s="3" t="s">
        <v>40</v>
      </c>
      <c r="Y342" s="3"/>
      <c r="Z342" s="3"/>
      <c r="AA342" s="3" t="s">
        <v>41</v>
      </c>
    </row>
    <row r="343" spans="1:27" x14ac:dyDescent="0.2">
      <c r="A343" s="5">
        <v>2950</v>
      </c>
      <c r="B343">
        <v>38034</v>
      </c>
      <c r="C343" s="3"/>
      <c r="D343" s="3" t="s">
        <v>776</v>
      </c>
      <c r="E343" s="3" t="s">
        <v>91</v>
      </c>
      <c r="F343" s="3" t="s">
        <v>92</v>
      </c>
      <c r="G343" s="3" t="s">
        <v>93</v>
      </c>
      <c r="H343" s="3" t="s">
        <v>32</v>
      </c>
      <c r="I343" s="3" t="s">
        <v>93</v>
      </c>
      <c r="J343" s="3" t="s">
        <v>48</v>
      </c>
      <c r="K343" s="3" t="s">
        <v>94</v>
      </c>
      <c r="L343" s="3" t="s">
        <v>95</v>
      </c>
      <c r="M343" t="b">
        <v>1</v>
      </c>
      <c r="N343" s="3" t="s">
        <v>84</v>
      </c>
      <c r="O343" s="3" t="s">
        <v>92</v>
      </c>
      <c r="P343" s="3" t="s">
        <v>92</v>
      </c>
      <c r="Q343" s="3" t="s">
        <v>36</v>
      </c>
      <c r="R343" s="3" t="s">
        <v>74</v>
      </c>
      <c r="S343" s="3"/>
      <c r="T343" s="2">
        <v>4000</v>
      </c>
      <c r="U343" s="3" t="s">
        <v>95</v>
      </c>
      <c r="V343" s="3"/>
      <c r="W343" s="3" t="s">
        <v>39</v>
      </c>
      <c r="X343" s="3" t="s">
        <v>40</v>
      </c>
      <c r="Y343" s="3"/>
      <c r="Z343" s="3"/>
      <c r="AA343" s="3" t="s">
        <v>41</v>
      </c>
    </row>
    <row r="344" spans="1:27" x14ac:dyDescent="0.2">
      <c r="A344" s="5">
        <v>2951</v>
      </c>
      <c r="B344">
        <v>36889</v>
      </c>
      <c r="C344" s="3"/>
      <c r="D344" s="3" t="s">
        <v>777</v>
      </c>
      <c r="E344" s="3" t="s">
        <v>91</v>
      </c>
      <c r="F344" s="3" t="s">
        <v>92</v>
      </c>
      <c r="G344" s="3" t="s">
        <v>93</v>
      </c>
      <c r="H344" s="3" t="s">
        <v>32</v>
      </c>
      <c r="I344" s="3" t="s">
        <v>93</v>
      </c>
      <c r="J344" s="3" t="s">
        <v>48</v>
      </c>
      <c r="K344" s="3" t="s">
        <v>94</v>
      </c>
      <c r="L344" s="3" t="s">
        <v>95</v>
      </c>
      <c r="M344" t="b">
        <v>1</v>
      </c>
      <c r="N344" s="3" t="s">
        <v>84</v>
      </c>
      <c r="O344" s="3" t="s">
        <v>92</v>
      </c>
      <c r="P344" s="3" t="s">
        <v>92</v>
      </c>
      <c r="Q344" s="3" t="s">
        <v>36</v>
      </c>
      <c r="R344" s="3" t="s">
        <v>74</v>
      </c>
      <c r="S344" s="3"/>
      <c r="T344" s="2">
        <v>4000</v>
      </c>
      <c r="U344" s="3" t="s">
        <v>95</v>
      </c>
      <c r="V344" s="3"/>
      <c r="W344" s="3" t="s">
        <v>39</v>
      </c>
      <c r="X344" s="3" t="s">
        <v>40</v>
      </c>
      <c r="Y344" s="3"/>
      <c r="Z344" s="3"/>
      <c r="AA344" s="3" t="s">
        <v>41</v>
      </c>
    </row>
    <row r="345" spans="1:27" x14ac:dyDescent="0.2">
      <c r="A345" s="5">
        <v>2952</v>
      </c>
      <c r="B345">
        <v>37772</v>
      </c>
      <c r="C345" s="3"/>
      <c r="D345" s="3" t="s">
        <v>778</v>
      </c>
      <c r="E345" s="3" t="s">
        <v>91</v>
      </c>
      <c r="F345" s="3" t="s">
        <v>92</v>
      </c>
      <c r="G345" s="3" t="s">
        <v>224</v>
      </c>
      <c r="H345" s="3" t="s">
        <v>32</v>
      </c>
      <c r="I345" s="3" t="s">
        <v>224</v>
      </c>
      <c r="J345" s="3" t="s">
        <v>48</v>
      </c>
      <c r="K345" s="3" t="s">
        <v>225</v>
      </c>
      <c r="L345" s="3" t="s">
        <v>95</v>
      </c>
      <c r="M345" t="b">
        <v>1</v>
      </c>
      <c r="N345" s="3" t="s">
        <v>84</v>
      </c>
      <c r="O345" s="3" t="s">
        <v>92</v>
      </c>
      <c r="P345" s="3" t="s">
        <v>92</v>
      </c>
      <c r="Q345" s="3" t="s">
        <v>36</v>
      </c>
      <c r="R345" s="3" t="s">
        <v>74</v>
      </c>
      <c r="S345" s="3"/>
      <c r="T345" s="2">
        <v>4001</v>
      </c>
      <c r="U345" s="3" t="s">
        <v>95</v>
      </c>
      <c r="V345" s="3"/>
      <c r="W345" s="3" t="s">
        <v>39</v>
      </c>
      <c r="X345" s="3" t="s">
        <v>40</v>
      </c>
      <c r="Y345" s="3"/>
      <c r="Z345" s="3"/>
      <c r="AA345" s="3" t="s">
        <v>41</v>
      </c>
    </row>
    <row r="346" spans="1:27" x14ac:dyDescent="0.2">
      <c r="A346" s="5">
        <v>2954</v>
      </c>
      <c r="B346">
        <v>36755</v>
      </c>
      <c r="C346" s="3" t="s">
        <v>779</v>
      </c>
      <c r="D346" s="3" t="s">
        <v>780</v>
      </c>
      <c r="E346" s="3" t="s">
        <v>66</v>
      </c>
      <c r="F346" s="3" t="s">
        <v>67</v>
      </c>
      <c r="G346" s="3" t="s">
        <v>274</v>
      </c>
      <c r="H346" s="3" t="s">
        <v>32</v>
      </c>
      <c r="I346" s="3" t="s">
        <v>274</v>
      </c>
      <c r="J346" s="3" t="s">
        <v>81</v>
      </c>
      <c r="K346" s="3" t="s">
        <v>275</v>
      </c>
      <c r="L346" s="3" t="s">
        <v>95</v>
      </c>
      <c r="M346" t="b">
        <v>1</v>
      </c>
      <c r="N346" s="3" t="s">
        <v>35</v>
      </c>
      <c r="O346" s="3" t="s">
        <v>67</v>
      </c>
      <c r="P346" s="3" t="s">
        <v>67</v>
      </c>
      <c r="Q346" s="3" t="s">
        <v>68</v>
      </c>
      <c r="R346" s="3" t="s">
        <v>69</v>
      </c>
      <c r="S346" s="3"/>
      <c r="T346" s="2">
        <v>4128</v>
      </c>
      <c r="U346" s="3" t="s">
        <v>81</v>
      </c>
      <c r="V346" s="3"/>
      <c r="W346" s="3" t="s">
        <v>39</v>
      </c>
      <c r="X346" s="3" t="s">
        <v>40</v>
      </c>
      <c r="Y346" s="3"/>
      <c r="Z346" s="3"/>
      <c r="AA346" s="3" t="s">
        <v>41</v>
      </c>
    </row>
    <row r="347" spans="1:27" x14ac:dyDescent="0.2">
      <c r="A347" s="5">
        <v>2955</v>
      </c>
      <c r="B347">
        <v>36786</v>
      </c>
      <c r="C347" s="3"/>
      <c r="D347" s="3" t="s">
        <v>781</v>
      </c>
      <c r="E347" s="3" t="s">
        <v>91</v>
      </c>
      <c r="F347" s="3" t="s">
        <v>92</v>
      </c>
      <c r="G347" s="3" t="s">
        <v>224</v>
      </c>
      <c r="H347" s="3" t="s">
        <v>32</v>
      </c>
      <c r="I347" s="3" t="s">
        <v>224</v>
      </c>
      <c r="J347" s="3" t="s">
        <v>48</v>
      </c>
      <c r="K347" s="3" t="s">
        <v>225</v>
      </c>
      <c r="L347" s="3" t="s">
        <v>95</v>
      </c>
      <c r="M347" t="b">
        <v>1</v>
      </c>
      <c r="N347" s="3" t="s">
        <v>84</v>
      </c>
      <c r="O347" s="3" t="s">
        <v>92</v>
      </c>
      <c r="P347" s="3" t="s">
        <v>92</v>
      </c>
      <c r="Q347" s="3" t="s">
        <v>36</v>
      </c>
      <c r="R347" s="3" t="s">
        <v>74</v>
      </c>
      <c r="S347" s="3"/>
      <c r="T347" s="2">
        <v>4001</v>
      </c>
      <c r="U347" s="3" t="s">
        <v>95</v>
      </c>
      <c r="V347" s="3"/>
      <c r="W347" s="3" t="s">
        <v>39</v>
      </c>
      <c r="X347" s="3" t="s">
        <v>40</v>
      </c>
      <c r="Y347" s="3"/>
      <c r="Z347" s="3"/>
      <c r="AA347" s="3" t="s">
        <v>41</v>
      </c>
    </row>
    <row r="348" spans="1:27" x14ac:dyDescent="0.2">
      <c r="A348" s="5">
        <v>2956</v>
      </c>
      <c r="B348">
        <v>36834</v>
      </c>
      <c r="C348" s="3"/>
      <c r="D348" s="3" t="s">
        <v>782</v>
      </c>
      <c r="E348" s="3" t="s">
        <v>123</v>
      </c>
      <c r="F348" s="3" t="s">
        <v>136</v>
      </c>
      <c r="G348" s="3" t="s">
        <v>154</v>
      </c>
      <c r="H348" s="3" t="s">
        <v>32</v>
      </c>
      <c r="I348" s="3" t="s">
        <v>154</v>
      </c>
      <c r="J348" s="3" t="s">
        <v>48</v>
      </c>
      <c r="K348" s="3" t="s">
        <v>138</v>
      </c>
      <c r="L348" s="3" t="s">
        <v>83</v>
      </c>
      <c r="M348" t="b">
        <v>1</v>
      </c>
      <c r="N348" s="3" t="s">
        <v>139</v>
      </c>
      <c r="O348" s="3" t="s">
        <v>136</v>
      </c>
      <c r="P348" s="3" t="s">
        <v>140</v>
      </c>
      <c r="Q348" s="3" t="s">
        <v>36</v>
      </c>
      <c r="R348" s="3" t="s">
        <v>74</v>
      </c>
      <c r="S348" s="3"/>
      <c r="T348" s="2">
        <v>6001</v>
      </c>
      <c r="U348" s="3" t="s">
        <v>83</v>
      </c>
      <c r="V348" s="3"/>
      <c r="W348" s="3" t="s">
        <v>39</v>
      </c>
      <c r="X348" s="3" t="s">
        <v>40</v>
      </c>
      <c r="Y348" s="3"/>
      <c r="Z348" s="3"/>
      <c r="AA348" s="3" t="s">
        <v>41</v>
      </c>
    </row>
    <row r="349" spans="1:27" x14ac:dyDescent="0.2">
      <c r="A349" s="5">
        <v>2957</v>
      </c>
      <c r="B349">
        <v>36913</v>
      </c>
      <c r="C349" s="3" t="s">
        <v>783</v>
      </c>
      <c r="D349" s="3" t="s">
        <v>784</v>
      </c>
      <c r="E349" s="3" t="s">
        <v>147</v>
      </c>
      <c r="F349" s="3" t="s">
        <v>234</v>
      </c>
      <c r="G349" s="3" t="s">
        <v>785</v>
      </c>
      <c r="H349" s="3" t="s">
        <v>32</v>
      </c>
      <c r="I349" s="3" t="s">
        <v>785</v>
      </c>
      <c r="J349" s="3" t="s">
        <v>48</v>
      </c>
      <c r="K349" s="3" t="s">
        <v>786</v>
      </c>
      <c r="L349" s="3" t="s">
        <v>83</v>
      </c>
      <c r="M349" t="b">
        <v>1</v>
      </c>
      <c r="N349" s="3" t="s">
        <v>139</v>
      </c>
      <c r="O349" s="3" t="s">
        <v>234</v>
      </c>
      <c r="P349" s="3" t="s">
        <v>234</v>
      </c>
      <c r="Q349" s="3" t="s">
        <v>116</v>
      </c>
      <c r="R349" s="3" t="s">
        <v>116</v>
      </c>
      <c r="S349" s="3"/>
      <c r="T349" s="2">
        <v>6008</v>
      </c>
      <c r="U349" s="3" t="s">
        <v>83</v>
      </c>
      <c r="V349" s="3"/>
      <c r="W349" s="3" t="s">
        <v>39</v>
      </c>
      <c r="X349" s="3" t="s">
        <v>40</v>
      </c>
      <c r="Y349" s="3"/>
      <c r="Z349" s="3"/>
      <c r="AA349" s="3" t="s">
        <v>41</v>
      </c>
    </row>
    <row r="350" spans="1:27" x14ac:dyDescent="0.2">
      <c r="A350" s="5">
        <v>2958</v>
      </c>
      <c r="B350">
        <v>36836</v>
      </c>
      <c r="C350" s="3"/>
      <c r="D350" s="3" t="s">
        <v>787</v>
      </c>
      <c r="E350" s="3" t="s">
        <v>46</v>
      </c>
      <c r="F350" s="3" t="s">
        <v>46</v>
      </c>
      <c r="G350" s="3" t="s">
        <v>235</v>
      </c>
      <c r="H350" s="3" t="s">
        <v>32</v>
      </c>
      <c r="I350" s="3" t="s">
        <v>236</v>
      </c>
      <c r="J350" s="3" t="s">
        <v>48</v>
      </c>
      <c r="K350" s="3" t="s">
        <v>237</v>
      </c>
      <c r="L350" s="3" t="s">
        <v>83</v>
      </c>
      <c r="M350" t="b">
        <v>1</v>
      </c>
      <c r="N350" s="3" t="s">
        <v>46</v>
      </c>
      <c r="O350" s="3" t="s">
        <v>46</v>
      </c>
      <c r="P350" s="3" t="s">
        <v>46</v>
      </c>
      <c r="Q350" s="3" t="s">
        <v>46</v>
      </c>
      <c r="R350" s="3" t="s">
        <v>46</v>
      </c>
      <c r="S350" s="3"/>
      <c r="T350" s="2">
        <v>6008</v>
      </c>
      <c r="U350" s="3" t="s">
        <v>83</v>
      </c>
      <c r="V350" s="3"/>
      <c r="W350" s="3" t="s">
        <v>39</v>
      </c>
      <c r="X350" s="3" t="s">
        <v>40</v>
      </c>
      <c r="Y350" s="3"/>
      <c r="Z350" s="3"/>
      <c r="AA350" s="3" t="s">
        <v>41</v>
      </c>
    </row>
    <row r="351" spans="1:27" x14ac:dyDescent="0.2">
      <c r="A351" s="5">
        <v>2959</v>
      </c>
      <c r="B351">
        <v>37647</v>
      </c>
      <c r="C351" s="3"/>
      <c r="D351" s="3" t="s">
        <v>788</v>
      </c>
      <c r="E351" s="3" t="s">
        <v>123</v>
      </c>
      <c r="F351" s="3" t="s">
        <v>136</v>
      </c>
      <c r="G351" s="3" t="s">
        <v>586</v>
      </c>
      <c r="H351" s="3" t="s">
        <v>32</v>
      </c>
      <c r="I351" s="3" t="s">
        <v>586</v>
      </c>
      <c r="J351" s="3" t="s">
        <v>48</v>
      </c>
      <c r="K351" s="3" t="s">
        <v>587</v>
      </c>
      <c r="L351" s="3" t="s">
        <v>83</v>
      </c>
      <c r="M351" t="b">
        <v>1</v>
      </c>
      <c r="N351" s="3" t="s">
        <v>139</v>
      </c>
      <c r="O351" s="3" t="s">
        <v>136</v>
      </c>
      <c r="P351" s="3" t="s">
        <v>140</v>
      </c>
      <c r="Q351" s="3" t="s">
        <v>36</v>
      </c>
      <c r="R351" s="3" t="s">
        <v>74</v>
      </c>
      <c r="S351" s="3"/>
      <c r="T351" s="2">
        <v>6023</v>
      </c>
      <c r="U351" s="3" t="s">
        <v>83</v>
      </c>
      <c r="V351" s="3"/>
      <c r="W351" s="3" t="s">
        <v>39</v>
      </c>
      <c r="X351" s="3" t="s">
        <v>40</v>
      </c>
      <c r="Y351" s="3"/>
      <c r="Z351" s="3"/>
      <c r="AA351" s="3" t="s">
        <v>41</v>
      </c>
    </row>
    <row r="352" spans="1:27" x14ac:dyDescent="0.2">
      <c r="A352" s="5">
        <v>2960</v>
      </c>
      <c r="B352">
        <v>38283</v>
      </c>
      <c r="C352" s="3" t="s">
        <v>789</v>
      </c>
      <c r="D352" s="3" t="s">
        <v>790</v>
      </c>
      <c r="E352" s="3" t="s">
        <v>147</v>
      </c>
      <c r="F352" s="3" t="s">
        <v>148</v>
      </c>
      <c r="G352" s="3" t="s">
        <v>586</v>
      </c>
      <c r="H352" s="3" t="s">
        <v>32</v>
      </c>
      <c r="I352" s="3" t="s">
        <v>586</v>
      </c>
      <c r="J352" s="3" t="s">
        <v>48</v>
      </c>
      <c r="K352" s="3" t="s">
        <v>587</v>
      </c>
      <c r="L352" s="3" t="s">
        <v>83</v>
      </c>
      <c r="M352" t="b">
        <v>1</v>
      </c>
      <c r="N352" s="3" t="s">
        <v>139</v>
      </c>
      <c r="O352" s="3" t="s">
        <v>148</v>
      </c>
      <c r="P352" s="3" t="s">
        <v>148</v>
      </c>
      <c r="Q352" s="3" t="s">
        <v>116</v>
      </c>
      <c r="R352" s="3" t="s">
        <v>149</v>
      </c>
      <c r="S352" s="3"/>
      <c r="T352" s="2">
        <v>6023</v>
      </c>
      <c r="U352" s="3" t="s">
        <v>83</v>
      </c>
      <c r="V352" s="3"/>
      <c r="W352" s="3" t="s">
        <v>39</v>
      </c>
      <c r="X352" s="3" t="s">
        <v>40</v>
      </c>
      <c r="Y352" s="3"/>
      <c r="Z352" s="3"/>
      <c r="AA352" s="3" t="s">
        <v>41</v>
      </c>
    </row>
    <row r="353" spans="1:27" x14ac:dyDescent="0.2">
      <c r="A353" s="5">
        <v>2961</v>
      </c>
      <c r="B353">
        <v>36833</v>
      </c>
      <c r="C353" s="3"/>
      <c r="D353" s="3" t="s">
        <v>791</v>
      </c>
      <c r="E353" s="3" t="s">
        <v>123</v>
      </c>
      <c r="F353" s="3" t="s">
        <v>136</v>
      </c>
      <c r="G353" s="3" t="s">
        <v>83</v>
      </c>
      <c r="H353" s="3" t="s">
        <v>32</v>
      </c>
      <c r="I353" s="3" t="s">
        <v>83</v>
      </c>
      <c r="J353" s="3" t="s">
        <v>48</v>
      </c>
      <c r="K353" s="3" t="s">
        <v>237</v>
      </c>
      <c r="L353" s="3" t="s">
        <v>83</v>
      </c>
      <c r="M353" t="b">
        <v>1</v>
      </c>
      <c r="N353" s="3" t="s">
        <v>139</v>
      </c>
      <c r="O353" s="3" t="s">
        <v>136</v>
      </c>
      <c r="P353" s="3" t="s">
        <v>140</v>
      </c>
      <c r="Q353" s="3" t="s">
        <v>36</v>
      </c>
      <c r="R353" s="3" t="s">
        <v>74</v>
      </c>
      <c r="S353" s="3"/>
      <c r="T353" s="2">
        <v>6091</v>
      </c>
      <c r="U353" s="3" t="s">
        <v>83</v>
      </c>
      <c r="V353" s="3"/>
      <c r="W353" s="3" t="s">
        <v>39</v>
      </c>
      <c r="X353" s="3" t="s">
        <v>40</v>
      </c>
      <c r="Y353" s="3"/>
      <c r="Z353" s="3"/>
      <c r="AA353" s="3" t="s">
        <v>41</v>
      </c>
    </row>
    <row r="354" spans="1:27" x14ac:dyDescent="0.2">
      <c r="A354" s="5">
        <v>2962</v>
      </c>
      <c r="B354">
        <v>36831</v>
      </c>
      <c r="C354" s="3"/>
      <c r="D354" s="3" t="s">
        <v>792</v>
      </c>
      <c r="E354" s="3" t="s">
        <v>123</v>
      </c>
      <c r="F354" s="3" t="s">
        <v>136</v>
      </c>
      <c r="G354" s="3" t="s">
        <v>83</v>
      </c>
      <c r="H354" s="3" t="s">
        <v>32</v>
      </c>
      <c r="I354" s="3" t="s">
        <v>83</v>
      </c>
      <c r="J354" s="3" t="s">
        <v>48</v>
      </c>
      <c r="K354" s="3" t="s">
        <v>237</v>
      </c>
      <c r="L354" s="3" t="s">
        <v>83</v>
      </c>
      <c r="M354" t="b">
        <v>1</v>
      </c>
      <c r="N354" s="3" t="s">
        <v>139</v>
      </c>
      <c r="O354" s="3" t="s">
        <v>136</v>
      </c>
      <c r="P354" s="3" t="s">
        <v>140</v>
      </c>
      <c r="Q354" s="3" t="s">
        <v>36</v>
      </c>
      <c r="R354" s="3" t="s">
        <v>74</v>
      </c>
      <c r="S354" s="3"/>
      <c r="T354" s="2">
        <v>6092</v>
      </c>
      <c r="U354" s="3" t="s">
        <v>83</v>
      </c>
      <c r="V354" s="3"/>
      <c r="W354" s="3" t="s">
        <v>39</v>
      </c>
      <c r="X354" s="3" t="s">
        <v>40</v>
      </c>
      <c r="Y354" s="3"/>
      <c r="Z354" s="3"/>
      <c r="AA354" s="3" t="s">
        <v>41</v>
      </c>
    </row>
    <row r="355" spans="1:27" x14ac:dyDescent="0.2">
      <c r="A355" s="5">
        <v>2963</v>
      </c>
      <c r="B355">
        <v>38444</v>
      </c>
      <c r="C355" s="3" t="s">
        <v>793</v>
      </c>
      <c r="D355" s="3" t="s">
        <v>794</v>
      </c>
      <c r="E355" s="3" t="s">
        <v>123</v>
      </c>
      <c r="F355" s="3" t="s">
        <v>124</v>
      </c>
      <c r="G355" s="3" t="s">
        <v>125</v>
      </c>
      <c r="H355" s="3" t="s">
        <v>32</v>
      </c>
      <c r="I355" s="3" t="s">
        <v>125</v>
      </c>
      <c r="J355" s="3" t="s">
        <v>48</v>
      </c>
      <c r="K355" s="3" t="s">
        <v>126</v>
      </c>
      <c r="L355" s="3" t="s">
        <v>115</v>
      </c>
      <c r="M355" t="b">
        <v>1</v>
      </c>
      <c r="N355" s="3" t="s">
        <v>73</v>
      </c>
      <c r="O355" s="3" t="s">
        <v>124</v>
      </c>
      <c r="P355" s="3" t="s">
        <v>124</v>
      </c>
      <c r="Q355" s="3" t="s">
        <v>36</v>
      </c>
      <c r="R355" s="3" t="s">
        <v>74</v>
      </c>
      <c r="S355" s="3"/>
      <c r="T355" s="2">
        <v>3001</v>
      </c>
      <c r="U355" s="3" t="s">
        <v>115</v>
      </c>
      <c r="V355" s="3"/>
      <c r="W355" s="3" t="s">
        <v>39</v>
      </c>
      <c r="X355" s="3" t="s">
        <v>40</v>
      </c>
      <c r="Y355" s="3"/>
      <c r="Z355" s="3"/>
      <c r="AA355" s="3" t="s">
        <v>41</v>
      </c>
    </row>
    <row r="356" spans="1:27" x14ac:dyDescent="0.2">
      <c r="A356" s="5">
        <v>2964</v>
      </c>
      <c r="B356">
        <v>38407</v>
      </c>
      <c r="C356" s="3" t="s">
        <v>795</v>
      </c>
      <c r="D356" s="3" t="s">
        <v>796</v>
      </c>
      <c r="E356" s="3" t="s">
        <v>46</v>
      </c>
      <c r="F356" s="3" t="s">
        <v>46</v>
      </c>
      <c r="G356" s="3" t="s">
        <v>113</v>
      </c>
      <c r="H356" s="3" t="s">
        <v>32</v>
      </c>
      <c r="I356" s="3" t="s">
        <v>113</v>
      </c>
      <c r="J356" s="3" t="s">
        <v>48</v>
      </c>
      <c r="K356" s="3" t="s">
        <v>114</v>
      </c>
      <c r="L356" s="3" t="s">
        <v>115</v>
      </c>
      <c r="M356" t="b">
        <v>1</v>
      </c>
      <c r="N356" s="3" t="s">
        <v>46</v>
      </c>
      <c r="O356" s="3" t="s">
        <v>46</v>
      </c>
      <c r="P356" s="3" t="s">
        <v>46</v>
      </c>
      <c r="Q356" s="3" t="s">
        <v>46</v>
      </c>
      <c r="R356" s="3" t="s">
        <v>46</v>
      </c>
      <c r="S356" s="3"/>
      <c r="T356" s="2">
        <v>3000</v>
      </c>
      <c r="U356" s="3" t="s">
        <v>115</v>
      </c>
      <c r="V356" s="3"/>
      <c r="W356" s="3" t="s">
        <v>39</v>
      </c>
      <c r="X356" s="3" t="s">
        <v>40</v>
      </c>
      <c r="Y356" s="3"/>
      <c r="Z356" s="3"/>
      <c r="AA356" s="3" t="s">
        <v>41</v>
      </c>
    </row>
    <row r="357" spans="1:27" x14ac:dyDescent="0.2">
      <c r="A357" s="5">
        <v>2965</v>
      </c>
      <c r="C357" s="3" t="s">
        <v>797</v>
      </c>
      <c r="D357" s="3" t="s">
        <v>798</v>
      </c>
      <c r="E357" s="3" t="s">
        <v>123</v>
      </c>
      <c r="F357" s="3" t="s">
        <v>124</v>
      </c>
      <c r="G357" s="3" t="s">
        <v>113</v>
      </c>
      <c r="H357" s="3" t="s">
        <v>32</v>
      </c>
      <c r="I357" s="3" t="s">
        <v>113</v>
      </c>
      <c r="J357" s="3" t="s">
        <v>48</v>
      </c>
      <c r="K357" s="3" t="s">
        <v>114</v>
      </c>
      <c r="L357" s="3" t="s">
        <v>115</v>
      </c>
      <c r="M357" t="b">
        <v>1</v>
      </c>
      <c r="N357" s="3" t="s">
        <v>73</v>
      </c>
      <c r="O357" s="3" t="s">
        <v>124</v>
      </c>
      <c r="P357" s="3" t="s">
        <v>124</v>
      </c>
      <c r="Q357" s="3" t="s">
        <v>36</v>
      </c>
      <c r="R357" s="3" t="s">
        <v>74</v>
      </c>
      <c r="S357" s="3"/>
      <c r="T357" s="2"/>
      <c r="U357" s="3" t="s">
        <v>115</v>
      </c>
      <c r="V357" s="3"/>
      <c r="W357" s="3" t="s">
        <v>39</v>
      </c>
      <c r="X357" s="3" t="s">
        <v>40</v>
      </c>
      <c r="Y357" s="3"/>
      <c r="Z357" s="3"/>
      <c r="AA357" s="3" t="s">
        <v>41</v>
      </c>
    </row>
    <row r="358" spans="1:27" x14ac:dyDescent="0.2">
      <c r="A358" s="5">
        <v>2966</v>
      </c>
      <c r="C358" s="3" t="s">
        <v>799</v>
      </c>
      <c r="D358" s="3" t="s">
        <v>800</v>
      </c>
      <c r="E358" s="3" t="s">
        <v>119</v>
      </c>
      <c r="F358" s="3" t="s">
        <v>120</v>
      </c>
      <c r="G358" s="3" t="s">
        <v>113</v>
      </c>
      <c r="H358" s="3" t="s">
        <v>32</v>
      </c>
      <c r="I358" s="3" t="s">
        <v>113</v>
      </c>
      <c r="J358" s="3" t="s">
        <v>48</v>
      </c>
      <c r="K358" s="3" t="s">
        <v>114</v>
      </c>
      <c r="L358" s="3" t="s">
        <v>115</v>
      </c>
      <c r="M358" t="b">
        <v>1</v>
      </c>
      <c r="N358" s="3" t="s">
        <v>73</v>
      </c>
      <c r="O358" s="3" t="s">
        <v>120</v>
      </c>
      <c r="P358" s="3" t="s">
        <v>120</v>
      </c>
      <c r="Q358" s="3" t="s">
        <v>36</v>
      </c>
      <c r="R358" s="3" t="s">
        <v>74</v>
      </c>
      <c r="S358" s="3"/>
      <c r="T358" s="2"/>
      <c r="U358" s="3" t="s">
        <v>115</v>
      </c>
      <c r="V358" s="3"/>
      <c r="W358" s="3" t="s">
        <v>39</v>
      </c>
      <c r="X358" s="3" t="s">
        <v>40</v>
      </c>
      <c r="Y358" s="3"/>
      <c r="Z358" s="3"/>
      <c r="AA358" s="3" t="s">
        <v>41</v>
      </c>
    </row>
    <row r="359" spans="1:27" x14ac:dyDescent="0.2">
      <c r="A359" s="5">
        <v>2967</v>
      </c>
      <c r="C359" s="3" t="s">
        <v>801</v>
      </c>
      <c r="D359" s="3" t="s">
        <v>802</v>
      </c>
      <c r="E359" s="3" t="s">
        <v>123</v>
      </c>
      <c r="F359" s="3" t="s">
        <v>124</v>
      </c>
      <c r="G359" s="3" t="s">
        <v>113</v>
      </c>
      <c r="H359" s="3" t="s">
        <v>32</v>
      </c>
      <c r="I359" s="3" t="s">
        <v>113</v>
      </c>
      <c r="J359" s="3" t="s">
        <v>48</v>
      </c>
      <c r="K359" s="3" t="s">
        <v>114</v>
      </c>
      <c r="L359" s="3" t="s">
        <v>115</v>
      </c>
      <c r="M359" t="b">
        <v>1</v>
      </c>
      <c r="N359" s="3" t="s">
        <v>73</v>
      </c>
      <c r="O359" s="3" t="s">
        <v>124</v>
      </c>
      <c r="P359" s="3" t="s">
        <v>124</v>
      </c>
      <c r="Q359" s="3" t="s">
        <v>36</v>
      </c>
      <c r="R359" s="3" t="s">
        <v>74</v>
      </c>
      <c r="S359" s="3"/>
      <c r="T359" s="2"/>
      <c r="U359" s="3" t="s">
        <v>115</v>
      </c>
      <c r="V359" s="3"/>
      <c r="W359" s="3" t="s">
        <v>39</v>
      </c>
      <c r="X359" s="3" t="s">
        <v>40</v>
      </c>
      <c r="Y359" s="3"/>
      <c r="Z359" s="3"/>
      <c r="AA359" s="3" t="s">
        <v>41</v>
      </c>
    </row>
    <row r="360" spans="1:27" x14ac:dyDescent="0.2">
      <c r="A360" s="5">
        <v>2968</v>
      </c>
      <c r="C360" s="3" t="s">
        <v>803</v>
      </c>
      <c r="D360" s="3" t="s">
        <v>804</v>
      </c>
      <c r="E360" s="3" t="s">
        <v>346</v>
      </c>
      <c r="F360" s="3" t="s">
        <v>450</v>
      </c>
      <c r="G360" s="3" t="s">
        <v>113</v>
      </c>
      <c r="H360" s="3" t="s">
        <v>32</v>
      </c>
      <c r="I360" s="3" t="s">
        <v>113</v>
      </c>
      <c r="J360" s="3" t="s">
        <v>48</v>
      </c>
      <c r="K360" s="3" t="s">
        <v>114</v>
      </c>
      <c r="L360" s="3" t="s">
        <v>115</v>
      </c>
      <c r="M360" t="b">
        <v>1</v>
      </c>
      <c r="N360" s="3" t="s">
        <v>73</v>
      </c>
      <c r="O360" s="3" t="s">
        <v>450</v>
      </c>
      <c r="P360" s="3" t="s">
        <v>124</v>
      </c>
      <c r="Q360" s="3" t="s">
        <v>36</v>
      </c>
      <c r="R360" s="3" t="s">
        <v>74</v>
      </c>
      <c r="S360" s="3"/>
      <c r="T360" s="2"/>
      <c r="U360" s="3" t="s">
        <v>115</v>
      </c>
      <c r="V360" s="3"/>
      <c r="W360" s="3" t="s">
        <v>39</v>
      </c>
      <c r="X360" s="3" t="s">
        <v>40</v>
      </c>
      <c r="Y360" s="3"/>
      <c r="Z360" s="3"/>
      <c r="AA360" s="3" t="s">
        <v>41</v>
      </c>
    </row>
    <row r="361" spans="1:27" x14ac:dyDescent="0.2">
      <c r="A361" s="5">
        <v>2969</v>
      </c>
      <c r="B361">
        <v>38400</v>
      </c>
      <c r="C361" s="3" t="s">
        <v>805</v>
      </c>
      <c r="D361" s="3" t="s">
        <v>806</v>
      </c>
      <c r="E361" s="3" t="s">
        <v>91</v>
      </c>
      <c r="F361" s="3" t="s">
        <v>92</v>
      </c>
      <c r="G361" s="3" t="s">
        <v>100</v>
      </c>
      <c r="H361" s="3" t="s">
        <v>32</v>
      </c>
      <c r="I361" s="3" t="s">
        <v>100</v>
      </c>
      <c r="J361" s="3" t="s">
        <v>48</v>
      </c>
      <c r="K361" s="3" t="s">
        <v>101</v>
      </c>
      <c r="L361" s="3" t="s">
        <v>95</v>
      </c>
      <c r="M361" t="b">
        <v>1</v>
      </c>
      <c r="N361" s="3" t="s">
        <v>84</v>
      </c>
      <c r="O361" s="3" t="s">
        <v>92</v>
      </c>
      <c r="P361" s="3" t="s">
        <v>92</v>
      </c>
      <c r="Q361" s="3" t="s">
        <v>36</v>
      </c>
      <c r="R361" s="3" t="s">
        <v>74</v>
      </c>
      <c r="S361" s="3"/>
      <c r="T361" s="2">
        <v>4024</v>
      </c>
      <c r="U361" s="3" t="s">
        <v>95</v>
      </c>
      <c r="V361" s="3"/>
      <c r="W361" s="3" t="s">
        <v>39</v>
      </c>
      <c r="X361" s="3" t="s">
        <v>40</v>
      </c>
      <c r="Y361" s="3"/>
      <c r="Z361" s="3"/>
      <c r="AA361" s="3" t="s">
        <v>41</v>
      </c>
    </row>
    <row r="362" spans="1:27" x14ac:dyDescent="0.2">
      <c r="A362" s="5">
        <v>2970</v>
      </c>
      <c r="B362">
        <v>38047</v>
      </c>
      <c r="C362" s="3"/>
      <c r="D362" s="3" t="s">
        <v>807</v>
      </c>
      <c r="E362" s="3" t="s">
        <v>123</v>
      </c>
      <c r="F362" s="3" t="s">
        <v>136</v>
      </c>
      <c r="G362" s="3" t="s">
        <v>235</v>
      </c>
      <c r="H362" s="3" t="s">
        <v>32</v>
      </c>
      <c r="I362" s="3" t="s">
        <v>236</v>
      </c>
      <c r="J362" s="3" t="s">
        <v>48</v>
      </c>
      <c r="K362" s="3" t="s">
        <v>237</v>
      </c>
      <c r="L362" s="3" t="s">
        <v>83</v>
      </c>
      <c r="M362" t="b">
        <v>1</v>
      </c>
      <c r="N362" s="3" t="s">
        <v>139</v>
      </c>
      <c r="O362" s="3" t="s">
        <v>136</v>
      </c>
      <c r="P362" s="3" t="s">
        <v>140</v>
      </c>
      <c r="Q362" s="3" t="s">
        <v>36</v>
      </c>
      <c r="R362" s="3" t="s">
        <v>74</v>
      </c>
      <c r="S362" s="3"/>
      <c r="T362" s="2">
        <v>6009</v>
      </c>
      <c r="U362" s="3" t="s">
        <v>83</v>
      </c>
      <c r="V362" s="3"/>
      <c r="W362" s="3" t="s">
        <v>39</v>
      </c>
      <c r="X362" s="3" t="s">
        <v>40</v>
      </c>
      <c r="Y362" s="3"/>
      <c r="Z362" s="3"/>
      <c r="AA362" s="3" t="s">
        <v>41</v>
      </c>
    </row>
    <row r="363" spans="1:27" x14ac:dyDescent="0.2">
      <c r="A363" s="5">
        <v>2971</v>
      </c>
      <c r="B363">
        <v>38410</v>
      </c>
      <c r="C363" s="3"/>
      <c r="D363" s="3" t="s">
        <v>808</v>
      </c>
      <c r="E363" s="3" t="s">
        <v>29</v>
      </c>
      <c r="F363" s="3" t="s">
        <v>30</v>
      </c>
      <c r="G363" s="3" t="s">
        <v>31</v>
      </c>
      <c r="H363" s="3" t="s">
        <v>32</v>
      </c>
      <c r="I363" s="3" t="s">
        <v>33</v>
      </c>
      <c r="J363" s="3" t="s">
        <v>31</v>
      </c>
      <c r="K363" s="3" t="s">
        <v>34</v>
      </c>
      <c r="L363" s="3" t="s">
        <v>31</v>
      </c>
      <c r="M363" t="b">
        <v>1</v>
      </c>
      <c r="N363" s="3" t="s">
        <v>35</v>
      </c>
      <c r="O363" s="3" t="s">
        <v>30</v>
      </c>
      <c r="P363" s="3" t="s">
        <v>30</v>
      </c>
      <c r="Q363" s="3" t="s">
        <v>36</v>
      </c>
      <c r="R363" s="3" t="s">
        <v>37</v>
      </c>
      <c r="S363" s="3" t="s">
        <v>38</v>
      </c>
      <c r="T363" s="2">
        <v>2072</v>
      </c>
      <c r="U363" s="3" t="s">
        <v>31</v>
      </c>
      <c r="V363" s="3"/>
      <c r="W363" s="3" t="s">
        <v>39</v>
      </c>
      <c r="X363" s="3" t="s">
        <v>40</v>
      </c>
      <c r="Y363" s="3"/>
      <c r="Z363" s="3"/>
      <c r="AA363" s="3" t="s">
        <v>41</v>
      </c>
    </row>
    <row r="364" spans="1:27" x14ac:dyDescent="0.2">
      <c r="A364" s="5">
        <v>2972</v>
      </c>
      <c r="B364">
        <v>38544</v>
      </c>
      <c r="C364" s="3" t="s">
        <v>809</v>
      </c>
      <c r="D364" s="3" t="s">
        <v>810</v>
      </c>
      <c r="E364" s="3" t="s">
        <v>192</v>
      </c>
      <c r="F364" s="3" t="s">
        <v>193</v>
      </c>
      <c r="G364" s="3" t="s">
        <v>811</v>
      </c>
      <c r="H364" s="3" t="s">
        <v>194</v>
      </c>
      <c r="I364" s="3" t="s">
        <v>329</v>
      </c>
      <c r="J364" s="3" t="s">
        <v>31</v>
      </c>
      <c r="K364" s="3" t="s">
        <v>330</v>
      </c>
      <c r="L364" s="3" t="s">
        <v>31</v>
      </c>
      <c r="M364" t="b">
        <v>1</v>
      </c>
      <c r="N364" s="3" t="s">
        <v>35</v>
      </c>
      <c r="O364" s="3" t="s">
        <v>193</v>
      </c>
      <c r="P364" s="3" t="s">
        <v>193</v>
      </c>
      <c r="Q364" s="3" t="s">
        <v>192</v>
      </c>
      <c r="R364" s="3" t="s">
        <v>192</v>
      </c>
      <c r="S364" s="3"/>
      <c r="T364" s="2">
        <v>2072</v>
      </c>
      <c r="U364" s="3" t="s">
        <v>115</v>
      </c>
      <c r="V364" s="3"/>
      <c r="W364" s="3" t="s">
        <v>39</v>
      </c>
      <c r="X364" s="3" t="s">
        <v>40</v>
      </c>
      <c r="Y364" s="3"/>
      <c r="Z364" s="3"/>
      <c r="AA364" s="3" t="s">
        <v>41</v>
      </c>
    </row>
    <row r="365" spans="1:27" x14ac:dyDescent="0.2">
      <c r="A365" s="5">
        <v>3036</v>
      </c>
      <c r="B365">
        <v>38475</v>
      </c>
      <c r="C365" s="3"/>
      <c r="D365" s="3" t="s">
        <v>812</v>
      </c>
      <c r="E365" s="3" t="s">
        <v>123</v>
      </c>
      <c r="F365" s="3" t="s">
        <v>124</v>
      </c>
      <c r="G365" s="3" t="s">
        <v>813</v>
      </c>
      <c r="H365" s="3" t="s">
        <v>256</v>
      </c>
      <c r="I365" s="3" t="s">
        <v>813</v>
      </c>
      <c r="J365" s="3" t="s">
        <v>48</v>
      </c>
      <c r="K365" s="3" t="s">
        <v>114</v>
      </c>
      <c r="L365" s="3" t="s">
        <v>115</v>
      </c>
      <c r="M365" t="b">
        <v>1</v>
      </c>
      <c r="N365" s="3" t="s">
        <v>73</v>
      </c>
      <c r="O365" s="3" t="s">
        <v>124</v>
      </c>
      <c r="P365" s="3" t="s">
        <v>124</v>
      </c>
      <c r="Q365" s="3" t="s">
        <v>36</v>
      </c>
      <c r="R365" s="3" t="s">
        <v>74</v>
      </c>
      <c r="S365" s="3"/>
      <c r="T365" s="2">
        <v>3002</v>
      </c>
      <c r="U365" s="3" t="s">
        <v>814</v>
      </c>
      <c r="V365" s="3"/>
      <c r="W365" s="3" t="s">
        <v>39</v>
      </c>
      <c r="X365" s="3" t="s">
        <v>40</v>
      </c>
      <c r="Y365" s="3"/>
      <c r="Z365" s="3"/>
      <c r="AA365" s="3" t="s">
        <v>41</v>
      </c>
    </row>
    <row r="366" spans="1:27" x14ac:dyDescent="0.2">
      <c r="A366" s="5">
        <v>3037</v>
      </c>
      <c r="B366">
        <v>33693</v>
      </c>
      <c r="C366" s="3"/>
      <c r="D366" s="3" t="s">
        <v>815</v>
      </c>
      <c r="E366" s="3" t="s">
        <v>123</v>
      </c>
      <c r="F366" s="3" t="s">
        <v>124</v>
      </c>
      <c r="G366" s="3" t="s">
        <v>113</v>
      </c>
      <c r="H366" s="3" t="s">
        <v>32</v>
      </c>
      <c r="I366" s="3" t="s">
        <v>113</v>
      </c>
      <c r="J366" s="3" t="s">
        <v>48</v>
      </c>
      <c r="K366" s="3" t="s">
        <v>114</v>
      </c>
      <c r="L366" s="3" t="s">
        <v>115</v>
      </c>
      <c r="M366" t="b">
        <v>1</v>
      </c>
      <c r="N366" s="3" t="s">
        <v>73</v>
      </c>
      <c r="O366" s="3" t="s">
        <v>124</v>
      </c>
      <c r="P366" s="3" t="s">
        <v>124</v>
      </c>
      <c r="Q366" s="3" t="s">
        <v>36</v>
      </c>
      <c r="R366" s="3" t="s">
        <v>74</v>
      </c>
      <c r="S366" s="3"/>
      <c r="T366" s="2">
        <v>3000</v>
      </c>
      <c r="U366" s="3" t="s">
        <v>115</v>
      </c>
      <c r="V366" s="3"/>
      <c r="W366" s="3" t="s">
        <v>39</v>
      </c>
      <c r="X366" s="3" t="s">
        <v>40</v>
      </c>
      <c r="Y366" s="3"/>
      <c r="Z366" s="3"/>
      <c r="AA366" s="3" t="s">
        <v>41</v>
      </c>
    </row>
    <row r="367" spans="1:27" x14ac:dyDescent="0.2">
      <c r="A367" s="5">
        <v>3038</v>
      </c>
      <c r="B367">
        <v>34238</v>
      </c>
      <c r="C367" s="3"/>
      <c r="D367" s="3" t="s">
        <v>816</v>
      </c>
      <c r="E367" s="3" t="s">
        <v>91</v>
      </c>
      <c r="F367" s="3" t="s">
        <v>92</v>
      </c>
      <c r="G367" s="3" t="s">
        <v>224</v>
      </c>
      <c r="H367" s="3" t="s">
        <v>32</v>
      </c>
      <c r="I367" s="3" t="s">
        <v>224</v>
      </c>
      <c r="J367" s="3" t="s">
        <v>48</v>
      </c>
      <c r="K367" s="3" t="s">
        <v>225</v>
      </c>
      <c r="L367" s="3" t="s">
        <v>95</v>
      </c>
      <c r="M367" t="b">
        <v>1</v>
      </c>
      <c r="N367" s="3" t="s">
        <v>84</v>
      </c>
      <c r="O367" s="3" t="s">
        <v>92</v>
      </c>
      <c r="P367" s="3" t="s">
        <v>92</v>
      </c>
      <c r="Q367" s="3" t="s">
        <v>36</v>
      </c>
      <c r="R367" s="3" t="s">
        <v>74</v>
      </c>
      <c r="S367" s="3"/>
      <c r="T367" s="2">
        <v>4001</v>
      </c>
      <c r="U367" s="3" t="s">
        <v>95</v>
      </c>
      <c r="V367" s="3"/>
      <c r="W367" s="3" t="s">
        <v>39</v>
      </c>
      <c r="X367" s="3" t="s">
        <v>40</v>
      </c>
      <c r="Y367" s="3"/>
      <c r="Z367" s="3"/>
      <c r="AA367" s="3" t="s">
        <v>41</v>
      </c>
    </row>
    <row r="368" spans="1:27" x14ac:dyDescent="0.2">
      <c r="A368" s="5">
        <v>3039</v>
      </c>
      <c r="B368">
        <v>35418</v>
      </c>
      <c r="C368" s="3"/>
      <c r="D368" s="3" t="s">
        <v>817</v>
      </c>
      <c r="E368" s="3" t="s">
        <v>66</v>
      </c>
      <c r="F368" s="3" t="s">
        <v>67</v>
      </c>
      <c r="G368" s="3" t="s">
        <v>47</v>
      </c>
      <c r="H368" s="3" t="s">
        <v>32</v>
      </c>
      <c r="I368" s="3" t="s">
        <v>47</v>
      </c>
      <c r="J368" s="3" t="s">
        <v>48</v>
      </c>
      <c r="K368" s="3" t="s">
        <v>49</v>
      </c>
      <c r="L368" s="3" t="s">
        <v>50</v>
      </c>
      <c r="M368" t="b">
        <v>1</v>
      </c>
      <c r="N368" s="3" t="s">
        <v>35</v>
      </c>
      <c r="O368" s="3" t="s">
        <v>67</v>
      </c>
      <c r="P368" s="3" t="s">
        <v>67</v>
      </c>
      <c r="Q368" s="3" t="s">
        <v>68</v>
      </c>
      <c r="R368" s="3" t="s">
        <v>69</v>
      </c>
      <c r="S368" s="3" t="s">
        <v>75</v>
      </c>
      <c r="T368" s="2">
        <v>2000</v>
      </c>
      <c r="U368" s="3" t="s">
        <v>50</v>
      </c>
      <c r="V368" s="3"/>
      <c r="W368" s="3" t="s">
        <v>39</v>
      </c>
      <c r="X368" s="3" t="s">
        <v>40</v>
      </c>
      <c r="Y368" s="3"/>
      <c r="Z368" s="3"/>
      <c r="AA368" s="3" t="s">
        <v>41</v>
      </c>
    </row>
    <row r="369" spans="1:27" x14ac:dyDescent="0.2">
      <c r="A369" s="5">
        <v>3040</v>
      </c>
      <c r="B369">
        <v>35924</v>
      </c>
      <c r="C369" s="3"/>
      <c r="D369" s="3" t="s">
        <v>818</v>
      </c>
      <c r="E369" s="3" t="s">
        <v>147</v>
      </c>
      <c r="F369" s="3" t="s">
        <v>148</v>
      </c>
      <c r="G369" s="3" t="s">
        <v>586</v>
      </c>
      <c r="H369" s="3" t="s">
        <v>32</v>
      </c>
      <c r="I369" s="3" t="s">
        <v>586</v>
      </c>
      <c r="J369" s="3" t="s">
        <v>48</v>
      </c>
      <c r="K369" s="3" t="s">
        <v>587</v>
      </c>
      <c r="L369" s="3" t="s">
        <v>83</v>
      </c>
      <c r="M369" t="b">
        <v>1</v>
      </c>
      <c r="N369" s="3" t="s">
        <v>139</v>
      </c>
      <c r="O369" s="3" t="s">
        <v>148</v>
      </c>
      <c r="P369" s="3" t="s">
        <v>148</v>
      </c>
      <c r="Q369" s="3" t="s">
        <v>116</v>
      </c>
      <c r="R369" s="3" t="s">
        <v>149</v>
      </c>
      <c r="S369" s="3"/>
      <c r="T369" s="2">
        <v>6023</v>
      </c>
      <c r="U369" s="3" t="s">
        <v>83</v>
      </c>
      <c r="V369" s="3"/>
      <c r="W369" s="3" t="s">
        <v>39</v>
      </c>
      <c r="X369" s="3" t="s">
        <v>40</v>
      </c>
      <c r="Y369" s="3"/>
      <c r="Z369" s="3"/>
      <c r="AA369" s="3" t="s">
        <v>41</v>
      </c>
    </row>
    <row r="370" spans="1:27" x14ac:dyDescent="0.2">
      <c r="A370" s="5">
        <v>3041</v>
      </c>
      <c r="B370">
        <v>36111</v>
      </c>
      <c r="C370" s="3"/>
      <c r="D370" s="3" t="s">
        <v>819</v>
      </c>
      <c r="E370" s="3" t="s">
        <v>174</v>
      </c>
      <c r="F370" s="3" t="s">
        <v>175</v>
      </c>
      <c r="G370" s="3" t="s">
        <v>47</v>
      </c>
      <c r="H370" s="3" t="s">
        <v>32</v>
      </c>
      <c r="I370" s="3" t="s">
        <v>47</v>
      </c>
      <c r="J370" s="3" t="s">
        <v>48</v>
      </c>
      <c r="K370" s="3" t="s">
        <v>49</v>
      </c>
      <c r="L370" s="3" t="s">
        <v>50</v>
      </c>
      <c r="M370" t="b">
        <v>1</v>
      </c>
      <c r="N370" s="3" t="s">
        <v>84</v>
      </c>
      <c r="O370" s="3" t="s">
        <v>175</v>
      </c>
      <c r="P370" s="3" t="s">
        <v>175</v>
      </c>
      <c r="Q370" s="3" t="s">
        <v>36</v>
      </c>
      <c r="R370" s="3" t="s">
        <v>74</v>
      </c>
      <c r="S370" s="3"/>
      <c r="T370" s="2">
        <v>2000</v>
      </c>
      <c r="U370" s="3" t="s">
        <v>50</v>
      </c>
      <c r="V370" s="3"/>
      <c r="W370" s="3" t="s">
        <v>39</v>
      </c>
      <c r="X370" s="3" t="s">
        <v>40</v>
      </c>
      <c r="Y370" s="3"/>
      <c r="Z370" s="3"/>
      <c r="AA370" s="3" t="s">
        <v>41</v>
      </c>
    </row>
    <row r="371" spans="1:27" x14ac:dyDescent="0.2">
      <c r="A371" s="5">
        <v>3042</v>
      </c>
      <c r="B371">
        <v>36226</v>
      </c>
      <c r="C371" s="3"/>
      <c r="D371" s="3" t="s">
        <v>820</v>
      </c>
      <c r="E371" s="3" t="s">
        <v>91</v>
      </c>
      <c r="F371" s="3" t="s">
        <v>92</v>
      </c>
      <c r="G371" s="3" t="s">
        <v>100</v>
      </c>
      <c r="H371" s="3" t="s">
        <v>32</v>
      </c>
      <c r="I371" s="3" t="s">
        <v>100</v>
      </c>
      <c r="J371" s="3" t="s">
        <v>48</v>
      </c>
      <c r="K371" s="3" t="s">
        <v>101</v>
      </c>
      <c r="L371" s="3" t="s">
        <v>95</v>
      </c>
      <c r="M371" t="b">
        <v>1</v>
      </c>
      <c r="N371" s="3" t="s">
        <v>84</v>
      </c>
      <c r="O371" s="3" t="s">
        <v>92</v>
      </c>
      <c r="P371" s="3" t="s">
        <v>92</v>
      </c>
      <c r="Q371" s="3" t="s">
        <v>36</v>
      </c>
      <c r="R371" s="3" t="s">
        <v>74</v>
      </c>
      <c r="S371" s="3"/>
      <c r="T371" s="2">
        <v>4024</v>
      </c>
      <c r="U371" s="3" t="s">
        <v>95</v>
      </c>
      <c r="V371" s="3"/>
      <c r="W371" s="3" t="s">
        <v>39</v>
      </c>
      <c r="X371" s="3" t="s">
        <v>40</v>
      </c>
      <c r="Y371" s="3"/>
      <c r="Z371" s="3"/>
      <c r="AA371" s="3" t="s">
        <v>41</v>
      </c>
    </row>
    <row r="372" spans="1:27" x14ac:dyDescent="0.2">
      <c r="A372" s="5">
        <v>3043</v>
      </c>
      <c r="B372">
        <v>36608</v>
      </c>
      <c r="C372" s="3"/>
      <c r="D372" s="3" t="s">
        <v>821</v>
      </c>
      <c r="E372" s="3" t="s">
        <v>174</v>
      </c>
      <c r="F372" s="3" t="s">
        <v>175</v>
      </c>
      <c r="G372" s="3" t="s">
        <v>47</v>
      </c>
      <c r="H372" s="3" t="s">
        <v>32</v>
      </c>
      <c r="I372" s="3" t="s">
        <v>47</v>
      </c>
      <c r="J372" s="3" t="s">
        <v>48</v>
      </c>
      <c r="K372" s="3" t="s">
        <v>49</v>
      </c>
      <c r="L372" s="3" t="s">
        <v>50</v>
      </c>
      <c r="M372" t="b">
        <v>1</v>
      </c>
      <c r="N372" s="3" t="s">
        <v>84</v>
      </c>
      <c r="O372" s="3" t="s">
        <v>175</v>
      </c>
      <c r="P372" s="3" t="s">
        <v>175</v>
      </c>
      <c r="Q372" s="3" t="s">
        <v>36</v>
      </c>
      <c r="R372" s="3" t="s">
        <v>74</v>
      </c>
      <c r="S372" s="3"/>
      <c r="T372" s="2">
        <v>2000</v>
      </c>
      <c r="U372" s="3" t="s">
        <v>50</v>
      </c>
      <c r="V372" s="3"/>
      <c r="W372" s="3" t="s">
        <v>39</v>
      </c>
      <c r="X372" s="3" t="s">
        <v>40</v>
      </c>
      <c r="Y372" s="3"/>
      <c r="Z372" s="3"/>
      <c r="AA372" s="3" t="s">
        <v>41</v>
      </c>
    </row>
    <row r="373" spans="1:27" x14ac:dyDescent="0.2">
      <c r="A373" s="5">
        <v>3044</v>
      </c>
      <c r="B373">
        <v>36970</v>
      </c>
      <c r="C373" s="3"/>
      <c r="D373" s="3" t="s">
        <v>822</v>
      </c>
      <c r="E373" s="3" t="s">
        <v>91</v>
      </c>
      <c r="F373" s="3" t="s">
        <v>92</v>
      </c>
      <c r="G373" s="3" t="s">
        <v>100</v>
      </c>
      <c r="H373" s="3" t="s">
        <v>32</v>
      </c>
      <c r="I373" s="3" t="s">
        <v>100</v>
      </c>
      <c r="J373" s="3" t="s">
        <v>48</v>
      </c>
      <c r="K373" s="3" t="s">
        <v>101</v>
      </c>
      <c r="L373" s="3" t="s">
        <v>95</v>
      </c>
      <c r="M373" t="b">
        <v>1</v>
      </c>
      <c r="N373" s="3" t="s">
        <v>84</v>
      </c>
      <c r="O373" s="3" t="s">
        <v>92</v>
      </c>
      <c r="P373" s="3" t="s">
        <v>92</v>
      </c>
      <c r="Q373" s="3" t="s">
        <v>36</v>
      </c>
      <c r="R373" s="3" t="s">
        <v>74</v>
      </c>
      <c r="S373" s="3"/>
      <c r="T373" s="2">
        <v>4024</v>
      </c>
      <c r="U373" s="3" t="s">
        <v>95</v>
      </c>
      <c r="V373" s="3"/>
      <c r="W373" s="3" t="s">
        <v>39</v>
      </c>
      <c r="X373" s="3" t="s">
        <v>40</v>
      </c>
      <c r="Y373" s="3"/>
      <c r="Z373" s="3"/>
      <c r="AA373" s="3" t="s">
        <v>41</v>
      </c>
    </row>
    <row r="374" spans="1:27" x14ac:dyDescent="0.2">
      <c r="A374" s="5">
        <v>3045</v>
      </c>
      <c r="B374">
        <v>37065</v>
      </c>
      <c r="C374" s="3"/>
      <c r="D374" s="3" t="s">
        <v>823</v>
      </c>
      <c r="E374" s="3" t="s">
        <v>174</v>
      </c>
      <c r="F374" s="3" t="s">
        <v>464</v>
      </c>
      <c r="G374" s="3" t="s">
        <v>813</v>
      </c>
      <c r="H374" s="3" t="s">
        <v>32</v>
      </c>
      <c r="I374" s="3" t="s">
        <v>813</v>
      </c>
      <c r="J374" s="3" t="s">
        <v>48</v>
      </c>
      <c r="K374" s="3" t="s">
        <v>114</v>
      </c>
      <c r="L374" s="3" t="s">
        <v>115</v>
      </c>
      <c r="M374" t="b">
        <v>1</v>
      </c>
      <c r="N374" s="3" t="s">
        <v>73</v>
      </c>
      <c r="O374" s="3" t="s">
        <v>464</v>
      </c>
      <c r="P374" s="3" t="s">
        <v>464</v>
      </c>
      <c r="Q374" s="3" t="s">
        <v>36</v>
      </c>
      <c r="R374" s="3" t="s">
        <v>465</v>
      </c>
      <c r="S374" s="3"/>
      <c r="T374" s="2">
        <v>3002</v>
      </c>
      <c r="U374" s="3" t="s">
        <v>115</v>
      </c>
      <c r="V374" s="3"/>
      <c r="W374" s="3" t="s">
        <v>39</v>
      </c>
      <c r="X374" s="3" t="s">
        <v>40</v>
      </c>
      <c r="Y374" s="3"/>
      <c r="Z374" s="3"/>
      <c r="AA374" s="3" t="s">
        <v>41</v>
      </c>
    </row>
    <row r="375" spans="1:27" x14ac:dyDescent="0.2">
      <c r="A375" s="5">
        <v>3046</v>
      </c>
      <c r="B375">
        <v>37261</v>
      </c>
      <c r="C375" s="3"/>
      <c r="D375" s="3" t="s">
        <v>824</v>
      </c>
      <c r="E375" s="3" t="s">
        <v>46</v>
      </c>
      <c r="F375" s="3" t="s">
        <v>46</v>
      </c>
      <c r="G375" s="3" t="s">
        <v>113</v>
      </c>
      <c r="H375" s="3" t="s">
        <v>32</v>
      </c>
      <c r="I375" s="3" t="s">
        <v>113</v>
      </c>
      <c r="J375" s="3" t="s">
        <v>48</v>
      </c>
      <c r="K375" s="3" t="s">
        <v>114</v>
      </c>
      <c r="L375" s="3" t="s">
        <v>115</v>
      </c>
      <c r="M375" t="b">
        <v>1</v>
      </c>
      <c r="N375" s="3" t="s">
        <v>46</v>
      </c>
      <c r="O375" s="3" t="s">
        <v>46</v>
      </c>
      <c r="P375" s="3" t="s">
        <v>46</v>
      </c>
      <c r="Q375" s="3" t="s">
        <v>46</v>
      </c>
      <c r="R375" s="3" t="s">
        <v>46</v>
      </c>
      <c r="S375" s="3"/>
      <c r="T375" s="2">
        <v>3000</v>
      </c>
      <c r="U375" s="3" t="s">
        <v>115</v>
      </c>
      <c r="V375" s="3"/>
      <c r="W375" s="3" t="s">
        <v>39</v>
      </c>
      <c r="X375" s="3" t="s">
        <v>40</v>
      </c>
      <c r="Y375" s="3"/>
      <c r="Z375" s="3"/>
      <c r="AA375" s="3" t="s">
        <v>41</v>
      </c>
    </row>
    <row r="376" spans="1:27" x14ac:dyDescent="0.2">
      <c r="A376" s="5">
        <v>3047</v>
      </c>
      <c r="B376">
        <v>37531</v>
      </c>
      <c r="C376" s="3"/>
      <c r="D376" s="3" t="s">
        <v>825</v>
      </c>
      <c r="E376" s="3" t="s">
        <v>71</v>
      </c>
      <c r="F376" s="3" t="s">
        <v>72</v>
      </c>
      <c r="G376" s="3" t="s">
        <v>201</v>
      </c>
      <c r="H376" s="3" t="s">
        <v>32</v>
      </c>
      <c r="I376" s="3" t="s">
        <v>201</v>
      </c>
      <c r="J376" s="3" t="s">
        <v>48</v>
      </c>
      <c r="K376" s="3" t="s">
        <v>202</v>
      </c>
      <c r="L376" s="3" t="s">
        <v>50</v>
      </c>
      <c r="M376" t="b">
        <v>1</v>
      </c>
      <c r="N376" s="3" t="s">
        <v>73</v>
      </c>
      <c r="O376" s="3" t="s">
        <v>72</v>
      </c>
      <c r="P376" s="3" t="s">
        <v>72</v>
      </c>
      <c r="Q376" s="3" t="s">
        <v>36</v>
      </c>
      <c r="R376" s="3" t="s">
        <v>74</v>
      </c>
      <c r="S376" s="3"/>
      <c r="T376" s="2">
        <v>2016</v>
      </c>
      <c r="U376" s="3" t="s">
        <v>50</v>
      </c>
      <c r="V376" s="3"/>
      <c r="W376" s="3" t="s">
        <v>39</v>
      </c>
      <c r="X376" s="3" t="s">
        <v>40</v>
      </c>
      <c r="Y376" s="3"/>
      <c r="Z376" s="3"/>
      <c r="AA376" s="3" t="s">
        <v>41</v>
      </c>
    </row>
    <row r="377" spans="1:27" x14ac:dyDescent="0.2">
      <c r="A377" s="5">
        <v>3048</v>
      </c>
      <c r="B377">
        <v>37662</v>
      </c>
      <c r="C377" s="3"/>
      <c r="D377" s="3" t="s">
        <v>826</v>
      </c>
      <c r="E377" s="3" t="s">
        <v>71</v>
      </c>
      <c r="F377" s="3" t="s">
        <v>72</v>
      </c>
      <c r="G377" s="3" t="s">
        <v>47</v>
      </c>
      <c r="H377" s="3" t="s">
        <v>32</v>
      </c>
      <c r="I377" s="3" t="s">
        <v>47</v>
      </c>
      <c r="J377" s="3" t="s">
        <v>48</v>
      </c>
      <c r="K377" s="3" t="s">
        <v>49</v>
      </c>
      <c r="L377" s="3" t="s">
        <v>50</v>
      </c>
      <c r="M377" t="b">
        <v>1</v>
      </c>
      <c r="N377" s="3" t="s">
        <v>73</v>
      </c>
      <c r="O377" s="3" t="s">
        <v>72</v>
      </c>
      <c r="P377" s="3" t="s">
        <v>72</v>
      </c>
      <c r="Q377" s="3" t="s">
        <v>36</v>
      </c>
      <c r="R377" s="3" t="s">
        <v>74</v>
      </c>
      <c r="S377" s="3"/>
      <c r="T377" s="2">
        <v>2000</v>
      </c>
      <c r="U377" s="3" t="s">
        <v>50</v>
      </c>
      <c r="V377" s="3"/>
      <c r="W377" s="3" t="s">
        <v>39</v>
      </c>
      <c r="X377" s="3" t="s">
        <v>40</v>
      </c>
      <c r="Y377" s="3"/>
      <c r="Z377" s="3"/>
      <c r="AA377" s="3" t="s">
        <v>41</v>
      </c>
    </row>
    <row r="378" spans="1:27" x14ac:dyDescent="0.2">
      <c r="A378" s="5">
        <v>3049</v>
      </c>
      <c r="B378">
        <v>37912</v>
      </c>
      <c r="C378" s="3"/>
      <c r="D378" s="3" t="s">
        <v>827</v>
      </c>
      <c r="E378" s="3" t="s">
        <v>119</v>
      </c>
      <c r="F378" s="3" t="s">
        <v>120</v>
      </c>
      <c r="G378" s="3" t="s">
        <v>113</v>
      </c>
      <c r="H378" s="3" t="s">
        <v>32</v>
      </c>
      <c r="I378" s="3" t="s">
        <v>113</v>
      </c>
      <c r="J378" s="3" t="s">
        <v>48</v>
      </c>
      <c r="K378" s="3" t="s">
        <v>114</v>
      </c>
      <c r="L378" s="3" t="s">
        <v>115</v>
      </c>
      <c r="M378" t="b">
        <v>1</v>
      </c>
      <c r="N378" s="3" t="s">
        <v>73</v>
      </c>
      <c r="O378" s="3" t="s">
        <v>120</v>
      </c>
      <c r="P378" s="3" t="s">
        <v>120</v>
      </c>
      <c r="Q378" s="3" t="s">
        <v>36</v>
      </c>
      <c r="R378" s="3" t="s">
        <v>74</v>
      </c>
      <c r="S378" s="3"/>
      <c r="T378" s="2">
        <v>3000</v>
      </c>
      <c r="U378" s="3" t="s">
        <v>115</v>
      </c>
      <c r="V378" s="3"/>
      <c r="W378" s="3" t="s">
        <v>39</v>
      </c>
      <c r="X378" s="3" t="s">
        <v>40</v>
      </c>
      <c r="Y378" s="3"/>
      <c r="Z378" s="3"/>
      <c r="AA378" s="3" t="s">
        <v>41</v>
      </c>
    </row>
    <row r="379" spans="1:27" x14ac:dyDescent="0.2">
      <c r="A379" s="5">
        <v>3050</v>
      </c>
      <c r="B379">
        <v>38008</v>
      </c>
      <c r="C379" s="3"/>
      <c r="D379" s="3" t="s">
        <v>828</v>
      </c>
      <c r="E379" s="3" t="s">
        <v>57</v>
      </c>
      <c r="F379" s="3" t="s">
        <v>58</v>
      </c>
      <c r="G379" s="3" t="s">
        <v>31</v>
      </c>
      <c r="H379" s="3" t="s">
        <v>60</v>
      </c>
      <c r="I379" s="3" t="s">
        <v>57</v>
      </c>
      <c r="J379" s="3" t="s">
        <v>31</v>
      </c>
      <c r="K379" s="3" t="s">
        <v>34</v>
      </c>
      <c r="L379" s="3" t="s">
        <v>31</v>
      </c>
      <c r="M379" t="b">
        <v>1</v>
      </c>
      <c r="N379" s="3" t="s">
        <v>35</v>
      </c>
      <c r="O379" s="3" t="s">
        <v>58</v>
      </c>
      <c r="P379" s="3" t="s">
        <v>61</v>
      </c>
      <c r="Q379" s="3" t="s">
        <v>62</v>
      </c>
      <c r="R379" s="3" t="s">
        <v>63</v>
      </c>
      <c r="S379" s="3"/>
      <c r="T379" s="2">
        <v>2072</v>
      </c>
      <c r="U379" s="3" t="s">
        <v>31</v>
      </c>
      <c r="V379" s="3"/>
      <c r="W379" s="3" t="s">
        <v>39</v>
      </c>
      <c r="X379" s="3" t="s">
        <v>40</v>
      </c>
      <c r="Y379" s="3"/>
      <c r="Z379" s="3"/>
      <c r="AA379" s="3" t="s">
        <v>41</v>
      </c>
    </row>
    <row r="380" spans="1:27" x14ac:dyDescent="0.2">
      <c r="A380" s="5">
        <v>3051</v>
      </c>
      <c r="B380">
        <v>38102</v>
      </c>
      <c r="C380" s="3"/>
      <c r="D380" s="3" t="s">
        <v>829</v>
      </c>
      <c r="E380" s="3" t="s">
        <v>174</v>
      </c>
      <c r="F380" s="3" t="s">
        <v>464</v>
      </c>
      <c r="G380" s="3" t="s">
        <v>137</v>
      </c>
      <c r="H380" s="3" t="s">
        <v>32</v>
      </c>
      <c r="I380" s="3" t="s">
        <v>137</v>
      </c>
      <c r="J380" s="3" t="s">
        <v>48</v>
      </c>
      <c r="K380" s="3" t="s">
        <v>138</v>
      </c>
      <c r="L380" s="3" t="s">
        <v>83</v>
      </c>
      <c r="M380" t="b">
        <v>1</v>
      </c>
      <c r="N380" s="3" t="s">
        <v>73</v>
      </c>
      <c r="O380" s="3" t="s">
        <v>464</v>
      </c>
      <c r="P380" s="3" t="s">
        <v>464</v>
      </c>
      <c r="Q380" s="3" t="s">
        <v>36</v>
      </c>
      <c r="R380" s="3" t="s">
        <v>465</v>
      </c>
      <c r="S380" s="3"/>
      <c r="T380" s="2">
        <v>6019</v>
      </c>
      <c r="U380" s="3" t="s">
        <v>83</v>
      </c>
      <c r="V380" s="3"/>
      <c r="W380" s="3" t="s">
        <v>39</v>
      </c>
      <c r="X380" s="3" t="s">
        <v>40</v>
      </c>
      <c r="Y380" s="3"/>
      <c r="Z380" s="3"/>
      <c r="AA380" s="3" t="s">
        <v>41</v>
      </c>
    </row>
    <row r="381" spans="1:27" x14ac:dyDescent="0.2">
      <c r="A381" s="5">
        <v>3052</v>
      </c>
      <c r="B381">
        <v>38158</v>
      </c>
      <c r="C381" s="3"/>
      <c r="D381" s="3" t="s">
        <v>830</v>
      </c>
      <c r="E381" s="3" t="s">
        <v>119</v>
      </c>
      <c r="F381" s="3" t="s">
        <v>120</v>
      </c>
      <c r="G381" s="3" t="s">
        <v>831</v>
      </c>
      <c r="H381" s="3" t="s">
        <v>32</v>
      </c>
      <c r="I381" s="3" t="s">
        <v>831</v>
      </c>
      <c r="J381" s="3" t="s">
        <v>48</v>
      </c>
      <c r="K381" s="3" t="s">
        <v>114</v>
      </c>
      <c r="L381" s="3" t="s">
        <v>115</v>
      </c>
      <c r="M381" t="b">
        <v>1</v>
      </c>
      <c r="N381" s="3" t="s">
        <v>73</v>
      </c>
      <c r="O381" s="3" t="s">
        <v>120</v>
      </c>
      <c r="P381" s="3" t="s">
        <v>120</v>
      </c>
      <c r="Q381" s="3" t="s">
        <v>36</v>
      </c>
      <c r="R381" s="3" t="s">
        <v>74</v>
      </c>
      <c r="S381" s="3"/>
      <c r="T381" s="2">
        <v>5057</v>
      </c>
      <c r="U381" s="3" t="s">
        <v>115</v>
      </c>
      <c r="V381" s="3"/>
      <c r="W381" s="3" t="s">
        <v>39</v>
      </c>
      <c r="X381" s="3" t="s">
        <v>40</v>
      </c>
      <c r="Y381" s="3"/>
      <c r="Z381" s="3"/>
      <c r="AA381" s="3" t="s">
        <v>41</v>
      </c>
    </row>
    <row r="382" spans="1:27" x14ac:dyDescent="0.2">
      <c r="A382" s="5">
        <v>3053</v>
      </c>
      <c r="B382">
        <v>38162</v>
      </c>
      <c r="C382" s="3"/>
      <c r="D382" s="3" t="s">
        <v>832</v>
      </c>
      <c r="E382" s="3" t="s">
        <v>119</v>
      </c>
      <c r="F382" s="3" t="s">
        <v>120</v>
      </c>
      <c r="G382" s="3" t="s">
        <v>113</v>
      </c>
      <c r="H382" s="3" t="s">
        <v>32</v>
      </c>
      <c r="I382" s="3" t="s">
        <v>113</v>
      </c>
      <c r="J382" s="3" t="s">
        <v>48</v>
      </c>
      <c r="K382" s="3" t="s">
        <v>114</v>
      </c>
      <c r="L382" s="3" t="s">
        <v>115</v>
      </c>
      <c r="M382" t="b">
        <v>1</v>
      </c>
      <c r="N382" s="3" t="s">
        <v>73</v>
      </c>
      <c r="O382" s="3" t="s">
        <v>120</v>
      </c>
      <c r="P382" s="3" t="s">
        <v>120</v>
      </c>
      <c r="Q382" s="3" t="s">
        <v>36</v>
      </c>
      <c r="R382" s="3" t="s">
        <v>74</v>
      </c>
      <c r="S382" s="3"/>
      <c r="T382" s="2">
        <v>3000</v>
      </c>
      <c r="U382" s="3" t="s">
        <v>115</v>
      </c>
      <c r="V382" s="3"/>
      <c r="W382" s="3" t="s">
        <v>39</v>
      </c>
      <c r="X382" s="3" t="s">
        <v>40</v>
      </c>
      <c r="Y382" s="3"/>
      <c r="Z382" s="3"/>
      <c r="AA382" s="3" t="s">
        <v>41</v>
      </c>
    </row>
    <row r="383" spans="1:27" x14ac:dyDescent="0.2">
      <c r="A383" s="5">
        <v>3054</v>
      </c>
      <c r="B383">
        <v>38238</v>
      </c>
      <c r="C383" s="3"/>
      <c r="D383" s="3" t="s">
        <v>833</v>
      </c>
      <c r="E383" s="3" t="s">
        <v>57</v>
      </c>
      <c r="F383" s="3" t="s">
        <v>58</v>
      </c>
      <c r="G383" s="3" t="s">
        <v>31</v>
      </c>
      <c r="H383" s="3" t="s">
        <v>60</v>
      </c>
      <c r="I383" s="3" t="s">
        <v>57</v>
      </c>
      <c r="J383" s="3" t="s">
        <v>31</v>
      </c>
      <c r="K383" s="3" t="s">
        <v>34</v>
      </c>
      <c r="L383" s="3" t="s">
        <v>31</v>
      </c>
      <c r="M383" t="b">
        <v>1</v>
      </c>
      <c r="N383" s="3" t="s">
        <v>35</v>
      </c>
      <c r="O383" s="3" t="s">
        <v>58</v>
      </c>
      <c r="P383" s="3" t="s">
        <v>61</v>
      </c>
      <c r="Q383" s="3" t="s">
        <v>62</v>
      </c>
      <c r="R383" s="3" t="s">
        <v>63</v>
      </c>
      <c r="S383" s="3"/>
      <c r="T383" s="2">
        <v>2072</v>
      </c>
      <c r="U383" s="3" t="s">
        <v>31</v>
      </c>
      <c r="V383" s="3"/>
      <c r="W383" s="3" t="s">
        <v>39</v>
      </c>
      <c r="X383" s="3" t="s">
        <v>40</v>
      </c>
      <c r="Y383" s="3"/>
      <c r="Z383" s="3"/>
      <c r="AA383" s="3" t="s">
        <v>41</v>
      </c>
    </row>
    <row r="384" spans="1:27" x14ac:dyDescent="0.2">
      <c r="A384" s="5">
        <v>3055</v>
      </c>
      <c r="B384">
        <v>38278</v>
      </c>
      <c r="C384" s="3" t="s">
        <v>834</v>
      </c>
      <c r="D384" s="3" t="s">
        <v>835</v>
      </c>
      <c r="E384" s="3" t="s">
        <v>147</v>
      </c>
      <c r="F384" s="3" t="s">
        <v>234</v>
      </c>
      <c r="G384" s="3" t="s">
        <v>836</v>
      </c>
      <c r="H384" s="3" t="s">
        <v>32</v>
      </c>
      <c r="I384" s="3" t="s">
        <v>836</v>
      </c>
      <c r="J384" s="3" t="s">
        <v>81</v>
      </c>
      <c r="K384" s="3" t="s">
        <v>275</v>
      </c>
      <c r="L384" s="3" t="s">
        <v>83</v>
      </c>
      <c r="M384" t="b">
        <v>1</v>
      </c>
      <c r="N384" s="3" t="s">
        <v>139</v>
      </c>
      <c r="O384" s="3" t="s">
        <v>234</v>
      </c>
      <c r="P384" s="3" t="s">
        <v>234</v>
      </c>
      <c r="Q384" s="3" t="s">
        <v>116</v>
      </c>
      <c r="R384" s="3" t="s">
        <v>116</v>
      </c>
      <c r="S384" s="3"/>
      <c r="T384" s="2">
        <v>6127</v>
      </c>
      <c r="U384" s="3" t="s">
        <v>81</v>
      </c>
      <c r="V384" s="3"/>
      <c r="W384" s="3" t="s">
        <v>39</v>
      </c>
      <c r="X384" s="3" t="s">
        <v>40</v>
      </c>
      <c r="Y384" s="3"/>
      <c r="Z384" s="3"/>
      <c r="AA384" s="3" t="s">
        <v>41</v>
      </c>
    </row>
    <row r="385" spans="1:27" x14ac:dyDescent="0.2">
      <c r="A385" s="5">
        <v>3056</v>
      </c>
      <c r="B385">
        <v>38424</v>
      </c>
      <c r="C385" s="3"/>
      <c r="D385" s="3" t="s">
        <v>837</v>
      </c>
      <c r="E385" s="3" t="s">
        <v>71</v>
      </c>
      <c r="F385" s="3" t="s">
        <v>72</v>
      </c>
      <c r="G385" s="3" t="s">
        <v>47</v>
      </c>
      <c r="H385" s="3" t="s">
        <v>32</v>
      </c>
      <c r="I385" s="3" t="s">
        <v>47</v>
      </c>
      <c r="J385" s="3" t="s">
        <v>48</v>
      </c>
      <c r="K385" s="3" t="s">
        <v>49</v>
      </c>
      <c r="L385" s="3" t="s">
        <v>50</v>
      </c>
      <c r="M385" t="b">
        <v>1</v>
      </c>
      <c r="N385" s="3" t="s">
        <v>73</v>
      </c>
      <c r="O385" s="3" t="s">
        <v>72</v>
      </c>
      <c r="P385" s="3" t="s">
        <v>72</v>
      </c>
      <c r="Q385" s="3" t="s">
        <v>36</v>
      </c>
      <c r="R385" s="3" t="s">
        <v>74</v>
      </c>
      <c r="S385" s="3"/>
      <c r="T385" s="2">
        <v>2000</v>
      </c>
      <c r="U385" s="3" t="s">
        <v>50</v>
      </c>
      <c r="V385" s="3"/>
      <c r="W385" s="3" t="s">
        <v>39</v>
      </c>
      <c r="X385" s="3" t="s">
        <v>40</v>
      </c>
      <c r="Y385" s="3"/>
      <c r="Z385" s="3"/>
      <c r="AA385" s="3" t="s">
        <v>41</v>
      </c>
    </row>
    <row r="386" spans="1:27" x14ac:dyDescent="0.2">
      <c r="A386" s="5">
        <v>3057</v>
      </c>
      <c r="B386">
        <v>38478</v>
      </c>
      <c r="C386" s="3"/>
      <c r="D386" s="3" t="s">
        <v>838</v>
      </c>
      <c r="E386" s="3" t="s">
        <v>123</v>
      </c>
      <c r="F386" s="3" t="s">
        <v>124</v>
      </c>
      <c r="G386" s="3" t="s">
        <v>813</v>
      </c>
      <c r="H386" s="3" t="s">
        <v>256</v>
      </c>
      <c r="I386" s="3" t="s">
        <v>813</v>
      </c>
      <c r="J386" s="3" t="s">
        <v>48</v>
      </c>
      <c r="K386" s="3" t="s">
        <v>114</v>
      </c>
      <c r="L386" s="3" t="s">
        <v>115</v>
      </c>
      <c r="M386" t="b">
        <v>1</v>
      </c>
      <c r="N386" s="3" t="s">
        <v>73</v>
      </c>
      <c r="O386" s="3" t="s">
        <v>124</v>
      </c>
      <c r="P386" s="3" t="s">
        <v>124</v>
      </c>
      <c r="Q386" s="3" t="s">
        <v>36</v>
      </c>
      <c r="R386" s="3" t="s">
        <v>74</v>
      </c>
      <c r="S386" s="3"/>
      <c r="T386" s="2">
        <v>3002</v>
      </c>
      <c r="U386" s="3" t="s">
        <v>814</v>
      </c>
      <c r="V386" s="3"/>
      <c r="W386" s="3" t="s">
        <v>39</v>
      </c>
      <c r="X386" s="3" t="s">
        <v>40</v>
      </c>
      <c r="Y386" s="3"/>
      <c r="Z386" s="3"/>
      <c r="AA386" s="3" t="s">
        <v>41</v>
      </c>
    </row>
    <row r="387" spans="1:27" x14ac:dyDescent="0.2">
      <c r="A387" s="5">
        <v>3058</v>
      </c>
      <c r="B387">
        <v>38494</v>
      </c>
      <c r="C387" s="3" t="s">
        <v>839</v>
      </c>
      <c r="D387" s="3" t="s">
        <v>840</v>
      </c>
      <c r="E387" s="3" t="s">
        <v>91</v>
      </c>
      <c r="F387" s="3" t="s">
        <v>92</v>
      </c>
      <c r="G387" s="3" t="s">
        <v>93</v>
      </c>
      <c r="H387" s="3" t="s">
        <v>32</v>
      </c>
      <c r="I387" s="3" t="s">
        <v>93</v>
      </c>
      <c r="J387" s="3" t="s">
        <v>48</v>
      </c>
      <c r="K387" s="3" t="s">
        <v>94</v>
      </c>
      <c r="L387" s="3" t="s">
        <v>95</v>
      </c>
      <c r="M387" t="b">
        <v>1</v>
      </c>
      <c r="N387" s="3" t="s">
        <v>84</v>
      </c>
      <c r="O387" s="3" t="s">
        <v>92</v>
      </c>
      <c r="P387" s="3" t="s">
        <v>92</v>
      </c>
      <c r="Q387" s="3" t="s">
        <v>36</v>
      </c>
      <c r="R387" s="3" t="s">
        <v>74</v>
      </c>
      <c r="S387" s="3"/>
      <c r="T387" s="2">
        <v>4000</v>
      </c>
      <c r="U387" s="3" t="s">
        <v>95</v>
      </c>
      <c r="V387" s="3"/>
      <c r="W387" s="3" t="s">
        <v>39</v>
      </c>
      <c r="X387" s="3" t="s">
        <v>40</v>
      </c>
      <c r="Y387" s="3"/>
      <c r="Z387" s="3"/>
      <c r="AA387" s="3" t="s">
        <v>41</v>
      </c>
    </row>
    <row r="388" spans="1:27" x14ac:dyDescent="0.2">
      <c r="A388" s="5">
        <v>3059</v>
      </c>
      <c r="B388">
        <v>38501</v>
      </c>
      <c r="C388" s="3" t="s">
        <v>841</v>
      </c>
      <c r="D388" s="3" t="s">
        <v>842</v>
      </c>
      <c r="E388" s="3" t="s">
        <v>71</v>
      </c>
      <c r="F388" s="3" t="s">
        <v>72</v>
      </c>
      <c r="G388" s="3" t="s">
        <v>47</v>
      </c>
      <c r="H388" s="3" t="s">
        <v>32</v>
      </c>
      <c r="I388" s="3" t="s">
        <v>47</v>
      </c>
      <c r="J388" s="3" t="s">
        <v>48</v>
      </c>
      <c r="K388" s="3" t="s">
        <v>49</v>
      </c>
      <c r="L388" s="3" t="s">
        <v>50</v>
      </c>
      <c r="M388" t="b">
        <v>1</v>
      </c>
      <c r="N388" s="3" t="s">
        <v>73</v>
      </c>
      <c r="O388" s="3" t="s">
        <v>72</v>
      </c>
      <c r="P388" s="3" t="s">
        <v>72</v>
      </c>
      <c r="Q388" s="3" t="s">
        <v>36</v>
      </c>
      <c r="R388" s="3" t="s">
        <v>74</v>
      </c>
      <c r="S388" s="3"/>
      <c r="T388" s="2">
        <v>2000</v>
      </c>
      <c r="U388" s="3" t="s">
        <v>50</v>
      </c>
      <c r="V388" s="3"/>
      <c r="W388" s="3" t="s">
        <v>39</v>
      </c>
      <c r="X388" s="3" t="s">
        <v>40</v>
      </c>
      <c r="Y388" s="3"/>
      <c r="Z388" s="3"/>
      <c r="AA388" s="3" t="s">
        <v>41</v>
      </c>
    </row>
    <row r="389" spans="1:27" x14ac:dyDescent="0.2">
      <c r="A389" s="5">
        <v>3060</v>
      </c>
      <c r="B389">
        <v>38523</v>
      </c>
      <c r="C389" s="3" t="s">
        <v>843</v>
      </c>
      <c r="D389" s="3" t="s">
        <v>844</v>
      </c>
      <c r="E389" s="3" t="s">
        <v>123</v>
      </c>
      <c r="F389" s="3" t="s">
        <v>124</v>
      </c>
      <c r="G389" s="3" t="s">
        <v>125</v>
      </c>
      <c r="H389" s="3" t="s">
        <v>32</v>
      </c>
      <c r="I389" s="3" t="s">
        <v>125</v>
      </c>
      <c r="J389" s="3" t="s">
        <v>48</v>
      </c>
      <c r="K389" s="3" t="s">
        <v>126</v>
      </c>
      <c r="L389" s="3" t="s">
        <v>115</v>
      </c>
      <c r="M389" t="b">
        <v>1</v>
      </c>
      <c r="N389" s="3" t="s">
        <v>73</v>
      </c>
      <c r="O389" s="3" t="s">
        <v>124</v>
      </c>
      <c r="P389" s="3" t="s">
        <v>124</v>
      </c>
      <c r="Q389" s="3" t="s">
        <v>36</v>
      </c>
      <c r="R389" s="3" t="s">
        <v>74</v>
      </c>
      <c r="S389" s="3"/>
      <c r="T389" s="2">
        <v>3001</v>
      </c>
      <c r="U389" s="3" t="s">
        <v>115</v>
      </c>
      <c r="V389" s="3"/>
      <c r="W389" s="3" t="s">
        <v>39</v>
      </c>
      <c r="X389" s="3" t="s">
        <v>40</v>
      </c>
      <c r="Y389" s="3"/>
      <c r="Z389" s="3"/>
      <c r="AA389" s="3" t="s">
        <v>41</v>
      </c>
    </row>
    <row r="390" spans="1:27" x14ac:dyDescent="0.2">
      <c r="A390" s="5">
        <v>3061</v>
      </c>
      <c r="B390">
        <v>34291</v>
      </c>
      <c r="C390" s="3"/>
      <c r="D390" s="3" t="s">
        <v>845</v>
      </c>
      <c r="E390" s="3" t="s">
        <v>91</v>
      </c>
      <c r="F390" s="3" t="s">
        <v>92</v>
      </c>
      <c r="G390" s="3" t="s">
        <v>93</v>
      </c>
      <c r="H390" s="3" t="s">
        <v>32</v>
      </c>
      <c r="I390" s="3" t="s">
        <v>93</v>
      </c>
      <c r="J390" s="3" t="s">
        <v>48</v>
      </c>
      <c r="K390" s="3" t="s">
        <v>94</v>
      </c>
      <c r="L390" s="3" t="s">
        <v>95</v>
      </c>
      <c r="M390" t="b">
        <v>1</v>
      </c>
      <c r="N390" s="3" t="s">
        <v>84</v>
      </c>
      <c r="O390" s="3" t="s">
        <v>92</v>
      </c>
      <c r="P390" s="3" t="s">
        <v>92</v>
      </c>
      <c r="Q390" s="3" t="s">
        <v>36</v>
      </c>
      <c r="R390" s="3" t="s">
        <v>74</v>
      </c>
      <c r="S390" s="3"/>
      <c r="T390" s="2">
        <v>4000</v>
      </c>
      <c r="U390" s="3" t="s">
        <v>95</v>
      </c>
      <c r="V390" s="3"/>
      <c r="W390" s="3" t="s">
        <v>39</v>
      </c>
      <c r="X390" s="3" t="s">
        <v>40</v>
      </c>
      <c r="Y390" s="3"/>
      <c r="Z390" s="3"/>
      <c r="AA390" s="3" t="s">
        <v>41</v>
      </c>
    </row>
    <row r="391" spans="1:27" x14ac:dyDescent="0.2">
      <c r="A391" s="5">
        <v>3062</v>
      </c>
      <c r="B391">
        <v>35827</v>
      </c>
      <c r="C391" s="3"/>
      <c r="D391" s="3" t="s">
        <v>846</v>
      </c>
      <c r="E391" s="3" t="s">
        <v>123</v>
      </c>
      <c r="F391" s="3" t="s">
        <v>124</v>
      </c>
      <c r="G391" s="3" t="s">
        <v>113</v>
      </c>
      <c r="H391" s="3" t="s">
        <v>32</v>
      </c>
      <c r="I391" s="3" t="s">
        <v>113</v>
      </c>
      <c r="J391" s="3" t="s">
        <v>48</v>
      </c>
      <c r="K391" s="3" t="s">
        <v>114</v>
      </c>
      <c r="L391" s="3" t="s">
        <v>115</v>
      </c>
      <c r="M391" t="b">
        <v>1</v>
      </c>
      <c r="N391" s="3" t="s">
        <v>73</v>
      </c>
      <c r="O391" s="3" t="s">
        <v>124</v>
      </c>
      <c r="P391" s="3" t="s">
        <v>124</v>
      </c>
      <c r="Q391" s="3" t="s">
        <v>36</v>
      </c>
      <c r="R391" s="3" t="s">
        <v>74</v>
      </c>
      <c r="S391" s="3"/>
      <c r="T391" s="2">
        <v>3000</v>
      </c>
      <c r="U391" s="3" t="s">
        <v>115</v>
      </c>
      <c r="V391" s="3"/>
      <c r="W391" s="3" t="s">
        <v>39</v>
      </c>
      <c r="X391" s="3" t="s">
        <v>40</v>
      </c>
      <c r="Y391" s="3"/>
      <c r="Z391" s="3">
        <v>3572</v>
      </c>
      <c r="AA391" s="3" t="s">
        <v>221</v>
      </c>
    </row>
    <row r="392" spans="1:27" x14ac:dyDescent="0.2">
      <c r="A392" s="5">
        <v>3063</v>
      </c>
      <c r="B392">
        <v>36302</v>
      </c>
      <c r="C392" s="3"/>
      <c r="D392" s="3" t="s">
        <v>847</v>
      </c>
      <c r="E392" s="3" t="s">
        <v>91</v>
      </c>
      <c r="F392" s="3" t="s">
        <v>92</v>
      </c>
      <c r="G392" s="3" t="s">
        <v>100</v>
      </c>
      <c r="H392" s="3" t="s">
        <v>32</v>
      </c>
      <c r="I392" s="3" t="s">
        <v>100</v>
      </c>
      <c r="J392" s="3" t="s">
        <v>48</v>
      </c>
      <c r="K392" s="3" t="s">
        <v>101</v>
      </c>
      <c r="L392" s="3" t="s">
        <v>95</v>
      </c>
      <c r="M392" t="b">
        <v>1</v>
      </c>
      <c r="N392" s="3" t="s">
        <v>84</v>
      </c>
      <c r="O392" s="3" t="s">
        <v>92</v>
      </c>
      <c r="P392" s="3" t="s">
        <v>92</v>
      </c>
      <c r="Q392" s="3" t="s">
        <v>36</v>
      </c>
      <c r="R392" s="3" t="s">
        <v>74</v>
      </c>
      <c r="S392" s="3"/>
      <c r="T392" s="2">
        <v>4024</v>
      </c>
      <c r="U392" s="3" t="s">
        <v>95</v>
      </c>
      <c r="V392" s="3"/>
      <c r="W392" s="3" t="s">
        <v>39</v>
      </c>
      <c r="X392" s="3" t="s">
        <v>40</v>
      </c>
      <c r="Y392" s="3"/>
      <c r="Z392" s="3"/>
      <c r="AA392" s="3" t="s">
        <v>41</v>
      </c>
    </row>
    <row r="393" spans="1:27" x14ac:dyDescent="0.2">
      <c r="A393" s="5">
        <v>3064</v>
      </c>
      <c r="B393">
        <v>36960</v>
      </c>
      <c r="C393" s="3"/>
      <c r="D393" s="3" t="s">
        <v>848</v>
      </c>
      <c r="E393" s="3" t="s">
        <v>147</v>
      </c>
      <c r="F393" s="3" t="s">
        <v>234</v>
      </c>
      <c r="G393" s="3" t="s">
        <v>83</v>
      </c>
      <c r="H393" s="3" t="s">
        <v>32</v>
      </c>
      <c r="I393" s="3" t="s">
        <v>83</v>
      </c>
      <c r="J393" s="3" t="s">
        <v>48</v>
      </c>
      <c r="K393" s="3" t="s">
        <v>237</v>
      </c>
      <c r="L393" s="3" t="s">
        <v>83</v>
      </c>
      <c r="M393" t="b">
        <v>1</v>
      </c>
      <c r="N393" s="3" t="s">
        <v>139</v>
      </c>
      <c r="O393" s="3" t="s">
        <v>234</v>
      </c>
      <c r="P393" s="3" t="s">
        <v>234</v>
      </c>
      <c r="Q393" s="3" t="s">
        <v>116</v>
      </c>
      <c r="R393" s="3" t="s">
        <v>116</v>
      </c>
      <c r="S393" s="3"/>
      <c r="T393" s="2">
        <v>6093</v>
      </c>
      <c r="U393" s="3" t="s">
        <v>83</v>
      </c>
      <c r="V393" s="3"/>
      <c r="W393" s="3" t="s">
        <v>39</v>
      </c>
      <c r="X393" s="3" t="s">
        <v>40</v>
      </c>
      <c r="Y393" s="3"/>
      <c r="Z393" s="3"/>
      <c r="AA393" s="3" t="s">
        <v>41</v>
      </c>
    </row>
    <row r="394" spans="1:27" x14ac:dyDescent="0.2">
      <c r="A394" s="5">
        <v>3065</v>
      </c>
      <c r="B394">
        <v>37849</v>
      </c>
      <c r="C394" s="3"/>
      <c r="D394" s="3" t="s">
        <v>849</v>
      </c>
      <c r="E394" s="3" t="s">
        <v>91</v>
      </c>
      <c r="F394" s="3" t="s">
        <v>92</v>
      </c>
      <c r="G394" s="3" t="s">
        <v>93</v>
      </c>
      <c r="H394" s="3" t="s">
        <v>32</v>
      </c>
      <c r="I394" s="3" t="s">
        <v>93</v>
      </c>
      <c r="J394" s="3" t="s">
        <v>48</v>
      </c>
      <c r="K394" s="3" t="s">
        <v>94</v>
      </c>
      <c r="L394" s="3" t="s">
        <v>95</v>
      </c>
      <c r="M394" t="b">
        <v>1</v>
      </c>
      <c r="N394" s="3" t="s">
        <v>84</v>
      </c>
      <c r="O394" s="3" t="s">
        <v>92</v>
      </c>
      <c r="P394" s="3" t="s">
        <v>92</v>
      </c>
      <c r="Q394" s="3" t="s">
        <v>36</v>
      </c>
      <c r="R394" s="3" t="s">
        <v>74</v>
      </c>
      <c r="S394" s="3"/>
      <c r="T394" s="2">
        <v>4000</v>
      </c>
      <c r="U394" s="3" t="s">
        <v>95</v>
      </c>
      <c r="V394" s="3"/>
      <c r="W394" s="3" t="s">
        <v>39</v>
      </c>
      <c r="X394" s="3" t="s">
        <v>40</v>
      </c>
      <c r="Y394" s="3"/>
      <c r="Z394" s="3"/>
      <c r="AA394" s="3" t="s">
        <v>41</v>
      </c>
    </row>
    <row r="395" spans="1:27" x14ac:dyDescent="0.2">
      <c r="A395" s="5">
        <v>3066</v>
      </c>
      <c r="B395">
        <v>38338</v>
      </c>
      <c r="C395" s="3" t="s">
        <v>850</v>
      </c>
      <c r="D395" s="3" t="s">
        <v>851</v>
      </c>
      <c r="E395" s="3" t="s">
        <v>78</v>
      </c>
      <c r="F395" s="3" t="s">
        <v>273</v>
      </c>
      <c r="G395" s="3" t="s">
        <v>274</v>
      </c>
      <c r="H395" s="3" t="s">
        <v>32</v>
      </c>
      <c r="I395" s="3" t="s">
        <v>274</v>
      </c>
      <c r="J395" s="3" t="s">
        <v>81</v>
      </c>
      <c r="K395" s="3" t="s">
        <v>275</v>
      </c>
      <c r="L395" s="3" t="s">
        <v>95</v>
      </c>
      <c r="M395" t="b">
        <v>1</v>
      </c>
      <c r="N395" s="3" t="s">
        <v>84</v>
      </c>
      <c r="O395" s="3" t="s">
        <v>273</v>
      </c>
      <c r="P395" s="3" t="s">
        <v>79</v>
      </c>
      <c r="Q395" s="3" t="s">
        <v>116</v>
      </c>
      <c r="R395" s="3" t="s">
        <v>116</v>
      </c>
      <c r="S395" s="3"/>
      <c r="T395" s="2">
        <v>4128</v>
      </c>
      <c r="U395" s="3" t="s">
        <v>81</v>
      </c>
      <c r="V395" s="3"/>
      <c r="W395" s="3" t="s">
        <v>39</v>
      </c>
      <c r="X395" s="3" t="s">
        <v>40</v>
      </c>
      <c r="Y395" s="3"/>
      <c r="Z395" s="3"/>
      <c r="AA395" s="3" t="s">
        <v>41</v>
      </c>
    </row>
    <row r="396" spans="1:27" x14ac:dyDescent="0.2">
      <c r="A396" s="5">
        <v>3067</v>
      </c>
      <c r="B396">
        <v>38425</v>
      </c>
      <c r="C396" s="3" t="s">
        <v>852</v>
      </c>
      <c r="D396" s="3" t="s">
        <v>853</v>
      </c>
      <c r="E396" s="3" t="s">
        <v>78</v>
      </c>
      <c r="F396" s="3" t="s">
        <v>273</v>
      </c>
      <c r="G396" s="3" t="s">
        <v>274</v>
      </c>
      <c r="H396" s="3" t="s">
        <v>32</v>
      </c>
      <c r="I396" s="3" t="s">
        <v>274</v>
      </c>
      <c r="J396" s="3" t="s">
        <v>81</v>
      </c>
      <c r="K396" s="3" t="s">
        <v>275</v>
      </c>
      <c r="L396" s="3" t="s">
        <v>95</v>
      </c>
      <c r="M396" t="b">
        <v>1</v>
      </c>
      <c r="N396" s="3" t="s">
        <v>84</v>
      </c>
      <c r="O396" s="3" t="s">
        <v>273</v>
      </c>
      <c r="P396" s="3" t="s">
        <v>79</v>
      </c>
      <c r="Q396" s="3" t="s">
        <v>116</v>
      </c>
      <c r="R396" s="3" t="s">
        <v>116</v>
      </c>
      <c r="S396" s="3"/>
      <c r="T396" s="2">
        <v>4128</v>
      </c>
      <c r="U396" s="3" t="s">
        <v>81</v>
      </c>
      <c r="V396" s="3"/>
      <c r="W396" s="3" t="s">
        <v>39</v>
      </c>
      <c r="X396" s="3" t="s">
        <v>40</v>
      </c>
      <c r="Y396" s="3"/>
      <c r="Z396" s="3"/>
      <c r="AA396" s="3" t="s">
        <v>41</v>
      </c>
    </row>
    <row r="397" spans="1:27" x14ac:dyDescent="0.2">
      <c r="A397" s="5">
        <v>3068</v>
      </c>
      <c r="B397">
        <v>38520</v>
      </c>
      <c r="C397" s="3" t="s">
        <v>854</v>
      </c>
      <c r="D397" s="3" t="s">
        <v>855</v>
      </c>
      <c r="E397" s="3" t="s">
        <v>119</v>
      </c>
      <c r="F397" s="3" t="s">
        <v>120</v>
      </c>
      <c r="G397" s="3" t="s">
        <v>113</v>
      </c>
      <c r="H397" s="3" t="s">
        <v>32</v>
      </c>
      <c r="I397" s="3" t="s">
        <v>113</v>
      </c>
      <c r="J397" s="3" t="s">
        <v>48</v>
      </c>
      <c r="K397" s="3" t="s">
        <v>114</v>
      </c>
      <c r="L397" s="3" t="s">
        <v>115</v>
      </c>
      <c r="M397" t="b">
        <v>1</v>
      </c>
      <c r="N397" s="3" t="s">
        <v>73</v>
      </c>
      <c r="O397" s="3" t="s">
        <v>120</v>
      </c>
      <c r="P397" s="3" t="s">
        <v>120</v>
      </c>
      <c r="Q397" s="3" t="s">
        <v>36</v>
      </c>
      <c r="R397" s="3" t="s">
        <v>74</v>
      </c>
      <c r="S397" s="3"/>
      <c r="T397" s="2">
        <v>3000</v>
      </c>
      <c r="U397" s="3" t="s">
        <v>115</v>
      </c>
      <c r="V397" s="3"/>
      <c r="W397" s="3" t="s">
        <v>39</v>
      </c>
      <c r="X397" s="3" t="s">
        <v>40</v>
      </c>
      <c r="Y397" s="3"/>
      <c r="Z397" s="3"/>
      <c r="AA397" s="3" t="s">
        <v>41</v>
      </c>
    </row>
    <row r="398" spans="1:27" x14ac:dyDescent="0.2">
      <c r="A398" s="5">
        <v>3069</v>
      </c>
      <c r="B398">
        <v>38521</v>
      </c>
      <c r="C398" s="3" t="s">
        <v>856</v>
      </c>
      <c r="D398" s="3" t="s">
        <v>857</v>
      </c>
      <c r="E398" s="3" t="s">
        <v>119</v>
      </c>
      <c r="F398" s="3" t="s">
        <v>120</v>
      </c>
      <c r="G398" s="3" t="s">
        <v>113</v>
      </c>
      <c r="H398" s="3" t="s">
        <v>32</v>
      </c>
      <c r="I398" s="3" t="s">
        <v>113</v>
      </c>
      <c r="J398" s="3" t="s">
        <v>48</v>
      </c>
      <c r="K398" s="3" t="s">
        <v>114</v>
      </c>
      <c r="L398" s="3" t="s">
        <v>115</v>
      </c>
      <c r="M398" t="b">
        <v>1</v>
      </c>
      <c r="N398" s="3" t="s">
        <v>73</v>
      </c>
      <c r="O398" s="3" t="s">
        <v>120</v>
      </c>
      <c r="P398" s="3" t="s">
        <v>120</v>
      </c>
      <c r="Q398" s="3" t="s">
        <v>36</v>
      </c>
      <c r="R398" s="3" t="s">
        <v>74</v>
      </c>
      <c r="S398" s="3"/>
      <c r="T398" s="2">
        <v>3000</v>
      </c>
      <c r="U398" s="3" t="s">
        <v>115</v>
      </c>
      <c r="V398" s="3"/>
      <c r="W398" s="3" t="s">
        <v>39</v>
      </c>
      <c r="X398" s="3" t="s">
        <v>40</v>
      </c>
      <c r="Y398" s="3"/>
      <c r="Z398" s="3">
        <v>4225</v>
      </c>
      <c r="AA398" s="3" t="s">
        <v>316</v>
      </c>
    </row>
    <row r="399" spans="1:27" x14ac:dyDescent="0.2">
      <c r="A399" s="5">
        <v>3071</v>
      </c>
      <c r="B399">
        <v>38560</v>
      </c>
      <c r="C399" s="3"/>
      <c r="D399" s="3" t="s">
        <v>858</v>
      </c>
      <c r="E399" s="3" t="s">
        <v>123</v>
      </c>
      <c r="F399" s="3" t="s">
        <v>124</v>
      </c>
      <c r="G399" s="3" t="s">
        <v>813</v>
      </c>
      <c r="H399" s="3" t="s">
        <v>256</v>
      </c>
      <c r="I399" s="3" t="s">
        <v>813</v>
      </c>
      <c r="J399" s="3" t="s">
        <v>48</v>
      </c>
      <c r="K399" s="3" t="s">
        <v>114</v>
      </c>
      <c r="L399" s="3" t="s">
        <v>115</v>
      </c>
      <c r="M399" t="b">
        <v>1</v>
      </c>
      <c r="N399" s="3" t="s">
        <v>73</v>
      </c>
      <c r="O399" s="3" t="s">
        <v>124</v>
      </c>
      <c r="P399" s="3" t="s">
        <v>124</v>
      </c>
      <c r="Q399" s="3" t="s">
        <v>36</v>
      </c>
      <c r="R399" s="3" t="s">
        <v>74</v>
      </c>
      <c r="S399" s="3"/>
      <c r="T399" s="2">
        <v>3002</v>
      </c>
      <c r="U399" s="3" t="s">
        <v>814</v>
      </c>
      <c r="V399" s="3"/>
      <c r="W399" s="3" t="s">
        <v>39</v>
      </c>
      <c r="X399" s="3" t="s">
        <v>40</v>
      </c>
      <c r="Y399" s="3"/>
      <c r="Z399" s="3"/>
      <c r="AA399" s="3" t="s">
        <v>41</v>
      </c>
    </row>
    <row r="400" spans="1:27" x14ac:dyDescent="0.2">
      <c r="A400" s="5">
        <v>3072</v>
      </c>
      <c r="C400" s="3"/>
      <c r="D400" s="3" t="s">
        <v>859</v>
      </c>
      <c r="E400" s="3" t="s">
        <v>78</v>
      </c>
      <c r="F400" s="3" t="s">
        <v>273</v>
      </c>
      <c r="G400" s="3" t="s">
        <v>274</v>
      </c>
      <c r="H400" s="3" t="s">
        <v>32</v>
      </c>
      <c r="I400" s="3" t="s">
        <v>274</v>
      </c>
      <c r="J400" s="3" t="s">
        <v>81</v>
      </c>
      <c r="K400" s="3" t="s">
        <v>275</v>
      </c>
      <c r="L400" s="3" t="s">
        <v>95</v>
      </c>
      <c r="M400" t="b">
        <v>1</v>
      </c>
      <c r="N400" s="3" t="s">
        <v>84</v>
      </c>
      <c r="O400" s="3" t="s">
        <v>273</v>
      </c>
      <c r="P400" s="3" t="s">
        <v>79</v>
      </c>
      <c r="Q400" s="3" t="s">
        <v>116</v>
      </c>
      <c r="R400" s="3" t="s">
        <v>116</v>
      </c>
      <c r="S400" s="3"/>
      <c r="T400" s="2"/>
      <c r="U400" s="3" t="s">
        <v>81</v>
      </c>
      <c r="V400" s="3"/>
      <c r="W400" s="3" t="s">
        <v>39</v>
      </c>
      <c r="X400" s="3" t="s">
        <v>40</v>
      </c>
      <c r="Y400" s="3"/>
      <c r="Z400" s="3"/>
      <c r="AA400" s="3" t="s">
        <v>41</v>
      </c>
    </row>
    <row r="401" spans="1:27" x14ac:dyDescent="0.2">
      <c r="A401" s="5">
        <v>3074</v>
      </c>
      <c r="B401">
        <v>38621</v>
      </c>
      <c r="C401" s="3"/>
      <c r="D401" s="3" t="s">
        <v>860</v>
      </c>
      <c r="E401" s="3" t="s">
        <v>123</v>
      </c>
      <c r="F401" s="3" t="s">
        <v>136</v>
      </c>
      <c r="G401" s="3" t="s">
        <v>785</v>
      </c>
      <c r="H401" s="3" t="s">
        <v>32</v>
      </c>
      <c r="I401" s="3" t="s">
        <v>785</v>
      </c>
      <c r="J401" s="3" t="s">
        <v>48</v>
      </c>
      <c r="K401" s="3" t="s">
        <v>786</v>
      </c>
      <c r="L401" s="3" t="s">
        <v>83</v>
      </c>
      <c r="M401" t="b">
        <v>1</v>
      </c>
      <c r="N401" s="3" t="s">
        <v>139</v>
      </c>
      <c r="O401" s="3" t="s">
        <v>136</v>
      </c>
      <c r="P401" s="3" t="s">
        <v>140</v>
      </c>
      <c r="Q401" s="3" t="s">
        <v>36</v>
      </c>
      <c r="R401" s="3" t="s">
        <v>74</v>
      </c>
      <c r="S401" s="3"/>
      <c r="T401" s="2">
        <v>6008</v>
      </c>
      <c r="U401" s="3" t="s">
        <v>83</v>
      </c>
      <c r="V401" s="3"/>
      <c r="W401" s="3" t="s">
        <v>39</v>
      </c>
      <c r="X401" s="3" t="s">
        <v>40</v>
      </c>
      <c r="Y401" s="3"/>
      <c r="Z401" s="3"/>
      <c r="AA401" s="3" t="s">
        <v>41</v>
      </c>
    </row>
    <row r="402" spans="1:27" x14ac:dyDescent="0.2">
      <c r="A402" s="5">
        <v>3075</v>
      </c>
      <c r="B402">
        <v>38577</v>
      </c>
      <c r="C402" s="3" t="s">
        <v>861</v>
      </c>
      <c r="D402" s="3" t="s">
        <v>862</v>
      </c>
      <c r="E402" s="3" t="s">
        <v>123</v>
      </c>
      <c r="F402" s="3" t="s">
        <v>124</v>
      </c>
      <c r="G402" s="3" t="s">
        <v>113</v>
      </c>
      <c r="H402" s="3" t="s">
        <v>32</v>
      </c>
      <c r="I402" s="3" t="s">
        <v>113</v>
      </c>
      <c r="J402" s="3" t="s">
        <v>48</v>
      </c>
      <c r="K402" s="3" t="s">
        <v>114</v>
      </c>
      <c r="L402" s="3" t="s">
        <v>115</v>
      </c>
      <c r="M402" t="b">
        <v>1</v>
      </c>
      <c r="N402" s="3" t="s">
        <v>73</v>
      </c>
      <c r="O402" s="3" t="s">
        <v>124</v>
      </c>
      <c r="P402" s="3" t="s">
        <v>124</v>
      </c>
      <c r="Q402" s="3" t="s">
        <v>36</v>
      </c>
      <c r="R402" s="3" t="s">
        <v>74</v>
      </c>
      <c r="S402" s="3"/>
      <c r="T402" s="2">
        <v>3000</v>
      </c>
      <c r="U402" s="3" t="s">
        <v>115</v>
      </c>
      <c r="V402" s="3"/>
      <c r="W402" s="3" t="s">
        <v>39</v>
      </c>
      <c r="X402" s="3" t="s">
        <v>40</v>
      </c>
      <c r="Y402" s="3"/>
      <c r="Z402" s="3">
        <v>3823</v>
      </c>
      <c r="AA402" s="3" t="s">
        <v>221</v>
      </c>
    </row>
    <row r="403" spans="1:27" x14ac:dyDescent="0.2">
      <c r="A403" s="5">
        <v>3076</v>
      </c>
      <c r="C403" s="3"/>
      <c r="D403" s="3" t="s">
        <v>863</v>
      </c>
      <c r="E403" s="3" t="s">
        <v>57</v>
      </c>
      <c r="F403" s="3" t="s">
        <v>58</v>
      </c>
      <c r="G403" s="3" t="s">
        <v>59</v>
      </c>
      <c r="H403" s="3" t="s">
        <v>60</v>
      </c>
      <c r="I403" s="3" t="s">
        <v>57</v>
      </c>
      <c r="J403" s="3" t="s">
        <v>31</v>
      </c>
      <c r="K403" s="3" t="s">
        <v>34</v>
      </c>
      <c r="L403" s="3" t="s">
        <v>31</v>
      </c>
      <c r="M403" t="b">
        <v>1</v>
      </c>
      <c r="N403" s="3" t="s">
        <v>35</v>
      </c>
      <c r="O403" s="3" t="s">
        <v>58</v>
      </c>
      <c r="P403" s="3" t="s">
        <v>61</v>
      </c>
      <c r="Q403" s="3" t="s">
        <v>62</v>
      </c>
      <c r="R403" s="3" t="s">
        <v>63</v>
      </c>
      <c r="S403" s="3"/>
      <c r="T403" s="2"/>
      <c r="U403" s="3" t="s">
        <v>31</v>
      </c>
      <c r="V403" s="3"/>
      <c r="W403" s="3" t="s">
        <v>39</v>
      </c>
      <c r="X403" s="3" t="s">
        <v>40</v>
      </c>
      <c r="Y403" s="3"/>
      <c r="Z403" s="3"/>
      <c r="AA403" s="3" t="s">
        <v>41</v>
      </c>
    </row>
    <row r="404" spans="1:27" x14ac:dyDescent="0.2">
      <c r="A404" s="5">
        <v>3077</v>
      </c>
      <c r="C404" s="3"/>
      <c r="D404" s="3" t="s">
        <v>864</v>
      </c>
      <c r="E404" s="3" t="s">
        <v>57</v>
      </c>
      <c r="F404" s="3" t="s">
        <v>58</v>
      </c>
      <c r="G404" s="3" t="s">
        <v>59</v>
      </c>
      <c r="H404" s="3" t="s">
        <v>60</v>
      </c>
      <c r="I404" s="3" t="s">
        <v>57</v>
      </c>
      <c r="J404" s="3" t="s">
        <v>31</v>
      </c>
      <c r="K404" s="3" t="s">
        <v>34</v>
      </c>
      <c r="L404" s="3" t="s">
        <v>31</v>
      </c>
      <c r="M404" t="b">
        <v>1</v>
      </c>
      <c r="N404" s="3" t="s">
        <v>35</v>
      </c>
      <c r="O404" s="3" t="s">
        <v>58</v>
      </c>
      <c r="P404" s="3" t="s">
        <v>61</v>
      </c>
      <c r="Q404" s="3" t="s">
        <v>62</v>
      </c>
      <c r="R404" s="3" t="s">
        <v>63</v>
      </c>
      <c r="S404" s="3"/>
      <c r="T404" s="2"/>
      <c r="U404" s="3" t="s">
        <v>31</v>
      </c>
      <c r="V404" s="3"/>
      <c r="W404" s="3" t="s">
        <v>39</v>
      </c>
      <c r="X404" s="3" t="s">
        <v>40</v>
      </c>
      <c r="Y404" s="3"/>
      <c r="Z404" s="3"/>
      <c r="AA404" s="3" t="s">
        <v>41</v>
      </c>
    </row>
    <row r="405" spans="1:27" x14ac:dyDescent="0.2">
      <c r="A405" s="5">
        <v>3079</v>
      </c>
      <c r="B405">
        <v>38458</v>
      </c>
      <c r="C405" s="3" t="s">
        <v>865</v>
      </c>
      <c r="D405" s="3" t="s">
        <v>866</v>
      </c>
      <c r="E405" s="3" t="s">
        <v>867</v>
      </c>
      <c r="F405" s="3" t="s">
        <v>868</v>
      </c>
      <c r="G405" s="3" t="s">
        <v>201</v>
      </c>
      <c r="H405" s="3" t="s">
        <v>32</v>
      </c>
      <c r="I405" s="3" t="s">
        <v>201</v>
      </c>
      <c r="J405" s="3" t="s">
        <v>48</v>
      </c>
      <c r="K405" s="3" t="s">
        <v>202</v>
      </c>
      <c r="L405" s="3" t="s">
        <v>50</v>
      </c>
      <c r="M405" t="b">
        <v>1</v>
      </c>
      <c r="N405" s="3" t="s">
        <v>73</v>
      </c>
      <c r="O405" s="3" t="s">
        <v>868</v>
      </c>
      <c r="P405" s="3" t="s">
        <v>868</v>
      </c>
      <c r="Q405" s="3" t="s">
        <v>116</v>
      </c>
      <c r="R405" s="3" t="s">
        <v>116</v>
      </c>
      <c r="S405" s="3"/>
      <c r="T405" s="2">
        <v>2016</v>
      </c>
      <c r="U405" s="3" t="s">
        <v>50</v>
      </c>
      <c r="V405" s="3"/>
      <c r="W405" s="3" t="s">
        <v>39</v>
      </c>
      <c r="X405" s="3" t="s">
        <v>40</v>
      </c>
      <c r="Y405" s="3"/>
      <c r="Z405" s="3"/>
      <c r="AA405" s="3" t="s">
        <v>869</v>
      </c>
    </row>
    <row r="406" spans="1:27" x14ac:dyDescent="0.2">
      <c r="A406" s="5">
        <v>3080</v>
      </c>
      <c r="B406">
        <v>38535</v>
      </c>
      <c r="C406" s="3" t="s">
        <v>870</v>
      </c>
      <c r="D406" s="3" t="s">
        <v>871</v>
      </c>
      <c r="E406" s="3" t="s">
        <v>71</v>
      </c>
      <c r="F406" s="3" t="s">
        <v>72</v>
      </c>
      <c r="G406" s="3" t="s">
        <v>201</v>
      </c>
      <c r="H406" s="3" t="s">
        <v>32</v>
      </c>
      <c r="I406" s="3" t="s">
        <v>201</v>
      </c>
      <c r="J406" s="3" t="s">
        <v>48</v>
      </c>
      <c r="K406" s="3" t="s">
        <v>202</v>
      </c>
      <c r="L406" s="3" t="s">
        <v>50</v>
      </c>
      <c r="M406" t="b">
        <v>1</v>
      </c>
      <c r="N406" s="3" t="s">
        <v>73</v>
      </c>
      <c r="O406" s="3" t="s">
        <v>72</v>
      </c>
      <c r="P406" s="3" t="s">
        <v>72</v>
      </c>
      <c r="Q406" s="3" t="s">
        <v>36</v>
      </c>
      <c r="R406" s="3" t="s">
        <v>74</v>
      </c>
      <c r="S406" s="3"/>
      <c r="T406" s="2">
        <v>2016</v>
      </c>
      <c r="U406" s="3" t="s">
        <v>50</v>
      </c>
      <c r="V406" s="3"/>
      <c r="W406" s="3" t="s">
        <v>39</v>
      </c>
      <c r="X406" s="3" t="s">
        <v>40</v>
      </c>
      <c r="Y406" s="3"/>
      <c r="Z406" s="3"/>
      <c r="AA406" s="3" t="s">
        <v>41</v>
      </c>
    </row>
    <row r="407" spans="1:27" x14ac:dyDescent="0.2">
      <c r="A407" s="5">
        <v>3081</v>
      </c>
      <c r="B407">
        <v>38609</v>
      </c>
      <c r="C407" s="3" t="s">
        <v>872</v>
      </c>
      <c r="D407" s="3" t="s">
        <v>873</v>
      </c>
      <c r="E407" s="3" t="s">
        <v>71</v>
      </c>
      <c r="F407" s="3" t="s">
        <v>72</v>
      </c>
      <c r="G407" s="3" t="s">
        <v>201</v>
      </c>
      <c r="H407" s="3" t="s">
        <v>32</v>
      </c>
      <c r="I407" s="3" t="s">
        <v>201</v>
      </c>
      <c r="J407" s="3" t="s">
        <v>48</v>
      </c>
      <c r="K407" s="3" t="s">
        <v>202</v>
      </c>
      <c r="L407" s="3" t="s">
        <v>50</v>
      </c>
      <c r="M407" t="b">
        <v>0</v>
      </c>
      <c r="N407" s="3" t="s">
        <v>73</v>
      </c>
      <c r="O407" s="3" t="s">
        <v>72</v>
      </c>
      <c r="P407" s="3" t="s">
        <v>72</v>
      </c>
      <c r="Q407" s="3" t="s">
        <v>36</v>
      </c>
      <c r="R407" s="3" t="s">
        <v>74</v>
      </c>
      <c r="S407" s="3"/>
      <c r="T407" s="2">
        <v>2016</v>
      </c>
      <c r="U407" s="3" t="s">
        <v>50</v>
      </c>
      <c r="V407" s="3"/>
      <c r="W407" s="3" t="s">
        <v>39</v>
      </c>
      <c r="X407" s="3" t="s">
        <v>40</v>
      </c>
      <c r="Y407" s="3"/>
      <c r="Z407" s="3">
        <v>3566</v>
      </c>
      <c r="AA407" s="3" t="s">
        <v>221</v>
      </c>
    </row>
    <row r="408" spans="1:27" x14ac:dyDescent="0.2">
      <c r="A408" s="5">
        <v>3082</v>
      </c>
      <c r="B408">
        <v>38084</v>
      </c>
      <c r="C408" s="3"/>
      <c r="D408" s="3" t="s">
        <v>874</v>
      </c>
      <c r="E408" s="3" t="s">
        <v>119</v>
      </c>
      <c r="F408" s="3" t="s">
        <v>120</v>
      </c>
      <c r="G408" s="3" t="s">
        <v>831</v>
      </c>
      <c r="H408" s="3" t="s">
        <v>32</v>
      </c>
      <c r="I408" s="3" t="s">
        <v>831</v>
      </c>
      <c r="J408" s="3" t="s">
        <v>48</v>
      </c>
      <c r="K408" s="3" t="s">
        <v>114</v>
      </c>
      <c r="L408" s="3" t="s">
        <v>115</v>
      </c>
      <c r="M408" t="b">
        <v>1</v>
      </c>
      <c r="N408" s="3" t="s">
        <v>73</v>
      </c>
      <c r="O408" s="3" t="s">
        <v>120</v>
      </c>
      <c r="P408" s="3" t="s">
        <v>120</v>
      </c>
      <c r="Q408" s="3" t="s">
        <v>36</v>
      </c>
      <c r="R408" s="3" t="s">
        <v>74</v>
      </c>
      <c r="S408" s="3"/>
      <c r="T408" s="2">
        <v>5057</v>
      </c>
      <c r="U408" s="3" t="s">
        <v>115</v>
      </c>
      <c r="V408" s="3"/>
      <c r="W408" s="3" t="s">
        <v>39</v>
      </c>
      <c r="X408" s="3" t="s">
        <v>40</v>
      </c>
      <c r="Y408" s="3"/>
      <c r="Z408" s="3">
        <v>2639</v>
      </c>
      <c r="AA408" s="3" t="s">
        <v>221</v>
      </c>
    </row>
    <row r="409" spans="1:27" x14ac:dyDescent="0.2">
      <c r="A409" s="5">
        <v>3083</v>
      </c>
      <c r="B409">
        <v>37847</v>
      </c>
      <c r="C409" s="3"/>
      <c r="D409" s="3" t="s">
        <v>875</v>
      </c>
      <c r="E409" s="3" t="s">
        <v>71</v>
      </c>
      <c r="F409" s="3" t="s">
        <v>72</v>
      </c>
      <c r="G409" s="3" t="s">
        <v>47</v>
      </c>
      <c r="H409" s="3" t="s">
        <v>32</v>
      </c>
      <c r="I409" s="3" t="s">
        <v>47</v>
      </c>
      <c r="J409" s="3" t="s">
        <v>48</v>
      </c>
      <c r="K409" s="3" t="s">
        <v>49</v>
      </c>
      <c r="L409" s="3" t="s">
        <v>50</v>
      </c>
      <c r="M409" t="b">
        <v>1</v>
      </c>
      <c r="N409" s="3" t="s">
        <v>73</v>
      </c>
      <c r="O409" s="3" t="s">
        <v>72</v>
      </c>
      <c r="P409" s="3" t="s">
        <v>72</v>
      </c>
      <c r="Q409" s="3" t="s">
        <v>36</v>
      </c>
      <c r="R409" s="3" t="s">
        <v>74</v>
      </c>
      <c r="S409" s="3"/>
      <c r="T409" s="2">
        <v>2000</v>
      </c>
      <c r="U409" s="3" t="s">
        <v>50</v>
      </c>
      <c r="V409" s="3"/>
      <c r="W409" s="3" t="s">
        <v>39</v>
      </c>
      <c r="X409" s="3" t="s">
        <v>40</v>
      </c>
      <c r="Y409" s="3"/>
      <c r="Z409" s="3"/>
      <c r="AA409" s="3" t="s">
        <v>41</v>
      </c>
    </row>
    <row r="410" spans="1:27" x14ac:dyDescent="0.2">
      <c r="A410" s="5">
        <v>3084</v>
      </c>
      <c r="C410" s="3"/>
      <c r="D410" s="3" t="s">
        <v>876</v>
      </c>
      <c r="E410" s="3" t="s">
        <v>91</v>
      </c>
      <c r="F410" s="3" t="s">
        <v>92</v>
      </c>
      <c r="G410" s="3" t="s">
        <v>100</v>
      </c>
      <c r="H410" s="3" t="s">
        <v>32</v>
      </c>
      <c r="I410" s="3" t="s">
        <v>100</v>
      </c>
      <c r="J410" s="3" t="s">
        <v>48</v>
      </c>
      <c r="K410" s="3" t="s">
        <v>101</v>
      </c>
      <c r="L410" s="3" t="s">
        <v>95</v>
      </c>
      <c r="M410" t="b">
        <v>1</v>
      </c>
      <c r="N410" s="3" t="s">
        <v>84</v>
      </c>
      <c r="O410" s="3" t="s">
        <v>92</v>
      </c>
      <c r="P410" s="3" t="s">
        <v>92</v>
      </c>
      <c r="Q410" s="3" t="s">
        <v>36</v>
      </c>
      <c r="R410" s="3" t="s">
        <v>74</v>
      </c>
      <c r="S410" s="3"/>
      <c r="T410" s="2"/>
      <c r="U410" s="3" t="s">
        <v>95</v>
      </c>
      <c r="V410" s="3"/>
      <c r="W410" s="3" t="s">
        <v>39</v>
      </c>
      <c r="X410" s="3" t="s">
        <v>40</v>
      </c>
      <c r="Y410" s="3"/>
      <c r="Z410" s="3"/>
      <c r="AA410" s="3" t="s">
        <v>41</v>
      </c>
    </row>
    <row r="411" spans="1:27" x14ac:dyDescent="0.2">
      <c r="A411" s="5">
        <v>3085</v>
      </c>
      <c r="B411">
        <v>38638</v>
      </c>
      <c r="C411" s="3" t="s">
        <v>877</v>
      </c>
      <c r="D411" s="3" t="s">
        <v>878</v>
      </c>
      <c r="E411" s="3" t="s">
        <v>29</v>
      </c>
      <c r="F411" s="3" t="s">
        <v>53</v>
      </c>
      <c r="G411" s="3" t="s">
        <v>113</v>
      </c>
      <c r="H411" s="3" t="s">
        <v>32</v>
      </c>
      <c r="I411" s="3" t="s">
        <v>113</v>
      </c>
      <c r="J411" s="3" t="s">
        <v>48</v>
      </c>
      <c r="K411" s="3" t="s">
        <v>114</v>
      </c>
      <c r="L411" s="3" t="s">
        <v>115</v>
      </c>
      <c r="M411" t="b">
        <v>1</v>
      </c>
      <c r="N411" s="3" t="s">
        <v>35</v>
      </c>
      <c r="O411" s="3" t="s">
        <v>53</v>
      </c>
      <c r="P411" s="3" t="s">
        <v>53</v>
      </c>
      <c r="Q411" s="3" t="s">
        <v>36</v>
      </c>
      <c r="R411" s="3" t="s">
        <v>54</v>
      </c>
      <c r="S411" s="3"/>
      <c r="T411" s="2">
        <v>3000</v>
      </c>
      <c r="U411" s="3" t="s">
        <v>115</v>
      </c>
      <c r="V411" s="3"/>
      <c r="W411" s="3" t="s">
        <v>39</v>
      </c>
      <c r="X411" s="3" t="s">
        <v>40</v>
      </c>
      <c r="Y411" s="3"/>
      <c r="Z411" s="3"/>
      <c r="AA411" s="3" t="s">
        <v>41</v>
      </c>
    </row>
    <row r="412" spans="1:27" x14ac:dyDescent="0.2">
      <c r="A412" s="5">
        <v>3086</v>
      </c>
      <c r="B412">
        <v>38637</v>
      </c>
      <c r="C412" s="3" t="s">
        <v>879</v>
      </c>
      <c r="D412" s="3" t="s">
        <v>880</v>
      </c>
      <c r="E412" s="3" t="s">
        <v>174</v>
      </c>
      <c r="F412" s="3" t="s">
        <v>881</v>
      </c>
      <c r="G412" s="3" t="s">
        <v>80</v>
      </c>
      <c r="H412" s="3" t="s">
        <v>32</v>
      </c>
      <c r="I412" s="3" t="s">
        <v>80</v>
      </c>
      <c r="J412" s="3" t="s">
        <v>81</v>
      </c>
      <c r="K412" s="3" t="s">
        <v>82</v>
      </c>
      <c r="L412" s="3" t="s">
        <v>83</v>
      </c>
      <c r="M412" t="b">
        <v>1</v>
      </c>
      <c r="N412" s="3" t="s">
        <v>84</v>
      </c>
      <c r="O412" s="3" t="s">
        <v>881</v>
      </c>
      <c r="P412" s="3" t="s">
        <v>881</v>
      </c>
      <c r="Q412" s="3" t="s">
        <v>81</v>
      </c>
      <c r="R412" s="3" t="s">
        <v>882</v>
      </c>
      <c r="S412" s="3"/>
      <c r="T412" s="2">
        <v>6102</v>
      </c>
      <c r="U412" s="3" t="s">
        <v>81</v>
      </c>
      <c r="V412" s="3"/>
      <c r="W412" s="3" t="s">
        <v>39</v>
      </c>
      <c r="X412" s="3" t="s">
        <v>40</v>
      </c>
      <c r="Y412" s="3"/>
      <c r="Z412" s="3"/>
      <c r="AA412" s="3" t="s">
        <v>41</v>
      </c>
    </row>
    <row r="413" spans="1:27" x14ac:dyDescent="0.2">
      <c r="A413" s="5">
        <v>3087</v>
      </c>
      <c r="B413">
        <v>38451</v>
      </c>
      <c r="C413" s="3" t="s">
        <v>883</v>
      </c>
      <c r="D413" s="3" t="s">
        <v>884</v>
      </c>
      <c r="E413" s="3" t="s">
        <v>66</v>
      </c>
      <c r="F413" s="3" t="s">
        <v>67</v>
      </c>
      <c r="G413" s="3" t="s">
        <v>93</v>
      </c>
      <c r="H413" s="3" t="s">
        <v>32</v>
      </c>
      <c r="I413" s="3" t="s">
        <v>93</v>
      </c>
      <c r="J413" s="3" t="s">
        <v>48</v>
      </c>
      <c r="K413" s="3" t="s">
        <v>94</v>
      </c>
      <c r="L413" s="3" t="s">
        <v>95</v>
      </c>
      <c r="M413" t="b">
        <v>1</v>
      </c>
      <c r="N413" s="3" t="s">
        <v>35</v>
      </c>
      <c r="O413" s="3" t="s">
        <v>67</v>
      </c>
      <c r="P413" s="3" t="s">
        <v>67</v>
      </c>
      <c r="Q413" s="3" t="s">
        <v>68</v>
      </c>
      <c r="R413" s="3" t="s">
        <v>69</v>
      </c>
      <c r="S413" s="3"/>
      <c r="T413" s="2">
        <v>4000</v>
      </c>
      <c r="U413" s="3" t="s">
        <v>95</v>
      </c>
      <c r="V413" s="3"/>
      <c r="W413" s="3" t="s">
        <v>39</v>
      </c>
      <c r="X413" s="3" t="s">
        <v>40</v>
      </c>
      <c r="Y413" s="3"/>
      <c r="Z413" s="3"/>
      <c r="AA413" s="3" t="s">
        <v>316</v>
      </c>
    </row>
    <row r="414" spans="1:27" x14ac:dyDescent="0.2">
      <c r="A414" s="5">
        <v>3088</v>
      </c>
      <c r="B414">
        <v>37697</v>
      </c>
      <c r="C414" s="3" t="s">
        <v>885</v>
      </c>
      <c r="D414" s="3" t="s">
        <v>886</v>
      </c>
      <c r="E414" s="3" t="s">
        <v>119</v>
      </c>
      <c r="F414" s="3" t="s">
        <v>120</v>
      </c>
      <c r="G414" s="3" t="s">
        <v>113</v>
      </c>
      <c r="H414" s="3" t="s">
        <v>32</v>
      </c>
      <c r="I414" s="3" t="s">
        <v>113</v>
      </c>
      <c r="J414" s="3" t="s">
        <v>48</v>
      </c>
      <c r="K414" s="3" t="s">
        <v>114</v>
      </c>
      <c r="L414" s="3" t="s">
        <v>115</v>
      </c>
      <c r="M414" t="b">
        <v>1</v>
      </c>
      <c r="N414" s="3" t="s">
        <v>73</v>
      </c>
      <c r="O414" s="3" t="s">
        <v>120</v>
      </c>
      <c r="P414" s="3" t="s">
        <v>120</v>
      </c>
      <c r="Q414" s="3" t="s">
        <v>36</v>
      </c>
      <c r="R414" s="3" t="s">
        <v>74</v>
      </c>
      <c r="S414" s="3"/>
      <c r="T414" s="2">
        <v>3000</v>
      </c>
      <c r="U414" s="3" t="s">
        <v>115</v>
      </c>
      <c r="V414" s="3"/>
      <c r="W414" s="3" t="s">
        <v>39</v>
      </c>
      <c r="X414" s="3" t="s">
        <v>40</v>
      </c>
      <c r="Y414" s="3"/>
      <c r="Z414" s="3"/>
      <c r="AA414" s="3" t="s">
        <v>41</v>
      </c>
    </row>
    <row r="415" spans="1:27" x14ac:dyDescent="0.2">
      <c r="A415" s="5">
        <v>3089</v>
      </c>
      <c r="B415">
        <v>35264</v>
      </c>
      <c r="C415" s="3"/>
      <c r="D415" s="3" t="s">
        <v>887</v>
      </c>
      <c r="E415" s="3" t="s">
        <v>240</v>
      </c>
      <c r="F415" s="3" t="s">
        <v>241</v>
      </c>
      <c r="G415" s="3" t="s">
        <v>242</v>
      </c>
      <c r="H415" s="3" t="s">
        <v>32</v>
      </c>
      <c r="I415" s="3" t="s">
        <v>242</v>
      </c>
      <c r="J415" s="3" t="s">
        <v>48</v>
      </c>
      <c r="K415" s="3" t="s">
        <v>243</v>
      </c>
      <c r="L415" s="3" t="s">
        <v>244</v>
      </c>
      <c r="M415" t="b">
        <v>1</v>
      </c>
      <c r="N415" s="3" t="s">
        <v>139</v>
      </c>
      <c r="O415" s="3" t="s">
        <v>241</v>
      </c>
      <c r="P415" s="3" t="s">
        <v>241</v>
      </c>
      <c r="Q415" s="3" t="s">
        <v>36</v>
      </c>
      <c r="R415" s="3" t="s">
        <v>54</v>
      </c>
      <c r="S415" s="3"/>
      <c r="T415" s="2">
        <v>8016</v>
      </c>
      <c r="U415" s="3" t="s">
        <v>244</v>
      </c>
      <c r="V415" s="3"/>
      <c r="W415" s="3" t="s">
        <v>39</v>
      </c>
      <c r="X415" s="3" t="s">
        <v>40</v>
      </c>
      <c r="Y415" s="3"/>
      <c r="Z415" s="3"/>
      <c r="AA415" s="3" t="s">
        <v>41</v>
      </c>
    </row>
    <row r="416" spans="1:27" x14ac:dyDescent="0.2">
      <c r="A416" s="5">
        <v>3090</v>
      </c>
      <c r="B416">
        <v>37270</v>
      </c>
      <c r="C416" s="3"/>
      <c r="D416" s="3" t="s">
        <v>876</v>
      </c>
      <c r="E416" s="3" t="s">
        <v>91</v>
      </c>
      <c r="F416" s="3" t="s">
        <v>92</v>
      </c>
      <c r="G416" s="3" t="s">
        <v>100</v>
      </c>
      <c r="H416" s="3" t="s">
        <v>32</v>
      </c>
      <c r="I416" s="3" t="s">
        <v>100</v>
      </c>
      <c r="J416" s="3" t="s">
        <v>48</v>
      </c>
      <c r="K416" s="3" t="s">
        <v>101</v>
      </c>
      <c r="L416" s="3" t="s">
        <v>95</v>
      </c>
      <c r="M416" t="b">
        <v>1</v>
      </c>
      <c r="N416" s="3" t="s">
        <v>84</v>
      </c>
      <c r="O416" s="3" t="s">
        <v>92</v>
      </c>
      <c r="P416" s="3" t="s">
        <v>92</v>
      </c>
      <c r="Q416" s="3" t="s">
        <v>36</v>
      </c>
      <c r="R416" s="3" t="s">
        <v>74</v>
      </c>
      <c r="S416" s="3"/>
      <c r="T416" s="2">
        <v>4024</v>
      </c>
      <c r="U416" s="3" t="s">
        <v>95</v>
      </c>
      <c r="V416" s="3"/>
      <c r="W416" s="3" t="s">
        <v>39</v>
      </c>
      <c r="X416" s="3" t="s">
        <v>40</v>
      </c>
      <c r="Y416" s="3"/>
      <c r="Z416" s="3"/>
      <c r="AA416" s="3" t="s">
        <v>41</v>
      </c>
    </row>
    <row r="417" spans="1:27" x14ac:dyDescent="0.2">
      <c r="A417" s="5">
        <v>3091</v>
      </c>
      <c r="B417">
        <v>37919</v>
      </c>
      <c r="C417" s="3"/>
      <c r="D417" s="3" t="s">
        <v>888</v>
      </c>
      <c r="E417" s="3" t="s">
        <v>119</v>
      </c>
      <c r="F417" s="3" t="s">
        <v>120</v>
      </c>
      <c r="G417" s="3" t="s">
        <v>831</v>
      </c>
      <c r="H417" s="3" t="s">
        <v>32</v>
      </c>
      <c r="I417" s="3" t="s">
        <v>831</v>
      </c>
      <c r="J417" s="3" t="s">
        <v>48</v>
      </c>
      <c r="K417" s="3" t="s">
        <v>114</v>
      </c>
      <c r="L417" s="3" t="s">
        <v>115</v>
      </c>
      <c r="M417" t="b">
        <v>1</v>
      </c>
      <c r="N417" s="3" t="s">
        <v>73</v>
      </c>
      <c r="O417" s="3" t="s">
        <v>120</v>
      </c>
      <c r="P417" s="3" t="s">
        <v>120</v>
      </c>
      <c r="Q417" s="3" t="s">
        <v>36</v>
      </c>
      <c r="R417" s="3" t="s">
        <v>74</v>
      </c>
      <c r="S417" s="3"/>
      <c r="T417" s="2">
        <v>5057</v>
      </c>
      <c r="U417" s="3" t="s">
        <v>115</v>
      </c>
      <c r="V417" s="3"/>
      <c r="W417" s="3" t="s">
        <v>39</v>
      </c>
      <c r="X417" s="3" t="s">
        <v>40</v>
      </c>
      <c r="Y417" s="3"/>
      <c r="Z417" s="3"/>
      <c r="AA417" s="3" t="s">
        <v>41</v>
      </c>
    </row>
    <row r="418" spans="1:27" x14ac:dyDescent="0.2">
      <c r="A418" s="5">
        <v>3092</v>
      </c>
      <c r="B418">
        <v>38369</v>
      </c>
      <c r="C418" s="3"/>
      <c r="D418" s="3" t="s">
        <v>889</v>
      </c>
      <c r="E418" s="3" t="s">
        <v>71</v>
      </c>
      <c r="F418" s="3" t="s">
        <v>72</v>
      </c>
      <c r="G418" s="3" t="s">
        <v>47</v>
      </c>
      <c r="H418" s="3" t="s">
        <v>32</v>
      </c>
      <c r="I418" s="3" t="s">
        <v>47</v>
      </c>
      <c r="J418" s="3" t="s">
        <v>48</v>
      </c>
      <c r="K418" s="3" t="s">
        <v>49</v>
      </c>
      <c r="L418" s="3" t="s">
        <v>50</v>
      </c>
      <c r="M418" t="b">
        <v>1</v>
      </c>
      <c r="N418" s="3" t="s">
        <v>73</v>
      </c>
      <c r="O418" s="3" t="s">
        <v>72</v>
      </c>
      <c r="P418" s="3" t="s">
        <v>72</v>
      </c>
      <c r="Q418" s="3" t="s">
        <v>36</v>
      </c>
      <c r="R418" s="3" t="s">
        <v>74</v>
      </c>
      <c r="S418" s="3"/>
      <c r="T418" s="2">
        <v>2000</v>
      </c>
      <c r="U418" s="3" t="s">
        <v>50</v>
      </c>
      <c r="V418" s="3"/>
      <c r="W418" s="3" t="s">
        <v>39</v>
      </c>
      <c r="X418" s="3" t="s">
        <v>40</v>
      </c>
      <c r="Y418" s="3"/>
      <c r="Z418" s="3"/>
      <c r="AA418" s="3" t="s">
        <v>41</v>
      </c>
    </row>
    <row r="419" spans="1:27" x14ac:dyDescent="0.2">
      <c r="A419" s="5">
        <v>3093</v>
      </c>
      <c r="B419">
        <v>38583</v>
      </c>
      <c r="C419" s="3" t="s">
        <v>890</v>
      </c>
      <c r="D419" s="3" t="s">
        <v>891</v>
      </c>
      <c r="E419" s="3" t="s">
        <v>78</v>
      </c>
      <c r="F419" s="3" t="s">
        <v>273</v>
      </c>
      <c r="G419" s="3" t="s">
        <v>274</v>
      </c>
      <c r="H419" s="3" t="s">
        <v>32</v>
      </c>
      <c r="I419" s="3" t="s">
        <v>274</v>
      </c>
      <c r="J419" s="3" t="s">
        <v>81</v>
      </c>
      <c r="K419" s="3" t="s">
        <v>275</v>
      </c>
      <c r="L419" s="3" t="s">
        <v>95</v>
      </c>
      <c r="M419" t="b">
        <v>1</v>
      </c>
      <c r="N419" s="3" t="s">
        <v>84</v>
      </c>
      <c r="O419" s="3" t="s">
        <v>273</v>
      </c>
      <c r="P419" s="3" t="s">
        <v>79</v>
      </c>
      <c r="Q419" s="3" t="s">
        <v>116</v>
      </c>
      <c r="R419" s="3" t="s">
        <v>116</v>
      </c>
      <c r="S419" s="3"/>
      <c r="T419" s="2">
        <v>4128</v>
      </c>
      <c r="U419" s="3" t="s">
        <v>81</v>
      </c>
      <c r="V419" s="3"/>
      <c r="W419" s="3" t="s">
        <v>39</v>
      </c>
      <c r="X419" s="3" t="s">
        <v>40</v>
      </c>
      <c r="Y419" s="3"/>
      <c r="Z419" s="3"/>
      <c r="AA419" s="3" t="s">
        <v>41</v>
      </c>
    </row>
    <row r="420" spans="1:27" x14ac:dyDescent="0.2">
      <c r="A420" s="5">
        <v>3094</v>
      </c>
      <c r="B420">
        <v>38584</v>
      </c>
      <c r="C420" s="3" t="s">
        <v>892</v>
      </c>
      <c r="D420" s="3" t="s">
        <v>893</v>
      </c>
      <c r="E420" s="3" t="s">
        <v>78</v>
      </c>
      <c r="F420" s="3" t="s">
        <v>273</v>
      </c>
      <c r="G420" s="3" t="s">
        <v>274</v>
      </c>
      <c r="H420" s="3" t="s">
        <v>32</v>
      </c>
      <c r="I420" s="3" t="s">
        <v>274</v>
      </c>
      <c r="J420" s="3" t="s">
        <v>81</v>
      </c>
      <c r="K420" s="3" t="s">
        <v>275</v>
      </c>
      <c r="L420" s="3" t="s">
        <v>95</v>
      </c>
      <c r="M420" t="b">
        <v>1</v>
      </c>
      <c r="N420" s="3" t="s">
        <v>84</v>
      </c>
      <c r="O420" s="3" t="s">
        <v>273</v>
      </c>
      <c r="P420" s="3" t="s">
        <v>79</v>
      </c>
      <c r="Q420" s="3" t="s">
        <v>116</v>
      </c>
      <c r="R420" s="3" t="s">
        <v>116</v>
      </c>
      <c r="S420" s="3"/>
      <c r="T420" s="2">
        <v>4128</v>
      </c>
      <c r="U420" s="3" t="s">
        <v>81</v>
      </c>
      <c r="V420" s="3"/>
      <c r="W420" s="3" t="s">
        <v>39</v>
      </c>
      <c r="X420" s="3" t="s">
        <v>40</v>
      </c>
      <c r="Y420" s="3"/>
      <c r="Z420" s="3"/>
      <c r="AA420" s="3" t="s">
        <v>41</v>
      </c>
    </row>
    <row r="421" spans="1:27" x14ac:dyDescent="0.2">
      <c r="A421" s="5">
        <v>3095</v>
      </c>
      <c r="B421">
        <v>38605</v>
      </c>
      <c r="C421" s="3" t="s">
        <v>894</v>
      </c>
      <c r="D421" s="3" t="s">
        <v>895</v>
      </c>
      <c r="E421" s="3" t="s">
        <v>57</v>
      </c>
      <c r="F421" s="3" t="s">
        <v>58</v>
      </c>
      <c r="G421" s="3" t="s">
        <v>31</v>
      </c>
      <c r="H421" s="3" t="s">
        <v>60</v>
      </c>
      <c r="I421" s="3" t="s">
        <v>57</v>
      </c>
      <c r="J421" s="3" t="s">
        <v>31</v>
      </c>
      <c r="K421" s="3" t="s">
        <v>34</v>
      </c>
      <c r="L421" s="3" t="s">
        <v>31</v>
      </c>
      <c r="M421" t="b">
        <v>1</v>
      </c>
      <c r="N421" s="3" t="s">
        <v>35</v>
      </c>
      <c r="O421" s="3" t="s">
        <v>58</v>
      </c>
      <c r="P421" s="3" t="s">
        <v>61</v>
      </c>
      <c r="Q421" s="3" t="s">
        <v>62</v>
      </c>
      <c r="R421" s="3" t="s">
        <v>63</v>
      </c>
      <c r="S421" s="3"/>
      <c r="T421" s="2">
        <v>2072</v>
      </c>
      <c r="U421" s="3" t="s">
        <v>31</v>
      </c>
      <c r="V421" s="3"/>
      <c r="W421" s="3" t="s">
        <v>39</v>
      </c>
      <c r="X421" s="3" t="s">
        <v>40</v>
      </c>
      <c r="Y421" s="3"/>
      <c r="Z421" s="3"/>
      <c r="AA421" s="3" t="s">
        <v>41</v>
      </c>
    </row>
    <row r="422" spans="1:27" x14ac:dyDescent="0.2">
      <c r="A422" s="5">
        <v>3096</v>
      </c>
      <c r="B422">
        <v>38631</v>
      </c>
      <c r="C422" s="3"/>
      <c r="D422" s="3" t="s">
        <v>896</v>
      </c>
      <c r="E422" s="3" t="s">
        <v>91</v>
      </c>
      <c r="F422" s="3" t="s">
        <v>92</v>
      </c>
      <c r="G422" s="3" t="s">
        <v>224</v>
      </c>
      <c r="H422" s="3" t="s">
        <v>32</v>
      </c>
      <c r="I422" s="3" t="s">
        <v>224</v>
      </c>
      <c r="J422" s="3" t="s">
        <v>48</v>
      </c>
      <c r="K422" s="3" t="s">
        <v>225</v>
      </c>
      <c r="L422" s="3" t="s">
        <v>95</v>
      </c>
      <c r="M422" t="b">
        <v>1</v>
      </c>
      <c r="N422" s="3" t="s">
        <v>84</v>
      </c>
      <c r="O422" s="3" t="s">
        <v>92</v>
      </c>
      <c r="P422" s="3" t="s">
        <v>92</v>
      </c>
      <c r="Q422" s="3" t="s">
        <v>36</v>
      </c>
      <c r="R422" s="3" t="s">
        <v>74</v>
      </c>
      <c r="S422" s="3"/>
      <c r="T422" s="2">
        <v>4001</v>
      </c>
      <c r="U422" s="3" t="s">
        <v>95</v>
      </c>
      <c r="V422" s="3"/>
      <c r="W422" s="3" t="s">
        <v>39</v>
      </c>
      <c r="X422" s="3" t="s">
        <v>40</v>
      </c>
      <c r="Y422" s="3"/>
      <c r="Z422" s="3"/>
      <c r="AA422" s="3" t="s">
        <v>41</v>
      </c>
    </row>
    <row r="423" spans="1:27" x14ac:dyDescent="0.2">
      <c r="A423" s="5">
        <v>3097</v>
      </c>
      <c r="B423">
        <v>38728</v>
      </c>
      <c r="C423" s="3" t="s">
        <v>897</v>
      </c>
      <c r="D423" s="3" t="s">
        <v>898</v>
      </c>
      <c r="E423" s="3" t="s">
        <v>78</v>
      </c>
      <c r="F423" s="3" t="s">
        <v>273</v>
      </c>
      <c r="G423" s="3" t="s">
        <v>274</v>
      </c>
      <c r="H423" s="3" t="s">
        <v>32</v>
      </c>
      <c r="I423" s="3" t="s">
        <v>274</v>
      </c>
      <c r="J423" s="3" t="s">
        <v>81</v>
      </c>
      <c r="K423" s="3" t="s">
        <v>275</v>
      </c>
      <c r="L423" s="3" t="s">
        <v>95</v>
      </c>
      <c r="M423" t="b">
        <v>1</v>
      </c>
      <c r="N423" s="3" t="s">
        <v>84</v>
      </c>
      <c r="O423" s="3" t="s">
        <v>273</v>
      </c>
      <c r="P423" s="3" t="s">
        <v>79</v>
      </c>
      <c r="Q423" s="3" t="s">
        <v>116</v>
      </c>
      <c r="R423" s="3" t="s">
        <v>116</v>
      </c>
      <c r="S423" s="3"/>
      <c r="T423" s="2">
        <v>4128</v>
      </c>
      <c r="U423" s="3" t="s">
        <v>81</v>
      </c>
      <c r="V423" s="3"/>
      <c r="W423" s="3" t="s">
        <v>39</v>
      </c>
      <c r="X423" s="3" t="s">
        <v>40</v>
      </c>
      <c r="Y423" s="3"/>
      <c r="Z423" s="3"/>
      <c r="AA423" s="3" t="s">
        <v>41</v>
      </c>
    </row>
    <row r="424" spans="1:27" x14ac:dyDescent="0.2">
      <c r="A424" s="5">
        <v>3098</v>
      </c>
      <c r="C424" s="3"/>
      <c r="D424" s="3" t="s">
        <v>899</v>
      </c>
      <c r="E424" s="3" t="s">
        <v>78</v>
      </c>
      <c r="F424" s="3" t="s">
        <v>79</v>
      </c>
      <c r="G424" s="3" t="s">
        <v>80</v>
      </c>
      <c r="H424" s="3" t="s">
        <v>32</v>
      </c>
      <c r="I424" s="3" t="s">
        <v>80</v>
      </c>
      <c r="J424" s="3" t="s">
        <v>81</v>
      </c>
      <c r="K424" s="3" t="s">
        <v>82</v>
      </c>
      <c r="L424" s="3" t="s">
        <v>83</v>
      </c>
      <c r="M424" t="b">
        <v>1</v>
      </c>
      <c r="N424" s="3" t="s">
        <v>84</v>
      </c>
      <c r="O424" s="3" t="s">
        <v>79</v>
      </c>
      <c r="P424" s="3" t="s">
        <v>79</v>
      </c>
      <c r="Q424" s="3" t="s">
        <v>81</v>
      </c>
      <c r="R424" s="3" t="s">
        <v>85</v>
      </c>
      <c r="S424" s="3"/>
      <c r="T424" s="2"/>
      <c r="U424" s="3" t="s">
        <v>81</v>
      </c>
      <c r="V424" s="3"/>
      <c r="W424" s="3" t="s">
        <v>39</v>
      </c>
      <c r="X424" s="3" t="s">
        <v>40</v>
      </c>
      <c r="Y424" s="3"/>
      <c r="Z424" s="3"/>
      <c r="AA424" s="3" t="s">
        <v>41</v>
      </c>
    </row>
    <row r="425" spans="1:27" x14ac:dyDescent="0.2">
      <c r="A425" s="5">
        <v>3099</v>
      </c>
      <c r="B425">
        <v>38668</v>
      </c>
      <c r="C425" s="3"/>
      <c r="D425" s="3" t="s">
        <v>900</v>
      </c>
      <c r="E425" s="3" t="s">
        <v>147</v>
      </c>
      <c r="F425" s="3" t="s">
        <v>148</v>
      </c>
      <c r="G425" s="3" t="s">
        <v>586</v>
      </c>
      <c r="H425" s="3" t="s">
        <v>32</v>
      </c>
      <c r="I425" s="3" t="s">
        <v>586</v>
      </c>
      <c r="J425" s="3" t="s">
        <v>48</v>
      </c>
      <c r="K425" s="3" t="s">
        <v>587</v>
      </c>
      <c r="L425" s="3" t="s">
        <v>83</v>
      </c>
      <c r="M425" t="b">
        <v>1</v>
      </c>
      <c r="N425" s="3" t="s">
        <v>139</v>
      </c>
      <c r="O425" s="3" t="s">
        <v>148</v>
      </c>
      <c r="P425" s="3" t="s">
        <v>148</v>
      </c>
      <c r="Q425" s="3" t="s">
        <v>116</v>
      </c>
      <c r="R425" s="3" t="s">
        <v>149</v>
      </c>
      <c r="S425" s="3"/>
      <c r="T425" s="2">
        <v>6023</v>
      </c>
      <c r="U425" s="3" t="s">
        <v>83</v>
      </c>
      <c r="V425" s="3"/>
      <c r="W425" s="3" t="s">
        <v>39</v>
      </c>
      <c r="X425" s="3" t="s">
        <v>40</v>
      </c>
      <c r="Y425" s="3"/>
      <c r="Z425" s="3"/>
      <c r="AA425" s="3" t="s">
        <v>41</v>
      </c>
    </row>
    <row r="426" spans="1:27" x14ac:dyDescent="0.2">
      <c r="A426" s="5">
        <v>3100</v>
      </c>
      <c r="B426">
        <v>37891</v>
      </c>
      <c r="C426" s="3"/>
      <c r="D426" s="3" t="s">
        <v>901</v>
      </c>
      <c r="E426" s="3" t="s">
        <v>119</v>
      </c>
      <c r="F426" s="3" t="s">
        <v>120</v>
      </c>
      <c r="G426" s="3" t="s">
        <v>113</v>
      </c>
      <c r="H426" s="3" t="s">
        <v>32</v>
      </c>
      <c r="I426" s="3" t="s">
        <v>113</v>
      </c>
      <c r="J426" s="3" t="s">
        <v>48</v>
      </c>
      <c r="K426" s="3" t="s">
        <v>114</v>
      </c>
      <c r="L426" s="3" t="s">
        <v>115</v>
      </c>
      <c r="M426" t="b">
        <v>1</v>
      </c>
      <c r="N426" s="3" t="s">
        <v>73</v>
      </c>
      <c r="O426" s="3" t="s">
        <v>120</v>
      </c>
      <c r="P426" s="3" t="s">
        <v>120</v>
      </c>
      <c r="Q426" s="3" t="s">
        <v>36</v>
      </c>
      <c r="R426" s="3" t="s">
        <v>74</v>
      </c>
      <c r="S426" s="3"/>
      <c r="T426" s="2">
        <v>3000</v>
      </c>
      <c r="U426" s="3" t="s">
        <v>115</v>
      </c>
      <c r="V426" s="3"/>
      <c r="W426" s="3" t="s">
        <v>39</v>
      </c>
      <c r="X426" s="3" t="s">
        <v>40</v>
      </c>
      <c r="Y426" s="3"/>
      <c r="Z426" s="3"/>
      <c r="AA426" s="3" t="s">
        <v>41</v>
      </c>
    </row>
    <row r="427" spans="1:27" x14ac:dyDescent="0.2">
      <c r="A427" s="5">
        <v>3101</v>
      </c>
      <c r="B427">
        <v>38053</v>
      </c>
      <c r="C427" s="3"/>
      <c r="D427" s="3" t="s">
        <v>902</v>
      </c>
      <c r="E427" s="3" t="s">
        <v>123</v>
      </c>
      <c r="F427" s="3" t="s">
        <v>124</v>
      </c>
      <c r="G427" s="3" t="s">
        <v>113</v>
      </c>
      <c r="H427" s="3" t="s">
        <v>32</v>
      </c>
      <c r="I427" s="3" t="s">
        <v>113</v>
      </c>
      <c r="J427" s="3" t="s">
        <v>48</v>
      </c>
      <c r="K427" s="3" t="s">
        <v>114</v>
      </c>
      <c r="L427" s="3" t="s">
        <v>115</v>
      </c>
      <c r="M427" t="b">
        <v>1</v>
      </c>
      <c r="N427" s="3" t="s">
        <v>73</v>
      </c>
      <c r="O427" s="3" t="s">
        <v>124</v>
      </c>
      <c r="P427" s="3" t="s">
        <v>124</v>
      </c>
      <c r="Q427" s="3" t="s">
        <v>36</v>
      </c>
      <c r="R427" s="3" t="s">
        <v>74</v>
      </c>
      <c r="S427" s="3"/>
      <c r="T427" s="2">
        <v>3000</v>
      </c>
      <c r="U427" s="3" t="s">
        <v>115</v>
      </c>
      <c r="V427" s="3"/>
      <c r="W427" s="3" t="s">
        <v>39</v>
      </c>
      <c r="X427" s="3" t="s">
        <v>40</v>
      </c>
      <c r="Y427" s="3"/>
      <c r="Z427" s="3"/>
      <c r="AA427" s="3" t="s">
        <v>41</v>
      </c>
    </row>
    <row r="428" spans="1:27" x14ac:dyDescent="0.2">
      <c r="A428" s="5">
        <v>3102</v>
      </c>
      <c r="B428">
        <v>38693</v>
      </c>
      <c r="C428" s="3" t="s">
        <v>903</v>
      </c>
      <c r="D428" s="3" t="s">
        <v>904</v>
      </c>
      <c r="E428" s="3" t="s">
        <v>71</v>
      </c>
      <c r="F428" s="3" t="s">
        <v>72</v>
      </c>
      <c r="G428" s="3" t="s">
        <v>201</v>
      </c>
      <c r="H428" s="3" t="s">
        <v>32</v>
      </c>
      <c r="I428" s="3" t="s">
        <v>201</v>
      </c>
      <c r="J428" s="3" t="s">
        <v>48</v>
      </c>
      <c r="K428" s="3" t="s">
        <v>202</v>
      </c>
      <c r="L428" s="3" t="s">
        <v>50</v>
      </c>
      <c r="M428" t="b">
        <v>1</v>
      </c>
      <c r="N428" s="3" t="s">
        <v>73</v>
      </c>
      <c r="O428" s="3" t="s">
        <v>72</v>
      </c>
      <c r="P428" s="3" t="s">
        <v>72</v>
      </c>
      <c r="Q428" s="3" t="s">
        <v>36</v>
      </c>
      <c r="R428" s="3" t="s">
        <v>74</v>
      </c>
      <c r="S428" s="3"/>
      <c r="T428" s="2">
        <v>2016</v>
      </c>
      <c r="U428" s="3" t="s">
        <v>50</v>
      </c>
      <c r="V428" s="3"/>
      <c r="W428" s="3" t="s">
        <v>39</v>
      </c>
      <c r="X428" s="3" t="s">
        <v>40</v>
      </c>
      <c r="Y428" s="3"/>
      <c r="Z428" s="3"/>
      <c r="AA428" s="3" t="s">
        <v>41</v>
      </c>
    </row>
    <row r="429" spans="1:27" x14ac:dyDescent="0.2">
      <c r="A429" s="5">
        <v>3103</v>
      </c>
      <c r="B429">
        <v>38791</v>
      </c>
      <c r="C429" s="3"/>
      <c r="D429" s="3" t="s">
        <v>905</v>
      </c>
      <c r="E429" s="3" t="s">
        <v>78</v>
      </c>
      <c r="F429" s="3" t="s">
        <v>79</v>
      </c>
      <c r="G429" s="3" t="s">
        <v>80</v>
      </c>
      <c r="H429" s="3" t="s">
        <v>32</v>
      </c>
      <c r="I429" s="3" t="s">
        <v>80</v>
      </c>
      <c r="J429" s="3" t="s">
        <v>81</v>
      </c>
      <c r="K429" s="3" t="s">
        <v>82</v>
      </c>
      <c r="L429" s="3" t="s">
        <v>83</v>
      </c>
      <c r="M429" t="b">
        <v>1</v>
      </c>
      <c r="N429" s="3" t="s">
        <v>84</v>
      </c>
      <c r="O429" s="3" t="s">
        <v>79</v>
      </c>
      <c r="P429" s="3" t="s">
        <v>79</v>
      </c>
      <c r="Q429" s="3" t="s">
        <v>81</v>
      </c>
      <c r="R429" s="3" t="s">
        <v>85</v>
      </c>
      <c r="S429" s="3"/>
      <c r="T429" s="2">
        <v>6102</v>
      </c>
      <c r="U429" s="3" t="s">
        <v>81</v>
      </c>
      <c r="V429" s="3"/>
      <c r="W429" s="3" t="s">
        <v>39</v>
      </c>
      <c r="X429" s="3" t="s">
        <v>40</v>
      </c>
      <c r="Y429" s="3"/>
      <c r="Z429" s="3"/>
      <c r="AA429" s="3" t="s">
        <v>41</v>
      </c>
    </row>
    <row r="430" spans="1:27" x14ac:dyDescent="0.2">
      <c r="A430" s="5">
        <v>3104</v>
      </c>
      <c r="C430" s="3"/>
      <c r="D430" s="3" t="s">
        <v>906</v>
      </c>
      <c r="E430" s="3" t="s">
        <v>78</v>
      </c>
      <c r="F430" s="3" t="s">
        <v>273</v>
      </c>
      <c r="G430" s="3" t="s">
        <v>274</v>
      </c>
      <c r="H430" s="3" t="s">
        <v>32</v>
      </c>
      <c r="I430" s="3" t="s">
        <v>274</v>
      </c>
      <c r="J430" s="3" t="s">
        <v>81</v>
      </c>
      <c r="K430" s="3" t="s">
        <v>275</v>
      </c>
      <c r="L430" s="3" t="s">
        <v>95</v>
      </c>
      <c r="M430" t="b">
        <v>1</v>
      </c>
      <c r="N430" s="3" t="s">
        <v>84</v>
      </c>
      <c r="O430" s="3" t="s">
        <v>273</v>
      </c>
      <c r="P430" s="3" t="s">
        <v>79</v>
      </c>
      <c r="Q430" s="3" t="s">
        <v>116</v>
      </c>
      <c r="R430" s="3" t="s">
        <v>116</v>
      </c>
      <c r="S430" s="3"/>
      <c r="T430" s="2"/>
      <c r="U430" s="3" t="s">
        <v>81</v>
      </c>
      <c r="V430" s="3"/>
      <c r="W430" s="3" t="s">
        <v>39</v>
      </c>
      <c r="X430" s="3" t="s">
        <v>40</v>
      </c>
      <c r="Y430" s="3"/>
      <c r="Z430" s="3"/>
      <c r="AA430" s="3" t="s">
        <v>41</v>
      </c>
    </row>
    <row r="431" spans="1:27" x14ac:dyDescent="0.2">
      <c r="A431" s="5">
        <v>3105</v>
      </c>
      <c r="B431">
        <v>38722</v>
      </c>
      <c r="C431" s="3"/>
      <c r="D431" s="3" t="s">
        <v>907</v>
      </c>
      <c r="E431" s="3" t="s">
        <v>57</v>
      </c>
      <c r="F431" s="3" t="s">
        <v>58</v>
      </c>
      <c r="G431" s="3" t="s">
        <v>59</v>
      </c>
      <c r="H431" s="3" t="s">
        <v>60</v>
      </c>
      <c r="I431" s="3" t="s">
        <v>57</v>
      </c>
      <c r="J431" s="3" t="s">
        <v>31</v>
      </c>
      <c r="K431" s="3" t="s">
        <v>34</v>
      </c>
      <c r="L431" s="3" t="s">
        <v>31</v>
      </c>
      <c r="M431" t="b">
        <v>1</v>
      </c>
      <c r="N431" s="3" t="s">
        <v>35</v>
      </c>
      <c r="O431" s="3" t="s">
        <v>58</v>
      </c>
      <c r="P431" s="3" t="s">
        <v>61</v>
      </c>
      <c r="Q431" s="3" t="s">
        <v>62</v>
      </c>
      <c r="R431" s="3" t="s">
        <v>63</v>
      </c>
      <c r="S431" s="3"/>
      <c r="T431" s="2">
        <v>2072</v>
      </c>
      <c r="U431" s="3" t="s">
        <v>31</v>
      </c>
      <c r="V431" s="3"/>
      <c r="W431" s="3" t="s">
        <v>39</v>
      </c>
      <c r="X431" s="3" t="s">
        <v>40</v>
      </c>
      <c r="Y431" s="3"/>
      <c r="Z431" s="3"/>
      <c r="AA431" s="3" t="s">
        <v>41</v>
      </c>
    </row>
    <row r="432" spans="1:27" x14ac:dyDescent="0.2">
      <c r="A432" s="5">
        <v>3106</v>
      </c>
      <c r="B432">
        <v>36935</v>
      </c>
      <c r="C432" s="3"/>
      <c r="D432" s="3" t="s">
        <v>908</v>
      </c>
      <c r="E432" s="3" t="s">
        <v>46</v>
      </c>
      <c r="F432" s="3" t="s">
        <v>46</v>
      </c>
      <c r="G432" s="3" t="s">
        <v>113</v>
      </c>
      <c r="H432" s="3" t="s">
        <v>32</v>
      </c>
      <c r="I432" s="3" t="s">
        <v>113</v>
      </c>
      <c r="J432" s="3" t="s">
        <v>48</v>
      </c>
      <c r="K432" s="3" t="s">
        <v>114</v>
      </c>
      <c r="L432" s="3" t="s">
        <v>115</v>
      </c>
      <c r="M432" t="b">
        <v>1</v>
      </c>
      <c r="N432" s="3" t="s">
        <v>46</v>
      </c>
      <c r="O432" s="3" t="s">
        <v>46</v>
      </c>
      <c r="P432" s="3" t="s">
        <v>46</v>
      </c>
      <c r="Q432" s="3" t="s">
        <v>46</v>
      </c>
      <c r="R432" s="3" t="s">
        <v>46</v>
      </c>
      <c r="S432" s="3"/>
      <c r="T432" s="2">
        <v>3000</v>
      </c>
      <c r="U432" s="3" t="s">
        <v>115</v>
      </c>
      <c r="V432" s="3"/>
      <c r="W432" s="3" t="s">
        <v>39</v>
      </c>
      <c r="X432" s="3" t="s">
        <v>40</v>
      </c>
      <c r="Y432" s="3"/>
      <c r="Z432" s="3"/>
      <c r="AA432" s="3" t="s">
        <v>41</v>
      </c>
    </row>
    <row r="433" spans="1:27" x14ac:dyDescent="0.2">
      <c r="A433" s="5">
        <v>3107</v>
      </c>
      <c r="B433">
        <v>38758</v>
      </c>
      <c r="C433" s="3"/>
      <c r="D433" s="3" t="s">
        <v>909</v>
      </c>
      <c r="E433" s="3" t="s">
        <v>123</v>
      </c>
      <c r="F433" s="3" t="s">
        <v>136</v>
      </c>
      <c r="G433" s="3" t="s">
        <v>137</v>
      </c>
      <c r="H433" s="3" t="s">
        <v>256</v>
      </c>
      <c r="I433" s="3" t="s">
        <v>137</v>
      </c>
      <c r="J433" s="3" t="s">
        <v>48</v>
      </c>
      <c r="K433" s="3" t="s">
        <v>138</v>
      </c>
      <c r="L433" s="3" t="s">
        <v>83</v>
      </c>
      <c r="M433" t="b">
        <v>1</v>
      </c>
      <c r="N433" s="3" t="s">
        <v>139</v>
      </c>
      <c r="O433" s="3" t="s">
        <v>136</v>
      </c>
      <c r="P433" s="3" t="s">
        <v>140</v>
      </c>
      <c r="Q433" s="3" t="s">
        <v>36</v>
      </c>
      <c r="R433" s="3" t="s">
        <v>74</v>
      </c>
      <c r="S433" s="3"/>
      <c r="T433" s="2">
        <v>6022</v>
      </c>
      <c r="U433" s="3" t="s">
        <v>814</v>
      </c>
      <c r="V433" s="3"/>
      <c r="W433" s="3" t="s">
        <v>39</v>
      </c>
      <c r="X433" s="3" t="s">
        <v>40</v>
      </c>
      <c r="Y433" s="3"/>
      <c r="Z433" s="3"/>
      <c r="AA433" s="3" t="s">
        <v>41</v>
      </c>
    </row>
    <row r="434" spans="1:27" x14ac:dyDescent="0.2">
      <c r="A434" s="5">
        <v>3108</v>
      </c>
      <c r="B434">
        <v>38812</v>
      </c>
      <c r="C434" s="3" t="s">
        <v>910</v>
      </c>
      <c r="D434" s="3" t="s">
        <v>911</v>
      </c>
      <c r="E434" s="3" t="s">
        <v>71</v>
      </c>
      <c r="F434" s="3" t="s">
        <v>72</v>
      </c>
      <c r="G434" s="3" t="s">
        <v>376</v>
      </c>
      <c r="H434" s="3" t="s">
        <v>32</v>
      </c>
      <c r="I434" s="3" t="s">
        <v>376</v>
      </c>
      <c r="J434" s="3" t="s">
        <v>48</v>
      </c>
      <c r="K434" s="3" t="s">
        <v>49</v>
      </c>
      <c r="L434" s="3" t="s">
        <v>50</v>
      </c>
      <c r="M434" t="b">
        <v>1</v>
      </c>
      <c r="N434" s="3" t="s">
        <v>73</v>
      </c>
      <c r="O434" s="3" t="s">
        <v>72</v>
      </c>
      <c r="P434" s="3" t="s">
        <v>72</v>
      </c>
      <c r="Q434" s="3" t="s">
        <v>36</v>
      </c>
      <c r="R434" s="3" t="s">
        <v>74</v>
      </c>
      <c r="S434" s="3"/>
      <c r="T434" s="2">
        <v>2011</v>
      </c>
      <c r="U434" s="3" t="s">
        <v>50</v>
      </c>
      <c r="V434" s="3"/>
      <c r="W434" s="3" t="s">
        <v>39</v>
      </c>
      <c r="X434" s="3" t="s">
        <v>40</v>
      </c>
      <c r="Y434" s="3"/>
      <c r="Z434" s="3"/>
      <c r="AA434" s="3" t="s">
        <v>41</v>
      </c>
    </row>
    <row r="435" spans="1:27" x14ac:dyDescent="0.2">
      <c r="A435" s="5">
        <v>3110</v>
      </c>
      <c r="C435" s="3" t="s">
        <v>912</v>
      </c>
      <c r="D435" s="3" t="s">
        <v>913</v>
      </c>
      <c r="E435" s="3" t="s">
        <v>29</v>
      </c>
      <c r="F435" s="3" t="s">
        <v>53</v>
      </c>
      <c r="G435" s="3" t="s">
        <v>201</v>
      </c>
      <c r="H435" s="3" t="s">
        <v>32</v>
      </c>
      <c r="I435" s="3" t="s">
        <v>201</v>
      </c>
      <c r="J435" s="3" t="s">
        <v>48</v>
      </c>
      <c r="K435" s="3" t="s">
        <v>202</v>
      </c>
      <c r="L435" s="3" t="s">
        <v>50</v>
      </c>
      <c r="M435" t="b">
        <v>1</v>
      </c>
      <c r="N435" s="3" t="s">
        <v>35</v>
      </c>
      <c r="O435" s="3" t="s">
        <v>53</v>
      </c>
      <c r="P435" s="3" t="s">
        <v>53</v>
      </c>
      <c r="Q435" s="3" t="s">
        <v>36</v>
      </c>
      <c r="R435" s="3" t="s">
        <v>54</v>
      </c>
      <c r="S435" s="3"/>
      <c r="T435" s="2"/>
      <c r="U435" s="3" t="s">
        <v>50</v>
      </c>
      <c r="V435" s="3"/>
      <c r="W435" s="3" t="s">
        <v>39</v>
      </c>
      <c r="X435" s="3" t="s">
        <v>40</v>
      </c>
      <c r="Y435" s="3"/>
      <c r="Z435" s="3"/>
      <c r="AA435" s="3" t="s">
        <v>41</v>
      </c>
    </row>
    <row r="436" spans="1:27" x14ac:dyDescent="0.2">
      <c r="A436" s="5">
        <v>3111</v>
      </c>
      <c r="B436">
        <v>38603</v>
      </c>
      <c r="C436" s="3"/>
      <c r="D436" s="3" t="s">
        <v>914</v>
      </c>
      <c r="E436" s="3" t="s">
        <v>174</v>
      </c>
      <c r="F436" s="3" t="s">
        <v>175</v>
      </c>
      <c r="G436" s="3" t="s">
        <v>47</v>
      </c>
      <c r="H436" s="3" t="s">
        <v>32</v>
      </c>
      <c r="I436" s="3" t="s">
        <v>47</v>
      </c>
      <c r="J436" s="3" t="s">
        <v>48</v>
      </c>
      <c r="K436" s="3" t="s">
        <v>49</v>
      </c>
      <c r="L436" s="3" t="s">
        <v>50</v>
      </c>
      <c r="M436" t="b">
        <v>1</v>
      </c>
      <c r="N436" s="3" t="s">
        <v>84</v>
      </c>
      <c r="O436" s="3" t="s">
        <v>175</v>
      </c>
      <c r="P436" s="3" t="s">
        <v>175</v>
      </c>
      <c r="Q436" s="3" t="s">
        <v>36</v>
      </c>
      <c r="R436" s="3" t="s">
        <v>74</v>
      </c>
      <c r="S436" s="3"/>
      <c r="T436" s="2">
        <v>2000</v>
      </c>
      <c r="U436" s="3" t="s">
        <v>50</v>
      </c>
      <c r="V436" s="3"/>
      <c r="W436" s="3" t="s">
        <v>39</v>
      </c>
      <c r="X436" s="3" t="s">
        <v>40</v>
      </c>
      <c r="Y436" s="3"/>
      <c r="Z436" s="3"/>
      <c r="AA436" s="3" t="s">
        <v>41</v>
      </c>
    </row>
    <row r="437" spans="1:27" x14ac:dyDescent="0.2">
      <c r="A437" s="5">
        <v>3112</v>
      </c>
      <c r="C437" s="3"/>
      <c r="D437" s="3" t="s">
        <v>915</v>
      </c>
      <c r="E437" s="3" t="s">
        <v>123</v>
      </c>
      <c r="F437" s="3" t="s">
        <v>136</v>
      </c>
      <c r="G437" s="3" t="s">
        <v>137</v>
      </c>
      <c r="H437" s="3" t="s">
        <v>32</v>
      </c>
      <c r="I437" s="3" t="s">
        <v>137</v>
      </c>
      <c r="J437" s="3" t="s">
        <v>48</v>
      </c>
      <c r="K437" s="3" t="s">
        <v>138</v>
      </c>
      <c r="L437" s="3" t="s">
        <v>83</v>
      </c>
      <c r="M437" t="b">
        <v>1</v>
      </c>
      <c r="N437" s="3" t="s">
        <v>139</v>
      </c>
      <c r="O437" s="3" t="s">
        <v>136</v>
      </c>
      <c r="P437" s="3" t="s">
        <v>140</v>
      </c>
      <c r="Q437" s="3" t="s">
        <v>36</v>
      </c>
      <c r="R437" s="3" t="s">
        <v>74</v>
      </c>
      <c r="S437" s="3"/>
      <c r="T437" s="2"/>
      <c r="U437" s="3" t="s">
        <v>83</v>
      </c>
      <c r="V437" s="3"/>
      <c r="W437" s="3" t="s">
        <v>39</v>
      </c>
      <c r="X437" s="3" t="s">
        <v>40</v>
      </c>
      <c r="Y437" s="3"/>
      <c r="Z437" s="3"/>
      <c r="AA437" s="3" t="s">
        <v>41</v>
      </c>
    </row>
    <row r="438" spans="1:27" x14ac:dyDescent="0.2">
      <c r="A438" s="5">
        <v>3113</v>
      </c>
      <c r="C438" s="3"/>
      <c r="D438" s="3" t="s">
        <v>916</v>
      </c>
      <c r="E438" s="3" t="s">
        <v>57</v>
      </c>
      <c r="F438" s="3" t="s">
        <v>58</v>
      </c>
      <c r="G438" s="3" t="s">
        <v>31</v>
      </c>
      <c r="H438" s="3" t="s">
        <v>60</v>
      </c>
      <c r="I438" s="3" t="s">
        <v>57</v>
      </c>
      <c r="J438" s="3" t="s">
        <v>31</v>
      </c>
      <c r="K438" s="3" t="s">
        <v>34</v>
      </c>
      <c r="L438" s="3" t="s">
        <v>31</v>
      </c>
      <c r="M438" t="b">
        <v>1</v>
      </c>
      <c r="N438" s="3" t="s">
        <v>35</v>
      </c>
      <c r="O438" s="3" t="s">
        <v>58</v>
      </c>
      <c r="P438" s="3" t="s">
        <v>61</v>
      </c>
      <c r="Q438" s="3" t="s">
        <v>62</v>
      </c>
      <c r="R438" s="3" t="s">
        <v>63</v>
      </c>
      <c r="S438" s="3"/>
      <c r="T438" s="2"/>
      <c r="U438" s="3" t="s">
        <v>31</v>
      </c>
      <c r="V438" s="3"/>
      <c r="W438" s="3" t="s">
        <v>39</v>
      </c>
      <c r="X438" s="3" t="s">
        <v>40</v>
      </c>
      <c r="Y438" s="3"/>
      <c r="Z438" s="3"/>
      <c r="AA438" s="3" t="s">
        <v>41</v>
      </c>
    </row>
    <row r="439" spans="1:27" x14ac:dyDescent="0.2">
      <c r="A439" s="5">
        <v>3114</v>
      </c>
      <c r="B439">
        <v>38934</v>
      </c>
      <c r="C439" s="3"/>
      <c r="D439" s="3" t="s">
        <v>917</v>
      </c>
      <c r="E439" s="3" t="s">
        <v>123</v>
      </c>
      <c r="F439" s="3" t="s">
        <v>124</v>
      </c>
      <c r="G439" s="3" t="s">
        <v>125</v>
      </c>
      <c r="H439" s="3" t="s">
        <v>32</v>
      </c>
      <c r="I439" s="3" t="s">
        <v>125</v>
      </c>
      <c r="J439" s="3" t="s">
        <v>48</v>
      </c>
      <c r="K439" s="3" t="s">
        <v>126</v>
      </c>
      <c r="L439" s="3" t="s">
        <v>115</v>
      </c>
      <c r="M439" t="b">
        <v>1</v>
      </c>
      <c r="N439" s="3" t="s">
        <v>73</v>
      </c>
      <c r="O439" s="3" t="s">
        <v>124</v>
      </c>
      <c r="P439" s="3" t="s">
        <v>124</v>
      </c>
      <c r="Q439" s="3" t="s">
        <v>36</v>
      </c>
      <c r="R439" s="3" t="s">
        <v>74</v>
      </c>
      <c r="S439" s="3"/>
      <c r="T439" s="2">
        <v>3001</v>
      </c>
      <c r="U439" s="3" t="s">
        <v>115</v>
      </c>
      <c r="V439" s="3"/>
      <c r="W439" s="3" t="s">
        <v>39</v>
      </c>
      <c r="X439" s="3" t="s">
        <v>40</v>
      </c>
      <c r="Y439" s="3"/>
      <c r="Z439" s="3"/>
      <c r="AA439" s="3" t="s">
        <v>41</v>
      </c>
    </row>
    <row r="440" spans="1:27" x14ac:dyDescent="0.2">
      <c r="A440" s="5">
        <v>3115</v>
      </c>
      <c r="B440">
        <v>38919</v>
      </c>
      <c r="C440" s="3" t="s">
        <v>918</v>
      </c>
      <c r="D440" s="3" t="s">
        <v>919</v>
      </c>
      <c r="E440" s="3" t="s">
        <v>123</v>
      </c>
      <c r="F440" s="3" t="s">
        <v>136</v>
      </c>
      <c r="G440" s="3" t="s">
        <v>137</v>
      </c>
      <c r="H440" s="3" t="s">
        <v>32</v>
      </c>
      <c r="I440" s="3" t="s">
        <v>137</v>
      </c>
      <c r="J440" s="3" t="s">
        <v>48</v>
      </c>
      <c r="K440" s="3" t="s">
        <v>138</v>
      </c>
      <c r="L440" s="3" t="s">
        <v>83</v>
      </c>
      <c r="M440" t="b">
        <v>1</v>
      </c>
      <c r="N440" s="3" t="s">
        <v>139</v>
      </c>
      <c r="O440" s="3" t="s">
        <v>136</v>
      </c>
      <c r="P440" s="3" t="s">
        <v>140</v>
      </c>
      <c r="Q440" s="3" t="s">
        <v>36</v>
      </c>
      <c r="R440" s="3" t="s">
        <v>74</v>
      </c>
      <c r="S440" s="3" t="s">
        <v>393</v>
      </c>
      <c r="T440" s="2">
        <v>6019</v>
      </c>
      <c r="U440" s="3" t="s">
        <v>83</v>
      </c>
      <c r="V440" s="3"/>
      <c r="W440" s="3" t="s">
        <v>39</v>
      </c>
      <c r="X440" s="3" t="s">
        <v>40</v>
      </c>
      <c r="Y440" s="3"/>
      <c r="Z440" s="3"/>
      <c r="AA440" s="3" t="s">
        <v>41</v>
      </c>
    </row>
    <row r="441" spans="1:27" x14ac:dyDescent="0.2">
      <c r="A441" s="5">
        <v>3116</v>
      </c>
      <c r="B441">
        <v>37528</v>
      </c>
      <c r="C441" s="3"/>
      <c r="D441" s="3" t="s">
        <v>920</v>
      </c>
      <c r="E441" s="3" t="s">
        <v>78</v>
      </c>
      <c r="F441" s="3" t="s">
        <v>273</v>
      </c>
      <c r="G441" s="3" t="s">
        <v>274</v>
      </c>
      <c r="H441" s="3" t="s">
        <v>32</v>
      </c>
      <c r="I441" s="3" t="s">
        <v>274</v>
      </c>
      <c r="J441" s="3" t="s">
        <v>81</v>
      </c>
      <c r="K441" s="3" t="s">
        <v>275</v>
      </c>
      <c r="L441" s="3" t="s">
        <v>95</v>
      </c>
      <c r="M441" t="b">
        <v>1</v>
      </c>
      <c r="N441" s="3" t="s">
        <v>84</v>
      </c>
      <c r="O441" s="3" t="s">
        <v>273</v>
      </c>
      <c r="P441" s="3" t="s">
        <v>79</v>
      </c>
      <c r="Q441" s="3" t="s">
        <v>116</v>
      </c>
      <c r="R441" s="3" t="s">
        <v>116</v>
      </c>
      <c r="S441" s="3"/>
      <c r="T441" s="2">
        <v>4128</v>
      </c>
      <c r="U441" s="3" t="s">
        <v>81</v>
      </c>
      <c r="V441" s="3"/>
      <c r="W441" s="3" t="s">
        <v>39</v>
      </c>
      <c r="X441" s="3" t="s">
        <v>40</v>
      </c>
      <c r="Y441" s="3"/>
      <c r="Z441" s="3"/>
      <c r="AA441" s="3" t="s">
        <v>41</v>
      </c>
    </row>
    <row r="442" spans="1:27" x14ac:dyDescent="0.2">
      <c r="A442" s="5">
        <v>3117</v>
      </c>
      <c r="B442">
        <v>38889</v>
      </c>
      <c r="C442" s="3"/>
      <c r="D442" s="3" t="s">
        <v>921</v>
      </c>
      <c r="E442" s="3" t="s">
        <v>57</v>
      </c>
      <c r="F442" s="3" t="s">
        <v>58</v>
      </c>
      <c r="G442" s="3" t="s">
        <v>31</v>
      </c>
      <c r="H442" s="3" t="s">
        <v>60</v>
      </c>
      <c r="I442" s="3" t="s">
        <v>57</v>
      </c>
      <c r="J442" s="3" t="s">
        <v>31</v>
      </c>
      <c r="K442" s="3" t="s">
        <v>34</v>
      </c>
      <c r="L442" s="3" t="s">
        <v>31</v>
      </c>
      <c r="M442" t="b">
        <v>1</v>
      </c>
      <c r="N442" s="3" t="s">
        <v>35</v>
      </c>
      <c r="O442" s="3" t="s">
        <v>58</v>
      </c>
      <c r="P442" s="3" t="s">
        <v>61</v>
      </c>
      <c r="Q442" s="3" t="s">
        <v>62</v>
      </c>
      <c r="R442" s="3" t="s">
        <v>63</v>
      </c>
      <c r="S442" s="3"/>
      <c r="T442" s="2">
        <v>2072</v>
      </c>
      <c r="U442" s="3" t="s">
        <v>31</v>
      </c>
      <c r="V442" s="3"/>
      <c r="W442" s="3" t="s">
        <v>39</v>
      </c>
      <c r="X442" s="3" t="s">
        <v>40</v>
      </c>
      <c r="Y442" s="3"/>
      <c r="Z442" s="3"/>
      <c r="AA442" s="3" t="s">
        <v>41</v>
      </c>
    </row>
    <row r="443" spans="1:27" x14ac:dyDescent="0.2">
      <c r="A443" s="5">
        <v>3118</v>
      </c>
      <c r="B443">
        <v>38976</v>
      </c>
      <c r="C443" s="3" t="s">
        <v>922</v>
      </c>
      <c r="D443" s="3" t="s">
        <v>923</v>
      </c>
      <c r="E443" s="3" t="s">
        <v>71</v>
      </c>
      <c r="F443" s="3" t="s">
        <v>72</v>
      </c>
      <c r="G443" s="3" t="s">
        <v>47</v>
      </c>
      <c r="H443" s="3" t="s">
        <v>32</v>
      </c>
      <c r="I443" s="3" t="s">
        <v>47</v>
      </c>
      <c r="J443" s="3" t="s">
        <v>48</v>
      </c>
      <c r="K443" s="3" t="s">
        <v>49</v>
      </c>
      <c r="L443" s="3" t="s">
        <v>50</v>
      </c>
      <c r="M443" t="b">
        <v>1</v>
      </c>
      <c r="N443" s="3" t="s">
        <v>73</v>
      </c>
      <c r="O443" s="3" t="s">
        <v>72</v>
      </c>
      <c r="P443" s="3" t="s">
        <v>72</v>
      </c>
      <c r="Q443" s="3" t="s">
        <v>36</v>
      </c>
      <c r="R443" s="3" t="s">
        <v>74</v>
      </c>
      <c r="S443" s="3"/>
      <c r="T443" s="2">
        <v>2000</v>
      </c>
      <c r="U443" s="3" t="s">
        <v>50</v>
      </c>
      <c r="V443" s="3"/>
      <c r="W443" s="3" t="s">
        <v>39</v>
      </c>
      <c r="X443" s="3" t="s">
        <v>40</v>
      </c>
      <c r="Y443" s="3"/>
      <c r="Z443" s="3"/>
      <c r="AA443" s="3" t="s">
        <v>41</v>
      </c>
    </row>
    <row r="444" spans="1:27" x14ac:dyDescent="0.2">
      <c r="A444" s="5">
        <v>3121</v>
      </c>
      <c r="B444">
        <v>38977</v>
      </c>
      <c r="C444" s="3" t="s">
        <v>924</v>
      </c>
      <c r="D444" s="3" t="s">
        <v>925</v>
      </c>
      <c r="E444" s="3" t="s">
        <v>71</v>
      </c>
      <c r="F444" s="3" t="s">
        <v>72</v>
      </c>
      <c r="G444" s="3" t="s">
        <v>47</v>
      </c>
      <c r="H444" s="3" t="s">
        <v>32</v>
      </c>
      <c r="I444" s="3" t="s">
        <v>47</v>
      </c>
      <c r="J444" s="3" t="s">
        <v>48</v>
      </c>
      <c r="K444" s="3" t="s">
        <v>49</v>
      </c>
      <c r="L444" s="3" t="s">
        <v>50</v>
      </c>
      <c r="M444" t="b">
        <v>1</v>
      </c>
      <c r="N444" s="3" t="s">
        <v>73</v>
      </c>
      <c r="O444" s="3" t="s">
        <v>72</v>
      </c>
      <c r="P444" s="3" t="s">
        <v>72</v>
      </c>
      <c r="Q444" s="3" t="s">
        <v>36</v>
      </c>
      <c r="R444" s="3" t="s">
        <v>74</v>
      </c>
      <c r="S444" s="3"/>
      <c r="T444" s="2">
        <v>2000</v>
      </c>
      <c r="U444" s="3" t="s">
        <v>50</v>
      </c>
      <c r="V444" s="3"/>
      <c r="W444" s="3" t="s">
        <v>39</v>
      </c>
      <c r="X444" s="3" t="s">
        <v>40</v>
      </c>
      <c r="Y444" s="3"/>
      <c r="Z444" s="3"/>
      <c r="AA444" s="3" t="s">
        <v>41</v>
      </c>
    </row>
    <row r="445" spans="1:27" x14ac:dyDescent="0.2">
      <c r="A445" s="5">
        <v>3122</v>
      </c>
      <c r="B445">
        <v>38978</v>
      </c>
      <c r="C445" s="3" t="s">
        <v>926</v>
      </c>
      <c r="D445" s="3" t="s">
        <v>927</v>
      </c>
      <c r="E445" s="3" t="s">
        <v>71</v>
      </c>
      <c r="F445" s="3" t="s">
        <v>72</v>
      </c>
      <c r="G445" s="3" t="s">
        <v>47</v>
      </c>
      <c r="H445" s="3" t="s">
        <v>32</v>
      </c>
      <c r="I445" s="3" t="s">
        <v>47</v>
      </c>
      <c r="J445" s="3" t="s">
        <v>48</v>
      </c>
      <c r="K445" s="3" t="s">
        <v>49</v>
      </c>
      <c r="L445" s="3" t="s">
        <v>50</v>
      </c>
      <c r="M445" t="b">
        <v>1</v>
      </c>
      <c r="N445" s="3" t="s">
        <v>73</v>
      </c>
      <c r="O445" s="3" t="s">
        <v>72</v>
      </c>
      <c r="P445" s="3" t="s">
        <v>72</v>
      </c>
      <c r="Q445" s="3" t="s">
        <v>36</v>
      </c>
      <c r="R445" s="3" t="s">
        <v>74</v>
      </c>
      <c r="S445" s="3"/>
      <c r="T445" s="2">
        <v>2000</v>
      </c>
      <c r="U445" s="3" t="s">
        <v>50</v>
      </c>
      <c r="V445" s="3"/>
      <c r="W445" s="3" t="s">
        <v>39</v>
      </c>
      <c r="X445" s="3" t="s">
        <v>40</v>
      </c>
      <c r="Y445" s="3"/>
      <c r="Z445" s="3"/>
      <c r="AA445" s="3" t="s">
        <v>41</v>
      </c>
    </row>
    <row r="446" spans="1:27" x14ac:dyDescent="0.2">
      <c r="A446" s="5">
        <v>3123</v>
      </c>
      <c r="B446">
        <v>38984</v>
      </c>
      <c r="C446" s="3" t="s">
        <v>928</v>
      </c>
      <c r="D446" s="3" t="s">
        <v>929</v>
      </c>
      <c r="E446" s="3" t="s">
        <v>71</v>
      </c>
      <c r="F446" s="3" t="s">
        <v>72</v>
      </c>
      <c r="G446" s="3" t="s">
        <v>47</v>
      </c>
      <c r="H446" s="3" t="s">
        <v>32</v>
      </c>
      <c r="I446" s="3" t="s">
        <v>47</v>
      </c>
      <c r="J446" s="3" t="s">
        <v>48</v>
      </c>
      <c r="K446" s="3" t="s">
        <v>49</v>
      </c>
      <c r="L446" s="3" t="s">
        <v>50</v>
      </c>
      <c r="M446" t="b">
        <v>1</v>
      </c>
      <c r="N446" s="3" t="s">
        <v>73</v>
      </c>
      <c r="O446" s="3" t="s">
        <v>72</v>
      </c>
      <c r="P446" s="3" t="s">
        <v>72</v>
      </c>
      <c r="Q446" s="3" t="s">
        <v>36</v>
      </c>
      <c r="R446" s="3" t="s">
        <v>74</v>
      </c>
      <c r="S446" s="3"/>
      <c r="T446" s="2">
        <v>2000</v>
      </c>
      <c r="U446" s="3" t="s">
        <v>50</v>
      </c>
      <c r="V446" s="3"/>
      <c r="W446" s="3" t="s">
        <v>39</v>
      </c>
      <c r="X446" s="3" t="s">
        <v>40</v>
      </c>
      <c r="Y446" s="3"/>
      <c r="Z446" s="3"/>
      <c r="AA446" s="3" t="s">
        <v>41</v>
      </c>
    </row>
    <row r="447" spans="1:27" x14ac:dyDescent="0.2">
      <c r="A447" s="5">
        <v>3125</v>
      </c>
      <c r="B447">
        <v>38990</v>
      </c>
      <c r="C447" s="3"/>
      <c r="D447" s="3" t="s">
        <v>930</v>
      </c>
      <c r="E447" s="3" t="s">
        <v>57</v>
      </c>
      <c r="F447" s="3" t="s">
        <v>58</v>
      </c>
      <c r="G447" s="3" t="s">
        <v>31</v>
      </c>
      <c r="H447" s="3" t="s">
        <v>60</v>
      </c>
      <c r="I447" s="3" t="s">
        <v>57</v>
      </c>
      <c r="J447" s="3" t="s">
        <v>31</v>
      </c>
      <c r="K447" s="3" t="s">
        <v>34</v>
      </c>
      <c r="L447" s="3" t="s">
        <v>31</v>
      </c>
      <c r="M447" t="b">
        <v>1</v>
      </c>
      <c r="N447" s="3" t="s">
        <v>35</v>
      </c>
      <c r="O447" s="3" t="s">
        <v>58</v>
      </c>
      <c r="P447" s="3" t="s">
        <v>61</v>
      </c>
      <c r="Q447" s="3" t="s">
        <v>62</v>
      </c>
      <c r="R447" s="3" t="s">
        <v>63</v>
      </c>
      <c r="S447" s="3"/>
      <c r="T447" s="2">
        <v>8016</v>
      </c>
      <c r="U447" s="3" t="s">
        <v>31</v>
      </c>
      <c r="V447" s="3"/>
      <c r="W447" s="3" t="s">
        <v>39</v>
      </c>
      <c r="X447" s="3" t="s">
        <v>40</v>
      </c>
      <c r="Y447" s="3"/>
      <c r="Z447" s="3"/>
      <c r="AA447" s="3" t="s">
        <v>41</v>
      </c>
    </row>
    <row r="448" spans="1:27" x14ac:dyDescent="0.2">
      <c r="A448" s="5">
        <v>3126</v>
      </c>
      <c r="B448">
        <v>39050</v>
      </c>
      <c r="C448" s="3" t="s">
        <v>931</v>
      </c>
      <c r="D448" s="3" t="s">
        <v>932</v>
      </c>
      <c r="E448" s="3" t="s">
        <v>123</v>
      </c>
      <c r="F448" s="3" t="s">
        <v>124</v>
      </c>
      <c r="G448" s="3" t="s">
        <v>813</v>
      </c>
      <c r="H448" s="3" t="s">
        <v>32</v>
      </c>
      <c r="I448" s="3" t="s">
        <v>813</v>
      </c>
      <c r="J448" s="3" t="s">
        <v>48</v>
      </c>
      <c r="K448" s="3" t="s">
        <v>114</v>
      </c>
      <c r="L448" s="3" t="s">
        <v>115</v>
      </c>
      <c r="M448" t="b">
        <v>1</v>
      </c>
      <c r="N448" s="3" t="s">
        <v>73</v>
      </c>
      <c r="O448" s="3" t="s">
        <v>124</v>
      </c>
      <c r="P448" s="3" t="s">
        <v>124</v>
      </c>
      <c r="Q448" s="3" t="s">
        <v>36</v>
      </c>
      <c r="R448" s="3" t="s">
        <v>74</v>
      </c>
      <c r="S448" s="3"/>
      <c r="T448" s="2">
        <v>3002</v>
      </c>
      <c r="U448" s="3" t="s">
        <v>115</v>
      </c>
      <c r="V448" s="3"/>
      <c r="W448" s="3" t="s">
        <v>39</v>
      </c>
      <c r="X448" s="3" t="s">
        <v>40</v>
      </c>
      <c r="Y448" s="3"/>
      <c r="Z448" s="3">
        <v>4294</v>
      </c>
      <c r="AA448" s="3" t="s">
        <v>221</v>
      </c>
    </row>
    <row r="449" spans="1:27" x14ac:dyDescent="0.2">
      <c r="A449" s="5">
        <v>3128</v>
      </c>
      <c r="C449" s="3"/>
      <c r="D449" s="3" t="s">
        <v>933</v>
      </c>
      <c r="E449" s="3" t="s">
        <v>29</v>
      </c>
      <c r="F449" s="3" t="s">
        <v>30</v>
      </c>
      <c r="G449" s="3" t="s">
        <v>235</v>
      </c>
      <c r="H449" s="3" t="s">
        <v>256</v>
      </c>
      <c r="I449" s="3" t="s">
        <v>236</v>
      </c>
      <c r="J449" s="3" t="s">
        <v>48</v>
      </c>
      <c r="K449" s="3" t="s">
        <v>237</v>
      </c>
      <c r="L449" s="3" t="s">
        <v>83</v>
      </c>
      <c r="M449" t="b">
        <v>1</v>
      </c>
      <c r="N449" s="3" t="s">
        <v>35</v>
      </c>
      <c r="O449" s="3" t="s">
        <v>30</v>
      </c>
      <c r="P449" s="3" t="s">
        <v>30</v>
      </c>
      <c r="Q449" s="3" t="s">
        <v>36</v>
      </c>
      <c r="R449" s="3" t="s">
        <v>37</v>
      </c>
      <c r="S449" s="3"/>
      <c r="T449" s="2"/>
      <c r="U449" s="3" t="s">
        <v>814</v>
      </c>
      <c r="V449" s="3"/>
      <c r="W449" s="3" t="s">
        <v>39</v>
      </c>
      <c r="X449" s="3" t="s">
        <v>40</v>
      </c>
      <c r="Y449" s="3"/>
      <c r="Z449" s="3"/>
      <c r="AA449" s="3" t="s">
        <v>41</v>
      </c>
    </row>
    <row r="450" spans="1:27" x14ac:dyDescent="0.2">
      <c r="A450" s="5">
        <v>3129</v>
      </c>
      <c r="C450" s="3"/>
      <c r="D450" s="3" t="s">
        <v>934</v>
      </c>
      <c r="E450" s="3" t="s">
        <v>29</v>
      </c>
      <c r="F450" s="3" t="s">
        <v>30</v>
      </c>
      <c r="G450" s="3" t="s">
        <v>235</v>
      </c>
      <c r="H450" s="3" t="s">
        <v>256</v>
      </c>
      <c r="I450" s="3" t="s">
        <v>236</v>
      </c>
      <c r="J450" s="3" t="s">
        <v>48</v>
      </c>
      <c r="K450" s="3" t="s">
        <v>237</v>
      </c>
      <c r="L450" s="3" t="s">
        <v>83</v>
      </c>
      <c r="M450" t="b">
        <v>1</v>
      </c>
      <c r="N450" s="3" t="s">
        <v>35</v>
      </c>
      <c r="O450" s="3" t="s">
        <v>30</v>
      </c>
      <c r="P450" s="3" t="s">
        <v>30</v>
      </c>
      <c r="Q450" s="3" t="s">
        <v>36</v>
      </c>
      <c r="R450" s="3" t="s">
        <v>37</v>
      </c>
      <c r="S450" s="3"/>
      <c r="T450" s="2"/>
      <c r="U450" s="3" t="s">
        <v>814</v>
      </c>
      <c r="V450" s="3"/>
      <c r="W450" s="3" t="s">
        <v>39</v>
      </c>
      <c r="X450" s="3" t="s">
        <v>40</v>
      </c>
      <c r="Y450" s="3"/>
      <c r="Z450" s="3"/>
      <c r="AA450" s="3" t="s">
        <v>41</v>
      </c>
    </row>
    <row r="451" spans="1:27" x14ac:dyDescent="0.2">
      <c r="A451" s="5">
        <v>3130</v>
      </c>
      <c r="B451">
        <v>38285</v>
      </c>
      <c r="C451" s="3"/>
      <c r="D451" s="3" t="s">
        <v>935</v>
      </c>
      <c r="E451" s="3" t="s">
        <v>123</v>
      </c>
      <c r="F451" s="3" t="s">
        <v>136</v>
      </c>
      <c r="G451" s="3" t="s">
        <v>137</v>
      </c>
      <c r="H451" s="3" t="s">
        <v>256</v>
      </c>
      <c r="I451" s="3" t="s">
        <v>137</v>
      </c>
      <c r="J451" s="3" t="s">
        <v>48</v>
      </c>
      <c r="K451" s="3" t="s">
        <v>138</v>
      </c>
      <c r="L451" s="3" t="s">
        <v>83</v>
      </c>
      <c r="M451" t="b">
        <v>1</v>
      </c>
      <c r="N451" s="3" t="s">
        <v>139</v>
      </c>
      <c r="O451" s="3" t="s">
        <v>136</v>
      </c>
      <c r="P451" s="3" t="s">
        <v>140</v>
      </c>
      <c r="Q451" s="3" t="s">
        <v>36</v>
      </c>
      <c r="R451" s="3" t="s">
        <v>74</v>
      </c>
      <c r="S451" s="3"/>
      <c r="T451" s="2">
        <v>6022</v>
      </c>
      <c r="U451" s="3" t="s">
        <v>814</v>
      </c>
      <c r="V451" s="3"/>
      <c r="W451" s="3" t="s">
        <v>39</v>
      </c>
      <c r="X451" s="3" t="s">
        <v>40</v>
      </c>
      <c r="Y451" s="3"/>
      <c r="Z451" s="3"/>
      <c r="AA451" s="3" t="s">
        <v>41</v>
      </c>
    </row>
    <row r="452" spans="1:27" x14ac:dyDescent="0.2">
      <c r="A452" s="5">
        <v>3131</v>
      </c>
      <c r="C452" s="3"/>
      <c r="D452" s="3" t="s">
        <v>936</v>
      </c>
      <c r="E452" s="3" t="s">
        <v>123</v>
      </c>
      <c r="F452" s="3" t="s">
        <v>136</v>
      </c>
      <c r="G452" s="3" t="s">
        <v>235</v>
      </c>
      <c r="H452" s="3" t="s">
        <v>256</v>
      </c>
      <c r="I452" s="3" t="s">
        <v>236</v>
      </c>
      <c r="J452" s="3" t="s">
        <v>48</v>
      </c>
      <c r="K452" s="3" t="s">
        <v>237</v>
      </c>
      <c r="L452" s="3" t="s">
        <v>83</v>
      </c>
      <c r="M452" t="b">
        <v>1</v>
      </c>
      <c r="N452" s="3" t="s">
        <v>139</v>
      </c>
      <c r="O452" s="3" t="s">
        <v>136</v>
      </c>
      <c r="P452" s="3" t="s">
        <v>140</v>
      </c>
      <c r="Q452" s="3" t="s">
        <v>36</v>
      </c>
      <c r="R452" s="3" t="s">
        <v>74</v>
      </c>
      <c r="S452" s="3"/>
      <c r="T452" s="2"/>
      <c r="U452" s="3" t="s">
        <v>814</v>
      </c>
      <c r="V452" s="3"/>
      <c r="W452" s="3" t="s">
        <v>39</v>
      </c>
      <c r="X452" s="3" t="s">
        <v>40</v>
      </c>
      <c r="Y452" s="3"/>
      <c r="Z452" s="3"/>
      <c r="AA452" s="3" t="s">
        <v>41</v>
      </c>
    </row>
    <row r="453" spans="1:27" x14ac:dyDescent="0.2">
      <c r="A453" s="5">
        <v>3132</v>
      </c>
      <c r="C453" s="3"/>
      <c r="D453" s="3" t="s">
        <v>937</v>
      </c>
      <c r="E453" s="3" t="s">
        <v>123</v>
      </c>
      <c r="F453" s="3" t="s">
        <v>136</v>
      </c>
      <c r="G453" s="3" t="s">
        <v>154</v>
      </c>
      <c r="H453" s="3" t="s">
        <v>256</v>
      </c>
      <c r="I453" s="3" t="s">
        <v>154</v>
      </c>
      <c r="J453" s="3" t="s">
        <v>48</v>
      </c>
      <c r="K453" s="3" t="s">
        <v>138</v>
      </c>
      <c r="L453" s="3" t="s">
        <v>83</v>
      </c>
      <c r="M453" t="b">
        <v>1</v>
      </c>
      <c r="N453" s="3" t="s">
        <v>139</v>
      </c>
      <c r="O453" s="3" t="s">
        <v>136</v>
      </c>
      <c r="P453" s="3" t="s">
        <v>140</v>
      </c>
      <c r="Q453" s="3" t="s">
        <v>36</v>
      </c>
      <c r="R453" s="3" t="s">
        <v>74</v>
      </c>
      <c r="S453" s="3"/>
      <c r="T453" s="2"/>
      <c r="U453" s="3" t="s">
        <v>814</v>
      </c>
      <c r="V453" s="3"/>
      <c r="W453" s="3" t="s">
        <v>39</v>
      </c>
      <c r="X453" s="3" t="s">
        <v>40</v>
      </c>
      <c r="Y453" s="3"/>
      <c r="Z453" s="3"/>
      <c r="AA453" s="3" t="s">
        <v>41</v>
      </c>
    </row>
    <row r="454" spans="1:27" x14ac:dyDescent="0.2">
      <c r="A454" s="5">
        <v>3133</v>
      </c>
      <c r="C454" s="3"/>
      <c r="D454" s="3" t="s">
        <v>938</v>
      </c>
      <c r="E454" s="3" t="s">
        <v>123</v>
      </c>
      <c r="F454" s="3" t="s">
        <v>136</v>
      </c>
      <c r="G454" s="3" t="s">
        <v>235</v>
      </c>
      <c r="H454" s="3" t="s">
        <v>256</v>
      </c>
      <c r="I454" s="3" t="s">
        <v>236</v>
      </c>
      <c r="J454" s="3" t="s">
        <v>48</v>
      </c>
      <c r="K454" s="3" t="s">
        <v>237</v>
      </c>
      <c r="L454" s="3" t="s">
        <v>83</v>
      </c>
      <c r="M454" t="b">
        <v>1</v>
      </c>
      <c r="N454" s="3" t="s">
        <v>139</v>
      </c>
      <c r="O454" s="3" t="s">
        <v>136</v>
      </c>
      <c r="P454" s="3" t="s">
        <v>140</v>
      </c>
      <c r="Q454" s="3" t="s">
        <v>36</v>
      </c>
      <c r="R454" s="3" t="s">
        <v>74</v>
      </c>
      <c r="S454" s="3"/>
      <c r="T454" s="2"/>
      <c r="U454" s="3" t="s">
        <v>814</v>
      </c>
      <c r="V454" s="3"/>
      <c r="W454" s="3" t="s">
        <v>39</v>
      </c>
      <c r="X454" s="3" t="s">
        <v>40</v>
      </c>
      <c r="Y454" s="3"/>
      <c r="Z454" s="3"/>
      <c r="AA454" s="3" t="s">
        <v>41</v>
      </c>
    </row>
    <row r="455" spans="1:27" x14ac:dyDescent="0.2">
      <c r="A455" s="5">
        <v>3134</v>
      </c>
      <c r="C455" s="3"/>
      <c r="D455" s="3" t="s">
        <v>939</v>
      </c>
      <c r="E455" s="3" t="s">
        <v>123</v>
      </c>
      <c r="F455" s="3" t="s">
        <v>124</v>
      </c>
      <c r="G455" s="3" t="s">
        <v>113</v>
      </c>
      <c r="H455" s="3" t="s">
        <v>256</v>
      </c>
      <c r="I455" s="3" t="s">
        <v>113</v>
      </c>
      <c r="J455" s="3" t="s">
        <v>48</v>
      </c>
      <c r="K455" s="3" t="s">
        <v>114</v>
      </c>
      <c r="L455" s="3" t="s">
        <v>115</v>
      </c>
      <c r="M455" t="b">
        <v>1</v>
      </c>
      <c r="N455" s="3" t="s">
        <v>73</v>
      </c>
      <c r="O455" s="3" t="s">
        <v>124</v>
      </c>
      <c r="P455" s="3" t="s">
        <v>124</v>
      </c>
      <c r="Q455" s="3" t="s">
        <v>36</v>
      </c>
      <c r="R455" s="3" t="s">
        <v>74</v>
      </c>
      <c r="S455" s="3"/>
      <c r="T455" s="2"/>
      <c r="U455" s="3" t="s">
        <v>814</v>
      </c>
      <c r="V455" s="3"/>
      <c r="W455" s="3" t="s">
        <v>39</v>
      </c>
      <c r="X455" s="3" t="s">
        <v>40</v>
      </c>
      <c r="Y455" s="3"/>
      <c r="Z455" s="3"/>
      <c r="AA455" s="3" t="s">
        <v>41</v>
      </c>
    </row>
    <row r="456" spans="1:27" x14ac:dyDescent="0.2">
      <c r="A456" s="5">
        <v>3135</v>
      </c>
      <c r="B456">
        <v>37767</v>
      </c>
      <c r="C456" s="3"/>
      <c r="D456" s="3" t="s">
        <v>940</v>
      </c>
      <c r="E456" s="3" t="s">
        <v>941</v>
      </c>
      <c r="F456" s="3" t="s">
        <v>942</v>
      </c>
      <c r="G456" s="3" t="s">
        <v>113</v>
      </c>
      <c r="H456" s="3" t="s">
        <v>256</v>
      </c>
      <c r="I456" s="3" t="s">
        <v>113</v>
      </c>
      <c r="J456" s="3" t="s">
        <v>48</v>
      </c>
      <c r="K456" s="3" t="s">
        <v>114</v>
      </c>
      <c r="L456" s="3" t="s">
        <v>115</v>
      </c>
      <c r="M456" t="b">
        <v>1</v>
      </c>
      <c r="N456" s="3" t="s">
        <v>73</v>
      </c>
      <c r="O456" s="3" t="s">
        <v>942</v>
      </c>
      <c r="P456" s="3" t="s">
        <v>942</v>
      </c>
      <c r="Q456" s="3" t="s">
        <v>36</v>
      </c>
      <c r="R456" s="3" t="s">
        <v>74</v>
      </c>
      <c r="S456" s="3"/>
      <c r="T456" s="2">
        <v>3003</v>
      </c>
      <c r="U456" s="3" t="s">
        <v>814</v>
      </c>
      <c r="V456" s="3"/>
      <c r="W456" s="3" t="s">
        <v>39</v>
      </c>
      <c r="X456" s="3" t="s">
        <v>40</v>
      </c>
      <c r="Y456" s="3"/>
      <c r="Z456" s="3"/>
      <c r="AA456" s="3" t="s">
        <v>41</v>
      </c>
    </row>
    <row r="457" spans="1:27" x14ac:dyDescent="0.2">
      <c r="A457" s="5">
        <v>3136</v>
      </c>
      <c r="B457">
        <v>38808</v>
      </c>
      <c r="C457" s="3"/>
      <c r="D457" s="3" t="s">
        <v>943</v>
      </c>
      <c r="E457" s="3" t="s">
        <v>119</v>
      </c>
      <c r="F457" s="3" t="s">
        <v>944</v>
      </c>
      <c r="G457" s="3" t="s">
        <v>113</v>
      </c>
      <c r="H457" s="3" t="s">
        <v>256</v>
      </c>
      <c r="I457" s="3" t="s">
        <v>113</v>
      </c>
      <c r="J457" s="3" t="s">
        <v>48</v>
      </c>
      <c r="K457" s="3" t="s">
        <v>114</v>
      </c>
      <c r="L457" s="3" t="s">
        <v>115</v>
      </c>
      <c r="M457" t="b">
        <v>1</v>
      </c>
      <c r="N457" s="3" t="s">
        <v>73</v>
      </c>
      <c r="O457" s="3" t="s">
        <v>944</v>
      </c>
      <c r="P457" s="3" t="s">
        <v>945</v>
      </c>
      <c r="Q457" s="3" t="s">
        <v>36</v>
      </c>
      <c r="R457" s="3" t="s">
        <v>74</v>
      </c>
      <c r="S457" s="3"/>
      <c r="T457" s="2">
        <v>3000</v>
      </c>
      <c r="U457" s="3" t="s">
        <v>814</v>
      </c>
      <c r="V457" s="3"/>
      <c r="W457" s="3" t="s">
        <v>39</v>
      </c>
      <c r="X457" s="3" t="s">
        <v>40</v>
      </c>
      <c r="Y457" s="3"/>
      <c r="Z457" s="3"/>
      <c r="AA457" s="3" t="s">
        <v>41</v>
      </c>
    </row>
    <row r="458" spans="1:27" x14ac:dyDescent="0.2">
      <c r="A458" s="5">
        <v>3137</v>
      </c>
      <c r="B458">
        <v>38142</v>
      </c>
      <c r="C458" s="3"/>
      <c r="D458" s="3" t="s">
        <v>946</v>
      </c>
      <c r="E458" s="3" t="s">
        <v>119</v>
      </c>
      <c r="F458" s="3" t="s">
        <v>944</v>
      </c>
      <c r="G458" s="3" t="s">
        <v>113</v>
      </c>
      <c r="H458" s="3" t="s">
        <v>256</v>
      </c>
      <c r="I458" s="3" t="s">
        <v>113</v>
      </c>
      <c r="J458" s="3" t="s">
        <v>48</v>
      </c>
      <c r="K458" s="3" t="s">
        <v>114</v>
      </c>
      <c r="L458" s="3" t="s">
        <v>115</v>
      </c>
      <c r="M458" t="b">
        <v>1</v>
      </c>
      <c r="N458" s="3" t="s">
        <v>73</v>
      </c>
      <c r="O458" s="3" t="s">
        <v>944</v>
      </c>
      <c r="P458" s="3" t="s">
        <v>945</v>
      </c>
      <c r="Q458" s="3" t="s">
        <v>36</v>
      </c>
      <c r="R458" s="3" t="s">
        <v>74</v>
      </c>
      <c r="S458" s="3"/>
      <c r="T458" s="2">
        <v>3000</v>
      </c>
      <c r="U458" s="3" t="s">
        <v>814</v>
      </c>
      <c r="V458" s="3"/>
      <c r="W458" s="3" t="s">
        <v>39</v>
      </c>
      <c r="X458" s="3" t="s">
        <v>40</v>
      </c>
      <c r="Y458" s="3"/>
      <c r="Z458" s="3"/>
      <c r="AA458" s="3" t="s">
        <v>41</v>
      </c>
    </row>
    <row r="459" spans="1:27" x14ac:dyDescent="0.2">
      <c r="A459" s="5">
        <v>3138</v>
      </c>
      <c r="B459">
        <v>38234</v>
      </c>
      <c r="C459" s="3"/>
      <c r="D459" s="3" t="s">
        <v>947</v>
      </c>
      <c r="E459" s="3" t="s">
        <v>941</v>
      </c>
      <c r="F459" s="3" t="s">
        <v>942</v>
      </c>
      <c r="G459" s="3" t="s">
        <v>113</v>
      </c>
      <c r="H459" s="3" t="s">
        <v>256</v>
      </c>
      <c r="I459" s="3" t="s">
        <v>113</v>
      </c>
      <c r="J459" s="3" t="s">
        <v>48</v>
      </c>
      <c r="K459" s="3" t="s">
        <v>114</v>
      </c>
      <c r="L459" s="3" t="s">
        <v>115</v>
      </c>
      <c r="M459" t="b">
        <v>1</v>
      </c>
      <c r="N459" s="3" t="s">
        <v>73</v>
      </c>
      <c r="O459" s="3" t="s">
        <v>942</v>
      </c>
      <c r="P459" s="3" t="s">
        <v>942</v>
      </c>
      <c r="Q459" s="3" t="s">
        <v>36</v>
      </c>
      <c r="R459" s="3" t="s">
        <v>74</v>
      </c>
      <c r="S459" s="3"/>
      <c r="T459" s="2">
        <v>3000</v>
      </c>
      <c r="U459" s="3" t="s">
        <v>814</v>
      </c>
      <c r="V459" s="3"/>
      <c r="W459" s="3" t="s">
        <v>39</v>
      </c>
      <c r="X459" s="3" t="s">
        <v>40</v>
      </c>
      <c r="Y459" s="3"/>
      <c r="Z459" s="3"/>
      <c r="AA459" s="3" t="s">
        <v>41</v>
      </c>
    </row>
    <row r="460" spans="1:27" x14ac:dyDescent="0.2">
      <c r="A460" s="5">
        <v>3139</v>
      </c>
      <c r="B460">
        <v>37926</v>
      </c>
      <c r="C460" s="3"/>
      <c r="D460" s="3" t="s">
        <v>948</v>
      </c>
      <c r="E460" s="3" t="s">
        <v>119</v>
      </c>
      <c r="F460" s="3" t="s">
        <v>944</v>
      </c>
      <c r="G460" s="3" t="s">
        <v>113</v>
      </c>
      <c r="H460" s="3" t="s">
        <v>256</v>
      </c>
      <c r="I460" s="3" t="s">
        <v>113</v>
      </c>
      <c r="J460" s="3" t="s">
        <v>48</v>
      </c>
      <c r="K460" s="3" t="s">
        <v>114</v>
      </c>
      <c r="L460" s="3" t="s">
        <v>115</v>
      </c>
      <c r="M460" t="b">
        <v>1</v>
      </c>
      <c r="N460" s="3" t="s">
        <v>73</v>
      </c>
      <c r="O460" s="3" t="s">
        <v>944</v>
      </c>
      <c r="P460" s="3" t="s">
        <v>945</v>
      </c>
      <c r="Q460" s="3" t="s">
        <v>36</v>
      </c>
      <c r="R460" s="3" t="s">
        <v>74</v>
      </c>
      <c r="S460" s="3"/>
      <c r="T460" s="2">
        <v>3000</v>
      </c>
      <c r="U460" s="3" t="s">
        <v>814</v>
      </c>
      <c r="V460" s="3"/>
      <c r="W460" s="3" t="s">
        <v>39</v>
      </c>
      <c r="X460" s="3" t="s">
        <v>40</v>
      </c>
      <c r="Y460" s="3"/>
      <c r="Z460" s="3"/>
      <c r="AA460" s="3" t="s">
        <v>41</v>
      </c>
    </row>
    <row r="461" spans="1:27" x14ac:dyDescent="0.2">
      <c r="A461" s="5">
        <v>3140</v>
      </c>
      <c r="B461">
        <v>38691</v>
      </c>
      <c r="C461" s="3"/>
      <c r="D461" s="3" t="s">
        <v>949</v>
      </c>
      <c r="E461" s="3" t="s">
        <v>119</v>
      </c>
      <c r="F461" s="3" t="s">
        <v>944</v>
      </c>
      <c r="G461" s="3" t="s">
        <v>113</v>
      </c>
      <c r="H461" s="3" t="s">
        <v>256</v>
      </c>
      <c r="I461" s="3" t="s">
        <v>113</v>
      </c>
      <c r="J461" s="3" t="s">
        <v>48</v>
      </c>
      <c r="K461" s="3" t="s">
        <v>114</v>
      </c>
      <c r="L461" s="3" t="s">
        <v>115</v>
      </c>
      <c r="M461" t="b">
        <v>1</v>
      </c>
      <c r="N461" s="3" t="s">
        <v>73</v>
      </c>
      <c r="O461" s="3" t="s">
        <v>944</v>
      </c>
      <c r="P461" s="3" t="s">
        <v>945</v>
      </c>
      <c r="Q461" s="3" t="s">
        <v>36</v>
      </c>
      <c r="R461" s="3" t="s">
        <v>74</v>
      </c>
      <c r="S461" s="3"/>
      <c r="T461" s="2">
        <v>2020</v>
      </c>
      <c r="U461" s="3" t="s">
        <v>814</v>
      </c>
      <c r="V461" s="3"/>
      <c r="W461" s="3" t="s">
        <v>39</v>
      </c>
      <c r="X461" s="3" t="s">
        <v>40</v>
      </c>
      <c r="Y461" s="3"/>
      <c r="Z461" s="3"/>
      <c r="AA461" s="3" t="s">
        <v>41</v>
      </c>
    </row>
    <row r="462" spans="1:27" x14ac:dyDescent="0.2">
      <c r="A462" s="5">
        <v>3141</v>
      </c>
      <c r="C462" s="3"/>
      <c r="D462" s="3" t="s">
        <v>950</v>
      </c>
      <c r="E462" s="3" t="s">
        <v>29</v>
      </c>
      <c r="F462" s="3" t="s">
        <v>53</v>
      </c>
      <c r="G462" s="3" t="s">
        <v>242</v>
      </c>
      <c r="H462" s="3" t="s">
        <v>256</v>
      </c>
      <c r="I462" s="3" t="s">
        <v>242</v>
      </c>
      <c r="J462" s="3" t="s">
        <v>48</v>
      </c>
      <c r="K462" s="3" t="s">
        <v>243</v>
      </c>
      <c r="L462" s="3" t="s">
        <v>244</v>
      </c>
      <c r="M462" t="b">
        <v>1</v>
      </c>
      <c r="N462" s="3" t="s">
        <v>35</v>
      </c>
      <c r="O462" s="3" t="s">
        <v>53</v>
      </c>
      <c r="P462" s="3" t="s">
        <v>53</v>
      </c>
      <c r="Q462" s="3" t="s">
        <v>36</v>
      </c>
      <c r="R462" s="3" t="s">
        <v>54</v>
      </c>
      <c r="S462" s="3"/>
      <c r="T462" s="2"/>
      <c r="U462" s="3" t="s">
        <v>814</v>
      </c>
      <c r="V462" s="3"/>
      <c r="W462" s="3" t="s">
        <v>39</v>
      </c>
      <c r="X462" s="3" t="s">
        <v>40</v>
      </c>
      <c r="Y462" s="3"/>
      <c r="Z462" s="3"/>
      <c r="AA462" s="3" t="s">
        <v>41</v>
      </c>
    </row>
    <row r="463" spans="1:27" x14ac:dyDescent="0.2">
      <c r="A463" s="5">
        <v>3142</v>
      </c>
      <c r="B463">
        <v>38094</v>
      </c>
      <c r="C463" s="3"/>
      <c r="D463" s="3" t="s">
        <v>951</v>
      </c>
      <c r="E463" s="3" t="s">
        <v>91</v>
      </c>
      <c r="F463" s="3" t="s">
        <v>92</v>
      </c>
      <c r="G463" s="3" t="s">
        <v>93</v>
      </c>
      <c r="H463" s="3" t="s">
        <v>256</v>
      </c>
      <c r="I463" s="3" t="s">
        <v>93</v>
      </c>
      <c r="J463" s="3" t="s">
        <v>48</v>
      </c>
      <c r="K463" s="3" t="s">
        <v>94</v>
      </c>
      <c r="L463" s="3" t="s">
        <v>95</v>
      </c>
      <c r="M463" t="b">
        <v>1</v>
      </c>
      <c r="N463" s="3" t="s">
        <v>84</v>
      </c>
      <c r="O463" s="3" t="s">
        <v>92</v>
      </c>
      <c r="P463" s="3" t="s">
        <v>92</v>
      </c>
      <c r="Q463" s="3" t="s">
        <v>36</v>
      </c>
      <c r="R463" s="3" t="s">
        <v>74</v>
      </c>
      <c r="S463" s="3"/>
      <c r="T463" s="2">
        <v>4021</v>
      </c>
      <c r="U463" s="3" t="s">
        <v>814</v>
      </c>
      <c r="V463" s="3"/>
      <c r="W463" s="3" t="s">
        <v>39</v>
      </c>
      <c r="X463" s="3" t="s">
        <v>40</v>
      </c>
      <c r="Y463" s="3"/>
      <c r="Z463" s="3"/>
      <c r="AA463" s="3" t="s">
        <v>41</v>
      </c>
    </row>
    <row r="464" spans="1:27" x14ac:dyDescent="0.2">
      <c r="A464" s="5">
        <v>3143</v>
      </c>
      <c r="C464" s="3"/>
      <c r="D464" s="3" t="s">
        <v>952</v>
      </c>
      <c r="E464" s="3" t="s">
        <v>29</v>
      </c>
      <c r="F464" s="3" t="s">
        <v>538</v>
      </c>
      <c r="G464" s="3" t="s">
        <v>586</v>
      </c>
      <c r="H464" s="3" t="s">
        <v>256</v>
      </c>
      <c r="I464" s="3" t="s">
        <v>586</v>
      </c>
      <c r="J464" s="3" t="s">
        <v>48</v>
      </c>
      <c r="K464" s="3" t="s">
        <v>587</v>
      </c>
      <c r="L464" s="3" t="s">
        <v>83</v>
      </c>
      <c r="M464" t="b">
        <v>1</v>
      </c>
      <c r="N464" s="3" t="s">
        <v>35</v>
      </c>
      <c r="O464" s="3" t="s">
        <v>538</v>
      </c>
      <c r="P464" s="3" t="s">
        <v>538</v>
      </c>
      <c r="Q464" s="3" t="s">
        <v>36</v>
      </c>
      <c r="R464" s="3" t="s">
        <v>539</v>
      </c>
      <c r="S464" s="3"/>
      <c r="T464" s="2"/>
      <c r="U464" s="3" t="s">
        <v>814</v>
      </c>
      <c r="V464" s="3"/>
      <c r="W464" s="3" t="s">
        <v>39</v>
      </c>
      <c r="X464" s="3" t="s">
        <v>40</v>
      </c>
      <c r="Y464" s="3"/>
      <c r="Z464" s="3"/>
      <c r="AA464" s="3" t="s">
        <v>41</v>
      </c>
    </row>
    <row r="465" spans="1:27" x14ac:dyDescent="0.2">
      <c r="A465" s="5">
        <v>3144</v>
      </c>
      <c r="C465" s="3"/>
      <c r="D465" s="3" t="s">
        <v>953</v>
      </c>
      <c r="E465" s="3" t="s">
        <v>29</v>
      </c>
      <c r="F465" s="3" t="s">
        <v>538</v>
      </c>
      <c r="G465" s="3" t="s">
        <v>95</v>
      </c>
      <c r="H465" s="3" t="s">
        <v>256</v>
      </c>
      <c r="I465" s="3" t="s">
        <v>95</v>
      </c>
      <c r="J465" s="3" t="s">
        <v>48</v>
      </c>
      <c r="K465" s="3" t="s">
        <v>94</v>
      </c>
      <c r="L465" s="3" t="s">
        <v>95</v>
      </c>
      <c r="M465" t="b">
        <v>1</v>
      </c>
      <c r="N465" s="3" t="s">
        <v>35</v>
      </c>
      <c r="O465" s="3" t="s">
        <v>538</v>
      </c>
      <c r="P465" s="3" t="s">
        <v>538</v>
      </c>
      <c r="Q465" s="3" t="s">
        <v>36</v>
      </c>
      <c r="R465" s="3" t="s">
        <v>539</v>
      </c>
      <c r="S465" s="3"/>
      <c r="T465" s="2"/>
      <c r="U465" s="3" t="s">
        <v>814</v>
      </c>
      <c r="V465" s="3"/>
      <c r="W465" s="3" t="s">
        <v>39</v>
      </c>
      <c r="X465" s="3" t="s">
        <v>40</v>
      </c>
      <c r="Y465" s="3"/>
      <c r="Z465" s="3"/>
      <c r="AA465" s="3" t="s">
        <v>41</v>
      </c>
    </row>
    <row r="466" spans="1:27" x14ac:dyDescent="0.2">
      <c r="A466" s="5">
        <v>3145</v>
      </c>
      <c r="B466">
        <v>38301</v>
      </c>
      <c r="C466" s="3"/>
      <c r="D466" s="3" t="s">
        <v>954</v>
      </c>
      <c r="E466" s="3" t="s">
        <v>29</v>
      </c>
      <c r="F466" s="3" t="s">
        <v>538</v>
      </c>
      <c r="G466" s="3" t="s">
        <v>95</v>
      </c>
      <c r="H466" s="3" t="s">
        <v>256</v>
      </c>
      <c r="I466" s="3" t="s">
        <v>95</v>
      </c>
      <c r="J466" s="3" t="s">
        <v>48</v>
      </c>
      <c r="K466" s="3" t="s">
        <v>94</v>
      </c>
      <c r="L466" s="3" t="s">
        <v>95</v>
      </c>
      <c r="M466" t="b">
        <v>1</v>
      </c>
      <c r="N466" s="3" t="s">
        <v>35</v>
      </c>
      <c r="O466" s="3" t="s">
        <v>538</v>
      </c>
      <c r="P466" s="3" t="s">
        <v>538</v>
      </c>
      <c r="Q466" s="3" t="s">
        <v>36</v>
      </c>
      <c r="R466" s="3" t="s">
        <v>539</v>
      </c>
      <c r="S466" s="3"/>
      <c r="T466" s="2">
        <v>2072</v>
      </c>
      <c r="U466" s="3" t="s">
        <v>814</v>
      </c>
      <c r="V466" s="3"/>
      <c r="W466" s="3" t="s">
        <v>39</v>
      </c>
      <c r="X466" s="3" t="s">
        <v>40</v>
      </c>
      <c r="Y466" s="3"/>
      <c r="Z466" s="3"/>
      <c r="AA466" s="3" t="s">
        <v>41</v>
      </c>
    </row>
    <row r="467" spans="1:27" x14ac:dyDescent="0.2">
      <c r="A467" s="5">
        <v>3146</v>
      </c>
      <c r="B467">
        <v>38351</v>
      </c>
      <c r="C467" s="3"/>
      <c r="D467" s="3" t="s">
        <v>955</v>
      </c>
      <c r="E467" s="3" t="s">
        <v>123</v>
      </c>
      <c r="F467" s="3" t="s">
        <v>136</v>
      </c>
      <c r="G467" s="3" t="s">
        <v>956</v>
      </c>
      <c r="H467" s="3" t="s">
        <v>256</v>
      </c>
      <c r="I467" s="3" t="s">
        <v>956</v>
      </c>
      <c r="J467" s="3" t="s">
        <v>48</v>
      </c>
      <c r="K467" s="3" t="s">
        <v>258</v>
      </c>
      <c r="L467" s="3" t="s">
        <v>83</v>
      </c>
      <c r="M467" t="b">
        <v>1</v>
      </c>
      <c r="N467" s="3" t="s">
        <v>139</v>
      </c>
      <c r="O467" s="3" t="s">
        <v>136</v>
      </c>
      <c r="P467" s="3" t="s">
        <v>140</v>
      </c>
      <c r="Q467" s="3" t="s">
        <v>36</v>
      </c>
      <c r="R467" s="3" t="s">
        <v>74</v>
      </c>
      <c r="S467" s="3" t="s">
        <v>393</v>
      </c>
      <c r="T467" s="2">
        <v>6026</v>
      </c>
      <c r="U467" s="3" t="s">
        <v>814</v>
      </c>
      <c r="V467" s="3"/>
      <c r="W467" s="3" t="s">
        <v>39</v>
      </c>
      <c r="X467" s="3" t="s">
        <v>40</v>
      </c>
      <c r="Y467" s="3"/>
      <c r="Z467" s="3"/>
      <c r="AA467" s="3" t="s">
        <v>41</v>
      </c>
    </row>
    <row r="468" spans="1:27" x14ac:dyDescent="0.2">
      <c r="A468" s="5">
        <v>3147</v>
      </c>
      <c r="C468" s="3"/>
      <c r="D468" s="3" t="s">
        <v>957</v>
      </c>
      <c r="E468" s="3" t="s">
        <v>123</v>
      </c>
      <c r="F468" s="3" t="s">
        <v>136</v>
      </c>
      <c r="G468" s="3" t="s">
        <v>956</v>
      </c>
      <c r="H468" s="3" t="s">
        <v>256</v>
      </c>
      <c r="I468" s="3" t="s">
        <v>956</v>
      </c>
      <c r="J468" s="3" t="s">
        <v>48</v>
      </c>
      <c r="K468" s="3" t="s">
        <v>258</v>
      </c>
      <c r="L468" s="3" t="s">
        <v>83</v>
      </c>
      <c r="M468" t="b">
        <v>1</v>
      </c>
      <c r="N468" s="3" t="s">
        <v>139</v>
      </c>
      <c r="O468" s="3" t="s">
        <v>136</v>
      </c>
      <c r="P468" s="3" t="s">
        <v>140</v>
      </c>
      <c r="Q468" s="3" t="s">
        <v>36</v>
      </c>
      <c r="R468" s="3" t="s">
        <v>74</v>
      </c>
      <c r="S468" s="3"/>
      <c r="T468" s="2"/>
      <c r="U468" s="3" t="s">
        <v>814</v>
      </c>
      <c r="V468" s="3"/>
      <c r="W468" s="3" t="s">
        <v>39</v>
      </c>
      <c r="X468" s="3" t="s">
        <v>40</v>
      </c>
      <c r="Y468" s="3"/>
      <c r="Z468" s="3"/>
      <c r="AA468" s="3" t="s">
        <v>41</v>
      </c>
    </row>
    <row r="469" spans="1:27" x14ac:dyDescent="0.2">
      <c r="A469" s="5">
        <v>3148</v>
      </c>
      <c r="B469">
        <v>38324</v>
      </c>
      <c r="C469" s="3"/>
      <c r="D469" s="3" t="s">
        <v>958</v>
      </c>
      <c r="E469" s="3" t="s">
        <v>91</v>
      </c>
      <c r="F469" s="3" t="s">
        <v>92</v>
      </c>
      <c r="G469" s="3" t="s">
        <v>959</v>
      </c>
      <c r="H469" s="3" t="s">
        <v>256</v>
      </c>
      <c r="I469" s="3" t="s">
        <v>959</v>
      </c>
      <c r="J469" s="3" t="s">
        <v>81</v>
      </c>
      <c r="K469" s="3" t="s">
        <v>258</v>
      </c>
      <c r="L469" s="3" t="s">
        <v>95</v>
      </c>
      <c r="M469" t="b">
        <v>1</v>
      </c>
      <c r="N469" s="3" t="s">
        <v>84</v>
      </c>
      <c r="O469" s="3" t="s">
        <v>92</v>
      </c>
      <c r="P469" s="3" t="s">
        <v>92</v>
      </c>
      <c r="Q469" s="3" t="s">
        <v>36</v>
      </c>
      <c r="R469" s="3" t="s">
        <v>74</v>
      </c>
      <c r="S469" s="3"/>
      <c r="T469" s="2">
        <v>4092</v>
      </c>
      <c r="U469" s="3" t="s">
        <v>95</v>
      </c>
      <c r="V469" s="3"/>
      <c r="W469" s="3" t="s">
        <v>39</v>
      </c>
      <c r="X469" s="3" t="s">
        <v>40</v>
      </c>
      <c r="Y469" s="3"/>
      <c r="Z469" s="3"/>
      <c r="AA469" s="3" t="s">
        <v>41</v>
      </c>
    </row>
    <row r="470" spans="1:27" x14ac:dyDescent="0.2">
      <c r="A470" s="5">
        <v>3149</v>
      </c>
      <c r="B470">
        <v>38413</v>
      </c>
      <c r="C470" s="3"/>
      <c r="D470" s="3" t="s">
        <v>960</v>
      </c>
      <c r="E470" s="3" t="s">
        <v>91</v>
      </c>
      <c r="F470" s="3" t="s">
        <v>92</v>
      </c>
      <c r="G470" s="3" t="s">
        <v>959</v>
      </c>
      <c r="H470" s="3" t="s">
        <v>256</v>
      </c>
      <c r="I470" s="3" t="s">
        <v>959</v>
      </c>
      <c r="J470" s="3" t="s">
        <v>81</v>
      </c>
      <c r="K470" s="3" t="s">
        <v>258</v>
      </c>
      <c r="L470" s="3" t="s">
        <v>95</v>
      </c>
      <c r="M470" t="b">
        <v>1</v>
      </c>
      <c r="N470" s="3" t="s">
        <v>84</v>
      </c>
      <c r="O470" s="3" t="s">
        <v>92</v>
      </c>
      <c r="P470" s="3" t="s">
        <v>92</v>
      </c>
      <c r="Q470" s="3" t="s">
        <v>36</v>
      </c>
      <c r="R470" s="3" t="s">
        <v>74</v>
      </c>
      <c r="S470" s="3"/>
      <c r="T470" s="2">
        <v>4092</v>
      </c>
      <c r="U470" s="3" t="s">
        <v>95</v>
      </c>
      <c r="V470" s="3"/>
      <c r="W470" s="3" t="s">
        <v>39</v>
      </c>
      <c r="X470" s="3" t="s">
        <v>40</v>
      </c>
      <c r="Y470" s="3"/>
      <c r="Z470" s="3"/>
      <c r="AA470" s="3" t="s">
        <v>41</v>
      </c>
    </row>
    <row r="471" spans="1:27" x14ac:dyDescent="0.2">
      <c r="A471" s="5">
        <v>3150</v>
      </c>
      <c r="B471">
        <v>38409</v>
      </c>
      <c r="C471" s="3"/>
      <c r="D471" s="3" t="s">
        <v>961</v>
      </c>
      <c r="E471" s="3" t="s">
        <v>91</v>
      </c>
      <c r="F471" s="3" t="s">
        <v>92</v>
      </c>
      <c r="G471" s="3" t="s">
        <v>959</v>
      </c>
      <c r="H471" s="3" t="s">
        <v>256</v>
      </c>
      <c r="I471" s="3" t="s">
        <v>959</v>
      </c>
      <c r="J471" s="3" t="s">
        <v>81</v>
      </c>
      <c r="K471" s="3" t="s">
        <v>258</v>
      </c>
      <c r="L471" s="3" t="s">
        <v>95</v>
      </c>
      <c r="M471" t="b">
        <v>1</v>
      </c>
      <c r="N471" s="3" t="s">
        <v>84</v>
      </c>
      <c r="O471" s="3" t="s">
        <v>92</v>
      </c>
      <c r="P471" s="3" t="s">
        <v>92</v>
      </c>
      <c r="Q471" s="3" t="s">
        <v>36</v>
      </c>
      <c r="R471" s="3" t="s">
        <v>74</v>
      </c>
      <c r="S471" s="3"/>
      <c r="T471" s="2">
        <v>4092</v>
      </c>
      <c r="U471" s="3" t="s">
        <v>95</v>
      </c>
      <c r="V471" s="3"/>
      <c r="W471" s="3" t="s">
        <v>39</v>
      </c>
      <c r="X471" s="3" t="s">
        <v>40</v>
      </c>
      <c r="Y471" s="3"/>
      <c r="Z471" s="3"/>
      <c r="AA471" s="3" t="s">
        <v>41</v>
      </c>
    </row>
    <row r="472" spans="1:27" x14ac:dyDescent="0.2">
      <c r="A472" s="5">
        <v>3151</v>
      </c>
      <c r="B472">
        <v>38585</v>
      </c>
      <c r="C472" s="3"/>
      <c r="D472" s="3" t="s">
        <v>962</v>
      </c>
      <c r="E472" s="3" t="s">
        <v>91</v>
      </c>
      <c r="F472" s="3" t="s">
        <v>92</v>
      </c>
      <c r="G472" s="3" t="s">
        <v>959</v>
      </c>
      <c r="H472" s="3" t="s">
        <v>256</v>
      </c>
      <c r="I472" s="3" t="s">
        <v>959</v>
      </c>
      <c r="J472" s="3" t="s">
        <v>81</v>
      </c>
      <c r="K472" s="3" t="s">
        <v>258</v>
      </c>
      <c r="L472" s="3" t="s">
        <v>95</v>
      </c>
      <c r="M472" t="b">
        <v>1</v>
      </c>
      <c r="N472" s="3" t="s">
        <v>84</v>
      </c>
      <c r="O472" s="3" t="s">
        <v>92</v>
      </c>
      <c r="P472" s="3" t="s">
        <v>92</v>
      </c>
      <c r="Q472" s="3" t="s">
        <v>36</v>
      </c>
      <c r="R472" s="3" t="s">
        <v>74</v>
      </c>
      <c r="S472" s="3"/>
      <c r="T472" s="2">
        <v>4092</v>
      </c>
      <c r="U472" s="3" t="s">
        <v>95</v>
      </c>
      <c r="V472" s="3"/>
      <c r="W472" s="3" t="s">
        <v>39</v>
      </c>
      <c r="X472" s="3" t="s">
        <v>40</v>
      </c>
      <c r="Y472" s="3"/>
      <c r="Z472" s="3"/>
      <c r="AA472" s="3" t="s">
        <v>41</v>
      </c>
    </row>
    <row r="473" spans="1:27" x14ac:dyDescent="0.2">
      <c r="A473" s="5">
        <v>3152</v>
      </c>
      <c r="B473">
        <v>38411</v>
      </c>
      <c r="C473" s="3"/>
      <c r="D473" s="3" t="s">
        <v>963</v>
      </c>
      <c r="E473" s="3" t="s">
        <v>91</v>
      </c>
      <c r="F473" s="3" t="s">
        <v>92</v>
      </c>
      <c r="G473" s="3" t="s">
        <v>959</v>
      </c>
      <c r="H473" s="3" t="s">
        <v>256</v>
      </c>
      <c r="I473" s="3" t="s">
        <v>959</v>
      </c>
      <c r="J473" s="3" t="s">
        <v>81</v>
      </c>
      <c r="K473" s="3" t="s">
        <v>258</v>
      </c>
      <c r="L473" s="3" t="s">
        <v>95</v>
      </c>
      <c r="M473" t="b">
        <v>1</v>
      </c>
      <c r="N473" s="3" t="s">
        <v>84</v>
      </c>
      <c r="O473" s="3" t="s">
        <v>92</v>
      </c>
      <c r="P473" s="3" t="s">
        <v>92</v>
      </c>
      <c r="Q473" s="3" t="s">
        <v>36</v>
      </c>
      <c r="R473" s="3" t="s">
        <v>74</v>
      </c>
      <c r="S473" s="3"/>
      <c r="T473" s="2">
        <v>4092</v>
      </c>
      <c r="U473" s="3" t="s">
        <v>95</v>
      </c>
      <c r="V473" s="3"/>
      <c r="W473" s="3" t="s">
        <v>39</v>
      </c>
      <c r="X473" s="3" t="s">
        <v>40</v>
      </c>
      <c r="Y473" s="3"/>
      <c r="Z473" s="3"/>
      <c r="AA473" s="3" t="s">
        <v>41</v>
      </c>
    </row>
    <row r="474" spans="1:27" x14ac:dyDescent="0.2">
      <c r="A474" s="5">
        <v>3153</v>
      </c>
      <c r="B474">
        <v>36978</v>
      </c>
      <c r="C474" s="3"/>
      <c r="D474" s="3" t="s">
        <v>964</v>
      </c>
      <c r="E474" s="3" t="s">
        <v>91</v>
      </c>
      <c r="F474" s="3" t="s">
        <v>92</v>
      </c>
      <c r="G474" s="3" t="s">
        <v>959</v>
      </c>
      <c r="H474" s="3" t="s">
        <v>256</v>
      </c>
      <c r="I474" s="3" t="s">
        <v>959</v>
      </c>
      <c r="J474" s="3" t="s">
        <v>81</v>
      </c>
      <c r="K474" s="3" t="s">
        <v>258</v>
      </c>
      <c r="L474" s="3" t="s">
        <v>95</v>
      </c>
      <c r="M474" t="b">
        <v>1</v>
      </c>
      <c r="N474" s="3" t="s">
        <v>84</v>
      </c>
      <c r="O474" s="3" t="s">
        <v>92</v>
      </c>
      <c r="P474" s="3" t="s">
        <v>92</v>
      </c>
      <c r="Q474" s="3" t="s">
        <v>36</v>
      </c>
      <c r="R474" s="3" t="s">
        <v>74</v>
      </c>
      <c r="S474" s="3"/>
      <c r="T474" s="2">
        <v>4092</v>
      </c>
      <c r="U474" s="3" t="s">
        <v>95</v>
      </c>
      <c r="V474" s="3"/>
      <c r="W474" s="3" t="s">
        <v>39</v>
      </c>
      <c r="X474" s="3" t="s">
        <v>40</v>
      </c>
      <c r="Y474" s="3"/>
      <c r="Z474" s="3"/>
      <c r="AA474" s="3" t="s">
        <v>41</v>
      </c>
    </row>
    <row r="475" spans="1:27" x14ac:dyDescent="0.2">
      <c r="A475" s="5">
        <v>3154</v>
      </c>
      <c r="B475">
        <v>39053</v>
      </c>
      <c r="C475" s="3" t="s">
        <v>965</v>
      </c>
      <c r="D475" s="3" t="s">
        <v>966</v>
      </c>
      <c r="E475" s="3" t="s">
        <v>123</v>
      </c>
      <c r="F475" s="3" t="s">
        <v>136</v>
      </c>
      <c r="G475" s="3" t="s">
        <v>158</v>
      </c>
      <c r="H475" s="3" t="s">
        <v>32</v>
      </c>
      <c r="I475" s="3" t="s">
        <v>158</v>
      </c>
      <c r="J475" s="3" t="s">
        <v>48</v>
      </c>
      <c r="K475" s="3" t="s">
        <v>159</v>
      </c>
      <c r="L475" s="3" t="s">
        <v>83</v>
      </c>
      <c r="M475" t="b">
        <v>1</v>
      </c>
      <c r="N475" s="3" t="s">
        <v>139</v>
      </c>
      <c r="O475" s="3" t="s">
        <v>136</v>
      </c>
      <c r="P475" s="3" t="s">
        <v>140</v>
      </c>
      <c r="Q475" s="3" t="s">
        <v>36</v>
      </c>
      <c r="R475" s="3" t="s">
        <v>74</v>
      </c>
      <c r="S475" s="3"/>
      <c r="T475" s="2">
        <v>6114</v>
      </c>
      <c r="U475" s="3" t="s">
        <v>83</v>
      </c>
      <c r="V475" s="3"/>
      <c r="W475" s="3" t="s">
        <v>39</v>
      </c>
      <c r="X475" s="3" t="s">
        <v>40</v>
      </c>
      <c r="Y475" s="3"/>
      <c r="Z475" s="3"/>
      <c r="AA475" s="3" t="s">
        <v>41</v>
      </c>
    </row>
    <row r="476" spans="1:27" x14ac:dyDescent="0.2">
      <c r="A476" s="5">
        <v>3155</v>
      </c>
      <c r="B476">
        <v>39052</v>
      </c>
      <c r="C476" s="3" t="s">
        <v>967</v>
      </c>
      <c r="D476" s="3" t="s">
        <v>968</v>
      </c>
      <c r="E476" s="3" t="s">
        <v>123</v>
      </c>
      <c r="F476" s="3" t="s">
        <v>136</v>
      </c>
      <c r="G476" s="3" t="s">
        <v>158</v>
      </c>
      <c r="H476" s="3" t="s">
        <v>32</v>
      </c>
      <c r="I476" s="3" t="s">
        <v>158</v>
      </c>
      <c r="J476" s="3" t="s">
        <v>48</v>
      </c>
      <c r="K476" s="3" t="s">
        <v>159</v>
      </c>
      <c r="L476" s="3" t="s">
        <v>83</v>
      </c>
      <c r="M476" t="b">
        <v>1</v>
      </c>
      <c r="N476" s="3" t="s">
        <v>139</v>
      </c>
      <c r="O476" s="3" t="s">
        <v>136</v>
      </c>
      <c r="P476" s="3" t="s">
        <v>140</v>
      </c>
      <c r="Q476" s="3" t="s">
        <v>36</v>
      </c>
      <c r="R476" s="3" t="s">
        <v>74</v>
      </c>
      <c r="S476" s="3"/>
      <c r="T476" s="2">
        <v>6114</v>
      </c>
      <c r="U476" s="3" t="s">
        <v>83</v>
      </c>
      <c r="V476" s="3"/>
      <c r="W476" s="3" t="s">
        <v>39</v>
      </c>
      <c r="X476" s="3" t="s">
        <v>40</v>
      </c>
      <c r="Y476" s="3"/>
      <c r="Z476" s="3"/>
      <c r="AA476" s="3" t="s">
        <v>41</v>
      </c>
    </row>
    <row r="477" spans="1:27" x14ac:dyDescent="0.2">
      <c r="A477" s="5">
        <v>3156</v>
      </c>
      <c r="B477">
        <v>39057</v>
      </c>
      <c r="C477" s="3"/>
      <c r="D477" s="3" t="s">
        <v>969</v>
      </c>
      <c r="E477" s="3" t="s">
        <v>147</v>
      </c>
      <c r="F477" s="3" t="s">
        <v>148</v>
      </c>
      <c r="G477" s="3" t="s">
        <v>137</v>
      </c>
      <c r="H477" s="3" t="s">
        <v>32</v>
      </c>
      <c r="I477" s="3" t="s">
        <v>137</v>
      </c>
      <c r="J477" s="3" t="s">
        <v>48</v>
      </c>
      <c r="K477" s="3" t="s">
        <v>138</v>
      </c>
      <c r="L477" s="3" t="s">
        <v>83</v>
      </c>
      <c r="M477" t="b">
        <v>1</v>
      </c>
      <c r="N477" s="3" t="s">
        <v>139</v>
      </c>
      <c r="O477" s="3" t="s">
        <v>148</v>
      </c>
      <c r="P477" s="3" t="s">
        <v>148</v>
      </c>
      <c r="Q477" s="3" t="s">
        <v>116</v>
      </c>
      <c r="R477" s="3" t="s">
        <v>149</v>
      </c>
      <c r="S477" s="3"/>
      <c r="T477" s="2">
        <v>6019</v>
      </c>
      <c r="U477" s="3" t="s">
        <v>83</v>
      </c>
      <c r="V477" s="3"/>
      <c r="W477" s="3" t="s">
        <v>39</v>
      </c>
      <c r="X477" s="3" t="s">
        <v>40</v>
      </c>
      <c r="Y477" s="3"/>
      <c r="Z477" s="3"/>
      <c r="AA477" s="3" t="s">
        <v>41</v>
      </c>
    </row>
    <row r="478" spans="1:27" x14ac:dyDescent="0.2">
      <c r="A478" s="5">
        <v>3157</v>
      </c>
      <c r="B478">
        <v>38995</v>
      </c>
      <c r="C478" s="3"/>
      <c r="D478" s="3" t="s">
        <v>970</v>
      </c>
      <c r="E478" s="3" t="s">
        <v>147</v>
      </c>
      <c r="F478" s="3" t="s">
        <v>148</v>
      </c>
      <c r="G478" s="3" t="s">
        <v>137</v>
      </c>
      <c r="H478" s="3" t="s">
        <v>32</v>
      </c>
      <c r="I478" s="3" t="s">
        <v>137</v>
      </c>
      <c r="J478" s="3" t="s">
        <v>48</v>
      </c>
      <c r="K478" s="3" t="s">
        <v>138</v>
      </c>
      <c r="L478" s="3" t="s">
        <v>83</v>
      </c>
      <c r="M478" t="b">
        <v>1</v>
      </c>
      <c r="N478" s="3" t="s">
        <v>139</v>
      </c>
      <c r="O478" s="3" t="s">
        <v>148</v>
      </c>
      <c r="P478" s="3" t="s">
        <v>148</v>
      </c>
      <c r="Q478" s="3" t="s">
        <v>116</v>
      </c>
      <c r="R478" s="3" t="s">
        <v>149</v>
      </c>
      <c r="S478" s="3"/>
      <c r="T478" s="2">
        <v>6019</v>
      </c>
      <c r="U478" s="3" t="s">
        <v>83</v>
      </c>
      <c r="V478" s="3"/>
      <c r="W478" s="3" t="s">
        <v>39</v>
      </c>
      <c r="X478" s="3" t="s">
        <v>40</v>
      </c>
      <c r="Y478" s="3"/>
      <c r="Z478" s="3"/>
      <c r="AA478" s="3" t="s">
        <v>41</v>
      </c>
    </row>
    <row r="479" spans="1:27" x14ac:dyDescent="0.2">
      <c r="A479" s="5">
        <v>3159</v>
      </c>
      <c r="B479">
        <v>33611</v>
      </c>
      <c r="C479" s="3"/>
      <c r="D479" s="3" t="s">
        <v>971</v>
      </c>
      <c r="E479" s="3" t="s">
        <v>71</v>
      </c>
      <c r="F479" s="3" t="s">
        <v>72</v>
      </c>
      <c r="G479" s="3" t="s">
        <v>47</v>
      </c>
      <c r="H479" s="3" t="s">
        <v>32</v>
      </c>
      <c r="I479" s="3" t="s">
        <v>47</v>
      </c>
      <c r="J479" s="3" t="s">
        <v>48</v>
      </c>
      <c r="K479" s="3" t="s">
        <v>49</v>
      </c>
      <c r="L479" s="3" t="s">
        <v>50</v>
      </c>
      <c r="M479" t="b">
        <v>1</v>
      </c>
      <c r="N479" s="3" t="s">
        <v>73</v>
      </c>
      <c r="O479" s="3" t="s">
        <v>72</v>
      </c>
      <c r="P479" s="3" t="s">
        <v>72</v>
      </c>
      <c r="Q479" s="3" t="s">
        <v>36</v>
      </c>
      <c r="R479" s="3" t="s">
        <v>74</v>
      </c>
      <c r="S479" s="3"/>
      <c r="T479" s="2">
        <v>2000</v>
      </c>
      <c r="U479" s="3" t="s">
        <v>50</v>
      </c>
      <c r="V479" s="3"/>
      <c r="W479" s="3" t="s">
        <v>39</v>
      </c>
      <c r="X479" s="3" t="s">
        <v>40</v>
      </c>
      <c r="Y479" s="3"/>
      <c r="Z479" s="3"/>
      <c r="AA479" s="3" t="s">
        <v>41</v>
      </c>
    </row>
    <row r="480" spans="1:27" x14ac:dyDescent="0.2">
      <c r="A480" s="5">
        <v>3160</v>
      </c>
      <c r="B480">
        <v>34551</v>
      </c>
      <c r="C480" s="3"/>
      <c r="D480" s="3" t="s">
        <v>972</v>
      </c>
      <c r="E480" s="3" t="s">
        <v>66</v>
      </c>
      <c r="F480" s="3" t="s">
        <v>67</v>
      </c>
      <c r="G480" s="3" t="s">
        <v>113</v>
      </c>
      <c r="H480" s="3" t="s">
        <v>32</v>
      </c>
      <c r="I480" s="3" t="s">
        <v>113</v>
      </c>
      <c r="J480" s="3" t="s">
        <v>48</v>
      </c>
      <c r="K480" s="3" t="s">
        <v>114</v>
      </c>
      <c r="L480" s="3" t="s">
        <v>115</v>
      </c>
      <c r="M480" t="b">
        <v>1</v>
      </c>
      <c r="N480" s="3" t="s">
        <v>35</v>
      </c>
      <c r="O480" s="3" t="s">
        <v>67</v>
      </c>
      <c r="P480" s="3" t="s">
        <v>67</v>
      </c>
      <c r="Q480" s="3" t="s">
        <v>68</v>
      </c>
      <c r="R480" s="3" t="s">
        <v>69</v>
      </c>
      <c r="S480" s="3"/>
      <c r="T480" s="2">
        <v>3000</v>
      </c>
      <c r="U480" s="3" t="s">
        <v>115</v>
      </c>
      <c r="V480" s="3"/>
      <c r="W480" s="3" t="s">
        <v>39</v>
      </c>
      <c r="X480" s="3" t="s">
        <v>40</v>
      </c>
      <c r="Y480" s="3"/>
      <c r="Z480" s="3"/>
      <c r="AA480" s="3" t="s">
        <v>41</v>
      </c>
    </row>
    <row r="481" spans="1:27" x14ac:dyDescent="0.2">
      <c r="A481" s="5">
        <v>3161</v>
      </c>
      <c r="B481">
        <v>34586</v>
      </c>
      <c r="C481" s="3"/>
      <c r="D481" s="3" t="s">
        <v>973</v>
      </c>
      <c r="E481" s="3" t="s">
        <v>71</v>
      </c>
      <c r="F481" s="3" t="s">
        <v>72</v>
      </c>
      <c r="G481" s="3" t="s">
        <v>47</v>
      </c>
      <c r="H481" s="3" t="s">
        <v>32</v>
      </c>
      <c r="I481" s="3" t="s">
        <v>47</v>
      </c>
      <c r="J481" s="3" t="s">
        <v>48</v>
      </c>
      <c r="K481" s="3" t="s">
        <v>49</v>
      </c>
      <c r="L481" s="3" t="s">
        <v>50</v>
      </c>
      <c r="M481" t="b">
        <v>1</v>
      </c>
      <c r="N481" s="3" t="s">
        <v>73</v>
      </c>
      <c r="O481" s="3" t="s">
        <v>72</v>
      </c>
      <c r="P481" s="3" t="s">
        <v>72</v>
      </c>
      <c r="Q481" s="3" t="s">
        <v>36</v>
      </c>
      <c r="R481" s="3" t="s">
        <v>74</v>
      </c>
      <c r="S481" s="3"/>
      <c r="T481" s="2">
        <v>2000</v>
      </c>
      <c r="U481" s="3" t="s">
        <v>50</v>
      </c>
      <c r="V481" s="3"/>
      <c r="W481" s="3" t="s">
        <v>39</v>
      </c>
      <c r="X481" s="3" t="s">
        <v>40</v>
      </c>
      <c r="Y481" s="3"/>
      <c r="Z481" s="3"/>
      <c r="AA481" s="3" t="s">
        <v>41</v>
      </c>
    </row>
    <row r="482" spans="1:27" x14ac:dyDescent="0.2">
      <c r="A482" s="5">
        <v>3162</v>
      </c>
      <c r="B482">
        <v>35778</v>
      </c>
      <c r="C482" s="3"/>
      <c r="D482" s="3" t="s">
        <v>974</v>
      </c>
      <c r="E482" s="3" t="s">
        <v>91</v>
      </c>
      <c r="F482" s="3" t="s">
        <v>92</v>
      </c>
      <c r="G482" s="3" t="s">
        <v>100</v>
      </c>
      <c r="H482" s="3" t="s">
        <v>32</v>
      </c>
      <c r="I482" s="3" t="s">
        <v>100</v>
      </c>
      <c r="J482" s="3" t="s">
        <v>48</v>
      </c>
      <c r="K482" s="3" t="s">
        <v>101</v>
      </c>
      <c r="L482" s="3" t="s">
        <v>95</v>
      </c>
      <c r="M482" t="b">
        <v>1</v>
      </c>
      <c r="N482" s="3" t="s">
        <v>84</v>
      </c>
      <c r="O482" s="3" t="s">
        <v>92</v>
      </c>
      <c r="P482" s="3" t="s">
        <v>92</v>
      </c>
      <c r="Q482" s="3" t="s">
        <v>36</v>
      </c>
      <c r="R482" s="3" t="s">
        <v>74</v>
      </c>
      <c r="S482" s="3"/>
      <c r="T482" s="2">
        <v>4024</v>
      </c>
      <c r="U482" s="3" t="s">
        <v>95</v>
      </c>
      <c r="V482" s="3"/>
      <c r="W482" s="3" t="s">
        <v>39</v>
      </c>
      <c r="X482" s="3" t="s">
        <v>40</v>
      </c>
      <c r="Y482" s="3"/>
      <c r="Z482" s="3"/>
      <c r="AA482" s="3" t="s">
        <v>41</v>
      </c>
    </row>
    <row r="483" spans="1:27" x14ac:dyDescent="0.2">
      <c r="A483" s="5">
        <v>3163</v>
      </c>
      <c r="B483">
        <v>36756</v>
      </c>
      <c r="C483" s="3" t="s">
        <v>975</v>
      </c>
      <c r="D483" s="3" t="s">
        <v>976</v>
      </c>
      <c r="E483" s="3" t="s">
        <v>66</v>
      </c>
      <c r="F483" s="3" t="s">
        <v>67</v>
      </c>
      <c r="G483" s="3" t="s">
        <v>274</v>
      </c>
      <c r="H483" s="3" t="s">
        <v>32</v>
      </c>
      <c r="I483" s="3" t="s">
        <v>274</v>
      </c>
      <c r="J483" s="3" t="s">
        <v>81</v>
      </c>
      <c r="K483" s="3" t="s">
        <v>275</v>
      </c>
      <c r="L483" s="3" t="s">
        <v>95</v>
      </c>
      <c r="M483" t="b">
        <v>1</v>
      </c>
      <c r="N483" s="3" t="s">
        <v>35</v>
      </c>
      <c r="O483" s="3" t="s">
        <v>67</v>
      </c>
      <c r="P483" s="3" t="s">
        <v>67</v>
      </c>
      <c r="Q483" s="3" t="s">
        <v>68</v>
      </c>
      <c r="R483" s="3" t="s">
        <v>69</v>
      </c>
      <c r="S483" s="3"/>
      <c r="T483" s="2">
        <v>4128</v>
      </c>
      <c r="U483" s="3" t="s">
        <v>81</v>
      </c>
      <c r="V483" s="3"/>
      <c r="W483" s="3" t="s">
        <v>39</v>
      </c>
      <c r="X483" s="3" t="s">
        <v>40</v>
      </c>
      <c r="Y483" s="3"/>
      <c r="Z483" s="3"/>
      <c r="AA483" s="3" t="s">
        <v>41</v>
      </c>
    </row>
    <row r="484" spans="1:27" x14ac:dyDescent="0.2">
      <c r="A484" s="5">
        <v>3164</v>
      </c>
      <c r="B484">
        <v>37271</v>
      </c>
      <c r="C484" s="3"/>
      <c r="D484" s="3" t="s">
        <v>977</v>
      </c>
      <c r="E484" s="3" t="s">
        <v>29</v>
      </c>
      <c r="F484" s="3" t="s">
        <v>538</v>
      </c>
      <c r="G484" s="3" t="s">
        <v>100</v>
      </c>
      <c r="H484" s="3" t="s">
        <v>32</v>
      </c>
      <c r="I484" s="3" t="s">
        <v>100</v>
      </c>
      <c r="J484" s="3" t="s">
        <v>48</v>
      </c>
      <c r="K484" s="3" t="s">
        <v>101</v>
      </c>
      <c r="L484" s="3" t="s">
        <v>95</v>
      </c>
      <c r="M484" t="b">
        <v>1</v>
      </c>
      <c r="N484" s="3" t="s">
        <v>35</v>
      </c>
      <c r="O484" s="3" t="s">
        <v>538</v>
      </c>
      <c r="P484" s="3" t="s">
        <v>538</v>
      </c>
      <c r="Q484" s="3" t="s">
        <v>36</v>
      </c>
      <c r="R484" s="3" t="s">
        <v>539</v>
      </c>
      <c r="S484" s="3"/>
      <c r="T484" s="2">
        <v>4024</v>
      </c>
      <c r="U484" s="3" t="s">
        <v>95</v>
      </c>
      <c r="V484" s="3"/>
      <c r="W484" s="3" t="s">
        <v>39</v>
      </c>
      <c r="X484" s="3" t="s">
        <v>40</v>
      </c>
      <c r="Y484" s="3"/>
      <c r="Z484" s="3"/>
      <c r="AA484" s="3" t="s">
        <v>41</v>
      </c>
    </row>
    <row r="485" spans="1:27" x14ac:dyDescent="0.2">
      <c r="A485" s="5">
        <v>3165</v>
      </c>
      <c r="B485">
        <v>37345</v>
      </c>
      <c r="C485" s="3"/>
      <c r="D485" s="3" t="s">
        <v>978</v>
      </c>
      <c r="E485" s="3" t="s">
        <v>29</v>
      </c>
      <c r="F485" s="3" t="s">
        <v>30</v>
      </c>
      <c r="G485" s="3" t="s">
        <v>224</v>
      </c>
      <c r="H485" s="3" t="s">
        <v>32</v>
      </c>
      <c r="I485" s="3" t="s">
        <v>224</v>
      </c>
      <c r="J485" s="3" t="s">
        <v>48</v>
      </c>
      <c r="K485" s="3" t="s">
        <v>225</v>
      </c>
      <c r="L485" s="3" t="s">
        <v>95</v>
      </c>
      <c r="M485" t="b">
        <v>1</v>
      </c>
      <c r="N485" s="3" t="s">
        <v>35</v>
      </c>
      <c r="O485" s="3" t="s">
        <v>30</v>
      </c>
      <c r="P485" s="3" t="s">
        <v>30</v>
      </c>
      <c r="Q485" s="3" t="s">
        <v>36</v>
      </c>
      <c r="R485" s="3" t="s">
        <v>37</v>
      </c>
      <c r="S485" s="3"/>
      <c r="T485" s="2">
        <v>4001</v>
      </c>
      <c r="U485" s="3" t="s">
        <v>95</v>
      </c>
      <c r="V485" s="3"/>
      <c r="W485" s="3" t="s">
        <v>39</v>
      </c>
      <c r="X485" s="3" t="s">
        <v>40</v>
      </c>
      <c r="Y485" s="3"/>
      <c r="Z485" s="3"/>
      <c r="AA485" s="3" t="s">
        <v>41</v>
      </c>
    </row>
    <row r="486" spans="1:27" x14ac:dyDescent="0.2">
      <c r="A486" s="5">
        <v>3166</v>
      </c>
      <c r="B486">
        <v>37786</v>
      </c>
      <c r="C486" s="3" t="s">
        <v>979</v>
      </c>
      <c r="D486" s="3" t="s">
        <v>980</v>
      </c>
      <c r="E486" s="3" t="s">
        <v>123</v>
      </c>
      <c r="F486" s="3" t="s">
        <v>124</v>
      </c>
      <c r="G486" s="3" t="s">
        <v>113</v>
      </c>
      <c r="H486" s="3" t="s">
        <v>32</v>
      </c>
      <c r="I486" s="3" t="s">
        <v>113</v>
      </c>
      <c r="J486" s="3" t="s">
        <v>48</v>
      </c>
      <c r="K486" s="3" t="s">
        <v>114</v>
      </c>
      <c r="L486" s="3" t="s">
        <v>115</v>
      </c>
      <c r="M486" t="b">
        <v>1</v>
      </c>
      <c r="N486" s="3" t="s">
        <v>73</v>
      </c>
      <c r="O486" s="3" t="s">
        <v>124</v>
      </c>
      <c r="P486" s="3" t="s">
        <v>124</v>
      </c>
      <c r="Q486" s="3" t="s">
        <v>36</v>
      </c>
      <c r="R486" s="3" t="s">
        <v>74</v>
      </c>
      <c r="S486" s="3"/>
      <c r="T486" s="2">
        <v>3000</v>
      </c>
      <c r="U486" s="3" t="s">
        <v>115</v>
      </c>
      <c r="V486" s="3"/>
      <c r="W486" s="3" t="s">
        <v>39</v>
      </c>
      <c r="X486" s="3" t="s">
        <v>40</v>
      </c>
      <c r="Y486" s="3"/>
      <c r="Z486" s="3">
        <v>3818</v>
      </c>
      <c r="AA486" s="3" t="s">
        <v>221</v>
      </c>
    </row>
    <row r="487" spans="1:27" x14ac:dyDescent="0.2">
      <c r="A487" s="5">
        <v>3167</v>
      </c>
      <c r="B487">
        <v>38041</v>
      </c>
      <c r="C487" s="3"/>
      <c r="D487" s="3" t="s">
        <v>981</v>
      </c>
      <c r="E487" s="3" t="s">
        <v>119</v>
      </c>
      <c r="F487" s="3" t="s">
        <v>120</v>
      </c>
      <c r="G487" s="3" t="s">
        <v>113</v>
      </c>
      <c r="H487" s="3" t="s">
        <v>32</v>
      </c>
      <c r="I487" s="3" t="s">
        <v>113</v>
      </c>
      <c r="J487" s="3" t="s">
        <v>48</v>
      </c>
      <c r="K487" s="3" t="s">
        <v>114</v>
      </c>
      <c r="L487" s="3" t="s">
        <v>115</v>
      </c>
      <c r="M487" t="b">
        <v>1</v>
      </c>
      <c r="N487" s="3" t="s">
        <v>73</v>
      </c>
      <c r="O487" s="3" t="s">
        <v>120</v>
      </c>
      <c r="P487" s="3" t="s">
        <v>120</v>
      </c>
      <c r="Q487" s="3" t="s">
        <v>36</v>
      </c>
      <c r="R487" s="3" t="s">
        <v>74</v>
      </c>
      <c r="S487" s="3"/>
      <c r="T487" s="2">
        <v>3000</v>
      </c>
      <c r="U487" s="3" t="s">
        <v>115</v>
      </c>
      <c r="V487" s="3"/>
      <c r="W487" s="3" t="s">
        <v>39</v>
      </c>
      <c r="X487" s="3" t="s">
        <v>40</v>
      </c>
      <c r="Y487" s="3"/>
      <c r="Z487" s="3"/>
      <c r="AA487" s="3" t="s">
        <v>41</v>
      </c>
    </row>
    <row r="488" spans="1:27" x14ac:dyDescent="0.2">
      <c r="A488" s="5">
        <v>3168</v>
      </c>
      <c r="B488">
        <v>38948</v>
      </c>
      <c r="C488" s="3" t="s">
        <v>982</v>
      </c>
      <c r="D488" s="3" t="s">
        <v>983</v>
      </c>
      <c r="E488" s="3" t="s">
        <v>346</v>
      </c>
      <c r="F488" s="3" t="s">
        <v>347</v>
      </c>
      <c r="G488" s="3" t="s">
        <v>31</v>
      </c>
      <c r="H488" s="3" t="s">
        <v>32</v>
      </c>
      <c r="I488" s="3" t="s">
        <v>33</v>
      </c>
      <c r="J488" s="3" t="s">
        <v>31</v>
      </c>
      <c r="K488" s="3" t="s">
        <v>34</v>
      </c>
      <c r="L488" s="3" t="s">
        <v>31</v>
      </c>
      <c r="M488" t="b">
        <v>1</v>
      </c>
      <c r="N488" s="3" t="s">
        <v>84</v>
      </c>
      <c r="O488" s="3" t="s">
        <v>347</v>
      </c>
      <c r="P488" s="3" t="s">
        <v>347</v>
      </c>
      <c r="Q488" s="3" t="s">
        <v>116</v>
      </c>
      <c r="R488" s="3" t="s">
        <v>149</v>
      </c>
      <c r="S488" s="3"/>
      <c r="T488" s="2">
        <v>2072</v>
      </c>
      <c r="U488" s="3" t="s">
        <v>31</v>
      </c>
      <c r="V488" s="3"/>
      <c r="W488" s="3" t="s">
        <v>39</v>
      </c>
      <c r="X488" s="3" t="s">
        <v>40</v>
      </c>
      <c r="Y488" s="3"/>
      <c r="Z488" s="3"/>
      <c r="AA488" s="3" t="s">
        <v>41</v>
      </c>
    </row>
    <row r="489" spans="1:27" x14ac:dyDescent="0.2">
      <c r="A489" s="5">
        <v>3170</v>
      </c>
      <c r="B489">
        <v>39078</v>
      </c>
      <c r="C489" s="3" t="s">
        <v>984</v>
      </c>
      <c r="D489" s="3" t="s">
        <v>985</v>
      </c>
      <c r="E489" s="3" t="s">
        <v>123</v>
      </c>
      <c r="F489" s="3" t="s">
        <v>124</v>
      </c>
      <c r="G489" s="3" t="s">
        <v>113</v>
      </c>
      <c r="H489" s="3" t="s">
        <v>32</v>
      </c>
      <c r="I489" s="3" t="s">
        <v>113</v>
      </c>
      <c r="J489" s="3" t="s">
        <v>48</v>
      </c>
      <c r="K489" s="3" t="s">
        <v>114</v>
      </c>
      <c r="L489" s="3" t="s">
        <v>115</v>
      </c>
      <c r="M489" t="b">
        <v>0</v>
      </c>
      <c r="N489" s="3" t="s">
        <v>73</v>
      </c>
      <c r="O489" s="3" t="s">
        <v>124</v>
      </c>
      <c r="P489" s="3" t="s">
        <v>124</v>
      </c>
      <c r="Q489" s="3" t="s">
        <v>36</v>
      </c>
      <c r="R489" s="3" t="s">
        <v>74</v>
      </c>
      <c r="S489" s="3"/>
      <c r="T489" s="2">
        <v>3000</v>
      </c>
      <c r="U489" s="3" t="s">
        <v>115</v>
      </c>
      <c r="V489" s="3"/>
      <c r="W489" s="3" t="s">
        <v>39</v>
      </c>
      <c r="X489" s="3" t="s">
        <v>40</v>
      </c>
      <c r="Y489" s="3"/>
      <c r="Z489" s="3">
        <v>2597</v>
      </c>
      <c r="AA489" s="3" t="s">
        <v>986</v>
      </c>
    </row>
    <row r="490" spans="1:27" x14ac:dyDescent="0.2">
      <c r="A490" s="5">
        <v>3171</v>
      </c>
      <c r="B490">
        <v>39101</v>
      </c>
      <c r="C490" s="3"/>
      <c r="D490" s="3" t="s">
        <v>987</v>
      </c>
      <c r="E490" s="3" t="s">
        <v>71</v>
      </c>
      <c r="F490" s="3" t="s">
        <v>72</v>
      </c>
      <c r="G490" s="3" t="s">
        <v>376</v>
      </c>
      <c r="H490" s="3" t="s">
        <v>32</v>
      </c>
      <c r="I490" s="3" t="s">
        <v>376</v>
      </c>
      <c r="J490" s="3" t="s">
        <v>48</v>
      </c>
      <c r="K490" s="3" t="s">
        <v>49</v>
      </c>
      <c r="L490" s="3" t="s">
        <v>50</v>
      </c>
      <c r="M490" t="b">
        <v>1</v>
      </c>
      <c r="N490" s="3" t="s">
        <v>73</v>
      </c>
      <c r="O490" s="3" t="s">
        <v>72</v>
      </c>
      <c r="P490" s="3" t="s">
        <v>72</v>
      </c>
      <c r="Q490" s="3" t="s">
        <v>36</v>
      </c>
      <c r="R490" s="3" t="s">
        <v>74</v>
      </c>
      <c r="S490" s="3"/>
      <c r="T490" s="2">
        <v>2030</v>
      </c>
      <c r="U490" s="3" t="s">
        <v>50</v>
      </c>
      <c r="V490" s="3"/>
      <c r="W490" s="3" t="s">
        <v>39</v>
      </c>
      <c r="X490" s="3" t="s">
        <v>40</v>
      </c>
      <c r="Y490" s="3"/>
      <c r="Z490" s="3"/>
      <c r="AA490" s="3" t="s">
        <v>41</v>
      </c>
    </row>
    <row r="491" spans="1:27" x14ac:dyDescent="0.2">
      <c r="A491" s="5">
        <v>3172</v>
      </c>
      <c r="B491">
        <v>39108</v>
      </c>
      <c r="C491" s="3" t="s">
        <v>988</v>
      </c>
      <c r="D491" s="3" t="s">
        <v>989</v>
      </c>
      <c r="E491" s="3" t="s">
        <v>119</v>
      </c>
      <c r="F491" s="3" t="s">
        <v>120</v>
      </c>
      <c r="G491" s="3" t="s">
        <v>125</v>
      </c>
      <c r="H491" s="3" t="s">
        <v>32</v>
      </c>
      <c r="I491" s="3" t="s">
        <v>125</v>
      </c>
      <c r="J491" s="3" t="s">
        <v>48</v>
      </c>
      <c r="K491" s="3" t="s">
        <v>126</v>
      </c>
      <c r="L491" s="3" t="s">
        <v>115</v>
      </c>
      <c r="M491" t="b">
        <v>1</v>
      </c>
      <c r="N491" s="3" t="s">
        <v>73</v>
      </c>
      <c r="O491" s="3" t="s">
        <v>120</v>
      </c>
      <c r="P491" s="3" t="s">
        <v>120</v>
      </c>
      <c r="Q491" s="3" t="s">
        <v>36</v>
      </c>
      <c r="R491" s="3" t="s">
        <v>74</v>
      </c>
      <c r="S491" s="3"/>
      <c r="T491" s="2">
        <v>3001</v>
      </c>
      <c r="U491" s="3" t="s">
        <v>115</v>
      </c>
      <c r="V491" s="3"/>
      <c r="W491" s="3" t="s">
        <v>39</v>
      </c>
      <c r="X491" s="3" t="s">
        <v>40</v>
      </c>
      <c r="Y491" s="3"/>
      <c r="Z491" s="3"/>
      <c r="AA491" s="3" t="s">
        <v>41</v>
      </c>
    </row>
    <row r="492" spans="1:27" x14ac:dyDescent="0.2">
      <c r="A492" s="5">
        <v>3173</v>
      </c>
      <c r="C492" s="3" t="s">
        <v>990</v>
      </c>
      <c r="D492" s="3" t="s">
        <v>991</v>
      </c>
      <c r="E492" s="3" t="s">
        <v>346</v>
      </c>
      <c r="F492" s="3" t="s">
        <v>450</v>
      </c>
      <c r="G492" s="3" t="s">
        <v>125</v>
      </c>
      <c r="H492" s="3" t="s">
        <v>32</v>
      </c>
      <c r="I492" s="3" t="s">
        <v>125</v>
      </c>
      <c r="J492" s="3" t="s">
        <v>48</v>
      </c>
      <c r="K492" s="3" t="s">
        <v>126</v>
      </c>
      <c r="L492" s="3" t="s">
        <v>115</v>
      </c>
      <c r="M492" t="b">
        <v>1</v>
      </c>
      <c r="N492" s="3" t="s">
        <v>73</v>
      </c>
      <c r="O492" s="3" t="s">
        <v>450</v>
      </c>
      <c r="P492" s="3" t="s">
        <v>124</v>
      </c>
      <c r="Q492" s="3" t="s">
        <v>36</v>
      </c>
      <c r="R492" s="3" t="s">
        <v>74</v>
      </c>
      <c r="S492" s="3"/>
      <c r="T492" s="2">
        <v>3001</v>
      </c>
      <c r="U492" s="3" t="s">
        <v>115</v>
      </c>
      <c r="V492" s="3"/>
      <c r="W492" s="3" t="s">
        <v>39</v>
      </c>
      <c r="X492" s="3" t="s">
        <v>40</v>
      </c>
      <c r="Y492" s="3"/>
      <c r="Z492" s="3"/>
      <c r="AA492" s="3" t="s">
        <v>41</v>
      </c>
    </row>
    <row r="493" spans="1:27" x14ac:dyDescent="0.2">
      <c r="A493" s="5">
        <v>3174</v>
      </c>
      <c r="B493">
        <v>39133</v>
      </c>
      <c r="C493" s="3"/>
      <c r="D493" s="3" t="s">
        <v>992</v>
      </c>
      <c r="E493" s="3" t="s">
        <v>78</v>
      </c>
      <c r="F493" s="3" t="s">
        <v>273</v>
      </c>
      <c r="G493" s="3" t="s">
        <v>274</v>
      </c>
      <c r="H493" s="3" t="s">
        <v>32</v>
      </c>
      <c r="I493" s="3" t="s">
        <v>274</v>
      </c>
      <c r="J493" s="3" t="s">
        <v>81</v>
      </c>
      <c r="K493" s="3" t="s">
        <v>275</v>
      </c>
      <c r="L493" s="3" t="s">
        <v>95</v>
      </c>
      <c r="M493" t="b">
        <v>1</v>
      </c>
      <c r="N493" s="3" t="s">
        <v>84</v>
      </c>
      <c r="O493" s="3" t="s">
        <v>273</v>
      </c>
      <c r="P493" s="3" t="s">
        <v>79</v>
      </c>
      <c r="Q493" s="3" t="s">
        <v>116</v>
      </c>
      <c r="R493" s="3" t="s">
        <v>116</v>
      </c>
      <c r="S493" s="3"/>
      <c r="T493" s="2">
        <v>4128</v>
      </c>
      <c r="U493" s="3" t="s">
        <v>81</v>
      </c>
      <c r="V493" s="3"/>
      <c r="W493" s="3" t="s">
        <v>39</v>
      </c>
      <c r="X493" s="3" t="s">
        <v>40</v>
      </c>
      <c r="Y493" s="3"/>
      <c r="Z493" s="3"/>
      <c r="AA493" s="3" t="s">
        <v>41</v>
      </c>
    </row>
    <row r="494" spans="1:27" x14ac:dyDescent="0.2">
      <c r="A494" s="5">
        <v>3176</v>
      </c>
      <c r="B494">
        <v>34394</v>
      </c>
      <c r="C494" s="3"/>
      <c r="D494" s="3" t="s">
        <v>993</v>
      </c>
      <c r="E494" s="3" t="s">
        <v>91</v>
      </c>
      <c r="F494" s="3" t="s">
        <v>92</v>
      </c>
      <c r="G494" s="3" t="s">
        <v>224</v>
      </c>
      <c r="H494" s="3" t="s">
        <v>32</v>
      </c>
      <c r="I494" s="3" t="s">
        <v>224</v>
      </c>
      <c r="J494" s="3" t="s">
        <v>48</v>
      </c>
      <c r="K494" s="3" t="s">
        <v>225</v>
      </c>
      <c r="L494" s="3" t="s">
        <v>95</v>
      </c>
      <c r="M494" t="b">
        <v>1</v>
      </c>
      <c r="N494" s="3" t="s">
        <v>84</v>
      </c>
      <c r="O494" s="3" t="s">
        <v>92</v>
      </c>
      <c r="P494" s="3" t="s">
        <v>92</v>
      </c>
      <c r="Q494" s="3" t="s">
        <v>36</v>
      </c>
      <c r="R494" s="3" t="s">
        <v>74</v>
      </c>
      <c r="S494" s="3"/>
      <c r="T494" s="2">
        <v>4001</v>
      </c>
      <c r="U494" s="3" t="s">
        <v>95</v>
      </c>
      <c r="V494" s="3"/>
      <c r="W494" s="3" t="s">
        <v>39</v>
      </c>
      <c r="X494" s="3" t="s">
        <v>40</v>
      </c>
      <c r="Y494" s="3"/>
      <c r="Z494" s="3"/>
      <c r="AA494" s="3" t="s">
        <v>41</v>
      </c>
    </row>
    <row r="495" spans="1:27" x14ac:dyDescent="0.2">
      <c r="A495" s="5">
        <v>3177</v>
      </c>
      <c r="B495">
        <v>39008</v>
      </c>
      <c r="C495" s="3"/>
      <c r="D495" s="3" t="s">
        <v>994</v>
      </c>
      <c r="E495" s="3" t="s">
        <v>91</v>
      </c>
      <c r="F495" s="3" t="s">
        <v>92</v>
      </c>
      <c r="G495" s="3" t="s">
        <v>100</v>
      </c>
      <c r="H495" s="3" t="s">
        <v>32</v>
      </c>
      <c r="I495" s="3" t="s">
        <v>100</v>
      </c>
      <c r="J495" s="3" t="s">
        <v>48</v>
      </c>
      <c r="K495" s="3" t="s">
        <v>101</v>
      </c>
      <c r="L495" s="3" t="s">
        <v>95</v>
      </c>
      <c r="M495" t="b">
        <v>1</v>
      </c>
      <c r="N495" s="3" t="s">
        <v>84</v>
      </c>
      <c r="O495" s="3" t="s">
        <v>92</v>
      </c>
      <c r="P495" s="3" t="s">
        <v>92</v>
      </c>
      <c r="Q495" s="3" t="s">
        <v>36</v>
      </c>
      <c r="R495" s="3" t="s">
        <v>74</v>
      </c>
      <c r="S495" s="3"/>
      <c r="T495" s="2">
        <v>4024</v>
      </c>
      <c r="U495" s="3" t="s">
        <v>95</v>
      </c>
      <c r="V495" s="3"/>
      <c r="W495" s="3" t="s">
        <v>39</v>
      </c>
      <c r="X495" s="3" t="s">
        <v>40</v>
      </c>
      <c r="Y495" s="3"/>
      <c r="Z495" s="3"/>
      <c r="AA495" s="3" t="s">
        <v>41</v>
      </c>
    </row>
    <row r="496" spans="1:27" x14ac:dyDescent="0.2">
      <c r="A496" s="5">
        <v>3178</v>
      </c>
      <c r="B496">
        <v>38831</v>
      </c>
      <c r="C496" s="3"/>
      <c r="D496" s="3" t="s">
        <v>995</v>
      </c>
      <c r="E496" s="3" t="s">
        <v>29</v>
      </c>
      <c r="F496" s="3" t="s">
        <v>53</v>
      </c>
      <c r="G496" s="3" t="s">
        <v>47</v>
      </c>
      <c r="H496" s="3" t="s">
        <v>32</v>
      </c>
      <c r="I496" s="3" t="s">
        <v>47</v>
      </c>
      <c r="J496" s="3" t="s">
        <v>48</v>
      </c>
      <c r="K496" s="3" t="s">
        <v>49</v>
      </c>
      <c r="L496" s="3" t="s">
        <v>50</v>
      </c>
      <c r="M496" t="b">
        <v>1</v>
      </c>
      <c r="N496" s="3" t="s">
        <v>35</v>
      </c>
      <c r="O496" s="3" t="s">
        <v>53</v>
      </c>
      <c r="P496" s="3" t="s">
        <v>53</v>
      </c>
      <c r="Q496" s="3" t="s">
        <v>36</v>
      </c>
      <c r="R496" s="3" t="s">
        <v>54</v>
      </c>
      <c r="S496" s="3"/>
      <c r="T496" s="2">
        <v>2000</v>
      </c>
      <c r="U496" s="3" t="s">
        <v>50</v>
      </c>
      <c r="V496" s="3"/>
      <c r="W496" s="3" t="s">
        <v>39</v>
      </c>
      <c r="X496" s="3" t="s">
        <v>40</v>
      </c>
      <c r="Y496" s="3"/>
      <c r="Z496" s="3"/>
      <c r="AA496" s="3" t="s">
        <v>41</v>
      </c>
    </row>
    <row r="497" spans="1:27" x14ac:dyDescent="0.2">
      <c r="A497" s="5">
        <v>3179</v>
      </c>
      <c r="B497">
        <v>36864</v>
      </c>
      <c r="C497" s="3" t="s">
        <v>996</v>
      </c>
      <c r="D497" s="3" t="s">
        <v>997</v>
      </c>
      <c r="E497" s="3" t="s">
        <v>29</v>
      </c>
      <c r="F497" s="3" t="s">
        <v>53</v>
      </c>
      <c r="G497" s="3" t="s">
        <v>113</v>
      </c>
      <c r="H497" s="3" t="s">
        <v>32</v>
      </c>
      <c r="I497" s="3" t="s">
        <v>113</v>
      </c>
      <c r="J497" s="3" t="s">
        <v>48</v>
      </c>
      <c r="K497" s="3" t="s">
        <v>114</v>
      </c>
      <c r="L497" s="3" t="s">
        <v>115</v>
      </c>
      <c r="M497" t="b">
        <v>1</v>
      </c>
      <c r="N497" s="3" t="s">
        <v>35</v>
      </c>
      <c r="O497" s="3" t="s">
        <v>53</v>
      </c>
      <c r="P497" s="3" t="s">
        <v>53</v>
      </c>
      <c r="Q497" s="3" t="s">
        <v>36</v>
      </c>
      <c r="R497" s="3" t="s">
        <v>54</v>
      </c>
      <c r="S497" s="3"/>
      <c r="T497" s="2">
        <v>3000</v>
      </c>
      <c r="U497" s="3" t="s">
        <v>115</v>
      </c>
      <c r="V497" s="3"/>
      <c r="W497" s="3" t="s">
        <v>39</v>
      </c>
      <c r="X497" s="3" t="s">
        <v>40</v>
      </c>
      <c r="Y497" s="3"/>
      <c r="Z497" s="3"/>
      <c r="AA497" s="3" t="s">
        <v>41</v>
      </c>
    </row>
    <row r="498" spans="1:27" x14ac:dyDescent="0.2">
      <c r="A498" s="5">
        <v>3180</v>
      </c>
      <c r="B498">
        <v>38920</v>
      </c>
      <c r="C498" s="3" t="s">
        <v>998</v>
      </c>
      <c r="D498" s="3" t="s">
        <v>999</v>
      </c>
      <c r="E498" s="3" t="s">
        <v>29</v>
      </c>
      <c r="F498" s="3" t="s">
        <v>53</v>
      </c>
      <c r="G498" s="3" t="s">
        <v>113</v>
      </c>
      <c r="H498" s="3" t="s">
        <v>32</v>
      </c>
      <c r="I498" s="3" t="s">
        <v>113</v>
      </c>
      <c r="J498" s="3" t="s">
        <v>48</v>
      </c>
      <c r="K498" s="3" t="s">
        <v>114</v>
      </c>
      <c r="L498" s="3" t="s">
        <v>115</v>
      </c>
      <c r="M498" t="b">
        <v>1</v>
      </c>
      <c r="N498" s="3" t="s">
        <v>35</v>
      </c>
      <c r="O498" s="3" t="s">
        <v>53</v>
      </c>
      <c r="P498" s="3" t="s">
        <v>53</v>
      </c>
      <c r="Q498" s="3" t="s">
        <v>36</v>
      </c>
      <c r="R498" s="3" t="s">
        <v>54</v>
      </c>
      <c r="S498" s="3"/>
      <c r="T498" s="2">
        <v>3000</v>
      </c>
      <c r="U498" s="3" t="s">
        <v>115</v>
      </c>
      <c r="V498" s="3"/>
      <c r="W498" s="3" t="s">
        <v>39</v>
      </c>
      <c r="X498" s="3" t="s">
        <v>40</v>
      </c>
      <c r="Y498" s="3"/>
      <c r="Z498" s="3"/>
      <c r="AA498" s="3" t="s">
        <v>41</v>
      </c>
    </row>
    <row r="499" spans="1:27" x14ac:dyDescent="0.2">
      <c r="A499" s="5">
        <v>3181</v>
      </c>
      <c r="B499">
        <v>39130</v>
      </c>
      <c r="C499" s="3" t="s">
        <v>1000</v>
      </c>
      <c r="D499" s="3" t="s">
        <v>1001</v>
      </c>
      <c r="E499" s="3" t="s">
        <v>91</v>
      </c>
      <c r="F499" s="3" t="s">
        <v>92</v>
      </c>
      <c r="G499" s="3" t="s">
        <v>100</v>
      </c>
      <c r="H499" s="3" t="s">
        <v>32</v>
      </c>
      <c r="I499" s="3" t="s">
        <v>100</v>
      </c>
      <c r="J499" s="3" t="s">
        <v>48</v>
      </c>
      <c r="K499" s="3" t="s">
        <v>101</v>
      </c>
      <c r="L499" s="3" t="s">
        <v>95</v>
      </c>
      <c r="M499" t="b">
        <v>1</v>
      </c>
      <c r="N499" s="3" t="s">
        <v>84</v>
      </c>
      <c r="O499" s="3" t="s">
        <v>92</v>
      </c>
      <c r="P499" s="3" t="s">
        <v>92</v>
      </c>
      <c r="Q499" s="3" t="s">
        <v>36</v>
      </c>
      <c r="R499" s="3" t="s">
        <v>74</v>
      </c>
      <c r="S499" s="3"/>
      <c r="T499" s="2">
        <v>4024</v>
      </c>
      <c r="U499" s="3" t="s">
        <v>95</v>
      </c>
      <c r="V499" s="3"/>
      <c r="W499" s="3" t="s">
        <v>39</v>
      </c>
      <c r="X499" s="3" t="s">
        <v>40</v>
      </c>
      <c r="Y499" s="3"/>
      <c r="Z499" s="3">
        <v>1492</v>
      </c>
      <c r="AA499" s="3" t="s">
        <v>221</v>
      </c>
    </row>
    <row r="500" spans="1:27" x14ac:dyDescent="0.2">
      <c r="A500" s="5">
        <v>3182</v>
      </c>
      <c r="B500">
        <v>39260</v>
      </c>
      <c r="C500" s="3"/>
      <c r="D500" s="3" t="s">
        <v>1002</v>
      </c>
      <c r="E500" s="3" t="s">
        <v>29</v>
      </c>
      <c r="F500" s="3" t="s">
        <v>53</v>
      </c>
      <c r="G500" s="3" t="s">
        <v>31</v>
      </c>
      <c r="H500" s="3" t="s">
        <v>32</v>
      </c>
      <c r="I500" s="3" t="s">
        <v>33</v>
      </c>
      <c r="J500" s="3" t="s">
        <v>31</v>
      </c>
      <c r="K500" s="3" t="s">
        <v>34</v>
      </c>
      <c r="L500" s="3" t="s">
        <v>31</v>
      </c>
      <c r="M500" t="b">
        <v>1</v>
      </c>
      <c r="N500" s="3" t="s">
        <v>35</v>
      </c>
      <c r="O500" s="3" t="s">
        <v>53</v>
      </c>
      <c r="P500" s="3" t="s">
        <v>53</v>
      </c>
      <c r="Q500" s="3" t="s">
        <v>36</v>
      </c>
      <c r="R500" s="3" t="s">
        <v>54</v>
      </c>
      <c r="S500" s="3"/>
      <c r="T500" s="2">
        <v>2072</v>
      </c>
      <c r="U500" s="3" t="s">
        <v>31</v>
      </c>
      <c r="V500" s="3"/>
      <c r="W500" s="3" t="s">
        <v>39</v>
      </c>
      <c r="X500" s="3" t="s">
        <v>40</v>
      </c>
      <c r="Y500" s="3"/>
      <c r="Z500" s="3">
        <v>5179</v>
      </c>
      <c r="AA500" s="3" t="s">
        <v>43</v>
      </c>
    </row>
    <row r="501" spans="1:27" x14ac:dyDescent="0.2">
      <c r="A501" s="5">
        <v>3183</v>
      </c>
      <c r="B501">
        <v>38319</v>
      </c>
      <c r="C501" s="3"/>
      <c r="D501" s="3" t="s">
        <v>1003</v>
      </c>
      <c r="E501" s="3" t="s">
        <v>78</v>
      </c>
      <c r="F501" s="3" t="s">
        <v>79</v>
      </c>
      <c r="G501" s="3" t="s">
        <v>80</v>
      </c>
      <c r="H501" s="3" t="s">
        <v>32</v>
      </c>
      <c r="I501" s="3" t="s">
        <v>80</v>
      </c>
      <c r="J501" s="3" t="s">
        <v>81</v>
      </c>
      <c r="K501" s="3" t="s">
        <v>82</v>
      </c>
      <c r="L501" s="3" t="s">
        <v>83</v>
      </c>
      <c r="M501" t="b">
        <v>1</v>
      </c>
      <c r="N501" s="3" t="s">
        <v>84</v>
      </c>
      <c r="O501" s="3" t="s">
        <v>79</v>
      </c>
      <c r="P501" s="3" t="s">
        <v>79</v>
      </c>
      <c r="Q501" s="3" t="s">
        <v>81</v>
      </c>
      <c r="R501" s="3" t="s">
        <v>85</v>
      </c>
      <c r="S501" s="3"/>
      <c r="T501" s="2">
        <v>6102</v>
      </c>
      <c r="U501" s="3" t="s">
        <v>81</v>
      </c>
      <c r="V501" s="3"/>
      <c r="W501" s="3" t="s">
        <v>39</v>
      </c>
      <c r="X501" s="3" t="s">
        <v>40</v>
      </c>
      <c r="Y501" s="3"/>
      <c r="Z501" s="3"/>
      <c r="AA501" s="3" t="s">
        <v>41</v>
      </c>
    </row>
    <row r="502" spans="1:27" x14ac:dyDescent="0.2">
      <c r="A502" s="5">
        <v>3184</v>
      </c>
      <c r="B502">
        <v>39138</v>
      </c>
      <c r="C502" s="3"/>
      <c r="D502" s="3" t="s">
        <v>1004</v>
      </c>
      <c r="E502" s="3" t="s">
        <v>240</v>
      </c>
      <c r="F502" s="3" t="s">
        <v>241</v>
      </c>
      <c r="G502" s="3" t="s">
        <v>244</v>
      </c>
      <c r="H502" s="3" t="s">
        <v>32</v>
      </c>
      <c r="I502" s="3" t="s">
        <v>244</v>
      </c>
      <c r="J502" s="3" t="s">
        <v>48</v>
      </c>
      <c r="K502" s="3" t="s">
        <v>243</v>
      </c>
      <c r="L502" s="3" t="s">
        <v>244</v>
      </c>
      <c r="M502" t="b">
        <v>1</v>
      </c>
      <c r="N502" s="3" t="s">
        <v>139</v>
      </c>
      <c r="O502" s="3" t="s">
        <v>241</v>
      </c>
      <c r="P502" s="3" t="s">
        <v>241</v>
      </c>
      <c r="Q502" s="3" t="s">
        <v>36</v>
      </c>
      <c r="R502" s="3" t="s">
        <v>54</v>
      </c>
      <c r="S502" s="3"/>
      <c r="T502" s="2">
        <v>8018</v>
      </c>
      <c r="U502" s="3" t="s">
        <v>244</v>
      </c>
      <c r="V502" s="3"/>
      <c r="W502" s="3" t="s">
        <v>39</v>
      </c>
      <c r="X502" s="3" t="s">
        <v>40</v>
      </c>
      <c r="Y502" s="3"/>
      <c r="Z502" s="3"/>
      <c r="AA502" s="3" t="s">
        <v>41</v>
      </c>
    </row>
    <row r="503" spans="1:27" x14ac:dyDescent="0.2">
      <c r="A503" s="5">
        <v>3185</v>
      </c>
      <c r="B503">
        <v>39186</v>
      </c>
      <c r="C503" s="3" t="s">
        <v>1005</v>
      </c>
      <c r="D503" s="3" t="s">
        <v>1006</v>
      </c>
      <c r="E503" s="3" t="s">
        <v>78</v>
      </c>
      <c r="F503" s="3" t="s">
        <v>273</v>
      </c>
      <c r="G503" s="3" t="s">
        <v>274</v>
      </c>
      <c r="H503" s="3" t="s">
        <v>32</v>
      </c>
      <c r="I503" s="3" t="s">
        <v>274</v>
      </c>
      <c r="J503" s="3" t="s">
        <v>81</v>
      </c>
      <c r="K503" s="3" t="s">
        <v>275</v>
      </c>
      <c r="L503" s="3" t="s">
        <v>95</v>
      </c>
      <c r="M503" t="b">
        <v>1</v>
      </c>
      <c r="N503" s="3" t="s">
        <v>84</v>
      </c>
      <c r="O503" s="3" t="s">
        <v>273</v>
      </c>
      <c r="P503" s="3" t="s">
        <v>79</v>
      </c>
      <c r="Q503" s="3" t="s">
        <v>116</v>
      </c>
      <c r="R503" s="3" t="s">
        <v>116</v>
      </c>
      <c r="S503" s="3"/>
      <c r="T503" s="2">
        <v>4128</v>
      </c>
      <c r="U503" s="3" t="s">
        <v>81</v>
      </c>
      <c r="V503" s="3"/>
      <c r="W503" s="3" t="s">
        <v>39</v>
      </c>
      <c r="X503" s="3" t="s">
        <v>40</v>
      </c>
      <c r="Y503" s="3"/>
      <c r="Z503" s="3"/>
      <c r="AA503" s="3" t="s">
        <v>41</v>
      </c>
    </row>
    <row r="504" spans="1:27" x14ac:dyDescent="0.2">
      <c r="A504" s="5">
        <v>3186</v>
      </c>
      <c r="B504">
        <v>39253</v>
      </c>
      <c r="C504" s="3"/>
      <c r="D504" s="3" t="s">
        <v>1007</v>
      </c>
      <c r="E504" s="3" t="s">
        <v>71</v>
      </c>
      <c r="F504" s="3" t="s">
        <v>72</v>
      </c>
      <c r="G504" s="3" t="s">
        <v>47</v>
      </c>
      <c r="H504" s="3" t="s">
        <v>32</v>
      </c>
      <c r="I504" s="3" t="s">
        <v>47</v>
      </c>
      <c r="J504" s="3" t="s">
        <v>48</v>
      </c>
      <c r="K504" s="3" t="s">
        <v>49</v>
      </c>
      <c r="L504" s="3" t="s">
        <v>50</v>
      </c>
      <c r="M504" t="b">
        <v>1</v>
      </c>
      <c r="N504" s="3" t="s">
        <v>73</v>
      </c>
      <c r="O504" s="3" t="s">
        <v>72</v>
      </c>
      <c r="P504" s="3" t="s">
        <v>72</v>
      </c>
      <c r="Q504" s="3" t="s">
        <v>36</v>
      </c>
      <c r="R504" s="3" t="s">
        <v>74</v>
      </c>
      <c r="S504" s="3"/>
      <c r="T504" s="2">
        <v>2000</v>
      </c>
      <c r="U504" s="3" t="s">
        <v>50</v>
      </c>
      <c r="V504" s="3"/>
      <c r="W504" s="3" t="s">
        <v>39</v>
      </c>
      <c r="X504" s="3" t="s">
        <v>40</v>
      </c>
      <c r="Y504" s="3"/>
      <c r="Z504" s="3"/>
      <c r="AA504" s="3" t="s">
        <v>41</v>
      </c>
    </row>
    <row r="505" spans="1:27" x14ac:dyDescent="0.2">
      <c r="A505" s="5">
        <v>3187</v>
      </c>
      <c r="B505">
        <v>39124</v>
      </c>
      <c r="C505" s="3"/>
      <c r="D505" s="3" t="s">
        <v>1008</v>
      </c>
      <c r="E505" s="3" t="s">
        <v>71</v>
      </c>
      <c r="F505" s="3" t="s">
        <v>72</v>
      </c>
      <c r="G505" s="3" t="s">
        <v>376</v>
      </c>
      <c r="H505" s="3" t="s">
        <v>32</v>
      </c>
      <c r="I505" s="3" t="s">
        <v>376</v>
      </c>
      <c r="J505" s="3" t="s">
        <v>48</v>
      </c>
      <c r="K505" s="3" t="s">
        <v>49</v>
      </c>
      <c r="L505" s="3" t="s">
        <v>50</v>
      </c>
      <c r="M505" t="b">
        <v>1</v>
      </c>
      <c r="N505" s="3" t="s">
        <v>73</v>
      </c>
      <c r="O505" s="3" t="s">
        <v>72</v>
      </c>
      <c r="P505" s="3" t="s">
        <v>72</v>
      </c>
      <c r="Q505" s="3" t="s">
        <v>36</v>
      </c>
      <c r="R505" s="3" t="s">
        <v>74</v>
      </c>
      <c r="S505" s="3"/>
      <c r="T505" s="2">
        <v>2011</v>
      </c>
      <c r="U505" s="3" t="s">
        <v>50</v>
      </c>
      <c r="V505" s="3"/>
      <c r="W505" s="3" t="s">
        <v>39</v>
      </c>
      <c r="X505" s="3" t="s">
        <v>40</v>
      </c>
      <c r="Y505" s="3"/>
      <c r="Z505" s="3"/>
      <c r="AA505" s="3" t="s">
        <v>41</v>
      </c>
    </row>
    <row r="506" spans="1:27" x14ac:dyDescent="0.2">
      <c r="A506" s="5">
        <v>3188</v>
      </c>
      <c r="B506">
        <v>39189</v>
      </c>
      <c r="C506" s="3"/>
      <c r="D506" s="3" t="s">
        <v>1009</v>
      </c>
      <c r="E506" s="3" t="s">
        <v>46</v>
      </c>
      <c r="F506" s="3" t="s">
        <v>46</v>
      </c>
      <c r="G506" s="3" t="s">
        <v>31</v>
      </c>
      <c r="H506" s="3" t="s">
        <v>32</v>
      </c>
      <c r="I506" s="3" t="s">
        <v>33</v>
      </c>
      <c r="J506" s="3" t="s">
        <v>31</v>
      </c>
      <c r="K506" s="3" t="s">
        <v>34</v>
      </c>
      <c r="L506" s="3" t="s">
        <v>31</v>
      </c>
      <c r="M506" t="b">
        <v>1</v>
      </c>
      <c r="N506" s="3" t="s">
        <v>46</v>
      </c>
      <c r="O506" s="3" t="s">
        <v>46</v>
      </c>
      <c r="P506" s="3" t="s">
        <v>46</v>
      </c>
      <c r="Q506" s="3" t="s">
        <v>46</v>
      </c>
      <c r="R506" s="3" t="s">
        <v>46</v>
      </c>
      <c r="S506" s="3"/>
      <c r="T506" s="2">
        <v>2072</v>
      </c>
      <c r="U506" s="3" t="s">
        <v>31</v>
      </c>
      <c r="V506" s="3"/>
      <c r="W506" s="3" t="s">
        <v>39</v>
      </c>
      <c r="X506" s="3" t="s">
        <v>40</v>
      </c>
      <c r="Y506" s="3"/>
      <c r="Z506" s="3"/>
      <c r="AA506" s="3" t="s">
        <v>41</v>
      </c>
    </row>
    <row r="507" spans="1:27" x14ac:dyDescent="0.2">
      <c r="A507" s="5">
        <v>3189</v>
      </c>
      <c r="B507">
        <v>39140</v>
      </c>
      <c r="C507" s="3" t="s">
        <v>1010</v>
      </c>
      <c r="D507" s="3" t="s">
        <v>1011</v>
      </c>
      <c r="E507" s="3" t="s">
        <v>123</v>
      </c>
      <c r="F507" s="3" t="s">
        <v>124</v>
      </c>
      <c r="G507" s="3" t="s">
        <v>113</v>
      </c>
      <c r="H507" s="3" t="s">
        <v>32</v>
      </c>
      <c r="I507" s="3" t="s">
        <v>113</v>
      </c>
      <c r="J507" s="3" t="s">
        <v>48</v>
      </c>
      <c r="K507" s="3" t="s">
        <v>114</v>
      </c>
      <c r="L507" s="3" t="s">
        <v>115</v>
      </c>
      <c r="M507" t="b">
        <v>1</v>
      </c>
      <c r="N507" s="3" t="s">
        <v>73</v>
      </c>
      <c r="O507" s="3" t="s">
        <v>124</v>
      </c>
      <c r="P507" s="3" t="s">
        <v>124</v>
      </c>
      <c r="Q507" s="3" t="s">
        <v>36</v>
      </c>
      <c r="R507" s="3" t="s">
        <v>74</v>
      </c>
      <c r="S507" s="3"/>
      <c r="T507" s="2">
        <v>3000</v>
      </c>
      <c r="U507" s="3" t="s">
        <v>115</v>
      </c>
      <c r="V507" s="3"/>
      <c r="W507" s="3" t="s">
        <v>39</v>
      </c>
      <c r="X507" s="3" t="s">
        <v>40</v>
      </c>
      <c r="Y507" s="3"/>
      <c r="Z507" s="3"/>
      <c r="AA507" s="3" t="s">
        <v>41</v>
      </c>
    </row>
    <row r="508" spans="1:27" x14ac:dyDescent="0.2">
      <c r="A508" s="5">
        <v>3190</v>
      </c>
      <c r="B508">
        <v>39228</v>
      </c>
      <c r="C508" s="3" t="s">
        <v>1012</v>
      </c>
      <c r="D508" s="3" t="s">
        <v>1013</v>
      </c>
      <c r="E508" s="3" t="s">
        <v>78</v>
      </c>
      <c r="F508" s="3" t="s">
        <v>273</v>
      </c>
      <c r="G508" s="3" t="s">
        <v>274</v>
      </c>
      <c r="H508" s="3" t="s">
        <v>32</v>
      </c>
      <c r="I508" s="3" t="s">
        <v>274</v>
      </c>
      <c r="J508" s="3" t="s">
        <v>81</v>
      </c>
      <c r="K508" s="3" t="s">
        <v>275</v>
      </c>
      <c r="L508" s="3" t="s">
        <v>95</v>
      </c>
      <c r="M508" t="b">
        <v>1</v>
      </c>
      <c r="N508" s="3" t="s">
        <v>84</v>
      </c>
      <c r="O508" s="3" t="s">
        <v>273</v>
      </c>
      <c r="P508" s="3" t="s">
        <v>79</v>
      </c>
      <c r="Q508" s="3" t="s">
        <v>116</v>
      </c>
      <c r="R508" s="3" t="s">
        <v>116</v>
      </c>
      <c r="S508" s="3"/>
      <c r="T508" s="2">
        <v>4128</v>
      </c>
      <c r="U508" s="3" t="s">
        <v>81</v>
      </c>
      <c r="V508" s="3"/>
      <c r="W508" s="3" t="s">
        <v>39</v>
      </c>
      <c r="X508" s="3" t="s">
        <v>40</v>
      </c>
      <c r="Y508" s="3"/>
      <c r="Z508" s="3"/>
      <c r="AA508" s="3" t="s">
        <v>41</v>
      </c>
    </row>
    <row r="509" spans="1:27" x14ac:dyDescent="0.2">
      <c r="A509" s="5">
        <v>3191</v>
      </c>
      <c r="B509">
        <v>36330</v>
      </c>
      <c r="C509" s="3"/>
      <c r="D509" s="3" t="s">
        <v>1014</v>
      </c>
      <c r="E509" s="3" t="s">
        <v>66</v>
      </c>
      <c r="F509" s="3" t="s">
        <v>67</v>
      </c>
      <c r="G509" s="3" t="s">
        <v>47</v>
      </c>
      <c r="H509" s="3" t="s">
        <v>32</v>
      </c>
      <c r="I509" s="3" t="s">
        <v>47</v>
      </c>
      <c r="J509" s="3" t="s">
        <v>48</v>
      </c>
      <c r="K509" s="3" t="s">
        <v>49</v>
      </c>
      <c r="L509" s="3" t="s">
        <v>50</v>
      </c>
      <c r="M509" t="b">
        <v>1</v>
      </c>
      <c r="N509" s="3" t="s">
        <v>35</v>
      </c>
      <c r="O509" s="3" t="s">
        <v>67</v>
      </c>
      <c r="P509" s="3" t="s">
        <v>67</v>
      </c>
      <c r="Q509" s="3" t="s">
        <v>68</v>
      </c>
      <c r="R509" s="3" t="s">
        <v>69</v>
      </c>
      <c r="S509" s="3" t="s">
        <v>75</v>
      </c>
      <c r="T509" s="2">
        <v>2000</v>
      </c>
      <c r="U509" s="3" t="s">
        <v>50</v>
      </c>
      <c r="V509" s="3"/>
      <c r="W509" s="3" t="s">
        <v>39</v>
      </c>
      <c r="X509" s="3" t="s">
        <v>40</v>
      </c>
      <c r="Y509" s="3"/>
      <c r="Z509" s="3"/>
      <c r="AA509" s="3" t="s">
        <v>41</v>
      </c>
    </row>
    <row r="510" spans="1:27" x14ac:dyDescent="0.2">
      <c r="A510" s="5">
        <v>3192</v>
      </c>
      <c r="B510">
        <v>39172</v>
      </c>
      <c r="C510" s="3"/>
      <c r="D510" s="3" t="s">
        <v>1015</v>
      </c>
      <c r="E510" s="3" t="s">
        <v>46</v>
      </c>
      <c r="F510" s="3" t="s">
        <v>46</v>
      </c>
      <c r="G510" s="3" t="s">
        <v>83</v>
      </c>
      <c r="H510" s="3" t="s">
        <v>32</v>
      </c>
      <c r="I510" s="3" t="s">
        <v>83</v>
      </c>
      <c r="J510" s="3" t="s">
        <v>48</v>
      </c>
      <c r="K510" s="3" t="s">
        <v>237</v>
      </c>
      <c r="L510" s="3" t="s">
        <v>83</v>
      </c>
      <c r="M510" t="b">
        <v>1</v>
      </c>
      <c r="N510" s="3" t="s">
        <v>46</v>
      </c>
      <c r="O510" s="3" t="s">
        <v>46</v>
      </c>
      <c r="P510" s="3" t="s">
        <v>46</v>
      </c>
      <c r="Q510" s="3" t="s">
        <v>46</v>
      </c>
      <c r="R510" s="3" t="s">
        <v>46</v>
      </c>
      <c r="S510" s="3"/>
      <c r="T510" s="2">
        <v>6008</v>
      </c>
      <c r="U510" s="3" t="s">
        <v>83</v>
      </c>
      <c r="V510" s="3"/>
      <c r="W510" s="3" t="s">
        <v>39</v>
      </c>
      <c r="X510" s="3" t="s">
        <v>40</v>
      </c>
      <c r="Y510" s="3"/>
      <c r="Z510" s="3"/>
      <c r="AA510" s="3" t="s">
        <v>41</v>
      </c>
    </row>
    <row r="511" spans="1:27" x14ac:dyDescent="0.2">
      <c r="A511" s="5">
        <v>3193</v>
      </c>
      <c r="B511">
        <v>38910</v>
      </c>
      <c r="C511" s="3"/>
      <c r="D511" s="3" t="s">
        <v>1016</v>
      </c>
      <c r="E511" s="3" t="s">
        <v>71</v>
      </c>
      <c r="F511" s="3" t="s">
        <v>72</v>
      </c>
      <c r="G511" s="3" t="s">
        <v>47</v>
      </c>
      <c r="H511" s="3" t="s">
        <v>32</v>
      </c>
      <c r="I511" s="3" t="s">
        <v>47</v>
      </c>
      <c r="J511" s="3" t="s">
        <v>48</v>
      </c>
      <c r="K511" s="3" t="s">
        <v>49</v>
      </c>
      <c r="L511" s="3" t="s">
        <v>50</v>
      </c>
      <c r="M511" t="b">
        <v>1</v>
      </c>
      <c r="N511" s="3" t="s">
        <v>73</v>
      </c>
      <c r="O511" s="3" t="s">
        <v>72</v>
      </c>
      <c r="P511" s="3" t="s">
        <v>72</v>
      </c>
      <c r="Q511" s="3" t="s">
        <v>36</v>
      </c>
      <c r="R511" s="3" t="s">
        <v>74</v>
      </c>
      <c r="S511" s="3"/>
      <c r="T511" s="2">
        <v>2011</v>
      </c>
      <c r="U511" s="3" t="s">
        <v>50</v>
      </c>
      <c r="V511" s="3"/>
      <c r="W511" s="3" t="s">
        <v>39</v>
      </c>
      <c r="X511" s="3" t="s">
        <v>40</v>
      </c>
      <c r="Y511" s="3"/>
      <c r="Z511" s="3"/>
      <c r="AA511" s="3" t="s">
        <v>41</v>
      </c>
    </row>
    <row r="512" spans="1:27" x14ac:dyDescent="0.2">
      <c r="A512" s="5">
        <v>3194</v>
      </c>
      <c r="B512">
        <v>39210</v>
      </c>
      <c r="C512" s="3" t="s">
        <v>1017</v>
      </c>
      <c r="D512" s="3" t="s">
        <v>1018</v>
      </c>
      <c r="E512" s="3" t="s">
        <v>91</v>
      </c>
      <c r="F512" s="3" t="s">
        <v>92</v>
      </c>
      <c r="G512" s="3" t="s">
        <v>47</v>
      </c>
      <c r="H512" s="3" t="s">
        <v>32</v>
      </c>
      <c r="I512" s="3" t="s">
        <v>47</v>
      </c>
      <c r="J512" s="3" t="s">
        <v>48</v>
      </c>
      <c r="K512" s="3" t="s">
        <v>49</v>
      </c>
      <c r="L512" s="3" t="s">
        <v>50</v>
      </c>
      <c r="M512" t="b">
        <v>1</v>
      </c>
      <c r="N512" s="3" t="s">
        <v>84</v>
      </c>
      <c r="O512" s="3" t="s">
        <v>92</v>
      </c>
      <c r="P512" s="3" t="s">
        <v>92</v>
      </c>
      <c r="Q512" s="3" t="s">
        <v>36</v>
      </c>
      <c r="R512" s="3" t="s">
        <v>74</v>
      </c>
      <c r="S512" s="3"/>
      <c r="T512" s="2">
        <v>2000</v>
      </c>
      <c r="U512" s="3" t="s">
        <v>50</v>
      </c>
      <c r="V512" s="3"/>
      <c r="W512" s="3" t="s">
        <v>39</v>
      </c>
      <c r="X512" s="3" t="s">
        <v>40</v>
      </c>
      <c r="Y512" s="3"/>
      <c r="Z512" s="3"/>
      <c r="AA512" s="3" t="s">
        <v>41</v>
      </c>
    </row>
    <row r="513" spans="1:27" x14ac:dyDescent="0.2">
      <c r="A513" s="5">
        <v>3195</v>
      </c>
      <c r="B513">
        <v>39211</v>
      </c>
      <c r="C513" s="3"/>
      <c r="D513" s="3" t="s">
        <v>1019</v>
      </c>
      <c r="E513" s="3" t="s">
        <v>91</v>
      </c>
      <c r="F513" s="3" t="s">
        <v>92</v>
      </c>
      <c r="G513" s="3" t="s">
        <v>47</v>
      </c>
      <c r="H513" s="3" t="s">
        <v>32</v>
      </c>
      <c r="I513" s="3" t="s">
        <v>47</v>
      </c>
      <c r="J513" s="3" t="s">
        <v>48</v>
      </c>
      <c r="K513" s="3" t="s">
        <v>49</v>
      </c>
      <c r="L513" s="3" t="s">
        <v>50</v>
      </c>
      <c r="M513" t="b">
        <v>1</v>
      </c>
      <c r="N513" s="3" t="s">
        <v>84</v>
      </c>
      <c r="O513" s="3" t="s">
        <v>92</v>
      </c>
      <c r="P513" s="3" t="s">
        <v>92</v>
      </c>
      <c r="Q513" s="3" t="s">
        <v>36</v>
      </c>
      <c r="R513" s="3" t="s">
        <v>74</v>
      </c>
      <c r="S513" s="3"/>
      <c r="T513" s="2">
        <v>2000</v>
      </c>
      <c r="U513" s="3" t="s">
        <v>50</v>
      </c>
      <c r="V513" s="3"/>
      <c r="W513" s="3" t="s">
        <v>39</v>
      </c>
      <c r="X513" s="3" t="s">
        <v>40</v>
      </c>
      <c r="Y513" s="3"/>
      <c r="Z513" s="3"/>
      <c r="AA513" s="3" t="s">
        <v>41</v>
      </c>
    </row>
    <row r="514" spans="1:27" x14ac:dyDescent="0.2">
      <c r="A514" s="5">
        <v>3196</v>
      </c>
      <c r="B514">
        <v>35825</v>
      </c>
      <c r="C514" s="3"/>
      <c r="D514" s="3" t="s">
        <v>1020</v>
      </c>
      <c r="E514" s="3" t="s">
        <v>29</v>
      </c>
      <c r="F514" s="3" t="s">
        <v>53</v>
      </c>
      <c r="G514" s="3" t="s">
        <v>113</v>
      </c>
      <c r="H514" s="3" t="s">
        <v>32</v>
      </c>
      <c r="I514" s="3" t="s">
        <v>113</v>
      </c>
      <c r="J514" s="3" t="s">
        <v>48</v>
      </c>
      <c r="K514" s="3" t="s">
        <v>114</v>
      </c>
      <c r="L514" s="3" t="s">
        <v>115</v>
      </c>
      <c r="M514" t="b">
        <v>1</v>
      </c>
      <c r="N514" s="3" t="s">
        <v>35</v>
      </c>
      <c r="O514" s="3" t="s">
        <v>53</v>
      </c>
      <c r="P514" s="3" t="s">
        <v>53</v>
      </c>
      <c r="Q514" s="3" t="s">
        <v>36</v>
      </c>
      <c r="R514" s="3" t="s">
        <v>54</v>
      </c>
      <c r="S514" s="3"/>
      <c r="T514" s="2">
        <v>3000</v>
      </c>
      <c r="U514" s="3" t="s">
        <v>115</v>
      </c>
      <c r="V514" s="3"/>
      <c r="W514" s="3" t="s">
        <v>39</v>
      </c>
      <c r="X514" s="3" t="s">
        <v>40</v>
      </c>
      <c r="Y514" s="3"/>
      <c r="Z514" s="3"/>
      <c r="AA514" s="3" t="s">
        <v>41</v>
      </c>
    </row>
    <row r="515" spans="1:27" x14ac:dyDescent="0.2">
      <c r="A515" s="5">
        <v>3197</v>
      </c>
      <c r="B515">
        <v>39136</v>
      </c>
      <c r="C515" s="3"/>
      <c r="D515" s="3" t="s">
        <v>1021</v>
      </c>
      <c r="E515" s="3" t="s">
        <v>29</v>
      </c>
      <c r="F515" s="3" t="s">
        <v>538</v>
      </c>
      <c r="G515" s="3" t="s">
        <v>31</v>
      </c>
      <c r="H515" s="3" t="s">
        <v>32</v>
      </c>
      <c r="I515" s="3" t="s">
        <v>33</v>
      </c>
      <c r="J515" s="3" t="s">
        <v>31</v>
      </c>
      <c r="K515" s="3" t="s">
        <v>34</v>
      </c>
      <c r="L515" s="3" t="s">
        <v>31</v>
      </c>
      <c r="M515" t="b">
        <v>1</v>
      </c>
      <c r="N515" s="3" t="s">
        <v>35</v>
      </c>
      <c r="O515" s="3" t="s">
        <v>538</v>
      </c>
      <c r="P515" s="3" t="s">
        <v>538</v>
      </c>
      <c r="Q515" s="3" t="s">
        <v>36</v>
      </c>
      <c r="R515" s="3" t="s">
        <v>539</v>
      </c>
      <c r="S515" s="3"/>
      <c r="T515" s="2">
        <v>2072</v>
      </c>
      <c r="U515" s="3" t="s">
        <v>31</v>
      </c>
      <c r="V515" s="3"/>
      <c r="W515" s="3" t="s">
        <v>39</v>
      </c>
      <c r="X515" s="3" t="s">
        <v>40</v>
      </c>
      <c r="Y515" s="3"/>
      <c r="Z515" s="3">
        <v>3686</v>
      </c>
      <c r="AA515" s="3" t="s">
        <v>43</v>
      </c>
    </row>
    <row r="516" spans="1:27" x14ac:dyDescent="0.2">
      <c r="A516" s="5">
        <v>3198</v>
      </c>
      <c r="B516">
        <v>39134</v>
      </c>
      <c r="C516" s="3" t="s">
        <v>1022</v>
      </c>
      <c r="D516" s="3" t="s">
        <v>1023</v>
      </c>
      <c r="E516" s="3" t="s">
        <v>91</v>
      </c>
      <c r="F516" s="3" t="s">
        <v>92</v>
      </c>
      <c r="G516" s="3" t="s">
        <v>93</v>
      </c>
      <c r="H516" s="3" t="s">
        <v>32</v>
      </c>
      <c r="I516" s="3" t="s">
        <v>93</v>
      </c>
      <c r="J516" s="3" t="s">
        <v>48</v>
      </c>
      <c r="K516" s="3" t="s">
        <v>94</v>
      </c>
      <c r="L516" s="3" t="s">
        <v>95</v>
      </c>
      <c r="M516" t="b">
        <v>1</v>
      </c>
      <c r="N516" s="3" t="s">
        <v>84</v>
      </c>
      <c r="O516" s="3" t="s">
        <v>92</v>
      </c>
      <c r="P516" s="3" t="s">
        <v>92</v>
      </c>
      <c r="Q516" s="3" t="s">
        <v>36</v>
      </c>
      <c r="R516" s="3" t="s">
        <v>74</v>
      </c>
      <c r="S516" s="3"/>
      <c r="T516" s="2">
        <v>4000</v>
      </c>
      <c r="U516" s="3" t="s">
        <v>95</v>
      </c>
      <c r="V516" s="3"/>
      <c r="W516" s="3" t="s">
        <v>39</v>
      </c>
      <c r="X516" s="3" t="s">
        <v>40</v>
      </c>
      <c r="Y516" s="3"/>
      <c r="Z516" s="3"/>
      <c r="AA516" s="3" t="s">
        <v>41</v>
      </c>
    </row>
    <row r="517" spans="1:27" x14ac:dyDescent="0.2">
      <c r="A517" s="5">
        <v>3199</v>
      </c>
      <c r="B517">
        <v>39156</v>
      </c>
      <c r="C517" s="3" t="s">
        <v>1024</v>
      </c>
      <c r="D517" s="3" t="s">
        <v>1025</v>
      </c>
      <c r="E517" s="3" t="s">
        <v>147</v>
      </c>
      <c r="F517" s="3" t="s">
        <v>234</v>
      </c>
      <c r="G517" s="3" t="s">
        <v>137</v>
      </c>
      <c r="H517" s="3" t="s">
        <v>32</v>
      </c>
      <c r="I517" s="3" t="s">
        <v>137</v>
      </c>
      <c r="J517" s="3" t="s">
        <v>48</v>
      </c>
      <c r="K517" s="3" t="s">
        <v>138</v>
      </c>
      <c r="L517" s="3" t="s">
        <v>83</v>
      </c>
      <c r="M517" t="b">
        <v>1</v>
      </c>
      <c r="N517" s="3" t="s">
        <v>139</v>
      </c>
      <c r="O517" s="3" t="s">
        <v>234</v>
      </c>
      <c r="P517" s="3" t="s">
        <v>234</v>
      </c>
      <c r="Q517" s="3" t="s">
        <v>116</v>
      </c>
      <c r="R517" s="3" t="s">
        <v>116</v>
      </c>
      <c r="S517" s="3"/>
      <c r="T517" s="2">
        <v>6019</v>
      </c>
      <c r="U517" s="3" t="s">
        <v>83</v>
      </c>
      <c r="V517" s="3"/>
      <c r="W517" s="3" t="s">
        <v>39</v>
      </c>
      <c r="X517" s="3" t="s">
        <v>40</v>
      </c>
      <c r="Y517" s="3"/>
      <c r="Z517" s="3"/>
      <c r="AA517" s="3" t="s">
        <v>41</v>
      </c>
    </row>
    <row r="518" spans="1:27" x14ac:dyDescent="0.2">
      <c r="A518" s="5">
        <v>3200</v>
      </c>
      <c r="B518">
        <v>39137</v>
      </c>
      <c r="C518" s="3"/>
      <c r="D518" s="3" t="s">
        <v>1026</v>
      </c>
      <c r="E518" s="3" t="s">
        <v>192</v>
      </c>
      <c r="F518" s="3" t="s">
        <v>193</v>
      </c>
      <c r="G518" s="3" t="s">
        <v>329</v>
      </c>
      <c r="H518" s="3" t="s">
        <v>194</v>
      </c>
      <c r="I518" s="3" t="s">
        <v>329</v>
      </c>
      <c r="J518" s="3" t="s">
        <v>31</v>
      </c>
      <c r="K518" s="3" t="s">
        <v>330</v>
      </c>
      <c r="L518" s="3" t="s">
        <v>31</v>
      </c>
      <c r="M518" t="b">
        <v>1</v>
      </c>
      <c r="N518" s="3" t="s">
        <v>35</v>
      </c>
      <c r="O518" s="3" t="s">
        <v>193</v>
      </c>
      <c r="P518" s="3" t="s">
        <v>193</v>
      </c>
      <c r="Q518" s="3" t="s">
        <v>192</v>
      </c>
      <c r="R518" s="3" t="s">
        <v>192</v>
      </c>
      <c r="S518" s="3"/>
      <c r="T518" s="2">
        <v>2072</v>
      </c>
      <c r="U518" s="3" t="s">
        <v>95</v>
      </c>
      <c r="V518" s="3"/>
      <c r="W518" s="3" t="s">
        <v>39</v>
      </c>
      <c r="X518" s="3" t="s">
        <v>40</v>
      </c>
      <c r="Y518" s="3"/>
      <c r="Z518" s="3"/>
      <c r="AA518" s="3" t="s">
        <v>41</v>
      </c>
    </row>
    <row r="519" spans="1:27" x14ac:dyDescent="0.2">
      <c r="A519" s="5">
        <v>3201</v>
      </c>
      <c r="B519">
        <v>39016</v>
      </c>
      <c r="C519" s="3"/>
      <c r="D519" s="3" t="s">
        <v>1027</v>
      </c>
      <c r="E519" s="3" t="s">
        <v>147</v>
      </c>
      <c r="F519" s="3" t="s">
        <v>148</v>
      </c>
      <c r="G519" s="3" t="s">
        <v>137</v>
      </c>
      <c r="H519" s="3" t="s">
        <v>32</v>
      </c>
      <c r="I519" s="3" t="s">
        <v>137</v>
      </c>
      <c r="J519" s="3" t="s">
        <v>48</v>
      </c>
      <c r="K519" s="3" t="s">
        <v>138</v>
      </c>
      <c r="L519" s="3" t="s">
        <v>83</v>
      </c>
      <c r="M519" t="b">
        <v>1</v>
      </c>
      <c r="N519" s="3" t="s">
        <v>139</v>
      </c>
      <c r="O519" s="3" t="s">
        <v>148</v>
      </c>
      <c r="P519" s="3" t="s">
        <v>148</v>
      </c>
      <c r="Q519" s="3" t="s">
        <v>116</v>
      </c>
      <c r="R519" s="3" t="s">
        <v>149</v>
      </c>
      <c r="S519" s="3"/>
      <c r="T519" s="2">
        <v>6019</v>
      </c>
      <c r="U519" s="3" t="s">
        <v>83</v>
      </c>
      <c r="V519" s="3"/>
      <c r="W519" s="3" t="s">
        <v>39</v>
      </c>
      <c r="X519" s="3" t="s">
        <v>40</v>
      </c>
      <c r="Y519" s="3"/>
      <c r="Z519" s="3"/>
      <c r="AA519" s="3" t="s">
        <v>41</v>
      </c>
    </row>
    <row r="520" spans="1:27" x14ac:dyDescent="0.2">
      <c r="A520" s="5">
        <v>3202</v>
      </c>
      <c r="B520">
        <v>39212</v>
      </c>
      <c r="C520" s="3" t="s">
        <v>1028</v>
      </c>
      <c r="D520" s="3" t="s">
        <v>1029</v>
      </c>
      <c r="E520" s="3" t="s">
        <v>71</v>
      </c>
      <c r="F520" s="3" t="s">
        <v>72</v>
      </c>
      <c r="G520" s="3" t="s">
        <v>47</v>
      </c>
      <c r="H520" s="3" t="s">
        <v>32</v>
      </c>
      <c r="I520" s="3" t="s">
        <v>47</v>
      </c>
      <c r="J520" s="3" t="s">
        <v>48</v>
      </c>
      <c r="K520" s="3" t="s">
        <v>49</v>
      </c>
      <c r="L520" s="3" t="s">
        <v>50</v>
      </c>
      <c r="M520" t="b">
        <v>1</v>
      </c>
      <c r="N520" s="3" t="s">
        <v>73</v>
      </c>
      <c r="O520" s="3" t="s">
        <v>72</v>
      </c>
      <c r="P520" s="3" t="s">
        <v>72</v>
      </c>
      <c r="Q520" s="3" t="s">
        <v>36</v>
      </c>
      <c r="R520" s="3" t="s">
        <v>74</v>
      </c>
      <c r="S520" s="3"/>
      <c r="T520" s="2">
        <v>2000</v>
      </c>
      <c r="U520" s="3" t="s">
        <v>50</v>
      </c>
      <c r="V520" s="3"/>
      <c r="W520" s="3" t="s">
        <v>39</v>
      </c>
      <c r="X520" s="3" t="s">
        <v>40</v>
      </c>
      <c r="Y520" s="3"/>
      <c r="Z520" s="3">
        <v>2906</v>
      </c>
      <c r="AA520" s="3" t="s">
        <v>869</v>
      </c>
    </row>
    <row r="521" spans="1:27" x14ac:dyDescent="0.2">
      <c r="A521" s="5">
        <v>3203</v>
      </c>
      <c r="B521">
        <v>39682</v>
      </c>
      <c r="C521" s="3" t="s">
        <v>1030</v>
      </c>
      <c r="D521" s="3" t="s">
        <v>1031</v>
      </c>
      <c r="E521" s="3" t="s">
        <v>240</v>
      </c>
      <c r="F521" s="3" t="s">
        <v>241</v>
      </c>
      <c r="G521" s="3" t="s">
        <v>242</v>
      </c>
      <c r="H521" s="3" t="s">
        <v>32</v>
      </c>
      <c r="I521" s="3" t="s">
        <v>242</v>
      </c>
      <c r="J521" s="3" t="s">
        <v>48</v>
      </c>
      <c r="K521" s="3" t="s">
        <v>243</v>
      </c>
      <c r="L521" s="3" t="s">
        <v>244</v>
      </c>
      <c r="M521" t="b">
        <v>1</v>
      </c>
      <c r="N521" s="3" t="s">
        <v>139</v>
      </c>
      <c r="O521" s="3" t="s">
        <v>241</v>
      </c>
      <c r="P521" s="3" t="s">
        <v>241</v>
      </c>
      <c r="Q521" s="3" t="s">
        <v>36</v>
      </c>
      <c r="R521" s="3" t="s">
        <v>54</v>
      </c>
      <c r="S521" s="3"/>
      <c r="T521" s="2">
        <v>8016</v>
      </c>
      <c r="U521" s="3" t="s">
        <v>244</v>
      </c>
      <c r="V521" s="3"/>
      <c r="W521" s="3" t="s">
        <v>39</v>
      </c>
      <c r="X521" s="3" t="s">
        <v>40</v>
      </c>
      <c r="Y521" s="3"/>
      <c r="Z521" s="3">
        <v>2350</v>
      </c>
      <c r="AA521" s="3" t="s">
        <v>316</v>
      </c>
    </row>
    <row r="522" spans="1:27" x14ac:dyDescent="0.2">
      <c r="A522" s="5">
        <v>3210</v>
      </c>
      <c r="B522">
        <v>40095</v>
      </c>
      <c r="C522" s="3" t="s">
        <v>1032</v>
      </c>
      <c r="D522" s="3" t="s">
        <v>1033</v>
      </c>
      <c r="E522" s="3" t="s">
        <v>240</v>
      </c>
      <c r="F522" s="3" t="s">
        <v>241</v>
      </c>
      <c r="G522" s="3" t="s">
        <v>242</v>
      </c>
      <c r="H522" s="3" t="s">
        <v>32</v>
      </c>
      <c r="I522" s="3" t="s">
        <v>242</v>
      </c>
      <c r="J522" s="3" t="s">
        <v>48</v>
      </c>
      <c r="K522" s="3" t="s">
        <v>243</v>
      </c>
      <c r="L522" s="3" t="s">
        <v>244</v>
      </c>
      <c r="M522" t="b">
        <v>1</v>
      </c>
      <c r="N522" s="3" t="s">
        <v>139</v>
      </c>
      <c r="O522" s="3" t="s">
        <v>241</v>
      </c>
      <c r="P522" s="3" t="s">
        <v>241</v>
      </c>
      <c r="Q522" s="3" t="s">
        <v>36</v>
      </c>
      <c r="R522" s="3" t="s">
        <v>54</v>
      </c>
      <c r="S522" s="3"/>
      <c r="T522" s="2">
        <v>8016</v>
      </c>
      <c r="U522" s="3" t="s">
        <v>244</v>
      </c>
      <c r="V522" s="3"/>
      <c r="W522" s="3" t="s">
        <v>39</v>
      </c>
      <c r="X522" s="3" t="s">
        <v>40</v>
      </c>
      <c r="Y522" s="3"/>
      <c r="Z522" s="3">
        <v>1823</v>
      </c>
      <c r="AA522" s="3" t="s">
        <v>221</v>
      </c>
    </row>
    <row r="523" spans="1:27" x14ac:dyDescent="0.2">
      <c r="A523" s="5">
        <v>3212</v>
      </c>
      <c r="C523" s="3" t="s">
        <v>1034</v>
      </c>
      <c r="D523" s="3" t="s">
        <v>1035</v>
      </c>
      <c r="E523" s="3" t="s">
        <v>240</v>
      </c>
      <c r="F523" s="3" t="s">
        <v>241</v>
      </c>
      <c r="G523" s="3" t="s">
        <v>242</v>
      </c>
      <c r="H523" s="3" t="s">
        <v>32</v>
      </c>
      <c r="I523" s="3" t="s">
        <v>242</v>
      </c>
      <c r="J523" s="3" t="s">
        <v>48</v>
      </c>
      <c r="K523" s="3" t="s">
        <v>243</v>
      </c>
      <c r="L523" s="3" t="s">
        <v>244</v>
      </c>
      <c r="M523" t="b">
        <v>1</v>
      </c>
      <c r="N523" s="3" t="s">
        <v>139</v>
      </c>
      <c r="O523" s="3" t="s">
        <v>241</v>
      </c>
      <c r="P523" s="3" t="s">
        <v>241</v>
      </c>
      <c r="Q523" s="3" t="s">
        <v>36</v>
      </c>
      <c r="R523" s="3" t="s">
        <v>54</v>
      </c>
      <c r="S523" s="3"/>
      <c r="T523" s="2"/>
      <c r="U523" s="3" t="s">
        <v>244</v>
      </c>
      <c r="V523" s="3"/>
      <c r="W523" s="3" t="s">
        <v>39</v>
      </c>
      <c r="X523" s="3" t="s">
        <v>40</v>
      </c>
      <c r="Y523" s="3"/>
      <c r="Z523" s="3"/>
      <c r="AA523" s="3" t="s">
        <v>41</v>
      </c>
    </row>
    <row r="524" spans="1:27" x14ac:dyDescent="0.2">
      <c r="A524" s="5">
        <v>3214</v>
      </c>
      <c r="B524">
        <v>39948</v>
      </c>
      <c r="C524" s="3" t="s">
        <v>1036</v>
      </c>
      <c r="D524" s="3" t="s">
        <v>1037</v>
      </c>
      <c r="E524" s="3" t="s">
        <v>240</v>
      </c>
      <c r="F524" s="3" t="s">
        <v>241</v>
      </c>
      <c r="G524" s="3" t="s">
        <v>242</v>
      </c>
      <c r="H524" s="3" t="s">
        <v>32</v>
      </c>
      <c r="I524" s="3" t="s">
        <v>242</v>
      </c>
      <c r="J524" s="3" t="s">
        <v>48</v>
      </c>
      <c r="K524" s="3" t="s">
        <v>243</v>
      </c>
      <c r="L524" s="3" t="s">
        <v>244</v>
      </c>
      <c r="M524" t="b">
        <v>1</v>
      </c>
      <c r="N524" s="3" t="s">
        <v>139</v>
      </c>
      <c r="O524" s="3" t="s">
        <v>241</v>
      </c>
      <c r="P524" s="3" t="s">
        <v>241</v>
      </c>
      <c r="Q524" s="3" t="s">
        <v>36</v>
      </c>
      <c r="R524" s="3" t="s">
        <v>54</v>
      </c>
      <c r="S524" s="3"/>
      <c r="T524" s="2">
        <v>8016</v>
      </c>
      <c r="U524" s="3" t="s">
        <v>244</v>
      </c>
      <c r="V524" s="3"/>
      <c r="W524" s="3" t="s">
        <v>39</v>
      </c>
      <c r="X524" s="3" t="s">
        <v>40</v>
      </c>
      <c r="Y524" s="3"/>
      <c r="Z524" s="3">
        <v>1866</v>
      </c>
      <c r="AA524" s="3" t="s">
        <v>316</v>
      </c>
    </row>
    <row r="525" spans="1:27" x14ac:dyDescent="0.2">
      <c r="A525" s="5">
        <v>3215</v>
      </c>
      <c r="B525">
        <v>39845</v>
      </c>
      <c r="C525" s="3" t="s">
        <v>1038</v>
      </c>
      <c r="D525" s="3" t="s">
        <v>1039</v>
      </c>
      <c r="E525" s="3" t="s">
        <v>240</v>
      </c>
      <c r="F525" s="3" t="s">
        <v>241</v>
      </c>
      <c r="G525" s="3" t="s">
        <v>242</v>
      </c>
      <c r="H525" s="3" t="s">
        <v>32</v>
      </c>
      <c r="I525" s="3" t="s">
        <v>242</v>
      </c>
      <c r="J525" s="3" t="s">
        <v>48</v>
      </c>
      <c r="K525" s="3" t="s">
        <v>243</v>
      </c>
      <c r="L525" s="3" t="s">
        <v>244</v>
      </c>
      <c r="M525" t="b">
        <v>1</v>
      </c>
      <c r="N525" s="3" t="s">
        <v>139</v>
      </c>
      <c r="O525" s="3" t="s">
        <v>241</v>
      </c>
      <c r="P525" s="3" t="s">
        <v>241</v>
      </c>
      <c r="Q525" s="3" t="s">
        <v>36</v>
      </c>
      <c r="R525" s="3" t="s">
        <v>54</v>
      </c>
      <c r="S525" s="3"/>
      <c r="T525" s="2">
        <v>8016</v>
      </c>
      <c r="U525" s="3" t="s">
        <v>244</v>
      </c>
      <c r="V525" s="3"/>
      <c r="W525" s="3" t="s">
        <v>39</v>
      </c>
      <c r="X525" s="3" t="s">
        <v>40</v>
      </c>
      <c r="Y525" s="3"/>
      <c r="Z525" s="3">
        <v>1952</v>
      </c>
      <c r="AA525" s="3" t="s">
        <v>316</v>
      </c>
    </row>
    <row r="526" spans="1:27" x14ac:dyDescent="0.2">
      <c r="A526" s="5">
        <v>3217</v>
      </c>
      <c r="C526" s="3" t="s">
        <v>1040</v>
      </c>
      <c r="D526" s="3" t="s">
        <v>1041</v>
      </c>
      <c r="E526" s="3" t="s">
        <v>240</v>
      </c>
      <c r="F526" s="3" t="s">
        <v>241</v>
      </c>
      <c r="G526" s="3" t="s">
        <v>242</v>
      </c>
      <c r="H526" s="3" t="s">
        <v>32</v>
      </c>
      <c r="I526" s="3" t="s">
        <v>242</v>
      </c>
      <c r="J526" s="3" t="s">
        <v>48</v>
      </c>
      <c r="K526" s="3" t="s">
        <v>243</v>
      </c>
      <c r="L526" s="3" t="s">
        <v>244</v>
      </c>
      <c r="M526" t="b">
        <v>1</v>
      </c>
      <c r="N526" s="3" t="s">
        <v>139</v>
      </c>
      <c r="O526" s="3" t="s">
        <v>241</v>
      </c>
      <c r="P526" s="3" t="s">
        <v>241</v>
      </c>
      <c r="Q526" s="3" t="s">
        <v>36</v>
      </c>
      <c r="R526" s="3" t="s">
        <v>54</v>
      </c>
      <c r="S526" s="3"/>
      <c r="T526" s="2"/>
      <c r="U526" s="3" t="s">
        <v>244</v>
      </c>
      <c r="V526" s="3"/>
      <c r="W526" s="3" t="s">
        <v>39</v>
      </c>
      <c r="X526" s="3" t="s">
        <v>40</v>
      </c>
      <c r="Y526" s="3"/>
      <c r="Z526" s="3">
        <v>1954</v>
      </c>
      <c r="AA526" s="3" t="s">
        <v>639</v>
      </c>
    </row>
    <row r="527" spans="1:27" x14ac:dyDescent="0.2">
      <c r="A527" s="5">
        <v>3220</v>
      </c>
      <c r="C527" s="3" t="s">
        <v>1042</v>
      </c>
      <c r="D527" s="3" t="s">
        <v>1043</v>
      </c>
      <c r="E527" s="3" t="s">
        <v>240</v>
      </c>
      <c r="F527" s="3" t="s">
        <v>241</v>
      </c>
      <c r="G527" s="3" t="s">
        <v>242</v>
      </c>
      <c r="H527" s="3" t="s">
        <v>32</v>
      </c>
      <c r="I527" s="3" t="s">
        <v>242</v>
      </c>
      <c r="J527" s="3" t="s">
        <v>48</v>
      </c>
      <c r="K527" s="3" t="s">
        <v>243</v>
      </c>
      <c r="L527" s="3" t="s">
        <v>244</v>
      </c>
      <c r="M527" t="b">
        <v>1</v>
      </c>
      <c r="N527" s="3" t="s">
        <v>139</v>
      </c>
      <c r="O527" s="3" t="s">
        <v>241</v>
      </c>
      <c r="P527" s="3" t="s">
        <v>241</v>
      </c>
      <c r="Q527" s="3" t="s">
        <v>36</v>
      </c>
      <c r="R527" s="3" t="s">
        <v>54</v>
      </c>
      <c r="S527" s="3"/>
      <c r="T527" s="2"/>
      <c r="U527" s="3" t="s">
        <v>244</v>
      </c>
      <c r="V527" s="3"/>
      <c r="W527" s="3" t="s">
        <v>39</v>
      </c>
      <c r="X527" s="3" t="s">
        <v>40</v>
      </c>
      <c r="Y527" s="3"/>
      <c r="Z527" s="3"/>
      <c r="AA527" s="3" t="s">
        <v>41</v>
      </c>
    </row>
    <row r="528" spans="1:27" x14ac:dyDescent="0.2">
      <c r="A528" s="5">
        <v>3221</v>
      </c>
      <c r="C528" s="3" t="s">
        <v>1044</v>
      </c>
      <c r="D528" s="3" t="s">
        <v>1045</v>
      </c>
      <c r="E528" s="3" t="s">
        <v>240</v>
      </c>
      <c r="F528" s="3" t="s">
        <v>241</v>
      </c>
      <c r="G528" s="3" t="s">
        <v>242</v>
      </c>
      <c r="H528" s="3" t="s">
        <v>32</v>
      </c>
      <c r="I528" s="3" t="s">
        <v>242</v>
      </c>
      <c r="J528" s="3" t="s">
        <v>48</v>
      </c>
      <c r="K528" s="3" t="s">
        <v>243</v>
      </c>
      <c r="L528" s="3" t="s">
        <v>244</v>
      </c>
      <c r="M528" t="b">
        <v>1</v>
      </c>
      <c r="N528" s="3" t="s">
        <v>139</v>
      </c>
      <c r="O528" s="3" t="s">
        <v>241</v>
      </c>
      <c r="P528" s="3" t="s">
        <v>241</v>
      </c>
      <c r="Q528" s="3" t="s">
        <v>36</v>
      </c>
      <c r="R528" s="3" t="s">
        <v>54</v>
      </c>
      <c r="S528" s="3"/>
      <c r="T528" s="2"/>
      <c r="U528" s="3" t="s">
        <v>244</v>
      </c>
      <c r="V528" s="3"/>
      <c r="W528" s="3" t="s">
        <v>39</v>
      </c>
      <c r="X528" s="3" t="s">
        <v>40</v>
      </c>
      <c r="Y528" s="3"/>
      <c r="Z528" s="3"/>
      <c r="AA528" s="3" t="s">
        <v>41</v>
      </c>
    </row>
    <row r="529" spans="1:27" x14ac:dyDescent="0.2">
      <c r="A529" s="5">
        <v>3222</v>
      </c>
      <c r="C529" s="3" t="s">
        <v>1046</v>
      </c>
      <c r="D529" s="3" t="s">
        <v>1047</v>
      </c>
      <c r="E529" s="3" t="s">
        <v>240</v>
      </c>
      <c r="F529" s="3" t="s">
        <v>241</v>
      </c>
      <c r="G529" s="3" t="s">
        <v>242</v>
      </c>
      <c r="H529" s="3" t="s">
        <v>32</v>
      </c>
      <c r="I529" s="3" t="s">
        <v>242</v>
      </c>
      <c r="J529" s="3" t="s">
        <v>48</v>
      </c>
      <c r="K529" s="3" t="s">
        <v>243</v>
      </c>
      <c r="L529" s="3" t="s">
        <v>244</v>
      </c>
      <c r="M529" t="b">
        <v>1</v>
      </c>
      <c r="N529" s="3" t="s">
        <v>139</v>
      </c>
      <c r="O529" s="3" t="s">
        <v>241</v>
      </c>
      <c r="P529" s="3" t="s">
        <v>241</v>
      </c>
      <c r="Q529" s="3" t="s">
        <v>36</v>
      </c>
      <c r="R529" s="3" t="s">
        <v>54</v>
      </c>
      <c r="S529" s="3"/>
      <c r="T529" s="2"/>
      <c r="U529" s="3" t="s">
        <v>244</v>
      </c>
      <c r="V529" s="3"/>
      <c r="W529" s="3" t="s">
        <v>39</v>
      </c>
      <c r="X529" s="3" t="s">
        <v>40</v>
      </c>
      <c r="Y529" s="3"/>
      <c r="Z529" s="3"/>
      <c r="AA529" s="3" t="s">
        <v>41</v>
      </c>
    </row>
    <row r="530" spans="1:27" x14ac:dyDescent="0.2">
      <c r="A530" s="5">
        <v>3223</v>
      </c>
      <c r="C530" s="3" t="s">
        <v>1048</v>
      </c>
      <c r="D530" s="3" t="s">
        <v>1049</v>
      </c>
      <c r="E530" s="3" t="s">
        <v>240</v>
      </c>
      <c r="F530" s="3" t="s">
        <v>241</v>
      </c>
      <c r="G530" s="3" t="s">
        <v>242</v>
      </c>
      <c r="H530" s="3" t="s">
        <v>32</v>
      </c>
      <c r="I530" s="3" t="s">
        <v>242</v>
      </c>
      <c r="J530" s="3" t="s">
        <v>48</v>
      </c>
      <c r="K530" s="3" t="s">
        <v>243</v>
      </c>
      <c r="L530" s="3" t="s">
        <v>244</v>
      </c>
      <c r="M530" t="b">
        <v>1</v>
      </c>
      <c r="N530" s="3" t="s">
        <v>139</v>
      </c>
      <c r="O530" s="3" t="s">
        <v>241</v>
      </c>
      <c r="P530" s="3" t="s">
        <v>241</v>
      </c>
      <c r="Q530" s="3" t="s">
        <v>36</v>
      </c>
      <c r="R530" s="3" t="s">
        <v>54</v>
      </c>
      <c r="S530" s="3"/>
      <c r="T530" s="2"/>
      <c r="U530" s="3" t="s">
        <v>244</v>
      </c>
      <c r="V530" s="3"/>
      <c r="W530" s="3" t="s">
        <v>39</v>
      </c>
      <c r="X530" s="3" t="s">
        <v>40</v>
      </c>
      <c r="Y530" s="3"/>
      <c r="Z530" s="3"/>
      <c r="AA530" s="3" t="s">
        <v>41</v>
      </c>
    </row>
    <row r="531" spans="1:27" x14ac:dyDescent="0.2">
      <c r="A531" s="5">
        <v>3224</v>
      </c>
      <c r="C531" s="3" t="s">
        <v>1050</v>
      </c>
      <c r="D531" s="3" t="s">
        <v>1051</v>
      </c>
      <c r="E531" s="3" t="s">
        <v>240</v>
      </c>
      <c r="F531" s="3" t="s">
        <v>241</v>
      </c>
      <c r="G531" s="3" t="s">
        <v>242</v>
      </c>
      <c r="H531" s="3" t="s">
        <v>32</v>
      </c>
      <c r="I531" s="3" t="s">
        <v>242</v>
      </c>
      <c r="J531" s="3" t="s">
        <v>48</v>
      </c>
      <c r="K531" s="3" t="s">
        <v>243</v>
      </c>
      <c r="L531" s="3" t="s">
        <v>244</v>
      </c>
      <c r="M531" t="b">
        <v>1</v>
      </c>
      <c r="N531" s="3" t="s">
        <v>139</v>
      </c>
      <c r="O531" s="3" t="s">
        <v>241</v>
      </c>
      <c r="P531" s="3" t="s">
        <v>241</v>
      </c>
      <c r="Q531" s="3" t="s">
        <v>36</v>
      </c>
      <c r="R531" s="3" t="s">
        <v>54</v>
      </c>
      <c r="S531" s="3"/>
      <c r="T531" s="2"/>
      <c r="U531" s="3" t="s">
        <v>244</v>
      </c>
      <c r="V531" s="3"/>
      <c r="W531" s="3" t="s">
        <v>39</v>
      </c>
      <c r="X531" s="3" t="s">
        <v>40</v>
      </c>
      <c r="Y531" s="3"/>
      <c r="Z531" s="3"/>
      <c r="AA531" s="3" t="s">
        <v>41</v>
      </c>
    </row>
    <row r="532" spans="1:27" x14ac:dyDescent="0.2">
      <c r="A532" s="5">
        <v>3225</v>
      </c>
      <c r="B532">
        <v>40135</v>
      </c>
      <c r="C532" s="3" t="s">
        <v>1052</v>
      </c>
      <c r="D532" s="3" t="s">
        <v>1053</v>
      </c>
      <c r="E532" s="3" t="s">
        <v>240</v>
      </c>
      <c r="F532" s="3" t="s">
        <v>241</v>
      </c>
      <c r="G532" s="3" t="s">
        <v>242</v>
      </c>
      <c r="H532" s="3" t="s">
        <v>32</v>
      </c>
      <c r="I532" s="3" t="s">
        <v>242</v>
      </c>
      <c r="J532" s="3" t="s">
        <v>48</v>
      </c>
      <c r="K532" s="3" t="s">
        <v>243</v>
      </c>
      <c r="L532" s="3" t="s">
        <v>244</v>
      </c>
      <c r="M532" t="b">
        <v>1</v>
      </c>
      <c r="N532" s="3" t="s">
        <v>139</v>
      </c>
      <c r="O532" s="3" t="s">
        <v>241</v>
      </c>
      <c r="P532" s="3" t="s">
        <v>241</v>
      </c>
      <c r="Q532" s="3" t="s">
        <v>36</v>
      </c>
      <c r="R532" s="3" t="s">
        <v>54</v>
      </c>
      <c r="S532" s="3"/>
      <c r="T532" s="2">
        <v>8016</v>
      </c>
      <c r="U532" s="3" t="s">
        <v>244</v>
      </c>
      <c r="V532" s="3"/>
      <c r="W532" s="3" t="s">
        <v>39</v>
      </c>
      <c r="X532" s="3" t="s">
        <v>40</v>
      </c>
      <c r="Y532" s="3"/>
      <c r="Z532" s="3"/>
      <c r="AA532" s="3" t="s">
        <v>41</v>
      </c>
    </row>
    <row r="533" spans="1:27" x14ac:dyDescent="0.2">
      <c r="A533" s="5">
        <v>3226</v>
      </c>
      <c r="C533" s="3" t="s">
        <v>1054</v>
      </c>
      <c r="D533" s="3" t="s">
        <v>1055</v>
      </c>
      <c r="E533" s="3" t="s">
        <v>240</v>
      </c>
      <c r="F533" s="3" t="s">
        <v>241</v>
      </c>
      <c r="G533" s="3" t="s">
        <v>242</v>
      </c>
      <c r="H533" s="3" t="s">
        <v>32</v>
      </c>
      <c r="I533" s="3" t="s">
        <v>242</v>
      </c>
      <c r="J533" s="3" t="s">
        <v>48</v>
      </c>
      <c r="K533" s="3" t="s">
        <v>243</v>
      </c>
      <c r="L533" s="3" t="s">
        <v>244</v>
      </c>
      <c r="M533" t="b">
        <v>1</v>
      </c>
      <c r="N533" s="3" t="s">
        <v>139</v>
      </c>
      <c r="O533" s="3" t="s">
        <v>241</v>
      </c>
      <c r="P533" s="3" t="s">
        <v>241</v>
      </c>
      <c r="Q533" s="3" t="s">
        <v>36</v>
      </c>
      <c r="R533" s="3" t="s">
        <v>54</v>
      </c>
      <c r="S533" s="3"/>
      <c r="T533" s="2"/>
      <c r="U533" s="3" t="s">
        <v>244</v>
      </c>
      <c r="V533" s="3"/>
      <c r="W533" s="3" t="s">
        <v>39</v>
      </c>
      <c r="X533" s="3" t="s">
        <v>40</v>
      </c>
      <c r="Y533" s="3"/>
      <c r="Z533" s="3"/>
      <c r="AA533" s="3" t="s">
        <v>41</v>
      </c>
    </row>
    <row r="534" spans="1:27" x14ac:dyDescent="0.2">
      <c r="A534" s="5">
        <v>3227</v>
      </c>
      <c r="B534">
        <v>39926</v>
      </c>
      <c r="C534" s="3" t="s">
        <v>1056</v>
      </c>
      <c r="D534" s="3" t="s">
        <v>1057</v>
      </c>
      <c r="E534" s="3" t="s">
        <v>91</v>
      </c>
      <c r="F534" s="3" t="s">
        <v>92</v>
      </c>
      <c r="G534" s="3" t="s">
        <v>475</v>
      </c>
      <c r="H534" s="3" t="s">
        <v>32</v>
      </c>
      <c r="I534" s="3" t="s">
        <v>475</v>
      </c>
      <c r="J534" s="3" t="s">
        <v>48</v>
      </c>
      <c r="K534" s="3" t="s">
        <v>476</v>
      </c>
      <c r="L534" s="3" t="s">
        <v>95</v>
      </c>
      <c r="M534" t="b">
        <v>1</v>
      </c>
      <c r="N534" s="3" t="s">
        <v>84</v>
      </c>
      <c r="O534" s="3" t="s">
        <v>92</v>
      </c>
      <c r="P534" s="3" t="s">
        <v>92</v>
      </c>
      <c r="Q534" s="3" t="s">
        <v>36</v>
      </c>
      <c r="R534" s="3" t="s">
        <v>74</v>
      </c>
      <c r="S534" s="3"/>
      <c r="T534" s="2">
        <v>4007</v>
      </c>
      <c r="U534" s="3" t="s">
        <v>95</v>
      </c>
      <c r="V534" s="3"/>
      <c r="W534" s="3" t="s">
        <v>39</v>
      </c>
      <c r="X534" s="3" t="s">
        <v>40</v>
      </c>
      <c r="Y534" s="3"/>
      <c r="Z534" s="3"/>
      <c r="AA534" s="3" t="s">
        <v>41</v>
      </c>
    </row>
    <row r="535" spans="1:27" x14ac:dyDescent="0.2">
      <c r="A535" s="5">
        <v>3229</v>
      </c>
      <c r="C535" s="3"/>
      <c r="D535" s="3" t="s">
        <v>1058</v>
      </c>
      <c r="E535" s="3" t="s">
        <v>192</v>
      </c>
      <c r="F535" s="3" t="s">
        <v>193</v>
      </c>
      <c r="G535" s="3" t="s">
        <v>329</v>
      </c>
      <c r="H535" s="3" t="s">
        <v>194</v>
      </c>
      <c r="I535" s="3" t="s">
        <v>329</v>
      </c>
      <c r="J535" s="3" t="s">
        <v>31</v>
      </c>
      <c r="K535" s="3" t="s">
        <v>330</v>
      </c>
      <c r="L535" s="3" t="s">
        <v>31</v>
      </c>
      <c r="M535" t="b">
        <v>1</v>
      </c>
      <c r="N535" s="3" t="s">
        <v>35</v>
      </c>
      <c r="O535" s="3" t="s">
        <v>193</v>
      </c>
      <c r="P535" s="3" t="s">
        <v>193</v>
      </c>
      <c r="Q535" s="3" t="s">
        <v>192</v>
      </c>
      <c r="R535" s="3" t="s">
        <v>192</v>
      </c>
      <c r="S535" s="3"/>
      <c r="T535" s="2"/>
      <c r="U535" s="3" t="s">
        <v>244</v>
      </c>
      <c r="V535" s="3"/>
      <c r="W535" s="3" t="s">
        <v>39</v>
      </c>
      <c r="X535" s="3" t="s">
        <v>40</v>
      </c>
      <c r="Y535" s="3"/>
      <c r="Z535" s="3"/>
      <c r="AA535" s="3" t="s">
        <v>41</v>
      </c>
    </row>
    <row r="536" spans="1:27" x14ac:dyDescent="0.2">
      <c r="A536" s="5">
        <v>3231</v>
      </c>
      <c r="C536" s="3" t="s">
        <v>1059</v>
      </c>
      <c r="D536" s="3" t="s">
        <v>1060</v>
      </c>
      <c r="E536" s="3" t="s">
        <v>192</v>
      </c>
      <c r="F536" s="3" t="s">
        <v>193</v>
      </c>
      <c r="G536" s="3" t="s">
        <v>329</v>
      </c>
      <c r="H536" s="3" t="s">
        <v>194</v>
      </c>
      <c r="I536" s="3" t="s">
        <v>329</v>
      </c>
      <c r="J536" s="3" t="s">
        <v>31</v>
      </c>
      <c r="K536" s="3" t="s">
        <v>330</v>
      </c>
      <c r="L536" s="3" t="s">
        <v>31</v>
      </c>
      <c r="M536" t="b">
        <v>1</v>
      </c>
      <c r="N536" s="3" t="s">
        <v>35</v>
      </c>
      <c r="O536" s="3" t="s">
        <v>193</v>
      </c>
      <c r="P536" s="3" t="s">
        <v>193</v>
      </c>
      <c r="Q536" s="3" t="s">
        <v>192</v>
      </c>
      <c r="R536" s="3" t="s">
        <v>192</v>
      </c>
      <c r="S536" s="3"/>
      <c r="T536" s="2"/>
      <c r="U536" s="3" t="s">
        <v>50</v>
      </c>
      <c r="V536" s="3"/>
      <c r="W536" s="3" t="s">
        <v>39</v>
      </c>
      <c r="X536" s="3" t="s">
        <v>40</v>
      </c>
      <c r="Y536" s="3"/>
      <c r="Z536" s="3"/>
      <c r="AA536" s="3" t="s">
        <v>41</v>
      </c>
    </row>
    <row r="537" spans="1:27" x14ac:dyDescent="0.2">
      <c r="A537" s="5">
        <v>3232</v>
      </c>
      <c r="C537" s="3" t="s">
        <v>1061</v>
      </c>
      <c r="D537" s="3" t="s">
        <v>1062</v>
      </c>
      <c r="E537" s="3" t="s">
        <v>46</v>
      </c>
      <c r="F537" s="3" t="s">
        <v>46</v>
      </c>
      <c r="G537" s="3" t="s">
        <v>395</v>
      </c>
      <c r="H537" s="3" t="s">
        <v>32</v>
      </c>
      <c r="I537" s="3" t="s">
        <v>395</v>
      </c>
      <c r="J537" s="3" t="s">
        <v>48</v>
      </c>
      <c r="K537" s="3" t="s">
        <v>49</v>
      </c>
      <c r="L537" s="3" t="s">
        <v>50</v>
      </c>
      <c r="M537" t="b">
        <v>1</v>
      </c>
      <c r="N537" s="3" t="s">
        <v>46</v>
      </c>
      <c r="O537" s="3" t="s">
        <v>46</v>
      </c>
      <c r="P537" s="3" t="s">
        <v>46</v>
      </c>
      <c r="Q537" s="3" t="s">
        <v>46</v>
      </c>
      <c r="R537" s="3" t="s">
        <v>46</v>
      </c>
      <c r="S537" s="3"/>
      <c r="T537" s="2"/>
      <c r="U537" s="3" t="s">
        <v>50</v>
      </c>
      <c r="V537" s="3"/>
      <c r="W537" s="3" t="s">
        <v>39</v>
      </c>
      <c r="X537" s="3" t="s">
        <v>40</v>
      </c>
      <c r="Y537" s="3"/>
      <c r="Z537" s="3"/>
      <c r="AA537" s="3" t="s">
        <v>41</v>
      </c>
    </row>
    <row r="538" spans="1:27" x14ac:dyDescent="0.2">
      <c r="A538" s="5">
        <v>3233</v>
      </c>
      <c r="C538" s="3"/>
      <c r="D538" s="3" t="s">
        <v>1063</v>
      </c>
      <c r="E538" s="3" t="s">
        <v>174</v>
      </c>
      <c r="F538" s="3" t="s">
        <v>175</v>
      </c>
      <c r="G538" s="3" t="s">
        <v>395</v>
      </c>
      <c r="H538" s="3" t="s">
        <v>32</v>
      </c>
      <c r="I538" s="3" t="s">
        <v>395</v>
      </c>
      <c r="J538" s="3" t="s">
        <v>48</v>
      </c>
      <c r="K538" s="3" t="s">
        <v>49</v>
      </c>
      <c r="L538" s="3" t="s">
        <v>50</v>
      </c>
      <c r="M538" t="b">
        <v>1</v>
      </c>
      <c r="N538" s="3" t="s">
        <v>84</v>
      </c>
      <c r="O538" s="3" t="s">
        <v>175</v>
      </c>
      <c r="P538" s="3" t="s">
        <v>175</v>
      </c>
      <c r="Q538" s="3" t="s">
        <v>36</v>
      </c>
      <c r="R538" s="3" t="s">
        <v>74</v>
      </c>
      <c r="S538" s="3"/>
      <c r="T538" s="2"/>
      <c r="U538" s="3" t="s">
        <v>50</v>
      </c>
      <c r="V538" s="3"/>
      <c r="W538" s="3" t="s">
        <v>39</v>
      </c>
      <c r="X538" s="3" t="s">
        <v>40</v>
      </c>
      <c r="Y538" s="3"/>
      <c r="Z538" s="3"/>
      <c r="AA538" s="3" t="s">
        <v>41</v>
      </c>
    </row>
    <row r="539" spans="1:27" x14ac:dyDescent="0.2">
      <c r="A539" s="5">
        <v>3234</v>
      </c>
      <c r="C539" s="3" t="s">
        <v>1064</v>
      </c>
      <c r="D539" s="3" t="s">
        <v>1065</v>
      </c>
      <c r="E539" s="3" t="s">
        <v>174</v>
      </c>
      <c r="F539" s="3" t="s">
        <v>881</v>
      </c>
      <c r="G539" s="3" t="s">
        <v>742</v>
      </c>
      <c r="H539" s="3" t="s">
        <v>32</v>
      </c>
      <c r="I539" s="3" t="s">
        <v>742</v>
      </c>
      <c r="J539" s="3" t="s">
        <v>81</v>
      </c>
      <c r="K539" s="3" t="s">
        <v>743</v>
      </c>
      <c r="L539" s="3" t="s">
        <v>95</v>
      </c>
      <c r="M539" t="b">
        <v>1</v>
      </c>
      <c r="N539" s="3" t="s">
        <v>84</v>
      </c>
      <c r="O539" s="3" t="s">
        <v>881</v>
      </c>
      <c r="P539" s="3" t="s">
        <v>881</v>
      </c>
      <c r="Q539" s="3" t="s">
        <v>81</v>
      </c>
      <c r="R539" s="3" t="s">
        <v>882</v>
      </c>
      <c r="S539" s="3"/>
      <c r="T539" s="2">
        <v>4130</v>
      </c>
      <c r="U539" s="3" t="s">
        <v>81</v>
      </c>
      <c r="V539" s="3"/>
      <c r="W539" s="3" t="s">
        <v>39</v>
      </c>
      <c r="X539" s="3" t="s">
        <v>40</v>
      </c>
      <c r="Y539" s="3"/>
      <c r="Z539" s="3"/>
      <c r="AA539" s="3" t="s">
        <v>41</v>
      </c>
    </row>
    <row r="540" spans="1:27" x14ac:dyDescent="0.2">
      <c r="A540" s="5">
        <v>3235</v>
      </c>
      <c r="C540" s="3" t="s">
        <v>1066</v>
      </c>
      <c r="D540" s="3" t="s">
        <v>1067</v>
      </c>
      <c r="E540" s="3" t="s">
        <v>78</v>
      </c>
      <c r="F540" s="3" t="s">
        <v>79</v>
      </c>
      <c r="G540" s="3" t="s">
        <v>742</v>
      </c>
      <c r="H540" s="3" t="s">
        <v>32</v>
      </c>
      <c r="I540" s="3" t="s">
        <v>742</v>
      </c>
      <c r="J540" s="3" t="s">
        <v>81</v>
      </c>
      <c r="K540" s="3" t="s">
        <v>743</v>
      </c>
      <c r="L540" s="3" t="s">
        <v>95</v>
      </c>
      <c r="M540" t="b">
        <v>1</v>
      </c>
      <c r="N540" s="3" t="s">
        <v>84</v>
      </c>
      <c r="O540" s="3" t="s">
        <v>79</v>
      </c>
      <c r="P540" s="3" t="s">
        <v>79</v>
      </c>
      <c r="Q540" s="3" t="s">
        <v>81</v>
      </c>
      <c r="R540" s="3" t="s">
        <v>85</v>
      </c>
      <c r="S540" s="3"/>
      <c r="T540" s="2"/>
      <c r="U540" s="3" t="s">
        <v>81</v>
      </c>
      <c r="V540" s="3"/>
      <c r="W540" s="3" t="s">
        <v>39</v>
      </c>
      <c r="X540" s="3" t="s">
        <v>40</v>
      </c>
      <c r="Y540" s="3"/>
      <c r="Z540" s="3"/>
      <c r="AA540" s="3" t="s">
        <v>41</v>
      </c>
    </row>
    <row r="541" spans="1:27" x14ac:dyDescent="0.2">
      <c r="A541" s="5">
        <v>3236</v>
      </c>
      <c r="C541" s="3" t="s">
        <v>1068</v>
      </c>
      <c r="D541" s="3" t="s">
        <v>1069</v>
      </c>
      <c r="E541" s="3" t="s">
        <v>78</v>
      </c>
      <c r="F541" s="3" t="s">
        <v>79</v>
      </c>
      <c r="G541" s="3" t="s">
        <v>742</v>
      </c>
      <c r="H541" s="3" t="s">
        <v>32</v>
      </c>
      <c r="I541" s="3" t="s">
        <v>742</v>
      </c>
      <c r="J541" s="3" t="s">
        <v>81</v>
      </c>
      <c r="K541" s="3" t="s">
        <v>743</v>
      </c>
      <c r="L541" s="3" t="s">
        <v>95</v>
      </c>
      <c r="M541" t="b">
        <v>1</v>
      </c>
      <c r="N541" s="3" t="s">
        <v>84</v>
      </c>
      <c r="O541" s="3" t="s">
        <v>79</v>
      </c>
      <c r="P541" s="3" t="s">
        <v>79</v>
      </c>
      <c r="Q541" s="3" t="s">
        <v>81</v>
      </c>
      <c r="R541" s="3" t="s">
        <v>85</v>
      </c>
      <c r="S541" s="3"/>
      <c r="T541" s="2"/>
      <c r="U541" s="3" t="s">
        <v>81</v>
      </c>
      <c r="V541" s="3"/>
      <c r="W541" s="3" t="s">
        <v>39</v>
      </c>
      <c r="X541" s="3" t="s">
        <v>40</v>
      </c>
      <c r="Y541" s="3"/>
      <c r="Z541" s="3"/>
      <c r="AA541" s="3" t="s">
        <v>41</v>
      </c>
    </row>
    <row r="542" spans="1:27" x14ac:dyDescent="0.2">
      <c r="A542" s="5">
        <v>3254</v>
      </c>
      <c r="C542" s="3" t="s">
        <v>1070</v>
      </c>
      <c r="D542" s="3" t="s">
        <v>725</v>
      </c>
      <c r="E542" s="3" t="s">
        <v>78</v>
      </c>
      <c r="F542" s="3" t="s">
        <v>273</v>
      </c>
      <c r="G542" s="3" t="s">
        <v>274</v>
      </c>
      <c r="H542" s="3" t="s">
        <v>32</v>
      </c>
      <c r="I542" s="3" t="s">
        <v>274</v>
      </c>
      <c r="J542" s="3" t="s">
        <v>81</v>
      </c>
      <c r="K542" s="3" t="s">
        <v>275</v>
      </c>
      <c r="L542" s="3" t="s">
        <v>95</v>
      </c>
      <c r="M542" t="b">
        <v>1</v>
      </c>
      <c r="N542" s="3" t="s">
        <v>84</v>
      </c>
      <c r="O542" s="3" t="s">
        <v>273</v>
      </c>
      <c r="P542" s="3" t="s">
        <v>79</v>
      </c>
      <c r="Q542" s="3" t="s">
        <v>116</v>
      </c>
      <c r="R542" s="3" t="s">
        <v>116</v>
      </c>
      <c r="S542" s="3"/>
      <c r="T542" s="2"/>
      <c r="U542" s="3" t="s">
        <v>81</v>
      </c>
      <c r="V542" s="3"/>
      <c r="W542" s="3" t="s">
        <v>39</v>
      </c>
      <c r="X542" s="3" t="s">
        <v>40</v>
      </c>
      <c r="Y542" s="3"/>
      <c r="Z542" s="3"/>
      <c r="AA542" s="3" t="s">
        <v>41</v>
      </c>
    </row>
    <row r="543" spans="1:27" x14ac:dyDescent="0.2">
      <c r="A543" s="5">
        <v>3256</v>
      </c>
      <c r="B543">
        <v>39472</v>
      </c>
      <c r="C543" s="3" t="s">
        <v>1071</v>
      </c>
      <c r="D543" s="3" t="s">
        <v>1072</v>
      </c>
      <c r="E543" s="3" t="s">
        <v>78</v>
      </c>
      <c r="F543" s="3" t="s">
        <v>273</v>
      </c>
      <c r="G543" s="3" t="s">
        <v>274</v>
      </c>
      <c r="H543" s="3" t="s">
        <v>32</v>
      </c>
      <c r="I543" s="3" t="s">
        <v>274</v>
      </c>
      <c r="J543" s="3" t="s">
        <v>81</v>
      </c>
      <c r="K543" s="3" t="s">
        <v>275</v>
      </c>
      <c r="L543" s="3" t="s">
        <v>95</v>
      </c>
      <c r="M543" t="b">
        <v>1</v>
      </c>
      <c r="N543" s="3" t="s">
        <v>84</v>
      </c>
      <c r="O543" s="3" t="s">
        <v>273</v>
      </c>
      <c r="P543" s="3" t="s">
        <v>79</v>
      </c>
      <c r="Q543" s="3" t="s">
        <v>116</v>
      </c>
      <c r="R543" s="3" t="s">
        <v>116</v>
      </c>
      <c r="S543" s="3" t="s">
        <v>280</v>
      </c>
      <c r="T543" s="2">
        <v>4128</v>
      </c>
      <c r="U543" s="3" t="s">
        <v>81</v>
      </c>
      <c r="V543" s="3"/>
      <c r="W543" s="3" t="s">
        <v>39</v>
      </c>
      <c r="X543" s="3" t="s">
        <v>40</v>
      </c>
      <c r="Y543" s="3"/>
      <c r="Z543" s="3"/>
      <c r="AA543" s="3" t="s">
        <v>41</v>
      </c>
    </row>
    <row r="544" spans="1:27" x14ac:dyDescent="0.2">
      <c r="A544" s="5">
        <v>3257</v>
      </c>
      <c r="C544" s="3" t="s">
        <v>1073</v>
      </c>
      <c r="D544" s="3" t="s">
        <v>1074</v>
      </c>
      <c r="E544" s="3" t="s">
        <v>78</v>
      </c>
      <c r="F544" s="3" t="s">
        <v>273</v>
      </c>
      <c r="G544" s="3" t="s">
        <v>274</v>
      </c>
      <c r="H544" s="3" t="s">
        <v>32</v>
      </c>
      <c r="I544" s="3" t="s">
        <v>274</v>
      </c>
      <c r="J544" s="3" t="s">
        <v>81</v>
      </c>
      <c r="K544" s="3" t="s">
        <v>275</v>
      </c>
      <c r="L544" s="3" t="s">
        <v>95</v>
      </c>
      <c r="M544" t="b">
        <v>1</v>
      </c>
      <c r="N544" s="3" t="s">
        <v>84</v>
      </c>
      <c r="O544" s="3" t="s">
        <v>273</v>
      </c>
      <c r="P544" s="3" t="s">
        <v>79</v>
      </c>
      <c r="Q544" s="3" t="s">
        <v>116</v>
      </c>
      <c r="R544" s="3" t="s">
        <v>116</v>
      </c>
      <c r="S544" s="3"/>
      <c r="T544" s="2"/>
      <c r="U544" s="3" t="s">
        <v>81</v>
      </c>
      <c r="V544" s="3"/>
      <c r="W544" s="3" t="s">
        <v>39</v>
      </c>
      <c r="X544" s="3" t="s">
        <v>40</v>
      </c>
      <c r="Y544" s="3"/>
      <c r="Z544" s="3"/>
      <c r="AA544" s="3" t="s">
        <v>41</v>
      </c>
    </row>
    <row r="545" spans="1:27" x14ac:dyDescent="0.2">
      <c r="A545" s="5">
        <v>3258</v>
      </c>
      <c r="B545">
        <v>39723</v>
      </c>
      <c r="C545" s="3" t="s">
        <v>1075</v>
      </c>
      <c r="D545" s="3" t="s">
        <v>1076</v>
      </c>
      <c r="E545" s="3" t="s">
        <v>78</v>
      </c>
      <c r="F545" s="3" t="s">
        <v>273</v>
      </c>
      <c r="G545" s="3" t="s">
        <v>274</v>
      </c>
      <c r="H545" s="3" t="s">
        <v>32</v>
      </c>
      <c r="I545" s="3" t="s">
        <v>274</v>
      </c>
      <c r="J545" s="3" t="s">
        <v>81</v>
      </c>
      <c r="K545" s="3" t="s">
        <v>275</v>
      </c>
      <c r="L545" s="3" t="s">
        <v>95</v>
      </c>
      <c r="M545" t="b">
        <v>1</v>
      </c>
      <c r="N545" s="3" t="s">
        <v>84</v>
      </c>
      <c r="O545" s="3" t="s">
        <v>273</v>
      </c>
      <c r="P545" s="3" t="s">
        <v>79</v>
      </c>
      <c r="Q545" s="3" t="s">
        <v>116</v>
      </c>
      <c r="R545" s="3" t="s">
        <v>116</v>
      </c>
      <c r="S545" s="3"/>
      <c r="T545" s="2">
        <v>4128</v>
      </c>
      <c r="U545" s="3" t="s">
        <v>81</v>
      </c>
      <c r="V545" s="3"/>
      <c r="W545" s="3" t="s">
        <v>39</v>
      </c>
      <c r="X545" s="3" t="s">
        <v>40</v>
      </c>
      <c r="Y545" s="3"/>
      <c r="Z545" s="3"/>
      <c r="AA545" s="3" t="s">
        <v>41</v>
      </c>
    </row>
    <row r="546" spans="1:27" x14ac:dyDescent="0.2">
      <c r="A546" s="5">
        <v>3259</v>
      </c>
      <c r="C546" s="3" t="s">
        <v>1077</v>
      </c>
      <c r="D546" s="3" t="s">
        <v>1078</v>
      </c>
      <c r="E546" s="3" t="s">
        <v>78</v>
      </c>
      <c r="F546" s="3" t="s">
        <v>273</v>
      </c>
      <c r="G546" s="3" t="s">
        <v>274</v>
      </c>
      <c r="H546" s="3" t="s">
        <v>32</v>
      </c>
      <c r="I546" s="3" t="s">
        <v>274</v>
      </c>
      <c r="J546" s="3" t="s">
        <v>81</v>
      </c>
      <c r="K546" s="3" t="s">
        <v>275</v>
      </c>
      <c r="L546" s="3" t="s">
        <v>95</v>
      </c>
      <c r="M546" t="b">
        <v>1</v>
      </c>
      <c r="N546" s="3" t="s">
        <v>84</v>
      </c>
      <c r="O546" s="3" t="s">
        <v>273</v>
      </c>
      <c r="P546" s="3" t="s">
        <v>79</v>
      </c>
      <c r="Q546" s="3" t="s">
        <v>116</v>
      </c>
      <c r="R546" s="3" t="s">
        <v>116</v>
      </c>
      <c r="S546" s="3"/>
      <c r="T546" s="2"/>
      <c r="U546" s="3" t="s">
        <v>81</v>
      </c>
      <c r="V546" s="3"/>
      <c r="W546" s="3" t="s">
        <v>39</v>
      </c>
      <c r="X546" s="3" t="s">
        <v>40</v>
      </c>
      <c r="Y546" s="3"/>
      <c r="Z546" s="3"/>
      <c r="AA546" s="3" t="s">
        <v>41</v>
      </c>
    </row>
    <row r="547" spans="1:27" x14ac:dyDescent="0.2">
      <c r="A547" s="5">
        <v>3261</v>
      </c>
      <c r="B547">
        <v>39298</v>
      </c>
      <c r="C547" s="3" t="s">
        <v>1079</v>
      </c>
      <c r="D547" s="3" t="s">
        <v>1080</v>
      </c>
      <c r="E547" s="3" t="s">
        <v>78</v>
      </c>
      <c r="F547" s="3" t="s">
        <v>273</v>
      </c>
      <c r="G547" s="3" t="s">
        <v>274</v>
      </c>
      <c r="H547" s="3" t="s">
        <v>32</v>
      </c>
      <c r="I547" s="3" t="s">
        <v>274</v>
      </c>
      <c r="J547" s="3" t="s">
        <v>81</v>
      </c>
      <c r="K547" s="3" t="s">
        <v>275</v>
      </c>
      <c r="L547" s="3" t="s">
        <v>95</v>
      </c>
      <c r="M547" t="b">
        <v>1</v>
      </c>
      <c r="N547" s="3" t="s">
        <v>84</v>
      </c>
      <c r="O547" s="3" t="s">
        <v>273</v>
      </c>
      <c r="P547" s="3" t="s">
        <v>79</v>
      </c>
      <c r="Q547" s="3" t="s">
        <v>116</v>
      </c>
      <c r="R547" s="3" t="s">
        <v>116</v>
      </c>
      <c r="S547" s="3" t="s">
        <v>280</v>
      </c>
      <c r="T547" s="2">
        <v>4128</v>
      </c>
      <c r="U547" s="3" t="s">
        <v>81</v>
      </c>
      <c r="V547" s="3"/>
      <c r="W547" s="3" t="s">
        <v>39</v>
      </c>
      <c r="X547" s="3" t="s">
        <v>40</v>
      </c>
      <c r="Y547" s="3"/>
      <c r="Z547" s="3"/>
      <c r="AA547" s="3" t="s">
        <v>41</v>
      </c>
    </row>
    <row r="548" spans="1:27" x14ac:dyDescent="0.2">
      <c r="A548" s="5">
        <v>3262</v>
      </c>
      <c r="B548">
        <v>39561</v>
      </c>
      <c r="C548" s="3" t="s">
        <v>1081</v>
      </c>
      <c r="D548" s="3" t="s">
        <v>1082</v>
      </c>
      <c r="E548" s="3" t="s">
        <v>78</v>
      </c>
      <c r="F548" s="3" t="s">
        <v>273</v>
      </c>
      <c r="G548" s="3" t="s">
        <v>274</v>
      </c>
      <c r="H548" s="3" t="s">
        <v>32</v>
      </c>
      <c r="I548" s="3" t="s">
        <v>274</v>
      </c>
      <c r="J548" s="3" t="s">
        <v>81</v>
      </c>
      <c r="K548" s="3" t="s">
        <v>275</v>
      </c>
      <c r="L548" s="3" t="s">
        <v>95</v>
      </c>
      <c r="M548" t="b">
        <v>1</v>
      </c>
      <c r="N548" s="3" t="s">
        <v>84</v>
      </c>
      <c r="O548" s="3" t="s">
        <v>273</v>
      </c>
      <c r="P548" s="3" t="s">
        <v>79</v>
      </c>
      <c r="Q548" s="3" t="s">
        <v>116</v>
      </c>
      <c r="R548" s="3" t="s">
        <v>116</v>
      </c>
      <c r="S548" s="3"/>
      <c r="T548" s="2">
        <v>4128</v>
      </c>
      <c r="U548" s="3" t="s">
        <v>81</v>
      </c>
      <c r="V548" s="3"/>
      <c r="W548" s="3" t="s">
        <v>39</v>
      </c>
      <c r="X548" s="3" t="s">
        <v>40</v>
      </c>
      <c r="Y548" s="3"/>
      <c r="Z548" s="3"/>
      <c r="AA548" s="3" t="s">
        <v>41</v>
      </c>
    </row>
    <row r="549" spans="1:27" x14ac:dyDescent="0.2">
      <c r="A549" s="5">
        <v>3265</v>
      </c>
      <c r="B549">
        <v>39541</v>
      </c>
      <c r="C549" s="3" t="s">
        <v>1083</v>
      </c>
      <c r="D549" s="3" t="s">
        <v>1084</v>
      </c>
      <c r="E549" s="3" t="s">
        <v>78</v>
      </c>
      <c r="F549" s="3" t="s">
        <v>273</v>
      </c>
      <c r="G549" s="3" t="s">
        <v>274</v>
      </c>
      <c r="H549" s="3" t="s">
        <v>32</v>
      </c>
      <c r="I549" s="3" t="s">
        <v>274</v>
      </c>
      <c r="J549" s="3" t="s">
        <v>81</v>
      </c>
      <c r="K549" s="3" t="s">
        <v>275</v>
      </c>
      <c r="L549" s="3" t="s">
        <v>95</v>
      </c>
      <c r="M549" t="b">
        <v>1</v>
      </c>
      <c r="N549" s="3" t="s">
        <v>84</v>
      </c>
      <c r="O549" s="3" t="s">
        <v>273</v>
      </c>
      <c r="P549" s="3" t="s">
        <v>79</v>
      </c>
      <c r="Q549" s="3" t="s">
        <v>116</v>
      </c>
      <c r="R549" s="3" t="s">
        <v>116</v>
      </c>
      <c r="S549" s="3"/>
      <c r="T549" s="2">
        <v>4128</v>
      </c>
      <c r="U549" s="3" t="s">
        <v>81</v>
      </c>
      <c r="V549" s="3"/>
      <c r="W549" s="3" t="s">
        <v>39</v>
      </c>
      <c r="X549" s="3" t="s">
        <v>40</v>
      </c>
      <c r="Y549" s="3"/>
      <c r="Z549" s="3"/>
      <c r="AA549" s="3" t="s">
        <v>41</v>
      </c>
    </row>
    <row r="550" spans="1:27" x14ac:dyDescent="0.2">
      <c r="A550" s="5">
        <v>3266</v>
      </c>
      <c r="C550" s="3" t="s">
        <v>1085</v>
      </c>
      <c r="D550" s="3" t="s">
        <v>1086</v>
      </c>
      <c r="E550" s="3" t="s">
        <v>78</v>
      </c>
      <c r="F550" s="3" t="s">
        <v>273</v>
      </c>
      <c r="G550" s="3" t="s">
        <v>274</v>
      </c>
      <c r="H550" s="3" t="s">
        <v>32</v>
      </c>
      <c r="I550" s="3" t="s">
        <v>274</v>
      </c>
      <c r="J550" s="3" t="s">
        <v>81</v>
      </c>
      <c r="K550" s="3" t="s">
        <v>275</v>
      </c>
      <c r="L550" s="3" t="s">
        <v>95</v>
      </c>
      <c r="M550" t="b">
        <v>1</v>
      </c>
      <c r="N550" s="3" t="s">
        <v>84</v>
      </c>
      <c r="O550" s="3" t="s">
        <v>273</v>
      </c>
      <c r="P550" s="3" t="s">
        <v>79</v>
      </c>
      <c r="Q550" s="3" t="s">
        <v>116</v>
      </c>
      <c r="R550" s="3" t="s">
        <v>116</v>
      </c>
      <c r="S550" s="3"/>
      <c r="T550" s="2"/>
      <c r="U550" s="3" t="s">
        <v>81</v>
      </c>
      <c r="V550" s="3"/>
      <c r="W550" s="3" t="s">
        <v>39</v>
      </c>
      <c r="X550" s="3" t="s">
        <v>40</v>
      </c>
      <c r="Y550" s="3"/>
      <c r="Z550" s="3"/>
      <c r="AA550" s="3" t="s">
        <v>41</v>
      </c>
    </row>
    <row r="551" spans="1:27" x14ac:dyDescent="0.2">
      <c r="A551" s="5">
        <v>3267</v>
      </c>
      <c r="C551" s="3" t="s">
        <v>1087</v>
      </c>
      <c r="D551" s="3" t="s">
        <v>1088</v>
      </c>
      <c r="E551" s="3" t="s">
        <v>78</v>
      </c>
      <c r="F551" s="3" t="s">
        <v>273</v>
      </c>
      <c r="G551" s="3" t="s">
        <v>274</v>
      </c>
      <c r="H551" s="3" t="s">
        <v>32</v>
      </c>
      <c r="I551" s="3" t="s">
        <v>274</v>
      </c>
      <c r="J551" s="3" t="s">
        <v>81</v>
      </c>
      <c r="K551" s="3" t="s">
        <v>275</v>
      </c>
      <c r="L551" s="3" t="s">
        <v>95</v>
      </c>
      <c r="M551" t="b">
        <v>1</v>
      </c>
      <c r="N551" s="3" t="s">
        <v>84</v>
      </c>
      <c r="O551" s="3" t="s">
        <v>273</v>
      </c>
      <c r="P551" s="3" t="s">
        <v>79</v>
      </c>
      <c r="Q551" s="3" t="s">
        <v>116</v>
      </c>
      <c r="R551" s="3" t="s">
        <v>116</v>
      </c>
      <c r="S551" s="3"/>
      <c r="T551" s="2"/>
      <c r="U551" s="3" t="s">
        <v>81</v>
      </c>
      <c r="V551" s="3"/>
      <c r="W551" s="3" t="s">
        <v>39</v>
      </c>
      <c r="X551" s="3" t="s">
        <v>40</v>
      </c>
      <c r="Y551" s="3"/>
      <c r="Z551" s="3"/>
      <c r="AA551" s="3" t="s">
        <v>41</v>
      </c>
    </row>
    <row r="552" spans="1:27" x14ac:dyDescent="0.2">
      <c r="A552" s="5">
        <v>3268</v>
      </c>
      <c r="B552">
        <v>39542</v>
      </c>
      <c r="C552" s="3" t="s">
        <v>1089</v>
      </c>
      <c r="D552" s="3" t="s">
        <v>1090</v>
      </c>
      <c r="E552" s="3" t="s">
        <v>29</v>
      </c>
      <c r="F552" s="3" t="s">
        <v>30</v>
      </c>
      <c r="G552" s="3" t="s">
        <v>274</v>
      </c>
      <c r="H552" s="3" t="s">
        <v>32</v>
      </c>
      <c r="I552" s="3" t="s">
        <v>274</v>
      </c>
      <c r="J552" s="3" t="s">
        <v>81</v>
      </c>
      <c r="K552" s="3" t="s">
        <v>275</v>
      </c>
      <c r="L552" s="3" t="s">
        <v>95</v>
      </c>
      <c r="M552" t="b">
        <v>1</v>
      </c>
      <c r="N552" s="3" t="s">
        <v>35</v>
      </c>
      <c r="O552" s="3" t="s">
        <v>30</v>
      </c>
      <c r="P552" s="3" t="s">
        <v>30</v>
      </c>
      <c r="Q552" s="3" t="s">
        <v>36</v>
      </c>
      <c r="R552" s="3" t="s">
        <v>37</v>
      </c>
      <c r="S552" s="3"/>
      <c r="T552" s="2">
        <v>4128</v>
      </c>
      <c r="U552" s="3" t="s">
        <v>81</v>
      </c>
      <c r="V552" s="3"/>
      <c r="W552" s="3" t="s">
        <v>39</v>
      </c>
      <c r="X552" s="3" t="s">
        <v>40</v>
      </c>
      <c r="Y552" s="3"/>
      <c r="Z552" s="3"/>
      <c r="AA552" s="3" t="s">
        <v>41</v>
      </c>
    </row>
    <row r="553" spans="1:27" x14ac:dyDescent="0.2">
      <c r="A553" s="5">
        <v>3269</v>
      </c>
      <c r="C553" s="3" t="s">
        <v>1091</v>
      </c>
      <c r="D553" s="3" t="s">
        <v>1092</v>
      </c>
      <c r="E553" s="3" t="s">
        <v>78</v>
      </c>
      <c r="F553" s="3" t="s">
        <v>273</v>
      </c>
      <c r="G553" s="3" t="s">
        <v>274</v>
      </c>
      <c r="H553" s="3" t="s">
        <v>32</v>
      </c>
      <c r="I553" s="3" t="s">
        <v>274</v>
      </c>
      <c r="J553" s="3" t="s">
        <v>81</v>
      </c>
      <c r="K553" s="3" t="s">
        <v>275</v>
      </c>
      <c r="L553" s="3" t="s">
        <v>95</v>
      </c>
      <c r="M553" t="b">
        <v>1</v>
      </c>
      <c r="N553" s="3" t="s">
        <v>84</v>
      </c>
      <c r="O553" s="3" t="s">
        <v>273</v>
      </c>
      <c r="P553" s="3" t="s">
        <v>79</v>
      </c>
      <c r="Q553" s="3" t="s">
        <v>116</v>
      </c>
      <c r="R553" s="3" t="s">
        <v>116</v>
      </c>
      <c r="S553" s="3"/>
      <c r="T553" s="2"/>
      <c r="U553" s="3" t="s">
        <v>81</v>
      </c>
      <c r="V553" s="3"/>
      <c r="W553" s="3" t="s">
        <v>39</v>
      </c>
      <c r="X553" s="3" t="s">
        <v>40</v>
      </c>
      <c r="Y553" s="3"/>
      <c r="Z553" s="3"/>
      <c r="AA553" s="3" t="s">
        <v>41</v>
      </c>
    </row>
    <row r="554" spans="1:27" x14ac:dyDescent="0.2">
      <c r="A554" s="5">
        <v>3270</v>
      </c>
      <c r="C554" s="3" t="s">
        <v>1093</v>
      </c>
      <c r="D554" s="3" t="s">
        <v>1094</v>
      </c>
      <c r="E554" s="3" t="s">
        <v>78</v>
      </c>
      <c r="F554" s="3" t="s">
        <v>273</v>
      </c>
      <c r="G554" s="3" t="s">
        <v>274</v>
      </c>
      <c r="H554" s="3" t="s">
        <v>32</v>
      </c>
      <c r="I554" s="3" t="s">
        <v>274</v>
      </c>
      <c r="J554" s="3" t="s">
        <v>81</v>
      </c>
      <c r="K554" s="3" t="s">
        <v>275</v>
      </c>
      <c r="L554" s="3" t="s">
        <v>95</v>
      </c>
      <c r="M554" t="b">
        <v>1</v>
      </c>
      <c r="N554" s="3" t="s">
        <v>84</v>
      </c>
      <c r="O554" s="3" t="s">
        <v>273</v>
      </c>
      <c r="P554" s="3" t="s">
        <v>79</v>
      </c>
      <c r="Q554" s="3" t="s">
        <v>116</v>
      </c>
      <c r="R554" s="3" t="s">
        <v>116</v>
      </c>
      <c r="S554" s="3"/>
      <c r="T554" s="2"/>
      <c r="U554" s="3" t="s">
        <v>81</v>
      </c>
      <c r="V554" s="3"/>
      <c r="W554" s="3" t="s">
        <v>39</v>
      </c>
      <c r="X554" s="3" t="s">
        <v>40</v>
      </c>
      <c r="Y554" s="3"/>
      <c r="Z554" s="3"/>
      <c r="AA554" s="3" t="s">
        <v>41</v>
      </c>
    </row>
    <row r="555" spans="1:27" x14ac:dyDescent="0.2">
      <c r="A555" s="5">
        <v>3271</v>
      </c>
      <c r="B555">
        <v>39861</v>
      </c>
      <c r="C555" s="3" t="s">
        <v>1095</v>
      </c>
      <c r="D555" s="3" t="s">
        <v>1096</v>
      </c>
      <c r="E555" s="3" t="s">
        <v>78</v>
      </c>
      <c r="F555" s="3" t="s">
        <v>273</v>
      </c>
      <c r="G555" s="3" t="s">
        <v>274</v>
      </c>
      <c r="H555" s="3" t="s">
        <v>32</v>
      </c>
      <c r="I555" s="3" t="s">
        <v>274</v>
      </c>
      <c r="J555" s="3" t="s">
        <v>81</v>
      </c>
      <c r="K555" s="3" t="s">
        <v>275</v>
      </c>
      <c r="L555" s="3" t="s">
        <v>95</v>
      </c>
      <c r="M555" t="b">
        <v>1</v>
      </c>
      <c r="N555" s="3" t="s">
        <v>84</v>
      </c>
      <c r="O555" s="3" t="s">
        <v>273</v>
      </c>
      <c r="P555" s="3" t="s">
        <v>79</v>
      </c>
      <c r="Q555" s="3" t="s">
        <v>116</v>
      </c>
      <c r="R555" s="3" t="s">
        <v>116</v>
      </c>
      <c r="S555" s="3"/>
      <c r="T555" s="2">
        <v>4010</v>
      </c>
      <c r="U555" s="3" t="s">
        <v>81</v>
      </c>
      <c r="V555" s="3"/>
      <c r="W555" s="3" t="s">
        <v>39</v>
      </c>
      <c r="X555" s="3" t="s">
        <v>40</v>
      </c>
      <c r="Y555" s="3"/>
      <c r="Z555" s="3"/>
      <c r="AA555" s="3" t="s">
        <v>41</v>
      </c>
    </row>
    <row r="556" spans="1:27" x14ac:dyDescent="0.2">
      <c r="A556" s="5">
        <v>3272</v>
      </c>
      <c r="C556" s="3" t="s">
        <v>1097</v>
      </c>
      <c r="D556" s="3" t="s">
        <v>1098</v>
      </c>
      <c r="E556" s="3" t="s">
        <v>78</v>
      </c>
      <c r="F556" s="3" t="s">
        <v>273</v>
      </c>
      <c r="G556" s="3" t="s">
        <v>274</v>
      </c>
      <c r="H556" s="3" t="s">
        <v>32</v>
      </c>
      <c r="I556" s="3" t="s">
        <v>274</v>
      </c>
      <c r="J556" s="3" t="s">
        <v>81</v>
      </c>
      <c r="K556" s="3" t="s">
        <v>275</v>
      </c>
      <c r="L556" s="3" t="s">
        <v>95</v>
      </c>
      <c r="M556" t="b">
        <v>1</v>
      </c>
      <c r="N556" s="3" t="s">
        <v>84</v>
      </c>
      <c r="O556" s="3" t="s">
        <v>273</v>
      </c>
      <c r="P556" s="3" t="s">
        <v>79</v>
      </c>
      <c r="Q556" s="3" t="s">
        <v>116</v>
      </c>
      <c r="R556" s="3" t="s">
        <v>116</v>
      </c>
      <c r="S556" s="3"/>
      <c r="T556" s="2"/>
      <c r="U556" s="3" t="s">
        <v>81</v>
      </c>
      <c r="V556" s="3"/>
      <c r="W556" s="3" t="s">
        <v>39</v>
      </c>
      <c r="X556" s="3" t="s">
        <v>40</v>
      </c>
      <c r="Y556" s="3"/>
      <c r="Z556" s="3"/>
      <c r="AA556" s="3" t="s">
        <v>41</v>
      </c>
    </row>
    <row r="557" spans="1:27" x14ac:dyDescent="0.2">
      <c r="A557" s="5">
        <v>3273</v>
      </c>
      <c r="C557" s="3" t="s">
        <v>1099</v>
      </c>
      <c r="D557" s="3" t="s">
        <v>1100</v>
      </c>
      <c r="E557" s="3" t="s">
        <v>78</v>
      </c>
      <c r="F557" s="3" t="s">
        <v>273</v>
      </c>
      <c r="G557" s="3" t="s">
        <v>274</v>
      </c>
      <c r="H557" s="3" t="s">
        <v>32</v>
      </c>
      <c r="I557" s="3" t="s">
        <v>274</v>
      </c>
      <c r="J557" s="3" t="s">
        <v>81</v>
      </c>
      <c r="K557" s="3" t="s">
        <v>275</v>
      </c>
      <c r="L557" s="3" t="s">
        <v>95</v>
      </c>
      <c r="M557" t="b">
        <v>1</v>
      </c>
      <c r="N557" s="3" t="s">
        <v>84</v>
      </c>
      <c r="O557" s="3" t="s">
        <v>273</v>
      </c>
      <c r="P557" s="3" t="s">
        <v>79</v>
      </c>
      <c r="Q557" s="3" t="s">
        <v>116</v>
      </c>
      <c r="R557" s="3" t="s">
        <v>116</v>
      </c>
      <c r="S557" s="3"/>
      <c r="T557" s="2"/>
      <c r="U557" s="3" t="s">
        <v>81</v>
      </c>
      <c r="V557" s="3"/>
      <c r="W557" s="3" t="s">
        <v>39</v>
      </c>
      <c r="X557" s="3" t="s">
        <v>40</v>
      </c>
      <c r="Y557" s="3"/>
      <c r="Z557" s="3"/>
      <c r="AA557" s="3" t="s">
        <v>41</v>
      </c>
    </row>
    <row r="558" spans="1:27" x14ac:dyDescent="0.2">
      <c r="A558" s="5">
        <v>3274</v>
      </c>
      <c r="C558" s="3" t="s">
        <v>1101</v>
      </c>
      <c r="D558" s="3" t="s">
        <v>1102</v>
      </c>
      <c r="E558" s="3" t="s">
        <v>78</v>
      </c>
      <c r="F558" s="3" t="s">
        <v>273</v>
      </c>
      <c r="G558" s="3" t="s">
        <v>274</v>
      </c>
      <c r="H558" s="3" t="s">
        <v>32</v>
      </c>
      <c r="I558" s="3" t="s">
        <v>274</v>
      </c>
      <c r="J558" s="3" t="s">
        <v>81</v>
      </c>
      <c r="K558" s="3" t="s">
        <v>275</v>
      </c>
      <c r="L558" s="3" t="s">
        <v>95</v>
      </c>
      <c r="M558" t="b">
        <v>1</v>
      </c>
      <c r="N558" s="3" t="s">
        <v>84</v>
      </c>
      <c r="O558" s="3" t="s">
        <v>273</v>
      </c>
      <c r="P558" s="3" t="s">
        <v>79</v>
      </c>
      <c r="Q558" s="3" t="s">
        <v>116</v>
      </c>
      <c r="R558" s="3" t="s">
        <v>116</v>
      </c>
      <c r="S558" s="3"/>
      <c r="T558" s="2"/>
      <c r="U558" s="3" t="s">
        <v>81</v>
      </c>
      <c r="V558" s="3"/>
      <c r="W558" s="3" t="s">
        <v>39</v>
      </c>
      <c r="X558" s="3" t="s">
        <v>40</v>
      </c>
      <c r="Y558" s="3"/>
      <c r="Z558" s="3"/>
      <c r="AA558" s="3" t="s">
        <v>41</v>
      </c>
    </row>
    <row r="559" spans="1:27" x14ac:dyDescent="0.2">
      <c r="A559" s="5">
        <v>3275</v>
      </c>
      <c r="C559" s="3" t="s">
        <v>1103</v>
      </c>
      <c r="D559" s="3" t="s">
        <v>1104</v>
      </c>
      <c r="E559" s="3" t="s">
        <v>78</v>
      </c>
      <c r="F559" s="3" t="s">
        <v>273</v>
      </c>
      <c r="G559" s="3" t="s">
        <v>274</v>
      </c>
      <c r="H559" s="3" t="s">
        <v>32</v>
      </c>
      <c r="I559" s="3" t="s">
        <v>274</v>
      </c>
      <c r="J559" s="3" t="s">
        <v>81</v>
      </c>
      <c r="K559" s="3" t="s">
        <v>275</v>
      </c>
      <c r="L559" s="3" t="s">
        <v>95</v>
      </c>
      <c r="M559" t="b">
        <v>1</v>
      </c>
      <c r="N559" s="3" t="s">
        <v>84</v>
      </c>
      <c r="O559" s="3" t="s">
        <v>273</v>
      </c>
      <c r="P559" s="3" t="s">
        <v>79</v>
      </c>
      <c r="Q559" s="3" t="s">
        <v>116</v>
      </c>
      <c r="R559" s="3" t="s">
        <v>116</v>
      </c>
      <c r="S559" s="3"/>
      <c r="T559" s="2"/>
      <c r="U559" s="3" t="s">
        <v>81</v>
      </c>
      <c r="V559" s="3"/>
      <c r="W559" s="3" t="s">
        <v>39</v>
      </c>
      <c r="X559" s="3" t="s">
        <v>40</v>
      </c>
      <c r="Y559" s="3"/>
      <c r="Z559" s="3"/>
      <c r="AA559" s="3" t="s">
        <v>41</v>
      </c>
    </row>
    <row r="560" spans="1:27" x14ac:dyDescent="0.2">
      <c r="A560" s="5">
        <v>3276</v>
      </c>
      <c r="C560" s="3" t="s">
        <v>1105</v>
      </c>
      <c r="D560" s="3" t="s">
        <v>1106</v>
      </c>
      <c r="E560" s="3" t="s">
        <v>78</v>
      </c>
      <c r="F560" s="3" t="s">
        <v>273</v>
      </c>
      <c r="G560" s="3" t="s">
        <v>274</v>
      </c>
      <c r="H560" s="3" t="s">
        <v>32</v>
      </c>
      <c r="I560" s="3" t="s">
        <v>274</v>
      </c>
      <c r="J560" s="3" t="s">
        <v>81</v>
      </c>
      <c r="K560" s="3" t="s">
        <v>275</v>
      </c>
      <c r="L560" s="3" t="s">
        <v>95</v>
      </c>
      <c r="M560" t="b">
        <v>1</v>
      </c>
      <c r="N560" s="3" t="s">
        <v>84</v>
      </c>
      <c r="O560" s="3" t="s">
        <v>273</v>
      </c>
      <c r="P560" s="3" t="s">
        <v>79</v>
      </c>
      <c r="Q560" s="3" t="s">
        <v>116</v>
      </c>
      <c r="R560" s="3" t="s">
        <v>116</v>
      </c>
      <c r="S560" s="3"/>
      <c r="T560" s="2"/>
      <c r="U560" s="3" t="s">
        <v>81</v>
      </c>
      <c r="V560" s="3"/>
      <c r="W560" s="3" t="s">
        <v>39</v>
      </c>
      <c r="X560" s="3" t="s">
        <v>40</v>
      </c>
      <c r="Y560" s="3"/>
      <c r="Z560" s="3"/>
      <c r="AA560" s="3" t="s">
        <v>41</v>
      </c>
    </row>
    <row r="561" spans="1:27" x14ac:dyDescent="0.2">
      <c r="A561" s="5">
        <v>3277</v>
      </c>
      <c r="B561">
        <v>39654</v>
      </c>
      <c r="C561" s="3" t="s">
        <v>1107</v>
      </c>
      <c r="D561" s="3" t="s">
        <v>1108</v>
      </c>
      <c r="E561" s="3" t="s">
        <v>91</v>
      </c>
      <c r="F561" s="3" t="s">
        <v>92</v>
      </c>
      <c r="G561" s="3" t="s">
        <v>274</v>
      </c>
      <c r="H561" s="3" t="s">
        <v>32</v>
      </c>
      <c r="I561" s="3" t="s">
        <v>274</v>
      </c>
      <c r="J561" s="3" t="s">
        <v>81</v>
      </c>
      <c r="K561" s="3" t="s">
        <v>275</v>
      </c>
      <c r="L561" s="3" t="s">
        <v>95</v>
      </c>
      <c r="M561" t="b">
        <v>1</v>
      </c>
      <c r="N561" s="3" t="s">
        <v>84</v>
      </c>
      <c r="O561" s="3" t="s">
        <v>92</v>
      </c>
      <c r="P561" s="3" t="s">
        <v>92</v>
      </c>
      <c r="Q561" s="3" t="s">
        <v>36</v>
      </c>
      <c r="R561" s="3" t="s">
        <v>74</v>
      </c>
      <c r="S561" s="3" t="s">
        <v>280</v>
      </c>
      <c r="T561" s="2">
        <v>4128</v>
      </c>
      <c r="U561" s="3" t="s">
        <v>95</v>
      </c>
      <c r="V561" s="3"/>
      <c r="W561" s="3" t="s">
        <v>39</v>
      </c>
      <c r="X561" s="3" t="s">
        <v>40</v>
      </c>
      <c r="Y561" s="3"/>
      <c r="Z561" s="3">
        <v>2422</v>
      </c>
      <c r="AA561" s="3" t="s">
        <v>221</v>
      </c>
    </row>
    <row r="562" spans="1:27" x14ac:dyDescent="0.2">
      <c r="A562" s="5">
        <v>3278</v>
      </c>
      <c r="C562" s="3" t="s">
        <v>1109</v>
      </c>
      <c r="D562" s="3" t="s">
        <v>1110</v>
      </c>
      <c r="E562" s="3" t="s">
        <v>78</v>
      </c>
      <c r="F562" s="3" t="s">
        <v>273</v>
      </c>
      <c r="G562" s="3" t="s">
        <v>274</v>
      </c>
      <c r="H562" s="3" t="s">
        <v>32</v>
      </c>
      <c r="I562" s="3" t="s">
        <v>274</v>
      </c>
      <c r="J562" s="3" t="s">
        <v>81</v>
      </c>
      <c r="K562" s="3" t="s">
        <v>275</v>
      </c>
      <c r="L562" s="3" t="s">
        <v>95</v>
      </c>
      <c r="M562" t="b">
        <v>1</v>
      </c>
      <c r="N562" s="3" t="s">
        <v>84</v>
      </c>
      <c r="O562" s="3" t="s">
        <v>273</v>
      </c>
      <c r="P562" s="3" t="s">
        <v>79</v>
      </c>
      <c r="Q562" s="3" t="s">
        <v>116</v>
      </c>
      <c r="R562" s="3" t="s">
        <v>116</v>
      </c>
      <c r="S562" s="3"/>
      <c r="T562" s="2"/>
      <c r="U562" s="3" t="s">
        <v>81</v>
      </c>
      <c r="V562" s="3"/>
      <c r="W562" s="3" t="s">
        <v>39</v>
      </c>
      <c r="X562" s="3" t="s">
        <v>40</v>
      </c>
      <c r="Y562" s="3"/>
      <c r="Z562" s="3"/>
      <c r="AA562" s="3" t="s">
        <v>41</v>
      </c>
    </row>
    <row r="563" spans="1:27" x14ac:dyDescent="0.2">
      <c r="A563" s="5">
        <v>3279</v>
      </c>
      <c r="C563" s="3" t="s">
        <v>1111</v>
      </c>
      <c r="D563" s="3" t="s">
        <v>1112</v>
      </c>
      <c r="E563" s="3" t="s">
        <v>78</v>
      </c>
      <c r="F563" s="3" t="s">
        <v>273</v>
      </c>
      <c r="G563" s="3" t="s">
        <v>274</v>
      </c>
      <c r="H563" s="3" t="s">
        <v>32</v>
      </c>
      <c r="I563" s="3" t="s">
        <v>274</v>
      </c>
      <c r="J563" s="3" t="s">
        <v>81</v>
      </c>
      <c r="K563" s="3" t="s">
        <v>275</v>
      </c>
      <c r="L563" s="3" t="s">
        <v>95</v>
      </c>
      <c r="M563" t="b">
        <v>1</v>
      </c>
      <c r="N563" s="3" t="s">
        <v>84</v>
      </c>
      <c r="O563" s="3" t="s">
        <v>273</v>
      </c>
      <c r="P563" s="3" t="s">
        <v>79</v>
      </c>
      <c r="Q563" s="3" t="s">
        <v>116</v>
      </c>
      <c r="R563" s="3" t="s">
        <v>116</v>
      </c>
      <c r="S563" s="3"/>
      <c r="T563" s="2"/>
      <c r="U563" s="3" t="s">
        <v>81</v>
      </c>
      <c r="V563" s="3"/>
      <c r="W563" s="3" t="s">
        <v>39</v>
      </c>
      <c r="X563" s="3" t="s">
        <v>40</v>
      </c>
      <c r="Y563" s="3"/>
      <c r="Z563" s="3"/>
      <c r="AA563" s="3" t="s">
        <v>41</v>
      </c>
    </row>
    <row r="564" spans="1:27" x14ac:dyDescent="0.2">
      <c r="A564" s="5">
        <v>3280</v>
      </c>
      <c r="B564">
        <v>39555</v>
      </c>
      <c r="C564" s="3" t="s">
        <v>1113</v>
      </c>
      <c r="D564" s="3" t="s">
        <v>1114</v>
      </c>
      <c r="E564" s="3" t="s">
        <v>78</v>
      </c>
      <c r="F564" s="3" t="s">
        <v>273</v>
      </c>
      <c r="G564" s="3" t="s">
        <v>274</v>
      </c>
      <c r="H564" s="3" t="s">
        <v>32</v>
      </c>
      <c r="I564" s="3" t="s">
        <v>274</v>
      </c>
      <c r="J564" s="3" t="s">
        <v>81</v>
      </c>
      <c r="K564" s="3" t="s">
        <v>275</v>
      </c>
      <c r="L564" s="3" t="s">
        <v>95</v>
      </c>
      <c r="M564" t="b">
        <v>1</v>
      </c>
      <c r="N564" s="3" t="s">
        <v>84</v>
      </c>
      <c r="O564" s="3" t="s">
        <v>273</v>
      </c>
      <c r="P564" s="3" t="s">
        <v>79</v>
      </c>
      <c r="Q564" s="3" t="s">
        <v>116</v>
      </c>
      <c r="R564" s="3" t="s">
        <v>116</v>
      </c>
      <c r="S564" s="3"/>
      <c r="T564" s="2">
        <v>4128</v>
      </c>
      <c r="U564" s="3" t="s">
        <v>81</v>
      </c>
      <c r="V564" s="3"/>
      <c r="W564" s="3" t="s">
        <v>39</v>
      </c>
      <c r="X564" s="3" t="s">
        <v>40</v>
      </c>
      <c r="Y564" s="3"/>
      <c r="Z564" s="3">
        <v>2443</v>
      </c>
      <c r="AA564" s="3" t="s">
        <v>221</v>
      </c>
    </row>
    <row r="565" spans="1:27" x14ac:dyDescent="0.2">
      <c r="A565" s="5">
        <v>3281</v>
      </c>
      <c r="C565" s="3" t="s">
        <v>1115</v>
      </c>
      <c r="D565" s="3" t="s">
        <v>1116</v>
      </c>
      <c r="E565" s="3" t="s">
        <v>78</v>
      </c>
      <c r="F565" s="3" t="s">
        <v>273</v>
      </c>
      <c r="G565" s="3" t="s">
        <v>274</v>
      </c>
      <c r="H565" s="3" t="s">
        <v>32</v>
      </c>
      <c r="I565" s="3" t="s">
        <v>274</v>
      </c>
      <c r="J565" s="3" t="s">
        <v>81</v>
      </c>
      <c r="K565" s="3" t="s">
        <v>275</v>
      </c>
      <c r="L565" s="3" t="s">
        <v>95</v>
      </c>
      <c r="M565" t="b">
        <v>1</v>
      </c>
      <c r="N565" s="3" t="s">
        <v>84</v>
      </c>
      <c r="O565" s="3" t="s">
        <v>273</v>
      </c>
      <c r="P565" s="3" t="s">
        <v>79</v>
      </c>
      <c r="Q565" s="3" t="s">
        <v>116</v>
      </c>
      <c r="R565" s="3" t="s">
        <v>116</v>
      </c>
      <c r="S565" s="3"/>
      <c r="T565" s="2"/>
      <c r="U565" s="3" t="s">
        <v>81</v>
      </c>
      <c r="V565" s="3"/>
      <c r="W565" s="3" t="s">
        <v>39</v>
      </c>
      <c r="X565" s="3" t="s">
        <v>40</v>
      </c>
      <c r="Y565" s="3"/>
      <c r="Z565" s="3"/>
      <c r="AA565" s="3" t="s">
        <v>41</v>
      </c>
    </row>
    <row r="566" spans="1:27" x14ac:dyDescent="0.2">
      <c r="A566" s="5">
        <v>3282</v>
      </c>
      <c r="B566">
        <v>39786</v>
      </c>
      <c r="C566" s="3" t="s">
        <v>1117</v>
      </c>
      <c r="D566" s="3" t="s">
        <v>715</v>
      </c>
      <c r="E566" s="3" t="s">
        <v>78</v>
      </c>
      <c r="F566" s="3" t="s">
        <v>273</v>
      </c>
      <c r="G566" s="3" t="s">
        <v>274</v>
      </c>
      <c r="H566" s="3" t="s">
        <v>32</v>
      </c>
      <c r="I566" s="3" t="s">
        <v>274</v>
      </c>
      <c r="J566" s="3" t="s">
        <v>81</v>
      </c>
      <c r="K566" s="3" t="s">
        <v>275</v>
      </c>
      <c r="L566" s="3" t="s">
        <v>95</v>
      </c>
      <c r="M566" t="b">
        <v>1</v>
      </c>
      <c r="N566" s="3" t="s">
        <v>84</v>
      </c>
      <c r="O566" s="3" t="s">
        <v>273</v>
      </c>
      <c r="P566" s="3" t="s">
        <v>79</v>
      </c>
      <c r="Q566" s="3" t="s">
        <v>116</v>
      </c>
      <c r="R566" s="3" t="s">
        <v>116</v>
      </c>
      <c r="S566" s="3" t="s">
        <v>280</v>
      </c>
      <c r="T566" s="2">
        <v>4128</v>
      </c>
      <c r="U566" s="3" t="s">
        <v>81</v>
      </c>
      <c r="V566" s="3"/>
      <c r="W566" s="3" t="s">
        <v>39</v>
      </c>
      <c r="X566" s="3" t="s">
        <v>40</v>
      </c>
      <c r="Y566" s="3"/>
      <c r="Z566" s="3"/>
      <c r="AA566" s="3" t="s">
        <v>41</v>
      </c>
    </row>
    <row r="567" spans="1:27" x14ac:dyDescent="0.2">
      <c r="A567" s="5">
        <v>3283</v>
      </c>
      <c r="C567" s="3" t="s">
        <v>1118</v>
      </c>
      <c r="D567" s="3" t="s">
        <v>1119</v>
      </c>
      <c r="E567" s="3" t="s">
        <v>78</v>
      </c>
      <c r="F567" s="3" t="s">
        <v>273</v>
      </c>
      <c r="G567" s="3" t="s">
        <v>274</v>
      </c>
      <c r="H567" s="3" t="s">
        <v>32</v>
      </c>
      <c r="I567" s="3" t="s">
        <v>274</v>
      </c>
      <c r="J567" s="3" t="s">
        <v>81</v>
      </c>
      <c r="K567" s="3" t="s">
        <v>275</v>
      </c>
      <c r="L567" s="3" t="s">
        <v>95</v>
      </c>
      <c r="M567" t="b">
        <v>1</v>
      </c>
      <c r="N567" s="3" t="s">
        <v>84</v>
      </c>
      <c r="O567" s="3" t="s">
        <v>273</v>
      </c>
      <c r="P567" s="3" t="s">
        <v>79</v>
      </c>
      <c r="Q567" s="3" t="s">
        <v>116</v>
      </c>
      <c r="R567" s="3" t="s">
        <v>116</v>
      </c>
      <c r="S567" s="3"/>
      <c r="T567" s="2"/>
      <c r="U567" s="3" t="s">
        <v>81</v>
      </c>
      <c r="V567" s="3"/>
      <c r="W567" s="3" t="s">
        <v>39</v>
      </c>
      <c r="X567" s="3" t="s">
        <v>40</v>
      </c>
      <c r="Y567" s="3"/>
      <c r="Z567" s="3"/>
      <c r="AA567" s="3" t="s">
        <v>41</v>
      </c>
    </row>
    <row r="568" spans="1:27" x14ac:dyDescent="0.2">
      <c r="A568" s="5">
        <v>3284</v>
      </c>
      <c r="C568" s="3" t="s">
        <v>1120</v>
      </c>
      <c r="D568" s="3" t="s">
        <v>737</v>
      </c>
      <c r="E568" s="3" t="s">
        <v>78</v>
      </c>
      <c r="F568" s="3" t="s">
        <v>273</v>
      </c>
      <c r="G568" s="3" t="s">
        <v>274</v>
      </c>
      <c r="H568" s="3" t="s">
        <v>32</v>
      </c>
      <c r="I568" s="3" t="s">
        <v>274</v>
      </c>
      <c r="J568" s="3" t="s">
        <v>81</v>
      </c>
      <c r="K568" s="3" t="s">
        <v>275</v>
      </c>
      <c r="L568" s="3" t="s">
        <v>95</v>
      </c>
      <c r="M568" t="b">
        <v>1</v>
      </c>
      <c r="N568" s="3" t="s">
        <v>84</v>
      </c>
      <c r="O568" s="3" t="s">
        <v>273</v>
      </c>
      <c r="P568" s="3" t="s">
        <v>79</v>
      </c>
      <c r="Q568" s="3" t="s">
        <v>116</v>
      </c>
      <c r="R568" s="3" t="s">
        <v>116</v>
      </c>
      <c r="S568" s="3"/>
      <c r="T568" s="2"/>
      <c r="U568" s="3" t="s">
        <v>81</v>
      </c>
      <c r="V568" s="3"/>
      <c r="W568" s="3" t="s">
        <v>39</v>
      </c>
      <c r="X568" s="3" t="s">
        <v>40</v>
      </c>
      <c r="Y568" s="3"/>
      <c r="Z568" s="3"/>
      <c r="AA568" s="3" t="s">
        <v>41</v>
      </c>
    </row>
    <row r="569" spans="1:27" x14ac:dyDescent="0.2">
      <c r="A569" s="5">
        <v>3285</v>
      </c>
      <c r="C569" s="3" t="s">
        <v>1121</v>
      </c>
      <c r="D569" s="3" t="s">
        <v>739</v>
      </c>
      <c r="E569" s="3" t="s">
        <v>78</v>
      </c>
      <c r="F569" s="3" t="s">
        <v>273</v>
      </c>
      <c r="G569" s="3" t="s">
        <v>274</v>
      </c>
      <c r="H569" s="3" t="s">
        <v>32</v>
      </c>
      <c r="I569" s="3" t="s">
        <v>274</v>
      </c>
      <c r="J569" s="3" t="s">
        <v>81</v>
      </c>
      <c r="K569" s="3" t="s">
        <v>275</v>
      </c>
      <c r="L569" s="3" t="s">
        <v>95</v>
      </c>
      <c r="M569" t="b">
        <v>1</v>
      </c>
      <c r="N569" s="3" t="s">
        <v>84</v>
      </c>
      <c r="O569" s="3" t="s">
        <v>273</v>
      </c>
      <c r="P569" s="3" t="s">
        <v>79</v>
      </c>
      <c r="Q569" s="3" t="s">
        <v>116</v>
      </c>
      <c r="R569" s="3" t="s">
        <v>116</v>
      </c>
      <c r="S569" s="3"/>
      <c r="T569" s="2"/>
      <c r="U569" s="3" t="s">
        <v>81</v>
      </c>
      <c r="V569" s="3"/>
      <c r="W569" s="3" t="s">
        <v>39</v>
      </c>
      <c r="X569" s="3" t="s">
        <v>40</v>
      </c>
      <c r="Y569" s="3"/>
      <c r="Z569" s="3"/>
      <c r="AA569" s="3" t="s">
        <v>41</v>
      </c>
    </row>
    <row r="570" spans="1:27" x14ac:dyDescent="0.2">
      <c r="A570" s="5">
        <v>3286</v>
      </c>
      <c r="C570" s="3"/>
      <c r="D570" s="3" t="s">
        <v>1122</v>
      </c>
      <c r="E570" s="3" t="s">
        <v>78</v>
      </c>
      <c r="F570" s="3" t="s">
        <v>273</v>
      </c>
      <c r="G570" s="3" t="s">
        <v>274</v>
      </c>
      <c r="H570" s="3" t="s">
        <v>32</v>
      </c>
      <c r="I570" s="3" t="s">
        <v>274</v>
      </c>
      <c r="J570" s="3" t="s">
        <v>81</v>
      </c>
      <c r="K570" s="3" t="s">
        <v>275</v>
      </c>
      <c r="L570" s="3" t="s">
        <v>95</v>
      </c>
      <c r="M570" t="b">
        <v>1</v>
      </c>
      <c r="N570" s="3" t="s">
        <v>84</v>
      </c>
      <c r="O570" s="3" t="s">
        <v>273</v>
      </c>
      <c r="P570" s="3" t="s">
        <v>79</v>
      </c>
      <c r="Q570" s="3" t="s">
        <v>116</v>
      </c>
      <c r="R570" s="3" t="s">
        <v>116</v>
      </c>
      <c r="S570" s="3"/>
      <c r="T570" s="2"/>
      <c r="U570" s="3" t="s">
        <v>81</v>
      </c>
      <c r="V570" s="3"/>
      <c r="W570" s="3" t="s">
        <v>39</v>
      </c>
      <c r="X570" s="3" t="s">
        <v>40</v>
      </c>
      <c r="Y570" s="3"/>
      <c r="Z570" s="3"/>
      <c r="AA570" s="3" t="s">
        <v>41</v>
      </c>
    </row>
    <row r="571" spans="1:27" x14ac:dyDescent="0.2">
      <c r="A571" s="5">
        <v>3290</v>
      </c>
      <c r="C571" s="3" t="s">
        <v>1123</v>
      </c>
      <c r="D571" s="3" t="s">
        <v>1124</v>
      </c>
      <c r="E571" s="3" t="s">
        <v>78</v>
      </c>
      <c r="F571" s="3" t="s">
        <v>79</v>
      </c>
      <c r="G571" s="3" t="s">
        <v>1125</v>
      </c>
      <c r="H571" s="3" t="s">
        <v>32</v>
      </c>
      <c r="I571" s="3" t="s">
        <v>1125</v>
      </c>
      <c r="J571" s="3" t="s">
        <v>81</v>
      </c>
      <c r="K571" s="3" t="s">
        <v>743</v>
      </c>
      <c r="L571" s="3" t="s">
        <v>83</v>
      </c>
      <c r="M571" t="b">
        <v>1</v>
      </c>
      <c r="N571" s="3" t="s">
        <v>84</v>
      </c>
      <c r="O571" s="3" t="s">
        <v>79</v>
      </c>
      <c r="P571" s="3" t="s">
        <v>79</v>
      </c>
      <c r="Q571" s="3" t="s">
        <v>81</v>
      </c>
      <c r="R571" s="3" t="s">
        <v>85</v>
      </c>
      <c r="S571" s="3"/>
      <c r="T571" s="2"/>
      <c r="U571" s="3" t="s">
        <v>81</v>
      </c>
      <c r="V571" s="3"/>
      <c r="W571" s="3" t="s">
        <v>39</v>
      </c>
      <c r="X571" s="3" t="s">
        <v>40</v>
      </c>
      <c r="Y571" s="3"/>
      <c r="Z571" s="3"/>
      <c r="AA571" s="3" t="s">
        <v>41</v>
      </c>
    </row>
    <row r="572" spans="1:27" x14ac:dyDescent="0.2">
      <c r="A572" s="5">
        <v>3291</v>
      </c>
      <c r="C572" s="3" t="s">
        <v>1126</v>
      </c>
      <c r="D572" s="3" t="s">
        <v>1127</v>
      </c>
      <c r="E572" s="3" t="s">
        <v>78</v>
      </c>
      <c r="F572" s="3" t="s">
        <v>79</v>
      </c>
      <c r="G572" s="3" t="s">
        <v>1125</v>
      </c>
      <c r="H572" s="3" t="s">
        <v>32</v>
      </c>
      <c r="I572" s="3" t="s">
        <v>1125</v>
      </c>
      <c r="J572" s="3" t="s">
        <v>81</v>
      </c>
      <c r="K572" s="3" t="s">
        <v>743</v>
      </c>
      <c r="L572" s="3" t="s">
        <v>83</v>
      </c>
      <c r="M572" t="b">
        <v>1</v>
      </c>
      <c r="N572" s="3" t="s">
        <v>84</v>
      </c>
      <c r="O572" s="3" t="s">
        <v>79</v>
      </c>
      <c r="P572" s="3" t="s">
        <v>79</v>
      </c>
      <c r="Q572" s="3" t="s">
        <v>81</v>
      </c>
      <c r="R572" s="3" t="s">
        <v>85</v>
      </c>
      <c r="S572" s="3"/>
      <c r="T572" s="2"/>
      <c r="U572" s="3" t="s">
        <v>81</v>
      </c>
      <c r="V572" s="3"/>
      <c r="W572" s="3" t="s">
        <v>39</v>
      </c>
      <c r="X572" s="3" t="s">
        <v>40</v>
      </c>
      <c r="Y572" s="3"/>
      <c r="Z572" s="3"/>
      <c r="AA572" s="3" t="s">
        <v>41</v>
      </c>
    </row>
    <row r="573" spans="1:27" x14ac:dyDescent="0.2">
      <c r="A573" s="5">
        <v>3292</v>
      </c>
      <c r="C573" s="3" t="s">
        <v>1128</v>
      </c>
      <c r="D573" s="3" t="s">
        <v>1129</v>
      </c>
      <c r="E573" s="3" t="s">
        <v>78</v>
      </c>
      <c r="F573" s="3" t="s">
        <v>79</v>
      </c>
      <c r="G573" s="3" t="s">
        <v>1125</v>
      </c>
      <c r="H573" s="3" t="s">
        <v>32</v>
      </c>
      <c r="I573" s="3" t="s">
        <v>1125</v>
      </c>
      <c r="J573" s="3" t="s">
        <v>81</v>
      </c>
      <c r="K573" s="3" t="s">
        <v>743</v>
      </c>
      <c r="L573" s="3" t="s">
        <v>83</v>
      </c>
      <c r="M573" t="b">
        <v>1</v>
      </c>
      <c r="N573" s="3" t="s">
        <v>84</v>
      </c>
      <c r="O573" s="3" t="s">
        <v>79</v>
      </c>
      <c r="P573" s="3" t="s">
        <v>79</v>
      </c>
      <c r="Q573" s="3" t="s">
        <v>81</v>
      </c>
      <c r="R573" s="3" t="s">
        <v>85</v>
      </c>
      <c r="S573" s="3"/>
      <c r="T573" s="2"/>
      <c r="U573" s="3" t="s">
        <v>81</v>
      </c>
      <c r="V573" s="3"/>
      <c r="W573" s="3" t="s">
        <v>39</v>
      </c>
      <c r="X573" s="3" t="s">
        <v>40</v>
      </c>
      <c r="Y573" s="3"/>
      <c r="Z573" s="3"/>
      <c r="AA573" s="3" t="s">
        <v>41</v>
      </c>
    </row>
    <row r="574" spans="1:27" x14ac:dyDescent="0.2">
      <c r="A574" s="5">
        <v>3293</v>
      </c>
      <c r="C574" s="3" t="s">
        <v>1130</v>
      </c>
      <c r="D574" s="3" t="s">
        <v>1131</v>
      </c>
      <c r="E574" s="3" t="s">
        <v>78</v>
      </c>
      <c r="F574" s="3" t="s">
        <v>79</v>
      </c>
      <c r="G574" s="3" t="s">
        <v>1125</v>
      </c>
      <c r="H574" s="3" t="s">
        <v>32</v>
      </c>
      <c r="I574" s="3" t="s">
        <v>1125</v>
      </c>
      <c r="J574" s="3" t="s">
        <v>81</v>
      </c>
      <c r="K574" s="3" t="s">
        <v>743</v>
      </c>
      <c r="L574" s="3" t="s">
        <v>83</v>
      </c>
      <c r="M574" t="b">
        <v>1</v>
      </c>
      <c r="N574" s="3" t="s">
        <v>84</v>
      </c>
      <c r="O574" s="3" t="s">
        <v>79</v>
      </c>
      <c r="P574" s="3" t="s">
        <v>79</v>
      </c>
      <c r="Q574" s="3" t="s">
        <v>81</v>
      </c>
      <c r="R574" s="3" t="s">
        <v>85</v>
      </c>
      <c r="S574" s="3"/>
      <c r="T574" s="2"/>
      <c r="U574" s="3" t="s">
        <v>81</v>
      </c>
      <c r="V574" s="3"/>
      <c r="W574" s="3" t="s">
        <v>39</v>
      </c>
      <c r="X574" s="3" t="s">
        <v>40</v>
      </c>
      <c r="Y574" s="3"/>
      <c r="Z574" s="3"/>
      <c r="AA574" s="3" t="s">
        <v>41</v>
      </c>
    </row>
    <row r="575" spans="1:27" x14ac:dyDescent="0.2">
      <c r="A575" s="5">
        <v>3294</v>
      </c>
      <c r="C575" s="3" t="s">
        <v>1132</v>
      </c>
      <c r="D575" s="3" t="s">
        <v>1133</v>
      </c>
      <c r="E575" s="3" t="s">
        <v>78</v>
      </c>
      <c r="F575" s="3" t="s">
        <v>79</v>
      </c>
      <c r="G575" s="3" t="s">
        <v>1125</v>
      </c>
      <c r="H575" s="3" t="s">
        <v>32</v>
      </c>
      <c r="I575" s="3" t="s">
        <v>1125</v>
      </c>
      <c r="J575" s="3" t="s">
        <v>81</v>
      </c>
      <c r="K575" s="3" t="s">
        <v>743</v>
      </c>
      <c r="L575" s="3" t="s">
        <v>83</v>
      </c>
      <c r="M575" t="b">
        <v>1</v>
      </c>
      <c r="N575" s="3" t="s">
        <v>84</v>
      </c>
      <c r="O575" s="3" t="s">
        <v>79</v>
      </c>
      <c r="P575" s="3" t="s">
        <v>79</v>
      </c>
      <c r="Q575" s="3" t="s">
        <v>81</v>
      </c>
      <c r="R575" s="3" t="s">
        <v>85</v>
      </c>
      <c r="S575" s="3"/>
      <c r="T575" s="2"/>
      <c r="U575" s="3" t="s">
        <v>81</v>
      </c>
      <c r="V575" s="3"/>
      <c r="W575" s="3" t="s">
        <v>39</v>
      </c>
      <c r="X575" s="3" t="s">
        <v>40</v>
      </c>
      <c r="Y575" s="3"/>
      <c r="Z575" s="3"/>
      <c r="AA575" s="3" t="s">
        <v>41</v>
      </c>
    </row>
    <row r="576" spans="1:27" x14ac:dyDescent="0.2">
      <c r="A576" s="5">
        <v>3295</v>
      </c>
      <c r="B576">
        <v>39469</v>
      </c>
      <c r="C576" s="3" t="s">
        <v>1134</v>
      </c>
      <c r="D576" s="3" t="s">
        <v>1135</v>
      </c>
      <c r="E576" s="3" t="s">
        <v>174</v>
      </c>
      <c r="F576" s="3" t="s">
        <v>881</v>
      </c>
      <c r="G576" s="3" t="s">
        <v>1125</v>
      </c>
      <c r="H576" s="3" t="s">
        <v>32</v>
      </c>
      <c r="I576" s="3" t="s">
        <v>1125</v>
      </c>
      <c r="J576" s="3" t="s">
        <v>81</v>
      </c>
      <c r="K576" s="3" t="s">
        <v>743</v>
      </c>
      <c r="L576" s="3" t="s">
        <v>83</v>
      </c>
      <c r="M576" t="b">
        <v>1</v>
      </c>
      <c r="N576" s="3" t="s">
        <v>84</v>
      </c>
      <c r="O576" s="3" t="s">
        <v>881</v>
      </c>
      <c r="P576" s="3" t="s">
        <v>881</v>
      </c>
      <c r="Q576" s="3" t="s">
        <v>81</v>
      </c>
      <c r="R576" s="3" t="s">
        <v>882</v>
      </c>
      <c r="S576" s="3"/>
      <c r="T576" s="2">
        <v>6122</v>
      </c>
      <c r="U576" s="3" t="s">
        <v>81</v>
      </c>
      <c r="V576" s="3"/>
      <c r="W576" s="3" t="s">
        <v>39</v>
      </c>
      <c r="X576" s="3" t="s">
        <v>40</v>
      </c>
      <c r="Y576" s="3"/>
      <c r="Z576" s="3">
        <v>2367</v>
      </c>
      <c r="AA576" s="3" t="s">
        <v>221</v>
      </c>
    </row>
    <row r="577" spans="1:27" x14ac:dyDescent="0.2">
      <c r="A577" s="5">
        <v>3296</v>
      </c>
      <c r="C577" s="3" t="s">
        <v>1136</v>
      </c>
      <c r="D577" s="3" t="s">
        <v>1137</v>
      </c>
      <c r="E577" s="3" t="s">
        <v>78</v>
      </c>
      <c r="F577" s="3" t="s">
        <v>79</v>
      </c>
      <c r="G577" s="3" t="s">
        <v>1125</v>
      </c>
      <c r="H577" s="3" t="s">
        <v>32</v>
      </c>
      <c r="I577" s="3" t="s">
        <v>1125</v>
      </c>
      <c r="J577" s="3" t="s">
        <v>81</v>
      </c>
      <c r="K577" s="3" t="s">
        <v>743</v>
      </c>
      <c r="L577" s="3" t="s">
        <v>83</v>
      </c>
      <c r="M577" t="b">
        <v>1</v>
      </c>
      <c r="N577" s="3" t="s">
        <v>84</v>
      </c>
      <c r="O577" s="3" t="s">
        <v>79</v>
      </c>
      <c r="P577" s="3" t="s">
        <v>79</v>
      </c>
      <c r="Q577" s="3" t="s">
        <v>81</v>
      </c>
      <c r="R577" s="3" t="s">
        <v>85</v>
      </c>
      <c r="S577" s="3"/>
      <c r="T577" s="2"/>
      <c r="U577" s="3" t="s">
        <v>81</v>
      </c>
      <c r="V577" s="3"/>
      <c r="W577" s="3" t="s">
        <v>39</v>
      </c>
      <c r="X577" s="3" t="s">
        <v>40</v>
      </c>
      <c r="Y577" s="3"/>
      <c r="Z577" s="3"/>
      <c r="AA577" s="3" t="s">
        <v>41</v>
      </c>
    </row>
    <row r="578" spans="1:27" x14ac:dyDescent="0.2">
      <c r="A578" s="5">
        <v>3298</v>
      </c>
      <c r="C578" s="3" t="s">
        <v>1138</v>
      </c>
      <c r="D578" s="3" t="s">
        <v>1139</v>
      </c>
      <c r="E578" s="3" t="s">
        <v>78</v>
      </c>
      <c r="F578" s="3" t="s">
        <v>79</v>
      </c>
      <c r="G578" s="3" t="s">
        <v>80</v>
      </c>
      <c r="H578" s="3" t="s">
        <v>32</v>
      </c>
      <c r="I578" s="3" t="s">
        <v>80</v>
      </c>
      <c r="J578" s="3" t="s">
        <v>81</v>
      </c>
      <c r="K578" s="3" t="s">
        <v>82</v>
      </c>
      <c r="L578" s="3" t="s">
        <v>83</v>
      </c>
      <c r="M578" t="b">
        <v>1</v>
      </c>
      <c r="N578" s="3" t="s">
        <v>84</v>
      </c>
      <c r="O578" s="3" t="s">
        <v>79</v>
      </c>
      <c r="P578" s="3" t="s">
        <v>79</v>
      </c>
      <c r="Q578" s="3" t="s">
        <v>81</v>
      </c>
      <c r="R578" s="3" t="s">
        <v>85</v>
      </c>
      <c r="S578" s="3"/>
      <c r="T578" s="2"/>
      <c r="U578" s="3" t="s">
        <v>81</v>
      </c>
      <c r="V578" s="3"/>
      <c r="W578" s="3" t="s">
        <v>39</v>
      </c>
      <c r="X578" s="3" t="s">
        <v>40</v>
      </c>
      <c r="Y578" s="3"/>
      <c r="Z578" s="3"/>
      <c r="AA578" s="3" t="s">
        <v>41</v>
      </c>
    </row>
    <row r="579" spans="1:27" x14ac:dyDescent="0.2">
      <c r="A579" s="5">
        <v>3299</v>
      </c>
      <c r="B579">
        <v>40110</v>
      </c>
      <c r="C579" s="3" t="s">
        <v>1140</v>
      </c>
      <c r="D579" s="3" t="s">
        <v>1141</v>
      </c>
      <c r="E579" s="3" t="s">
        <v>78</v>
      </c>
      <c r="F579" s="3" t="s">
        <v>79</v>
      </c>
      <c r="G579" s="3" t="s">
        <v>80</v>
      </c>
      <c r="H579" s="3" t="s">
        <v>32</v>
      </c>
      <c r="I579" s="3" t="s">
        <v>80</v>
      </c>
      <c r="J579" s="3" t="s">
        <v>81</v>
      </c>
      <c r="K579" s="3" t="s">
        <v>82</v>
      </c>
      <c r="L579" s="3" t="s">
        <v>83</v>
      </c>
      <c r="M579" t="b">
        <v>1</v>
      </c>
      <c r="N579" s="3" t="s">
        <v>84</v>
      </c>
      <c r="O579" s="3" t="s">
        <v>79</v>
      </c>
      <c r="P579" s="3" t="s">
        <v>79</v>
      </c>
      <c r="Q579" s="3" t="s">
        <v>81</v>
      </c>
      <c r="R579" s="3" t="s">
        <v>85</v>
      </c>
      <c r="S579" s="3"/>
      <c r="T579" s="2">
        <v>6102</v>
      </c>
      <c r="U579" s="3" t="s">
        <v>81</v>
      </c>
      <c r="V579" s="3"/>
      <c r="W579" s="3" t="s">
        <v>39</v>
      </c>
      <c r="X579" s="3" t="s">
        <v>40</v>
      </c>
      <c r="Y579" s="3"/>
      <c r="Z579" s="3"/>
      <c r="AA579" s="3" t="s">
        <v>41</v>
      </c>
    </row>
    <row r="580" spans="1:27" x14ac:dyDescent="0.2">
      <c r="A580" s="5">
        <v>3300</v>
      </c>
      <c r="C580" s="3"/>
      <c r="D580" s="3" t="s">
        <v>1142</v>
      </c>
      <c r="E580" s="3" t="s">
        <v>78</v>
      </c>
      <c r="F580" s="3" t="s">
        <v>79</v>
      </c>
      <c r="G580" s="3" t="s">
        <v>80</v>
      </c>
      <c r="H580" s="3" t="s">
        <v>32</v>
      </c>
      <c r="I580" s="3" t="s">
        <v>80</v>
      </c>
      <c r="J580" s="3" t="s">
        <v>81</v>
      </c>
      <c r="K580" s="3" t="s">
        <v>82</v>
      </c>
      <c r="L580" s="3" t="s">
        <v>83</v>
      </c>
      <c r="M580" t="b">
        <v>1</v>
      </c>
      <c r="N580" s="3" t="s">
        <v>84</v>
      </c>
      <c r="O580" s="3" t="s">
        <v>79</v>
      </c>
      <c r="P580" s="3" t="s">
        <v>79</v>
      </c>
      <c r="Q580" s="3" t="s">
        <v>81</v>
      </c>
      <c r="R580" s="3" t="s">
        <v>85</v>
      </c>
      <c r="S580" s="3"/>
      <c r="T580" s="2"/>
      <c r="U580" s="3" t="s">
        <v>81</v>
      </c>
      <c r="V580" s="3"/>
      <c r="W580" s="3" t="s">
        <v>39</v>
      </c>
      <c r="X580" s="3" t="s">
        <v>40</v>
      </c>
      <c r="Y580" s="3"/>
      <c r="Z580" s="3"/>
      <c r="AA580" s="3" t="s">
        <v>41</v>
      </c>
    </row>
    <row r="581" spans="1:27" x14ac:dyDescent="0.2">
      <c r="A581" s="5">
        <v>3301</v>
      </c>
      <c r="C581" s="3"/>
      <c r="D581" s="3" t="s">
        <v>1143</v>
      </c>
      <c r="E581" s="3" t="s">
        <v>78</v>
      </c>
      <c r="F581" s="3" t="s">
        <v>79</v>
      </c>
      <c r="G581" s="3" t="s">
        <v>80</v>
      </c>
      <c r="H581" s="3" t="s">
        <v>32</v>
      </c>
      <c r="I581" s="3" t="s">
        <v>80</v>
      </c>
      <c r="J581" s="3" t="s">
        <v>81</v>
      </c>
      <c r="K581" s="3" t="s">
        <v>82</v>
      </c>
      <c r="L581" s="3" t="s">
        <v>83</v>
      </c>
      <c r="M581" t="b">
        <v>1</v>
      </c>
      <c r="N581" s="3" t="s">
        <v>84</v>
      </c>
      <c r="O581" s="3" t="s">
        <v>79</v>
      </c>
      <c r="P581" s="3" t="s">
        <v>79</v>
      </c>
      <c r="Q581" s="3" t="s">
        <v>81</v>
      </c>
      <c r="R581" s="3" t="s">
        <v>85</v>
      </c>
      <c r="S581" s="3"/>
      <c r="T581" s="2"/>
      <c r="U581" s="3" t="s">
        <v>81</v>
      </c>
      <c r="V581" s="3"/>
      <c r="W581" s="3" t="s">
        <v>39</v>
      </c>
      <c r="X581" s="3" t="s">
        <v>40</v>
      </c>
      <c r="Y581" s="3"/>
      <c r="Z581" s="3"/>
      <c r="AA581" s="3" t="s">
        <v>41</v>
      </c>
    </row>
    <row r="582" spans="1:27" x14ac:dyDescent="0.2">
      <c r="A582" s="5">
        <v>3302</v>
      </c>
      <c r="C582" s="3" t="s">
        <v>1144</v>
      </c>
      <c r="D582" s="3" t="s">
        <v>1145</v>
      </c>
      <c r="E582" s="3" t="s">
        <v>78</v>
      </c>
      <c r="F582" s="3" t="s">
        <v>79</v>
      </c>
      <c r="G582" s="3" t="s">
        <v>80</v>
      </c>
      <c r="H582" s="3" t="s">
        <v>32</v>
      </c>
      <c r="I582" s="3" t="s">
        <v>80</v>
      </c>
      <c r="J582" s="3" t="s">
        <v>81</v>
      </c>
      <c r="K582" s="3" t="s">
        <v>82</v>
      </c>
      <c r="L582" s="3" t="s">
        <v>83</v>
      </c>
      <c r="M582" t="b">
        <v>1</v>
      </c>
      <c r="N582" s="3" t="s">
        <v>84</v>
      </c>
      <c r="O582" s="3" t="s">
        <v>79</v>
      </c>
      <c r="P582" s="3" t="s">
        <v>79</v>
      </c>
      <c r="Q582" s="3" t="s">
        <v>81</v>
      </c>
      <c r="R582" s="3" t="s">
        <v>85</v>
      </c>
      <c r="S582" s="3"/>
      <c r="T582" s="2"/>
      <c r="U582" s="3" t="s">
        <v>81</v>
      </c>
      <c r="V582" s="3"/>
      <c r="W582" s="3" t="s">
        <v>39</v>
      </c>
      <c r="X582" s="3" t="s">
        <v>40</v>
      </c>
      <c r="Y582" s="3"/>
      <c r="Z582" s="3"/>
      <c r="AA582" s="3" t="s">
        <v>41</v>
      </c>
    </row>
    <row r="583" spans="1:27" x14ac:dyDescent="0.2">
      <c r="A583" s="5">
        <v>3304</v>
      </c>
      <c r="C583" s="3" t="s">
        <v>1146</v>
      </c>
      <c r="D583" s="3" t="s">
        <v>1147</v>
      </c>
      <c r="E583" s="3" t="s">
        <v>78</v>
      </c>
      <c r="F583" s="3" t="s">
        <v>79</v>
      </c>
      <c r="G583" s="3" t="s">
        <v>80</v>
      </c>
      <c r="H583" s="3" t="s">
        <v>32</v>
      </c>
      <c r="I583" s="3" t="s">
        <v>80</v>
      </c>
      <c r="J583" s="3" t="s">
        <v>81</v>
      </c>
      <c r="K583" s="3" t="s">
        <v>82</v>
      </c>
      <c r="L583" s="3" t="s">
        <v>83</v>
      </c>
      <c r="M583" t="b">
        <v>1</v>
      </c>
      <c r="N583" s="3" t="s">
        <v>84</v>
      </c>
      <c r="O583" s="3" t="s">
        <v>79</v>
      </c>
      <c r="P583" s="3" t="s">
        <v>79</v>
      </c>
      <c r="Q583" s="3" t="s">
        <v>81</v>
      </c>
      <c r="R583" s="3" t="s">
        <v>85</v>
      </c>
      <c r="S583" s="3"/>
      <c r="T583" s="2"/>
      <c r="U583" s="3" t="s">
        <v>81</v>
      </c>
      <c r="V583" s="3"/>
      <c r="W583" s="3" t="s">
        <v>39</v>
      </c>
      <c r="X583" s="3" t="s">
        <v>40</v>
      </c>
      <c r="Y583" s="3"/>
      <c r="Z583" s="3"/>
      <c r="AA583" s="3" t="s">
        <v>41</v>
      </c>
    </row>
    <row r="584" spans="1:27" x14ac:dyDescent="0.2">
      <c r="A584" s="5">
        <v>3306</v>
      </c>
      <c r="C584" s="3" t="s">
        <v>1148</v>
      </c>
      <c r="D584" s="3" t="s">
        <v>1149</v>
      </c>
      <c r="E584" s="3" t="s">
        <v>147</v>
      </c>
      <c r="F584" s="3" t="s">
        <v>234</v>
      </c>
      <c r="G584" s="3" t="s">
        <v>785</v>
      </c>
      <c r="H584" s="3" t="s">
        <v>32</v>
      </c>
      <c r="I584" s="3" t="s">
        <v>785</v>
      </c>
      <c r="J584" s="3" t="s">
        <v>48</v>
      </c>
      <c r="K584" s="3" t="s">
        <v>786</v>
      </c>
      <c r="L584" s="3" t="s">
        <v>83</v>
      </c>
      <c r="M584" t="b">
        <v>1</v>
      </c>
      <c r="N584" s="3" t="s">
        <v>139</v>
      </c>
      <c r="O584" s="3" t="s">
        <v>234</v>
      </c>
      <c r="P584" s="3" t="s">
        <v>234</v>
      </c>
      <c r="Q584" s="3" t="s">
        <v>116</v>
      </c>
      <c r="R584" s="3" t="s">
        <v>116</v>
      </c>
      <c r="S584" s="3"/>
      <c r="T584" s="2"/>
      <c r="U584" s="3" t="s">
        <v>83</v>
      </c>
      <c r="V584" s="3"/>
      <c r="W584" s="3" t="s">
        <v>39</v>
      </c>
      <c r="X584" s="3" t="s">
        <v>40</v>
      </c>
      <c r="Y584" s="3"/>
      <c r="Z584" s="3"/>
      <c r="AA584" s="3" t="s">
        <v>41</v>
      </c>
    </row>
    <row r="585" spans="1:27" x14ac:dyDescent="0.2">
      <c r="A585" s="5">
        <v>3307</v>
      </c>
      <c r="B585">
        <v>39388</v>
      </c>
      <c r="C585" s="3" t="s">
        <v>1150</v>
      </c>
      <c r="D585" s="3" t="s">
        <v>1151</v>
      </c>
      <c r="E585" s="3" t="s">
        <v>147</v>
      </c>
      <c r="F585" s="3" t="s">
        <v>234</v>
      </c>
      <c r="G585" s="3" t="s">
        <v>235</v>
      </c>
      <c r="H585" s="3" t="s">
        <v>32</v>
      </c>
      <c r="I585" s="3" t="s">
        <v>236</v>
      </c>
      <c r="J585" s="3" t="s">
        <v>48</v>
      </c>
      <c r="K585" s="3" t="s">
        <v>237</v>
      </c>
      <c r="L585" s="3" t="s">
        <v>83</v>
      </c>
      <c r="M585" t="b">
        <v>1</v>
      </c>
      <c r="N585" s="3" t="s">
        <v>139</v>
      </c>
      <c r="O585" s="3" t="s">
        <v>234</v>
      </c>
      <c r="P585" s="3" t="s">
        <v>234</v>
      </c>
      <c r="Q585" s="3" t="s">
        <v>116</v>
      </c>
      <c r="R585" s="3" t="s">
        <v>116</v>
      </c>
      <c r="S585" s="3"/>
      <c r="T585" s="2">
        <v>6009</v>
      </c>
      <c r="U585" s="3" t="s">
        <v>83</v>
      </c>
      <c r="V585" s="3"/>
      <c r="W585" s="3" t="s">
        <v>39</v>
      </c>
      <c r="X585" s="3" t="s">
        <v>40</v>
      </c>
      <c r="Y585" s="3"/>
      <c r="Z585" s="3"/>
      <c r="AA585" s="3" t="s">
        <v>41</v>
      </c>
    </row>
    <row r="586" spans="1:27" x14ac:dyDescent="0.2">
      <c r="A586" s="5">
        <v>3308</v>
      </c>
      <c r="C586" s="3" t="s">
        <v>1152</v>
      </c>
      <c r="D586" s="3" t="s">
        <v>1153</v>
      </c>
      <c r="E586" s="3" t="s">
        <v>147</v>
      </c>
      <c r="F586" s="3" t="s">
        <v>234</v>
      </c>
      <c r="G586" s="3" t="s">
        <v>235</v>
      </c>
      <c r="H586" s="3" t="s">
        <v>32</v>
      </c>
      <c r="I586" s="3" t="s">
        <v>236</v>
      </c>
      <c r="J586" s="3" t="s">
        <v>48</v>
      </c>
      <c r="K586" s="3" t="s">
        <v>237</v>
      </c>
      <c r="L586" s="3" t="s">
        <v>83</v>
      </c>
      <c r="M586" t="b">
        <v>1</v>
      </c>
      <c r="N586" s="3" t="s">
        <v>139</v>
      </c>
      <c r="O586" s="3" t="s">
        <v>234</v>
      </c>
      <c r="P586" s="3" t="s">
        <v>234</v>
      </c>
      <c r="Q586" s="3" t="s">
        <v>116</v>
      </c>
      <c r="R586" s="3" t="s">
        <v>116</v>
      </c>
      <c r="S586" s="3"/>
      <c r="T586" s="2"/>
      <c r="U586" s="3" t="s">
        <v>83</v>
      </c>
      <c r="V586" s="3"/>
      <c r="W586" s="3" t="s">
        <v>39</v>
      </c>
      <c r="X586" s="3" t="s">
        <v>40</v>
      </c>
      <c r="Y586" s="3"/>
      <c r="Z586" s="3"/>
      <c r="AA586" s="3" t="s">
        <v>41</v>
      </c>
    </row>
    <row r="587" spans="1:27" x14ac:dyDescent="0.2">
      <c r="A587" s="5">
        <v>3309</v>
      </c>
      <c r="C587" s="3" t="s">
        <v>1154</v>
      </c>
      <c r="D587" s="3" t="s">
        <v>1155</v>
      </c>
      <c r="E587" s="3" t="s">
        <v>147</v>
      </c>
      <c r="F587" s="3" t="s">
        <v>234</v>
      </c>
      <c r="G587" s="3" t="s">
        <v>235</v>
      </c>
      <c r="H587" s="3" t="s">
        <v>32</v>
      </c>
      <c r="I587" s="3" t="s">
        <v>236</v>
      </c>
      <c r="J587" s="3" t="s">
        <v>48</v>
      </c>
      <c r="K587" s="3" t="s">
        <v>237</v>
      </c>
      <c r="L587" s="3" t="s">
        <v>83</v>
      </c>
      <c r="M587" t="b">
        <v>1</v>
      </c>
      <c r="N587" s="3" t="s">
        <v>139</v>
      </c>
      <c r="O587" s="3" t="s">
        <v>234</v>
      </c>
      <c r="P587" s="3" t="s">
        <v>234</v>
      </c>
      <c r="Q587" s="3" t="s">
        <v>116</v>
      </c>
      <c r="R587" s="3" t="s">
        <v>116</v>
      </c>
      <c r="S587" s="3"/>
      <c r="T587" s="2"/>
      <c r="U587" s="3" t="s">
        <v>83</v>
      </c>
      <c r="V587" s="3"/>
      <c r="W587" s="3" t="s">
        <v>39</v>
      </c>
      <c r="X587" s="3" t="s">
        <v>40</v>
      </c>
      <c r="Y587" s="3"/>
      <c r="Z587" s="3"/>
      <c r="AA587" s="3" t="s">
        <v>41</v>
      </c>
    </row>
    <row r="588" spans="1:27" x14ac:dyDescent="0.2">
      <c r="A588" s="5">
        <v>3310</v>
      </c>
      <c r="B588">
        <v>39534</v>
      </c>
      <c r="C588" s="3" t="s">
        <v>1156</v>
      </c>
      <c r="D588" s="3" t="s">
        <v>1157</v>
      </c>
      <c r="E588" s="3" t="s">
        <v>1158</v>
      </c>
      <c r="F588" s="3" t="s">
        <v>1159</v>
      </c>
      <c r="G588" s="3" t="s">
        <v>235</v>
      </c>
      <c r="H588" s="3" t="s">
        <v>32</v>
      </c>
      <c r="I588" s="3" t="s">
        <v>236</v>
      </c>
      <c r="J588" s="3" t="s">
        <v>48</v>
      </c>
      <c r="K588" s="3" t="s">
        <v>237</v>
      </c>
      <c r="L588" s="3" t="s">
        <v>83</v>
      </c>
      <c r="M588" t="b">
        <v>0</v>
      </c>
      <c r="N588" s="3" t="s">
        <v>139</v>
      </c>
      <c r="O588" s="3" t="s">
        <v>1159</v>
      </c>
      <c r="P588" s="3" t="s">
        <v>1159</v>
      </c>
      <c r="Q588" s="3" t="s">
        <v>36</v>
      </c>
      <c r="R588" s="3" t="s">
        <v>74</v>
      </c>
      <c r="S588" s="3"/>
      <c r="T588" s="2">
        <v>6009</v>
      </c>
      <c r="U588" s="3" t="s">
        <v>83</v>
      </c>
      <c r="V588" s="3"/>
      <c r="W588" s="3" t="s">
        <v>39</v>
      </c>
      <c r="X588" s="3" t="s">
        <v>40</v>
      </c>
      <c r="Y588" s="3"/>
      <c r="Z588" s="3">
        <v>2086</v>
      </c>
      <c r="AA588" s="3" t="s">
        <v>546</v>
      </c>
    </row>
    <row r="589" spans="1:27" x14ac:dyDescent="0.2">
      <c r="A589" s="5">
        <v>3311</v>
      </c>
      <c r="C589" s="3" t="s">
        <v>1160</v>
      </c>
      <c r="D589" s="3" t="s">
        <v>1161</v>
      </c>
      <c r="E589" s="3" t="s">
        <v>123</v>
      </c>
      <c r="F589" s="3" t="s">
        <v>136</v>
      </c>
      <c r="G589" s="3" t="s">
        <v>235</v>
      </c>
      <c r="H589" s="3" t="s">
        <v>32</v>
      </c>
      <c r="I589" s="3" t="s">
        <v>236</v>
      </c>
      <c r="J589" s="3" t="s">
        <v>48</v>
      </c>
      <c r="K589" s="3" t="s">
        <v>237</v>
      </c>
      <c r="L589" s="3" t="s">
        <v>83</v>
      </c>
      <c r="M589" t="b">
        <v>1</v>
      </c>
      <c r="N589" s="3" t="s">
        <v>139</v>
      </c>
      <c r="O589" s="3" t="s">
        <v>136</v>
      </c>
      <c r="P589" s="3" t="s">
        <v>140</v>
      </c>
      <c r="Q589" s="3" t="s">
        <v>36</v>
      </c>
      <c r="R589" s="3" t="s">
        <v>74</v>
      </c>
      <c r="S589" s="3"/>
      <c r="T589" s="2"/>
      <c r="U589" s="3" t="s">
        <v>83</v>
      </c>
      <c r="V589" s="3"/>
      <c r="W589" s="3" t="s">
        <v>39</v>
      </c>
      <c r="X589" s="3" t="s">
        <v>40</v>
      </c>
      <c r="Y589" s="3"/>
      <c r="Z589" s="3"/>
      <c r="AA589" s="3" t="s">
        <v>41</v>
      </c>
    </row>
    <row r="590" spans="1:27" x14ac:dyDescent="0.2">
      <c r="A590" s="5">
        <v>3312</v>
      </c>
      <c r="B590">
        <v>39391</v>
      </c>
      <c r="C590" s="3" t="s">
        <v>1162</v>
      </c>
      <c r="D590" s="3" t="s">
        <v>1163</v>
      </c>
      <c r="E590" s="3" t="s">
        <v>147</v>
      </c>
      <c r="F590" s="3" t="s">
        <v>234</v>
      </c>
      <c r="G590" s="3" t="s">
        <v>235</v>
      </c>
      <c r="H590" s="3" t="s">
        <v>32</v>
      </c>
      <c r="I590" s="3" t="s">
        <v>236</v>
      </c>
      <c r="J590" s="3" t="s">
        <v>48</v>
      </c>
      <c r="K590" s="3" t="s">
        <v>237</v>
      </c>
      <c r="L590" s="3" t="s">
        <v>83</v>
      </c>
      <c r="M590" t="b">
        <v>1</v>
      </c>
      <c r="N590" s="3" t="s">
        <v>139</v>
      </c>
      <c r="O590" s="3" t="s">
        <v>234</v>
      </c>
      <c r="P590" s="3" t="s">
        <v>234</v>
      </c>
      <c r="Q590" s="3" t="s">
        <v>116</v>
      </c>
      <c r="R590" s="3" t="s">
        <v>116</v>
      </c>
      <c r="S590" s="3"/>
      <c r="T590" s="2">
        <v>6009</v>
      </c>
      <c r="U590" s="3" t="s">
        <v>83</v>
      </c>
      <c r="V590" s="3"/>
      <c r="W590" s="3" t="s">
        <v>39</v>
      </c>
      <c r="X590" s="3" t="s">
        <v>40</v>
      </c>
      <c r="Y590" s="3"/>
      <c r="Z590" s="3"/>
      <c r="AA590" s="3" t="s">
        <v>41</v>
      </c>
    </row>
    <row r="591" spans="1:27" x14ac:dyDescent="0.2">
      <c r="A591" s="5">
        <v>3313</v>
      </c>
      <c r="B591">
        <v>39988</v>
      </c>
      <c r="C591" s="3" t="s">
        <v>1164</v>
      </c>
      <c r="D591" s="3" t="s">
        <v>1165</v>
      </c>
      <c r="E591" s="3" t="s">
        <v>123</v>
      </c>
      <c r="F591" s="3" t="s">
        <v>136</v>
      </c>
      <c r="G591" s="3" t="s">
        <v>235</v>
      </c>
      <c r="H591" s="3" t="s">
        <v>32</v>
      </c>
      <c r="I591" s="3" t="s">
        <v>236</v>
      </c>
      <c r="J591" s="3" t="s">
        <v>48</v>
      </c>
      <c r="K591" s="3" t="s">
        <v>237</v>
      </c>
      <c r="L591" s="3" t="s">
        <v>83</v>
      </c>
      <c r="M591" t="b">
        <v>1</v>
      </c>
      <c r="N591" s="3" t="s">
        <v>139</v>
      </c>
      <c r="O591" s="3" t="s">
        <v>136</v>
      </c>
      <c r="P591" s="3" t="s">
        <v>140</v>
      </c>
      <c r="Q591" s="3" t="s">
        <v>36</v>
      </c>
      <c r="R591" s="3" t="s">
        <v>74</v>
      </c>
      <c r="S591" s="3"/>
      <c r="T591" s="2">
        <v>6009</v>
      </c>
      <c r="U591" s="3" t="s">
        <v>83</v>
      </c>
      <c r="V591" s="3"/>
      <c r="W591" s="3" t="s">
        <v>39</v>
      </c>
      <c r="X591" s="3" t="s">
        <v>40</v>
      </c>
      <c r="Y591" s="3"/>
      <c r="Z591" s="3"/>
      <c r="AA591" s="3" t="s">
        <v>41</v>
      </c>
    </row>
    <row r="592" spans="1:27" x14ac:dyDescent="0.2">
      <c r="A592" s="5">
        <v>3314</v>
      </c>
      <c r="B592">
        <v>39932</v>
      </c>
      <c r="C592" s="3" t="s">
        <v>1166</v>
      </c>
      <c r="D592" s="3" t="s">
        <v>1167</v>
      </c>
      <c r="E592" s="3" t="s">
        <v>123</v>
      </c>
      <c r="F592" s="3" t="s">
        <v>136</v>
      </c>
      <c r="G592" s="3" t="s">
        <v>235</v>
      </c>
      <c r="H592" s="3" t="s">
        <v>32</v>
      </c>
      <c r="I592" s="3" t="s">
        <v>236</v>
      </c>
      <c r="J592" s="3" t="s">
        <v>48</v>
      </c>
      <c r="K592" s="3" t="s">
        <v>237</v>
      </c>
      <c r="L592" s="3" t="s">
        <v>83</v>
      </c>
      <c r="M592" t="b">
        <v>1</v>
      </c>
      <c r="N592" s="3" t="s">
        <v>139</v>
      </c>
      <c r="O592" s="3" t="s">
        <v>136</v>
      </c>
      <c r="P592" s="3" t="s">
        <v>140</v>
      </c>
      <c r="Q592" s="3" t="s">
        <v>36</v>
      </c>
      <c r="R592" s="3" t="s">
        <v>74</v>
      </c>
      <c r="S592" s="3"/>
      <c r="T592" s="2">
        <v>6009</v>
      </c>
      <c r="U592" s="3" t="s">
        <v>83</v>
      </c>
      <c r="V592" s="3"/>
      <c r="W592" s="3" t="s">
        <v>39</v>
      </c>
      <c r="X592" s="3" t="s">
        <v>40</v>
      </c>
      <c r="Y592" s="3"/>
      <c r="Z592" s="3">
        <v>2047</v>
      </c>
      <c r="AA592" s="3" t="s">
        <v>221</v>
      </c>
    </row>
    <row r="593" spans="1:27" x14ac:dyDescent="0.2">
      <c r="A593" s="5">
        <v>3315</v>
      </c>
      <c r="C593" s="3" t="s">
        <v>1168</v>
      </c>
      <c r="D593" s="3" t="s">
        <v>1169</v>
      </c>
      <c r="E593" s="3" t="s">
        <v>147</v>
      </c>
      <c r="F593" s="3" t="s">
        <v>234</v>
      </c>
      <c r="G593" s="3" t="s">
        <v>235</v>
      </c>
      <c r="H593" s="3" t="s">
        <v>32</v>
      </c>
      <c r="I593" s="3" t="s">
        <v>236</v>
      </c>
      <c r="J593" s="3" t="s">
        <v>48</v>
      </c>
      <c r="K593" s="3" t="s">
        <v>237</v>
      </c>
      <c r="L593" s="3" t="s">
        <v>83</v>
      </c>
      <c r="M593" t="b">
        <v>1</v>
      </c>
      <c r="N593" s="3" t="s">
        <v>139</v>
      </c>
      <c r="O593" s="3" t="s">
        <v>234</v>
      </c>
      <c r="P593" s="3" t="s">
        <v>234</v>
      </c>
      <c r="Q593" s="3" t="s">
        <v>116</v>
      </c>
      <c r="R593" s="3" t="s">
        <v>116</v>
      </c>
      <c r="S593" s="3"/>
      <c r="T593" s="2"/>
      <c r="U593" s="3" t="s">
        <v>83</v>
      </c>
      <c r="V593" s="3"/>
      <c r="W593" s="3" t="s">
        <v>39</v>
      </c>
      <c r="X593" s="3" t="s">
        <v>40</v>
      </c>
      <c r="Y593" s="3"/>
      <c r="Z593" s="3"/>
      <c r="AA593" s="3" t="s">
        <v>41</v>
      </c>
    </row>
    <row r="594" spans="1:27" x14ac:dyDescent="0.2">
      <c r="A594" s="5">
        <v>3316</v>
      </c>
      <c r="C594" s="3" t="s">
        <v>1170</v>
      </c>
      <c r="D594" s="3" t="s">
        <v>1171</v>
      </c>
      <c r="E594" s="3" t="s">
        <v>123</v>
      </c>
      <c r="F594" s="3" t="s">
        <v>136</v>
      </c>
      <c r="G594" s="3" t="s">
        <v>235</v>
      </c>
      <c r="H594" s="3" t="s">
        <v>32</v>
      </c>
      <c r="I594" s="3" t="s">
        <v>236</v>
      </c>
      <c r="J594" s="3" t="s">
        <v>48</v>
      </c>
      <c r="K594" s="3" t="s">
        <v>237</v>
      </c>
      <c r="L594" s="3" t="s">
        <v>83</v>
      </c>
      <c r="M594" t="b">
        <v>1</v>
      </c>
      <c r="N594" s="3" t="s">
        <v>139</v>
      </c>
      <c r="O594" s="3" t="s">
        <v>136</v>
      </c>
      <c r="P594" s="3" t="s">
        <v>140</v>
      </c>
      <c r="Q594" s="3" t="s">
        <v>36</v>
      </c>
      <c r="R594" s="3" t="s">
        <v>74</v>
      </c>
      <c r="S594" s="3"/>
      <c r="T594" s="2">
        <v>6009</v>
      </c>
      <c r="U594" s="3" t="s">
        <v>83</v>
      </c>
      <c r="V594" s="3"/>
      <c r="W594" s="3" t="s">
        <v>39</v>
      </c>
      <c r="X594" s="3" t="s">
        <v>40</v>
      </c>
      <c r="Y594" s="3"/>
      <c r="Z594" s="3"/>
      <c r="AA594" s="3" t="s">
        <v>41</v>
      </c>
    </row>
    <row r="595" spans="1:27" x14ac:dyDescent="0.2">
      <c r="A595" s="5">
        <v>3317</v>
      </c>
      <c r="C595" s="3" t="s">
        <v>1172</v>
      </c>
      <c r="D595" s="3" t="s">
        <v>1173</v>
      </c>
      <c r="E595" s="3" t="s">
        <v>123</v>
      </c>
      <c r="F595" s="3" t="s">
        <v>136</v>
      </c>
      <c r="G595" s="3" t="s">
        <v>235</v>
      </c>
      <c r="H595" s="3" t="s">
        <v>32</v>
      </c>
      <c r="I595" s="3" t="s">
        <v>236</v>
      </c>
      <c r="J595" s="3" t="s">
        <v>48</v>
      </c>
      <c r="K595" s="3" t="s">
        <v>237</v>
      </c>
      <c r="L595" s="3" t="s">
        <v>83</v>
      </c>
      <c r="M595" t="b">
        <v>1</v>
      </c>
      <c r="N595" s="3" t="s">
        <v>139</v>
      </c>
      <c r="O595" s="3" t="s">
        <v>136</v>
      </c>
      <c r="P595" s="3" t="s">
        <v>140</v>
      </c>
      <c r="Q595" s="3" t="s">
        <v>36</v>
      </c>
      <c r="R595" s="3" t="s">
        <v>74</v>
      </c>
      <c r="S595" s="3"/>
      <c r="T595" s="2"/>
      <c r="U595" s="3" t="s">
        <v>83</v>
      </c>
      <c r="V595" s="3"/>
      <c r="W595" s="3" t="s">
        <v>39</v>
      </c>
      <c r="X595" s="3" t="s">
        <v>40</v>
      </c>
      <c r="Y595" s="3"/>
      <c r="Z595" s="3"/>
      <c r="AA595" s="3" t="s">
        <v>41</v>
      </c>
    </row>
    <row r="596" spans="1:27" x14ac:dyDescent="0.2">
      <c r="A596" s="5">
        <v>3318</v>
      </c>
      <c r="C596" s="3" t="s">
        <v>1174</v>
      </c>
      <c r="D596" s="3" t="s">
        <v>1175</v>
      </c>
      <c r="E596" s="3" t="s">
        <v>174</v>
      </c>
      <c r="F596" s="3" t="s">
        <v>175</v>
      </c>
      <c r="G596" s="3" t="s">
        <v>235</v>
      </c>
      <c r="H596" s="3" t="s">
        <v>32</v>
      </c>
      <c r="I596" s="3" t="s">
        <v>236</v>
      </c>
      <c r="J596" s="3" t="s">
        <v>48</v>
      </c>
      <c r="K596" s="3" t="s">
        <v>237</v>
      </c>
      <c r="L596" s="3" t="s">
        <v>83</v>
      </c>
      <c r="M596" t="b">
        <v>1</v>
      </c>
      <c r="N596" s="3" t="s">
        <v>84</v>
      </c>
      <c r="O596" s="3" t="s">
        <v>175</v>
      </c>
      <c r="P596" s="3" t="s">
        <v>175</v>
      </c>
      <c r="Q596" s="3" t="s">
        <v>36</v>
      </c>
      <c r="R596" s="3" t="s">
        <v>74</v>
      </c>
      <c r="S596" s="3"/>
      <c r="T596" s="2"/>
      <c r="U596" s="3" t="s">
        <v>83</v>
      </c>
      <c r="V596" s="3"/>
      <c r="W596" s="3" t="s">
        <v>39</v>
      </c>
      <c r="X596" s="3" t="s">
        <v>40</v>
      </c>
      <c r="Y596" s="3"/>
      <c r="Z596" s="3"/>
      <c r="AA596" s="3" t="s">
        <v>41</v>
      </c>
    </row>
    <row r="597" spans="1:27" x14ac:dyDescent="0.2">
      <c r="A597" s="5">
        <v>3319</v>
      </c>
      <c r="B597">
        <v>38917</v>
      </c>
      <c r="C597" s="3" t="s">
        <v>1176</v>
      </c>
      <c r="D597" s="3" t="s">
        <v>1177</v>
      </c>
      <c r="E597" s="3" t="s">
        <v>123</v>
      </c>
      <c r="F597" s="3" t="s">
        <v>136</v>
      </c>
      <c r="G597" s="3" t="s">
        <v>235</v>
      </c>
      <c r="H597" s="3" t="s">
        <v>32</v>
      </c>
      <c r="I597" s="3" t="s">
        <v>236</v>
      </c>
      <c r="J597" s="3" t="s">
        <v>48</v>
      </c>
      <c r="K597" s="3" t="s">
        <v>237</v>
      </c>
      <c r="L597" s="3" t="s">
        <v>83</v>
      </c>
      <c r="M597" t="b">
        <v>1</v>
      </c>
      <c r="N597" s="3" t="s">
        <v>139</v>
      </c>
      <c r="O597" s="3" t="s">
        <v>136</v>
      </c>
      <c r="P597" s="3" t="s">
        <v>140</v>
      </c>
      <c r="Q597" s="3" t="s">
        <v>36</v>
      </c>
      <c r="R597" s="3" t="s">
        <v>74</v>
      </c>
      <c r="S597" s="3" t="s">
        <v>393</v>
      </c>
      <c r="T597" s="2">
        <v>6009</v>
      </c>
      <c r="U597" s="3" t="s">
        <v>83</v>
      </c>
      <c r="V597" s="3"/>
      <c r="W597" s="3" t="s">
        <v>39</v>
      </c>
      <c r="X597" s="3" t="s">
        <v>40</v>
      </c>
      <c r="Y597" s="3"/>
      <c r="Z597" s="3"/>
      <c r="AA597" s="3" t="s">
        <v>41</v>
      </c>
    </row>
    <row r="598" spans="1:27" x14ac:dyDescent="0.2">
      <c r="A598" s="5">
        <v>3320</v>
      </c>
      <c r="B598">
        <v>40234</v>
      </c>
      <c r="C598" s="3" t="s">
        <v>1178</v>
      </c>
      <c r="D598" s="3" t="s">
        <v>1179</v>
      </c>
      <c r="E598" s="3" t="s">
        <v>147</v>
      </c>
      <c r="F598" s="3" t="s">
        <v>234</v>
      </c>
      <c r="G598" s="3" t="s">
        <v>235</v>
      </c>
      <c r="H598" s="3" t="s">
        <v>32</v>
      </c>
      <c r="I598" s="3" t="s">
        <v>236</v>
      </c>
      <c r="J598" s="3" t="s">
        <v>48</v>
      </c>
      <c r="K598" s="3" t="s">
        <v>237</v>
      </c>
      <c r="L598" s="3" t="s">
        <v>83</v>
      </c>
      <c r="M598" t="b">
        <v>1</v>
      </c>
      <c r="N598" s="3" t="s">
        <v>139</v>
      </c>
      <c r="O598" s="3" t="s">
        <v>234</v>
      </c>
      <c r="P598" s="3" t="s">
        <v>234</v>
      </c>
      <c r="Q598" s="3" t="s">
        <v>116</v>
      </c>
      <c r="R598" s="3" t="s">
        <v>116</v>
      </c>
      <c r="S598" s="3"/>
      <c r="T598" s="2">
        <v>5046</v>
      </c>
      <c r="U598" s="3" t="s">
        <v>83</v>
      </c>
      <c r="V598" s="3"/>
      <c r="W598" s="3" t="s">
        <v>39</v>
      </c>
      <c r="X598" s="3" t="s">
        <v>40</v>
      </c>
      <c r="Y598" s="3"/>
      <c r="Z598" s="3"/>
      <c r="AA598" s="3" t="s">
        <v>41</v>
      </c>
    </row>
    <row r="599" spans="1:27" x14ac:dyDescent="0.2">
      <c r="A599" s="5">
        <v>3322</v>
      </c>
      <c r="B599">
        <v>39826</v>
      </c>
      <c r="C599" s="3" t="s">
        <v>1180</v>
      </c>
      <c r="D599" s="3" t="s">
        <v>1181</v>
      </c>
      <c r="E599" s="3" t="s">
        <v>147</v>
      </c>
      <c r="F599" s="3" t="s">
        <v>234</v>
      </c>
      <c r="G599" s="3" t="s">
        <v>836</v>
      </c>
      <c r="H599" s="3" t="s">
        <v>32</v>
      </c>
      <c r="I599" s="3" t="s">
        <v>836</v>
      </c>
      <c r="J599" s="3" t="s">
        <v>81</v>
      </c>
      <c r="K599" s="3" t="s">
        <v>275</v>
      </c>
      <c r="L599" s="3" t="s">
        <v>83</v>
      </c>
      <c r="M599" t="b">
        <v>1</v>
      </c>
      <c r="N599" s="3" t="s">
        <v>139</v>
      </c>
      <c r="O599" s="3" t="s">
        <v>234</v>
      </c>
      <c r="P599" s="3" t="s">
        <v>234</v>
      </c>
      <c r="Q599" s="3" t="s">
        <v>116</v>
      </c>
      <c r="R599" s="3" t="s">
        <v>116</v>
      </c>
      <c r="S599" s="3"/>
      <c r="T599" s="2">
        <v>6127</v>
      </c>
      <c r="U599" s="3" t="s">
        <v>81</v>
      </c>
      <c r="V599" s="3"/>
      <c r="W599" s="3" t="s">
        <v>39</v>
      </c>
      <c r="X599" s="3" t="s">
        <v>40</v>
      </c>
      <c r="Y599" s="3"/>
      <c r="Z599" s="3"/>
      <c r="AA599" s="3" t="s">
        <v>1182</v>
      </c>
    </row>
    <row r="600" spans="1:27" x14ac:dyDescent="0.2">
      <c r="A600" s="5">
        <v>3323</v>
      </c>
      <c r="B600">
        <v>39527</v>
      </c>
      <c r="C600" s="3"/>
      <c r="D600" s="3" t="s">
        <v>1183</v>
      </c>
      <c r="E600" s="3" t="s">
        <v>111</v>
      </c>
      <c r="F600" s="3" t="s">
        <v>112</v>
      </c>
      <c r="G600" s="3" t="s">
        <v>125</v>
      </c>
      <c r="H600" s="3" t="s">
        <v>32</v>
      </c>
      <c r="I600" s="3" t="s">
        <v>125</v>
      </c>
      <c r="J600" s="3" t="s">
        <v>48</v>
      </c>
      <c r="K600" s="3" t="s">
        <v>126</v>
      </c>
      <c r="L600" s="3" t="s">
        <v>115</v>
      </c>
      <c r="M600" t="b">
        <v>1</v>
      </c>
      <c r="N600" s="3" t="s">
        <v>73</v>
      </c>
      <c r="O600" s="3" t="s">
        <v>112</v>
      </c>
      <c r="P600" s="3" t="s">
        <v>112</v>
      </c>
      <c r="Q600" s="3" t="s">
        <v>116</v>
      </c>
      <c r="R600" s="3" t="s">
        <v>116</v>
      </c>
      <c r="S600" s="3"/>
      <c r="T600" s="2">
        <v>3001</v>
      </c>
      <c r="U600" s="3" t="s">
        <v>115</v>
      </c>
      <c r="V600" s="3"/>
      <c r="W600" s="3" t="s">
        <v>39</v>
      </c>
      <c r="X600" s="3" t="s">
        <v>40</v>
      </c>
      <c r="Y600" s="3"/>
      <c r="Z600" s="3"/>
      <c r="AA600" s="3" t="s">
        <v>41</v>
      </c>
    </row>
    <row r="601" spans="1:27" x14ac:dyDescent="0.2">
      <c r="A601" s="5">
        <v>3324</v>
      </c>
      <c r="C601" s="3"/>
      <c r="D601" s="3" t="s">
        <v>1184</v>
      </c>
      <c r="E601" s="3" t="s">
        <v>174</v>
      </c>
      <c r="F601" s="3" t="s">
        <v>175</v>
      </c>
      <c r="G601" s="3" t="s">
        <v>125</v>
      </c>
      <c r="H601" s="3" t="s">
        <v>32</v>
      </c>
      <c r="I601" s="3" t="s">
        <v>125</v>
      </c>
      <c r="J601" s="3" t="s">
        <v>48</v>
      </c>
      <c r="K601" s="3" t="s">
        <v>126</v>
      </c>
      <c r="L601" s="3" t="s">
        <v>115</v>
      </c>
      <c r="M601" t="b">
        <v>1</v>
      </c>
      <c r="N601" s="3" t="s">
        <v>84</v>
      </c>
      <c r="O601" s="3" t="s">
        <v>175</v>
      </c>
      <c r="P601" s="3" t="s">
        <v>175</v>
      </c>
      <c r="Q601" s="3" t="s">
        <v>36</v>
      </c>
      <c r="R601" s="3" t="s">
        <v>74</v>
      </c>
      <c r="S601" s="3"/>
      <c r="T601" s="2"/>
      <c r="U601" s="3" t="s">
        <v>115</v>
      </c>
      <c r="V601" s="3"/>
      <c r="W601" s="3" t="s">
        <v>39</v>
      </c>
      <c r="X601" s="3" t="s">
        <v>40</v>
      </c>
      <c r="Y601" s="3"/>
      <c r="Z601" s="3"/>
      <c r="AA601" s="3" t="s">
        <v>41</v>
      </c>
    </row>
    <row r="602" spans="1:27" x14ac:dyDescent="0.2">
      <c r="A602" s="5">
        <v>3327</v>
      </c>
      <c r="C602" s="3"/>
      <c r="D602" s="3" t="s">
        <v>1185</v>
      </c>
      <c r="E602" s="3" t="s">
        <v>123</v>
      </c>
      <c r="F602" s="3" t="s">
        <v>124</v>
      </c>
      <c r="G602" s="3" t="s">
        <v>125</v>
      </c>
      <c r="H602" s="3" t="s">
        <v>32</v>
      </c>
      <c r="I602" s="3" t="s">
        <v>125</v>
      </c>
      <c r="J602" s="3" t="s">
        <v>48</v>
      </c>
      <c r="K602" s="3" t="s">
        <v>126</v>
      </c>
      <c r="L602" s="3" t="s">
        <v>115</v>
      </c>
      <c r="M602" t="b">
        <v>1</v>
      </c>
      <c r="N602" s="3" t="s">
        <v>73</v>
      </c>
      <c r="O602" s="3" t="s">
        <v>124</v>
      </c>
      <c r="P602" s="3" t="s">
        <v>124</v>
      </c>
      <c r="Q602" s="3" t="s">
        <v>36</v>
      </c>
      <c r="R602" s="3" t="s">
        <v>74</v>
      </c>
      <c r="S602" s="3"/>
      <c r="T602" s="2"/>
      <c r="U602" s="3" t="s">
        <v>115</v>
      </c>
      <c r="V602" s="3"/>
      <c r="W602" s="3" t="s">
        <v>39</v>
      </c>
      <c r="X602" s="3" t="s">
        <v>40</v>
      </c>
      <c r="Y602" s="3"/>
      <c r="Z602" s="3"/>
      <c r="AA602" s="3" t="s">
        <v>41</v>
      </c>
    </row>
    <row r="603" spans="1:27" x14ac:dyDescent="0.2">
      <c r="A603" s="5">
        <v>3328</v>
      </c>
      <c r="B603">
        <v>38587</v>
      </c>
      <c r="C603" s="3" t="s">
        <v>1186</v>
      </c>
      <c r="D603" s="3" t="s">
        <v>1187</v>
      </c>
      <c r="E603" s="3" t="s">
        <v>346</v>
      </c>
      <c r="F603" s="3" t="s">
        <v>450</v>
      </c>
      <c r="G603" s="3" t="s">
        <v>125</v>
      </c>
      <c r="H603" s="3" t="s">
        <v>32</v>
      </c>
      <c r="I603" s="3" t="s">
        <v>125</v>
      </c>
      <c r="J603" s="3" t="s">
        <v>48</v>
      </c>
      <c r="K603" s="3" t="s">
        <v>126</v>
      </c>
      <c r="L603" s="3" t="s">
        <v>115</v>
      </c>
      <c r="M603" t="b">
        <v>1</v>
      </c>
      <c r="N603" s="3" t="s">
        <v>73</v>
      </c>
      <c r="O603" s="3" t="s">
        <v>450</v>
      </c>
      <c r="P603" s="3" t="s">
        <v>124</v>
      </c>
      <c r="Q603" s="3" t="s">
        <v>36</v>
      </c>
      <c r="R603" s="3" t="s">
        <v>74</v>
      </c>
      <c r="S603" s="3"/>
      <c r="T603" s="2">
        <v>3000</v>
      </c>
      <c r="U603" s="3" t="s">
        <v>115</v>
      </c>
      <c r="V603" s="3"/>
      <c r="W603" s="3" t="s">
        <v>39</v>
      </c>
      <c r="X603" s="3" t="s">
        <v>40</v>
      </c>
      <c r="Y603" s="3"/>
      <c r="Z603" s="3"/>
      <c r="AA603" s="3" t="s">
        <v>41</v>
      </c>
    </row>
    <row r="604" spans="1:27" x14ac:dyDescent="0.2">
      <c r="A604" s="5">
        <v>3329</v>
      </c>
      <c r="C604" s="3" t="s">
        <v>1188</v>
      </c>
      <c r="D604" s="3" t="s">
        <v>1189</v>
      </c>
      <c r="E604" s="3" t="s">
        <v>119</v>
      </c>
      <c r="F604" s="3" t="s">
        <v>120</v>
      </c>
      <c r="G604" s="3" t="s">
        <v>125</v>
      </c>
      <c r="H604" s="3" t="s">
        <v>32</v>
      </c>
      <c r="I604" s="3" t="s">
        <v>125</v>
      </c>
      <c r="J604" s="3" t="s">
        <v>48</v>
      </c>
      <c r="K604" s="3" t="s">
        <v>126</v>
      </c>
      <c r="L604" s="3" t="s">
        <v>115</v>
      </c>
      <c r="M604" t="b">
        <v>1</v>
      </c>
      <c r="N604" s="3" t="s">
        <v>73</v>
      </c>
      <c r="O604" s="3" t="s">
        <v>120</v>
      </c>
      <c r="P604" s="3" t="s">
        <v>120</v>
      </c>
      <c r="Q604" s="3" t="s">
        <v>36</v>
      </c>
      <c r="R604" s="3" t="s">
        <v>74</v>
      </c>
      <c r="S604" s="3"/>
      <c r="T604" s="2"/>
      <c r="U604" s="3" t="s">
        <v>115</v>
      </c>
      <c r="V604" s="3"/>
      <c r="W604" s="3" t="s">
        <v>39</v>
      </c>
      <c r="X604" s="3" t="s">
        <v>40</v>
      </c>
      <c r="Y604" s="3"/>
      <c r="Z604" s="3"/>
      <c r="AA604" s="3" t="s">
        <v>41</v>
      </c>
    </row>
    <row r="605" spans="1:27" x14ac:dyDescent="0.2">
      <c r="A605" s="5">
        <v>3330</v>
      </c>
      <c r="C605" s="3" t="s">
        <v>1190</v>
      </c>
      <c r="D605" s="3" t="s">
        <v>1191</v>
      </c>
      <c r="E605" s="3" t="s">
        <v>123</v>
      </c>
      <c r="F605" s="3" t="s">
        <v>124</v>
      </c>
      <c r="G605" s="3" t="s">
        <v>125</v>
      </c>
      <c r="H605" s="3" t="s">
        <v>32</v>
      </c>
      <c r="I605" s="3" t="s">
        <v>125</v>
      </c>
      <c r="J605" s="3" t="s">
        <v>48</v>
      </c>
      <c r="K605" s="3" t="s">
        <v>126</v>
      </c>
      <c r="L605" s="3" t="s">
        <v>115</v>
      </c>
      <c r="M605" t="b">
        <v>1</v>
      </c>
      <c r="N605" s="3" t="s">
        <v>73</v>
      </c>
      <c r="O605" s="3" t="s">
        <v>124</v>
      </c>
      <c r="P605" s="3" t="s">
        <v>124</v>
      </c>
      <c r="Q605" s="3" t="s">
        <v>36</v>
      </c>
      <c r="R605" s="3" t="s">
        <v>74</v>
      </c>
      <c r="S605" s="3"/>
      <c r="T605" s="2"/>
      <c r="U605" s="3" t="s">
        <v>115</v>
      </c>
      <c r="V605" s="3"/>
      <c r="W605" s="3" t="s">
        <v>39</v>
      </c>
      <c r="X605" s="3" t="s">
        <v>40</v>
      </c>
      <c r="Y605" s="3"/>
      <c r="Z605" s="3"/>
      <c r="AA605" s="3" t="s">
        <v>41</v>
      </c>
    </row>
    <row r="606" spans="1:27" x14ac:dyDescent="0.2">
      <c r="A606" s="5">
        <v>3331</v>
      </c>
      <c r="B606">
        <v>39302</v>
      </c>
      <c r="C606" s="3" t="s">
        <v>1192</v>
      </c>
      <c r="D606" s="3" t="s">
        <v>1193</v>
      </c>
      <c r="E606" s="3" t="s">
        <v>71</v>
      </c>
      <c r="F606" s="3" t="s">
        <v>72</v>
      </c>
      <c r="G606" s="3" t="s">
        <v>201</v>
      </c>
      <c r="H606" s="3" t="s">
        <v>32</v>
      </c>
      <c r="I606" s="3" t="s">
        <v>201</v>
      </c>
      <c r="J606" s="3" t="s">
        <v>48</v>
      </c>
      <c r="K606" s="3" t="s">
        <v>202</v>
      </c>
      <c r="L606" s="3" t="s">
        <v>50</v>
      </c>
      <c r="M606" t="b">
        <v>1</v>
      </c>
      <c r="N606" s="3" t="s">
        <v>73</v>
      </c>
      <c r="O606" s="3" t="s">
        <v>72</v>
      </c>
      <c r="P606" s="3" t="s">
        <v>72</v>
      </c>
      <c r="Q606" s="3" t="s">
        <v>36</v>
      </c>
      <c r="R606" s="3" t="s">
        <v>74</v>
      </c>
      <c r="S606" s="3"/>
      <c r="T606" s="2">
        <v>2016</v>
      </c>
      <c r="U606" s="3" t="s">
        <v>50</v>
      </c>
      <c r="V606" s="3"/>
      <c r="W606" s="3" t="s">
        <v>39</v>
      </c>
      <c r="X606" s="3" t="s">
        <v>40</v>
      </c>
      <c r="Y606" s="3"/>
      <c r="Z606" s="3"/>
      <c r="AA606" s="3" t="s">
        <v>41</v>
      </c>
    </row>
    <row r="607" spans="1:27" x14ac:dyDescent="0.2">
      <c r="A607" s="5">
        <v>3332</v>
      </c>
      <c r="C607" s="3" t="s">
        <v>1194</v>
      </c>
      <c r="D607" s="3" t="s">
        <v>1195</v>
      </c>
      <c r="E607" s="3" t="s">
        <v>71</v>
      </c>
      <c r="F607" s="3" t="s">
        <v>72</v>
      </c>
      <c r="G607" s="3" t="s">
        <v>201</v>
      </c>
      <c r="H607" s="3" t="s">
        <v>32</v>
      </c>
      <c r="I607" s="3" t="s">
        <v>201</v>
      </c>
      <c r="J607" s="3" t="s">
        <v>48</v>
      </c>
      <c r="K607" s="3" t="s">
        <v>202</v>
      </c>
      <c r="L607" s="3" t="s">
        <v>50</v>
      </c>
      <c r="M607" t="b">
        <v>1</v>
      </c>
      <c r="N607" s="3" t="s">
        <v>73</v>
      </c>
      <c r="O607" s="3" t="s">
        <v>72</v>
      </c>
      <c r="P607" s="3" t="s">
        <v>72</v>
      </c>
      <c r="Q607" s="3" t="s">
        <v>36</v>
      </c>
      <c r="R607" s="3" t="s">
        <v>74</v>
      </c>
      <c r="S607" s="3"/>
      <c r="T607" s="2"/>
      <c r="U607" s="3" t="s">
        <v>50</v>
      </c>
      <c r="V607" s="3"/>
      <c r="W607" s="3" t="s">
        <v>39</v>
      </c>
      <c r="X607" s="3" t="s">
        <v>40</v>
      </c>
      <c r="Y607" s="3"/>
      <c r="Z607" s="3"/>
      <c r="AA607" s="3" t="s">
        <v>41</v>
      </c>
    </row>
    <row r="608" spans="1:27" x14ac:dyDescent="0.2">
      <c r="A608" s="5">
        <v>3333</v>
      </c>
      <c r="C608" s="3" t="s">
        <v>1196</v>
      </c>
      <c r="D608" s="3" t="s">
        <v>1197</v>
      </c>
      <c r="E608" s="3" t="s">
        <v>71</v>
      </c>
      <c r="F608" s="3" t="s">
        <v>72</v>
      </c>
      <c r="G608" s="3" t="s">
        <v>201</v>
      </c>
      <c r="H608" s="3" t="s">
        <v>32</v>
      </c>
      <c r="I608" s="3" t="s">
        <v>201</v>
      </c>
      <c r="J608" s="3" t="s">
        <v>48</v>
      </c>
      <c r="K608" s="3" t="s">
        <v>202</v>
      </c>
      <c r="L608" s="3" t="s">
        <v>50</v>
      </c>
      <c r="M608" t="b">
        <v>1</v>
      </c>
      <c r="N608" s="3" t="s">
        <v>73</v>
      </c>
      <c r="O608" s="3" t="s">
        <v>72</v>
      </c>
      <c r="P608" s="3" t="s">
        <v>72</v>
      </c>
      <c r="Q608" s="3" t="s">
        <v>36</v>
      </c>
      <c r="R608" s="3" t="s">
        <v>74</v>
      </c>
      <c r="S608" s="3"/>
      <c r="T608" s="2"/>
      <c r="U608" s="3" t="s">
        <v>50</v>
      </c>
      <c r="V608" s="3"/>
      <c r="W608" s="3" t="s">
        <v>39</v>
      </c>
      <c r="X608" s="3" t="s">
        <v>40</v>
      </c>
      <c r="Y608" s="3"/>
      <c r="Z608" s="3"/>
      <c r="AA608" s="3" t="s">
        <v>41</v>
      </c>
    </row>
    <row r="609" spans="1:27" x14ac:dyDescent="0.2">
      <c r="A609" s="5">
        <v>3334</v>
      </c>
      <c r="B609">
        <v>40051</v>
      </c>
      <c r="C609" s="3" t="s">
        <v>1198</v>
      </c>
      <c r="D609" s="3" t="s">
        <v>1199</v>
      </c>
      <c r="E609" s="3" t="s">
        <v>867</v>
      </c>
      <c r="F609" s="3" t="s">
        <v>868</v>
      </c>
      <c r="G609" s="3" t="s">
        <v>201</v>
      </c>
      <c r="H609" s="3" t="s">
        <v>32</v>
      </c>
      <c r="I609" s="3" t="s">
        <v>201</v>
      </c>
      <c r="J609" s="3" t="s">
        <v>48</v>
      </c>
      <c r="K609" s="3" t="s">
        <v>202</v>
      </c>
      <c r="L609" s="3" t="s">
        <v>50</v>
      </c>
      <c r="M609" t="b">
        <v>1</v>
      </c>
      <c r="N609" s="3" t="s">
        <v>73</v>
      </c>
      <c r="O609" s="3" t="s">
        <v>868</v>
      </c>
      <c r="P609" s="3" t="s">
        <v>868</v>
      </c>
      <c r="Q609" s="3" t="s">
        <v>116</v>
      </c>
      <c r="R609" s="3" t="s">
        <v>116</v>
      </c>
      <c r="S609" s="3"/>
      <c r="T609" s="2">
        <v>2016</v>
      </c>
      <c r="U609" s="3" t="s">
        <v>50</v>
      </c>
      <c r="V609" s="3"/>
      <c r="W609" s="3" t="s">
        <v>39</v>
      </c>
      <c r="X609" s="3" t="s">
        <v>40</v>
      </c>
      <c r="Y609" s="3"/>
      <c r="Z609" s="3"/>
      <c r="AA609" s="3" t="s">
        <v>41</v>
      </c>
    </row>
    <row r="610" spans="1:27" x14ac:dyDescent="0.2">
      <c r="A610" s="5">
        <v>3335</v>
      </c>
      <c r="B610">
        <v>39902</v>
      </c>
      <c r="C610" s="3" t="s">
        <v>1200</v>
      </c>
      <c r="D610" s="3" t="s">
        <v>1201</v>
      </c>
      <c r="E610" s="3" t="s">
        <v>71</v>
      </c>
      <c r="F610" s="3" t="s">
        <v>72</v>
      </c>
      <c r="G610" s="3" t="s">
        <v>201</v>
      </c>
      <c r="H610" s="3" t="s">
        <v>32</v>
      </c>
      <c r="I610" s="3" t="s">
        <v>201</v>
      </c>
      <c r="J610" s="3" t="s">
        <v>48</v>
      </c>
      <c r="K610" s="3" t="s">
        <v>202</v>
      </c>
      <c r="L610" s="3" t="s">
        <v>50</v>
      </c>
      <c r="M610" t="b">
        <v>1</v>
      </c>
      <c r="N610" s="3" t="s">
        <v>73</v>
      </c>
      <c r="O610" s="3" t="s">
        <v>72</v>
      </c>
      <c r="P610" s="3" t="s">
        <v>72</v>
      </c>
      <c r="Q610" s="3" t="s">
        <v>36</v>
      </c>
      <c r="R610" s="3" t="s">
        <v>74</v>
      </c>
      <c r="S610" s="3"/>
      <c r="T610" s="2">
        <v>2016</v>
      </c>
      <c r="U610" s="3" t="s">
        <v>50</v>
      </c>
      <c r="V610" s="3"/>
      <c r="W610" s="3" t="s">
        <v>39</v>
      </c>
      <c r="X610" s="3" t="s">
        <v>40</v>
      </c>
      <c r="Y610" s="3"/>
      <c r="Z610" s="3"/>
      <c r="AA610" s="3" t="s">
        <v>41</v>
      </c>
    </row>
    <row r="611" spans="1:27" x14ac:dyDescent="0.2">
      <c r="A611" s="5">
        <v>3336</v>
      </c>
      <c r="B611">
        <v>39383</v>
      </c>
      <c r="C611" s="3" t="s">
        <v>1202</v>
      </c>
      <c r="D611" s="3" t="s">
        <v>1203</v>
      </c>
      <c r="E611" s="3" t="s">
        <v>71</v>
      </c>
      <c r="F611" s="3" t="s">
        <v>72</v>
      </c>
      <c r="G611" s="3" t="s">
        <v>201</v>
      </c>
      <c r="H611" s="3" t="s">
        <v>32</v>
      </c>
      <c r="I611" s="3" t="s">
        <v>201</v>
      </c>
      <c r="J611" s="3" t="s">
        <v>48</v>
      </c>
      <c r="K611" s="3" t="s">
        <v>202</v>
      </c>
      <c r="L611" s="3" t="s">
        <v>50</v>
      </c>
      <c r="M611" t="b">
        <v>0</v>
      </c>
      <c r="N611" s="3" t="s">
        <v>73</v>
      </c>
      <c r="O611" s="3" t="s">
        <v>72</v>
      </c>
      <c r="P611" s="3" t="s">
        <v>72</v>
      </c>
      <c r="Q611" s="3" t="s">
        <v>36</v>
      </c>
      <c r="R611" s="3" t="s">
        <v>74</v>
      </c>
      <c r="S611" s="3"/>
      <c r="T611" s="2">
        <v>2016</v>
      </c>
      <c r="U611" s="3" t="s">
        <v>50</v>
      </c>
      <c r="V611" s="3"/>
      <c r="W611" s="3" t="s">
        <v>39</v>
      </c>
      <c r="X611" s="3" t="s">
        <v>40</v>
      </c>
      <c r="Y611" s="3"/>
      <c r="Z611" s="3">
        <v>4227</v>
      </c>
      <c r="AA611" s="3" t="s">
        <v>221</v>
      </c>
    </row>
    <row r="612" spans="1:27" x14ac:dyDescent="0.2">
      <c r="A612" s="5">
        <v>3337</v>
      </c>
      <c r="C612" s="3"/>
      <c r="D612" s="3" t="s">
        <v>1204</v>
      </c>
      <c r="E612" s="3" t="s">
        <v>174</v>
      </c>
      <c r="F612" s="3" t="s">
        <v>175</v>
      </c>
      <c r="G612" s="3" t="s">
        <v>201</v>
      </c>
      <c r="H612" s="3" t="s">
        <v>32</v>
      </c>
      <c r="I612" s="3" t="s">
        <v>201</v>
      </c>
      <c r="J612" s="3" t="s">
        <v>48</v>
      </c>
      <c r="K612" s="3" t="s">
        <v>202</v>
      </c>
      <c r="L612" s="3" t="s">
        <v>50</v>
      </c>
      <c r="M612" t="b">
        <v>1</v>
      </c>
      <c r="N612" s="3" t="s">
        <v>84</v>
      </c>
      <c r="O612" s="3" t="s">
        <v>175</v>
      </c>
      <c r="P612" s="3" t="s">
        <v>175</v>
      </c>
      <c r="Q612" s="3" t="s">
        <v>36</v>
      </c>
      <c r="R612" s="3" t="s">
        <v>74</v>
      </c>
      <c r="S612" s="3"/>
      <c r="T612" s="2"/>
      <c r="U612" s="3" t="s">
        <v>50</v>
      </c>
      <c r="V612" s="3"/>
      <c r="W612" s="3" t="s">
        <v>39</v>
      </c>
      <c r="X612" s="3" t="s">
        <v>40</v>
      </c>
      <c r="Y612" s="3"/>
      <c r="Z612" s="3"/>
      <c r="AA612" s="3" t="s">
        <v>41</v>
      </c>
    </row>
    <row r="613" spans="1:27" x14ac:dyDescent="0.2">
      <c r="A613" s="5">
        <v>3338</v>
      </c>
      <c r="C613" s="3" t="s">
        <v>1205</v>
      </c>
      <c r="D613" s="3" t="s">
        <v>1206</v>
      </c>
      <c r="E613" s="3" t="s">
        <v>174</v>
      </c>
      <c r="F613" s="3" t="s">
        <v>175</v>
      </c>
      <c r="G613" s="3" t="s">
        <v>201</v>
      </c>
      <c r="H613" s="3" t="s">
        <v>32</v>
      </c>
      <c r="I613" s="3" t="s">
        <v>201</v>
      </c>
      <c r="J613" s="3" t="s">
        <v>48</v>
      </c>
      <c r="K613" s="3" t="s">
        <v>202</v>
      </c>
      <c r="L613" s="3" t="s">
        <v>50</v>
      </c>
      <c r="M613" t="b">
        <v>1</v>
      </c>
      <c r="N613" s="3" t="s">
        <v>84</v>
      </c>
      <c r="O613" s="3" t="s">
        <v>175</v>
      </c>
      <c r="P613" s="3" t="s">
        <v>175</v>
      </c>
      <c r="Q613" s="3" t="s">
        <v>36</v>
      </c>
      <c r="R613" s="3" t="s">
        <v>74</v>
      </c>
      <c r="S613" s="3"/>
      <c r="T613" s="2"/>
      <c r="U613" s="3" t="s">
        <v>50</v>
      </c>
      <c r="V613" s="3"/>
      <c r="W613" s="3" t="s">
        <v>39</v>
      </c>
      <c r="X613" s="3" t="s">
        <v>40</v>
      </c>
      <c r="Y613" s="3"/>
      <c r="Z613" s="3"/>
      <c r="AA613" s="3" t="s">
        <v>41</v>
      </c>
    </row>
    <row r="614" spans="1:27" x14ac:dyDescent="0.2">
      <c r="A614" s="5">
        <v>3339</v>
      </c>
      <c r="B614">
        <v>39727</v>
      </c>
      <c r="C614" s="3" t="s">
        <v>1207</v>
      </c>
      <c r="D614" s="3" t="s">
        <v>1208</v>
      </c>
      <c r="E614" s="3" t="s">
        <v>147</v>
      </c>
      <c r="F614" s="3" t="s">
        <v>234</v>
      </c>
      <c r="G614" s="3" t="s">
        <v>586</v>
      </c>
      <c r="H614" s="3" t="s">
        <v>32</v>
      </c>
      <c r="I614" s="3" t="s">
        <v>586</v>
      </c>
      <c r="J614" s="3" t="s">
        <v>48</v>
      </c>
      <c r="K614" s="3" t="s">
        <v>587</v>
      </c>
      <c r="L614" s="3" t="s">
        <v>83</v>
      </c>
      <c r="M614" t="b">
        <v>1</v>
      </c>
      <c r="N614" s="3" t="s">
        <v>139</v>
      </c>
      <c r="O614" s="3" t="s">
        <v>234</v>
      </c>
      <c r="P614" s="3" t="s">
        <v>234</v>
      </c>
      <c r="Q614" s="3" t="s">
        <v>116</v>
      </c>
      <c r="R614" s="3" t="s">
        <v>116</v>
      </c>
      <c r="S614" s="3"/>
      <c r="T614" s="2">
        <v>6023</v>
      </c>
      <c r="U614" s="3" t="s">
        <v>83</v>
      </c>
      <c r="V614" s="3"/>
      <c r="W614" s="3" t="s">
        <v>39</v>
      </c>
      <c r="X614" s="3" t="s">
        <v>40</v>
      </c>
      <c r="Y614" s="3"/>
      <c r="Z614" s="3"/>
      <c r="AA614" s="3" t="s">
        <v>41</v>
      </c>
    </row>
    <row r="615" spans="1:27" x14ac:dyDescent="0.2">
      <c r="A615" s="5">
        <v>3340</v>
      </c>
      <c r="B615">
        <v>39399</v>
      </c>
      <c r="C615" s="3" t="s">
        <v>1209</v>
      </c>
      <c r="D615" s="3" t="s">
        <v>1210</v>
      </c>
      <c r="E615" s="3" t="s">
        <v>147</v>
      </c>
      <c r="F615" s="3" t="s">
        <v>148</v>
      </c>
      <c r="G615" s="3" t="s">
        <v>586</v>
      </c>
      <c r="H615" s="3" t="s">
        <v>32</v>
      </c>
      <c r="I615" s="3" t="s">
        <v>586</v>
      </c>
      <c r="J615" s="3" t="s">
        <v>48</v>
      </c>
      <c r="K615" s="3" t="s">
        <v>587</v>
      </c>
      <c r="L615" s="3" t="s">
        <v>83</v>
      </c>
      <c r="M615" t="b">
        <v>1</v>
      </c>
      <c r="N615" s="3" t="s">
        <v>139</v>
      </c>
      <c r="O615" s="3" t="s">
        <v>148</v>
      </c>
      <c r="P615" s="3" t="s">
        <v>148</v>
      </c>
      <c r="Q615" s="3" t="s">
        <v>116</v>
      </c>
      <c r="R615" s="3" t="s">
        <v>149</v>
      </c>
      <c r="S615" s="3"/>
      <c r="T615" s="2">
        <v>6023</v>
      </c>
      <c r="U615" s="3" t="s">
        <v>83</v>
      </c>
      <c r="V615" s="3"/>
      <c r="W615" s="3" t="s">
        <v>39</v>
      </c>
      <c r="X615" s="3" t="s">
        <v>40</v>
      </c>
      <c r="Y615" s="3"/>
      <c r="Z615" s="3"/>
      <c r="AA615" s="3" t="s">
        <v>41</v>
      </c>
    </row>
    <row r="616" spans="1:27" x14ac:dyDescent="0.2">
      <c r="A616" s="5">
        <v>3341</v>
      </c>
      <c r="B616">
        <v>39401</v>
      </c>
      <c r="C616" s="3" t="s">
        <v>1211</v>
      </c>
      <c r="D616" s="3" t="s">
        <v>1212</v>
      </c>
      <c r="E616" s="3" t="s">
        <v>147</v>
      </c>
      <c r="F616" s="3" t="s">
        <v>234</v>
      </c>
      <c r="G616" s="3" t="s">
        <v>586</v>
      </c>
      <c r="H616" s="3" t="s">
        <v>32</v>
      </c>
      <c r="I616" s="3" t="s">
        <v>586</v>
      </c>
      <c r="J616" s="3" t="s">
        <v>48</v>
      </c>
      <c r="K616" s="3" t="s">
        <v>587</v>
      </c>
      <c r="L616" s="3" t="s">
        <v>83</v>
      </c>
      <c r="M616" t="b">
        <v>1</v>
      </c>
      <c r="N616" s="3" t="s">
        <v>139</v>
      </c>
      <c r="O616" s="3" t="s">
        <v>234</v>
      </c>
      <c r="P616" s="3" t="s">
        <v>234</v>
      </c>
      <c r="Q616" s="3" t="s">
        <v>116</v>
      </c>
      <c r="R616" s="3" t="s">
        <v>116</v>
      </c>
      <c r="S616" s="3"/>
      <c r="T616" s="2">
        <v>6023</v>
      </c>
      <c r="U616" s="3" t="s">
        <v>83</v>
      </c>
      <c r="V616" s="3"/>
      <c r="W616" s="3" t="s">
        <v>39</v>
      </c>
      <c r="X616" s="3" t="s">
        <v>40</v>
      </c>
      <c r="Y616" s="3"/>
      <c r="Z616" s="3"/>
      <c r="AA616" s="3" t="s">
        <v>41</v>
      </c>
    </row>
    <row r="617" spans="1:27" x14ac:dyDescent="0.2">
      <c r="A617" s="5">
        <v>3342</v>
      </c>
      <c r="C617" s="3"/>
      <c r="D617" s="3" t="s">
        <v>1213</v>
      </c>
      <c r="E617" s="3" t="s">
        <v>174</v>
      </c>
      <c r="F617" s="3" t="s">
        <v>175</v>
      </c>
      <c r="G617" s="3" t="s">
        <v>586</v>
      </c>
      <c r="H617" s="3" t="s">
        <v>32</v>
      </c>
      <c r="I617" s="3" t="s">
        <v>586</v>
      </c>
      <c r="J617" s="3" t="s">
        <v>48</v>
      </c>
      <c r="K617" s="3" t="s">
        <v>587</v>
      </c>
      <c r="L617" s="3" t="s">
        <v>83</v>
      </c>
      <c r="M617" t="b">
        <v>1</v>
      </c>
      <c r="N617" s="3" t="s">
        <v>84</v>
      </c>
      <c r="O617" s="3" t="s">
        <v>175</v>
      </c>
      <c r="P617" s="3" t="s">
        <v>175</v>
      </c>
      <c r="Q617" s="3" t="s">
        <v>36</v>
      </c>
      <c r="R617" s="3" t="s">
        <v>74</v>
      </c>
      <c r="S617" s="3"/>
      <c r="T617" s="2">
        <v>6023</v>
      </c>
      <c r="U617" s="3" t="s">
        <v>83</v>
      </c>
      <c r="V617" s="3"/>
      <c r="W617" s="3" t="s">
        <v>39</v>
      </c>
      <c r="X617" s="3" t="s">
        <v>40</v>
      </c>
      <c r="Y617" s="3"/>
      <c r="Z617" s="3"/>
      <c r="AA617" s="3" t="s">
        <v>41</v>
      </c>
    </row>
    <row r="618" spans="1:27" x14ac:dyDescent="0.2">
      <c r="A618" s="5">
        <v>3343</v>
      </c>
      <c r="B618">
        <v>39606</v>
      </c>
      <c r="C618" s="3" t="s">
        <v>1214</v>
      </c>
      <c r="D618" s="3" t="s">
        <v>1215</v>
      </c>
      <c r="E618" s="3" t="s">
        <v>123</v>
      </c>
      <c r="F618" s="3" t="s">
        <v>136</v>
      </c>
      <c r="G618" s="3" t="s">
        <v>586</v>
      </c>
      <c r="H618" s="3" t="s">
        <v>32</v>
      </c>
      <c r="I618" s="3" t="s">
        <v>586</v>
      </c>
      <c r="J618" s="3" t="s">
        <v>48</v>
      </c>
      <c r="K618" s="3" t="s">
        <v>587</v>
      </c>
      <c r="L618" s="3" t="s">
        <v>83</v>
      </c>
      <c r="M618" t="b">
        <v>1</v>
      </c>
      <c r="N618" s="3" t="s">
        <v>139</v>
      </c>
      <c r="O618" s="3" t="s">
        <v>136</v>
      </c>
      <c r="P618" s="3" t="s">
        <v>140</v>
      </c>
      <c r="Q618" s="3" t="s">
        <v>36</v>
      </c>
      <c r="R618" s="3" t="s">
        <v>74</v>
      </c>
      <c r="S618" s="3"/>
      <c r="T618" s="2">
        <v>6019</v>
      </c>
      <c r="U618" s="3" t="s">
        <v>83</v>
      </c>
      <c r="V618" s="3"/>
      <c r="W618" s="3" t="s">
        <v>39</v>
      </c>
      <c r="X618" s="3" t="s">
        <v>40</v>
      </c>
      <c r="Y618" s="3"/>
      <c r="Z618" s="3"/>
      <c r="AA618" s="3" t="s">
        <v>41</v>
      </c>
    </row>
    <row r="619" spans="1:27" x14ac:dyDescent="0.2">
      <c r="A619" s="5">
        <v>3344</v>
      </c>
      <c r="B619">
        <v>40055</v>
      </c>
      <c r="C619" s="3" t="s">
        <v>1216</v>
      </c>
      <c r="D619" s="3" t="s">
        <v>1217</v>
      </c>
      <c r="E619" s="3" t="s">
        <v>147</v>
      </c>
      <c r="F619" s="3" t="s">
        <v>234</v>
      </c>
      <c r="G619" s="3" t="s">
        <v>586</v>
      </c>
      <c r="H619" s="3" t="s">
        <v>32</v>
      </c>
      <c r="I619" s="3" t="s">
        <v>586</v>
      </c>
      <c r="J619" s="3" t="s">
        <v>48</v>
      </c>
      <c r="K619" s="3" t="s">
        <v>587</v>
      </c>
      <c r="L619" s="3" t="s">
        <v>83</v>
      </c>
      <c r="M619" t="b">
        <v>1</v>
      </c>
      <c r="N619" s="3" t="s">
        <v>139</v>
      </c>
      <c r="O619" s="3" t="s">
        <v>234</v>
      </c>
      <c r="P619" s="3" t="s">
        <v>234</v>
      </c>
      <c r="Q619" s="3" t="s">
        <v>116</v>
      </c>
      <c r="R619" s="3" t="s">
        <v>116</v>
      </c>
      <c r="S619" s="3"/>
      <c r="T619" s="2">
        <v>6023</v>
      </c>
      <c r="U619" s="3" t="s">
        <v>83</v>
      </c>
      <c r="V619" s="3"/>
      <c r="W619" s="3" t="s">
        <v>39</v>
      </c>
      <c r="X619" s="3" t="s">
        <v>40</v>
      </c>
      <c r="Y619" s="3"/>
      <c r="Z619" s="3"/>
      <c r="AA619" s="3" t="s">
        <v>41</v>
      </c>
    </row>
    <row r="620" spans="1:27" x14ac:dyDescent="0.2">
      <c r="A620" s="5">
        <v>3345</v>
      </c>
      <c r="B620">
        <v>39500</v>
      </c>
      <c r="C620" s="3" t="s">
        <v>1218</v>
      </c>
      <c r="D620" s="3" t="s">
        <v>1219</v>
      </c>
      <c r="E620" s="3" t="s">
        <v>123</v>
      </c>
      <c r="F620" s="3" t="s">
        <v>136</v>
      </c>
      <c r="G620" s="3" t="s">
        <v>586</v>
      </c>
      <c r="H620" s="3" t="s">
        <v>32</v>
      </c>
      <c r="I620" s="3" t="s">
        <v>586</v>
      </c>
      <c r="J620" s="3" t="s">
        <v>48</v>
      </c>
      <c r="K620" s="3" t="s">
        <v>587</v>
      </c>
      <c r="L620" s="3" t="s">
        <v>83</v>
      </c>
      <c r="M620" t="b">
        <v>1</v>
      </c>
      <c r="N620" s="3" t="s">
        <v>139</v>
      </c>
      <c r="O620" s="3" t="s">
        <v>136</v>
      </c>
      <c r="P620" s="3" t="s">
        <v>140</v>
      </c>
      <c r="Q620" s="3" t="s">
        <v>36</v>
      </c>
      <c r="R620" s="3" t="s">
        <v>74</v>
      </c>
      <c r="S620" s="3"/>
      <c r="T620" s="2">
        <v>6023</v>
      </c>
      <c r="U620" s="3" t="s">
        <v>83</v>
      </c>
      <c r="V620" s="3"/>
      <c r="W620" s="3" t="s">
        <v>39</v>
      </c>
      <c r="X620" s="3" t="s">
        <v>40</v>
      </c>
      <c r="Y620" s="3"/>
      <c r="Z620" s="3">
        <v>2063</v>
      </c>
      <c r="AA620" s="3" t="s">
        <v>639</v>
      </c>
    </row>
    <row r="621" spans="1:27" x14ac:dyDescent="0.2">
      <c r="A621" s="5">
        <v>3346</v>
      </c>
      <c r="C621" s="3"/>
      <c r="D621" s="3" t="s">
        <v>1220</v>
      </c>
      <c r="E621" s="3" t="s">
        <v>174</v>
      </c>
      <c r="F621" s="3" t="s">
        <v>175</v>
      </c>
      <c r="G621" s="3" t="s">
        <v>47</v>
      </c>
      <c r="H621" s="3" t="s">
        <v>32</v>
      </c>
      <c r="I621" s="3" t="s">
        <v>47</v>
      </c>
      <c r="J621" s="3" t="s">
        <v>48</v>
      </c>
      <c r="K621" s="3" t="s">
        <v>49</v>
      </c>
      <c r="L621" s="3" t="s">
        <v>50</v>
      </c>
      <c r="M621" t="b">
        <v>1</v>
      </c>
      <c r="N621" s="3" t="s">
        <v>84</v>
      </c>
      <c r="O621" s="3" t="s">
        <v>175</v>
      </c>
      <c r="P621" s="3" t="s">
        <v>175</v>
      </c>
      <c r="Q621" s="3" t="s">
        <v>36</v>
      </c>
      <c r="R621" s="3" t="s">
        <v>74</v>
      </c>
      <c r="S621" s="3"/>
      <c r="T621" s="2"/>
      <c r="U621" s="3" t="s">
        <v>50</v>
      </c>
      <c r="V621" s="3"/>
      <c r="W621" s="3" t="s">
        <v>39</v>
      </c>
      <c r="X621" s="3" t="s">
        <v>40</v>
      </c>
      <c r="Y621" s="3"/>
      <c r="Z621" s="3"/>
      <c r="AA621" s="3" t="s">
        <v>41</v>
      </c>
    </row>
    <row r="622" spans="1:27" x14ac:dyDescent="0.2">
      <c r="A622" s="5">
        <v>3347</v>
      </c>
      <c r="B622">
        <v>39373</v>
      </c>
      <c r="C622" s="3" t="s">
        <v>1221</v>
      </c>
      <c r="D622" s="3" t="s">
        <v>1222</v>
      </c>
      <c r="E622" s="3" t="s">
        <v>71</v>
      </c>
      <c r="F622" s="3" t="s">
        <v>72</v>
      </c>
      <c r="G622" s="3" t="s">
        <v>47</v>
      </c>
      <c r="H622" s="3" t="s">
        <v>32</v>
      </c>
      <c r="I622" s="3" t="s">
        <v>47</v>
      </c>
      <c r="J622" s="3" t="s">
        <v>48</v>
      </c>
      <c r="K622" s="3" t="s">
        <v>49</v>
      </c>
      <c r="L622" s="3" t="s">
        <v>50</v>
      </c>
      <c r="M622" t="b">
        <v>1</v>
      </c>
      <c r="N622" s="3" t="s">
        <v>73</v>
      </c>
      <c r="O622" s="3" t="s">
        <v>72</v>
      </c>
      <c r="P622" s="3" t="s">
        <v>72</v>
      </c>
      <c r="Q622" s="3" t="s">
        <v>36</v>
      </c>
      <c r="R622" s="3" t="s">
        <v>74</v>
      </c>
      <c r="S622" s="3"/>
      <c r="T622" s="2">
        <v>2000</v>
      </c>
      <c r="U622" s="3" t="s">
        <v>50</v>
      </c>
      <c r="V622" s="3"/>
      <c r="W622" s="3" t="s">
        <v>39</v>
      </c>
      <c r="X622" s="3" t="s">
        <v>40</v>
      </c>
      <c r="Y622" s="3"/>
      <c r="Z622" s="3"/>
      <c r="AA622" s="3" t="s">
        <v>41</v>
      </c>
    </row>
    <row r="623" spans="1:27" x14ac:dyDescent="0.2">
      <c r="A623" s="5">
        <v>3348</v>
      </c>
      <c r="C623" s="3" t="s">
        <v>1223</v>
      </c>
      <c r="D623" s="3" t="s">
        <v>1224</v>
      </c>
      <c r="E623" s="3" t="s">
        <v>71</v>
      </c>
      <c r="F623" s="3" t="s">
        <v>72</v>
      </c>
      <c r="G623" s="3" t="s">
        <v>47</v>
      </c>
      <c r="H623" s="3" t="s">
        <v>32</v>
      </c>
      <c r="I623" s="3" t="s">
        <v>47</v>
      </c>
      <c r="J623" s="3" t="s">
        <v>48</v>
      </c>
      <c r="K623" s="3" t="s">
        <v>49</v>
      </c>
      <c r="L623" s="3" t="s">
        <v>50</v>
      </c>
      <c r="M623" t="b">
        <v>1</v>
      </c>
      <c r="N623" s="3" t="s">
        <v>73</v>
      </c>
      <c r="O623" s="3" t="s">
        <v>72</v>
      </c>
      <c r="P623" s="3" t="s">
        <v>72</v>
      </c>
      <c r="Q623" s="3" t="s">
        <v>36</v>
      </c>
      <c r="R623" s="3" t="s">
        <v>74</v>
      </c>
      <c r="S623" s="3"/>
      <c r="T623" s="2"/>
      <c r="U623" s="3" t="s">
        <v>50</v>
      </c>
      <c r="V623" s="3"/>
      <c r="W623" s="3" t="s">
        <v>39</v>
      </c>
      <c r="X623" s="3" t="s">
        <v>40</v>
      </c>
      <c r="Y623" s="3"/>
      <c r="Z623" s="3"/>
      <c r="AA623" s="3" t="s">
        <v>41</v>
      </c>
    </row>
    <row r="624" spans="1:27" x14ac:dyDescent="0.2">
      <c r="A624" s="5">
        <v>3349</v>
      </c>
      <c r="C624" s="3" t="s">
        <v>1225</v>
      </c>
      <c r="D624" s="3" t="s">
        <v>1226</v>
      </c>
      <c r="E624" s="3" t="s">
        <v>71</v>
      </c>
      <c r="F624" s="3" t="s">
        <v>72</v>
      </c>
      <c r="G624" s="3" t="s">
        <v>47</v>
      </c>
      <c r="H624" s="3" t="s">
        <v>32</v>
      </c>
      <c r="I624" s="3" t="s">
        <v>47</v>
      </c>
      <c r="J624" s="3" t="s">
        <v>48</v>
      </c>
      <c r="K624" s="3" t="s">
        <v>49</v>
      </c>
      <c r="L624" s="3" t="s">
        <v>50</v>
      </c>
      <c r="M624" t="b">
        <v>1</v>
      </c>
      <c r="N624" s="3" t="s">
        <v>73</v>
      </c>
      <c r="O624" s="3" t="s">
        <v>72</v>
      </c>
      <c r="P624" s="3" t="s">
        <v>72</v>
      </c>
      <c r="Q624" s="3" t="s">
        <v>36</v>
      </c>
      <c r="R624" s="3" t="s">
        <v>74</v>
      </c>
      <c r="S624" s="3"/>
      <c r="T624" s="2"/>
      <c r="U624" s="3" t="s">
        <v>50</v>
      </c>
      <c r="V624" s="3"/>
      <c r="W624" s="3" t="s">
        <v>39</v>
      </c>
      <c r="X624" s="3" t="s">
        <v>40</v>
      </c>
      <c r="Y624" s="3"/>
      <c r="Z624" s="3"/>
      <c r="AA624" s="3" t="s">
        <v>41</v>
      </c>
    </row>
    <row r="625" spans="1:27" x14ac:dyDescent="0.2">
      <c r="A625" s="5">
        <v>3350</v>
      </c>
      <c r="C625" s="3" t="s">
        <v>1227</v>
      </c>
      <c r="D625" s="3" t="s">
        <v>1228</v>
      </c>
      <c r="E625" s="3" t="s">
        <v>46</v>
      </c>
      <c r="F625" s="3" t="s">
        <v>46</v>
      </c>
      <c r="G625" s="3" t="s">
        <v>47</v>
      </c>
      <c r="H625" s="3" t="s">
        <v>32</v>
      </c>
      <c r="I625" s="3" t="s">
        <v>47</v>
      </c>
      <c r="J625" s="3" t="s">
        <v>48</v>
      </c>
      <c r="K625" s="3" t="s">
        <v>49</v>
      </c>
      <c r="L625" s="3" t="s">
        <v>50</v>
      </c>
      <c r="M625" t="b">
        <v>1</v>
      </c>
      <c r="N625" s="3" t="s">
        <v>46</v>
      </c>
      <c r="O625" s="3" t="s">
        <v>46</v>
      </c>
      <c r="P625" s="3" t="s">
        <v>46</v>
      </c>
      <c r="Q625" s="3" t="s">
        <v>46</v>
      </c>
      <c r="R625" s="3" t="s">
        <v>46</v>
      </c>
      <c r="S625" s="3"/>
      <c r="T625" s="2"/>
      <c r="U625" s="3" t="s">
        <v>50</v>
      </c>
      <c r="V625" s="3"/>
      <c r="W625" s="3" t="s">
        <v>39</v>
      </c>
      <c r="X625" s="3" t="s">
        <v>40</v>
      </c>
      <c r="Y625" s="3"/>
      <c r="Z625" s="3"/>
      <c r="AA625" s="3" t="s">
        <v>41</v>
      </c>
    </row>
    <row r="626" spans="1:27" x14ac:dyDescent="0.2">
      <c r="A626" s="5">
        <v>3351</v>
      </c>
      <c r="C626" s="3" t="s">
        <v>1229</v>
      </c>
      <c r="D626" s="3" t="s">
        <v>1230</v>
      </c>
      <c r="E626" s="3" t="s">
        <v>46</v>
      </c>
      <c r="F626" s="3" t="s">
        <v>46</v>
      </c>
      <c r="G626" s="3" t="s">
        <v>47</v>
      </c>
      <c r="H626" s="3" t="s">
        <v>32</v>
      </c>
      <c r="I626" s="3" t="s">
        <v>47</v>
      </c>
      <c r="J626" s="3" t="s">
        <v>48</v>
      </c>
      <c r="K626" s="3" t="s">
        <v>49</v>
      </c>
      <c r="L626" s="3" t="s">
        <v>50</v>
      </c>
      <c r="M626" t="b">
        <v>1</v>
      </c>
      <c r="N626" s="3" t="s">
        <v>46</v>
      </c>
      <c r="O626" s="3" t="s">
        <v>46</v>
      </c>
      <c r="P626" s="3" t="s">
        <v>46</v>
      </c>
      <c r="Q626" s="3" t="s">
        <v>46</v>
      </c>
      <c r="R626" s="3" t="s">
        <v>46</v>
      </c>
      <c r="S626" s="3"/>
      <c r="T626" s="2"/>
      <c r="U626" s="3" t="s">
        <v>50</v>
      </c>
      <c r="V626" s="3"/>
      <c r="W626" s="3" t="s">
        <v>39</v>
      </c>
      <c r="X626" s="3" t="s">
        <v>40</v>
      </c>
      <c r="Y626" s="3"/>
      <c r="Z626" s="3"/>
      <c r="AA626" s="3" t="s">
        <v>41</v>
      </c>
    </row>
    <row r="627" spans="1:27" x14ac:dyDescent="0.2">
      <c r="A627" s="5">
        <v>3352</v>
      </c>
      <c r="C627" s="3" t="s">
        <v>1231</v>
      </c>
      <c r="D627" s="3" t="s">
        <v>1232</v>
      </c>
      <c r="E627" s="3" t="s">
        <v>46</v>
      </c>
      <c r="F627" s="3" t="s">
        <v>46</v>
      </c>
      <c r="G627" s="3" t="s">
        <v>47</v>
      </c>
      <c r="H627" s="3" t="s">
        <v>32</v>
      </c>
      <c r="I627" s="3" t="s">
        <v>47</v>
      </c>
      <c r="J627" s="3" t="s">
        <v>48</v>
      </c>
      <c r="K627" s="3" t="s">
        <v>49</v>
      </c>
      <c r="L627" s="3" t="s">
        <v>50</v>
      </c>
      <c r="M627" t="b">
        <v>1</v>
      </c>
      <c r="N627" s="3" t="s">
        <v>46</v>
      </c>
      <c r="O627" s="3" t="s">
        <v>46</v>
      </c>
      <c r="P627" s="3" t="s">
        <v>46</v>
      </c>
      <c r="Q627" s="3" t="s">
        <v>46</v>
      </c>
      <c r="R627" s="3" t="s">
        <v>46</v>
      </c>
      <c r="S627" s="3"/>
      <c r="T627" s="2"/>
      <c r="U627" s="3" t="s">
        <v>50</v>
      </c>
      <c r="V627" s="3"/>
      <c r="W627" s="3" t="s">
        <v>39</v>
      </c>
      <c r="X627" s="3" t="s">
        <v>40</v>
      </c>
      <c r="Y627" s="3"/>
      <c r="Z627" s="3"/>
      <c r="AA627" s="3" t="s">
        <v>41</v>
      </c>
    </row>
    <row r="628" spans="1:27" x14ac:dyDescent="0.2">
      <c r="A628" s="5">
        <v>3353</v>
      </c>
      <c r="C628" s="3" t="s">
        <v>1233</v>
      </c>
      <c r="D628" s="3" t="s">
        <v>1234</v>
      </c>
      <c r="E628" s="3" t="s">
        <v>46</v>
      </c>
      <c r="F628" s="3" t="s">
        <v>46</v>
      </c>
      <c r="G628" s="3" t="s">
        <v>47</v>
      </c>
      <c r="H628" s="3" t="s">
        <v>32</v>
      </c>
      <c r="I628" s="3" t="s">
        <v>47</v>
      </c>
      <c r="J628" s="3" t="s">
        <v>48</v>
      </c>
      <c r="K628" s="3" t="s">
        <v>49</v>
      </c>
      <c r="L628" s="3" t="s">
        <v>50</v>
      </c>
      <c r="M628" t="b">
        <v>1</v>
      </c>
      <c r="N628" s="3" t="s">
        <v>46</v>
      </c>
      <c r="O628" s="3" t="s">
        <v>46</v>
      </c>
      <c r="P628" s="3" t="s">
        <v>46</v>
      </c>
      <c r="Q628" s="3" t="s">
        <v>46</v>
      </c>
      <c r="R628" s="3" t="s">
        <v>46</v>
      </c>
      <c r="S628" s="3"/>
      <c r="T628" s="2"/>
      <c r="U628" s="3" t="s">
        <v>50</v>
      </c>
      <c r="V628" s="3"/>
      <c r="W628" s="3" t="s">
        <v>39</v>
      </c>
      <c r="X628" s="3" t="s">
        <v>40</v>
      </c>
      <c r="Y628" s="3"/>
      <c r="Z628" s="3"/>
      <c r="AA628" s="3" t="s">
        <v>41</v>
      </c>
    </row>
    <row r="629" spans="1:27" x14ac:dyDescent="0.2">
      <c r="A629" s="5">
        <v>3354</v>
      </c>
      <c r="C629" s="3" t="s">
        <v>1235</v>
      </c>
      <c r="D629" s="3" t="s">
        <v>1236</v>
      </c>
      <c r="E629" s="3" t="s">
        <v>71</v>
      </c>
      <c r="F629" s="3" t="s">
        <v>72</v>
      </c>
      <c r="G629" s="3" t="s">
        <v>47</v>
      </c>
      <c r="H629" s="3" t="s">
        <v>32</v>
      </c>
      <c r="I629" s="3" t="s">
        <v>47</v>
      </c>
      <c r="J629" s="3" t="s">
        <v>48</v>
      </c>
      <c r="K629" s="3" t="s">
        <v>49</v>
      </c>
      <c r="L629" s="3" t="s">
        <v>50</v>
      </c>
      <c r="M629" t="b">
        <v>1</v>
      </c>
      <c r="N629" s="3" t="s">
        <v>73</v>
      </c>
      <c r="O629" s="3" t="s">
        <v>72</v>
      </c>
      <c r="P629" s="3" t="s">
        <v>72</v>
      </c>
      <c r="Q629" s="3" t="s">
        <v>36</v>
      </c>
      <c r="R629" s="3" t="s">
        <v>74</v>
      </c>
      <c r="S629" s="3"/>
      <c r="T629" s="2"/>
      <c r="U629" s="3" t="s">
        <v>50</v>
      </c>
      <c r="V629" s="3"/>
      <c r="W629" s="3" t="s">
        <v>39</v>
      </c>
      <c r="X629" s="3" t="s">
        <v>40</v>
      </c>
      <c r="Y629" s="3"/>
      <c r="Z629" s="3"/>
      <c r="AA629" s="3" t="s">
        <v>41</v>
      </c>
    </row>
    <row r="630" spans="1:27" x14ac:dyDescent="0.2">
      <c r="A630" s="5">
        <v>3355</v>
      </c>
      <c r="C630" s="3" t="s">
        <v>1237</v>
      </c>
      <c r="D630" s="3" t="s">
        <v>1238</v>
      </c>
      <c r="E630" s="3" t="s">
        <v>46</v>
      </c>
      <c r="F630" s="3" t="s">
        <v>46</v>
      </c>
      <c r="G630" s="3" t="s">
        <v>47</v>
      </c>
      <c r="H630" s="3" t="s">
        <v>32</v>
      </c>
      <c r="I630" s="3" t="s">
        <v>47</v>
      </c>
      <c r="J630" s="3" t="s">
        <v>48</v>
      </c>
      <c r="K630" s="3" t="s">
        <v>49</v>
      </c>
      <c r="L630" s="3" t="s">
        <v>50</v>
      </c>
      <c r="M630" t="b">
        <v>1</v>
      </c>
      <c r="N630" s="3" t="s">
        <v>46</v>
      </c>
      <c r="O630" s="3" t="s">
        <v>46</v>
      </c>
      <c r="P630" s="3" t="s">
        <v>46</v>
      </c>
      <c r="Q630" s="3" t="s">
        <v>46</v>
      </c>
      <c r="R630" s="3" t="s">
        <v>46</v>
      </c>
      <c r="S630" s="3"/>
      <c r="T630" s="2"/>
      <c r="U630" s="3" t="s">
        <v>50</v>
      </c>
      <c r="V630" s="3"/>
      <c r="W630" s="3" t="s">
        <v>39</v>
      </c>
      <c r="X630" s="3" t="s">
        <v>40</v>
      </c>
      <c r="Y630" s="3"/>
      <c r="Z630" s="3"/>
      <c r="AA630" s="3" t="s">
        <v>41</v>
      </c>
    </row>
    <row r="631" spans="1:27" x14ac:dyDescent="0.2">
      <c r="A631" s="5">
        <v>3356</v>
      </c>
      <c r="C631" s="3" t="s">
        <v>1239</v>
      </c>
      <c r="D631" s="3" t="s">
        <v>1240</v>
      </c>
      <c r="E631" s="3" t="s">
        <v>71</v>
      </c>
      <c r="F631" s="3" t="s">
        <v>72</v>
      </c>
      <c r="G631" s="3" t="s">
        <v>47</v>
      </c>
      <c r="H631" s="3" t="s">
        <v>32</v>
      </c>
      <c r="I631" s="3" t="s">
        <v>47</v>
      </c>
      <c r="J631" s="3" t="s">
        <v>48</v>
      </c>
      <c r="K631" s="3" t="s">
        <v>49</v>
      </c>
      <c r="L631" s="3" t="s">
        <v>50</v>
      </c>
      <c r="M631" t="b">
        <v>1</v>
      </c>
      <c r="N631" s="3" t="s">
        <v>73</v>
      </c>
      <c r="O631" s="3" t="s">
        <v>72</v>
      </c>
      <c r="P631" s="3" t="s">
        <v>72</v>
      </c>
      <c r="Q631" s="3" t="s">
        <v>36</v>
      </c>
      <c r="R631" s="3" t="s">
        <v>74</v>
      </c>
      <c r="S631" s="3"/>
      <c r="T631" s="2"/>
      <c r="U631" s="3" t="s">
        <v>50</v>
      </c>
      <c r="V631" s="3"/>
      <c r="W631" s="3" t="s">
        <v>39</v>
      </c>
      <c r="X631" s="3" t="s">
        <v>40</v>
      </c>
      <c r="Y631" s="3"/>
      <c r="Z631" s="3"/>
      <c r="AA631" s="3" t="s">
        <v>41</v>
      </c>
    </row>
    <row r="632" spans="1:27" x14ac:dyDescent="0.2">
      <c r="A632" s="5">
        <v>3357</v>
      </c>
      <c r="C632" s="3" t="s">
        <v>1241</v>
      </c>
      <c r="D632" s="3" t="s">
        <v>1242</v>
      </c>
      <c r="E632" s="3" t="s">
        <v>71</v>
      </c>
      <c r="F632" s="3" t="s">
        <v>72</v>
      </c>
      <c r="G632" s="3" t="s">
        <v>47</v>
      </c>
      <c r="H632" s="3" t="s">
        <v>32</v>
      </c>
      <c r="I632" s="3" t="s">
        <v>47</v>
      </c>
      <c r="J632" s="3" t="s">
        <v>48</v>
      </c>
      <c r="K632" s="3" t="s">
        <v>49</v>
      </c>
      <c r="L632" s="3" t="s">
        <v>50</v>
      </c>
      <c r="M632" t="b">
        <v>1</v>
      </c>
      <c r="N632" s="3" t="s">
        <v>73</v>
      </c>
      <c r="O632" s="3" t="s">
        <v>72</v>
      </c>
      <c r="P632" s="3" t="s">
        <v>72</v>
      </c>
      <c r="Q632" s="3" t="s">
        <v>36</v>
      </c>
      <c r="R632" s="3" t="s">
        <v>74</v>
      </c>
      <c r="S632" s="3"/>
      <c r="T632" s="2"/>
      <c r="U632" s="3" t="s">
        <v>50</v>
      </c>
      <c r="V632" s="3"/>
      <c r="W632" s="3" t="s">
        <v>39</v>
      </c>
      <c r="X632" s="3" t="s">
        <v>40</v>
      </c>
      <c r="Y632" s="3"/>
      <c r="Z632" s="3"/>
      <c r="AA632" s="3" t="s">
        <v>41</v>
      </c>
    </row>
    <row r="633" spans="1:27" x14ac:dyDescent="0.2">
      <c r="A633" s="5">
        <v>3358</v>
      </c>
      <c r="C633" s="3" t="s">
        <v>1243</v>
      </c>
      <c r="D633" s="3" t="s">
        <v>1244</v>
      </c>
      <c r="E633" s="3" t="s">
        <v>71</v>
      </c>
      <c r="F633" s="3" t="s">
        <v>72</v>
      </c>
      <c r="G633" s="3" t="s">
        <v>47</v>
      </c>
      <c r="H633" s="3" t="s">
        <v>32</v>
      </c>
      <c r="I633" s="3" t="s">
        <v>47</v>
      </c>
      <c r="J633" s="3" t="s">
        <v>48</v>
      </c>
      <c r="K633" s="3" t="s">
        <v>49</v>
      </c>
      <c r="L633" s="3" t="s">
        <v>50</v>
      </c>
      <c r="M633" t="b">
        <v>1</v>
      </c>
      <c r="N633" s="3" t="s">
        <v>73</v>
      </c>
      <c r="O633" s="3" t="s">
        <v>72</v>
      </c>
      <c r="P633" s="3" t="s">
        <v>72</v>
      </c>
      <c r="Q633" s="3" t="s">
        <v>36</v>
      </c>
      <c r="R633" s="3" t="s">
        <v>74</v>
      </c>
      <c r="S633" s="3"/>
      <c r="T633" s="2"/>
      <c r="U633" s="3" t="s">
        <v>50</v>
      </c>
      <c r="V633" s="3"/>
      <c r="W633" s="3" t="s">
        <v>39</v>
      </c>
      <c r="X633" s="3" t="s">
        <v>40</v>
      </c>
      <c r="Y633" s="3"/>
      <c r="Z633" s="3"/>
      <c r="AA633" s="3" t="s">
        <v>41</v>
      </c>
    </row>
    <row r="634" spans="1:27" x14ac:dyDescent="0.2">
      <c r="A634" s="5">
        <v>3359</v>
      </c>
      <c r="C634" s="3" t="s">
        <v>1245</v>
      </c>
      <c r="D634" s="3" t="s">
        <v>1246</v>
      </c>
      <c r="E634" s="3" t="s">
        <v>71</v>
      </c>
      <c r="F634" s="3" t="s">
        <v>72</v>
      </c>
      <c r="G634" s="3" t="s">
        <v>47</v>
      </c>
      <c r="H634" s="3" t="s">
        <v>32</v>
      </c>
      <c r="I634" s="3" t="s">
        <v>47</v>
      </c>
      <c r="J634" s="3" t="s">
        <v>48</v>
      </c>
      <c r="K634" s="3" t="s">
        <v>49</v>
      </c>
      <c r="L634" s="3" t="s">
        <v>50</v>
      </c>
      <c r="M634" t="b">
        <v>1</v>
      </c>
      <c r="N634" s="3" t="s">
        <v>73</v>
      </c>
      <c r="O634" s="3" t="s">
        <v>72</v>
      </c>
      <c r="P634" s="3" t="s">
        <v>72</v>
      </c>
      <c r="Q634" s="3" t="s">
        <v>36</v>
      </c>
      <c r="R634" s="3" t="s">
        <v>74</v>
      </c>
      <c r="S634" s="3"/>
      <c r="T634" s="2"/>
      <c r="U634" s="3" t="s">
        <v>50</v>
      </c>
      <c r="V634" s="3"/>
      <c r="W634" s="3" t="s">
        <v>39</v>
      </c>
      <c r="X634" s="3" t="s">
        <v>40</v>
      </c>
      <c r="Y634" s="3"/>
      <c r="Z634" s="3"/>
      <c r="AA634" s="3" t="s">
        <v>41</v>
      </c>
    </row>
    <row r="635" spans="1:27" x14ac:dyDescent="0.2">
      <c r="A635" s="5">
        <v>3360</v>
      </c>
      <c r="B635">
        <v>39516</v>
      </c>
      <c r="C635" s="3" t="s">
        <v>1247</v>
      </c>
      <c r="D635" s="3" t="s">
        <v>1248</v>
      </c>
      <c r="E635" s="3" t="s">
        <v>71</v>
      </c>
      <c r="F635" s="3" t="s">
        <v>72</v>
      </c>
      <c r="G635" s="3" t="s">
        <v>47</v>
      </c>
      <c r="H635" s="3" t="s">
        <v>32</v>
      </c>
      <c r="I635" s="3" t="s">
        <v>47</v>
      </c>
      <c r="J635" s="3" t="s">
        <v>48</v>
      </c>
      <c r="K635" s="3" t="s">
        <v>49</v>
      </c>
      <c r="L635" s="3" t="s">
        <v>50</v>
      </c>
      <c r="M635" t="b">
        <v>1</v>
      </c>
      <c r="N635" s="3" t="s">
        <v>73</v>
      </c>
      <c r="O635" s="3" t="s">
        <v>72</v>
      </c>
      <c r="P635" s="3" t="s">
        <v>72</v>
      </c>
      <c r="Q635" s="3" t="s">
        <v>36</v>
      </c>
      <c r="R635" s="3" t="s">
        <v>74</v>
      </c>
      <c r="S635" s="3"/>
      <c r="T635" s="2">
        <v>2000</v>
      </c>
      <c r="U635" s="3" t="s">
        <v>50</v>
      </c>
      <c r="V635" s="3"/>
      <c r="W635" s="3" t="s">
        <v>39</v>
      </c>
      <c r="X635" s="3" t="s">
        <v>40</v>
      </c>
      <c r="Y635" s="3"/>
      <c r="Z635" s="3">
        <v>3558</v>
      </c>
      <c r="AA635" s="3" t="s">
        <v>221</v>
      </c>
    </row>
    <row r="636" spans="1:27" x14ac:dyDescent="0.2">
      <c r="A636" s="5">
        <v>3361</v>
      </c>
      <c r="C636" s="3"/>
      <c r="D636" s="3" t="s">
        <v>1249</v>
      </c>
      <c r="E636" s="3" t="s">
        <v>174</v>
      </c>
      <c r="F636" s="3" t="s">
        <v>175</v>
      </c>
      <c r="G636" s="3" t="s">
        <v>47</v>
      </c>
      <c r="H636" s="3" t="s">
        <v>32</v>
      </c>
      <c r="I636" s="3" t="s">
        <v>47</v>
      </c>
      <c r="J636" s="3" t="s">
        <v>48</v>
      </c>
      <c r="K636" s="3" t="s">
        <v>49</v>
      </c>
      <c r="L636" s="3" t="s">
        <v>50</v>
      </c>
      <c r="M636" t="b">
        <v>1</v>
      </c>
      <c r="N636" s="3" t="s">
        <v>84</v>
      </c>
      <c r="O636" s="3" t="s">
        <v>175</v>
      </c>
      <c r="P636" s="3" t="s">
        <v>175</v>
      </c>
      <c r="Q636" s="3" t="s">
        <v>36</v>
      </c>
      <c r="R636" s="3" t="s">
        <v>74</v>
      </c>
      <c r="S636" s="3"/>
      <c r="T636" s="2"/>
      <c r="U636" s="3" t="s">
        <v>50</v>
      </c>
      <c r="V636" s="3"/>
      <c r="W636" s="3" t="s">
        <v>39</v>
      </c>
      <c r="X636" s="3" t="s">
        <v>40</v>
      </c>
      <c r="Y636" s="3"/>
      <c r="Z636" s="3"/>
      <c r="AA636" s="3" t="s">
        <v>41</v>
      </c>
    </row>
    <row r="637" spans="1:27" x14ac:dyDescent="0.2">
      <c r="A637" s="5">
        <v>3362</v>
      </c>
      <c r="C637" s="3"/>
      <c r="D637" s="3" t="s">
        <v>1250</v>
      </c>
      <c r="E637" s="3" t="s">
        <v>174</v>
      </c>
      <c r="F637" s="3" t="s">
        <v>175</v>
      </c>
      <c r="G637" s="3" t="s">
        <v>47</v>
      </c>
      <c r="H637" s="3" t="s">
        <v>32</v>
      </c>
      <c r="I637" s="3" t="s">
        <v>47</v>
      </c>
      <c r="J637" s="3" t="s">
        <v>48</v>
      </c>
      <c r="K637" s="3" t="s">
        <v>49</v>
      </c>
      <c r="L637" s="3" t="s">
        <v>50</v>
      </c>
      <c r="M637" t="b">
        <v>1</v>
      </c>
      <c r="N637" s="3" t="s">
        <v>84</v>
      </c>
      <c r="O637" s="3" t="s">
        <v>175</v>
      </c>
      <c r="P637" s="3" t="s">
        <v>175</v>
      </c>
      <c r="Q637" s="3" t="s">
        <v>36</v>
      </c>
      <c r="R637" s="3" t="s">
        <v>74</v>
      </c>
      <c r="S637" s="3"/>
      <c r="T637" s="2"/>
      <c r="U637" s="3" t="s">
        <v>50</v>
      </c>
      <c r="V637" s="3"/>
      <c r="W637" s="3" t="s">
        <v>39</v>
      </c>
      <c r="X637" s="3" t="s">
        <v>40</v>
      </c>
      <c r="Y637" s="3"/>
      <c r="Z637" s="3"/>
      <c r="AA637" s="3" t="s">
        <v>41</v>
      </c>
    </row>
    <row r="638" spans="1:27" x14ac:dyDescent="0.2">
      <c r="A638" s="5">
        <v>3363</v>
      </c>
      <c r="C638" s="3" t="s">
        <v>1251</v>
      </c>
      <c r="D638" s="3" t="s">
        <v>1252</v>
      </c>
      <c r="E638" s="3" t="s">
        <v>174</v>
      </c>
      <c r="F638" s="3" t="s">
        <v>175</v>
      </c>
      <c r="G638" s="3" t="s">
        <v>47</v>
      </c>
      <c r="H638" s="3" t="s">
        <v>32</v>
      </c>
      <c r="I638" s="3" t="s">
        <v>47</v>
      </c>
      <c r="J638" s="3" t="s">
        <v>48</v>
      </c>
      <c r="K638" s="3" t="s">
        <v>49</v>
      </c>
      <c r="L638" s="3" t="s">
        <v>50</v>
      </c>
      <c r="M638" t="b">
        <v>1</v>
      </c>
      <c r="N638" s="3" t="s">
        <v>84</v>
      </c>
      <c r="O638" s="3" t="s">
        <v>175</v>
      </c>
      <c r="P638" s="3" t="s">
        <v>175</v>
      </c>
      <c r="Q638" s="3" t="s">
        <v>36</v>
      </c>
      <c r="R638" s="3" t="s">
        <v>74</v>
      </c>
      <c r="S638" s="3"/>
      <c r="T638" s="2"/>
      <c r="U638" s="3" t="s">
        <v>50</v>
      </c>
      <c r="V638" s="3"/>
      <c r="W638" s="3" t="s">
        <v>39</v>
      </c>
      <c r="X638" s="3" t="s">
        <v>40</v>
      </c>
      <c r="Y638" s="3"/>
      <c r="Z638" s="3"/>
      <c r="AA638" s="3" t="s">
        <v>41</v>
      </c>
    </row>
    <row r="639" spans="1:27" x14ac:dyDescent="0.2">
      <c r="A639" s="5">
        <v>3364</v>
      </c>
      <c r="B639">
        <v>39517</v>
      </c>
      <c r="C639" s="3" t="s">
        <v>1253</v>
      </c>
      <c r="D639" s="3" t="s">
        <v>1254</v>
      </c>
      <c r="E639" s="3" t="s">
        <v>71</v>
      </c>
      <c r="F639" s="3" t="s">
        <v>72</v>
      </c>
      <c r="G639" s="3" t="s">
        <v>47</v>
      </c>
      <c r="H639" s="3" t="s">
        <v>32</v>
      </c>
      <c r="I639" s="3" t="s">
        <v>47</v>
      </c>
      <c r="J639" s="3" t="s">
        <v>48</v>
      </c>
      <c r="K639" s="3" t="s">
        <v>49</v>
      </c>
      <c r="L639" s="3" t="s">
        <v>50</v>
      </c>
      <c r="M639" t="b">
        <v>0</v>
      </c>
      <c r="N639" s="3" t="s">
        <v>73</v>
      </c>
      <c r="O639" s="3" t="s">
        <v>72</v>
      </c>
      <c r="P639" s="3" t="s">
        <v>72</v>
      </c>
      <c r="Q639" s="3" t="s">
        <v>36</v>
      </c>
      <c r="R639" s="3" t="s">
        <v>74</v>
      </c>
      <c r="S639" s="3"/>
      <c r="T639" s="2">
        <v>2000</v>
      </c>
      <c r="U639" s="3" t="s">
        <v>50</v>
      </c>
      <c r="V639" s="3"/>
      <c r="W639" s="3" t="s">
        <v>39</v>
      </c>
      <c r="X639" s="3" t="s">
        <v>40</v>
      </c>
      <c r="Y639" s="3"/>
      <c r="Z639" s="3">
        <v>3830</v>
      </c>
      <c r="AA639" s="3" t="s">
        <v>221</v>
      </c>
    </row>
    <row r="640" spans="1:27" x14ac:dyDescent="0.2">
      <c r="A640" s="5">
        <v>3365</v>
      </c>
      <c r="C640" s="3"/>
      <c r="D640" s="3" t="s">
        <v>1255</v>
      </c>
      <c r="E640" s="3" t="s">
        <v>174</v>
      </c>
      <c r="F640" s="3" t="s">
        <v>175</v>
      </c>
      <c r="G640" s="3" t="s">
        <v>47</v>
      </c>
      <c r="H640" s="3" t="s">
        <v>32</v>
      </c>
      <c r="I640" s="3" t="s">
        <v>47</v>
      </c>
      <c r="J640" s="3" t="s">
        <v>48</v>
      </c>
      <c r="K640" s="3" t="s">
        <v>49</v>
      </c>
      <c r="L640" s="3" t="s">
        <v>50</v>
      </c>
      <c r="M640" t="b">
        <v>1</v>
      </c>
      <c r="N640" s="3" t="s">
        <v>84</v>
      </c>
      <c r="O640" s="3" t="s">
        <v>175</v>
      </c>
      <c r="P640" s="3" t="s">
        <v>175</v>
      </c>
      <c r="Q640" s="3" t="s">
        <v>36</v>
      </c>
      <c r="R640" s="3" t="s">
        <v>74</v>
      </c>
      <c r="S640" s="3"/>
      <c r="T640" s="2"/>
      <c r="U640" s="3" t="s">
        <v>50</v>
      </c>
      <c r="V640" s="3"/>
      <c r="W640" s="3" t="s">
        <v>39</v>
      </c>
      <c r="X640" s="3" t="s">
        <v>40</v>
      </c>
      <c r="Y640" s="3"/>
      <c r="Z640" s="3"/>
      <c r="AA640" s="3" t="s">
        <v>41</v>
      </c>
    </row>
    <row r="641" spans="1:27" x14ac:dyDescent="0.2">
      <c r="A641" s="5">
        <v>3366</v>
      </c>
      <c r="C641" s="3" t="s">
        <v>1256</v>
      </c>
      <c r="D641" s="3" t="s">
        <v>1257</v>
      </c>
      <c r="E641" s="3" t="s">
        <v>71</v>
      </c>
      <c r="F641" s="3" t="s">
        <v>72</v>
      </c>
      <c r="G641" s="3" t="s">
        <v>47</v>
      </c>
      <c r="H641" s="3" t="s">
        <v>32</v>
      </c>
      <c r="I641" s="3" t="s">
        <v>47</v>
      </c>
      <c r="J641" s="3" t="s">
        <v>48</v>
      </c>
      <c r="K641" s="3" t="s">
        <v>49</v>
      </c>
      <c r="L641" s="3" t="s">
        <v>50</v>
      </c>
      <c r="M641" t="b">
        <v>1</v>
      </c>
      <c r="N641" s="3" t="s">
        <v>73</v>
      </c>
      <c r="O641" s="3" t="s">
        <v>72</v>
      </c>
      <c r="P641" s="3" t="s">
        <v>72</v>
      </c>
      <c r="Q641" s="3" t="s">
        <v>36</v>
      </c>
      <c r="R641" s="3" t="s">
        <v>74</v>
      </c>
      <c r="S641" s="3"/>
      <c r="T641" s="2"/>
      <c r="U641" s="3" t="s">
        <v>50</v>
      </c>
      <c r="V641" s="3"/>
      <c r="W641" s="3" t="s">
        <v>39</v>
      </c>
      <c r="X641" s="3" t="s">
        <v>40</v>
      </c>
      <c r="Y641" s="3"/>
      <c r="Z641" s="3"/>
      <c r="AA641" s="3" t="s">
        <v>41</v>
      </c>
    </row>
    <row r="642" spans="1:27" x14ac:dyDescent="0.2">
      <c r="A642" s="5">
        <v>3367</v>
      </c>
      <c r="C642" s="3" t="s">
        <v>1258</v>
      </c>
      <c r="D642" s="3" t="s">
        <v>1259</v>
      </c>
      <c r="E642" s="3" t="s">
        <v>71</v>
      </c>
      <c r="F642" s="3" t="s">
        <v>72</v>
      </c>
      <c r="G642" s="3" t="s">
        <v>47</v>
      </c>
      <c r="H642" s="3" t="s">
        <v>32</v>
      </c>
      <c r="I642" s="3" t="s">
        <v>47</v>
      </c>
      <c r="J642" s="3" t="s">
        <v>48</v>
      </c>
      <c r="K642" s="3" t="s">
        <v>49</v>
      </c>
      <c r="L642" s="3" t="s">
        <v>50</v>
      </c>
      <c r="M642" t="b">
        <v>1</v>
      </c>
      <c r="N642" s="3" t="s">
        <v>73</v>
      </c>
      <c r="O642" s="3" t="s">
        <v>72</v>
      </c>
      <c r="P642" s="3" t="s">
        <v>72</v>
      </c>
      <c r="Q642" s="3" t="s">
        <v>36</v>
      </c>
      <c r="R642" s="3" t="s">
        <v>74</v>
      </c>
      <c r="S642" s="3"/>
      <c r="T642" s="2"/>
      <c r="U642" s="3" t="s">
        <v>50</v>
      </c>
      <c r="V642" s="3"/>
      <c r="W642" s="3" t="s">
        <v>39</v>
      </c>
      <c r="X642" s="3" t="s">
        <v>40</v>
      </c>
      <c r="Y642" s="3"/>
      <c r="Z642" s="3"/>
      <c r="AA642" s="3" t="s">
        <v>41</v>
      </c>
    </row>
    <row r="643" spans="1:27" x14ac:dyDescent="0.2">
      <c r="A643" s="5">
        <v>3368</v>
      </c>
      <c r="C643" s="3"/>
      <c r="D643" s="3" t="s">
        <v>1260</v>
      </c>
      <c r="E643" s="3" t="s">
        <v>71</v>
      </c>
      <c r="F643" s="3" t="s">
        <v>72</v>
      </c>
      <c r="G643" s="3" t="s">
        <v>47</v>
      </c>
      <c r="H643" s="3" t="s">
        <v>32</v>
      </c>
      <c r="I643" s="3" t="s">
        <v>47</v>
      </c>
      <c r="J643" s="3" t="s">
        <v>48</v>
      </c>
      <c r="K643" s="3" t="s">
        <v>49</v>
      </c>
      <c r="L643" s="3" t="s">
        <v>50</v>
      </c>
      <c r="M643" t="b">
        <v>1</v>
      </c>
      <c r="N643" s="3" t="s">
        <v>73</v>
      </c>
      <c r="O643" s="3" t="s">
        <v>72</v>
      </c>
      <c r="P643" s="3" t="s">
        <v>72</v>
      </c>
      <c r="Q643" s="3" t="s">
        <v>36</v>
      </c>
      <c r="R643" s="3" t="s">
        <v>74</v>
      </c>
      <c r="S643" s="3"/>
      <c r="T643" s="2"/>
      <c r="U643" s="3" t="s">
        <v>50</v>
      </c>
      <c r="V643" s="3"/>
      <c r="W643" s="3" t="s">
        <v>39</v>
      </c>
      <c r="X643" s="3" t="s">
        <v>40</v>
      </c>
      <c r="Y643" s="3"/>
      <c r="Z643" s="3"/>
      <c r="AA643" s="3" t="s">
        <v>41</v>
      </c>
    </row>
    <row r="644" spans="1:27" x14ac:dyDescent="0.2">
      <c r="A644" s="5">
        <v>3369</v>
      </c>
      <c r="C644" s="3" t="s">
        <v>1261</v>
      </c>
      <c r="D644" s="3" t="s">
        <v>1262</v>
      </c>
      <c r="E644" s="3" t="s">
        <v>71</v>
      </c>
      <c r="F644" s="3" t="s">
        <v>72</v>
      </c>
      <c r="G644" s="3" t="s">
        <v>47</v>
      </c>
      <c r="H644" s="3" t="s">
        <v>32</v>
      </c>
      <c r="I644" s="3" t="s">
        <v>47</v>
      </c>
      <c r="J644" s="3" t="s">
        <v>48</v>
      </c>
      <c r="K644" s="3" t="s">
        <v>49</v>
      </c>
      <c r="L644" s="3" t="s">
        <v>50</v>
      </c>
      <c r="M644" t="b">
        <v>1</v>
      </c>
      <c r="N644" s="3" t="s">
        <v>73</v>
      </c>
      <c r="O644" s="3" t="s">
        <v>72</v>
      </c>
      <c r="P644" s="3" t="s">
        <v>72</v>
      </c>
      <c r="Q644" s="3" t="s">
        <v>36</v>
      </c>
      <c r="R644" s="3" t="s">
        <v>74</v>
      </c>
      <c r="S644" s="3"/>
      <c r="T644" s="2"/>
      <c r="U644" s="3" t="s">
        <v>50</v>
      </c>
      <c r="V644" s="3"/>
      <c r="W644" s="3" t="s">
        <v>39</v>
      </c>
      <c r="X644" s="3" t="s">
        <v>40</v>
      </c>
      <c r="Y644" s="3"/>
      <c r="Z644" s="3"/>
      <c r="AA644" s="3" t="s">
        <v>41</v>
      </c>
    </row>
    <row r="645" spans="1:27" x14ac:dyDescent="0.2">
      <c r="A645" s="5">
        <v>3370</v>
      </c>
      <c r="C645" s="3" t="s">
        <v>1263</v>
      </c>
      <c r="D645" s="3" t="s">
        <v>1264</v>
      </c>
      <c r="E645" s="3" t="s">
        <v>71</v>
      </c>
      <c r="F645" s="3" t="s">
        <v>72</v>
      </c>
      <c r="G645" s="3" t="s">
        <v>47</v>
      </c>
      <c r="H645" s="3" t="s">
        <v>32</v>
      </c>
      <c r="I645" s="3" t="s">
        <v>47</v>
      </c>
      <c r="J645" s="3" t="s">
        <v>48</v>
      </c>
      <c r="K645" s="3" t="s">
        <v>49</v>
      </c>
      <c r="L645" s="3" t="s">
        <v>50</v>
      </c>
      <c r="M645" t="b">
        <v>1</v>
      </c>
      <c r="N645" s="3" t="s">
        <v>73</v>
      </c>
      <c r="O645" s="3" t="s">
        <v>72</v>
      </c>
      <c r="P645" s="3" t="s">
        <v>72</v>
      </c>
      <c r="Q645" s="3" t="s">
        <v>36</v>
      </c>
      <c r="R645" s="3" t="s">
        <v>74</v>
      </c>
      <c r="S645" s="3"/>
      <c r="T645" s="2"/>
      <c r="U645" s="3" t="s">
        <v>50</v>
      </c>
      <c r="V645" s="3"/>
      <c r="W645" s="3" t="s">
        <v>39</v>
      </c>
      <c r="X645" s="3" t="s">
        <v>40</v>
      </c>
      <c r="Y645" s="3"/>
      <c r="Z645" s="3"/>
      <c r="AA645" s="3" t="s">
        <v>41</v>
      </c>
    </row>
    <row r="646" spans="1:27" x14ac:dyDescent="0.2">
      <c r="A646" s="5">
        <v>3371</v>
      </c>
      <c r="C646" s="3" t="s">
        <v>1265</v>
      </c>
      <c r="D646" s="3" t="s">
        <v>1266</v>
      </c>
      <c r="E646" s="3" t="s">
        <v>71</v>
      </c>
      <c r="F646" s="3" t="s">
        <v>72</v>
      </c>
      <c r="G646" s="3" t="s">
        <v>47</v>
      </c>
      <c r="H646" s="3" t="s">
        <v>32</v>
      </c>
      <c r="I646" s="3" t="s">
        <v>47</v>
      </c>
      <c r="J646" s="3" t="s">
        <v>48</v>
      </c>
      <c r="K646" s="3" t="s">
        <v>49</v>
      </c>
      <c r="L646" s="3" t="s">
        <v>50</v>
      </c>
      <c r="M646" t="b">
        <v>1</v>
      </c>
      <c r="N646" s="3" t="s">
        <v>73</v>
      </c>
      <c r="O646" s="3" t="s">
        <v>72</v>
      </c>
      <c r="P646" s="3" t="s">
        <v>72</v>
      </c>
      <c r="Q646" s="3" t="s">
        <v>36</v>
      </c>
      <c r="R646" s="3" t="s">
        <v>74</v>
      </c>
      <c r="S646" s="3"/>
      <c r="T646" s="2"/>
      <c r="U646" s="3" t="s">
        <v>50</v>
      </c>
      <c r="V646" s="3"/>
      <c r="W646" s="3" t="s">
        <v>39</v>
      </c>
      <c r="X646" s="3" t="s">
        <v>40</v>
      </c>
      <c r="Y646" s="3"/>
      <c r="Z646" s="3"/>
      <c r="AA646" s="3" t="s">
        <v>41</v>
      </c>
    </row>
    <row r="647" spans="1:27" x14ac:dyDescent="0.2">
      <c r="A647" s="5">
        <v>3372</v>
      </c>
      <c r="C647" s="3" t="s">
        <v>1267</v>
      </c>
      <c r="D647" s="3" t="s">
        <v>1268</v>
      </c>
      <c r="E647" s="3" t="s">
        <v>71</v>
      </c>
      <c r="F647" s="3" t="s">
        <v>72</v>
      </c>
      <c r="G647" s="3" t="s">
        <v>47</v>
      </c>
      <c r="H647" s="3" t="s">
        <v>32</v>
      </c>
      <c r="I647" s="3" t="s">
        <v>47</v>
      </c>
      <c r="J647" s="3" t="s">
        <v>48</v>
      </c>
      <c r="K647" s="3" t="s">
        <v>49</v>
      </c>
      <c r="L647" s="3" t="s">
        <v>50</v>
      </c>
      <c r="M647" t="b">
        <v>1</v>
      </c>
      <c r="N647" s="3" t="s">
        <v>73</v>
      </c>
      <c r="O647" s="3" t="s">
        <v>72</v>
      </c>
      <c r="P647" s="3" t="s">
        <v>72</v>
      </c>
      <c r="Q647" s="3" t="s">
        <v>36</v>
      </c>
      <c r="R647" s="3" t="s">
        <v>74</v>
      </c>
      <c r="S647" s="3"/>
      <c r="T647" s="2"/>
      <c r="U647" s="3" t="s">
        <v>50</v>
      </c>
      <c r="V647" s="3"/>
      <c r="W647" s="3" t="s">
        <v>39</v>
      </c>
      <c r="X647" s="3" t="s">
        <v>40</v>
      </c>
      <c r="Y647" s="3"/>
      <c r="Z647" s="3"/>
      <c r="AA647" s="3" t="s">
        <v>41</v>
      </c>
    </row>
    <row r="648" spans="1:27" x14ac:dyDescent="0.2">
      <c r="A648" s="5">
        <v>3373</v>
      </c>
      <c r="C648" s="3" t="s">
        <v>1269</v>
      </c>
      <c r="D648" s="3" t="s">
        <v>1270</v>
      </c>
      <c r="E648" s="3" t="s">
        <v>174</v>
      </c>
      <c r="F648" s="3" t="s">
        <v>175</v>
      </c>
      <c r="G648" s="3" t="s">
        <v>47</v>
      </c>
      <c r="H648" s="3" t="s">
        <v>32</v>
      </c>
      <c r="I648" s="3" t="s">
        <v>47</v>
      </c>
      <c r="J648" s="3" t="s">
        <v>48</v>
      </c>
      <c r="K648" s="3" t="s">
        <v>49</v>
      </c>
      <c r="L648" s="3" t="s">
        <v>50</v>
      </c>
      <c r="M648" t="b">
        <v>1</v>
      </c>
      <c r="N648" s="3" t="s">
        <v>84</v>
      </c>
      <c r="O648" s="3" t="s">
        <v>175</v>
      </c>
      <c r="P648" s="3" t="s">
        <v>175</v>
      </c>
      <c r="Q648" s="3" t="s">
        <v>36</v>
      </c>
      <c r="R648" s="3" t="s">
        <v>74</v>
      </c>
      <c r="S648" s="3"/>
      <c r="T648" s="2"/>
      <c r="U648" s="3" t="s">
        <v>50</v>
      </c>
      <c r="V648" s="3"/>
      <c r="W648" s="3" t="s">
        <v>39</v>
      </c>
      <c r="X648" s="3" t="s">
        <v>40</v>
      </c>
      <c r="Y648" s="3"/>
      <c r="Z648" s="3"/>
      <c r="AA648" s="3" t="s">
        <v>41</v>
      </c>
    </row>
    <row r="649" spans="1:27" x14ac:dyDescent="0.2">
      <c r="A649" s="5">
        <v>3374</v>
      </c>
      <c r="C649" s="3" t="s">
        <v>1271</v>
      </c>
      <c r="D649" s="3" t="s">
        <v>1272</v>
      </c>
      <c r="E649" s="3" t="s">
        <v>174</v>
      </c>
      <c r="F649" s="3" t="s">
        <v>175</v>
      </c>
      <c r="G649" s="3" t="s">
        <v>47</v>
      </c>
      <c r="H649" s="3" t="s">
        <v>32</v>
      </c>
      <c r="I649" s="3" t="s">
        <v>47</v>
      </c>
      <c r="J649" s="3" t="s">
        <v>48</v>
      </c>
      <c r="K649" s="3" t="s">
        <v>49</v>
      </c>
      <c r="L649" s="3" t="s">
        <v>50</v>
      </c>
      <c r="M649" t="b">
        <v>1</v>
      </c>
      <c r="N649" s="3" t="s">
        <v>84</v>
      </c>
      <c r="O649" s="3" t="s">
        <v>175</v>
      </c>
      <c r="P649" s="3" t="s">
        <v>175</v>
      </c>
      <c r="Q649" s="3" t="s">
        <v>36</v>
      </c>
      <c r="R649" s="3" t="s">
        <v>74</v>
      </c>
      <c r="S649" s="3"/>
      <c r="T649" s="2"/>
      <c r="U649" s="3" t="s">
        <v>50</v>
      </c>
      <c r="V649" s="3"/>
      <c r="W649" s="3" t="s">
        <v>39</v>
      </c>
      <c r="X649" s="3" t="s">
        <v>40</v>
      </c>
      <c r="Y649" s="3"/>
      <c r="Z649" s="3"/>
      <c r="AA649" s="3" t="s">
        <v>41</v>
      </c>
    </row>
    <row r="650" spans="1:27" x14ac:dyDescent="0.2">
      <c r="A650" s="5">
        <v>3375</v>
      </c>
      <c r="B650">
        <v>39699</v>
      </c>
      <c r="C650" s="3" t="s">
        <v>1273</v>
      </c>
      <c r="D650" s="3" t="s">
        <v>1274</v>
      </c>
      <c r="E650" s="3" t="s">
        <v>71</v>
      </c>
      <c r="F650" s="3" t="s">
        <v>72</v>
      </c>
      <c r="G650" s="3" t="s">
        <v>47</v>
      </c>
      <c r="H650" s="3" t="s">
        <v>32</v>
      </c>
      <c r="I650" s="3" t="s">
        <v>47</v>
      </c>
      <c r="J650" s="3" t="s">
        <v>48</v>
      </c>
      <c r="K650" s="3" t="s">
        <v>49</v>
      </c>
      <c r="L650" s="3" t="s">
        <v>50</v>
      </c>
      <c r="M650" t="b">
        <v>0</v>
      </c>
      <c r="N650" s="3" t="s">
        <v>73</v>
      </c>
      <c r="O650" s="3" t="s">
        <v>72</v>
      </c>
      <c r="P650" s="3" t="s">
        <v>72</v>
      </c>
      <c r="Q650" s="3" t="s">
        <v>36</v>
      </c>
      <c r="R650" s="3" t="s">
        <v>74</v>
      </c>
      <c r="S650" s="3"/>
      <c r="T650" s="2">
        <v>2000</v>
      </c>
      <c r="U650" s="3" t="s">
        <v>50</v>
      </c>
      <c r="V650" s="3"/>
      <c r="W650" s="3" t="s">
        <v>39</v>
      </c>
      <c r="X650" s="3" t="s">
        <v>40</v>
      </c>
      <c r="Y650" s="3"/>
      <c r="Z650" s="3">
        <v>2915</v>
      </c>
      <c r="AA650" s="3" t="s">
        <v>221</v>
      </c>
    </row>
    <row r="651" spans="1:27" x14ac:dyDescent="0.2">
      <c r="A651" s="5">
        <v>3376</v>
      </c>
      <c r="C651" s="3" t="s">
        <v>1275</v>
      </c>
      <c r="D651" s="3" t="s">
        <v>1276</v>
      </c>
      <c r="E651" s="3" t="s">
        <v>174</v>
      </c>
      <c r="F651" s="3" t="s">
        <v>175</v>
      </c>
      <c r="G651" s="3" t="s">
        <v>47</v>
      </c>
      <c r="H651" s="3" t="s">
        <v>32</v>
      </c>
      <c r="I651" s="3" t="s">
        <v>47</v>
      </c>
      <c r="J651" s="3" t="s">
        <v>48</v>
      </c>
      <c r="K651" s="3" t="s">
        <v>49</v>
      </c>
      <c r="L651" s="3" t="s">
        <v>50</v>
      </c>
      <c r="M651" t="b">
        <v>1</v>
      </c>
      <c r="N651" s="3" t="s">
        <v>84</v>
      </c>
      <c r="O651" s="3" t="s">
        <v>175</v>
      </c>
      <c r="P651" s="3" t="s">
        <v>175</v>
      </c>
      <c r="Q651" s="3" t="s">
        <v>36</v>
      </c>
      <c r="R651" s="3" t="s">
        <v>74</v>
      </c>
      <c r="S651" s="3"/>
      <c r="T651" s="2"/>
      <c r="U651" s="3" t="s">
        <v>50</v>
      </c>
      <c r="V651" s="3"/>
      <c r="W651" s="3" t="s">
        <v>39</v>
      </c>
      <c r="X651" s="3" t="s">
        <v>40</v>
      </c>
      <c r="Y651" s="3"/>
      <c r="Z651" s="3"/>
      <c r="AA651" s="3" t="s">
        <v>41</v>
      </c>
    </row>
    <row r="652" spans="1:27" x14ac:dyDescent="0.2">
      <c r="A652" s="5">
        <v>3377</v>
      </c>
      <c r="C652" s="3" t="s">
        <v>1277</v>
      </c>
      <c r="D652" s="3" t="s">
        <v>1278</v>
      </c>
      <c r="E652" s="3" t="s">
        <v>174</v>
      </c>
      <c r="F652" s="3" t="s">
        <v>175</v>
      </c>
      <c r="G652" s="3" t="s">
        <v>47</v>
      </c>
      <c r="H652" s="3" t="s">
        <v>32</v>
      </c>
      <c r="I652" s="3" t="s">
        <v>47</v>
      </c>
      <c r="J652" s="3" t="s">
        <v>48</v>
      </c>
      <c r="K652" s="3" t="s">
        <v>49</v>
      </c>
      <c r="L652" s="3" t="s">
        <v>50</v>
      </c>
      <c r="M652" t="b">
        <v>1</v>
      </c>
      <c r="N652" s="3" t="s">
        <v>84</v>
      </c>
      <c r="O652" s="3" t="s">
        <v>175</v>
      </c>
      <c r="P652" s="3" t="s">
        <v>175</v>
      </c>
      <c r="Q652" s="3" t="s">
        <v>36</v>
      </c>
      <c r="R652" s="3" t="s">
        <v>74</v>
      </c>
      <c r="S652" s="3"/>
      <c r="T652" s="2"/>
      <c r="U652" s="3" t="s">
        <v>50</v>
      </c>
      <c r="V652" s="3"/>
      <c r="W652" s="3" t="s">
        <v>39</v>
      </c>
      <c r="X652" s="3" t="s">
        <v>40</v>
      </c>
      <c r="Y652" s="3"/>
      <c r="Z652" s="3"/>
      <c r="AA652" s="3" t="s">
        <v>41</v>
      </c>
    </row>
    <row r="653" spans="1:27" x14ac:dyDescent="0.2">
      <c r="A653" s="5">
        <v>3378</v>
      </c>
      <c r="B653">
        <v>39708</v>
      </c>
      <c r="C653" s="3" t="s">
        <v>1279</v>
      </c>
      <c r="D653" s="3" t="s">
        <v>1280</v>
      </c>
      <c r="E653" s="3" t="s">
        <v>71</v>
      </c>
      <c r="F653" s="3" t="s">
        <v>72</v>
      </c>
      <c r="G653" s="3" t="s">
        <v>47</v>
      </c>
      <c r="H653" s="3" t="s">
        <v>32</v>
      </c>
      <c r="I653" s="3" t="s">
        <v>47</v>
      </c>
      <c r="J653" s="3" t="s">
        <v>48</v>
      </c>
      <c r="K653" s="3" t="s">
        <v>49</v>
      </c>
      <c r="L653" s="3" t="s">
        <v>50</v>
      </c>
      <c r="M653" t="b">
        <v>1</v>
      </c>
      <c r="N653" s="3" t="s">
        <v>73</v>
      </c>
      <c r="O653" s="3" t="s">
        <v>72</v>
      </c>
      <c r="P653" s="3" t="s">
        <v>72</v>
      </c>
      <c r="Q653" s="3" t="s">
        <v>36</v>
      </c>
      <c r="R653" s="3" t="s">
        <v>74</v>
      </c>
      <c r="S653" s="3"/>
      <c r="T653" s="2">
        <v>2000</v>
      </c>
      <c r="U653" s="3" t="s">
        <v>50</v>
      </c>
      <c r="V653" s="3"/>
      <c r="W653" s="3" t="s">
        <v>39</v>
      </c>
      <c r="X653" s="3" t="s">
        <v>40</v>
      </c>
      <c r="Y653" s="3"/>
      <c r="Z653" s="3"/>
      <c r="AA653" s="3" t="s">
        <v>41</v>
      </c>
    </row>
    <row r="654" spans="1:27" x14ac:dyDescent="0.2">
      <c r="A654" s="5">
        <v>3379</v>
      </c>
      <c r="C654" s="3" t="s">
        <v>1281</v>
      </c>
      <c r="D654" s="3" t="s">
        <v>1282</v>
      </c>
      <c r="E654" s="3" t="s">
        <v>46</v>
      </c>
      <c r="F654" s="3" t="s">
        <v>46</v>
      </c>
      <c r="G654" s="3" t="s">
        <v>31</v>
      </c>
      <c r="H654" s="3" t="s">
        <v>32</v>
      </c>
      <c r="I654" s="3" t="s">
        <v>33</v>
      </c>
      <c r="J654" s="3" t="s">
        <v>31</v>
      </c>
      <c r="K654" s="3" t="s">
        <v>34</v>
      </c>
      <c r="L654" s="3" t="s">
        <v>31</v>
      </c>
      <c r="M654" t="b">
        <v>1</v>
      </c>
      <c r="N654" s="3" t="s">
        <v>46</v>
      </c>
      <c r="O654" s="3" t="s">
        <v>46</v>
      </c>
      <c r="P654" s="3" t="s">
        <v>46</v>
      </c>
      <c r="Q654" s="3" t="s">
        <v>46</v>
      </c>
      <c r="R654" s="3" t="s">
        <v>46</v>
      </c>
      <c r="S654" s="3"/>
      <c r="T654" s="2"/>
      <c r="U654" s="3" t="s">
        <v>31</v>
      </c>
      <c r="V654" s="3"/>
      <c r="W654" s="3" t="s">
        <v>39</v>
      </c>
      <c r="X654" s="3" t="s">
        <v>40</v>
      </c>
      <c r="Y654" s="3"/>
      <c r="Z654" s="3"/>
      <c r="AA654" s="3" t="s">
        <v>41</v>
      </c>
    </row>
    <row r="655" spans="1:27" x14ac:dyDescent="0.2">
      <c r="A655" s="5">
        <v>3380</v>
      </c>
      <c r="C655" s="3" t="s">
        <v>1283</v>
      </c>
      <c r="D655" s="3" t="s">
        <v>1284</v>
      </c>
      <c r="E655" s="3" t="s">
        <v>46</v>
      </c>
      <c r="F655" s="3" t="s">
        <v>46</v>
      </c>
      <c r="G655" s="3" t="s">
        <v>31</v>
      </c>
      <c r="H655" s="3" t="s">
        <v>32</v>
      </c>
      <c r="I655" s="3" t="s">
        <v>33</v>
      </c>
      <c r="J655" s="3" t="s">
        <v>31</v>
      </c>
      <c r="K655" s="3" t="s">
        <v>34</v>
      </c>
      <c r="L655" s="3" t="s">
        <v>31</v>
      </c>
      <c r="M655" t="b">
        <v>1</v>
      </c>
      <c r="N655" s="3" t="s">
        <v>46</v>
      </c>
      <c r="O655" s="3" t="s">
        <v>46</v>
      </c>
      <c r="P655" s="3" t="s">
        <v>46</v>
      </c>
      <c r="Q655" s="3" t="s">
        <v>46</v>
      </c>
      <c r="R655" s="3" t="s">
        <v>46</v>
      </c>
      <c r="S655" s="3"/>
      <c r="T655" s="2"/>
      <c r="U655" s="3" t="s">
        <v>31</v>
      </c>
      <c r="V655" s="3"/>
      <c r="W655" s="3" t="s">
        <v>39</v>
      </c>
      <c r="X655" s="3" t="s">
        <v>40</v>
      </c>
      <c r="Y655" s="3"/>
      <c r="Z655" s="3"/>
      <c r="AA655" s="3" t="s">
        <v>41</v>
      </c>
    </row>
    <row r="656" spans="1:27" x14ac:dyDescent="0.2">
      <c r="A656" s="5">
        <v>3381</v>
      </c>
      <c r="C656" s="3" t="s">
        <v>1285</v>
      </c>
      <c r="D656" s="3" t="s">
        <v>1286</v>
      </c>
      <c r="E656" s="3" t="s">
        <v>46</v>
      </c>
      <c r="F656" s="3" t="s">
        <v>46</v>
      </c>
      <c r="G656" s="3" t="s">
        <v>31</v>
      </c>
      <c r="H656" s="3" t="s">
        <v>32</v>
      </c>
      <c r="I656" s="3" t="s">
        <v>33</v>
      </c>
      <c r="J656" s="3" t="s">
        <v>31</v>
      </c>
      <c r="K656" s="3" t="s">
        <v>34</v>
      </c>
      <c r="L656" s="3" t="s">
        <v>31</v>
      </c>
      <c r="M656" t="b">
        <v>1</v>
      </c>
      <c r="N656" s="3" t="s">
        <v>46</v>
      </c>
      <c r="O656" s="3" t="s">
        <v>46</v>
      </c>
      <c r="P656" s="3" t="s">
        <v>46</v>
      </c>
      <c r="Q656" s="3" t="s">
        <v>46</v>
      </c>
      <c r="R656" s="3" t="s">
        <v>46</v>
      </c>
      <c r="S656" s="3"/>
      <c r="T656" s="2"/>
      <c r="U656" s="3" t="s">
        <v>31</v>
      </c>
      <c r="V656" s="3"/>
      <c r="W656" s="3" t="s">
        <v>39</v>
      </c>
      <c r="X656" s="3" t="s">
        <v>40</v>
      </c>
      <c r="Y656" s="3"/>
      <c r="Z656" s="3"/>
      <c r="AA656" s="3" t="s">
        <v>41</v>
      </c>
    </row>
    <row r="657" spans="1:27" x14ac:dyDescent="0.2">
      <c r="A657" s="5">
        <v>3382</v>
      </c>
      <c r="C657" s="3" t="s">
        <v>1287</v>
      </c>
      <c r="D657" s="3" t="s">
        <v>1288</v>
      </c>
      <c r="E657" s="3" t="s">
        <v>46</v>
      </c>
      <c r="F657" s="3" t="s">
        <v>46</v>
      </c>
      <c r="G657" s="3" t="s">
        <v>31</v>
      </c>
      <c r="H657" s="3" t="s">
        <v>32</v>
      </c>
      <c r="I657" s="3" t="s">
        <v>33</v>
      </c>
      <c r="J657" s="3" t="s">
        <v>31</v>
      </c>
      <c r="K657" s="3" t="s">
        <v>34</v>
      </c>
      <c r="L657" s="3" t="s">
        <v>31</v>
      </c>
      <c r="M657" t="b">
        <v>1</v>
      </c>
      <c r="N657" s="3" t="s">
        <v>46</v>
      </c>
      <c r="O657" s="3" t="s">
        <v>46</v>
      </c>
      <c r="P657" s="3" t="s">
        <v>46</v>
      </c>
      <c r="Q657" s="3" t="s">
        <v>46</v>
      </c>
      <c r="R657" s="3" t="s">
        <v>46</v>
      </c>
      <c r="S657" s="3" t="s">
        <v>393</v>
      </c>
      <c r="T657" s="2"/>
      <c r="U657" s="3" t="s">
        <v>31</v>
      </c>
      <c r="V657" s="3"/>
      <c r="W657" s="3" t="s">
        <v>39</v>
      </c>
      <c r="X657" s="3" t="s">
        <v>40</v>
      </c>
      <c r="Y657" s="3"/>
      <c r="Z657" s="3"/>
      <c r="AA657" s="3" t="s">
        <v>41</v>
      </c>
    </row>
    <row r="658" spans="1:27" x14ac:dyDescent="0.2">
      <c r="A658" s="5">
        <v>3383</v>
      </c>
      <c r="B658">
        <v>40823</v>
      </c>
      <c r="C658" s="3" t="s">
        <v>1289</v>
      </c>
      <c r="D658" s="3" t="s">
        <v>1290</v>
      </c>
      <c r="E658" s="3" t="s">
        <v>147</v>
      </c>
      <c r="F658" s="3" t="s">
        <v>234</v>
      </c>
      <c r="G658" s="3" t="s">
        <v>31</v>
      </c>
      <c r="H658" s="3" t="s">
        <v>32</v>
      </c>
      <c r="I658" s="3" t="s">
        <v>33</v>
      </c>
      <c r="J658" s="3" t="s">
        <v>31</v>
      </c>
      <c r="K658" s="3" t="s">
        <v>34</v>
      </c>
      <c r="L658" s="3" t="s">
        <v>31</v>
      </c>
      <c r="M658" t="b">
        <v>1</v>
      </c>
      <c r="N658" s="3" t="s">
        <v>139</v>
      </c>
      <c r="O658" s="3" t="s">
        <v>234</v>
      </c>
      <c r="P658" s="3" t="s">
        <v>234</v>
      </c>
      <c r="Q658" s="3" t="s">
        <v>116</v>
      </c>
      <c r="R658" s="3" t="s">
        <v>116</v>
      </c>
      <c r="S658" s="3"/>
      <c r="T658" s="2">
        <v>2072</v>
      </c>
      <c r="U658" s="3" t="s">
        <v>31</v>
      </c>
      <c r="V658" s="3"/>
      <c r="W658" s="3" t="s">
        <v>39</v>
      </c>
      <c r="X658" s="3" t="s">
        <v>40</v>
      </c>
      <c r="Y658" s="3"/>
      <c r="Z658" s="3">
        <v>2521</v>
      </c>
      <c r="AA658" s="3" t="s">
        <v>221</v>
      </c>
    </row>
    <row r="659" spans="1:27" x14ac:dyDescent="0.2">
      <c r="A659" s="5">
        <v>3384</v>
      </c>
      <c r="C659" s="3" t="s">
        <v>1291</v>
      </c>
      <c r="D659" s="3" t="s">
        <v>1292</v>
      </c>
      <c r="E659" s="3" t="s">
        <v>46</v>
      </c>
      <c r="F659" s="3" t="s">
        <v>46</v>
      </c>
      <c r="G659" s="3" t="s">
        <v>31</v>
      </c>
      <c r="H659" s="3" t="s">
        <v>32</v>
      </c>
      <c r="I659" s="3" t="s">
        <v>33</v>
      </c>
      <c r="J659" s="3" t="s">
        <v>31</v>
      </c>
      <c r="K659" s="3" t="s">
        <v>34</v>
      </c>
      <c r="L659" s="3" t="s">
        <v>31</v>
      </c>
      <c r="M659" t="b">
        <v>1</v>
      </c>
      <c r="N659" s="3" t="s">
        <v>46</v>
      </c>
      <c r="O659" s="3" t="s">
        <v>46</v>
      </c>
      <c r="P659" s="3" t="s">
        <v>46</v>
      </c>
      <c r="Q659" s="3" t="s">
        <v>46</v>
      </c>
      <c r="R659" s="3" t="s">
        <v>46</v>
      </c>
      <c r="S659" s="3"/>
      <c r="T659" s="2"/>
      <c r="U659" s="3" t="s">
        <v>31</v>
      </c>
      <c r="V659" s="3"/>
      <c r="W659" s="3" t="s">
        <v>39</v>
      </c>
      <c r="X659" s="3" t="s">
        <v>40</v>
      </c>
      <c r="Y659" s="3"/>
      <c r="Z659" s="3"/>
      <c r="AA659" s="3" t="s">
        <v>41</v>
      </c>
    </row>
    <row r="660" spans="1:27" x14ac:dyDescent="0.2">
      <c r="A660" s="5">
        <v>3385</v>
      </c>
      <c r="C660" s="3" t="s">
        <v>1293</v>
      </c>
      <c r="D660" s="3" t="s">
        <v>1294</v>
      </c>
      <c r="E660" s="3" t="s">
        <v>46</v>
      </c>
      <c r="F660" s="3" t="s">
        <v>46</v>
      </c>
      <c r="G660" s="3" t="s">
        <v>31</v>
      </c>
      <c r="H660" s="3" t="s">
        <v>32</v>
      </c>
      <c r="I660" s="3" t="s">
        <v>33</v>
      </c>
      <c r="J660" s="3" t="s">
        <v>31</v>
      </c>
      <c r="K660" s="3" t="s">
        <v>34</v>
      </c>
      <c r="L660" s="3" t="s">
        <v>31</v>
      </c>
      <c r="M660" t="b">
        <v>1</v>
      </c>
      <c r="N660" s="3" t="s">
        <v>46</v>
      </c>
      <c r="O660" s="3" t="s">
        <v>46</v>
      </c>
      <c r="P660" s="3" t="s">
        <v>46</v>
      </c>
      <c r="Q660" s="3" t="s">
        <v>46</v>
      </c>
      <c r="R660" s="3" t="s">
        <v>46</v>
      </c>
      <c r="S660" s="3"/>
      <c r="T660" s="2"/>
      <c r="U660" s="3" t="s">
        <v>31</v>
      </c>
      <c r="V660" s="3"/>
      <c r="W660" s="3" t="s">
        <v>39</v>
      </c>
      <c r="X660" s="3" t="s">
        <v>40</v>
      </c>
      <c r="Y660" s="3"/>
      <c r="Z660" s="3"/>
      <c r="AA660" s="3" t="s">
        <v>41</v>
      </c>
    </row>
    <row r="661" spans="1:27" x14ac:dyDescent="0.2">
      <c r="A661" s="5">
        <v>3386</v>
      </c>
      <c r="C661" s="3" t="s">
        <v>1295</v>
      </c>
      <c r="D661" s="3" t="s">
        <v>1296</v>
      </c>
      <c r="E661" s="3" t="s">
        <v>46</v>
      </c>
      <c r="F661" s="3" t="s">
        <v>46</v>
      </c>
      <c r="G661" s="3" t="s">
        <v>31</v>
      </c>
      <c r="H661" s="3" t="s">
        <v>32</v>
      </c>
      <c r="I661" s="3" t="s">
        <v>33</v>
      </c>
      <c r="J661" s="3" t="s">
        <v>31</v>
      </c>
      <c r="K661" s="3" t="s">
        <v>34</v>
      </c>
      <c r="L661" s="3" t="s">
        <v>31</v>
      </c>
      <c r="M661" t="b">
        <v>1</v>
      </c>
      <c r="N661" s="3" t="s">
        <v>46</v>
      </c>
      <c r="O661" s="3" t="s">
        <v>46</v>
      </c>
      <c r="P661" s="3" t="s">
        <v>46</v>
      </c>
      <c r="Q661" s="3" t="s">
        <v>46</v>
      </c>
      <c r="R661" s="3" t="s">
        <v>46</v>
      </c>
      <c r="S661" s="3"/>
      <c r="T661" s="2"/>
      <c r="U661" s="3" t="s">
        <v>31</v>
      </c>
      <c r="V661" s="3"/>
      <c r="W661" s="3" t="s">
        <v>39</v>
      </c>
      <c r="X661" s="3" t="s">
        <v>40</v>
      </c>
      <c r="Y661" s="3"/>
      <c r="Z661" s="3"/>
      <c r="AA661" s="3" t="s">
        <v>41</v>
      </c>
    </row>
    <row r="662" spans="1:27" x14ac:dyDescent="0.2">
      <c r="A662" s="5">
        <v>3387</v>
      </c>
      <c r="C662" s="3" t="s">
        <v>1297</v>
      </c>
      <c r="D662" s="3" t="s">
        <v>1298</v>
      </c>
      <c r="E662" s="3" t="s">
        <v>46</v>
      </c>
      <c r="F662" s="3" t="s">
        <v>46</v>
      </c>
      <c r="G662" s="3" t="s">
        <v>31</v>
      </c>
      <c r="H662" s="3" t="s">
        <v>32</v>
      </c>
      <c r="I662" s="3" t="s">
        <v>33</v>
      </c>
      <c r="J662" s="3" t="s">
        <v>31</v>
      </c>
      <c r="K662" s="3" t="s">
        <v>34</v>
      </c>
      <c r="L662" s="3" t="s">
        <v>31</v>
      </c>
      <c r="M662" t="b">
        <v>1</v>
      </c>
      <c r="N662" s="3" t="s">
        <v>46</v>
      </c>
      <c r="O662" s="3" t="s">
        <v>46</v>
      </c>
      <c r="P662" s="3" t="s">
        <v>46</v>
      </c>
      <c r="Q662" s="3" t="s">
        <v>46</v>
      </c>
      <c r="R662" s="3" t="s">
        <v>46</v>
      </c>
      <c r="S662" s="3"/>
      <c r="T662" s="2"/>
      <c r="U662" s="3" t="s">
        <v>31</v>
      </c>
      <c r="V662" s="3"/>
      <c r="W662" s="3" t="s">
        <v>39</v>
      </c>
      <c r="X662" s="3" t="s">
        <v>40</v>
      </c>
      <c r="Y662" s="3"/>
      <c r="Z662" s="3"/>
      <c r="AA662" s="3" t="s">
        <v>41</v>
      </c>
    </row>
    <row r="663" spans="1:27" x14ac:dyDescent="0.2">
      <c r="A663" s="5">
        <v>3388</v>
      </c>
      <c r="B663">
        <v>39808</v>
      </c>
      <c r="C663" s="3" t="s">
        <v>1299</v>
      </c>
      <c r="D663" s="3" t="s">
        <v>1300</v>
      </c>
      <c r="E663" s="3" t="s">
        <v>57</v>
      </c>
      <c r="F663" s="3" t="s">
        <v>58</v>
      </c>
      <c r="G663" s="3" t="s">
        <v>31</v>
      </c>
      <c r="H663" s="3" t="s">
        <v>60</v>
      </c>
      <c r="I663" s="3" t="s">
        <v>57</v>
      </c>
      <c r="J663" s="3" t="s">
        <v>31</v>
      </c>
      <c r="K663" s="3" t="s">
        <v>34</v>
      </c>
      <c r="L663" s="3" t="s">
        <v>31</v>
      </c>
      <c r="M663" t="b">
        <v>1</v>
      </c>
      <c r="N663" s="3" t="s">
        <v>35</v>
      </c>
      <c r="O663" s="3" t="s">
        <v>58</v>
      </c>
      <c r="P663" s="3" t="s">
        <v>61</v>
      </c>
      <c r="Q663" s="3" t="s">
        <v>62</v>
      </c>
      <c r="R663" s="3" t="s">
        <v>63</v>
      </c>
      <c r="S663" s="3"/>
      <c r="T663" s="2">
        <v>2072</v>
      </c>
      <c r="U663" s="3" t="s">
        <v>31</v>
      </c>
      <c r="V663" s="3"/>
      <c r="W663" s="3" t="s">
        <v>39</v>
      </c>
      <c r="X663" s="3" t="s">
        <v>40</v>
      </c>
      <c r="Y663" s="3"/>
      <c r="Z663" s="3"/>
      <c r="AA663" s="3" t="s">
        <v>41</v>
      </c>
    </row>
    <row r="664" spans="1:27" x14ac:dyDescent="0.2">
      <c r="A664" s="5">
        <v>3389</v>
      </c>
      <c r="C664" s="3" t="s">
        <v>1301</v>
      </c>
      <c r="D664" s="3" t="s">
        <v>1302</v>
      </c>
      <c r="E664" s="3" t="s">
        <v>57</v>
      </c>
      <c r="F664" s="3" t="s">
        <v>58</v>
      </c>
      <c r="G664" s="3" t="s">
        <v>31</v>
      </c>
      <c r="H664" s="3" t="s">
        <v>60</v>
      </c>
      <c r="I664" s="3" t="s">
        <v>57</v>
      </c>
      <c r="J664" s="3" t="s">
        <v>31</v>
      </c>
      <c r="K664" s="3" t="s">
        <v>34</v>
      </c>
      <c r="L664" s="3" t="s">
        <v>31</v>
      </c>
      <c r="M664" t="b">
        <v>1</v>
      </c>
      <c r="N664" s="3" t="s">
        <v>35</v>
      </c>
      <c r="O664" s="3" t="s">
        <v>58</v>
      </c>
      <c r="P664" s="3" t="s">
        <v>61</v>
      </c>
      <c r="Q664" s="3" t="s">
        <v>62</v>
      </c>
      <c r="R664" s="3" t="s">
        <v>63</v>
      </c>
      <c r="S664" s="3"/>
      <c r="T664" s="2"/>
      <c r="U664" s="3" t="s">
        <v>31</v>
      </c>
      <c r="V664" s="3"/>
      <c r="W664" s="3" t="s">
        <v>39</v>
      </c>
      <c r="X664" s="3" t="s">
        <v>40</v>
      </c>
      <c r="Y664" s="3"/>
      <c r="Z664" s="3"/>
      <c r="AA664" s="3" t="s">
        <v>41</v>
      </c>
    </row>
    <row r="665" spans="1:27" x14ac:dyDescent="0.2">
      <c r="A665" s="5">
        <v>3390</v>
      </c>
      <c r="C665" s="3" t="s">
        <v>1303</v>
      </c>
      <c r="D665" s="3" t="s">
        <v>1304</v>
      </c>
      <c r="E665" s="3" t="s">
        <v>46</v>
      </c>
      <c r="F665" s="3" t="s">
        <v>46</v>
      </c>
      <c r="G665" s="3" t="s">
        <v>31</v>
      </c>
      <c r="H665" s="3" t="s">
        <v>32</v>
      </c>
      <c r="I665" s="3" t="s">
        <v>33</v>
      </c>
      <c r="J665" s="3" t="s">
        <v>31</v>
      </c>
      <c r="K665" s="3" t="s">
        <v>34</v>
      </c>
      <c r="L665" s="3" t="s">
        <v>31</v>
      </c>
      <c r="M665" t="b">
        <v>1</v>
      </c>
      <c r="N665" s="3" t="s">
        <v>46</v>
      </c>
      <c r="O665" s="3" t="s">
        <v>46</v>
      </c>
      <c r="P665" s="3" t="s">
        <v>46</v>
      </c>
      <c r="Q665" s="3" t="s">
        <v>46</v>
      </c>
      <c r="R665" s="3" t="s">
        <v>46</v>
      </c>
      <c r="S665" s="3"/>
      <c r="T665" s="2"/>
      <c r="U665" s="3" t="s">
        <v>31</v>
      </c>
      <c r="V665" s="3"/>
      <c r="W665" s="3" t="s">
        <v>39</v>
      </c>
      <c r="X665" s="3" t="s">
        <v>40</v>
      </c>
      <c r="Y665" s="3"/>
      <c r="Z665" s="3"/>
      <c r="AA665" s="3" t="s">
        <v>41</v>
      </c>
    </row>
    <row r="666" spans="1:27" x14ac:dyDescent="0.2">
      <c r="A666" s="5">
        <v>3393</v>
      </c>
      <c r="B666">
        <v>39968</v>
      </c>
      <c r="C666" s="3" t="s">
        <v>1305</v>
      </c>
      <c r="D666" s="3" t="s">
        <v>1306</v>
      </c>
      <c r="E666" s="3" t="s">
        <v>346</v>
      </c>
      <c r="F666" s="3" t="s">
        <v>347</v>
      </c>
      <c r="G666" s="3" t="s">
        <v>31</v>
      </c>
      <c r="H666" s="3" t="s">
        <v>32</v>
      </c>
      <c r="I666" s="3" t="s">
        <v>33</v>
      </c>
      <c r="J666" s="3" t="s">
        <v>31</v>
      </c>
      <c r="K666" s="3" t="s">
        <v>34</v>
      </c>
      <c r="L666" s="3" t="s">
        <v>31</v>
      </c>
      <c r="M666" t="b">
        <v>1</v>
      </c>
      <c r="N666" s="3" t="s">
        <v>84</v>
      </c>
      <c r="O666" s="3" t="s">
        <v>347</v>
      </c>
      <c r="P666" s="3" t="s">
        <v>347</v>
      </c>
      <c r="Q666" s="3" t="s">
        <v>116</v>
      </c>
      <c r="R666" s="3" t="s">
        <v>149</v>
      </c>
      <c r="S666" s="3"/>
      <c r="T666" s="2">
        <v>2072</v>
      </c>
      <c r="U666" s="3" t="s">
        <v>31</v>
      </c>
      <c r="V666" s="3"/>
      <c r="W666" s="3" t="s">
        <v>39</v>
      </c>
      <c r="X666" s="3" t="s">
        <v>40</v>
      </c>
      <c r="Y666" s="3"/>
      <c r="Z666" s="3">
        <v>2870</v>
      </c>
      <c r="AA666" s="3" t="s">
        <v>43</v>
      </c>
    </row>
    <row r="667" spans="1:27" x14ac:dyDescent="0.2">
      <c r="A667" s="5">
        <v>3394</v>
      </c>
      <c r="C667" s="3" t="s">
        <v>1307</v>
      </c>
      <c r="D667" s="3" t="s">
        <v>1308</v>
      </c>
      <c r="E667" s="3" t="s">
        <v>346</v>
      </c>
      <c r="F667" s="3" t="s">
        <v>347</v>
      </c>
      <c r="G667" s="3" t="s">
        <v>31</v>
      </c>
      <c r="H667" s="3" t="s">
        <v>32</v>
      </c>
      <c r="I667" s="3" t="s">
        <v>33</v>
      </c>
      <c r="J667" s="3" t="s">
        <v>31</v>
      </c>
      <c r="K667" s="3" t="s">
        <v>34</v>
      </c>
      <c r="L667" s="3" t="s">
        <v>31</v>
      </c>
      <c r="M667" t="b">
        <v>1</v>
      </c>
      <c r="N667" s="3" t="s">
        <v>84</v>
      </c>
      <c r="O667" s="3" t="s">
        <v>347</v>
      </c>
      <c r="P667" s="3" t="s">
        <v>347</v>
      </c>
      <c r="Q667" s="3" t="s">
        <v>116</v>
      </c>
      <c r="R667" s="3" t="s">
        <v>149</v>
      </c>
      <c r="S667" s="3" t="s">
        <v>348</v>
      </c>
      <c r="T667" s="2"/>
      <c r="U667" s="3" t="s">
        <v>31</v>
      </c>
      <c r="V667" s="3"/>
      <c r="W667" s="3" t="s">
        <v>39</v>
      </c>
      <c r="X667" s="3" t="s">
        <v>40</v>
      </c>
      <c r="Y667" s="3"/>
      <c r="Z667" s="3"/>
      <c r="AA667" s="3" t="s">
        <v>41</v>
      </c>
    </row>
    <row r="668" spans="1:27" x14ac:dyDescent="0.2">
      <c r="A668" s="5">
        <v>3395</v>
      </c>
      <c r="C668" s="3" t="s">
        <v>1309</v>
      </c>
      <c r="D668" s="3" t="s">
        <v>1310</v>
      </c>
      <c r="E668" s="3" t="s">
        <v>29</v>
      </c>
      <c r="F668" s="3" t="s">
        <v>538</v>
      </c>
      <c r="G668" s="3" t="s">
        <v>31</v>
      </c>
      <c r="H668" s="3" t="s">
        <v>32</v>
      </c>
      <c r="I668" s="3" t="s">
        <v>33</v>
      </c>
      <c r="J668" s="3" t="s">
        <v>31</v>
      </c>
      <c r="K668" s="3" t="s">
        <v>34</v>
      </c>
      <c r="L668" s="3" t="s">
        <v>31</v>
      </c>
      <c r="M668" t="b">
        <v>1</v>
      </c>
      <c r="N668" s="3" t="s">
        <v>35</v>
      </c>
      <c r="O668" s="3" t="s">
        <v>538</v>
      </c>
      <c r="P668" s="3" t="s">
        <v>538</v>
      </c>
      <c r="Q668" s="3" t="s">
        <v>36</v>
      </c>
      <c r="R668" s="3" t="s">
        <v>539</v>
      </c>
      <c r="S668" s="3"/>
      <c r="T668" s="2"/>
      <c r="U668" s="3" t="s">
        <v>31</v>
      </c>
      <c r="V668" s="3"/>
      <c r="W668" s="3" t="s">
        <v>39</v>
      </c>
      <c r="X668" s="3" t="s">
        <v>40</v>
      </c>
      <c r="Y668" s="3"/>
      <c r="Z668" s="3"/>
      <c r="AA668" s="3" t="s">
        <v>41</v>
      </c>
    </row>
    <row r="669" spans="1:27" x14ac:dyDescent="0.2">
      <c r="A669" s="5">
        <v>3396</v>
      </c>
      <c r="C669" s="3" t="s">
        <v>1311</v>
      </c>
      <c r="D669" s="3" t="s">
        <v>1312</v>
      </c>
      <c r="E669" s="3" t="s">
        <v>29</v>
      </c>
      <c r="F669" s="3" t="s">
        <v>538</v>
      </c>
      <c r="G669" s="3" t="s">
        <v>31</v>
      </c>
      <c r="H669" s="3" t="s">
        <v>32</v>
      </c>
      <c r="I669" s="3" t="s">
        <v>33</v>
      </c>
      <c r="J669" s="3" t="s">
        <v>31</v>
      </c>
      <c r="K669" s="3" t="s">
        <v>34</v>
      </c>
      <c r="L669" s="3" t="s">
        <v>31</v>
      </c>
      <c r="M669" t="b">
        <v>1</v>
      </c>
      <c r="N669" s="3" t="s">
        <v>35</v>
      </c>
      <c r="O669" s="3" t="s">
        <v>538</v>
      </c>
      <c r="P669" s="3" t="s">
        <v>538</v>
      </c>
      <c r="Q669" s="3" t="s">
        <v>36</v>
      </c>
      <c r="R669" s="3" t="s">
        <v>539</v>
      </c>
      <c r="S669" s="3"/>
      <c r="T669" s="2"/>
      <c r="U669" s="3" t="s">
        <v>31</v>
      </c>
      <c r="V669" s="3"/>
      <c r="W669" s="3" t="s">
        <v>39</v>
      </c>
      <c r="X669" s="3" t="s">
        <v>40</v>
      </c>
      <c r="Y669" s="3"/>
      <c r="Z669" s="3"/>
      <c r="AA669" s="3" t="s">
        <v>41</v>
      </c>
    </row>
    <row r="670" spans="1:27" x14ac:dyDescent="0.2">
      <c r="A670" s="5">
        <v>3397</v>
      </c>
      <c r="C670" s="3" t="s">
        <v>1313</v>
      </c>
      <c r="D670" s="3" t="s">
        <v>1314</v>
      </c>
      <c r="E670" s="3" t="s">
        <v>29</v>
      </c>
      <c r="F670" s="3" t="s">
        <v>538</v>
      </c>
      <c r="G670" s="3" t="s">
        <v>31</v>
      </c>
      <c r="H670" s="3" t="s">
        <v>32</v>
      </c>
      <c r="I670" s="3" t="s">
        <v>33</v>
      </c>
      <c r="J670" s="3" t="s">
        <v>31</v>
      </c>
      <c r="K670" s="3" t="s">
        <v>34</v>
      </c>
      <c r="L670" s="3" t="s">
        <v>31</v>
      </c>
      <c r="M670" t="b">
        <v>1</v>
      </c>
      <c r="N670" s="3" t="s">
        <v>35</v>
      </c>
      <c r="O670" s="3" t="s">
        <v>538</v>
      </c>
      <c r="P670" s="3" t="s">
        <v>538</v>
      </c>
      <c r="Q670" s="3" t="s">
        <v>36</v>
      </c>
      <c r="R670" s="3" t="s">
        <v>539</v>
      </c>
      <c r="S670" s="3"/>
      <c r="T670" s="2"/>
      <c r="U670" s="3" t="s">
        <v>31</v>
      </c>
      <c r="V670" s="3"/>
      <c r="W670" s="3" t="s">
        <v>39</v>
      </c>
      <c r="X670" s="3" t="s">
        <v>40</v>
      </c>
      <c r="Y670" s="3"/>
      <c r="Z670" s="3"/>
      <c r="AA670" s="3" t="s">
        <v>41</v>
      </c>
    </row>
    <row r="671" spans="1:27" x14ac:dyDescent="0.2">
      <c r="A671" s="5">
        <v>3398</v>
      </c>
      <c r="C671" s="3" t="s">
        <v>1315</v>
      </c>
      <c r="D671" s="3" t="s">
        <v>1316</v>
      </c>
      <c r="E671" s="3" t="s">
        <v>29</v>
      </c>
      <c r="F671" s="3" t="s">
        <v>538</v>
      </c>
      <c r="G671" s="3" t="s">
        <v>31</v>
      </c>
      <c r="H671" s="3" t="s">
        <v>32</v>
      </c>
      <c r="I671" s="3" t="s">
        <v>33</v>
      </c>
      <c r="J671" s="3" t="s">
        <v>31</v>
      </c>
      <c r="K671" s="3" t="s">
        <v>34</v>
      </c>
      <c r="L671" s="3" t="s">
        <v>31</v>
      </c>
      <c r="M671" t="b">
        <v>1</v>
      </c>
      <c r="N671" s="3" t="s">
        <v>35</v>
      </c>
      <c r="O671" s="3" t="s">
        <v>538</v>
      </c>
      <c r="P671" s="3" t="s">
        <v>538</v>
      </c>
      <c r="Q671" s="3" t="s">
        <v>36</v>
      </c>
      <c r="R671" s="3" t="s">
        <v>539</v>
      </c>
      <c r="S671" s="3"/>
      <c r="T671" s="2"/>
      <c r="U671" s="3" t="s">
        <v>31</v>
      </c>
      <c r="V671" s="3"/>
      <c r="W671" s="3" t="s">
        <v>39</v>
      </c>
      <c r="X671" s="3" t="s">
        <v>40</v>
      </c>
      <c r="Y671" s="3"/>
      <c r="Z671" s="3"/>
      <c r="AA671" s="3" t="s">
        <v>41</v>
      </c>
    </row>
    <row r="672" spans="1:27" x14ac:dyDescent="0.2">
      <c r="A672" s="5">
        <v>3399</v>
      </c>
      <c r="C672" s="3" t="s">
        <v>1317</v>
      </c>
      <c r="D672" s="3" t="s">
        <v>1318</v>
      </c>
      <c r="E672" s="3" t="s">
        <v>29</v>
      </c>
      <c r="F672" s="3" t="s">
        <v>538</v>
      </c>
      <c r="G672" s="3" t="s">
        <v>31</v>
      </c>
      <c r="H672" s="3" t="s">
        <v>32</v>
      </c>
      <c r="I672" s="3" t="s">
        <v>33</v>
      </c>
      <c r="J672" s="3" t="s">
        <v>31</v>
      </c>
      <c r="K672" s="3" t="s">
        <v>34</v>
      </c>
      <c r="L672" s="3" t="s">
        <v>31</v>
      </c>
      <c r="M672" t="b">
        <v>1</v>
      </c>
      <c r="N672" s="3" t="s">
        <v>35</v>
      </c>
      <c r="O672" s="3" t="s">
        <v>538</v>
      </c>
      <c r="P672" s="3" t="s">
        <v>538</v>
      </c>
      <c r="Q672" s="3" t="s">
        <v>36</v>
      </c>
      <c r="R672" s="3" t="s">
        <v>539</v>
      </c>
      <c r="S672" s="3"/>
      <c r="T672" s="2"/>
      <c r="U672" s="3" t="s">
        <v>31</v>
      </c>
      <c r="V672" s="3"/>
      <c r="W672" s="3" t="s">
        <v>39</v>
      </c>
      <c r="X672" s="3" t="s">
        <v>40</v>
      </c>
      <c r="Y672" s="3"/>
      <c r="Z672" s="3"/>
      <c r="AA672" s="3" t="s">
        <v>41</v>
      </c>
    </row>
    <row r="673" spans="1:27" x14ac:dyDescent="0.2">
      <c r="A673" s="5">
        <v>3400</v>
      </c>
      <c r="C673" s="3" t="s">
        <v>1319</v>
      </c>
      <c r="D673" s="3" t="s">
        <v>1320</v>
      </c>
      <c r="E673" s="3" t="s">
        <v>46</v>
      </c>
      <c r="F673" s="3" t="s">
        <v>46</v>
      </c>
      <c r="G673" s="3" t="s">
        <v>31</v>
      </c>
      <c r="H673" s="3" t="s">
        <v>32</v>
      </c>
      <c r="I673" s="3" t="s">
        <v>33</v>
      </c>
      <c r="J673" s="3" t="s">
        <v>31</v>
      </c>
      <c r="K673" s="3" t="s">
        <v>34</v>
      </c>
      <c r="L673" s="3" t="s">
        <v>31</v>
      </c>
      <c r="M673" t="b">
        <v>1</v>
      </c>
      <c r="N673" s="3" t="s">
        <v>46</v>
      </c>
      <c r="O673" s="3" t="s">
        <v>46</v>
      </c>
      <c r="P673" s="3" t="s">
        <v>46</v>
      </c>
      <c r="Q673" s="3" t="s">
        <v>46</v>
      </c>
      <c r="R673" s="3" t="s">
        <v>46</v>
      </c>
      <c r="S673" s="3"/>
      <c r="T673" s="2"/>
      <c r="U673" s="3" t="s">
        <v>31</v>
      </c>
      <c r="V673" s="3"/>
      <c r="W673" s="3" t="s">
        <v>39</v>
      </c>
      <c r="X673" s="3" t="s">
        <v>40</v>
      </c>
      <c r="Y673" s="3"/>
      <c r="Z673" s="3"/>
      <c r="AA673" s="3" t="s">
        <v>41</v>
      </c>
    </row>
    <row r="674" spans="1:27" x14ac:dyDescent="0.2">
      <c r="A674" s="5">
        <v>3401</v>
      </c>
      <c r="C674" s="3" t="s">
        <v>1321</v>
      </c>
      <c r="D674" s="3" t="s">
        <v>1322</v>
      </c>
      <c r="E674" s="3" t="s">
        <v>46</v>
      </c>
      <c r="F674" s="3" t="s">
        <v>46</v>
      </c>
      <c r="G674" s="3" t="s">
        <v>31</v>
      </c>
      <c r="H674" s="3" t="s">
        <v>32</v>
      </c>
      <c r="I674" s="3" t="s">
        <v>33</v>
      </c>
      <c r="J674" s="3" t="s">
        <v>31</v>
      </c>
      <c r="K674" s="3" t="s">
        <v>34</v>
      </c>
      <c r="L674" s="3" t="s">
        <v>31</v>
      </c>
      <c r="M674" t="b">
        <v>1</v>
      </c>
      <c r="N674" s="3" t="s">
        <v>46</v>
      </c>
      <c r="O674" s="3" t="s">
        <v>46</v>
      </c>
      <c r="P674" s="3" t="s">
        <v>46</v>
      </c>
      <c r="Q674" s="3" t="s">
        <v>46</v>
      </c>
      <c r="R674" s="3" t="s">
        <v>46</v>
      </c>
      <c r="S674" s="3"/>
      <c r="T674" s="2"/>
      <c r="U674" s="3" t="s">
        <v>31</v>
      </c>
      <c r="V674" s="3"/>
      <c r="W674" s="3" t="s">
        <v>39</v>
      </c>
      <c r="X674" s="3" t="s">
        <v>40</v>
      </c>
      <c r="Y674" s="3"/>
      <c r="Z674" s="3"/>
      <c r="AA674" s="3" t="s">
        <v>41</v>
      </c>
    </row>
    <row r="675" spans="1:27" x14ac:dyDescent="0.2">
      <c r="A675" s="5">
        <v>3402</v>
      </c>
      <c r="C675" s="3" t="s">
        <v>1323</v>
      </c>
      <c r="D675" s="3" t="s">
        <v>1324</v>
      </c>
      <c r="E675" s="3" t="s">
        <v>346</v>
      </c>
      <c r="F675" s="3" t="s">
        <v>1325</v>
      </c>
      <c r="G675" s="3" t="s">
        <v>31</v>
      </c>
      <c r="H675" s="3" t="s">
        <v>32</v>
      </c>
      <c r="I675" s="3" t="s">
        <v>33</v>
      </c>
      <c r="J675" s="3" t="s">
        <v>31</v>
      </c>
      <c r="K675" s="3" t="s">
        <v>34</v>
      </c>
      <c r="L675" s="3" t="s">
        <v>31</v>
      </c>
      <c r="M675" t="b">
        <v>1</v>
      </c>
      <c r="N675" s="3" t="s">
        <v>84</v>
      </c>
      <c r="O675" s="3" t="s">
        <v>1325</v>
      </c>
      <c r="P675" s="3" t="s">
        <v>1325</v>
      </c>
      <c r="Q675" s="3" t="s">
        <v>1326</v>
      </c>
      <c r="R675" s="3" t="s">
        <v>1327</v>
      </c>
      <c r="S675" s="3"/>
      <c r="T675" s="2"/>
      <c r="U675" s="3" t="s">
        <v>31</v>
      </c>
      <c r="V675" s="3"/>
      <c r="W675" s="3" t="s">
        <v>39</v>
      </c>
      <c r="X675" s="3" t="s">
        <v>40</v>
      </c>
      <c r="Y675" s="3"/>
      <c r="Z675" s="3"/>
      <c r="AA675" s="3" t="s">
        <v>41</v>
      </c>
    </row>
    <row r="676" spans="1:27" x14ac:dyDescent="0.2">
      <c r="A676" s="5">
        <v>3403</v>
      </c>
      <c r="C676" s="3" t="s">
        <v>1328</v>
      </c>
      <c r="D676" s="3" t="s">
        <v>1329</v>
      </c>
      <c r="E676" s="3" t="s">
        <v>57</v>
      </c>
      <c r="F676" s="3" t="s">
        <v>58</v>
      </c>
      <c r="G676" s="3" t="s">
        <v>31</v>
      </c>
      <c r="H676" s="3" t="s">
        <v>60</v>
      </c>
      <c r="I676" s="3" t="s">
        <v>57</v>
      </c>
      <c r="J676" s="3" t="s">
        <v>31</v>
      </c>
      <c r="K676" s="3" t="s">
        <v>34</v>
      </c>
      <c r="L676" s="3" t="s">
        <v>31</v>
      </c>
      <c r="M676" t="b">
        <v>1</v>
      </c>
      <c r="N676" s="3" t="s">
        <v>35</v>
      </c>
      <c r="O676" s="3" t="s">
        <v>58</v>
      </c>
      <c r="P676" s="3" t="s">
        <v>61</v>
      </c>
      <c r="Q676" s="3" t="s">
        <v>62</v>
      </c>
      <c r="R676" s="3" t="s">
        <v>63</v>
      </c>
      <c r="S676" s="3"/>
      <c r="T676" s="2"/>
      <c r="U676" s="3" t="s">
        <v>31</v>
      </c>
      <c r="V676" s="3"/>
      <c r="W676" s="3" t="s">
        <v>39</v>
      </c>
      <c r="X676" s="3" t="s">
        <v>40</v>
      </c>
      <c r="Y676" s="3"/>
      <c r="Z676" s="3"/>
      <c r="AA676" s="3" t="s">
        <v>41</v>
      </c>
    </row>
    <row r="677" spans="1:27" x14ac:dyDescent="0.2">
      <c r="A677" s="5">
        <v>3404</v>
      </c>
      <c r="C677" s="3" t="s">
        <v>1330</v>
      </c>
      <c r="D677" s="3" t="s">
        <v>1331</v>
      </c>
      <c r="E677" s="3" t="s">
        <v>57</v>
      </c>
      <c r="F677" s="3" t="s">
        <v>58</v>
      </c>
      <c r="G677" s="3" t="s">
        <v>31</v>
      </c>
      <c r="H677" s="3" t="s">
        <v>60</v>
      </c>
      <c r="I677" s="3" t="s">
        <v>57</v>
      </c>
      <c r="J677" s="3" t="s">
        <v>31</v>
      </c>
      <c r="K677" s="3" t="s">
        <v>34</v>
      </c>
      <c r="L677" s="3" t="s">
        <v>31</v>
      </c>
      <c r="M677" t="b">
        <v>1</v>
      </c>
      <c r="N677" s="3" t="s">
        <v>35</v>
      </c>
      <c r="O677" s="3" t="s">
        <v>58</v>
      </c>
      <c r="P677" s="3" t="s">
        <v>61</v>
      </c>
      <c r="Q677" s="3" t="s">
        <v>62</v>
      </c>
      <c r="R677" s="3" t="s">
        <v>63</v>
      </c>
      <c r="S677" s="3"/>
      <c r="T677" s="2"/>
      <c r="U677" s="3" t="s">
        <v>31</v>
      </c>
      <c r="V677" s="3"/>
      <c r="W677" s="3" t="s">
        <v>39</v>
      </c>
      <c r="X677" s="3" t="s">
        <v>40</v>
      </c>
      <c r="Y677" s="3"/>
      <c r="Z677" s="3"/>
      <c r="AA677" s="3" t="s">
        <v>41</v>
      </c>
    </row>
    <row r="678" spans="1:27" x14ac:dyDescent="0.2">
      <c r="A678" s="5">
        <v>3405</v>
      </c>
      <c r="C678" s="3" t="s">
        <v>1332</v>
      </c>
      <c r="D678" s="3" t="s">
        <v>1333</v>
      </c>
      <c r="E678" s="3" t="s">
        <v>57</v>
      </c>
      <c r="F678" s="3" t="s">
        <v>58</v>
      </c>
      <c r="G678" s="3" t="s">
        <v>31</v>
      </c>
      <c r="H678" s="3" t="s">
        <v>60</v>
      </c>
      <c r="I678" s="3" t="s">
        <v>57</v>
      </c>
      <c r="J678" s="3" t="s">
        <v>31</v>
      </c>
      <c r="K678" s="3" t="s">
        <v>34</v>
      </c>
      <c r="L678" s="3" t="s">
        <v>31</v>
      </c>
      <c r="M678" t="b">
        <v>1</v>
      </c>
      <c r="N678" s="3" t="s">
        <v>35</v>
      </c>
      <c r="O678" s="3" t="s">
        <v>58</v>
      </c>
      <c r="P678" s="3" t="s">
        <v>61</v>
      </c>
      <c r="Q678" s="3" t="s">
        <v>62</v>
      </c>
      <c r="R678" s="3" t="s">
        <v>63</v>
      </c>
      <c r="S678" s="3"/>
      <c r="T678" s="2"/>
      <c r="U678" s="3" t="s">
        <v>31</v>
      </c>
      <c r="V678" s="3"/>
      <c r="W678" s="3" t="s">
        <v>39</v>
      </c>
      <c r="X678" s="3" t="s">
        <v>40</v>
      </c>
      <c r="Y678" s="3"/>
      <c r="Z678" s="3"/>
      <c r="AA678" s="3" t="s">
        <v>41</v>
      </c>
    </row>
    <row r="679" spans="1:27" x14ac:dyDescent="0.2">
      <c r="A679" s="5">
        <v>3406</v>
      </c>
      <c r="C679" s="3" t="s">
        <v>1334</v>
      </c>
      <c r="D679" s="3" t="s">
        <v>1335</v>
      </c>
      <c r="E679" s="3" t="s">
        <v>57</v>
      </c>
      <c r="F679" s="3" t="s">
        <v>58</v>
      </c>
      <c r="G679" s="3" t="s">
        <v>31</v>
      </c>
      <c r="H679" s="3" t="s">
        <v>60</v>
      </c>
      <c r="I679" s="3" t="s">
        <v>57</v>
      </c>
      <c r="J679" s="3" t="s">
        <v>31</v>
      </c>
      <c r="K679" s="3" t="s">
        <v>34</v>
      </c>
      <c r="L679" s="3" t="s">
        <v>31</v>
      </c>
      <c r="M679" t="b">
        <v>1</v>
      </c>
      <c r="N679" s="3" t="s">
        <v>35</v>
      </c>
      <c r="O679" s="3" t="s">
        <v>58</v>
      </c>
      <c r="P679" s="3" t="s">
        <v>61</v>
      </c>
      <c r="Q679" s="3" t="s">
        <v>62</v>
      </c>
      <c r="R679" s="3" t="s">
        <v>63</v>
      </c>
      <c r="S679" s="3"/>
      <c r="T679" s="2"/>
      <c r="U679" s="3" t="s">
        <v>31</v>
      </c>
      <c r="V679" s="3"/>
      <c r="W679" s="3" t="s">
        <v>39</v>
      </c>
      <c r="X679" s="3" t="s">
        <v>40</v>
      </c>
      <c r="Y679" s="3"/>
      <c r="Z679" s="3"/>
      <c r="AA679" s="3" t="s">
        <v>41</v>
      </c>
    </row>
    <row r="680" spans="1:27" x14ac:dyDescent="0.2">
      <c r="A680" s="5">
        <v>3407</v>
      </c>
      <c r="C680" s="3" t="s">
        <v>1336</v>
      </c>
      <c r="D680" s="3" t="s">
        <v>1337</v>
      </c>
      <c r="E680" s="3" t="s">
        <v>57</v>
      </c>
      <c r="F680" s="3" t="s">
        <v>58</v>
      </c>
      <c r="G680" s="3" t="s">
        <v>31</v>
      </c>
      <c r="H680" s="3" t="s">
        <v>60</v>
      </c>
      <c r="I680" s="3" t="s">
        <v>57</v>
      </c>
      <c r="J680" s="3" t="s">
        <v>31</v>
      </c>
      <c r="K680" s="3" t="s">
        <v>34</v>
      </c>
      <c r="L680" s="3" t="s">
        <v>31</v>
      </c>
      <c r="M680" t="b">
        <v>1</v>
      </c>
      <c r="N680" s="3" t="s">
        <v>35</v>
      </c>
      <c r="O680" s="3" t="s">
        <v>58</v>
      </c>
      <c r="P680" s="3" t="s">
        <v>61</v>
      </c>
      <c r="Q680" s="3" t="s">
        <v>62</v>
      </c>
      <c r="R680" s="3" t="s">
        <v>63</v>
      </c>
      <c r="S680" s="3"/>
      <c r="T680" s="2"/>
      <c r="U680" s="3" t="s">
        <v>31</v>
      </c>
      <c r="V680" s="3"/>
      <c r="W680" s="3" t="s">
        <v>39</v>
      </c>
      <c r="X680" s="3" t="s">
        <v>40</v>
      </c>
      <c r="Y680" s="3"/>
      <c r="Z680" s="3"/>
      <c r="AA680" s="3" t="s">
        <v>41</v>
      </c>
    </row>
    <row r="681" spans="1:27" x14ac:dyDescent="0.2">
      <c r="A681" s="5">
        <v>3408</v>
      </c>
      <c r="C681" s="3" t="s">
        <v>1338</v>
      </c>
      <c r="D681" s="3" t="s">
        <v>1339</v>
      </c>
      <c r="E681" s="3" t="s">
        <v>57</v>
      </c>
      <c r="F681" s="3" t="s">
        <v>58</v>
      </c>
      <c r="G681" s="3" t="s">
        <v>31</v>
      </c>
      <c r="H681" s="3" t="s">
        <v>60</v>
      </c>
      <c r="I681" s="3" t="s">
        <v>57</v>
      </c>
      <c r="J681" s="3" t="s">
        <v>31</v>
      </c>
      <c r="K681" s="3" t="s">
        <v>34</v>
      </c>
      <c r="L681" s="3" t="s">
        <v>31</v>
      </c>
      <c r="M681" t="b">
        <v>1</v>
      </c>
      <c r="N681" s="3" t="s">
        <v>35</v>
      </c>
      <c r="O681" s="3" t="s">
        <v>58</v>
      </c>
      <c r="P681" s="3" t="s">
        <v>61</v>
      </c>
      <c r="Q681" s="3" t="s">
        <v>62</v>
      </c>
      <c r="R681" s="3" t="s">
        <v>63</v>
      </c>
      <c r="S681" s="3"/>
      <c r="T681" s="2"/>
      <c r="U681" s="3" t="s">
        <v>31</v>
      </c>
      <c r="V681" s="3"/>
      <c r="W681" s="3" t="s">
        <v>39</v>
      </c>
      <c r="X681" s="3" t="s">
        <v>40</v>
      </c>
      <c r="Y681" s="3"/>
      <c r="Z681" s="3"/>
      <c r="AA681" s="3" t="s">
        <v>41</v>
      </c>
    </row>
    <row r="682" spans="1:27" x14ac:dyDescent="0.2">
      <c r="A682" s="5">
        <v>3409</v>
      </c>
      <c r="C682" s="3" t="s">
        <v>1340</v>
      </c>
      <c r="D682" s="3" t="s">
        <v>1341</v>
      </c>
      <c r="E682" s="3" t="s">
        <v>57</v>
      </c>
      <c r="F682" s="3" t="s">
        <v>58</v>
      </c>
      <c r="G682" s="3" t="s">
        <v>31</v>
      </c>
      <c r="H682" s="3" t="s">
        <v>60</v>
      </c>
      <c r="I682" s="3" t="s">
        <v>57</v>
      </c>
      <c r="J682" s="3" t="s">
        <v>31</v>
      </c>
      <c r="K682" s="3" t="s">
        <v>34</v>
      </c>
      <c r="L682" s="3" t="s">
        <v>31</v>
      </c>
      <c r="M682" t="b">
        <v>1</v>
      </c>
      <c r="N682" s="3" t="s">
        <v>35</v>
      </c>
      <c r="O682" s="3" t="s">
        <v>58</v>
      </c>
      <c r="P682" s="3" t="s">
        <v>61</v>
      </c>
      <c r="Q682" s="3" t="s">
        <v>62</v>
      </c>
      <c r="R682" s="3" t="s">
        <v>63</v>
      </c>
      <c r="S682" s="3"/>
      <c r="T682" s="2"/>
      <c r="U682" s="3" t="s">
        <v>31</v>
      </c>
      <c r="V682" s="3"/>
      <c r="W682" s="3" t="s">
        <v>39</v>
      </c>
      <c r="X682" s="3" t="s">
        <v>40</v>
      </c>
      <c r="Y682" s="3"/>
      <c r="Z682" s="3"/>
      <c r="AA682" s="3" t="s">
        <v>41</v>
      </c>
    </row>
    <row r="683" spans="1:27" x14ac:dyDescent="0.2">
      <c r="A683" s="5">
        <v>3410</v>
      </c>
      <c r="C683" s="3" t="s">
        <v>1342</v>
      </c>
      <c r="D683" s="3" t="s">
        <v>1343</v>
      </c>
      <c r="E683" s="3" t="s">
        <v>57</v>
      </c>
      <c r="F683" s="3" t="s">
        <v>58</v>
      </c>
      <c r="G683" s="3" t="s">
        <v>31</v>
      </c>
      <c r="H683" s="3" t="s">
        <v>60</v>
      </c>
      <c r="I683" s="3" t="s">
        <v>57</v>
      </c>
      <c r="J683" s="3" t="s">
        <v>31</v>
      </c>
      <c r="K683" s="3" t="s">
        <v>34</v>
      </c>
      <c r="L683" s="3" t="s">
        <v>31</v>
      </c>
      <c r="M683" t="b">
        <v>1</v>
      </c>
      <c r="N683" s="3" t="s">
        <v>35</v>
      </c>
      <c r="O683" s="3" t="s">
        <v>58</v>
      </c>
      <c r="P683" s="3" t="s">
        <v>61</v>
      </c>
      <c r="Q683" s="3" t="s">
        <v>62</v>
      </c>
      <c r="R683" s="3" t="s">
        <v>63</v>
      </c>
      <c r="S683" s="3"/>
      <c r="T683" s="2"/>
      <c r="U683" s="3" t="s">
        <v>31</v>
      </c>
      <c r="V683" s="3"/>
      <c r="W683" s="3" t="s">
        <v>39</v>
      </c>
      <c r="X683" s="3" t="s">
        <v>40</v>
      </c>
      <c r="Y683" s="3"/>
      <c r="Z683" s="3"/>
      <c r="AA683" s="3" t="s">
        <v>41</v>
      </c>
    </row>
    <row r="684" spans="1:27" x14ac:dyDescent="0.2">
      <c r="A684" s="5">
        <v>3412</v>
      </c>
      <c r="B684">
        <v>39668</v>
      </c>
      <c r="C684" s="3" t="s">
        <v>1344</v>
      </c>
      <c r="D684" s="3" t="s">
        <v>1345</v>
      </c>
      <c r="E684" s="3" t="s">
        <v>57</v>
      </c>
      <c r="F684" s="3" t="s">
        <v>58</v>
      </c>
      <c r="G684" s="3" t="s">
        <v>31</v>
      </c>
      <c r="H684" s="3" t="s">
        <v>60</v>
      </c>
      <c r="I684" s="3" t="s">
        <v>57</v>
      </c>
      <c r="J684" s="3" t="s">
        <v>31</v>
      </c>
      <c r="K684" s="3" t="s">
        <v>34</v>
      </c>
      <c r="L684" s="3" t="s">
        <v>31</v>
      </c>
      <c r="M684" t="b">
        <v>1</v>
      </c>
      <c r="N684" s="3" t="s">
        <v>35</v>
      </c>
      <c r="O684" s="3" t="s">
        <v>58</v>
      </c>
      <c r="P684" s="3" t="s">
        <v>61</v>
      </c>
      <c r="Q684" s="3" t="s">
        <v>62</v>
      </c>
      <c r="R684" s="3" t="s">
        <v>63</v>
      </c>
      <c r="S684" s="3"/>
      <c r="T684" s="2">
        <v>2072</v>
      </c>
      <c r="U684" s="3" t="s">
        <v>31</v>
      </c>
      <c r="V684" s="3"/>
      <c r="W684" s="3" t="s">
        <v>39</v>
      </c>
      <c r="X684" s="3" t="s">
        <v>40</v>
      </c>
      <c r="Y684" s="3"/>
      <c r="Z684" s="3"/>
      <c r="AA684" s="3" t="s">
        <v>41</v>
      </c>
    </row>
    <row r="685" spans="1:27" x14ac:dyDescent="0.2">
      <c r="A685" s="5">
        <v>3413</v>
      </c>
      <c r="C685" s="3" t="s">
        <v>1346</v>
      </c>
      <c r="D685" s="3" t="s">
        <v>1347</v>
      </c>
      <c r="E685" s="3" t="s">
        <v>57</v>
      </c>
      <c r="F685" s="3" t="s">
        <v>58</v>
      </c>
      <c r="G685" s="3" t="s">
        <v>31</v>
      </c>
      <c r="H685" s="3" t="s">
        <v>60</v>
      </c>
      <c r="I685" s="3" t="s">
        <v>57</v>
      </c>
      <c r="J685" s="3" t="s">
        <v>31</v>
      </c>
      <c r="K685" s="3" t="s">
        <v>34</v>
      </c>
      <c r="L685" s="3" t="s">
        <v>31</v>
      </c>
      <c r="M685" t="b">
        <v>1</v>
      </c>
      <c r="N685" s="3" t="s">
        <v>35</v>
      </c>
      <c r="O685" s="3" t="s">
        <v>58</v>
      </c>
      <c r="P685" s="3" t="s">
        <v>61</v>
      </c>
      <c r="Q685" s="3" t="s">
        <v>62</v>
      </c>
      <c r="R685" s="3" t="s">
        <v>63</v>
      </c>
      <c r="S685" s="3"/>
      <c r="T685" s="2"/>
      <c r="U685" s="3" t="s">
        <v>31</v>
      </c>
      <c r="V685" s="3"/>
      <c r="W685" s="3" t="s">
        <v>39</v>
      </c>
      <c r="X685" s="3" t="s">
        <v>40</v>
      </c>
      <c r="Y685" s="3"/>
      <c r="Z685" s="3"/>
      <c r="AA685" s="3" t="s">
        <v>41</v>
      </c>
    </row>
    <row r="686" spans="1:27" x14ac:dyDescent="0.2">
      <c r="A686" s="5">
        <v>3414</v>
      </c>
      <c r="C686" s="3" t="s">
        <v>1348</v>
      </c>
      <c r="D686" s="3" t="s">
        <v>1349</v>
      </c>
      <c r="E686" s="3" t="s">
        <v>57</v>
      </c>
      <c r="F686" s="3" t="s">
        <v>58</v>
      </c>
      <c r="G686" s="3" t="s">
        <v>31</v>
      </c>
      <c r="H686" s="3" t="s">
        <v>60</v>
      </c>
      <c r="I686" s="3" t="s">
        <v>57</v>
      </c>
      <c r="J686" s="3" t="s">
        <v>31</v>
      </c>
      <c r="K686" s="3" t="s">
        <v>34</v>
      </c>
      <c r="L686" s="3" t="s">
        <v>31</v>
      </c>
      <c r="M686" t="b">
        <v>1</v>
      </c>
      <c r="N686" s="3" t="s">
        <v>35</v>
      </c>
      <c r="O686" s="3" t="s">
        <v>58</v>
      </c>
      <c r="P686" s="3" t="s">
        <v>61</v>
      </c>
      <c r="Q686" s="3" t="s">
        <v>62</v>
      </c>
      <c r="R686" s="3" t="s">
        <v>63</v>
      </c>
      <c r="S686" s="3"/>
      <c r="T686" s="2"/>
      <c r="U686" s="3" t="s">
        <v>31</v>
      </c>
      <c r="V686" s="3"/>
      <c r="W686" s="3" t="s">
        <v>39</v>
      </c>
      <c r="X686" s="3" t="s">
        <v>40</v>
      </c>
      <c r="Y686" s="3"/>
      <c r="Z686" s="3"/>
      <c r="AA686" s="3" t="s">
        <v>41</v>
      </c>
    </row>
    <row r="687" spans="1:27" x14ac:dyDescent="0.2">
      <c r="A687" s="5">
        <v>3415</v>
      </c>
      <c r="C687" s="3" t="s">
        <v>1350</v>
      </c>
      <c r="D687" s="3" t="s">
        <v>1351</v>
      </c>
      <c r="E687" s="3" t="s">
        <v>57</v>
      </c>
      <c r="F687" s="3" t="s">
        <v>58</v>
      </c>
      <c r="G687" s="3" t="s">
        <v>31</v>
      </c>
      <c r="H687" s="3" t="s">
        <v>60</v>
      </c>
      <c r="I687" s="3" t="s">
        <v>57</v>
      </c>
      <c r="J687" s="3" t="s">
        <v>31</v>
      </c>
      <c r="K687" s="3" t="s">
        <v>34</v>
      </c>
      <c r="L687" s="3" t="s">
        <v>31</v>
      </c>
      <c r="M687" t="b">
        <v>1</v>
      </c>
      <c r="N687" s="3" t="s">
        <v>35</v>
      </c>
      <c r="O687" s="3" t="s">
        <v>58</v>
      </c>
      <c r="P687" s="3" t="s">
        <v>61</v>
      </c>
      <c r="Q687" s="3" t="s">
        <v>62</v>
      </c>
      <c r="R687" s="3" t="s">
        <v>63</v>
      </c>
      <c r="S687" s="3"/>
      <c r="T687" s="2"/>
      <c r="U687" s="3" t="s">
        <v>31</v>
      </c>
      <c r="V687" s="3"/>
      <c r="W687" s="3" t="s">
        <v>39</v>
      </c>
      <c r="X687" s="3" t="s">
        <v>40</v>
      </c>
      <c r="Y687" s="3"/>
      <c r="Z687" s="3"/>
      <c r="AA687" s="3" t="s">
        <v>41</v>
      </c>
    </row>
    <row r="688" spans="1:27" x14ac:dyDescent="0.2">
      <c r="A688" s="5">
        <v>3416</v>
      </c>
      <c r="C688" s="3" t="s">
        <v>1352</v>
      </c>
      <c r="D688" s="3" t="s">
        <v>1353</v>
      </c>
      <c r="E688" s="3" t="s">
        <v>57</v>
      </c>
      <c r="F688" s="3" t="s">
        <v>58</v>
      </c>
      <c r="G688" s="3" t="s">
        <v>31</v>
      </c>
      <c r="H688" s="3" t="s">
        <v>60</v>
      </c>
      <c r="I688" s="3" t="s">
        <v>57</v>
      </c>
      <c r="J688" s="3" t="s">
        <v>31</v>
      </c>
      <c r="K688" s="3" t="s">
        <v>34</v>
      </c>
      <c r="L688" s="3" t="s">
        <v>31</v>
      </c>
      <c r="M688" t="b">
        <v>1</v>
      </c>
      <c r="N688" s="3" t="s">
        <v>35</v>
      </c>
      <c r="O688" s="3" t="s">
        <v>58</v>
      </c>
      <c r="P688" s="3" t="s">
        <v>61</v>
      </c>
      <c r="Q688" s="3" t="s">
        <v>62</v>
      </c>
      <c r="R688" s="3" t="s">
        <v>63</v>
      </c>
      <c r="S688" s="3"/>
      <c r="T688" s="2"/>
      <c r="U688" s="3" t="s">
        <v>31</v>
      </c>
      <c r="V688" s="3"/>
      <c r="W688" s="3" t="s">
        <v>39</v>
      </c>
      <c r="X688" s="3" t="s">
        <v>40</v>
      </c>
      <c r="Y688" s="3"/>
      <c r="Z688" s="3"/>
      <c r="AA688" s="3" t="s">
        <v>41</v>
      </c>
    </row>
    <row r="689" spans="1:27" x14ac:dyDescent="0.2">
      <c r="A689" s="5">
        <v>3417</v>
      </c>
      <c r="C689" s="3" t="s">
        <v>1354</v>
      </c>
      <c r="D689" s="3" t="s">
        <v>1355</v>
      </c>
      <c r="E689" s="3" t="s">
        <v>57</v>
      </c>
      <c r="F689" s="3" t="s">
        <v>58</v>
      </c>
      <c r="G689" s="3" t="s">
        <v>31</v>
      </c>
      <c r="H689" s="3" t="s">
        <v>60</v>
      </c>
      <c r="I689" s="3" t="s">
        <v>57</v>
      </c>
      <c r="J689" s="3" t="s">
        <v>31</v>
      </c>
      <c r="K689" s="3" t="s">
        <v>34</v>
      </c>
      <c r="L689" s="3" t="s">
        <v>31</v>
      </c>
      <c r="M689" t="b">
        <v>1</v>
      </c>
      <c r="N689" s="3" t="s">
        <v>35</v>
      </c>
      <c r="O689" s="3" t="s">
        <v>58</v>
      </c>
      <c r="P689" s="3" t="s">
        <v>61</v>
      </c>
      <c r="Q689" s="3" t="s">
        <v>62</v>
      </c>
      <c r="R689" s="3" t="s">
        <v>63</v>
      </c>
      <c r="S689" s="3"/>
      <c r="T689" s="2"/>
      <c r="U689" s="3" t="s">
        <v>31</v>
      </c>
      <c r="V689" s="3"/>
      <c r="W689" s="3" t="s">
        <v>39</v>
      </c>
      <c r="X689" s="3" t="s">
        <v>40</v>
      </c>
      <c r="Y689" s="3"/>
      <c r="Z689" s="3"/>
      <c r="AA689" s="3" t="s">
        <v>41</v>
      </c>
    </row>
    <row r="690" spans="1:27" x14ac:dyDescent="0.2">
      <c r="A690" s="5">
        <v>3418</v>
      </c>
      <c r="C690" s="3" t="s">
        <v>1356</v>
      </c>
      <c r="D690" s="3" t="s">
        <v>1357</v>
      </c>
      <c r="E690" s="3" t="s">
        <v>57</v>
      </c>
      <c r="F690" s="3" t="s">
        <v>58</v>
      </c>
      <c r="G690" s="3" t="s">
        <v>31</v>
      </c>
      <c r="H690" s="3" t="s">
        <v>60</v>
      </c>
      <c r="I690" s="3" t="s">
        <v>57</v>
      </c>
      <c r="J690" s="3" t="s">
        <v>31</v>
      </c>
      <c r="K690" s="3" t="s">
        <v>34</v>
      </c>
      <c r="L690" s="3" t="s">
        <v>31</v>
      </c>
      <c r="M690" t="b">
        <v>1</v>
      </c>
      <c r="N690" s="3" t="s">
        <v>35</v>
      </c>
      <c r="O690" s="3" t="s">
        <v>58</v>
      </c>
      <c r="P690" s="3" t="s">
        <v>61</v>
      </c>
      <c r="Q690" s="3" t="s">
        <v>62</v>
      </c>
      <c r="R690" s="3" t="s">
        <v>63</v>
      </c>
      <c r="S690" s="3"/>
      <c r="T690" s="2"/>
      <c r="U690" s="3" t="s">
        <v>31</v>
      </c>
      <c r="V690" s="3"/>
      <c r="W690" s="3" t="s">
        <v>39</v>
      </c>
      <c r="X690" s="3" t="s">
        <v>40</v>
      </c>
      <c r="Y690" s="3"/>
      <c r="Z690" s="3"/>
      <c r="AA690" s="3" t="s">
        <v>41</v>
      </c>
    </row>
    <row r="691" spans="1:27" x14ac:dyDescent="0.2">
      <c r="A691" s="5">
        <v>3419</v>
      </c>
      <c r="C691" s="3" t="s">
        <v>1358</v>
      </c>
      <c r="D691" s="3" t="s">
        <v>1359</v>
      </c>
      <c r="E691" s="3" t="s">
        <v>57</v>
      </c>
      <c r="F691" s="3" t="s">
        <v>58</v>
      </c>
      <c r="G691" s="3" t="s">
        <v>31</v>
      </c>
      <c r="H691" s="3" t="s">
        <v>60</v>
      </c>
      <c r="I691" s="3" t="s">
        <v>57</v>
      </c>
      <c r="J691" s="3" t="s">
        <v>31</v>
      </c>
      <c r="K691" s="3" t="s">
        <v>34</v>
      </c>
      <c r="L691" s="3" t="s">
        <v>31</v>
      </c>
      <c r="M691" t="b">
        <v>1</v>
      </c>
      <c r="N691" s="3" t="s">
        <v>35</v>
      </c>
      <c r="O691" s="3" t="s">
        <v>58</v>
      </c>
      <c r="P691" s="3" t="s">
        <v>61</v>
      </c>
      <c r="Q691" s="3" t="s">
        <v>62</v>
      </c>
      <c r="R691" s="3" t="s">
        <v>63</v>
      </c>
      <c r="S691" s="3"/>
      <c r="T691" s="2"/>
      <c r="U691" s="3" t="s">
        <v>31</v>
      </c>
      <c r="V691" s="3"/>
      <c r="W691" s="3" t="s">
        <v>39</v>
      </c>
      <c r="X691" s="3" t="s">
        <v>40</v>
      </c>
      <c r="Y691" s="3"/>
      <c r="Z691" s="3"/>
      <c r="AA691" s="3" t="s">
        <v>41</v>
      </c>
    </row>
    <row r="692" spans="1:27" x14ac:dyDescent="0.2">
      <c r="A692" s="5">
        <v>3420</v>
      </c>
      <c r="C692" s="3" t="s">
        <v>1360</v>
      </c>
      <c r="D692" s="3" t="s">
        <v>1361</v>
      </c>
      <c r="E692" s="3" t="s">
        <v>57</v>
      </c>
      <c r="F692" s="3" t="s">
        <v>58</v>
      </c>
      <c r="G692" s="3" t="s">
        <v>31</v>
      </c>
      <c r="H692" s="3" t="s">
        <v>60</v>
      </c>
      <c r="I692" s="3" t="s">
        <v>57</v>
      </c>
      <c r="J692" s="3" t="s">
        <v>31</v>
      </c>
      <c r="K692" s="3" t="s">
        <v>34</v>
      </c>
      <c r="L692" s="3" t="s">
        <v>31</v>
      </c>
      <c r="M692" t="b">
        <v>1</v>
      </c>
      <c r="N692" s="3" t="s">
        <v>35</v>
      </c>
      <c r="O692" s="3" t="s">
        <v>58</v>
      </c>
      <c r="P692" s="3" t="s">
        <v>61</v>
      </c>
      <c r="Q692" s="3" t="s">
        <v>62</v>
      </c>
      <c r="R692" s="3" t="s">
        <v>63</v>
      </c>
      <c r="S692" s="3"/>
      <c r="T692" s="2"/>
      <c r="U692" s="3" t="s">
        <v>31</v>
      </c>
      <c r="V692" s="3"/>
      <c r="W692" s="3" t="s">
        <v>39</v>
      </c>
      <c r="X692" s="3" t="s">
        <v>40</v>
      </c>
      <c r="Y692" s="3"/>
      <c r="Z692" s="3"/>
      <c r="AA692" s="3" t="s">
        <v>41</v>
      </c>
    </row>
    <row r="693" spans="1:27" x14ac:dyDescent="0.2">
      <c r="A693" s="5">
        <v>3421</v>
      </c>
      <c r="B693">
        <v>39638</v>
      </c>
      <c r="C693" s="3" t="s">
        <v>1362</v>
      </c>
      <c r="D693" s="3" t="s">
        <v>1363</v>
      </c>
      <c r="E693" s="3" t="s">
        <v>91</v>
      </c>
      <c r="F693" s="3" t="s">
        <v>92</v>
      </c>
      <c r="G693" s="3" t="s">
        <v>31</v>
      </c>
      <c r="H693" s="3" t="s">
        <v>32</v>
      </c>
      <c r="I693" s="3" t="s">
        <v>33</v>
      </c>
      <c r="J693" s="3" t="s">
        <v>31</v>
      </c>
      <c r="K693" s="3" t="s">
        <v>34</v>
      </c>
      <c r="L693" s="3" t="s">
        <v>31</v>
      </c>
      <c r="M693" t="b">
        <v>1</v>
      </c>
      <c r="N693" s="3" t="s">
        <v>84</v>
      </c>
      <c r="O693" s="3" t="s">
        <v>92</v>
      </c>
      <c r="P693" s="3" t="s">
        <v>92</v>
      </c>
      <c r="Q693" s="3" t="s">
        <v>36</v>
      </c>
      <c r="R693" s="3" t="s">
        <v>74</v>
      </c>
      <c r="S693" s="3"/>
      <c r="T693" s="2">
        <v>2072</v>
      </c>
      <c r="U693" s="3" t="s">
        <v>31</v>
      </c>
      <c r="V693" s="3"/>
      <c r="W693" s="3" t="s">
        <v>39</v>
      </c>
      <c r="X693" s="3" t="s">
        <v>40</v>
      </c>
      <c r="Y693" s="3"/>
      <c r="Z693" s="3">
        <v>2877</v>
      </c>
      <c r="AA693" s="3" t="s">
        <v>221</v>
      </c>
    </row>
    <row r="694" spans="1:27" x14ac:dyDescent="0.2">
      <c r="A694" s="5">
        <v>3422</v>
      </c>
      <c r="C694" s="3" t="s">
        <v>1364</v>
      </c>
      <c r="D694" s="3" t="s">
        <v>1365</v>
      </c>
      <c r="E694" s="3" t="s">
        <v>57</v>
      </c>
      <c r="F694" s="3" t="s">
        <v>58</v>
      </c>
      <c r="G694" s="3" t="s">
        <v>31</v>
      </c>
      <c r="H694" s="3" t="s">
        <v>60</v>
      </c>
      <c r="I694" s="3" t="s">
        <v>57</v>
      </c>
      <c r="J694" s="3" t="s">
        <v>31</v>
      </c>
      <c r="K694" s="3" t="s">
        <v>34</v>
      </c>
      <c r="L694" s="3" t="s">
        <v>31</v>
      </c>
      <c r="M694" t="b">
        <v>1</v>
      </c>
      <c r="N694" s="3" t="s">
        <v>35</v>
      </c>
      <c r="O694" s="3" t="s">
        <v>58</v>
      </c>
      <c r="P694" s="3" t="s">
        <v>61</v>
      </c>
      <c r="Q694" s="3" t="s">
        <v>62</v>
      </c>
      <c r="R694" s="3" t="s">
        <v>63</v>
      </c>
      <c r="S694" s="3"/>
      <c r="T694" s="2"/>
      <c r="U694" s="3" t="s">
        <v>31</v>
      </c>
      <c r="V694" s="3"/>
      <c r="W694" s="3" t="s">
        <v>39</v>
      </c>
      <c r="X694" s="3" t="s">
        <v>40</v>
      </c>
      <c r="Y694" s="3"/>
      <c r="Z694" s="3"/>
      <c r="AA694" s="3" t="s">
        <v>41</v>
      </c>
    </row>
    <row r="695" spans="1:27" x14ac:dyDescent="0.2">
      <c r="A695" s="5">
        <v>3423</v>
      </c>
      <c r="C695" s="3" t="s">
        <v>1366</v>
      </c>
      <c r="D695" s="3" t="s">
        <v>1367</v>
      </c>
      <c r="E695" s="3" t="s">
        <v>57</v>
      </c>
      <c r="F695" s="3" t="s">
        <v>58</v>
      </c>
      <c r="G695" s="3" t="s">
        <v>31</v>
      </c>
      <c r="H695" s="3" t="s">
        <v>60</v>
      </c>
      <c r="I695" s="3" t="s">
        <v>57</v>
      </c>
      <c r="J695" s="3" t="s">
        <v>31</v>
      </c>
      <c r="K695" s="3" t="s">
        <v>34</v>
      </c>
      <c r="L695" s="3" t="s">
        <v>31</v>
      </c>
      <c r="M695" t="b">
        <v>1</v>
      </c>
      <c r="N695" s="3" t="s">
        <v>35</v>
      </c>
      <c r="O695" s="3" t="s">
        <v>58</v>
      </c>
      <c r="P695" s="3" t="s">
        <v>61</v>
      </c>
      <c r="Q695" s="3" t="s">
        <v>62</v>
      </c>
      <c r="R695" s="3" t="s">
        <v>63</v>
      </c>
      <c r="S695" s="3"/>
      <c r="T695" s="2"/>
      <c r="U695" s="3" t="s">
        <v>31</v>
      </c>
      <c r="V695" s="3"/>
      <c r="W695" s="3" t="s">
        <v>39</v>
      </c>
      <c r="X695" s="3" t="s">
        <v>40</v>
      </c>
      <c r="Y695" s="3"/>
      <c r="Z695" s="3"/>
      <c r="AA695" s="3" t="s">
        <v>41</v>
      </c>
    </row>
    <row r="696" spans="1:27" x14ac:dyDescent="0.2">
      <c r="A696" s="5">
        <v>3424</v>
      </c>
      <c r="C696" s="3" t="s">
        <v>1368</v>
      </c>
      <c r="D696" s="3" t="s">
        <v>1369</v>
      </c>
      <c r="E696" s="3" t="s">
        <v>57</v>
      </c>
      <c r="F696" s="3" t="s">
        <v>58</v>
      </c>
      <c r="G696" s="3" t="s">
        <v>31</v>
      </c>
      <c r="H696" s="3" t="s">
        <v>60</v>
      </c>
      <c r="I696" s="3" t="s">
        <v>57</v>
      </c>
      <c r="J696" s="3" t="s">
        <v>31</v>
      </c>
      <c r="K696" s="3" t="s">
        <v>34</v>
      </c>
      <c r="L696" s="3" t="s">
        <v>31</v>
      </c>
      <c r="M696" t="b">
        <v>1</v>
      </c>
      <c r="N696" s="3" t="s">
        <v>35</v>
      </c>
      <c r="O696" s="3" t="s">
        <v>58</v>
      </c>
      <c r="P696" s="3" t="s">
        <v>61</v>
      </c>
      <c r="Q696" s="3" t="s">
        <v>62</v>
      </c>
      <c r="R696" s="3" t="s">
        <v>63</v>
      </c>
      <c r="S696" s="3"/>
      <c r="T696" s="2"/>
      <c r="U696" s="3" t="s">
        <v>31</v>
      </c>
      <c r="V696" s="3"/>
      <c r="W696" s="3" t="s">
        <v>39</v>
      </c>
      <c r="X696" s="3" t="s">
        <v>40</v>
      </c>
      <c r="Y696" s="3"/>
      <c r="Z696" s="3"/>
      <c r="AA696" s="3" t="s">
        <v>41</v>
      </c>
    </row>
    <row r="697" spans="1:27" x14ac:dyDescent="0.2">
      <c r="A697" s="5">
        <v>3428</v>
      </c>
      <c r="B697">
        <v>39499</v>
      </c>
      <c r="C697" s="3" t="s">
        <v>1370</v>
      </c>
      <c r="D697" s="3" t="s">
        <v>1371</v>
      </c>
      <c r="E697" s="3" t="s">
        <v>123</v>
      </c>
      <c r="F697" s="3" t="s">
        <v>136</v>
      </c>
      <c r="G697" s="3" t="s">
        <v>158</v>
      </c>
      <c r="H697" s="3" t="s">
        <v>32</v>
      </c>
      <c r="I697" s="3" t="s">
        <v>158</v>
      </c>
      <c r="J697" s="3" t="s">
        <v>48</v>
      </c>
      <c r="K697" s="3" t="s">
        <v>159</v>
      </c>
      <c r="L697" s="3" t="s">
        <v>83</v>
      </c>
      <c r="M697" t="b">
        <v>1</v>
      </c>
      <c r="N697" s="3" t="s">
        <v>139</v>
      </c>
      <c r="O697" s="3" t="s">
        <v>136</v>
      </c>
      <c r="P697" s="3" t="s">
        <v>140</v>
      </c>
      <c r="Q697" s="3" t="s">
        <v>36</v>
      </c>
      <c r="R697" s="3" t="s">
        <v>74</v>
      </c>
      <c r="S697" s="3"/>
      <c r="T697" s="2">
        <v>6114</v>
      </c>
      <c r="U697" s="3" t="s">
        <v>83</v>
      </c>
      <c r="V697" s="3"/>
      <c r="W697" s="3" t="s">
        <v>39</v>
      </c>
      <c r="X697" s="3" t="s">
        <v>40</v>
      </c>
      <c r="Y697" s="3"/>
      <c r="Z697" s="3">
        <v>2075</v>
      </c>
      <c r="AA697" s="3" t="s">
        <v>221</v>
      </c>
    </row>
    <row r="698" spans="1:27" x14ac:dyDescent="0.2">
      <c r="A698" s="5">
        <v>3429</v>
      </c>
      <c r="B698">
        <v>39522</v>
      </c>
      <c r="C698" s="3" t="s">
        <v>1372</v>
      </c>
      <c r="D698" s="3" t="s">
        <v>1373</v>
      </c>
      <c r="E698" s="3" t="s">
        <v>1158</v>
      </c>
      <c r="F698" s="3" t="s">
        <v>1159</v>
      </c>
      <c r="G698" s="3" t="s">
        <v>137</v>
      </c>
      <c r="H698" s="3" t="s">
        <v>32</v>
      </c>
      <c r="I698" s="3" t="s">
        <v>137</v>
      </c>
      <c r="J698" s="3" t="s">
        <v>48</v>
      </c>
      <c r="K698" s="3" t="s">
        <v>138</v>
      </c>
      <c r="L698" s="3" t="s">
        <v>83</v>
      </c>
      <c r="M698" t="b">
        <v>1</v>
      </c>
      <c r="N698" s="3" t="s">
        <v>139</v>
      </c>
      <c r="O698" s="3" t="s">
        <v>1159</v>
      </c>
      <c r="P698" s="3" t="s">
        <v>1159</v>
      </c>
      <c r="Q698" s="3" t="s">
        <v>36</v>
      </c>
      <c r="R698" s="3" t="s">
        <v>74</v>
      </c>
      <c r="S698" s="3"/>
      <c r="T698" s="2">
        <v>6019</v>
      </c>
      <c r="U698" s="3" t="s">
        <v>83</v>
      </c>
      <c r="V698" s="3"/>
      <c r="W698" s="3" t="s">
        <v>39</v>
      </c>
      <c r="X698" s="3" t="s">
        <v>40</v>
      </c>
      <c r="Y698" s="3"/>
      <c r="Z698" s="3">
        <v>2127</v>
      </c>
      <c r="AA698" s="3" t="s">
        <v>221</v>
      </c>
    </row>
    <row r="699" spans="1:27" x14ac:dyDescent="0.2">
      <c r="A699" s="5">
        <v>3430</v>
      </c>
      <c r="B699">
        <v>39382</v>
      </c>
      <c r="C699" s="3" t="s">
        <v>1374</v>
      </c>
      <c r="D699" s="3" t="s">
        <v>1375</v>
      </c>
      <c r="E699" s="3" t="s">
        <v>147</v>
      </c>
      <c r="F699" s="3" t="s">
        <v>234</v>
      </c>
      <c r="G699" s="3" t="s">
        <v>137</v>
      </c>
      <c r="H699" s="3" t="s">
        <v>32</v>
      </c>
      <c r="I699" s="3" t="s">
        <v>137</v>
      </c>
      <c r="J699" s="3" t="s">
        <v>48</v>
      </c>
      <c r="K699" s="3" t="s">
        <v>138</v>
      </c>
      <c r="L699" s="3" t="s">
        <v>83</v>
      </c>
      <c r="M699" t="b">
        <v>1</v>
      </c>
      <c r="N699" s="3" t="s">
        <v>139</v>
      </c>
      <c r="O699" s="3" t="s">
        <v>234</v>
      </c>
      <c r="P699" s="3" t="s">
        <v>234</v>
      </c>
      <c r="Q699" s="3" t="s">
        <v>116</v>
      </c>
      <c r="R699" s="3" t="s">
        <v>116</v>
      </c>
      <c r="S699" s="3"/>
      <c r="T699" s="2">
        <v>6019</v>
      </c>
      <c r="U699" s="3" t="s">
        <v>83</v>
      </c>
      <c r="V699" s="3"/>
      <c r="W699" s="3" t="s">
        <v>39</v>
      </c>
      <c r="X699" s="3" t="s">
        <v>40</v>
      </c>
      <c r="Y699" s="3"/>
      <c r="Z699" s="3">
        <v>2108</v>
      </c>
      <c r="AA699" s="3" t="s">
        <v>221</v>
      </c>
    </row>
    <row r="700" spans="1:27" x14ac:dyDescent="0.2">
      <c r="A700" s="5">
        <v>3431</v>
      </c>
      <c r="B700">
        <v>39415</v>
      </c>
      <c r="C700" s="3" t="s">
        <v>1376</v>
      </c>
      <c r="D700" s="3" t="s">
        <v>1377</v>
      </c>
      <c r="E700" s="3" t="s">
        <v>147</v>
      </c>
      <c r="F700" s="3" t="s">
        <v>234</v>
      </c>
      <c r="G700" s="3" t="s">
        <v>137</v>
      </c>
      <c r="H700" s="3" t="s">
        <v>32</v>
      </c>
      <c r="I700" s="3" t="s">
        <v>137</v>
      </c>
      <c r="J700" s="3" t="s">
        <v>48</v>
      </c>
      <c r="K700" s="3" t="s">
        <v>138</v>
      </c>
      <c r="L700" s="3" t="s">
        <v>83</v>
      </c>
      <c r="M700" t="b">
        <v>1</v>
      </c>
      <c r="N700" s="3" t="s">
        <v>139</v>
      </c>
      <c r="O700" s="3" t="s">
        <v>234</v>
      </c>
      <c r="P700" s="3" t="s">
        <v>234</v>
      </c>
      <c r="Q700" s="3" t="s">
        <v>116</v>
      </c>
      <c r="R700" s="3" t="s">
        <v>116</v>
      </c>
      <c r="S700" s="3"/>
      <c r="T700" s="2">
        <v>6019</v>
      </c>
      <c r="U700" s="3" t="s">
        <v>83</v>
      </c>
      <c r="V700" s="3"/>
      <c r="W700" s="3" t="s">
        <v>39</v>
      </c>
      <c r="X700" s="3" t="s">
        <v>40</v>
      </c>
      <c r="Y700" s="3"/>
      <c r="Z700" s="3"/>
      <c r="AA700" s="3" t="s">
        <v>41</v>
      </c>
    </row>
    <row r="701" spans="1:27" x14ac:dyDescent="0.2">
      <c r="A701" s="5">
        <v>3432</v>
      </c>
      <c r="B701">
        <v>39379</v>
      </c>
      <c r="C701" s="3" t="s">
        <v>1378</v>
      </c>
      <c r="D701" s="3" t="s">
        <v>1379</v>
      </c>
      <c r="E701" s="3" t="s">
        <v>123</v>
      </c>
      <c r="F701" s="3" t="s">
        <v>136</v>
      </c>
      <c r="G701" s="3" t="s">
        <v>137</v>
      </c>
      <c r="H701" s="3" t="s">
        <v>32</v>
      </c>
      <c r="I701" s="3" t="s">
        <v>137</v>
      </c>
      <c r="J701" s="3" t="s">
        <v>48</v>
      </c>
      <c r="K701" s="3" t="s">
        <v>138</v>
      </c>
      <c r="L701" s="3" t="s">
        <v>83</v>
      </c>
      <c r="M701" t="b">
        <v>1</v>
      </c>
      <c r="N701" s="3" t="s">
        <v>139</v>
      </c>
      <c r="O701" s="3" t="s">
        <v>136</v>
      </c>
      <c r="P701" s="3" t="s">
        <v>140</v>
      </c>
      <c r="Q701" s="3" t="s">
        <v>36</v>
      </c>
      <c r="R701" s="3" t="s">
        <v>74</v>
      </c>
      <c r="S701" s="3"/>
      <c r="T701" s="2">
        <v>6019</v>
      </c>
      <c r="U701" s="3" t="s">
        <v>83</v>
      </c>
      <c r="V701" s="3"/>
      <c r="W701" s="3" t="s">
        <v>39</v>
      </c>
      <c r="X701" s="3" t="s">
        <v>40</v>
      </c>
      <c r="Y701" s="3"/>
      <c r="Z701" s="3"/>
      <c r="AA701" s="3" t="s">
        <v>41</v>
      </c>
    </row>
    <row r="702" spans="1:27" x14ac:dyDescent="0.2">
      <c r="A702" s="5">
        <v>3433</v>
      </c>
      <c r="B702">
        <v>39560</v>
      </c>
      <c r="C702" s="3" t="s">
        <v>1380</v>
      </c>
      <c r="D702" s="3" t="s">
        <v>1381</v>
      </c>
      <c r="E702" s="3" t="s">
        <v>1158</v>
      </c>
      <c r="F702" s="3" t="s">
        <v>1159</v>
      </c>
      <c r="G702" s="3" t="s">
        <v>137</v>
      </c>
      <c r="H702" s="3" t="s">
        <v>32</v>
      </c>
      <c r="I702" s="3" t="s">
        <v>137</v>
      </c>
      <c r="J702" s="3" t="s">
        <v>48</v>
      </c>
      <c r="K702" s="3" t="s">
        <v>138</v>
      </c>
      <c r="L702" s="3" t="s">
        <v>83</v>
      </c>
      <c r="M702" t="b">
        <v>1</v>
      </c>
      <c r="N702" s="3" t="s">
        <v>139</v>
      </c>
      <c r="O702" s="3" t="s">
        <v>1159</v>
      </c>
      <c r="P702" s="3" t="s">
        <v>1159</v>
      </c>
      <c r="Q702" s="3" t="s">
        <v>36</v>
      </c>
      <c r="R702" s="3" t="s">
        <v>74</v>
      </c>
      <c r="S702" s="3"/>
      <c r="T702" s="2">
        <v>6019</v>
      </c>
      <c r="U702" s="3" t="s">
        <v>83</v>
      </c>
      <c r="V702" s="3"/>
      <c r="W702" s="3" t="s">
        <v>39</v>
      </c>
      <c r="X702" s="3" t="s">
        <v>40</v>
      </c>
      <c r="Y702" s="3"/>
      <c r="Z702" s="3">
        <v>2070</v>
      </c>
      <c r="AA702" s="3" t="s">
        <v>221</v>
      </c>
    </row>
    <row r="703" spans="1:27" x14ac:dyDescent="0.2">
      <c r="A703" s="5">
        <v>3434</v>
      </c>
      <c r="C703" s="3" t="s">
        <v>1382</v>
      </c>
      <c r="D703" s="3" t="s">
        <v>1383</v>
      </c>
      <c r="E703" s="3" t="s">
        <v>147</v>
      </c>
      <c r="F703" s="3" t="s">
        <v>148</v>
      </c>
      <c r="G703" s="3" t="s">
        <v>137</v>
      </c>
      <c r="H703" s="3" t="s">
        <v>32</v>
      </c>
      <c r="I703" s="3" t="s">
        <v>137</v>
      </c>
      <c r="J703" s="3" t="s">
        <v>48</v>
      </c>
      <c r="K703" s="3" t="s">
        <v>138</v>
      </c>
      <c r="L703" s="3" t="s">
        <v>83</v>
      </c>
      <c r="M703" t="b">
        <v>1</v>
      </c>
      <c r="N703" s="3" t="s">
        <v>139</v>
      </c>
      <c r="O703" s="3" t="s">
        <v>148</v>
      </c>
      <c r="P703" s="3" t="s">
        <v>148</v>
      </c>
      <c r="Q703" s="3" t="s">
        <v>116</v>
      </c>
      <c r="R703" s="3" t="s">
        <v>149</v>
      </c>
      <c r="S703" s="3"/>
      <c r="T703" s="2"/>
      <c r="U703" s="3" t="s">
        <v>83</v>
      </c>
      <c r="V703" s="3"/>
      <c r="W703" s="3" t="s">
        <v>39</v>
      </c>
      <c r="X703" s="3" t="s">
        <v>40</v>
      </c>
      <c r="Y703" s="3"/>
      <c r="Z703" s="3"/>
      <c r="AA703" s="3" t="s">
        <v>41</v>
      </c>
    </row>
    <row r="704" spans="1:27" x14ac:dyDescent="0.2">
      <c r="A704" s="5">
        <v>3435</v>
      </c>
      <c r="C704" s="3" t="s">
        <v>1384</v>
      </c>
      <c r="D704" s="3" t="s">
        <v>1385</v>
      </c>
      <c r="E704" s="3" t="s">
        <v>29</v>
      </c>
      <c r="F704" s="3" t="s">
        <v>53</v>
      </c>
      <c r="G704" s="3" t="s">
        <v>137</v>
      </c>
      <c r="H704" s="3" t="s">
        <v>32</v>
      </c>
      <c r="I704" s="3" t="s">
        <v>137</v>
      </c>
      <c r="J704" s="3" t="s">
        <v>48</v>
      </c>
      <c r="K704" s="3" t="s">
        <v>138</v>
      </c>
      <c r="L704" s="3" t="s">
        <v>83</v>
      </c>
      <c r="M704" t="b">
        <v>1</v>
      </c>
      <c r="N704" s="3" t="s">
        <v>35</v>
      </c>
      <c r="O704" s="3" t="s">
        <v>53</v>
      </c>
      <c r="P704" s="3" t="s">
        <v>53</v>
      </c>
      <c r="Q704" s="3" t="s">
        <v>36</v>
      </c>
      <c r="R704" s="3" t="s">
        <v>54</v>
      </c>
      <c r="S704" s="3"/>
      <c r="T704" s="2"/>
      <c r="U704" s="3" t="s">
        <v>83</v>
      </c>
      <c r="V704" s="3"/>
      <c r="W704" s="3" t="s">
        <v>39</v>
      </c>
      <c r="X704" s="3" t="s">
        <v>40</v>
      </c>
      <c r="Y704" s="3"/>
      <c r="Z704" s="3"/>
      <c r="AA704" s="3" t="s">
        <v>41</v>
      </c>
    </row>
    <row r="705" spans="1:27" x14ac:dyDescent="0.2">
      <c r="A705" s="5">
        <v>3436</v>
      </c>
      <c r="C705" s="3" t="s">
        <v>1386</v>
      </c>
      <c r="D705" s="3" t="s">
        <v>1387</v>
      </c>
      <c r="E705" s="3" t="s">
        <v>123</v>
      </c>
      <c r="F705" s="3" t="s">
        <v>136</v>
      </c>
      <c r="G705" s="3" t="s">
        <v>137</v>
      </c>
      <c r="H705" s="3" t="s">
        <v>32</v>
      </c>
      <c r="I705" s="3" t="s">
        <v>137</v>
      </c>
      <c r="J705" s="3" t="s">
        <v>48</v>
      </c>
      <c r="K705" s="3" t="s">
        <v>138</v>
      </c>
      <c r="L705" s="3" t="s">
        <v>83</v>
      </c>
      <c r="M705" t="b">
        <v>1</v>
      </c>
      <c r="N705" s="3" t="s">
        <v>139</v>
      </c>
      <c r="O705" s="3" t="s">
        <v>136</v>
      </c>
      <c r="P705" s="3" t="s">
        <v>140</v>
      </c>
      <c r="Q705" s="3" t="s">
        <v>36</v>
      </c>
      <c r="R705" s="3" t="s">
        <v>74</v>
      </c>
      <c r="S705" s="3"/>
      <c r="T705" s="2"/>
      <c r="U705" s="3" t="s">
        <v>83</v>
      </c>
      <c r="V705" s="3"/>
      <c r="W705" s="3" t="s">
        <v>39</v>
      </c>
      <c r="X705" s="3" t="s">
        <v>40</v>
      </c>
      <c r="Y705" s="3"/>
      <c r="Z705" s="3"/>
      <c r="AA705" s="3" t="s">
        <v>41</v>
      </c>
    </row>
    <row r="706" spans="1:27" x14ac:dyDescent="0.2">
      <c r="A706" s="5">
        <v>3437</v>
      </c>
      <c r="B706">
        <v>39548</v>
      </c>
      <c r="C706" s="3" t="s">
        <v>1388</v>
      </c>
      <c r="D706" s="3" t="s">
        <v>1389</v>
      </c>
      <c r="E706" s="3" t="s">
        <v>1158</v>
      </c>
      <c r="F706" s="3" t="s">
        <v>1159</v>
      </c>
      <c r="G706" s="3" t="s">
        <v>137</v>
      </c>
      <c r="H706" s="3" t="s">
        <v>32</v>
      </c>
      <c r="I706" s="3" t="s">
        <v>137</v>
      </c>
      <c r="J706" s="3" t="s">
        <v>48</v>
      </c>
      <c r="K706" s="3" t="s">
        <v>138</v>
      </c>
      <c r="L706" s="3" t="s">
        <v>83</v>
      </c>
      <c r="M706" t="b">
        <v>1</v>
      </c>
      <c r="N706" s="3" t="s">
        <v>139</v>
      </c>
      <c r="O706" s="3" t="s">
        <v>1159</v>
      </c>
      <c r="P706" s="3" t="s">
        <v>1159</v>
      </c>
      <c r="Q706" s="3" t="s">
        <v>36</v>
      </c>
      <c r="R706" s="3" t="s">
        <v>74</v>
      </c>
      <c r="S706" s="3"/>
      <c r="T706" s="2">
        <v>6019</v>
      </c>
      <c r="U706" s="3" t="s">
        <v>83</v>
      </c>
      <c r="V706" s="3"/>
      <c r="W706" s="3" t="s">
        <v>39</v>
      </c>
      <c r="X706" s="3" t="s">
        <v>40</v>
      </c>
      <c r="Y706" s="3"/>
      <c r="Z706" s="3"/>
      <c r="AA706" s="3" t="s">
        <v>41</v>
      </c>
    </row>
    <row r="707" spans="1:27" x14ac:dyDescent="0.2">
      <c r="A707" s="5">
        <v>3439</v>
      </c>
      <c r="B707">
        <v>39805</v>
      </c>
      <c r="C707" s="3" t="s">
        <v>1390</v>
      </c>
      <c r="D707" s="3" t="s">
        <v>1391</v>
      </c>
      <c r="E707" s="3" t="s">
        <v>147</v>
      </c>
      <c r="F707" s="3" t="s">
        <v>234</v>
      </c>
      <c r="G707" s="3" t="s">
        <v>137</v>
      </c>
      <c r="H707" s="3" t="s">
        <v>32</v>
      </c>
      <c r="I707" s="3" t="s">
        <v>137</v>
      </c>
      <c r="J707" s="3" t="s">
        <v>48</v>
      </c>
      <c r="K707" s="3" t="s">
        <v>138</v>
      </c>
      <c r="L707" s="3" t="s">
        <v>83</v>
      </c>
      <c r="M707" t="b">
        <v>1</v>
      </c>
      <c r="N707" s="3" t="s">
        <v>139</v>
      </c>
      <c r="O707" s="3" t="s">
        <v>234</v>
      </c>
      <c r="P707" s="3" t="s">
        <v>234</v>
      </c>
      <c r="Q707" s="3" t="s">
        <v>116</v>
      </c>
      <c r="R707" s="3" t="s">
        <v>116</v>
      </c>
      <c r="S707" s="3"/>
      <c r="T707" s="2">
        <v>6019</v>
      </c>
      <c r="U707" s="3" t="s">
        <v>83</v>
      </c>
      <c r="V707" s="3"/>
      <c r="W707" s="3" t="s">
        <v>39</v>
      </c>
      <c r="X707" s="3" t="s">
        <v>40</v>
      </c>
      <c r="Y707" s="3"/>
      <c r="Z707" s="3"/>
      <c r="AA707" s="3" t="s">
        <v>41</v>
      </c>
    </row>
    <row r="708" spans="1:27" x14ac:dyDescent="0.2">
      <c r="A708" s="5">
        <v>3440</v>
      </c>
      <c r="B708">
        <v>39281</v>
      </c>
      <c r="C708" s="3" t="s">
        <v>1392</v>
      </c>
      <c r="D708" s="3" t="s">
        <v>1393</v>
      </c>
      <c r="E708" s="3" t="s">
        <v>91</v>
      </c>
      <c r="F708" s="3" t="s">
        <v>92</v>
      </c>
      <c r="G708" s="3" t="s">
        <v>93</v>
      </c>
      <c r="H708" s="3" t="s">
        <v>32</v>
      </c>
      <c r="I708" s="3" t="s">
        <v>93</v>
      </c>
      <c r="J708" s="3" t="s">
        <v>48</v>
      </c>
      <c r="K708" s="3" t="s">
        <v>94</v>
      </c>
      <c r="L708" s="3" t="s">
        <v>95</v>
      </c>
      <c r="M708" t="b">
        <v>1</v>
      </c>
      <c r="N708" s="3" t="s">
        <v>84</v>
      </c>
      <c r="O708" s="3" t="s">
        <v>92</v>
      </c>
      <c r="P708" s="3" t="s">
        <v>92</v>
      </c>
      <c r="Q708" s="3" t="s">
        <v>36</v>
      </c>
      <c r="R708" s="3" t="s">
        <v>74</v>
      </c>
      <c r="S708" s="3"/>
      <c r="T708" s="2">
        <v>4000</v>
      </c>
      <c r="U708" s="3" t="s">
        <v>95</v>
      </c>
      <c r="V708" s="3"/>
      <c r="W708" s="3" t="s">
        <v>39</v>
      </c>
      <c r="X708" s="3" t="s">
        <v>40</v>
      </c>
      <c r="Y708" s="3"/>
      <c r="Z708" s="3"/>
      <c r="AA708" s="3" t="s">
        <v>41</v>
      </c>
    </row>
    <row r="709" spans="1:27" x14ac:dyDescent="0.2">
      <c r="A709" s="5">
        <v>3441</v>
      </c>
      <c r="B709">
        <v>39609</v>
      </c>
      <c r="C709" s="3" t="s">
        <v>1394</v>
      </c>
      <c r="D709" s="3" t="s">
        <v>1395</v>
      </c>
      <c r="E709" s="3" t="s">
        <v>91</v>
      </c>
      <c r="F709" s="3" t="s">
        <v>92</v>
      </c>
      <c r="G709" s="3" t="s">
        <v>93</v>
      </c>
      <c r="H709" s="3" t="s">
        <v>32</v>
      </c>
      <c r="I709" s="3" t="s">
        <v>93</v>
      </c>
      <c r="J709" s="3" t="s">
        <v>48</v>
      </c>
      <c r="K709" s="3" t="s">
        <v>94</v>
      </c>
      <c r="L709" s="3" t="s">
        <v>95</v>
      </c>
      <c r="M709" t="b">
        <v>1</v>
      </c>
      <c r="N709" s="3" t="s">
        <v>84</v>
      </c>
      <c r="O709" s="3" t="s">
        <v>92</v>
      </c>
      <c r="P709" s="3" t="s">
        <v>92</v>
      </c>
      <c r="Q709" s="3" t="s">
        <v>36</v>
      </c>
      <c r="R709" s="3" t="s">
        <v>74</v>
      </c>
      <c r="S709" s="3"/>
      <c r="T709" s="2">
        <v>4000</v>
      </c>
      <c r="U709" s="3" t="s">
        <v>95</v>
      </c>
      <c r="V709" s="3"/>
      <c r="W709" s="3" t="s">
        <v>39</v>
      </c>
      <c r="X709" s="3" t="s">
        <v>40</v>
      </c>
      <c r="Y709" s="3"/>
      <c r="Z709" s="3"/>
      <c r="AA709" s="3" t="s">
        <v>41</v>
      </c>
    </row>
    <row r="710" spans="1:27" x14ac:dyDescent="0.2">
      <c r="A710" s="5">
        <v>3442</v>
      </c>
      <c r="C710" s="3"/>
      <c r="D710" s="3" t="s">
        <v>1396</v>
      </c>
      <c r="E710" s="3" t="s">
        <v>91</v>
      </c>
      <c r="F710" s="3" t="s">
        <v>106</v>
      </c>
      <c r="G710" s="3" t="s">
        <v>93</v>
      </c>
      <c r="H710" s="3" t="s">
        <v>32</v>
      </c>
      <c r="I710" s="3" t="s">
        <v>93</v>
      </c>
      <c r="J710" s="3" t="s">
        <v>48</v>
      </c>
      <c r="K710" s="3" t="s">
        <v>94</v>
      </c>
      <c r="L710" s="3" t="s">
        <v>95</v>
      </c>
      <c r="M710" t="b">
        <v>1</v>
      </c>
      <c r="N710" s="3" t="s">
        <v>84</v>
      </c>
      <c r="O710" s="3" t="s">
        <v>106</v>
      </c>
      <c r="P710" s="3" t="s">
        <v>92</v>
      </c>
      <c r="Q710" s="3" t="s">
        <v>36</v>
      </c>
      <c r="R710" s="3" t="s">
        <v>74</v>
      </c>
      <c r="S710" s="3"/>
      <c r="T710" s="2"/>
      <c r="U710" s="3" t="s">
        <v>95</v>
      </c>
      <c r="V710" s="3"/>
      <c r="W710" s="3" t="s">
        <v>39</v>
      </c>
      <c r="X710" s="3" t="s">
        <v>40</v>
      </c>
      <c r="Y710" s="3"/>
      <c r="Z710" s="3"/>
      <c r="AA710" s="3" t="s">
        <v>41</v>
      </c>
    </row>
    <row r="711" spans="1:27" x14ac:dyDescent="0.2">
      <c r="A711" s="5">
        <v>3443</v>
      </c>
      <c r="B711">
        <v>39514</v>
      </c>
      <c r="C711" s="3" t="s">
        <v>1397</v>
      </c>
      <c r="D711" s="3" t="s">
        <v>1398</v>
      </c>
      <c r="E711" s="3" t="s">
        <v>91</v>
      </c>
      <c r="F711" s="3" t="s">
        <v>92</v>
      </c>
      <c r="G711" s="3" t="s">
        <v>93</v>
      </c>
      <c r="H711" s="3" t="s">
        <v>32</v>
      </c>
      <c r="I711" s="3" t="s">
        <v>93</v>
      </c>
      <c r="J711" s="3" t="s">
        <v>48</v>
      </c>
      <c r="K711" s="3" t="s">
        <v>94</v>
      </c>
      <c r="L711" s="3" t="s">
        <v>95</v>
      </c>
      <c r="M711" t="b">
        <v>1</v>
      </c>
      <c r="N711" s="3" t="s">
        <v>84</v>
      </c>
      <c r="O711" s="3" t="s">
        <v>92</v>
      </c>
      <c r="P711" s="3" t="s">
        <v>92</v>
      </c>
      <c r="Q711" s="3" t="s">
        <v>36</v>
      </c>
      <c r="R711" s="3" t="s">
        <v>74</v>
      </c>
      <c r="S711" s="3"/>
      <c r="T711" s="2">
        <v>4000</v>
      </c>
      <c r="U711" s="3" t="s">
        <v>95</v>
      </c>
      <c r="V711" s="3"/>
      <c r="W711" s="3" t="s">
        <v>39</v>
      </c>
      <c r="X711" s="3" t="s">
        <v>40</v>
      </c>
      <c r="Y711" s="3"/>
      <c r="Z711" s="3">
        <v>1385</v>
      </c>
      <c r="AA711" s="3" t="s">
        <v>221</v>
      </c>
    </row>
    <row r="712" spans="1:27" x14ac:dyDescent="0.2">
      <c r="A712" s="5">
        <v>3444</v>
      </c>
      <c r="C712" s="3" t="s">
        <v>1399</v>
      </c>
      <c r="D712" s="3" t="s">
        <v>1400</v>
      </c>
      <c r="E712" s="3" t="s">
        <v>91</v>
      </c>
      <c r="F712" s="3" t="s">
        <v>92</v>
      </c>
      <c r="G712" s="3" t="s">
        <v>93</v>
      </c>
      <c r="H712" s="3" t="s">
        <v>32</v>
      </c>
      <c r="I712" s="3" t="s">
        <v>93</v>
      </c>
      <c r="J712" s="3" t="s">
        <v>48</v>
      </c>
      <c r="K712" s="3" t="s">
        <v>94</v>
      </c>
      <c r="L712" s="3" t="s">
        <v>95</v>
      </c>
      <c r="M712" t="b">
        <v>1</v>
      </c>
      <c r="N712" s="3" t="s">
        <v>84</v>
      </c>
      <c r="O712" s="3" t="s">
        <v>92</v>
      </c>
      <c r="P712" s="3" t="s">
        <v>92</v>
      </c>
      <c r="Q712" s="3" t="s">
        <v>36</v>
      </c>
      <c r="R712" s="3" t="s">
        <v>74</v>
      </c>
      <c r="S712" s="3"/>
      <c r="T712" s="2"/>
      <c r="U712" s="3" t="s">
        <v>95</v>
      </c>
      <c r="V712" s="3"/>
      <c r="W712" s="3" t="s">
        <v>39</v>
      </c>
      <c r="X712" s="3" t="s">
        <v>40</v>
      </c>
      <c r="Y712" s="3"/>
      <c r="Z712" s="3"/>
      <c r="AA712" s="3" t="s">
        <v>41</v>
      </c>
    </row>
    <row r="713" spans="1:27" x14ac:dyDescent="0.2">
      <c r="A713" s="5">
        <v>3445</v>
      </c>
      <c r="C713" s="3"/>
      <c r="D713" s="3" t="s">
        <v>1401</v>
      </c>
      <c r="E713" s="3" t="s">
        <v>174</v>
      </c>
      <c r="F713" s="3" t="s">
        <v>175</v>
      </c>
      <c r="G713" s="3" t="s">
        <v>93</v>
      </c>
      <c r="H713" s="3" t="s">
        <v>32</v>
      </c>
      <c r="I713" s="3" t="s">
        <v>93</v>
      </c>
      <c r="J713" s="3" t="s">
        <v>48</v>
      </c>
      <c r="K713" s="3" t="s">
        <v>94</v>
      </c>
      <c r="L713" s="3" t="s">
        <v>95</v>
      </c>
      <c r="M713" t="b">
        <v>1</v>
      </c>
      <c r="N713" s="3" t="s">
        <v>84</v>
      </c>
      <c r="O713" s="3" t="s">
        <v>175</v>
      </c>
      <c r="P713" s="3" t="s">
        <v>175</v>
      </c>
      <c r="Q713" s="3" t="s">
        <v>36</v>
      </c>
      <c r="R713" s="3" t="s">
        <v>74</v>
      </c>
      <c r="S713" s="3"/>
      <c r="T713" s="2"/>
      <c r="U713" s="3" t="s">
        <v>95</v>
      </c>
      <c r="V713" s="3"/>
      <c r="W713" s="3" t="s">
        <v>39</v>
      </c>
      <c r="X713" s="3" t="s">
        <v>40</v>
      </c>
      <c r="Y713" s="3"/>
      <c r="Z713" s="3"/>
      <c r="AA713" s="3" t="s">
        <v>41</v>
      </c>
    </row>
    <row r="714" spans="1:27" x14ac:dyDescent="0.2">
      <c r="A714" s="5">
        <v>3446</v>
      </c>
      <c r="C714" s="3"/>
      <c r="D714" s="3" t="s">
        <v>1402</v>
      </c>
      <c r="E714" s="3" t="s">
        <v>174</v>
      </c>
      <c r="F714" s="3" t="s">
        <v>175</v>
      </c>
      <c r="G714" s="3" t="s">
        <v>93</v>
      </c>
      <c r="H714" s="3" t="s">
        <v>32</v>
      </c>
      <c r="I714" s="3" t="s">
        <v>93</v>
      </c>
      <c r="J714" s="3" t="s">
        <v>48</v>
      </c>
      <c r="K714" s="3" t="s">
        <v>94</v>
      </c>
      <c r="L714" s="3" t="s">
        <v>95</v>
      </c>
      <c r="M714" t="b">
        <v>1</v>
      </c>
      <c r="N714" s="3" t="s">
        <v>84</v>
      </c>
      <c r="O714" s="3" t="s">
        <v>175</v>
      </c>
      <c r="P714" s="3" t="s">
        <v>175</v>
      </c>
      <c r="Q714" s="3" t="s">
        <v>36</v>
      </c>
      <c r="R714" s="3" t="s">
        <v>74</v>
      </c>
      <c r="S714" s="3"/>
      <c r="T714" s="2"/>
      <c r="U714" s="3" t="s">
        <v>95</v>
      </c>
      <c r="V714" s="3"/>
      <c r="W714" s="3" t="s">
        <v>39</v>
      </c>
      <c r="X714" s="3" t="s">
        <v>40</v>
      </c>
      <c r="Y714" s="3"/>
      <c r="Z714" s="3"/>
      <c r="AA714" s="3" t="s">
        <v>41</v>
      </c>
    </row>
    <row r="715" spans="1:27" x14ac:dyDescent="0.2">
      <c r="A715" s="5">
        <v>3447</v>
      </c>
      <c r="C715" s="3"/>
      <c r="D715" s="3" t="s">
        <v>517</v>
      </c>
      <c r="E715" s="3" t="s">
        <v>91</v>
      </c>
      <c r="F715" s="3" t="s">
        <v>92</v>
      </c>
      <c r="G715" s="3" t="s">
        <v>93</v>
      </c>
      <c r="H715" s="3" t="s">
        <v>32</v>
      </c>
      <c r="I715" s="3" t="s">
        <v>93</v>
      </c>
      <c r="J715" s="3" t="s">
        <v>48</v>
      </c>
      <c r="K715" s="3" t="s">
        <v>94</v>
      </c>
      <c r="L715" s="3" t="s">
        <v>95</v>
      </c>
      <c r="M715" t="b">
        <v>1</v>
      </c>
      <c r="N715" s="3" t="s">
        <v>84</v>
      </c>
      <c r="O715" s="3" t="s">
        <v>92</v>
      </c>
      <c r="P715" s="3" t="s">
        <v>92</v>
      </c>
      <c r="Q715" s="3" t="s">
        <v>36</v>
      </c>
      <c r="R715" s="3" t="s">
        <v>74</v>
      </c>
      <c r="S715" s="3"/>
      <c r="T715" s="2"/>
      <c r="U715" s="3" t="s">
        <v>95</v>
      </c>
      <c r="V715" s="3"/>
      <c r="W715" s="3" t="s">
        <v>39</v>
      </c>
      <c r="X715" s="3" t="s">
        <v>40</v>
      </c>
      <c r="Y715" s="3"/>
      <c r="Z715" s="3"/>
      <c r="AA715" s="3" t="s">
        <v>41</v>
      </c>
    </row>
    <row r="716" spans="1:27" x14ac:dyDescent="0.2">
      <c r="A716" s="5">
        <v>3448</v>
      </c>
      <c r="C716" s="3"/>
      <c r="D716" s="3" t="s">
        <v>1403</v>
      </c>
      <c r="E716" s="3" t="s">
        <v>91</v>
      </c>
      <c r="F716" s="3" t="s">
        <v>92</v>
      </c>
      <c r="G716" s="3" t="s">
        <v>93</v>
      </c>
      <c r="H716" s="3" t="s">
        <v>32</v>
      </c>
      <c r="I716" s="3" t="s">
        <v>93</v>
      </c>
      <c r="J716" s="3" t="s">
        <v>48</v>
      </c>
      <c r="K716" s="3" t="s">
        <v>94</v>
      </c>
      <c r="L716" s="3" t="s">
        <v>95</v>
      </c>
      <c r="M716" t="b">
        <v>1</v>
      </c>
      <c r="N716" s="3" t="s">
        <v>84</v>
      </c>
      <c r="O716" s="3" t="s">
        <v>92</v>
      </c>
      <c r="P716" s="3" t="s">
        <v>92</v>
      </c>
      <c r="Q716" s="3" t="s">
        <v>36</v>
      </c>
      <c r="R716" s="3" t="s">
        <v>74</v>
      </c>
      <c r="S716" s="3"/>
      <c r="T716" s="2"/>
      <c r="U716" s="3" t="s">
        <v>95</v>
      </c>
      <c r="V716" s="3"/>
      <c r="W716" s="3" t="s">
        <v>39</v>
      </c>
      <c r="X716" s="3" t="s">
        <v>40</v>
      </c>
      <c r="Y716" s="3"/>
      <c r="Z716" s="3"/>
      <c r="AA716" s="3" t="s">
        <v>41</v>
      </c>
    </row>
    <row r="717" spans="1:27" x14ac:dyDescent="0.2">
      <c r="A717" s="5">
        <v>3449</v>
      </c>
      <c r="B717">
        <v>39366</v>
      </c>
      <c r="C717" s="3" t="s">
        <v>1404</v>
      </c>
      <c r="D717" s="3" t="s">
        <v>1405</v>
      </c>
      <c r="E717" s="3" t="s">
        <v>91</v>
      </c>
      <c r="F717" s="3" t="s">
        <v>92</v>
      </c>
      <c r="G717" s="3" t="s">
        <v>93</v>
      </c>
      <c r="H717" s="3" t="s">
        <v>32</v>
      </c>
      <c r="I717" s="3" t="s">
        <v>93</v>
      </c>
      <c r="J717" s="3" t="s">
        <v>48</v>
      </c>
      <c r="K717" s="3" t="s">
        <v>94</v>
      </c>
      <c r="L717" s="3" t="s">
        <v>95</v>
      </c>
      <c r="M717" t="b">
        <v>1</v>
      </c>
      <c r="N717" s="3" t="s">
        <v>84</v>
      </c>
      <c r="O717" s="3" t="s">
        <v>92</v>
      </c>
      <c r="P717" s="3" t="s">
        <v>92</v>
      </c>
      <c r="Q717" s="3" t="s">
        <v>36</v>
      </c>
      <c r="R717" s="3" t="s">
        <v>74</v>
      </c>
      <c r="S717" s="3"/>
      <c r="T717" s="2">
        <v>4000</v>
      </c>
      <c r="U717" s="3" t="s">
        <v>95</v>
      </c>
      <c r="V717" s="3"/>
      <c r="W717" s="3" t="s">
        <v>39</v>
      </c>
      <c r="X717" s="3" t="s">
        <v>40</v>
      </c>
      <c r="Y717" s="3"/>
      <c r="Z717" s="3"/>
      <c r="AA717" s="3" t="s">
        <v>41</v>
      </c>
    </row>
    <row r="718" spans="1:27" x14ac:dyDescent="0.2">
      <c r="A718" s="5">
        <v>3450</v>
      </c>
      <c r="B718">
        <v>39703</v>
      </c>
      <c r="C718" s="3" t="s">
        <v>1406</v>
      </c>
      <c r="D718" s="3" t="s">
        <v>1407</v>
      </c>
      <c r="E718" s="3" t="s">
        <v>91</v>
      </c>
      <c r="F718" s="3" t="s">
        <v>92</v>
      </c>
      <c r="G718" s="3" t="s">
        <v>93</v>
      </c>
      <c r="H718" s="3" t="s">
        <v>32</v>
      </c>
      <c r="I718" s="3" t="s">
        <v>93</v>
      </c>
      <c r="J718" s="3" t="s">
        <v>48</v>
      </c>
      <c r="K718" s="3" t="s">
        <v>94</v>
      </c>
      <c r="L718" s="3" t="s">
        <v>95</v>
      </c>
      <c r="M718" t="b">
        <v>1</v>
      </c>
      <c r="N718" s="3" t="s">
        <v>84</v>
      </c>
      <c r="O718" s="3" t="s">
        <v>92</v>
      </c>
      <c r="P718" s="3" t="s">
        <v>92</v>
      </c>
      <c r="Q718" s="3" t="s">
        <v>36</v>
      </c>
      <c r="R718" s="3" t="s">
        <v>74</v>
      </c>
      <c r="S718" s="3"/>
      <c r="T718" s="2">
        <v>4000</v>
      </c>
      <c r="U718" s="3" t="s">
        <v>95</v>
      </c>
      <c r="V718" s="3"/>
      <c r="W718" s="3" t="s">
        <v>39</v>
      </c>
      <c r="X718" s="3" t="s">
        <v>40</v>
      </c>
      <c r="Y718" s="3"/>
      <c r="Z718" s="3">
        <v>1377</v>
      </c>
      <c r="AA718" s="3" t="s">
        <v>221</v>
      </c>
    </row>
    <row r="719" spans="1:27" x14ac:dyDescent="0.2">
      <c r="A719" s="5">
        <v>3451</v>
      </c>
      <c r="C719" s="3" t="s">
        <v>1408</v>
      </c>
      <c r="D719" s="3" t="s">
        <v>1409</v>
      </c>
      <c r="E719" s="3" t="s">
        <v>174</v>
      </c>
      <c r="F719" s="3" t="s">
        <v>175</v>
      </c>
      <c r="G719" s="3" t="s">
        <v>93</v>
      </c>
      <c r="H719" s="3" t="s">
        <v>32</v>
      </c>
      <c r="I719" s="3" t="s">
        <v>93</v>
      </c>
      <c r="J719" s="3" t="s">
        <v>48</v>
      </c>
      <c r="K719" s="3" t="s">
        <v>94</v>
      </c>
      <c r="L719" s="3" t="s">
        <v>95</v>
      </c>
      <c r="M719" t="b">
        <v>1</v>
      </c>
      <c r="N719" s="3" t="s">
        <v>84</v>
      </c>
      <c r="O719" s="3" t="s">
        <v>175</v>
      </c>
      <c r="P719" s="3" t="s">
        <v>175</v>
      </c>
      <c r="Q719" s="3" t="s">
        <v>36</v>
      </c>
      <c r="R719" s="3" t="s">
        <v>74</v>
      </c>
      <c r="S719" s="3"/>
      <c r="T719" s="2"/>
      <c r="U719" s="3" t="s">
        <v>95</v>
      </c>
      <c r="V719" s="3"/>
      <c r="W719" s="3" t="s">
        <v>39</v>
      </c>
      <c r="X719" s="3" t="s">
        <v>40</v>
      </c>
      <c r="Y719" s="3"/>
      <c r="Z719" s="3"/>
      <c r="AA719" s="3" t="s">
        <v>41</v>
      </c>
    </row>
    <row r="720" spans="1:27" x14ac:dyDescent="0.2">
      <c r="A720" s="5">
        <v>3452</v>
      </c>
      <c r="B720">
        <v>39513</v>
      </c>
      <c r="C720" s="3" t="s">
        <v>1410</v>
      </c>
      <c r="D720" s="3" t="s">
        <v>1411</v>
      </c>
      <c r="E720" s="3" t="s">
        <v>91</v>
      </c>
      <c r="F720" s="3" t="s">
        <v>92</v>
      </c>
      <c r="G720" s="3" t="s">
        <v>93</v>
      </c>
      <c r="H720" s="3" t="s">
        <v>32</v>
      </c>
      <c r="I720" s="3" t="s">
        <v>93</v>
      </c>
      <c r="J720" s="3" t="s">
        <v>48</v>
      </c>
      <c r="K720" s="3" t="s">
        <v>94</v>
      </c>
      <c r="L720" s="3" t="s">
        <v>95</v>
      </c>
      <c r="M720" t="b">
        <v>1</v>
      </c>
      <c r="N720" s="3" t="s">
        <v>84</v>
      </c>
      <c r="O720" s="3" t="s">
        <v>92</v>
      </c>
      <c r="P720" s="3" t="s">
        <v>92</v>
      </c>
      <c r="Q720" s="3" t="s">
        <v>36</v>
      </c>
      <c r="R720" s="3" t="s">
        <v>74</v>
      </c>
      <c r="S720" s="3"/>
      <c r="T720" s="2">
        <v>4000</v>
      </c>
      <c r="U720" s="3" t="s">
        <v>95</v>
      </c>
      <c r="V720" s="3"/>
      <c r="W720" s="3" t="s">
        <v>39</v>
      </c>
      <c r="X720" s="3" t="s">
        <v>40</v>
      </c>
      <c r="Y720" s="3"/>
      <c r="Z720" s="3"/>
      <c r="AA720" s="3" t="s">
        <v>41</v>
      </c>
    </row>
    <row r="721" spans="1:27" x14ac:dyDescent="0.2">
      <c r="A721" s="5">
        <v>3453</v>
      </c>
      <c r="B721">
        <v>39643</v>
      </c>
      <c r="C721" s="3" t="s">
        <v>1412</v>
      </c>
      <c r="D721" s="3" t="s">
        <v>1413</v>
      </c>
      <c r="E721" s="3" t="s">
        <v>91</v>
      </c>
      <c r="F721" s="3" t="s">
        <v>92</v>
      </c>
      <c r="G721" s="3" t="s">
        <v>93</v>
      </c>
      <c r="H721" s="3" t="s">
        <v>32</v>
      </c>
      <c r="I721" s="3" t="s">
        <v>93</v>
      </c>
      <c r="J721" s="3" t="s">
        <v>48</v>
      </c>
      <c r="K721" s="3" t="s">
        <v>94</v>
      </c>
      <c r="L721" s="3" t="s">
        <v>95</v>
      </c>
      <c r="M721" t="b">
        <v>1</v>
      </c>
      <c r="N721" s="3" t="s">
        <v>84</v>
      </c>
      <c r="O721" s="3" t="s">
        <v>92</v>
      </c>
      <c r="P721" s="3" t="s">
        <v>92</v>
      </c>
      <c r="Q721" s="3" t="s">
        <v>36</v>
      </c>
      <c r="R721" s="3" t="s">
        <v>74</v>
      </c>
      <c r="S721" s="3"/>
      <c r="T721" s="2">
        <v>4000</v>
      </c>
      <c r="U721" s="3" t="s">
        <v>95</v>
      </c>
      <c r="V721" s="3"/>
      <c r="W721" s="3" t="s">
        <v>39</v>
      </c>
      <c r="X721" s="3" t="s">
        <v>40</v>
      </c>
      <c r="Y721" s="3"/>
      <c r="Z721" s="3"/>
      <c r="AA721" s="3" t="s">
        <v>41</v>
      </c>
    </row>
    <row r="722" spans="1:27" x14ac:dyDescent="0.2">
      <c r="A722" s="5">
        <v>3454</v>
      </c>
      <c r="B722">
        <v>39515</v>
      </c>
      <c r="C722" s="3" t="s">
        <v>1414</v>
      </c>
      <c r="D722" s="3" t="s">
        <v>1415</v>
      </c>
      <c r="E722" s="3" t="s">
        <v>91</v>
      </c>
      <c r="F722" s="3" t="s">
        <v>92</v>
      </c>
      <c r="G722" s="3" t="s">
        <v>224</v>
      </c>
      <c r="H722" s="3" t="s">
        <v>32</v>
      </c>
      <c r="I722" s="3" t="s">
        <v>224</v>
      </c>
      <c r="J722" s="3" t="s">
        <v>48</v>
      </c>
      <c r="K722" s="3" t="s">
        <v>225</v>
      </c>
      <c r="L722" s="3" t="s">
        <v>95</v>
      </c>
      <c r="M722" t="b">
        <v>1</v>
      </c>
      <c r="N722" s="3" t="s">
        <v>84</v>
      </c>
      <c r="O722" s="3" t="s">
        <v>92</v>
      </c>
      <c r="P722" s="3" t="s">
        <v>92</v>
      </c>
      <c r="Q722" s="3" t="s">
        <v>36</v>
      </c>
      <c r="R722" s="3" t="s">
        <v>74</v>
      </c>
      <c r="S722" s="3"/>
      <c r="T722" s="2">
        <v>4001</v>
      </c>
      <c r="U722" s="3" t="s">
        <v>95</v>
      </c>
      <c r="V722" s="3"/>
      <c r="W722" s="3" t="s">
        <v>39</v>
      </c>
      <c r="X722" s="3" t="s">
        <v>40</v>
      </c>
      <c r="Y722" s="3"/>
      <c r="Z722" s="3">
        <v>1456</v>
      </c>
      <c r="AA722" s="3" t="s">
        <v>639</v>
      </c>
    </row>
    <row r="723" spans="1:27" x14ac:dyDescent="0.2">
      <c r="A723" s="5">
        <v>3455</v>
      </c>
      <c r="C723" s="3"/>
      <c r="D723" s="3" t="s">
        <v>1416</v>
      </c>
      <c r="E723" s="3" t="s">
        <v>66</v>
      </c>
      <c r="F723" s="3" t="s">
        <v>67</v>
      </c>
      <c r="G723" s="3" t="s">
        <v>93</v>
      </c>
      <c r="H723" s="3" t="s">
        <v>32</v>
      </c>
      <c r="I723" s="3" t="s">
        <v>93</v>
      </c>
      <c r="J723" s="3" t="s">
        <v>48</v>
      </c>
      <c r="K723" s="3" t="s">
        <v>94</v>
      </c>
      <c r="L723" s="3" t="s">
        <v>95</v>
      </c>
      <c r="M723" t="b">
        <v>1</v>
      </c>
      <c r="N723" s="3" t="s">
        <v>35</v>
      </c>
      <c r="O723" s="3" t="s">
        <v>67</v>
      </c>
      <c r="P723" s="3" t="s">
        <v>67</v>
      </c>
      <c r="Q723" s="3" t="s">
        <v>68</v>
      </c>
      <c r="R723" s="3" t="s">
        <v>69</v>
      </c>
      <c r="S723" s="3"/>
      <c r="T723" s="2"/>
      <c r="U723" s="3" t="s">
        <v>95</v>
      </c>
      <c r="V723" s="3"/>
      <c r="W723" s="3" t="s">
        <v>39</v>
      </c>
      <c r="X723" s="3" t="s">
        <v>40</v>
      </c>
      <c r="Y723" s="3"/>
      <c r="Z723" s="3"/>
      <c r="AA723" s="3" t="s">
        <v>41</v>
      </c>
    </row>
    <row r="724" spans="1:27" x14ac:dyDescent="0.2">
      <c r="A724" s="5">
        <v>3456</v>
      </c>
      <c r="B724">
        <v>39365</v>
      </c>
      <c r="C724" s="3" t="s">
        <v>1417</v>
      </c>
      <c r="D724" s="3" t="s">
        <v>1418</v>
      </c>
      <c r="E724" s="3" t="s">
        <v>346</v>
      </c>
      <c r="F724" s="3" t="s">
        <v>491</v>
      </c>
      <c r="G724" s="3" t="s">
        <v>31</v>
      </c>
      <c r="H724" s="3" t="s">
        <v>32</v>
      </c>
      <c r="I724" s="3" t="s">
        <v>33</v>
      </c>
      <c r="J724" s="3" t="s">
        <v>31</v>
      </c>
      <c r="K724" s="3" t="s">
        <v>34</v>
      </c>
      <c r="L724" s="3" t="s">
        <v>31</v>
      </c>
      <c r="M724" t="b">
        <v>1</v>
      </c>
      <c r="N724" s="3" t="s">
        <v>84</v>
      </c>
      <c r="O724" s="3" t="s">
        <v>491</v>
      </c>
      <c r="P724" s="3" t="s">
        <v>491</v>
      </c>
      <c r="Q724" s="3" t="s">
        <v>116</v>
      </c>
      <c r="R724" s="3" t="s">
        <v>149</v>
      </c>
      <c r="S724" s="3"/>
      <c r="T724" s="2">
        <v>2072</v>
      </c>
      <c r="U724" s="3" t="s">
        <v>95</v>
      </c>
      <c r="V724" s="3"/>
      <c r="W724" s="3" t="s">
        <v>39</v>
      </c>
      <c r="X724" s="3" t="s">
        <v>40</v>
      </c>
      <c r="Y724" s="3"/>
      <c r="Z724" s="3"/>
      <c r="AA724" s="3" t="s">
        <v>41</v>
      </c>
    </row>
    <row r="725" spans="1:27" x14ac:dyDescent="0.2">
      <c r="A725" s="5">
        <v>3457</v>
      </c>
      <c r="B725">
        <v>39416</v>
      </c>
      <c r="C725" s="3" t="s">
        <v>1419</v>
      </c>
      <c r="D725" s="3" t="s">
        <v>1420</v>
      </c>
      <c r="E725" s="3" t="s">
        <v>147</v>
      </c>
      <c r="F725" s="3" t="s">
        <v>234</v>
      </c>
      <c r="G725" s="3" t="s">
        <v>154</v>
      </c>
      <c r="H725" s="3" t="s">
        <v>32</v>
      </c>
      <c r="I725" s="3" t="s">
        <v>154</v>
      </c>
      <c r="J725" s="3" t="s">
        <v>48</v>
      </c>
      <c r="K725" s="3" t="s">
        <v>138</v>
      </c>
      <c r="L725" s="3" t="s">
        <v>83</v>
      </c>
      <c r="M725" t="b">
        <v>1</v>
      </c>
      <c r="N725" s="3" t="s">
        <v>139</v>
      </c>
      <c r="O725" s="3" t="s">
        <v>234</v>
      </c>
      <c r="P725" s="3" t="s">
        <v>234</v>
      </c>
      <c r="Q725" s="3" t="s">
        <v>116</v>
      </c>
      <c r="R725" s="3" t="s">
        <v>116</v>
      </c>
      <c r="S725" s="3"/>
      <c r="T725" s="2">
        <v>6009</v>
      </c>
      <c r="U725" s="3" t="s">
        <v>83</v>
      </c>
      <c r="V725" s="3"/>
      <c r="W725" s="3" t="s">
        <v>39</v>
      </c>
      <c r="X725" s="3" t="s">
        <v>40</v>
      </c>
      <c r="Y725" s="3"/>
      <c r="Z725" s="3"/>
      <c r="AA725" s="3" t="s">
        <v>41</v>
      </c>
    </row>
    <row r="726" spans="1:27" x14ac:dyDescent="0.2">
      <c r="A726" s="5">
        <v>3458</v>
      </c>
      <c r="C726" s="3" t="s">
        <v>1421</v>
      </c>
      <c r="D726" s="3" t="s">
        <v>1422</v>
      </c>
      <c r="E726" s="3" t="s">
        <v>147</v>
      </c>
      <c r="F726" s="3" t="s">
        <v>234</v>
      </c>
      <c r="G726" s="3" t="s">
        <v>154</v>
      </c>
      <c r="H726" s="3" t="s">
        <v>32</v>
      </c>
      <c r="I726" s="3" t="s">
        <v>154</v>
      </c>
      <c r="J726" s="3" t="s">
        <v>48</v>
      </c>
      <c r="K726" s="3" t="s">
        <v>138</v>
      </c>
      <c r="L726" s="3" t="s">
        <v>83</v>
      </c>
      <c r="M726" t="b">
        <v>1</v>
      </c>
      <c r="N726" s="3" t="s">
        <v>139</v>
      </c>
      <c r="O726" s="3" t="s">
        <v>234</v>
      </c>
      <c r="P726" s="3" t="s">
        <v>234</v>
      </c>
      <c r="Q726" s="3" t="s">
        <v>116</v>
      </c>
      <c r="R726" s="3" t="s">
        <v>116</v>
      </c>
      <c r="S726" s="3"/>
      <c r="T726" s="2"/>
      <c r="U726" s="3" t="s">
        <v>83</v>
      </c>
      <c r="V726" s="3"/>
      <c r="W726" s="3" t="s">
        <v>39</v>
      </c>
      <c r="X726" s="3" t="s">
        <v>40</v>
      </c>
      <c r="Y726" s="3"/>
      <c r="Z726" s="3"/>
      <c r="AA726" s="3" t="s">
        <v>41</v>
      </c>
    </row>
    <row r="727" spans="1:27" x14ac:dyDescent="0.2">
      <c r="A727" s="5">
        <v>3459</v>
      </c>
      <c r="B727">
        <v>40233</v>
      </c>
      <c r="C727" s="3" t="s">
        <v>1423</v>
      </c>
      <c r="D727" s="3" t="s">
        <v>1424</v>
      </c>
      <c r="E727" s="3" t="s">
        <v>147</v>
      </c>
      <c r="F727" s="3" t="s">
        <v>234</v>
      </c>
      <c r="G727" s="3" t="s">
        <v>154</v>
      </c>
      <c r="H727" s="3" t="s">
        <v>32</v>
      </c>
      <c r="I727" s="3" t="s">
        <v>154</v>
      </c>
      <c r="J727" s="3" t="s">
        <v>48</v>
      </c>
      <c r="K727" s="3" t="s">
        <v>138</v>
      </c>
      <c r="L727" s="3" t="s">
        <v>83</v>
      </c>
      <c r="M727" t="b">
        <v>1</v>
      </c>
      <c r="N727" s="3" t="s">
        <v>139</v>
      </c>
      <c r="O727" s="3" t="s">
        <v>234</v>
      </c>
      <c r="P727" s="3" t="s">
        <v>234</v>
      </c>
      <c r="Q727" s="3" t="s">
        <v>116</v>
      </c>
      <c r="R727" s="3" t="s">
        <v>116</v>
      </c>
      <c r="S727" s="3"/>
      <c r="T727" s="2">
        <v>6009</v>
      </c>
      <c r="U727" s="3" t="s">
        <v>83</v>
      </c>
      <c r="V727" s="3"/>
      <c r="W727" s="3" t="s">
        <v>39</v>
      </c>
      <c r="X727" s="3" t="s">
        <v>40</v>
      </c>
      <c r="Y727" s="3"/>
      <c r="Z727" s="3"/>
      <c r="AA727" s="3" t="s">
        <v>41</v>
      </c>
    </row>
    <row r="728" spans="1:27" x14ac:dyDescent="0.2">
      <c r="A728" s="5">
        <v>3460</v>
      </c>
      <c r="B728">
        <v>39495</v>
      </c>
      <c r="C728" s="3" t="s">
        <v>1425</v>
      </c>
      <c r="D728" s="3" t="s">
        <v>1426</v>
      </c>
      <c r="E728" s="3" t="s">
        <v>147</v>
      </c>
      <c r="F728" s="3" t="s">
        <v>234</v>
      </c>
      <c r="G728" s="3" t="s">
        <v>154</v>
      </c>
      <c r="H728" s="3" t="s">
        <v>32</v>
      </c>
      <c r="I728" s="3" t="s">
        <v>154</v>
      </c>
      <c r="J728" s="3" t="s">
        <v>48</v>
      </c>
      <c r="K728" s="3" t="s">
        <v>138</v>
      </c>
      <c r="L728" s="3" t="s">
        <v>83</v>
      </c>
      <c r="M728" t="b">
        <v>1</v>
      </c>
      <c r="N728" s="3" t="s">
        <v>139</v>
      </c>
      <c r="O728" s="3" t="s">
        <v>234</v>
      </c>
      <c r="P728" s="3" t="s">
        <v>234</v>
      </c>
      <c r="Q728" s="3" t="s">
        <v>116</v>
      </c>
      <c r="R728" s="3" t="s">
        <v>116</v>
      </c>
      <c r="S728" s="3"/>
      <c r="T728" s="2">
        <v>6009</v>
      </c>
      <c r="U728" s="3" t="s">
        <v>83</v>
      </c>
      <c r="V728" s="3"/>
      <c r="W728" s="3" t="s">
        <v>39</v>
      </c>
      <c r="X728" s="3" t="s">
        <v>40</v>
      </c>
      <c r="Y728" s="3"/>
      <c r="Z728" s="3"/>
      <c r="AA728" s="3" t="s">
        <v>41</v>
      </c>
    </row>
    <row r="729" spans="1:27" x14ac:dyDescent="0.2">
      <c r="A729" s="5">
        <v>3461</v>
      </c>
      <c r="C729" s="3" t="s">
        <v>1427</v>
      </c>
      <c r="D729" s="3" t="s">
        <v>1428</v>
      </c>
      <c r="E729" s="3" t="s">
        <v>123</v>
      </c>
      <c r="F729" s="3" t="s">
        <v>124</v>
      </c>
      <c r="G729" s="3" t="s">
        <v>831</v>
      </c>
      <c r="H729" s="3" t="s">
        <v>32</v>
      </c>
      <c r="I729" s="3" t="s">
        <v>831</v>
      </c>
      <c r="J729" s="3" t="s">
        <v>48</v>
      </c>
      <c r="K729" s="3" t="s">
        <v>114</v>
      </c>
      <c r="L729" s="3" t="s">
        <v>115</v>
      </c>
      <c r="M729" t="b">
        <v>1</v>
      </c>
      <c r="N729" s="3" t="s">
        <v>73</v>
      </c>
      <c r="O729" s="3" t="s">
        <v>124</v>
      </c>
      <c r="P729" s="3" t="s">
        <v>124</v>
      </c>
      <c r="Q729" s="3" t="s">
        <v>36</v>
      </c>
      <c r="R729" s="3" t="s">
        <v>74</v>
      </c>
      <c r="S729" s="3"/>
      <c r="T729" s="2"/>
      <c r="U729" s="3" t="s">
        <v>115</v>
      </c>
      <c r="V729" s="3"/>
      <c r="W729" s="3" t="s">
        <v>39</v>
      </c>
      <c r="X729" s="3" t="s">
        <v>40</v>
      </c>
      <c r="Y729" s="3"/>
      <c r="Z729" s="3"/>
      <c r="AA729" s="3" t="s">
        <v>41</v>
      </c>
    </row>
    <row r="730" spans="1:27" x14ac:dyDescent="0.2">
      <c r="A730" s="5">
        <v>3462</v>
      </c>
      <c r="B730">
        <v>40032</v>
      </c>
      <c r="C730" s="3" t="s">
        <v>1429</v>
      </c>
      <c r="D730" s="3" t="s">
        <v>1430</v>
      </c>
      <c r="E730" s="3" t="s">
        <v>123</v>
      </c>
      <c r="F730" s="3" t="s">
        <v>124</v>
      </c>
      <c r="G730" s="3" t="s">
        <v>831</v>
      </c>
      <c r="H730" s="3" t="s">
        <v>32</v>
      </c>
      <c r="I730" s="3" t="s">
        <v>831</v>
      </c>
      <c r="J730" s="3" t="s">
        <v>48</v>
      </c>
      <c r="K730" s="3" t="s">
        <v>114</v>
      </c>
      <c r="L730" s="3" t="s">
        <v>115</v>
      </c>
      <c r="M730" t="b">
        <v>1</v>
      </c>
      <c r="N730" s="3" t="s">
        <v>73</v>
      </c>
      <c r="O730" s="3" t="s">
        <v>124</v>
      </c>
      <c r="P730" s="3" t="s">
        <v>124</v>
      </c>
      <c r="Q730" s="3" t="s">
        <v>36</v>
      </c>
      <c r="R730" s="3" t="s">
        <v>74</v>
      </c>
      <c r="S730" s="3"/>
      <c r="T730" s="2">
        <v>5057</v>
      </c>
      <c r="U730" s="3" t="s">
        <v>115</v>
      </c>
      <c r="V730" s="3"/>
      <c r="W730" s="3" t="s">
        <v>39</v>
      </c>
      <c r="X730" s="3" t="s">
        <v>40</v>
      </c>
      <c r="Y730" s="3"/>
      <c r="Z730" s="3"/>
      <c r="AA730" s="3" t="s">
        <v>41</v>
      </c>
    </row>
    <row r="731" spans="1:27" x14ac:dyDescent="0.2">
      <c r="A731" s="5">
        <v>3463</v>
      </c>
      <c r="B731">
        <v>39327</v>
      </c>
      <c r="C731" s="3" t="s">
        <v>1431</v>
      </c>
      <c r="D731" s="3" t="s">
        <v>1432</v>
      </c>
      <c r="E731" s="3" t="s">
        <v>111</v>
      </c>
      <c r="F731" s="3" t="s">
        <v>112</v>
      </c>
      <c r="G731" s="3" t="s">
        <v>831</v>
      </c>
      <c r="H731" s="3" t="s">
        <v>32</v>
      </c>
      <c r="I731" s="3" t="s">
        <v>831</v>
      </c>
      <c r="J731" s="3" t="s">
        <v>48</v>
      </c>
      <c r="K731" s="3" t="s">
        <v>114</v>
      </c>
      <c r="L731" s="3" t="s">
        <v>115</v>
      </c>
      <c r="M731" t="b">
        <v>1</v>
      </c>
      <c r="N731" s="3" t="s">
        <v>73</v>
      </c>
      <c r="O731" s="3" t="s">
        <v>112</v>
      </c>
      <c r="P731" s="3" t="s">
        <v>112</v>
      </c>
      <c r="Q731" s="3" t="s">
        <v>116</v>
      </c>
      <c r="R731" s="3" t="s">
        <v>116</v>
      </c>
      <c r="S731" s="3"/>
      <c r="T731" s="2">
        <v>5057</v>
      </c>
      <c r="U731" s="3" t="s">
        <v>115</v>
      </c>
      <c r="V731" s="3"/>
      <c r="W731" s="3" t="s">
        <v>39</v>
      </c>
      <c r="X731" s="3" t="s">
        <v>40</v>
      </c>
      <c r="Y731" s="3"/>
      <c r="Z731" s="3">
        <v>4808</v>
      </c>
      <c r="AA731" s="3" t="s">
        <v>41</v>
      </c>
    </row>
    <row r="732" spans="1:27" x14ac:dyDescent="0.2">
      <c r="A732" s="5">
        <v>3464</v>
      </c>
      <c r="C732" s="3" t="s">
        <v>1433</v>
      </c>
      <c r="D732" s="3" t="s">
        <v>1434</v>
      </c>
      <c r="E732" s="3" t="s">
        <v>91</v>
      </c>
      <c r="F732" s="3" t="s">
        <v>92</v>
      </c>
      <c r="G732" s="3" t="s">
        <v>100</v>
      </c>
      <c r="H732" s="3" t="s">
        <v>32</v>
      </c>
      <c r="I732" s="3" t="s">
        <v>100</v>
      </c>
      <c r="J732" s="3" t="s">
        <v>48</v>
      </c>
      <c r="K732" s="3" t="s">
        <v>101</v>
      </c>
      <c r="L732" s="3" t="s">
        <v>95</v>
      </c>
      <c r="M732" t="b">
        <v>1</v>
      </c>
      <c r="N732" s="3" t="s">
        <v>84</v>
      </c>
      <c r="O732" s="3" t="s">
        <v>92</v>
      </c>
      <c r="P732" s="3" t="s">
        <v>92</v>
      </c>
      <c r="Q732" s="3" t="s">
        <v>36</v>
      </c>
      <c r="R732" s="3" t="s">
        <v>74</v>
      </c>
      <c r="S732" s="3"/>
      <c r="T732" s="2"/>
      <c r="U732" s="3" t="s">
        <v>95</v>
      </c>
      <c r="V732" s="3"/>
      <c r="W732" s="3" t="s">
        <v>39</v>
      </c>
      <c r="X732" s="3" t="s">
        <v>40</v>
      </c>
      <c r="Y732" s="3"/>
      <c r="Z732" s="3"/>
      <c r="AA732" s="3" t="s">
        <v>41</v>
      </c>
    </row>
    <row r="733" spans="1:27" x14ac:dyDescent="0.2">
      <c r="A733" s="5">
        <v>3465</v>
      </c>
      <c r="B733">
        <v>39611</v>
      </c>
      <c r="C733" s="3" t="s">
        <v>1435</v>
      </c>
      <c r="D733" s="3" t="s">
        <v>1436</v>
      </c>
      <c r="E733" s="3" t="s">
        <v>91</v>
      </c>
      <c r="F733" s="3" t="s">
        <v>92</v>
      </c>
      <c r="G733" s="3" t="s">
        <v>100</v>
      </c>
      <c r="H733" s="3" t="s">
        <v>32</v>
      </c>
      <c r="I733" s="3" t="s">
        <v>100</v>
      </c>
      <c r="J733" s="3" t="s">
        <v>48</v>
      </c>
      <c r="K733" s="3" t="s">
        <v>101</v>
      </c>
      <c r="L733" s="3" t="s">
        <v>95</v>
      </c>
      <c r="M733" t="b">
        <v>1</v>
      </c>
      <c r="N733" s="3" t="s">
        <v>84</v>
      </c>
      <c r="O733" s="3" t="s">
        <v>92</v>
      </c>
      <c r="P733" s="3" t="s">
        <v>92</v>
      </c>
      <c r="Q733" s="3" t="s">
        <v>36</v>
      </c>
      <c r="R733" s="3" t="s">
        <v>74</v>
      </c>
      <c r="S733" s="3"/>
      <c r="T733" s="2">
        <v>4024</v>
      </c>
      <c r="U733" s="3" t="s">
        <v>95</v>
      </c>
      <c r="V733" s="3"/>
      <c r="W733" s="3" t="s">
        <v>39</v>
      </c>
      <c r="X733" s="3" t="s">
        <v>40</v>
      </c>
      <c r="Y733" s="3"/>
      <c r="Z733" s="3"/>
      <c r="AA733" s="3" t="s">
        <v>41</v>
      </c>
    </row>
    <row r="734" spans="1:27" x14ac:dyDescent="0.2">
      <c r="A734" s="5">
        <v>3466</v>
      </c>
      <c r="B734">
        <v>39615</v>
      </c>
      <c r="C734" s="3" t="s">
        <v>1437</v>
      </c>
      <c r="D734" s="3" t="s">
        <v>1438</v>
      </c>
      <c r="E734" s="3" t="s">
        <v>91</v>
      </c>
      <c r="F734" s="3" t="s">
        <v>92</v>
      </c>
      <c r="G734" s="3" t="s">
        <v>100</v>
      </c>
      <c r="H734" s="3" t="s">
        <v>32</v>
      </c>
      <c r="I734" s="3" t="s">
        <v>100</v>
      </c>
      <c r="J734" s="3" t="s">
        <v>48</v>
      </c>
      <c r="K734" s="3" t="s">
        <v>101</v>
      </c>
      <c r="L734" s="3" t="s">
        <v>95</v>
      </c>
      <c r="M734" t="b">
        <v>1</v>
      </c>
      <c r="N734" s="3" t="s">
        <v>84</v>
      </c>
      <c r="O734" s="3" t="s">
        <v>92</v>
      </c>
      <c r="P734" s="3" t="s">
        <v>92</v>
      </c>
      <c r="Q734" s="3" t="s">
        <v>36</v>
      </c>
      <c r="R734" s="3" t="s">
        <v>74</v>
      </c>
      <c r="S734" s="3"/>
      <c r="T734" s="2">
        <v>4024</v>
      </c>
      <c r="U734" s="3" t="s">
        <v>95</v>
      </c>
      <c r="V734" s="3"/>
      <c r="W734" s="3" t="s">
        <v>39</v>
      </c>
      <c r="X734" s="3" t="s">
        <v>40</v>
      </c>
      <c r="Y734" s="3"/>
      <c r="Z734" s="3">
        <v>1403</v>
      </c>
      <c r="AA734" s="3" t="s">
        <v>221</v>
      </c>
    </row>
    <row r="735" spans="1:27" x14ac:dyDescent="0.2">
      <c r="A735" s="5">
        <v>3467</v>
      </c>
      <c r="B735">
        <v>39836</v>
      </c>
      <c r="C735" s="3" t="s">
        <v>1439</v>
      </c>
      <c r="D735" s="3" t="s">
        <v>1440</v>
      </c>
      <c r="E735" s="3" t="s">
        <v>91</v>
      </c>
      <c r="F735" s="3" t="s">
        <v>92</v>
      </c>
      <c r="G735" s="3" t="s">
        <v>100</v>
      </c>
      <c r="H735" s="3" t="s">
        <v>32</v>
      </c>
      <c r="I735" s="3" t="s">
        <v>100</v>
      </c>
      <c r="J735" s="3" t="s">
        <v>48</v>
      </c>
      <c r="K735" s="3" t="s">
        <v>101</v>
      </c>
      <c r="L735" s="3" t="s">
        <v>95</v>
      </c>
      <c r="M735" t="b">
        <v>1</v>
      </c>
      <c r="N735" s="3" t="s">
        <v>84</v>
      </c>
      <c r="O735" s="3" t="s">
        <v>92</v>
      </c>
      <c r="P735" s="3" t="s">
        <v>92</v>
      </c>
      <c r="Q735" s="3" t="s">
        <v>36</v>
      </c>
      <c r="R735" s="3" t="s">
        <v>74</v>
      </c>
      <c r="S735" s="3"/>
      <c r="T735" s="2">
        <v>4024</v>
      </c>
      <c r="U735" s="3" t="s">
        <v>95</v>
      </c>
      <c r="V735" s="3"/>
      <c r="W735" s="3" t="s">
        <v>39</v>
      </c>
      <c r="X735" s="3" t="s">
        <v>40</v>
      </c>
      <c r="Y735" s="3"/>
      <c r="Z735" s="3"/>
      <c r="AA735" s="3" t="s">
        <v>41</v>
      </c>
    </row>
    <row r="736" spans="1:27" x14ac:dyDescent="0.2">
      <c r="A736" s="5">
        <v>3468</v>
      </c>
      <c r="C736" s="3"/>
      <c r="D736" s="3" t="s">
        <v>1441</v>
      </c>
      <c r="E736" s="3" t="s">
        <v>91</v>
      </c>
      <c r="F736" s="3" t="s">
        <v>92</v>
      </c>
      <c r="G736" s="3" t="s">
        <v>100</v>
      </c>
      <c r="H736" s="3" t="s">
        <v>32</v>
      </c>
      <c r="I736" s="3" t="s">
        <v>100</v>
      </c>
      <c r="J736" s="3" t="s">
        <v>48</v>
      </c>
      <c r="K736" s="3" t="s">
        <v>101</v>
      </c>
      <c r="L736" s="3" t="s">
        <v>95</v>
      </c>
      <c r="M736" t="b">
        <v>1</v>
      </c>
      <c r="N736" s="3" t="s">
        <v>84</v>
      </c>
      <c r="O736" s="3" t="s">
        <v>92</v>
      </c>
      <c r="P736" s="3" t="s">
        <v>92</v>
      </c>
      <c r="Q736" s="3" t="s">
        <v>36</v>
      </c>
      <c r="R736" s="3" t="s">
        <v>74</v>
      </c>
      <c r="S736" s="3"/>
      <c r="T736" s="2"/>
      <c r="U736" s="3" t="s">
        <v>95</v>
      </c>
      <c r="V736" s="3"/>
      <c r="W736" s="3" t="s">
        <v>39</v>
      </c>
      <c r="X736" s="3" t="s">
        <v>40</v>
      </c>
      <c r="Y736" s="3"/>
      <c r="Z736" s="3"/>
      <c r="AA736" s="3" t="s">
        <v>41</v>
      </c>
    </row>
    <row r="737" spans="1:27" x14ac:dyDescent="0.2">
      <c r="A737" s="5">
        <v>3469</v>
      </c>
      <c r="C737" s="3"/>
      <c r="D737" s="3" t="s">
        <v>1442</v>
      </c>
      <c r="E737" s="3" t="s">
        <v>174</v>
      </c>
      <c r="F737" s="3" t="s">
        <v>175</v>
      </c>
      <c r="G737" s="3" t="s">
        <v>100</v>
      </c>
      <c r="H737" s="3" t="s">
        <v>32</v>
      </c>
      <c r="I737" s="3" t="s">
        <v>100</v>
      </c>
      <c r="J737" s="3" t="s">
        <v>48</v>
      </c>
      <c r="K737" s="3" t="s">
        <v>101</v>
      </c>
      <c r="L737" s="3" t="s">
        <v>95</v>
      </c>
      <c r="M737" t="b">
        <v>1</v>
      </c>
      <c r="N737" s="3" t="s">
        <v>84</v>
      </c>
      <c r="O737" s="3" t="s">
        <v>175</v>
      </c>
      <c r="P737" s="3" t="s">
        <v>175</v>
      </c>
      <c r="Q737" s="3" t="s">
        <v>36</v>
      </c>
      <c r="R737" s="3" t="s">
        <v>74</v>
      </c>
      <c r="S737" s="3"/>
      <c r="T737" s="2"/>
      <c r="U737" s="3" t="s">
        <v>95</v>
      </c>
      <c r="V737" s="3"/>
      <c r="W737" s="3" t="s">
        <v>39</v>
      </c>
      <c r="X737" s="3" t="s">
        <v>40</v>
      </c>
      <c r="Y737" s="3"/>
      <c r="Z737" s="3"/>
      <c r="AA737" s="3" t="s">
        <v>41</v>
      </c>
    </row>
    <row r="738" spans="1:27" x14ac:dyDescent="0.2">
      <c r="A738" s="5">
        <v>3470</v>
      </c>
      <c r="B738">
        <v>39372</v>
      </c>
      <c r="C738" s="3" t="s">
        <v>1443</v>
      </c>
      <c r="D738" s="3" t="s">
        <v>1444</v>
      </c>
      <c r="E738" s="3" t="s">
        <v>91</v>
      </c>
      <c r="F738" s="3" t="s">
        <v>92</v>
      </c>
      <c r="G738" s="3" t="s">
        <v>100</v>
      </c>
      <c r="H738" s="3" t="s">
        <v>32</v>
      </c>
      <c r="I738" s="3" t="s">
        <v>100</v>
      </c>
      <c r="J738" s="3" t="s">
        <v>48</v>
      </c>
      <c r="K738" s="3" t="s">
        <v>101</v>
      </c>
      <c r="L738" s="3" t="s">
        <v>95</v>
      </c>
      <c r="M738" t="b">
        <v>1</v>
      </c>
      <c r="N738" s="3" t="s">
        <v>84</v>
      </c>
      <c r="O738" s="3" t="s">
        <v>92</v>
      </c>
      <c r="P738" s="3" t="s">
        <v>92</v>
      </c>
      <c r="Q738" s="3" t="s">
        <v>36</v>
      </c>
      <c r="R738" s="3" t="s">
        <v>74</v>
      </c>
      <c r="S738" s="3"/>
      <c r="T738" s="2">
        <v>4024</v>
      </c>
      <c r="U738" s="3" t="s">
        <v>95</v>
      </c>
      <c r="V738" s="3"/>
      <c r="W738" s="3" t="s">
        <v>39</v>
      </c>
      <c r="X738" s="3" t="s">
        <v>40</v>
      </c>
      <c r="Y738" s="3"/>
      <c r="Z738" s="3"/>
      <c r="AA738" s="3" t="s">
        <v>41</v>
      </c>
    </row>
    <row r="739" spans="1:27" x14ac:dyDescent="0.2">
      <c r="A739" s="5">
        <v>3471</v>
      </c>
      <c r="C739" s="3" t="s">
        <v>1445</v>
      </c>
      <c r="D739" s="3" t="s">
        <v>1446</v>
      </c>
      <c r="E739" s="3" t="s">
        <v>91</v>
      </c>
      <c r="F739" s="3" t="s">
        <v>92</v>
      </c>
      <c r="G739" s="3" t="s">
        <v>224</v>
      </c>
      <c r="H739" s="3" t="s">
        <v>32</v>
      </c>
      <c r="I739" s="3" t="s">
        <v>224</v>
      </c>
      <c r="J739" s="3" t="s">
        <v>48</v>
      </c>
      <c r="K739" s="3" t="s">
        <v>225</v>
      </c>
      <c r="L739" s="3" t="s">
        <v>95</v>
      </c>
      <c r="M739" t="b">
        <v>1</v>
      </c>
      <c r="N739" s="3" t="s">
        <v>84</v>
      </c>
      <c r="O739" s="3" t="s">
        <v>92</v>
      </c>
      <c r="P739" s="3" t="s">
        <v>92</v>
      </c>
      <c r="Q739" s="3" t="s">
        <v>36</v>
      </c>
      <c r="R739" s="3" t="s">
        <v>74</v>
      </c>
      <c r="S739" s="3"/>
      <c r="T739" s="2"/>
      <c r="U739" s="3" t="s">
        <v>95</v>
      </c>
      <c r="V739" s="3"/>
      <c r="W739" s="3" t="s">
        <v>39</v>
      </c>
      <c r="X739" s="3" t="s">
        <v>40</v>
      </c>
      <c r="Y739" s="3"/>
      <c r="Z739" s="3"/>
      <c r="AA739" s="3" t="s">
        <v>41</v>
      </c>
    </row>
    <row r="740" spans="1:27" x14ac:dyDescent="0.2">
      <c r="A740" s="5">
        <v>3472</v>
      </c>
      <c r="B740">
        <v>39704</v>
      </c>
      <c r="C740" s="3" t="s">
        <v>1447</v>
      </c>
      <c r="D740" s="3" t="s">
        <v>1448</v>
      </c>
      <c r="E740" s="3" t="s">
        <v>91</v>
      </c>
      <c r="F740" s="3" t="s">
        <v>92</v>
      </c>
      <c r="G740" s="3" t="s">
        <v>100</v>
      </c>
      <c r="H740" s="3" t="s">
        <v>32</v>
      </c>
      <c r="I740" s="3" t="s">
        <v>100</v>
      </c>
      <c r="J740" s="3" t="s">
        <v>48</v>
      </c>
      <c r="K740" s="3" t="s">
        <v>101</v>
      </c>
      <c r="L740" s="3" t="s">
        <v>95</v>
      </c>
      <c r="M740" t="b">
        <v>1</v>
      </c>
      <c r="N740" s="3" t="s">
        <v>84</v>
      </c>
      <c r="O740" s="3" t="s">
        <v>92</v>
      </c>
      <c r="P740" s="3" t="s">
        <v>92</v>
      </c>
      <c r="Q740" s="3" t="s">
        <v>36</v>
      </c>
      <c r="R740" s="3" t="s">
        <v>74</v>
      </c>
      <c r="S740" s="3"/>
      <c r="T740" s="2">
        <v>4024</v>
      </c>
      <c r="U740" s="3" t="s">
        <v>95</v>
      </c>
      <c r="V740" s="3"/>
      <c r="W740" s="3" t="s">
        <v>39</v>
      </c>
      <c r="X740" s="3" t="s">
        <v>40</v>
      </c>
      <c r="Y740" s="3"/>
      <c r="Z740" s="3"/>
      <c r="AA740" s="3" t="s">
        <v>41</v>
      </c>
    </row>
    <row r="741" spans="1:27" x14ac:dyDescent="0.2">
      <c r="A741" s="5">
        <v>3473</v>
      </c>
      <c r="C741" s="3" t="s">
        <v>1449</v>
      </c>
      <c r="D741" s="3" t="s">
        <v>1450</v>
      </c>
      <c r="E741" s="3" t="s">
        <v>91</v>
      </c>
      <c r="F741" s="3" t="s">
        <v>92</v>
      </c>
      <c r="G741" s="3" t="s">
        <v>100</v>
      </c>
      <c r="H741" s="3" t="s">
        <v>32</v>
      </c>
      <c r="I741" s="3" t="s">
        <v>100</v>
      </c>
      <c r="J741" s="3" t="s">
        <v>48</v>
      </c>
      <c r="K741" s="3" t="s">
        <v>101</v>
      </c>
      <c r="L741" s="3" t="s">
        <v>95</v>
      </c>
      <c r="M741" t="b">
        <v>1</v>
      </c>
      <c r="N741" s="3" t="s">
        <v>84</v>
      </c>
      <c r="O741" s="3" t="s">
        <v>92</v>
      </c>
      <c r="P741" s="3" t="s">
        <v>92</v>
      </c>
      <c r="Q741" s="3" t="s">
        <v>36</v>
      </c>
      <c r="R741" s="3" t="s">
        <v>74</v>
      </c>
      <c r="S741" s="3"/>
      <c r="T741" s="2"/>
      <c r="U741" s="3" t="s">
        <v>95</v>
      </c>
      <c r="V741" s="3"/>
      <c r="W741" s="3" t="s">
        <v>39</v>
      </c>
      <c r="X741" s="3" t="s">
        <v>40</v>
      </c>
      <c r="Y741" s="3"/>
      <c r="Z741" s="3">
        <v>1410</v>
      </c>
      <c r="AA741" s="3" t="s">
        <v>1451</v>
      </c>
    </row>
    <row r="742" spans="1:27" x14ac:dyDescent="0.2">
      <c r="A742" s="5">
        <v>3474</v>
      </c>
      <c r="C742" s="3"/>
      <c r="D742" s="3" t="s">
        <v>1452</v>
      </c>
      <c r="E742" s="3" t="s">
        <v>174</v>
      </c>
      <c r="F742" s="3" t="s">
        <v>175</v>
      </c>
      <c r="G742" s="3" t="s">
        <v>100</v>
      </c>
      <c r="H742" s="3" t="s">
        <v>32</v>
      </c>
      <c r="I742" s="3" t="s">
        <v>100</v>
      </c>
      <c r="J742" s="3" t="s">
        <v>48</v>
      </c>
      <c r="K742" s="3" t="s">
        <v>101</v>
      </c>
      <c r="L742" s="3" t="s">
        <v>95</v>
      </c>
      <c r="M742" t="b">
        <v>1</v>
      </c>
      <c r="N742" s="3" t="s">
        <v>84</v>
      </c>
      <c r="O742" s="3" t="s">
        <v>175</v>
      </c>
      <c r="P742" s="3" t="s">
        <v>175</v>
      </c>
      <c r="Q742" s="3" t="s">
        <v>36</v>
      </c>
      <c r="R742" s="3" t="s">
        <v>74</v>
      </c>
      <c r="S742" s="3"/>
      <c r="T742" s="2"/>
      <c r="U742" s="3" t="s">
        <v>95</v>
      </c>
      <c r="V742" s="3"/>
      <c r="W742" s="3" t="s">
        <v>39</v>
      </c>
      <c r="X742" s="3" t="s">
        <v>40</v>
      </c>
      <c r="Y742" s="3"/>
      <c r="Z742" s="3"/>
      <c r="AA742" s="3" t="s">
        <v>41</v>
      </c>
    </row>
    <row r="743" spans="1:27" x14ac:dyDescent="0.2">
      <c r="A743" s="5">
        <v>3475</v>
      </c>
      <c r="C743" s="3"/>
      <c r="D743" s="3" t="s">
        <v>1453</v>
      </c>
      <c r="E743" s="3" t="s">
        <v>174</v>
      </c>
      <c r="F743" s="3" t="s">
        <v>175</v>
      </c>
      <c r="G743" s="3" t="s">
        <v>100</v>
      </c>
      <c r="H743" s="3" t="s">
        <v>32</v>
      </c>
      <c r="I743" s="3" t="s">
        <v>100</v>
      </c>
      <c r="J743" s="3" t="s">
        <v>48</v>
      </c>
      <c r="K743" s="3" t="s">
        <v>101</v>
      </c>
      <c r="L743" s="3" t="s">
        <v>95</v>
      </c>
      <c r="M743" t="b">
        <v>1</v>
      </c>
      <c r="N743" s="3" t="s">
        <v>84</v>
      </c>
      <c r="O743" s="3" t="s">
        <v>175</v>
      </c>
      <c r="P743" s="3" t="s">
        <v>175</v>
      </c>
      <c r="Q743" s="3" t="s">
        <v>36</v>
      </c>
      <c r="R743" s="3" t="s">
        <v>74</v>
      </c>
      <c r="S743" s="3"/>
      <c r="T743" s="2"/>
      <c r="U743" s="3" t="s">
        <v>95</v>
      </c>
      <c r="V743" s="3"/>
      <c r="W743" s="3" t="s">
        <v>39</v>
      </c>
      <c r="X743" s="3" t="s">
        <v>40</v>
      </c>
      <c r="Y743" s="3"/>
      <c r="Z743" s="3"/>
      <c r="AA743" s="3" t="s">
        <v>41</v>
      </c>
    </row>
    <row r="744" spans="1:27" x14ac:dyDescent="0.2">
      <c r="A744" s="5">
        <v>3476</v>
      </c>
      <c r="C744" s="3" t="s">
        <v>1454</v>
      </c>
      <c r="D744" s="3" t="s">
        <v>1455</v>
      </c>
      <c r="E744" s="3" t="s">
        <v>91</v>
      </c>
      <c r="F744" s="3" t="s">
        <v>92</v>
      </c>
      <c r="G744" s="3" t="s">
        <v>224</v>
      </c>
      <c r="H744" s="3" t="s">
        <v>32</v>
      </c>
      <c r="I744" s="3" t="s">
        <v>224</v>
      </c>
      <c r="J744" s="3" t="s">
        <v>48</v>
      </c>
      <c r="K744" s="3" t="s">
        <v>225</v>
      </c>
      <c r="L744" s="3" t="s">
        <v>95</v>
      </c>
      <c r="M744" t="b">
        <v>1</v>
      </c>
      <c r="N744" s="3" t="s">
        <v>84</v>
      </c>
      <c r="O744" s="3" t="s">
        <v>92</v>
      </c>
      <c r="P744" s="3" t="s">
        <v>92</v>
      </c>
      <c r="Q744" s="3" t="s">
        <v>36</v>
      </c>
      <c r="R744" s="3" t="s">
        <v>74</v>
      </c>
      <c r="S744" s="3"/>
      <c r="T744" s="2"/>
      <c r="U744" s="3" t="s">
        <v>95</v>
      </c>
      <c r="V744" s="3"/>
      <c r="W744" s="3" t="s">
        <v>39</v>
      </c>
      <c r="X744" s="3" t="s">
        <v>40</v>
      </c>
      <c r="Y744" s="3"/>
      <c r="Z744" s="3"/>
      <c r="AA744" s="3" t="s">
        <v>41</v>
      </c>
    </row>
    <row r="745" spans="1:27" x14ac:dyDescent="0.2">
      <c r="A745" s="5">
        <v>3477</v>
      </c>
      <c r="C745" s="3" t="s">
        <v>1456</v>
      </c>
      <c r="D745" s="3" t="s">
        <v>1457</v>
      </c>
      <c r="E745" s="3" t="s">
        <v>91</v>
      </c>
      <c r="F745" s="3" t="s">
        <v>92</v>
      </c>
      <c r="G745" s="3" t="s">
        <v>224</v>
      </c>
      <c r="H745" s="3" t="s">
        <v>32</v>
      </c>
      <c r="I745" s="3" t="s">
        <v>224</v>
      </c>
      <c r="J745" s="3" t="s">
        <v>48</v>
      </c>
      <c r="K745" s="3" t="s">
        <v>225</v>
      </c>
      <c r="L745" s="3" t="s">
        <v>95</v>
      </c>
      <c r="M745" t="b">
        <v>1</v>
      </c>
      <c r="N745" s="3" t="s">
        <v>84</v>
      </c>
      <c r="O745" s="3" t="s">
        <v>92</v>
      </c>
      <c r="P745" s="3" t="s">
        <v>92</v>
      </c>
      <c r="Q745" s="3" t="s">
        <v>36</v>
      </c>
      <c r="R745" s="3" t="s">
        <v>74</v>
      </c>
      <c r="S745" s="3"/>
      <c r="T745" s="2"/>
      <c r="U745" s="3" t="s">
        <v>95</v>
      </c>
      <c r="V745" s="3"/>
      <c r="W745" s="3" t="s">
        <v>39</v>
      </c>
      <c r="X745" s="3" t="s">
        <v>40</v>
      </c>
      <c r="Y745" s="3"/>
      <c r="Z745" s="3"/>
      <c r="AA745" s="3" t="s">
        <v>41</v>
      </c>
    </row>
    <row r="746" spans="1:27" x14ac:dyDescent="0.2">
      <c r="A746" s="5">
        <v>3478</v>
      </c>
      <c r="B746">
        <v>39724</v>
      </c>
      <c r="C746" s="3" t="s">
        <v>1458</v>
      </c>
      <c r="D746" s="3" t="s">
        <v>1459</v>
      </c>
      <c r="E746" s="3" t="s">
        <v>91</v>
      </c>
      <c r="F746" s="3" t="s">
        <v>92</v>
      </c>
      <c r="G746" s="3" t="s">
        <v>224</v>
      </c>
      <c r="H746" s="3" t="s">
        <v>32</v>
      </c>
      <c r="I746" s="3" t="s">
        <v>224</v>
      </c>
      <c r="J746" s="3" t="s">
        <v>48</v>
      </c>
      <c r="K746" s="3" t="s">
        <v>225</v>
      </c>
      <c r="L746" s="3" t="s">
        <v>95</v>
      </c>
      <c r="M746" t="b">
        <v>0</v>
      </c>
      <c r="N746" s="3" t="s">
        <v>84</v>
      </c>
      <c r="O746" s="3" t="s">
        <v>92</v>
      </c>
      <c r="P746" s="3" t="s">
        <v>92</v>
      </c>
      <c r="Q746" s="3" t="s">
        <v>36</v>
      </c>
      <c r="R746" s="3" t="s">
        <v>74</v>
      </c>
      <c r="S746" s="3"/>
      <c r="T746" s="2">
        <v>4001</v>
      </c>
      <c r="U746" s="3" t="s">
        <v>95</v>
      </c>
      <c r="V746" s="3"/>
      <c r="W746" s="3" t="s">
        <v>39</v>
      </c>
      <c r="X746" s="3" t="s">
        <v>40</v>
      </c>
      <c r="Y746" s="3"/>
      <c r="Z746" s="3">
        <v>1391</v>
      </c>
      <c r="AA746" s="3" t="s">
        <v>546</v>
      </c>
    </row>
    <row r="747" spans="1:27" x14ac:dyDescent="0.2">
      <c r="A747" s="5">
        <v>3481</v>
      </c>
      <c r="B747">
        <v>39952</v>
      </c>
      <c r="C747" s="3" t="s">
        <v>1460</v>
      </c>
      <c r="D747" s="3" t="s">
        <v>1461</v>
      </c>
      <c r="E747" s="3" t="s">
        <v>123</v>
      </c>
      <c r="F747" s="3" t="s">
        <v>124</v>
      </c>
      <c r="G747" s="3" t="s">
        <v>813</v>
      </c>
      <c r="H747" s="3" t="s">
        <v>256</v>
      </c>
      <c r="I747" s="3" t="s">
        <v>813</v>
      </c>
      <c r="J747" s="3" t="s">
        <v>48</v>
      </c>
      <c r="K747" s="3" t="s">
        <v>114</v>
      </c>
      <c r="L747" s="3" t="s">
        <v>115</v>
      </c>
      <c r="M747" t="b">
        <v>1</v>
      </c>
      <c r="N747" s="3" t="s">
        <v>73</v>
      </c>
      <c r="O747" s="3" t="s">
        <v>124</v>
      </c>
      <c r="P747" s="3" t="s">
        <v>124</v>
      </c>
      <c r="Q747" s="3" t="s">
        <v>36</v>
      </c>
      <c r="R747" s="3" t="s">
        <v>74</v>
      </c>
      <c r="S747" s="3"/>
      <c r="T747" s="2">
        <v>3002</v>
      </c>
      <c r="U747" s="3" t="s">
        <v>814</v>
      </c>
      <c r="V747" s="3"/>
      <c r="W747" s="3" t="s">
        <v>39</v>
      </c>
      <c r="X747" s="3" t="s">
        <v>40</v>
      </c>
      <c r="Y747" s="3"/>
      <c r="Z747" s="3"/>
      <c r="AA747" s="3" t="s">
        <v>41</v>
      </c>
    </row>
    <row r="748" spans="1:27" x14ac:dyDescent="0.2">
      <c r="A748" s="5">
        <v>3482</v>
      </c>
      <c r="C748" s="3"/>
      <c r="D748" s="3" t="s">
        <v>1462</v>
      </c>
      <c r="E748" s="3" t="s">
        <v>123</v>
      </c>
      <c r="F748" s="3" t="s">
        <v>124</v>
      </c>
      <c r="G748" s="3" t="s">
        <v>113</v>
      </c>
      <c r="H748" s="3" t="s">
        <v>32</v>
      </c>
      <c r="I748" s="3" t="s">
        <v>113</v>
      </c>
      <c r="J748" s="3" t="s">
        <v>48</v>
      </c>
      <c r="K748" s="3" t="s">
        <v>114</v>
      </c>
      <c r="L748" s="3" t="s">
        <v>115</v>
      </c>
      <c r="M748" t="b">
        <v>1</v>
      </c>
      <c r="N748" s="3" t="s">
        <v>73</v>
      </c>
      <c r="O748" s="3" t="s">
        <v>124</v>
      </c>
      <c r="P748" s="3" t="s">
        <v>124</v>
      </c>
      <c r="Q748" s="3" t="s">
        <v>36</v>
      </c>
      <c r="R748" s="3" t="s">
        <v>74</v>
      </c>
      <c r="S748" s="3"/>
      <c r="T748" s="2"/>
      <c r="U748" s="3" t="s">
        <v>115</v>
      </c>
      <c r="V748" s="3"/>
      <c r="W748" s="3" t="s">
        <v>39</v>
      </c>
      <c r="X748" s="3" t="s">
        <v>40</v>
      </c>
      <c r="Y748" s="3"/>
      <c r="Z748" s="3"/>
      <c r="AA748" s="3" t="s">
        <v>41</v>
      </c>
    </row>
    <row r="749" spans="1:27" x14ac:dyDescent="0.2">
      <c r="A749" s="5">
        <v>3483</v>
      </c>
      <c r="C749" s="3"/>
      <c r="D749" s="3" t="s">
        <v>1463</v>
      </c>
      <c r="E749" s="3" t="s">
        <v>123</v>
      </c>
      <c r="F749" s="3" t="s">
        <v>124</v>
      </c>
      <c r="G749" s="3" t="s">
        <v>113</v>
      </c>
      <c r="H749" s="3" t="s">
        <v>32</v>
      </c>
      <c r="I749" s="3" t="s">
        <v>113</v>
      </c>
      <c r="J749" s="3" t="s">
        <v>48</v>
      </c>
      <c r="K749" s="3" t="s">
        <v>114</v>
      </c>
      <c r="L749" s="3" t="s">
        <v>115</v>
      </c>
      <c r="M749" t="b">
        <v>1</v>
      </c>
      <c r="N749" s="3" t="s">
        <v>73</v>
      </c>
      <c r="O749" s="3" t="s">
        <v>124</v>
      </c>
      <c r="P749" s="3" t="s">
        <v>124</v>
      </c>
      <c r="Q749" s="3" t="s">
        <v>36</v>
      </c>
      <c r="R749" s="3" t="s">
        <v>74</v>
      </c>
      <c r="S749" s="3"/>
      <c r="T749" s="2"/>
      <c r="U749" s="3" t="s">
        <v>115</v>
      </c>
      <c r="V749" s="3"/>
      <c r="W749" s="3" t="s">
        <v>39</v>
      </c>
      <c r="X749" s="3" t="s">
        <v>40</v>
      </c>
      <c r="Y749" s="3"/>
      <c r="Z749" s="3"/>
      <c r="AA749" s="3" t="s">
        <v>41</v>
      </c>
    </row>
    <row r="750" spans="1:27" x14ac:dyDescent="0.2">
      <c r="A750" s="5">
        <v>3484</v>
      </c>
      <c r="B750">
        <v>39549</v>
      </c>
      <c r="C750" s="3" t="s">
        <v>1464</v>
      </c>
      <c r="D750" s="3" t="s">
        <v>1465</v>
      </c>
      <c r="E750" s="3" t="s">
        <v>346</v>
      </c>
      <c r="F750" s="3" t="s">
        <v>450</v>
      </c>
      <c r="G750" s="3" t="s">
        <v>113</v>
      </c>
      <c r="H750" s="3" t="s">
        <v>32</v>
      </c>
      <c r="I750" s="3" t="s">
        <v>113</v>
      </c>
      <c r="J750" s="3" t="s">
        <v>48</v>
      </c>
      <c r="K750" s="3" t="s">
        <v>114</v>
      </c>
      <c r="L750" s="3" t="s">
        <v>115</v>
      </c>
      <c r="M750" t="b">
        <v>1</v>
      </c>
      <c r="N750" s="3" t="s">
        <v>73</v>
      </c>
      <c r="O750" s="3" t="s">
        <v>450</v>
      </c>
      <c r="P750" s="3" t="s">
        <v>124</v>
      </c>
      <c r="Q750" s="3" t="s">
        <v>36</v>
      </c>
      <c r="R750" s="3" t="s">
        <v>74</v>
      </c>
      <c r="S750" s="3"/>
      <c r="T750" s="2">
        <v>3000</v>
      </c>
      <c r="U750" s="3" t="s">
        <v>115</v>
      </c>
      <c r="V750" s="3"/>
      <c r="W750" s="3" t="s">
        <v>39</v>
      </c>
      <c r="X750" s="3" t="s">
        <v>40</v>
      </c>
      <c r="Y750" s="3"/>
      <c r="Z750" s="3"/>
      <c r="AA750" s="3" t="s">
        <v>41</v>
      </c>
    </row>
    <row r="751" spans="1:27" x14ac:dyDescent="0.2">
      <c r="A751" s="5">
        <v>3486</v>
      </c>
      <c r="B751">
        <v>39701</v>
      </c>
      <c r="C751" s="3" t="s">
        <v>1466</v>
      </c>
      <c r="D751" s="3" t="s">
        <v>1467</v>
      </c>
      <c r="E751" s="3" t="s">
        <v>123</v>
      </c>
      <c r="F751" s="3" t="s">
        <v>124</v>
      </c>
      <c r="G751" s="3" t="s">
        <v>113</v>
      </c>
      <c r="H751" s="3" t="s">
        <v>32</v>
      </c>
      <c r="I751" s="3" t="s">
        <v>113</v>
      </c>
      <c r="J751" s="3" t="s">
        <v>48</v>
      </c>
      <c r="K751" s="3" t="s">
        <v>114</v>
      </c>
      <c r="L751" s="3" t="s">
        <v>115</v>
      </c>
      <c r="M751" t="b">
        <v>0</v>
      </c>
      <c r="N751" s="3" t="s">
        <v>73</v>
      </c>
      <c r="O751" s="3" t="s">
        <v>124</v>
      </c>
      <c r="P751" s="3" t="s">
        <v>124</v>
      </c>
      <c r="Q751" s="3" t="s">
        <v>36</v>
      </c>
      <c r="R751" s="3" t="s">
        <v>74</v>
      </c>
      <c r="S751" s="3"/>
      <c r="T751" s="2">
        <v>3000</v>
      </c>
      <c r="U751" s="3" t="s">
        <v>115</v>
      </c>
      <c r="V751" s="3"/>
      <c r="W751" s="3" t="s">
        <v>39</v>
      </c>
      <c r="X751" s="3" t="s">
        <v>40</v>
      </c>
      <c r="Y751" s="3"/>
      <c r="Z751" s="3">
        <v>2593</v>
      </c>
      <c r="AA751" s="3" t="s">
        <v>221</v>
      </c>
    </row>
    <row r="752" spans="1:27" x14ac:dyDescent="0.2">
      <c r="A752" s="5">
        <v>3487</v>
      </c>
      <c r="C752" s="3" t="s">
        <v>1468</v>
      </c>
      <c r="D752" s="3" t="s">
        <v>1469</v>
      </c>
      <c r="E752" s="3" t="s">
        <v>123</v>
      </c>
      <c r="F752" s="3" t="s">
        <v>124</v>
      </c>
      <c r="G752" s="3" t="s">
        <v>113</v>
      </c>
      <c r="H752" s="3" t="s">
        <v>32</v>
      </c>
      <c r="I752" s="3" t="s">
        <v>113</v>
      </c>
      <c r="J752" s="3" t="s">
        <v>48</v>
      </c>
      <c r="K752" s="3" t="s">
        <v>114</v>
      </c>
      <c r="L752" s="3" t="s">
        <v>115</v>
      </c>
      <c r="M752" t="b">
        <v>1</v>
      </c>
      <c r="N752" s="3" t="s">
        <v>73</v>
      </c>
      <c r="O752" s="3" t="s">
        <v>124</v>
      </c>
      <c r="P752" s="3" t="s">
        <v>124</v>
      </c>
      <c r="Q752" s="3" t="s">
        <v>36</v>
      </c>
      <c r="R752" s="3" t="s">
        <v>74</v>
      </c>
      <c r="S752" s="3"/>
      <c r="T752" s="2"/>
      <c r="U752" s="3" t="s">
        <v>115</v>
      </c>
      <c r="V752" s="3"/>
      <c r="W752" s="3" t="s">
        <v>39</v>
      </c>
      <c r="X752" s="3" t="s">
        <v>40</v>
      </c>
      <c r="Y752" s="3"/>
      <c r="Z752" s="3"/>
      <c r="AA752" s="3" t="s">
        <v>41</v>
      </c>
    </row>
    <row r="753" spans="1:27" x14ac:dyDescent="0.2">
      <c r="A753" s="5">
        <v>3488</v>
      </c>
      <c r="B753">
        <v>39284</v>
      </c>
      <c r="C753" s="3" t="s">
        <v>1470</v>
      </c>
      <c r="D753" s="3" t="s">
        <v>1471</v>
      </c>
      <c r="E753" s="3" t="s">
        <v>123</v>
      </c>
      <c r="F753" s="3" t="s">
        <v>124</v>
      </c>
      <c r="G753" s="3" t="s">
        <v>113</v>
      </c>
      <c r="H753" s="3" t="s">
        <v>32</v>
      </c>
      <c r="I753" s="3" t="s">
        <v>113</v>
      </c>
      <c r="J753" s="3" t="s">
        <v>48</v>
      </c>
      <c r="K753" s="3" t="s">
        <v>114</v>
      </c>
      <c r="L753" s="3" t="s">
        <v>115</v>
      </c>
      <c r="M753" t="b">
        <v>1</v>
      </c>
      <c r="N753" s="3" t="s">
        <v>73</v>
      </c>
      <c r="O753" s="3" t="s">
        <v>124</v>
      </c>
      <c r="P753" s="3" t="s">
        <v>124</v>
      </c>
      <c r="Q753" s="3" t="s">
        <v>36</v>
      </c>
      <c r="R753" s="3" t="s">
        <v>74</v>
      </c>
      <c r="S753" s="3"/>
      <c r="T753" s="2">
        <v>3000</v>
      </c>
      <c r="U753" s="3" t="s">
        <v>115</v>
      </c>
      <c r="V753" s="3"/>
      <c r="W753" s="3" t="s">
        <v>39</v>
      </c>
      <c r="X753" s="3" t="s">
        <v>40</v>
      </c>
      <c r="Y753" s="3"/>
      <c r="Z753" s="3">
        <v>4317</v>
      </c>
      <c r="AA753" s="3" t="s">
        <v>316</v>
      </c>
    </row>
    <row r="754" spans="1:27" x14ac:dyDescent="0.2">
      <c r="A754" s="5">
        <v>3489</v>
      </c>
      <c r="B754">
        <v>39698</v>
      </c>
      <c r="C754" s="3" t="s">
        <v>1472</v>
      </c>
      <c r="D754" s="3" t="s">
        <v>1473</v>
      </c>
      <c r="E754" s="3" t="s">
        <v>346</v>
      </c>
      <c r="F754" s="3" t="s">
        <v>450</v>
      </c>
      <c r="G754" s="3" t="s">
        <v>113</v>
      </c>
      <c r="H754" s="3" t="s">
        <v>32</v>
      </c>
      <c r="I754" s="3" t="s">
        <v>113</v>
      </c>
      <c r="J754" s="3" t="s">
        <v>48</v>
      </c>
      <c r="K754" s="3" t="s">
        <v>114</v>
      </c>
      <c r="L754" s="3" t="s">
        <v>115</v>
      </c>
      <c r="M754" t="b">
        <v>1</v>
      </c>
      <c r="N754" s="3" t="s">
        <v>73</v>
      </c>
      <c r="O754" s="3" t="s">
        <v>450</v>
      </c>
      <c r="P754" s="3" t="s">
        <v>124</v>
      </c>
      <c r="Q754" s="3" t="s">
        <v>36</v>
      </c>
      <c r="R754" s="3" t="s">
        <v>74</v>
      </c>
      <c r="S754" s="3"/>
      <c r="T754" s="2">
        <v>3000</v>
      </c>
      <c r="U754" s="3" t="s">
        <v>115</v>
      </c>
      <c r="V754" s="3"/>
      <c r="W754" s="3" t="s">
        <v>39</v>
      </c>
      <c r="X754" s="3" t="s">
        <v>40</v>
      </c>
      <c r="Y754" s="3"/>
      <c r="Z754" s="3"/>
      <c r="AA754" s="3" t="s">
        <v>41</v>
      </c>
    </row>
    <row r="755" spans="1:27" x14ac:dyDescent="0.2">
      <c r="A755" s="5">
        <v>3490</v>
      </c>
      <c r="B755">
        <v>39506</v>
      </c>
      <c r="C755" s="3" t="s">
        <v>1474</v>
      </c>
      <c r="D755" s="3" t="s">
        <v>1475</v>
      </c>
      <c r="E755" s="3" t="s">
        <v>123</v>
      </c>
      <c r="F755" s="3" t="s">
        <v>124</v>
      </c>
      <c r="G755" s="3" t="s">
        <v>113</v>
      </c>
      <c r="H755" s="3" t="s">
        <v>32</v>
      </c>
      <c r="I755" s="3" t="s">
        <v>113</v>
      </c>
      <c r="J755" s="3" t="s">
        <v>48</v>
      </c>
      <c r="K755" s="3" t="s">
        <v>114</v>
      </c>
      <c r="L755" s="3" t="s">
        <v>115</v>
      </c>
      <c r="M755" t="b">
        <v>1</v>
      </c>
      <c r="N755" s="3" t="s">
        <v>73</v>
      </c>
      <c r="O755" s="3" t="s">
        <v>124</v>
      </c>
      <c r="P755" s="3" t="s">
        <v>124</v>
      </c>
      <c r="Q755" s="3" t="s">
        <v>36</v>
      </c>
      <c r="R755" s="3" t="s">
        <v>74</v>
      </c>
      <c r="S755" s="3"/>
      <c r="T755" s="2">
        <v>3000</v>
      </c>
      <c r="U755" s="3" t="s">
        <v>115</v>
      </c>
      <c r="V755" s="3"/>
      <c r="W755" s="3" t="s">
        <v>39</v>
      </c>
      <c r="X755" s="3" t="s">
        <v>40</v>
      </c>
      <c r="Y755" s="3"/>
      <c r="Z755" s="3"/>
      <c r="AA755" s="3" t="s">
        <v>41</v>
      </c>
    </row>
    <row r="756" spans="1:27" x14ac:dyDescent="0.2">
      <c r="A756" s="5">
        <v>3491</v>
      </c>
      <c r="C756" s="3" t="s">
        <v>1476</v>
      </c>
      <c r="D756" s="3" t="s">
        <v>1477</v>
      </c>
      <c r="E756" s="3" t="s">
        <v>123</v>
      </c>
      <c r="F756" s="3" t="s">
        <v>124</v>
      </c>
      <c r="G756" s="3" t="s">
        <v>113</v>
      </c>
      <c r="H756" s="3" t="s">
        <v>32</v>
      </c>
      <c r="I756" s="3" t="s">
        <v>113</v>
      </c>
      <c r="J756" s="3" t="s">
        <v>48</v>
      </c>
      <c r="K756" s="3" t="s">
        <v>114</v>
      </c>
      <c r="L756" s="3" t="s">
        <v>115</v>
      </c>
      <c r="M756" t="b">
        <v>1</v>
      </c>
      <c r="N756" s="3" t="s">
        <v>73</v>
      </c>
      <c r="O756" s="3" t="s">
        <v>124</v>
      </c>
      <c r="P756" s="3" t="s">
        <v>124</v>
      </c>
      <c r="Q756" s="3" t="s">
        <v>36</v>
      </c>
      <c r="R756" s="3" t="s">
        <v>74</v>
      </c>
      <c r="S756" s="3"/>
      <c r="T756" s="2"/>
      <c r="U756" s="3" t="s">
        <v>115</v>
      </c>
      <c r="V756" s="3"/>
      <c r="W756" s="3" t="s">
        <v>39</v>
      </c>
      <c r="X756" s="3" t="s">
        <v>40</v>
      </c>
      <c r="Y756" s="3"/>
      <c r="Z756" s="3"/>
      <c r="AA756" s="3" t="s">
        <v>41</v>
      </c>
    </row>
    <row r="757" spans="1:27" x14ac:dyDescent="0.2">
      <c r="A757" s="5">
        <v>3492</v>
      </c>
      <c r="C757" s="3" t="s">
        <v>1478</v>
      </c>
      <c r="D757" s="3" t="s">
        <v>1479</v>
      </c>
      <c r="E757" s="3" t="s">
        <v>123</v>
      </c>
      <c r="F757" s="3" t="s">
        <v>124</v>
      </c>
      <c r="G757" s="3" t="s">
        <v>113</v>
      </c>
      <c r="H757" s="3" t="s">
        <v>32</v>
      </c>
      <c r="I757" s="3" t="s">
        <v>113</v>
      </c>
      <c r="J757" s="3" t="s">
        <v>48</v>
      </c>
      <c r="K757" s="3" t="s">
        <v>114</v>
      </c>
      <c r="L757" s="3" t="s">
        <v>115</v>
      </c>
      <c r="M757" t="b">
        <v>1</v>
      </c>
      <c r="N757" s="3" t="s">
        <v>73</v>
      </c>
      <c r="O757" s="3" t="s">
        <v>124</v>
      </c>
      <c r="P757" s="3" t="s">
        <v>124</v>
      </c>
      <c r="Q757" s="3" t="s">
        <v>36</v>
      </c>
      <c r="R757" s="3" t="s">
        <v>74</v>
      </c>
      <c r="S757" s="3"/>
      <c r="T757" s="2"/>
      <c r="U757" s="3" t="s">
        <v>115</v>
      </c>
      <c r="V757" s="3"/>
      <c r="W757" s="3" t="s">
        <v>39</v>
      </c>
      <c r="X757" s="3" t="s">
        <v>40</v>
      </c>
      <c r="Y757" s="3"/>
      <c r="Z757" s="3"/>
      <c r="AA757" s="3" t="s">
        <v>41</v>
      </c>
    </row>
    <row r="758" spans="1:27" x14ac:dyDescent="0.2">
      <c r="A758" s="5">
        <v>3493</v>
      </c>
      <c r="B758">
        <v>39697</v>
      </c>
      <c r="C758" s="3" t="s">
        <v>1480</v>
      </c>
      <c r="D758" s="3" t="s">
        <v>1481</v>
      </c>
      <c r="E758" s="3" t="s">
        <v>123</v>
      </c>
      <c r="F758" s="3" t="s">
        <v>124</v>
      </c>
      <c r="G758" s="3" t="s">
        <v>113</v>
      </c>
      <c r="H758" s="3" t="s">
        <v>32</v>
      </c>
      <c r="I758" s="3" t="s">
        <v>113</v>
      </c>
      <c r="J758" s="3" t="s">
        <v>48</v>
      </c>
      <c r="K758" s="3" t="s">
        <v>114</v>
      </c>
      <c r="L758" s="3" t="s">
        <v>115</v>
      </c>
      <c r="M758" t="b">
        <v>1</v>
      </c>
      <c r="N758" s="3" t="s">
        <v>73</v>
      </c>
      <c r="O758" s="3" t="s">
        <v>124</v>
      </c>
      <c r="P758" s="3" t="s">
        <v>124</v>
      </c>
      <c r="Q758" s="3" t="s">
        <v>36</v>
      </c>
      <c r="R758" s="3" t="s">
        <v>74</v>
      </c>
      <c r="S758" s="3"/>
      <c r="T758" s="2">
        <v>3000</v>
      </c>
      <c r="U758" s="3" t="s">
        <v>115</v>
      </c>
      <c r="V758" s="3"/>
      <c r="W758" s="3" t="s">
        <v>39</v>
      </c>
      <c r="X758" s="3" t="s">
        <v>40</v>
      </c>
      <c r="Y758" s="3"/>
      <c r="Z758" s="3"/>
      <c r="AA758" s="3" t="s">
        <v>41</v>
      </c>
    </row>
    <row r="759" spans="1:27" x14ac:dyDescent="0.2">
      <c r="A759" s="5">
        <v>3494</v>
      </c>
      <c r="B759">
        <v>39748</v>
      </c>
      <c r="C759" s="3" t="s">
        <v>1482</v>
      </c>
      <c r="D759" s="3" t="s">
        <v>1483</v>
      </c>
      <c r="E759" s="3" t="s">
        <v>346</v>
      </c>
      <c r="F759" s="3" t="s">
        <v>450</v>
      </c>
      <c r="G759" s="3" t="s">
        <v>113</v>
      </c>
      <c r="H759" s="3" t="s">
        <v>32</v>
      </c>
      <c r="I759" s="3" t="s">
        <v>113</v>
      </c>
      <c r="J759" s="3" t="s">
        <v>48</v>
      </c>
      <c r="K759" s="3" t="s">
        <v>114</v>
      </c>
      <c r="L759" s="3" t="s">
        <v>115</v>
      </c>
      <c r="M759" t="b">
        <v>1</v>
      </c>
      <c r="N759" s="3" t="s">
        <v>73</v>
      </c>
      <c r="O759" s="3" t="s">
        <v>450</v>
      </c>
      <c r="P759" s="3" t="s">
        <v>124</v>
      </c>
      <c r="Q759" s="3" t="s">
        <v>36</v>
      </c>
      <c r="R759" s="3" t="s">
        <v>74</v>
      </c>
      <c r="S759" s="3"/>
      <c r="T759" s="2">
        <v>3000</v>
      </c>
      <c r="U759" s="3" t="s">
        <v>115</v>
      </c>
      <c r="V759" s="3"/>
      <c r="W759" s="3" t="s">
        <v>39</v>
      </c>
      <c r="X759" s="3" t="s">
        <v>40</v>
      </c>
      <c r="Y759" s="3"/>
      <c r="Z759" s="3"/>
      <c r="AA759" s="3" t="s">
        <v>41</v>
      </c>
    </row>
    <row r="760" spans="1:27" x14ac:dyDescent="0.2">
      <c r="A760" s="5">
        <v>3495</v>
      </c>
      <c r="C760" s="3"/>
      <c r="D760" s="3" t="s">
        <v>1484</v>
      </c>
      <c r="E760" s="3" t="s">
        <v>174</v>
      </c>
      <c r="F760" s="3" t="s">
        <v>175</v>
      </c>
      <c r="G760" s="3" t="s">
        <v>113</v>
      </c>
      <c r="H760" s="3" t="s">
        <v>32</v>
      </c>
      <c r="I760" s="3" t="s">
        <v>113</v>
      </c>
      <c r="J760" s="3" t="s">
        <v>48</v>
      </c>
      <c r="K760" s="3" t="s">
        <v>114</v>
      </c>
      <c r="L760" s="3" t="s">
        <v>115</v>
      </c>
      <c r="M760" t="b">
        <v>1</v>
      </c>
      <c r="N760" s="3" t="s">
        <v>84</v>
      </c>
      <c r="O760" s="3" t="s">
        <v>175</v>
      </c>
      <c r="P760" s="3" t="s">
        <v>175</v>
      </c>
      <c r="Q760" s="3" t="s">
        <v>36</v>
      </c>
      <c r="R760" s="3" t="s">
        <v>74</v>
      </c>
      <c r="S760" s="3"/>
      <c r="T760" s="2"/>
      <c r="U760" s="3" t="s">
        <v>115</v>
      </c>
      <c r="V760" s="3"/>
      <c r="W760" s="3" t="s">
        <v>39</v>
      </c>
      <c r="X760" s="3" t="s">
        <v>40</v>
      </c>
      <c r="Y760" s="3"/>
      <c r="Z760" s="3"/>
      <c r="AA760" s="3" t="s">
        <v>41</v>
      </c>
    </row>
    <row r="761" spans="1:27" x14ac:dyDescent="0.2">
      <c r="A761" s="5">
        <v>3496</v>
      </c>
      <c r="C761" s="3" t="s">
        <v>1485</v>
      </c>
      <c r="D761" s="3" t="s">
        <v>1486</v>
      </c>
      <c r="E761" s="3" t="s">
        <v>119</v>
      </c>
      <c r="F761" s="3" t="s">
        <v>120</v>
      </c>
      <c r="G761" s="3" t="s">
        <v>113</v>
      </c>
      <c r="H761" s="3" t="s">
        <v>32</v>
      </c>
      <c r="I761" s="3" t="s">
        <v>113</v>
      </c>
      <c r="J761" s="3" t="s">
        <v>48</v>
      </c>
      <c r="K761" s="3" t="s">
        <v>114</v>
      </c>
      <c r="L761" s="3" t="s">
        <v>115</v>
      </c>
      <c r="M761" t="b">
        <v>1</v>
      </c>
      <c r="N761" s="3" t="s">
        <v>73</v>
      </c>
      <c r="O761" s="3" t="s">
        <v>120</v>
      </c>
      <c r="P761" s="3" t="s">
        <v>120</v>
      </c>
      <c r="Q761" s="3" t="s">
        <v>36</v>
      </c>
      <c r="R761" s="3" t="s">
        <v>74</v>
      </c>
      <c r="S761" s="3"/>
      <c r="T761" s="2"/>
      <c r="U761" s="3" t="s">
        <v>115</v>
      </c>
      <c r="V761" s="3"/>
      <c r="W761" s="3" t="s">
        <v>39</v>
      </c>
      <c r="X761" s="3" t="s">
        <v>40</v>
      </c>
      <c r="Y761" s="3"/>
      <c r="Z761" s="3"/>
      <c r="AA761" s="3" t="s">
        <v>41</v>
      </c>
    </row>
    <row r="762" spans="1:27" x14ac:dyDescent="0.2">
      <c r="A762" s="5">
        <v>3498</v>
      </c>
      <c r="C762" s="3" t="s">
        <v>1487</v>
      </c>
      <c r="D762" s="3" t="s">
        <v>1488</v>
      </c>
      <c r="E762" s="3" t="s">
        <v>119</v>
      </c>
      <c r="F762" s="3" t="s">
        <v>120</v>
      </c>
      <c r="G762" s="3" t="s">
        <v>113</v>
      </c>
      <c r="H762" s="3" t="s">
        <v>32</v>
      </c>
      <c r="I762" s="3" t="s">
        <v>113</v>
      </c>
      <c r="J762" s="3" t="s">
        <v>48</v>
      </c>
      <c r="K762" s="3" t="s">
        <v>114</v>
      </c>
      <c r="L762" s="3" t="s">
        <v>115</v>
      </c>
      <c r="M762" t="b">
        <v>1</v>
      </c>
      <c r="N762" s="3" t="s">
        <v>73</v>
      </c>
      <c r="O762" s="3" t="s">
        <v>120</v>
      </c>
      <c r="P762" s="3" t="s">
        <v>120</v>
      </c>
      <c r="Q762" s="3" t="s">
        <v>36</v>
      </c>
      <c r="R762" s="3" t="s">
        <v>74</v>
      </c>
      <c r="S762" s="3"/>
      <c r="T762" s="2"/>
      <c r="U762" s="3" t="s">
        <v>115</v>
      </c>
      <c r="V762" s="3"/>
      <c r="W762" s="3" t="s">
        <v>39</v>
      </c>
      <c r="X762" s="3" t="s">
        <v>40</v>
      </c>
      <c r="Y762" s="3"/>
      <c r="Z762" s="3"/>
      <c r="AA762" s="3" t="s">
        <v>41</v>
      </c>
    </row>
    <row r="763" spans="1:27" x14ac:dyDescent="0.2">
      <c r="A763" s="5">
        <v>3499</v>
      </c>
      <c r="C763" s="3" t="s">
        <v>1489</v>
      </c>
      <c r="D763" s="3" t="s">
        <v>1490</v>
      </c>
      <c r="E763" s="3" t="s">
        <v>119</v>
      </c>
      <c r="F763" s="3" t="s">
        <v>120</v>
      </c>
      <c r="G763" s="3" t="s">
        <v>113</v>
      </c>
      <c r="H763" s="3" t="s">
        <v>32</v>
      </c>
      <c r="I763" s="3" t="s">
        <v>113</v>
      </c>
      <c r="J763" s="3" t="s">
        <v>48</v>
      </c>
      <c r="K763" s="3" t="s">
        <v>114</v>
      </c>
      <c r="L763" s="3" t="s">
        <v>115</v>
      </c>
      <c r="M763" t="b">
        <v>1</v>
      </c>
      <c r="N763" s="3" t="s">
        <v>73</v>
      </c>
      <c r="O763" s="3" t="s">
        <v>120</v>
      </c>
      <c r="P763" s="3" t="s">
        <v>120</v>
      </c>
      <c r="Q763" s="3" t="s">
        <v>36</v>
      </c>
      <c r="R763" s="3" t="s">
        <v>74</v>
      </c>
      <c r="S763" s="3"/>
      <c r="T763" s="2"/>
      <c r="U763" s="3" t="s">
        <v>115</v>
      </c>
      <c r="V763" s="3"/>
      <c r="W763" s="3" t="s">
        <v>39</v>
      </c>
      <c r="X763" s="3" t="s">
        <v>40</v>
      </c>
      <c r="Y763" s="3"/>
      <c r="Z763" s="3"/>
      <c r="AA763" s="3" t="s">
        <v>41</v>
      </c>
    </row>
    <row r="764" spans="1:27" x14ac:dyDescent="0.2">
      <c r="A764" s="5">
        <v>3500</v>
      </c>
      <c r="C764" s="3" t="s">
        <v>1491</v>
      </c>
      <c r="D764" s="3" t="s">
        <v>1492</v>
      </c>
      <c r="E764" s="3" t="s">
        <v>119</v>
      </c>
      <c r="F764" s="3" t="s">
        <v>120</v>
      </c>
      <c r="G764" s="3" t="s">
        <v>113</v>
      </c>
      <c r="H764" s="3" t="s">
        <v>32</v>
      </c>
      <c r="I764" s="3" t="s">
        <v>113</v>
      </c>
      <c r="J764" s="3" t="s">
        <v>48</v>
      </c>
      <c r="K764" s="3" t="s">
        <v>114</v>
      </c>
      <c r="L764" s="3" t="s">
        <v>115</v>
      </c>
      <c r="M764" t="b">
        <v>1</v>
      </c>
      <c r="N764" s="3" t="s">
        <v>73</v>
      </c>
      <c r="O764" s="3" t="s">
        <v>120</v>
      </c>
      <c r="P764" s="3" t="s">
        <v>120</v>
      </c>
      <c r="Q764" s="3" t="s">
        <v>36</v>
      </c>
      <c r="R764" s="3" t="s">
        <v>74</v>
      </c>
      <c r="S764" s="3"/>
      <c r="T764" s="2"/>
      <c r="U764" s="3" t="s">
        <v>115</v>
      </c>
      <c r="V764" s="3"/>
      <c r="W764" s="3" t="s">
        <v>39</v>
      </c>
      <c r="X764" s="3" t="s">
        <v>40</v>
      </c>
      <c r="Y764" s="3"/>
      <c r="Z764" s="3"/>
      <c r="AA764" s="3" t="s">
        <v>41</v>
      </c>
    </row>
    <row r="765" spans="1:27" x14ac:dyDescent="0.2">
      <c r="A765" s="5">
        <v>3501</v>
      </c>
      <c r="C765" s="3" t="s">
        <v>1493</v>
      </c>
      <c r="D765" s="3" t="s">
        <v>1494</v>
      </c>
      <c r="E765" s="3" t="s">
        <v>119</v>
      </c>
      <c r="F765" s="3" t="s">
        <v>120</v>
      </c>
      <c r="G765" s="3" t="s">
        <v>113</v>
      </c>
      <c r="H765" s="3" t="s">
        <v>32</v>
      </c>
      <c r="I765" s="3" t="s">
        <v>113</v>
      </c>
      <c r="J765" s="3" t="s">
        <v>48</v>
      </c>
      <c r="K765" s="3" t="s">
        <v>114</v>
      </c>
      <c r="L765" s="3" t="s">
        <v>115</v>
      </c>
      <c r="M765" t="b">
        <v>1</v>
      </c>
      <c r="N765" s="3" t="s">
        <v>73</v>
      </c>
      <c r="O765" s="3" t="s">
        <v>120</v>
      </c>
      <c r="P765" s="3" t="s">
        <v>120</v>
      </c>
      <c r="Q765" s="3" t="s">
        <v>36</v>
      </c>
      <c r="R765" s="3" t="s">
        <v>74</v>
      </c>
      <c r="S765" s="3"/>
      <c r="T765" s="2"/>
      <c r="U765" s="3" t="s">
        <v>115</v>
      </c>
      <c r="V765" s="3"/>
      <c r="W765" s="3" t="s">
        <v>39</v>
      </c>
      <c r="X765" s="3" t="s">
        <v>40</v>
      </c>
      <c r="Y765" s="3"/>
      <c r="Z765" s="3"/>
      <c r="AA765" s="3" t="s">
        <v>41</v>
      </c>
    </row>
    <row r="766" spans="1:27" x14ac:dyDescent="0.2">
      <c r="A766" s="5">
        <v>3502</v>
      </c>
      <c r="C766" s="3" t="s">
        <v>1495</v>
      </c>
      <c r="D766" s="3" t="s">
        <v>1496</v>
      </c>
      <c r="E766" s="3" t="s">
        <v>46</v>
      </c>
      <c r="F766" s="3" t="s">
        <v>46</v>
      </c>
      <c r="G766" s="3" t="s">
        <v>113</v>
      </c>
      <c r="H766" s="3" t="s">
        <v>32</v>
      </c>
      <c r="I766" s="3" t="s">
        <v>113</v>
      </c>
      <c r="J766" s="3" t="s">
        <v>48</v>
      </c>
      <c r="K766" s="3" t="s">
        <v>114</v>
      </c>
      <c r="L766" s="3" t="s">
        <v>115</v>
      </c>
      <c r="M766" t="b">
        <v>1</v>
      </c>
      <c r="N766" s="3" t="s">
        <v>46</v>
      </c>
      <c r="O766" s="3" t="s">
        <v>46</v>
      </c>
      <c r="P766" s="3" t="s">
        <v>46</v>
      </c>
      <c r="Q766" s="3" t="s">
        <v>46</v>
      </c>
      <c r="R766" s="3" t="s">
        <v>46</v>
      </c>
      <c r="S766" s="3"/>
      <c r="T766" s="2"/>
      <c r="U766" s="3" t="s">
        <v>115</v>
      </c>
      <c r="V766" s="3"/>
      <c r="W766" s="3" t="s">
        <v>39</v>
      </c>
      <c r="X766" s="3" t="s">
        <v>40</v>
      </c>
      <c r="Y766" s="3"/>
      <c r="Z766" s="3"/>
      <c r="AA766" s="3" t="s">
        <v>41</v>
      </c>
    </row>
    <row r="767" spans="1:27" x14ac:dyDescent="0.2">
      <c r="A767" s="5">
        <v>3503</v>
      </c>
      <c r="B767">
        <v>39953</v>
      </c>
      <c r="C767" s="3" t="s">
        <v>1497</v>
      </c>
      <c r="D767" s="3" t="s">
        <v>1498</v>
      </c>
      <c r="E767" s="3" t="s">
        <v>346</v>
      </c>
      <c r="F767" s="3" t="s">
        <v>450</v>
      </c>
      <c r="G767" s="3" t="s">
        <v>113</v>
      </c>
      <c r="H767" s="3" t="s">
        <v>32</v>
      </c>
      <c r="I767" s="3" t="s">
        <v>113</v>
      </c>
      <c r="J767" s="3" t="s">
        <v>48</v>
      </c>
      <c r="K767" s="3" t="s">
        <v>114</v>
      </c>
      <c r="L767" s="3" t="s">
        <v>115</v>
      </c>
      <c r="M767" t="b">
        <v>1</v>
      </c>
      <c r="N767" s="3" t="s">
        <v>73</v>
      </c>
      <c r="O767" s="3" t="s">
        <v>450</v>
      </c>
      <c r="P767" s="3" t="s">
        <v>124</v>
      </c>
      <c r="Q767" s="3" t="s">
        <v>36</v>
      </c>
      <c r="R767" s="3" t="s">
        <v>74</v>
      </c>
      <c r="S767" s="3"/>
      <c r="T767" s="2">
        <v>3000</v>
      </c>
      <c r="U767" s="3" t="s">
        <v>115</v>
      </c>
      <c r="V767" s="3"/>
      <c r="W767" s="3" t="s">
        <v>39</v>
      </c>
      <c r="X767" s="3" t="s">
        <v>40</v>
      </c>
      <c r="Y767" s="3"/>
      <c r="Z767" s="3"/>
      <c r="AA767" s="3" t="s">
        <v>41</v>
      </c>
    </row>
    <row r="768" spans="1:27" x14ac:dyDescent="0.2">
      <c r="A768" s="5">
        <v>3504</v>
      </c>
      <c r="B768">
        <v>39705</v>
      </c>
      <c r="C768" s="3" t="s">
        <v>1499</v>
      </c>
      <c r="D768" s="3" t="s">
        <v>1500</v>
      </c>
      <c r="E768" s="3" t="s">
        <v>123</v>
      </c>
      <c r="F768" s="3" t="s">
        <v>124</v>
      </c>
      <c r="G768" s="3" t="s">
        <v>113</v>
      </c>
      <c r="H768" s="3" t="s">
        <v>32</v>
      </c>
      <c r="I768" s="3" t="s">
        <v>113</v>
      </c>
      <c r="J768" s="3" t="s">
        <v>48</v>
      </c>
      <c r="K768" s="3" t="s">
        <v>114</v>
      </c>
      <c r="L768" s="3" t="s">
        <v>115</v>
      </c>
      <c r="M768" t="b">
        <v>0</v>
      </c>
      <c r="N768" s="3" t="s">
        <v>73</v>
      </c>
      <c r="O768" s="3" t="s">
        <v>124</v>
      </c>
      <c r="P768" s="3" t="s">
        <v>124</v>
      </c>
      <c r="Q768" s="3" t="s">
        <v>36</v>
      </c>
      <c r="R768" s="3" t="s">
        <v>74</v>
      </c>
      <c r="S768" s="3"/>
      <c r="T768" s="2">
        <v>3000</v>
      </c>
      <c r="U768" s="3" t="s">
        <v>115</v>
      </c>
      <c r="V768" s="3"/>
      <c r="W768" s="3" t="s">
        <v>39</v>
      </c>
      <c r="X768" s="3" t="s">
        <v>40</v>
      </c>
      <c r="Y768" s="3"/>
      <c r="Z768" s="3">
        <v>2617</v>
      </c>
      <c r="AA768" s="3" t="s">
        <v>986</v>
      </c>
    </row>
    <row r="769" spans="1:27" x14ac:dyDescent="0.2">
      <c r="A769" s="5">
        <v>3505</v>
      </c>
      <c r="B769">
        <v>39735</v>
      </c>
      <c r="C769" s="3" t="s">
        <v>1501</v>
      </c>
      <c r="D769" s="3" t="s">
        <v>1502</v>
      </c>
      <c r="E769" s="3" t="s">
        <v>346</v>
      </c>
      <c r="F769" s="3" t="s">
        <v>450</v>
      </c>
      <c r="G769" s="3" t="s">
        <v>113</v>
      </c>
      <c r="H769" s="3" t="s">
        <v>32</v>
      </c>
      <c r="I769" s="3" t="s">
        <v>113</v>
      </c>
      <c r="J769" s="3" t="s">
        <v>48</v>
      </c>
      <c r="K769" s="3" t="s">
        <v>114</v>
      </c>
      <c r="L769" s="3" t="s">
        <v>115</v>
      </c>
      <c r="M769" t="b">
        <v>1</v>
      </c>
      <c r="N769" s="3" t="s">
        <v>73</v>
      </c>
      <c r="O769" s="3" t="s">
        <v>450</v>
      </c>
      <c r="P769" s="3" t="s">
        <v>124</v>
      </c>
      <c r="Q769" s="3" t="s">
        <v>36</v>
      </c>
      <c r="R769" s="3" t="s">
        <v>74</v>
      </c>
      <c r="S769" s="3"/>
      <c r="T769" s="2">
        <v>3000</v>
      </c>
      <c r="U769" s="3" t="s">
        <v>115</v>
      </c>
      <c r="V769" s="3"/>
      <c r="W769" s="3" t="s">
        <v>39</v>
      </c>
      <c r="X769" s="3" t="s">
        <v>40</v>
      </c>
      <c r="Y769" s="3"/>
      <c r="Z769" s="3"/>
      <c r="AA769" s="3" t="s">
        <v>41</v>
      </c>
    </row>
    <row r="770" spans="1:27" x14ac:dyDescent="0.2">
      <c r="A770" s="5">
        <v>3506</v>
      </c>
      <c r="B770">
        <v>39739</v>
      </c>
      <c r="C770" s="3" t="s">
        <v>1503</v>
      </c>
      <c r="D770" s="3" t="s">
        <v>1504</v>
      </c>
      <c r="E770" s="3" t="s">
        <v>346</v>
      </c>
      <c r="F770" s="3" t="s">
        <v>450</v>
      </c>
      <c r="G770" s="3" t="s">
        <v>113</v>
      </c>
      <c r="H770" s="3" t="s">
        <v>32</v>
      </c>
      <c r="I770" s="3" t="s">
        <v>113</v>
      </c>
      <c r="J770" s="3" t="s">
        <v>48</v>
      </c>
      <c r="K770" s="3" t="s">
        <v>114</v>
      </c>
      <c r="L770" s="3" t="s">
        <v>115</v>
      </c>
      <c r="M770" t="b">
        <v>1</v>
      </c>
      <c r="N770" s="3" t="s">
        <v>73</v>
      </c>
      <c r="O770" s="3" t="s">
        <v>450</v>
      </c>
      <c r="P770" s="3" t="s">
        <v>124</v>
      </c>
      <c r="Q770" s="3" t="s">
        <v>36</v>
      </c>
      <c r="R770" s="3" t="s">
        <v>74</v>
      </c>
      <c r="S770" s="3"/>
      <c r="T770" s="2">
        <v>3000</v>
      </c>
      <c r="U770" s="3" t="s">
        <v>115</v>
      </c>
      <c r="V770" s="3"/>
      <c r="W770" s="3" t="s">
        <v>39</v>
      </c>
      <c r="X770" s="3" t="s">
        <v>40</v>
      </c>
      <c r="Y770" s="3"/>
      <c r="Z770" s="3"/>
      <c r="AA770" s="3" t="s">
        <v>41</v>
      </c>
    </row>
    <row r="771" spans="1:27" x14ac:dyDescent="0.2">
      <c r="A771" s="5">
        <v>3507</v>
      </c>
      <c r="B771">
        <v>39505</v>
      </c>
      <c r="C771" s="3" t="s">
        <v>1505</v>
      </c>
      <c r="D771" s="3" t="s">
        <v>1506</v>
      </c>
      <c r="E771" s="3" t="s">
        <v>123</v>
      </c>
      <c r="F771" s="3" t="s">
        <v>124</v>
      </c>
      <c r="G771" s="3" t="s">
        <v>113</v>
      </c>
      <c r="H771" s="3" t="s">
        <v>32</v>
      </c>
      <c r="I771" s="3" t="s">
        <v>113</v>
      </c>
      <c r="J771" s="3" t="s">
        <v>48</v>
      </c>
      <c r="K771" s="3" t="s">
        <v>114</v>
      </c>
      <c r="L771" s="3" t="s">
        <v>115</v>
      </c>
      <c r="M771" t="b">
        <v>0</v>
      </c>
      <c r="N771" s="3" t="s">
        <v>73</v>
      </c>
      <c r="O771" s="3" t="s">
        <v>124</v>
      </c>
      <c r="P771" s="3" t="s">
        <v>124</v>
      </c>
      <c r="Q771" s="3" t="s">
        <v>36</v>
      </c>
      <c r="R771" s="3" t="s">
        <v>74</v>
      </c>
      <c r="S771" s="3"/>
      <c r="T771" s="2">
        <v>3000</v>
      </c>
      <c r="U771" s="3" t="s">
        <v>115</v>
      </c>
      <c r="V771" s="3"/>
      <c r="W771" s="3" t="s">
        <v>39</v>
      </c>
      <c r="X771" s="3" t="s">
        <v>40</v>
      </c>
      <c r="Y771" s="3"/>
      <c r="Z771" s="3">
        <v>2636</v>
      </c>
      <c r="AA771" s="3" t="s">
        <v>986</v>
      </c>
    </row>
    <row r="772" spans="1:27" x14ac:dyDescent="0.2">
      <c r="A772" s="5">
        <v>3508</v>
      </c>
      <c r="C772" s="3" t="s">
        <v>1507</v>
      </c>
      <c r="D772" s="3" t="s">
        <v>1508</v>
      </c>
      <c r="E772" s="3" t="s">
        <v>147</v>
      </c>
      <c r="F772" s="3" t="s">
        <v>234</v>
      </c>
      <c r="G772" s="3" t="s">
        <v>83</v>
      </c>
      <c r="H772" s="3" t="s">
        <v>32</v>
      </c>
      <c r="I772" s="3" t="s">
        <v>83</v>
      </c>
      <c r="J772" s="3" t="s">
        <v>48</v>
      </c>
      <c r="K772" s="3" t="s">
        <v>237</v>
      </c>
      <c r="L772" s="3" t="s">
        <v>83</v>
      </c>
      <c r="M772" t="b">
        <v>1</v>
      </c>
      <c r="N772" s="3" t="s">
        <v>139</v>
      </c>
      <c r="O772" s="3" t="s">
        <v>234</v>
      </c>
      <c r="P772" s="3" t="s">
        <v>234</v>
      </c>
      <c r="Q772" s="3" t="s">
        <v>116</v>
      </c>
      <c r="R772" s="3" t="s">
        <v>116</v>
      </c>
      <c r="S772" s="3"/>
      <c r="T772" s="2"/>
      <c r="U772" s="3" t="s">
        <v>83</v>
      </c>
      <c r="V772" s="3"/>
      <c r="W772" s="3" t="s">
        <v>39</v>
      </c>
      <c r="X772" s="3" t="s">
        <v>40</v>
      </c>
      <c r="Y772" s="3"/>
      <c r="Z772" s="3"/>
      <c r="AA772" s="3" t="s">
        <v>41</v>
      </c>
    </row>
    <row r="773" spans="1:27" x14ac:dyDescent="0.2">
      <c r="A773" s="5">
        <v>3509</v>
      </c>
      <c r="B773">
        <v>41625</v>
      </c>
      <c r="C773" s="3" t="s">
        <v>1509</v>
      </c>
      <c r="D773" s="3" t="s">
        <v>1510</v>
      </c>
      <c r="E773" s="3" t="s">
        <v>71</v>
      </c>
      <c r="F773" s="3" t="s">
        <v>72</v>
      </c>
      <c r="G773" s="3" t="s">
        <v>201</v>
      </c>
      <c r="H773" s="3" t="s">
        <v>32</v>
      </c>
      <c r="I773" s="3" t="s">
        <v>201</v>
      </c>
      <c r="J773" s="3" t="s">
        <v>48</v>
      </c>
      <c r="K773" s="3" t="s">
        <v>202</v>
      </c>
      <c r="L773" s="3" t="s">
        <v>50</v>
      </c>
      <c r="M773" t="b">
        <v>1</v>
      </c>
      <c r="N773" s="3" t="s">
        <v>73</v>
      </c>
      <c r="O773" s="3" t="s">
        <v>72</v>
      </c>
      <c r="P773" s="3" t="s">
        <v>72</v>
      </c>
      <c r="Q773" s="3" t="s">
        <v>36</v>
      </c>
      <c r="R773" s="3" t="s">
        <v>74</v>
      </c>
      <c r="S773" s="3"/>
      <c r="T773" s="2">
        <v>2016</v>
      </c>
      <c r="U773" s="3" t="s">
        <v>50</v>
      </c>
      <c r="V773" s="3"/>
      <c r="W773" s="3" t="s">
        <v>39</v>
      </c>
      <c r="X773" s="3" t="s">
        <v>40</v>
      </c>
      <c r="Y773" s="3"/>
      <c r="Z773" s="3">
        <v>3001</v>
      </c>
      <c r="AA773" s="3" t="s">
        <v>316</v>
      </c>
    </row>
    <row r="774" spans="1:27" x14ac:dyDescent="0.2">
      <c r="A774" s="5">
        <v>3510</v>
      </c>
      <c r="B774">
        <v>38323</v>
      </c>
      <c r="C774" s="3" t="s">
        <v>1511</v>
      </c>
      <c r="D774" s="3" t="s">
        <v>1512</v>
      </c>
      <c r="E774" s="3" t="s">
        <v>71</v>
      </c>
      <c r="F774" s="3" t="s">
        <v>72</v>
      </c>
      <c r="G774" s="3" t="s">
        <v>201</v>
      </c>
      <c r="H774" s="3" t="s">
        <v>32</v>
      </c>
      <c r="I774" s="3" t="s">
        <v>201</v>
      </c>
      <c r="J774" s="3" t="s">
        <v>48</v>
      </c>
      <c r="K774" s="3" t="s">
        <v>202</v>
      </c>
      <c r="L774" s="3" t="s">
        <v>50</v>
      </c>
      <c r="M774" t="b">
        <v>0</v>
      </c>
      <c r="N774" s="3" t="s">
        <v>73</v>
      </c>
      <c r="O774" s="3" t="s">
        <v>72</v>
      </c>
      <c r="P774" s="3" t="s">
        <v>72</v>
      </c>
      <c r="Q774" s="3" t="s">
        <v>36</v>
      </c>
      <c r="R774" s="3" t="s">
        <v>74</v>
      </c>
      <c r="S774" s="3"/>
      <c r="T774" s="2">
        <v>2016</v>
      </c>
      <c r="U774" s="3" t="s">
        <v>50</v>
      </c>
      <c r="V774" s="3"/>
      <c r="W774" s="3" t="s">
        <v>39</v>
      </c>
      <c r="X774" s="3" t="s">
        <v>40</v>
      </c>
      <c r="Y774" s="3"/>
      <c r="Z774" s="3">
        <v>3826</v>
      </c>
      <c r="AA774" s="3" t="s">
        <v>986</v>
      </c>
    </row>
    <row r="775" spans="1:27" x14ac:dyDescent="0.2">
      <c r="A775" s="5">
        <v>3511</v>
      </c>
      <c r="B775">
        <v>39458</v>
      </c>
      <c r="C775" s="3" t="s">
        <v>1513</v>
      </c>
      <c r="D775" s="3" t="s">
        <v>1514</v>
      </c>
      <c r="E775" s="3" t="s">
        <v>91</v>
      </c>
      <c r="F775" s="3" t="s">
        <v>92</v>
      </c>
      <c r="G775" s="3" t="s">
        <v>47</v>
      </c>
      <c r="H775" s="3" t="s">
        <v>32</v>
      </c>
      <c r="I775" s="3" t="s">
        <v>47</v>
      </c>
      <c r="J775" s="3" t="s">
        <v>48</v>
      </c>
      <c r="K775" s="3" t="s">
        <v>49</v>
      </c>
      <c r="L775" s="3" t="s">
        <v>50</v>
      </c>
      <c r="M775" t="b">
        <v>1</v>
      </c>
      <c r="N775" s="3" t="s">
        <v>84</v>
      </c>
      <c r="O775" s="3" t="s">
        <v>92</v>
      </c>
      <c r="P775" s="3" t="s">
        <v>92</v>
      </c>
      <c r="Q775" s="3" t="s">
        <v>36</v>
      </c>
      <c r="R775" s="3" t="s">
        <v>74</v>
      </c>
      <c r="S775" s="3"/>
      <c r="T775" s="2">
        <v>2000</v>
      </c>
      <c r="U775" s="3" t="s">
        <v>50</v>
      </c>
      <c r="V775" s="3"/>
      <c r="W775" s="3" t="s">
        <v>39</v>
      </c>
      <c r="X775" s="3" t="s">
        <v>40</v>
      </c>
      <c r="Y775" s="3"/>
      <c r="Z775" s="3"/>
      <c r="AA775" s="3" t="s">
        <v>41</v>
      </c>
    </row>
    <row r="776" spans="1:27" x14ac:dyDescent="0.2">
      <c r="A776" s="5">
        <v>3512</v>
      </c>
      <c r="B776">
        <v>39690</v>
      </c>
      <c r="C776" s="3" t="s">
        <v>1515</v>
      </c>
      <c r="D776" s="3" t="s">
        <v>1516</v>
      </c>
      <c r="E776" s="3" t="s">
        <v>71</v>
      </c>
      <c r="F776" s="3" t="s">
        <v>72</v>
      </c>
      <c r="G776" s="3" t="s">
        <v>47</v>
      </c>
      <c r="H776" s="3" t="s">
        <v>32</v>
      </c>
      <c r="I776" s="3" t="s">
        <v>47</v>
      </c>
      <c r="J776" s="3" t="s">
        <v>48</v>
      </c>
      <c r="K776" s="3" t="s">
        <v>49</v>
      </c>
      <c r="L776" s="3" t="s">
        <v>50</v>
      </c>
      <c r="M776" t="b">
        <v>1</v>
      </c>
      <c r="N776" s="3" t="s">
        <v>73</v>
      </c>
      <c r="O776" s="3" t="s">
        <v>72</v>
      </c>
      <c r="P776" s="3" t="s">
        <v>72</v>
      </c>
      <c r="Q776" s="3" t="s">
        <v>36</v>
      </c>
      <c r="R776" s="3" t="s">
        <v>74</v>
      </c>
      <c r="S776" s="3"/>
      <c r="T776" s="2">
        <v>2000</v>
      </c>
      <c r="U776" s="3" t="s">
        <v>50</v>
      </c>
      <c r="V776" s="3"/>
      <c r="W776" s="3" t="s">
        <v>39</v>
      </c>
      <c r="X776" s="3" t="s">
        <v>40</v>
      </c>
      <c r="Y776" s="3"/>
      <c r="Z776" s="3"/>
      <c r="AA776" s="3" t="s">
        <v>41</v>
      </c>
    </row>
    <row r="777" spans="1:27" x14ac:dyDescent="0.2">
      <c r="A777" s="5">
        <v>3513</v>
      </c>
      <c r="B777">
        <v>39691</v>
      </c>
      <c r="C777" s="3" t="s">
        <v>1517</v>
      </c>
      <c r="D777" s="3" t="s">
        <v>1518</v>
      </c>
      <c r="E777" s="3" t="s">
        <v>71</v>
      </c>
      <c r="F777" s="3" t="s">
        <v>72</v>
      </c>
      <c r="G777" s="3" t="s">
        <v>47</v>
      </c>
      <c r="H777" s="3" t="s">
        <v>32</v>
      </c>
      <c r="I777" s="3" t="s">
        <v>47</v>
      </c>
      <c r="J777" s="3" t="s">
        <v>48</v>
      </c>
      <c r="K777" s="3" t="s">
        <v>49</v>
      </c>
      <c r="L777" s="3" t="s">
        <v>50</v>
      </c>
      <c r="M777" t="b">
        <v>1</v>
      </c>
      <c r="N777" s="3" t="s">
        <v>73</v>
      </c>
      <c r="O777" s="3" t="s">
        <v>72</v>
      </c>
      <c r="P777" s="3" t="s">
        <v>72</v>
      </c>
      <c r="Q777" s="3" t="s">
        <v>36</v>
      </c>
      <c r="R777" s="3" t="s">
        <v>74</v>
      </c>
      <c r="S777" s="3"/>
      <c r="T777" s="2">
        <v>2000</v>
      </c>
      <c r="U777" s="3" t="s">
        <v>50</v>
      </c>
      <c r="V777" s="3"/>
      <c r="W777" s="3" t="s">
        <v>39</v>
      </c>
      <c r="X777" s="3" t="s">
        <v>40</v>
      </c>
      <c r="Y777" s="3"/>
      <c r="Z777" s="3"/>
      <c r="AA777" s="3" t="s">
        <v>41</v>
      </c>
    </row>
    <row r="778" spans="1:27" x14ac:dyDescent="0.2">
      <c r="A778" s="5">
        <v>3514</v>
      </c>
      <c r="B778">
        <v>39621</v>
      </c>
      <c r="C778" s="3" t="s">
        <v>1519</v>
      </c>
      <c r="D778" s="3" t="s">
        <v>1520</v>
      </c>
      <c r="E778" s="3" t="s">
        <v>71</v>
      </c>
      <c r="F778" s="3" t="s">
        <v>72</v>
      </c>
      <c r="G778" s="3" t="s">
        <v>47</v>
      </c>
      <c r="H778" s="3" t="s">
        <v>32</v>
      </c>
      <c r="I778" s="3" t="s">
        <v>47</v>
      </c>
      <c r="J778" s="3" t="s">
        <v>48</v>
      </c>
      <c r="K778" s="3" t="s">
        <v>49</v>
      </c>
      <c r="L778" s="3" t="s">
        <v>50</v>
      </c>
      <c r="M778" t="b">
        <v>1</v>
      </c>
      <c r="N778" s="3" t="s">
        <v>73</v>
      </c>
      <c r="O778" s="3" t="s">
        <v>72</v>
      </c>
      <c r="P778" s="3" t="s">
        <v>72</v>
      </c>
      <c r="Q778" s="3" t="s">
        <v>36</v>
      </c>
      <c r="R778" s="3" t="s">
        <v>74</v>
      </c>
      <c r="S778" s="3"/>
      <c r="T778" s="2">
        <v>2000</v>
      </c>
      <c r="U778" s="3" t="s">
        <v>50</v>
      </c>
      <c r="V778" s="3"/>
      <c r="W778" s="3" t="s">
        <v>39</v>
      </c>
      <c r="X778" s="3" t="s">
        <v>40</v>
      </c>
      <c r="Y778" s="3"/>
      <c r="Z778" s="3"/>
      <c r="AA778" s="3" t="s">
        <v>41</v>
      </c>
    </row>
    <row r="779" spans="1:27" x14ac:dyDescent="0.2">
      <c r="A779" s="5">
        <v>3515</v>
      </c>
      <c r="B779">
        <v>39807</v>
      </c>
      <c r="C779" s="3" t="s">
        <v>1521</v>
      </c>
      <c r="D779" s="3" t="s">
        <v>1522</v>
      </c>
      <c r="E779" s="3" t="s">
        <v>123</v>
      </c>
      <c r="F779" s="3" t="s">
        <v>124</v>
      </c>
      <c r="G779" s="3" t="s">
        <v>113</v>
      </c>
      <c r="H779" s="3" t="s">
        <v>32</v>
      </c>
      <c r="I779" s="3" t="s">
        <v>113</v>
      </c>
      <c r="J779" s="3" t="s">
        <v>48</v>
      </c>
      <c r="K779" s="3" t="s">
        <v>114</v>
      </c>
      <c r="L779" s="3" t="s">
        <v>115</v>
      </c>
      <c r="M779" t="b">
        <v>1</v>
      </c>
      <c r="N779" s="3" t="s">
        <v>73</v>
      </c>
      <c r="O779" s="3" t="s">
        <v>124</v>
      </c>
      <c r="P779" s="3" t="s">
        <v>124</v>
      </c>
      <c r="Q779" s="3" t="s">
        <v>36</v>
      </c>
      <c r="R779" s="3" t="s">
        <v>74</v>
      </c>
      <c r="S779" s="3"/>
      <c r="T779" s="2">
        <v>3000</v>
      </c>
      <c r="U779" s="3" t="s">
        <v>115</v>
      </c>
      <c r="V779" s="3"/>
      <c r="W779" s="3" t="s">
        <v>39</v>
      </c>
      <c r="X779" s="3" t="s">
        <v>40</v>
      </c>
      <c r="Y779" s="3"/>
      <c r="Z779" s="3">
        <v>2582</v>
      </c>
      <c r="AA779" s="3" t="s">
        <v>221</v>
      </c>
    </row>
    <row r="780" spans="1:27" x14ac:dyDescent="0.2">
      <c r="A780" s="5">
        <v>3516</v>
      </c>
      <c r="B780">
        <v>39916</v>
      </c>
      <c r="C780" s="3" t="s">
        <v>1523</v>
      </c>
      <c r="D780" s="3" t="s">
        <v>1524</v>
      </c>
      <c r="E780" s="3" t="s">
        <v>123</v>
      </c>
      <c r="F780" s="3" t="s">
        <v>124</v>
      </c>
      <c r="G780" s="3" t="s">
        <v>113</v>
      </c>
      <c r="H780" s="3" t="s">
        <v>32</v>
      </c>
      <c r="I780" s="3" t="s">
        <v>113</v>
      </c>
      <c r="J780" s="3" t="s">
        <v>48</v>
      </c>
      <c r="K780" s="3" t="s">
        <v>114</v>
      </c>
      <c r="L780" s="3" t="s">
        <v>115</v>
      </c>
      <c r="M780" t="b">
        <v>1</v>
      </c>
      <c r="N780" s="3" t="s">
        <v>73</v>
      </c>
      <c r="O780" s="3" t="s">
        <v>124</v>
      </c>
      <c r="P780" s="3" t="s">
        <v>124</v>
      </c>
      <c r="Q780" s="3" t="s">
        <v>36</v>
      </c>
      <c r="R780" s="3" t="s">
        <v>74</v>
      </c>
      <c r="S780" s="3"/>
      <c r="T780" s="2">
        <v>3000</v>
      </c>
      <c r="U780" s="3" t="s">
        <v>115</v>
      </c>
      <c r="V780" s="3"/>
      <c r="W780" s="3" t="s">
        <v>39</v>
      </c>
      <c r="X780" s="3" t="s">
        <v>40</v>
      </c>
      <c r="Y780" s="3"/>
      <c r="Z780" s="3">
        <v>2590</v>
      </c>
      <c r="AA780" s="3" t="s">
        <v>221</v>
      </c>
    </row>
    <row r="781" spans="1:27" x14ac:dyDescent="0.2">
      <c r="A781" s="5">
        <v>3517</v>
      </c>
      <c r="C781" s="3" t="s">
        <v>1525</v>
      </c>
      <c r="D781" s="3" t="s">
        <v>1526</v>
      </c>
      <c r="E781" s="3" t="s">
        <v>119</v>
      </c>
      <c r="F781" s="3" t="s">
        <v>120</v>
      </c>
      <c r="G781" s="3" t="s">
        <v>113</v>
      </c>
      <c r="H781" s="3" t="s">
        <v>32</v>
      </c>
      <c r="I781" s="3" t="s">
        <v>113</v>
      </c>
      <c r="J781" s="3" t="s">
        <v>48</v>
      </c>
      <c r="K781" s="3" t="s">
        <v>114</v>
      </c>
      <c r="L781" s="3" t="s">
        <v>115</v>
      </c>
      <c r="M781" t="b">
        <v>1</v>
      </c>
      <c r="N781" s="3" t="s">
        <v>73</v>
      </c>
      <c r="O781" s="3" t="s">
        <v>120</v>
      </c>
      <c r="P781" s="3" t="s">
        <v>120</v>
      </c>
      <c r="Q781" s="3" t="s">
        <v>36</v>
      </c>
      <c r="R781" s="3" t="s">
        <v>74</v>
      </c>
      <c r="S781" s="3"/>
      <c r="T781" s="2"/>
      <c r="U781" s="3" t="s">
        <v>115</v>
      </c>
      <c r="V781" s="3"/>
      <c r="W781" s="3" t="s">
        <v>39</v>
      </c>
      <c r="X781" s="3" t="s">
        <v>40</v>
      </c>
      <c r="Y781" s="3"/>
      <c r="Z781" s="3"/>
      <c r="AA781" s="3" t="s">
        <v>41</v>
      </c>
    </row>
    <row r="782" spans="1:27" x14ac:dyDescent="0.2">
      <c r="A782" s="5">
        <v>3519</v>
      </c>
      <c r="C782" s="3" t="s">
        <v>1527</v>
      </c>
      <c r="D782" s="3" t="s">
        <v>1528</v>
      </c>
      <c r="E782" s="3" t="s">
        <v>119</v>
      </c>
      <c r="F782" s="3" t="s">
        <v>120</v>
      </c>
      <c r="G782" s="3" t="s">
        <v>113</v>
      </c>
      <c r="H782" s="3" t="s">
        <v>32</v>
      </c>
      <c r="I782" s="3" t="s">
        <v>113</v>
      </c>
      <c r="J782" s="3" t="s">
        <v>48</v>
      </c>
      <c r="K782" s="3" t="s">
        <v>114</v>
      </c>
      <c r="L782" s="3" t="s">
        <v>115</v>
      </c>
      <c r="M782" t="b">
        <v>1</v>
      </c>
      <c r="N782" s="3" t="s">
        <v>73</v>
      </c>
      <c r="O782" s="3" t="s">
        <v>120</v>
      </c>
      <c r="P782" s="3" t="s">
        <v>120</v>
      </c>
      <c r="Q782" s="3" t="s">
        <v>36</v>
      </c>
      <c r="R782" s="3" t="s">
        <v>74</v>
      </c>
      <c r="S782" s="3"/>
      <c r="T782" s="2"/>
      <c r="U782" s="3" t="s">
        <v>115</v>
      </c>
      <c r="V782" s="3"/>
      <c r="W782" s="3" t="s">
        <v>39</v>
      </c>
      <c r="X782" s="3" t="s">
        <v>40</v>
      </c>
      <c r="Y782" s="3"/>
      <c r="Z782" s="3"/>
      <c r="AA782" s="3" t="s">
        <v>41</v>
      </c>
    </row>
    <row r="783" spans="1:27" x14ac:dyDescent="0.2">
      <c r="A783" s="5">
        <v>3521</v>
      </c>
      <c r="C783" s="3" t="s">
        <v>1529</v>
      </c>
      <c r="D783" s="3" t="s">
        <v>1530</v>
      </c>
      <c r="E783" s="3" t="s">
        <v>174</v>
      </c>
      <c r="F783" s="3" t="s">
        <v>464</v>
      </c>
      <c r="G783" s="3" t="s">
        <v>813</v>
      </c>
      <c r="H783" s="3" t="s">
        <v>32</v>
      </c>
      <c r="I783" s="3" t="s">
        <v>813</v>
      </c>
      <c r="J783" s="3" t="s">
        <v>48</v>
      </c>
      <c r="K783" s="3" t="s">
        <v>114</v>
      </c>
      <c r="L783" s="3" t="s">
        <v>115</v>
      </c>
      <c r="M783" t="b">
        <v>1</v>
      </c>
      <c r="N783" s="3" t="s">
        <v>73</v>
      </c>
      <c r="O783" s="3" t="s">
        <v>464</v>
      </c>
      <c r="P783" s="3" t="s">
        <v>464</v>
      </c>
      <c r="Q783" s="3" t="s">
        <v>36</v>
      </c>
      <c r="R783" s="3" t="s">
        <v>465</v>
      </c>
      <c r="S783" s="3"/>
      <c r="T783" s="2"/>
      <c r="U783" s="3" t="s">
        <v>115</v>
      </c>
      <c r="V783" s="3"/>
      <c r="W783" s="3" t="s">
        <v>39</v>
      </c>
      <c r="X783" s="3" t="s">
        <v>40</v>
      </c>
      <c r="Y783" s="3"/>
      <c r="Z783" s="3"/>
      <c r="AA783" s="3" t="s">
        <v>41</v>
      </c>
    </row>
    <row r="784" spans="1:27" x14ac:dyDescent="0.2">
      <c r="A784" s="5">
        <v>3523</v>
      </c>
      <c r="B784">
        <v>39915</v>
      </c>
      <c r="C784" s="3" t="s">
        <v>1531</v>
      </c>
      <c r="D784" s="3" t="s">
        <v>1532</v>
      </c>
      <c r="E784" s="3" t="s">
        <v>123</v>
      </c>
      <c r="F784" s="3" t="s">
        <v>124</v>
      </c>
      <c r="G784" s="3" t="s">
        <v>813</v>
      </c>
      <c r="H784" s="3" t="s">
        <v>256</v>
      </c>
      <c r="I784" s="3" t="s">
        <v>813</v>
      </c>
      <c r="J784" s="3" t="s">
        <v>48</v>
      </c>
      <c r="K784" s="3" t="s">
        <v>114</v>
      </c>
      <c r="L784" s="3" t="s">
        <v>115</v>
      </c>
      <c r="M784" t="b">
        <v>1</v>
      </c>
      <c r="N784" s="3" t="s">
        <v>73</v>
      </c>
      <c r="O784" s="3" t="s">
        <v>124</v>
      </c>
      <c r="P784" s="3" t="s">
        <v>124</v>
      </c>
      <c r="Q784" s="3" t="s">
        <v>36</v>
      </c>
      <c r="R784" s="3" t="s">
        <v>74</v>
      </c>
      <c r="S784" s="3"/>
      <c r="T784" s="2">
        <v>3002</v>
      </c>
      <c r="U784" s="3" t="s">
        <v>814</v>
      </c>
      <c r="V784" s="3"/>
      <c r="W784" s="3" t="s">
        <v>39</v>
      </c>
      <c r="X784" s="3" t="s">
        <v>40</v>
      </c>
      <c r="Y784" s="3"/>
      <c r="Z784" s="3"/>
      <c r="AA784" s="3" t="s">
        <v>41</v>
      </c>
    </row>
    <row r="785" spans="1:27" x14ac:dyDescent="0.2">
      <c r="A785" s="5">
        <v>3524</v>
      </c>
      <c r="C785" s="3" t="s">
        <v>1533</v>
      </c>
      <c r="D785" s="3" t="s">
        <v>1534</v>
      </c>
      <c r="E785" s="3" t="s">
        <v>174</v>
      </c>
      <c r="F785" s="3" t="s">
        <v>464</v>
      </c>
      <c r="G785" s="3" t="s">
        <v>813</v>
      </c>
      <c r="H785" s="3" t="s">
        <v>32</v>
      </c>
      <c r="I785" s="3" t="s">
        <v>813</v>
      </c>
      <c r="J785" s="3" t="s">
        <v>48</v>
      </c>
      <c r="K785" s="3" t="s">
        <v>114</v>
      </c>
      <c r="L785" s="3" t="s">
        <v>115</v>
      </c>
      <c r="M785" t="b">
        <v>1</v>
      </c>
      <c r="N785" s="3" t="s">
        <v>73</v>
      </c>
      <c r="O785" s="3" t="s">
        <v>464</v>
      </c>
      <c r="P785" s="3" t="s">
        <v>464</v>
      </c>
      <c r="Q785" s="3" t="s">
        <v>36</v>
      </c>
      <c r="R785" s="3" t="s">
        <v>465</v>
      </c>
      <c r="S785" s="3"/>
      <c r="T785" s="2"/>
      <c r="U785" s="3" t="s">
        <v>115</v>
      </c>
      <c r="V785" s="3"/>
      <c r="W785" s="3" t="s">
        <v>39</v>
      </c>
      <c r="X785" s="3" t="s">
        <v>40</v>
      </c>
      <c r="Y785" s="3"/>
      <c r="Z785" s="3"/>
      <c r="AA785" s="3" t="s">
        <v>41</v>
      </c>
    </row>
    <row r="786" spans="1:27" x14ac:dyDescent="0.2">
      <c r="A786" s="5">
        <v>3525</v>
      </c>
      <c r="C786" s="3" t="s">
        <v>1535</v>
      </c>
      <c r="D786" s="3" t="s">
        <v>1536</v>
      </c>
      <c r="E786" s="3" t="s">
        <v>66</v>
      </c>
      <c r="F786" s="3" t="s">
        <v>67</v>
      </c>
      <c r="G786" s="3" t="s">
        <v>93</v>
      </c>
      <c r="H786" s="3" t="s">
        <v>32</v>
      </c>
      <c r="I786" s="3" t="s">
        <v>93</v>
      </c>
      <c r="J786" s="3" t="s">
        <v>48</v>
      </c>
      <c r="K786" s="3" t="s">
        <v>94</v>
      </c>
      <c r="L786" s="3" t="s">
        <v>95</v>
      </c>
      <c r="M786" t="b">
        <v>1</v>
      </c>
      <c r="N786" s="3" t="s">
        <v>35</v>
      </c>
      <c r="O786" s="3" t="s">
        <v>67</v>
      </c>
      <c r="P786" s="3" t="s">
        <v>67</v>
      </c>
      <c r="Q786" s="3" t="s">
        <v>68</v>
      </c>
      <c r="R786" s="3" t="s">
        <v>69</v>
      </c>
      <c r="S786" s="3"/>
      <c r="T786" s="2"/>
      <c r="U786" s="3" t="s">
        <v>95</v>
      </c>
      <c r="V786" s="3"/>
      <c r="W786" s="3" t="s">
        <v>39</v>
      </c>
      <c r="X786" s="3" t="s">
        <v>40</v>
      </c>
      <c r="Y786" s="3"/>
      <c r="Z786" s="3"/>
      <c r="AA786" s="3" t="s">
        <v>41</v>
      </c>
    </row>
    <row r="787" spans="1:27" x14ac:dyDescent="0.2">
      <c r="A787" s="5">
        <v>3526</v>
      </c>
      <c r="B787">
        <v>40007</v>
      </c>
      <c r="C787" s="3" t="s">
        <v>1537</v>
      </c>
      <c r="D787" s="3" t="s">
        <v>1538</v>
      </c>
      <c r="E787" s="3" t="s">
        <v>66</v>
      </c>
      <c r="F787" s="3" t="s">
        <v>67</v>
      </c>
      <c r="G787" s="3" t="s">
        <v>93</v>
      </c>
      <c r="H787" s="3" t="s">
        <v>32</v>
      </c>
      <c r="I787" s="3" t="s">
        <v>93</v>
      </c>
      <c r="J787" s="3" t="s">
        <v>48</v>
      </c>
      <c r="K787" s="3" t="s">
        <v>94</v>
      </c>
      <c r="L787" s="3" t="s">
        <v>95</v>
      </c>
      <c r="M787" t="b">
        <v>1</v>
      </c>
      <c r="N787" s="3" t="s">
        <v>35</v>
      </c>
      <c r="O787" s="3" t="s">
        <v>67</v>
      </c>
      <c r="P787" s="3" t="s">
        <v>67</v>
      </c>
      <c r="Q787" s="3" t="s">
        <v>68</v>
      </c>
      <c r="R787" s="3" t="s">
        <v>69</v>
      </c>
      <c r="S787" s="3" t="s">
        <v>1539</v>
      </c>
      <c r="T787" s="2">
        <v>4000</v>
      </c>
      <c r="U787" s="3" t="s">
        <v>95</v>
      </c>
      <c r="V787" s="3"/>
      <c r="W787" s="3" t="s">
        <v>39</v>
      </c>
      <c r="X787" s="3" t="s">
        <v>40</v>
      </c>
      <c r="Y787" s="3"/>
      <c r="Z787" s="3"/>
      <c r="AA787" s="3" t="s">
        <v>41</v>
      </c>
    </row>
    <row r="788" spans="1:27" x14ac:dyDescent="0.2">
      <c r="A788" s="5">
        <v>3527</v>
      </c>
      <c r="C788" s="3" t="s">
        <v>1540</v>
      </c>
      <c r="D788" s="3" t="s">
        <v>1541</v>
      </c>
      <c r="E788" s="3" t="s">
        <v>29</v>
      </c>
      <c r="F788" s="3" t="s">
        <v>53</v>
      </c>
      <c r="G788" s="3" t="s">
        <v>47</v>
      </c>
      <c r="H788" s="3" t="s">
        <v>32</v>
      </c>
      <c r="I788" s="3" t="s">
        <v>47</v>
      </c>
      <c r="J788" s="3" t="s">
        <v>48</v>
      </c>
      <c r="K788" s="3" t="s">
        <v>49</v>
      </c>
      <c r="L788" s="3" t="s">
        <v>50</v>
      </c>
      <c r="M788" t="b">
        <v>1</v>
      </c>
      <c r="N788" s="3" t="s">
        <v>35</v>
      </c>
      <c r="O788" s="3" t="s">
        <v>53</v>
      </c>
      <c r="P788" s="3" t="s">
        <v>53</v>
      </c>
      <c r="Q788" s="3" t="s">
        <v>36</v>
      </c>
      <c r="R788" s="3" t="s">
        <v>54</v>
      </c>
      <c r="S788" s="3"/>
      <c r="T788" s="2"/>
      <c r="U788" s="3" t="s">
        <v>50</v>
      </c>
      <c r="V788" s="3"/>
      <c r="W788" s="3" t="s">
        <v>39</v>
      </c>
      <c r="X788" s="3" t="s">
        <v>40</v>
      </c>
      <c r="Y788" s="3"/>
      <c r="Z788" s="3"/>
      <c r="AA788" s="3" t="s">
        <v>41</v>
      </c>
    </row>
    <row r="789" spans="1:27" x14ac:dyDescent="0.2">
      <c r="A789" s="5">
        <v>3528</v>
      </c>
      <c r="C789" s="3" t="s">
        <v>1542</v>
      </c>
      <c r="D789" s="3" t="s">
        <v>1543</v>
      </c>
      <c r="E789" s="3" t="s">
        <v>174</v>
      </c>
      <c r="F789" s="3" t="s">
        <v>175</v>
      </c>
      <c r="G789" s="3" t="s">
        <v>93</v>
      </c>
      <c r="H789" s="3" t="s">
        <v>32</v>
      </c>
      <c r="I789" s="3" t="s">
        <v>93</v>
      </c>
      <c r="J789" s="3" t="s">
        <v>48</v>
      </c>
      <c r="K789" s="3" t="s">
        <v>94</v>
      </c>
      <c r="L789" s="3" t="s">
        <v>95</v>
      </c>
      <c r="M789" t="b">
        <v>1</v>
      </c>
      <c r="N789" s="3" t="s">
        <v>84</v>
      </c>
      <c r="O789" s="3" t="s">
        <v>175</v>
      </c>
      <c r="P789" s="3" t="s">
        <v>175</v>
      </c>
      <c r="Q789" s="3" t="s">
        <v>36</v>
      </c>
      <c r="R789" s="3" t="s">
        <v>74</v>
      </c>
      <c r="S789" s="3"/>
      <c r="T789" s="2"/>
      <c r="U789" s="3" t="s">
        <v>95</v>
      </c>
      <c r="V789" s="3"/>
      <c r="W789" s="3" t="s">
        <v>39</v>
      </c>
      <c r="X789" s="3" t="s">
        <v>40</v>
      </c>
      <c r="Y789" s="3"/>
      <c r="Z789" s="3"/>
      <c r="AA789" s="3" t="s">
        <v>41</v>
      </c>
    </row>
    <row r="790" spans="1:27" x14ac:dyDescent="0.2">
      <c r="A790" s="5">
        <v>3529</v>
      </c>
      <c r="C790" s="3" t="s">
        <v>1544</v>
      </c>
      <c r="D790" s="3" t="s">
        <v>1545</v>
      </c>
      <c r="E790" s="3" t="s">
        <v>174</v>
      </c>
      <c r="F790" s="3" t="s">
        <v>175</v>
      </c>
      <c r="G790" s="3" t="s">
        <v>93</v>
      </c>
      <c r="H790" s="3" t="s">
        <v>32</v>
      </c>
      <c r="I790" s="3" t="s">
        <v>93</v>
      </c>
      <c r="J790" s="3" t="s">
        <v>48</v>
      </c>
      <c r="K790" s="3" t="s">
        <v>94</v>
      </c>
      <c r="L790" s="3" t="s">
        <v>95</v>
      </c>
      <c r="M790" t="b">
        <v>1</v>
      </c>
      <c r="N790" s="3" t="s">
        <v>84</v>
      </c>
      <c r="O790" s="3" t="s">
        <v>175</v>
      </c>
      <c r="P790" s="3" t="s">
        <v>175</v>
      </c>
      <c r="Q790" s="3" t="s">
        <v>36</v>
      </c>
      <c r="R790" s="3" t="s">
        <v>74</v>
      </c>
      <c r="S790" s="3"/>
      <c r="T790" s="2"/>
      <c r="U790" s="3" t="s">
        <v>95</v>
      </c>
      <c r="V790" s="3"/>
      <c r="W790" s="3" t="s">
        <v>39</v>
      </c>
      <c r="X790" s="3" t="s">
        <v>40</v>
      </c>
      <c r="Y790" s="3"/>
      <c r="Z790" s="3"/>
      <c r="AA790" s="3" t="s">
        <v>41</v>
      </c>
    </row>
    <row r="791" spans="1:27" x14ac:dyDescent="0.2">
      <c r="A791" s="5">
        <v>3530</v>
      </c>
      <c r="C791" s="3" t="s">
        <v>1546</v>
      </c>
      <c r="D791" s="3" t="s">
        <v>1547</v>
      </c>
      <c r="E791" s="3" t="s">
        <v>174</v>
      </c>
      <c r="F791" s="3" t="s">
        <v>175</v>
      </c>
      <c r="G791" s="3" t="s">
        <v>93</v>
      </c>
      <c r="H791" s="3" t="s">
        <v>32</v>
      </c>
      <c r="I791" s="3" t="s">
        <v>93</v>
      </c>
      <c r="J791" s="3" t="s">
        <v>48</v>
      </c>
      <c r="K791" s="3" t="s">
        <v>94</v>
      </c>
      <c r="L791" s="3" t="s">
        <v>95</v>
      </c>
      <c r="M791" t="b">
        <v>1</v>
      </c>
      <c r="N791" s="3" t="s">
        <v>84</v>
      </c>
      <c r="O791" s="3" t="s">
        <v>175</v>
      </c>
      <c r="P791" s="3" t="s">
        <v>175</v>
      </c>
      <c r="Q791" s="3" t="s">
        <v>36</v>
      </c>
      <c r="R791" s="3" t="s">
        <v>74</v>
      </c>
      <c r="S791" s="3"/>
      <c r="T791" s="2"/>
      <c r="U791" s="3" t="s">
        <v>95</v>
      </c>
      <c r="V791" s="3"/>
      <c r="W791" s="3" t="s">
        <v>39</v>
      </c>
      <c r="X791" s="3" t="s">
        <v>40</v>
      </c>
      <c r="Y791" s="3"/>
      <c r="Z791" s="3"/>
      <c r="AA791" s="3" t="s">
        <v>41</v>
      </c>
    </row>
    <row r="792" spans="1:27" x14ac:dyDescent="0.2">
      <c r="A792" s="5">
        <v>3531</v>
      </c>
      <c r="B792">
        <v>39793</v>
      </c>
      <c r="C792" s="3" t="s">
        <v>1548</v>
      </c>
      <c r="D792" s="3" t="s">
        <v>1549</v>
      </c>
      <c r="E792" s="3" t="s">
        <v>91</v>
      </c>
      <c r="F792" s="3" t="s">
        <v>92</v>
      </c>
      <c r="G792" s="3" t="s">
        <v>475</v>
      </c>
      <c r="H792" s="3" t="s">
        <v>32</v>
      </c>
      <c r="I792" s="3" t="s">
        <v>475</v>
      </c>
      <c r="J792" s="3" t="s">
        <v>48</v>
      </c>
      <c r="K792" s="3" t="s">
        <v>476</v>
      </c>
      <c r="L792" s="3" t="s">
        <v>95</v>
      </c>
      <c r="M792" t="b">
        <v>1</v>
      </c>
      <c r="N792" s="3" t="s">
        <v>84</v>
      </c>
      <c r="O792" s="3" t="s">
        <v>92</v>
      </c>
      <c r="P792" s="3" t="s">
        <v>92</v>
      </c>
      <c r="Q792" s="3" t="s">
        <v>36</v>
      </c>
      <c r="R792" s="3" t="s">
        <v>74</v>
      </c>
      <c r="S792" s="3"/>
      <c r="T792" s="2">
        <v>4007</v>
      </c>
      <c r="U792" s="3" t="s">
        <v>95</v>
      </c>
      <c r="V792" s="3"/>
      <c r="W792" s="3" t="s">
        <v>39</v>
      </c>
      <c r="X792" s="3" t="s">
        <v>40</v>
      </c>
      <c r="Y792" s="3"/>
      <c r="Z792" s="3"/>
      <c r="AA792" s="3" t="s">
        <v>41</v>
      </c>
    </row>
    <row r="793" spans="1:27" x14ac:dyDescent="0.2">
      <c r="A793" s="5">
        <v>3532</v>
      </c>
      <c r="B793">
        <v>39655</v>
      </c>
      <c r="C793" s="3" t="s">
        <v>1550</v>
      </c>
      <c r="D793" s="3" t="s">
        <v>1551</v>
      </c>
      <c r="E793" s="3" t="s">
        <v>66</v>
      </c>
      <c r="F793" s="3" t="s">
        <v>67</v>
      </c>
      <c r="G793" s="3" t="s">
        <v>93</v>
      </c>
      <c r="H793" s="3" t="s">
        <v>32</v>
      </c>
      <c r="I793" s="3" t="s">
        <v>93</v>
      </c>
      <c r="J793" s="3" t="s">
        <v>48</v>
      </c>
      <c r="K793" s="3" t="s">
        <v>94</v>
      </c>
      <c r="L793" s="3" t="s">
        <v>95</v>
      </c>
      <c r="M793" t="b">
        <v>1</v>
      </c>
      <c r="N793" s="3" t="s">
        <v>35</v>
      </c>
      <c r="O793" s="3" t="s">
        <v>67</v>
      </c>
      <c r="P793" s="3" t="s">
        <v>67</v>
      </c>
      <c r="Q793" s="3" t="s">
        <v>68</v>
      </c>
      <c r="R793" s="3" t="s">
        <v>69</v>
      </c>
      <c r="S793" s="3" t="s">
        <v>1539</v>
      </c>
      <c r="T793" s="2">
        <v>4000</v>
      </c>
      <c r="U793" s="3" t="s">
        <v>95</v>
      </c>
      <c r="V793" s="3"/>
      <c r="W793" s="3" t="s">
        <v>39</v>
      </c>
      <c r="X793" s="3" t="s">
        <v>40</v>
      </c>
      <c r="Y793" s="3"/>
      <c r="Z793" s="3"/>
      <c r="AA793" s="3" t="s">
        <v>41</v>
      </c>
    </row>
    <row r="794" spans="1:27" x14ac:dyDescent="0.2">
      <c r="A794" s="5">
        <v>3533</v>
      </c>
      <c r="B794">
        <v>39919</v>
      </c>
      <c r="C794" s="3" t="s">
        <v>1552</v>
      </c>
      <c r="D794" s="3" t="s">
        <v>1553</v>
      </c>
      <c r="E794" s="3" t="s">
        <v>91</v>
      </c>
      <c r="F794" s="3" t="s">
        <v>92</v>
      </c>
      <c r="G794" s="3" t="s">
        <v>93</v>
      </c>
      <c r="H794" s="3" t="s">
        <v>32</v>
      </c>
      <c r="I794" s="3" t="s">
        <v>93</v>
      </c>
      <c r="J794" s="3" t="s">
        <v>48</v>
      </c>
      <c r="K794" s="3" t="s">
        <v>94</v>
      </c>
      <c r="L794" s="3" t="s">
        <v>95</v>
      </c>
      <c r="M794" t="b">
        <v>1</v>
      </c>
      <c r="N794" s="3" t="s">
        <v>84</v>
      </c>
      <c r="O794" s="3" t="s">
        <v>92</v>
      </c>
      <c r="P794" s="3" t="s">
        <v>92</v>
      </c>
      <c r="Q794" s="3" t="s">
        <v>36</v>
      </c>
      <c r="R794" s="3" t="s">
        <v>74</v>
      </c>
      <c r="S794" s="3" t="s">
        <v>1539</v>
      </c>
      <c r="T794" s="2">
        <v>4000</v>
      </c>
      <c r="U794" s="3" t="s">
        <v>95</v>
      </c>
      <c r="V794" s="3"/>
      <c r="W794" s="3" t="s">
        <v>39</v>
      </c>
      <c r="X794" s="3" t="s">
        <v>40</v>
      </c>
      <c r="Y794" s="3"/>
      <c r="Z794" s="3"/>
      <c r="AA794" s="3" t="s">
        <v>41</v>
      </c>
    </row>
    <row r="795" spans="1:27" x14ac:dyDescent="0.2">
      <c r="A795" s="5">
        <v>3534</v>
      </c>
      <c r="C795" s="3" t="s">
        <v>1554</v>
      </c>
      <c r="D795" s="3" t="s">
        <v>1555</v>
      </c>
      <c r="E795" s="3" t="s">
        <v>91</v>
      </c>
      <c r="F795" s="3" t="s">
        <v>92</v>
      </c>
      <c r="G795" s="3" t="s">
        <v>93</v>
      </c>
      <c r="H795" s="3" t="s">
        <v>32</v>
      </c>
      <c r="I795" s="3" t="s">
        <v>93</v>
      </c>
      <c r="J795" s="3" t="s">
        <v>48</v>
      </c>
      <c r="K795" s="3" t="s">
        <v>94</v>
      </c>
      <c r="L795" s="3" t="s">
        <v>95</v>
      </c>
      <c r="M795" t="b">
        <v>1</v>
      </c>
      <c r="N795" s="3" t="s">
        <v>84</v>
      </c>
      <c r="O795" s="3" t="s">
        <v>92</v>
      </c>
      <c r="P795" s="3" t="s">
        <v>92</v>
      </c>
      <c r="Q795" s="3" t="s">
        <v>36</v>
      </c>
      <c r="R795" s="3" t="s">
        <v>74</v>
      </c>
      <c r="S795" s="3" t="s">
        <v>1539</v>
      </c>
      <c r="T795" s="2"/>
      <c r="U795" s="3" t="s">
        <v>95</v>
      </c>
      <c r="V795" s="3"/>
      <c r="W795" s="3" t="s">
        <v>39</v>
      </c>
      <c r="X795" s="3" t="s">
        <v>40</v>
      </c>
      <c r="Y795" s="3"/>
      <c r="Z795" s="3"/>
      <c r="AA795" s="3" t="s">
        <v>41</v>
      </c>
    </row>
    <row r="796" spans="1:27" x14ac:dyDescent="0.2">
      <c r="A796" s="5">
        <v>3535</v>
      </c>
      <c r="C796" s="3" t="s">
        <v>1556</v>
      </c>
      <c r="D796" s="3" t="s">
        <v>1557</v>
      </c>
      <c r="E796" s="3" t="s">
        <v>91</v>
      </c>
      <c r="F796" s="3" t="s">
        <v>92</v>
      </c>
      <c r="G796" s="3" t="s">
        <v>100</v>
      </c>
      <c r="H796" s="3" t="s">
        <v>32</v>
      </c>
      <c r="I796" s="3" t="s">
        <v>100</v>
      </c>
      <c r="J796" s="3" t="s">
        <v>48</v>
      </c>
      <c r="K796" s="3" t="s">
        <v>101</v>
      </c>
      <c r="L796" s="3" t="s">
        <v>95</v>
      </c>
      <c r="M796" t="b">
        <v>1</v>
      </c>
      <c r="N796" s="3" t="s">
        <v>84</v>
      </c>
      <c r="O796" s="3" t="s">
        <v>92</v>
      </c>
      <c r="P796" s="3" t="s">
        <v>92</v>
      </c>
      <c r="Q796" s="3" t="s">
        <v>36</v>
      </c>
      <c r="R796" s="3" t="s">
        <v>74</v>
      </c>
      <c r="S796" s="3"/>
      <c r="T796" s="2"/>
      <c r="U796" s="3" t="s">
        <v>95</v>
      </c>
      <c r="V796" s="3"/>
      <c r="W796" s="3" t="s">
        <v>39</v>
      </c>
      <c r="X796" s="3" t="s">
        <v>40</v>
      </c>
      <c r="Y796" s="3"/>
      <c r="Z796" s="3"/>
      <c r="AA796" s="3" t="s">
        <v>41</v>
      </c>
    </row>
    <row r="797" spans="1:27" x14ac:dyDescent="0.2">
      <c r="A797" s="5">
        <v>3536</v>
      </c>
      <c r="B797">
        <v>39205</v>
      </c>
      <c r="C797" s="3" t="s">
        <v>1558</v>
      </c>
      <c r="D797" s="3" t="s">
        <v>1559</v>
      </c>
      <c r="E797" s="3" t="s">
        <v>91</v>
      </c>
      <c r="F797" s="3" t="s">
        <v>92</v>
      </c>
      <c r="G797" s="3" t="s">
        <v>100</v>
      </c>
      <c r="H797" s="3" t="s">
        <v>32</v>
      </c>
      <c r="I797" s="3" t="s">
        <v>100</v>
      </c>
      <c r="J797" s="3" t="s">
        <v>48</v>
      </c>
      <c r="K797" s="3" t="s">
        <v>101</v>
      </c>
      <c r="L797" s="3" t="s">
        <v>95</v>
      </c>
      <c r="M797" t="b">
        <v>1</v>
      </c>
      <c r="N797" s="3" t="s">
        <v>84</v>
      </c>
      <c r="O797" s="3" t="s">
        <v>92</v>
      </c>
      <c r="P797" s="3" t="s">
        <v>92</v>
      </c>
      <c r="Q797" s="3" t="s">
        <v>36</v>
      </c>
      <c r="R797" s="3" t="s">
        <v>74</v>
      </c>
      <c r="S797" s="3"/>
      <c r="T797" s="2">
        <v>4024</v>
      </c>
      <c r="U797" s="3" t="s">
        <v>95</v>
      </c>
      <c r="V797" s="3"/>
      <c r="W797" s="3" t="s">
        <v>39</v>
      </c>
      <c r="X797" s="3" t="s">
        <v>40</v>
      </c>
      <c r="Y797" s="3"/>
      <c r="Z797" s="3"/>
      <c r="AA797" s="3" t="s">
        <v>41</v>
      </c>
    </row>
    <row r="798" spans="1:27" x14ac:dyDescent="0.2">
      <c r="A798" s="5">
        <v>3537</v>
      </c>
      <c r="C798" s="3" t="s">
        <v>1560</v>
      </c>
      <c r="D798" s="3" t="s">
        <v>1561</v>
      </c>
      <c r="E798" s="3" t="s">
        <v>66</v>
      </c>
      <c r="F798" s="3" t="s">
        <v>67</v>
      </c>
      <c r="G798" s="3" t="s">
        <v>47</v>
      </c>
      <c r="H798" s="3" t="s">
        <v>32</v>
      </c>
      <c r="I798" s="3" t="s">
        <v>47</v>
      </c>
      <c r="J798" s="3" t="s">
        <v>48</v>
      </c>
      <c r="K798" s="3" t="s">
        <v>49</v>
      </c>
      <c r="L798" s="3" t="s">
        <v>50</v>
      </c>
      <c r="M798" t="b">
        <v>1</v>
      </c>
      <c r="N798" s="3" t="s">
        <v>35</v>
      </c>
      <c r="O798" s="3" t="s">
        <v>67</v>
      </c>
      <c r="P798" s="3" t="s">
        <v>67</v>
      </c>
      <c r="Q798" s="3" t="s">
        <v>68</v>
      </c>
      <c r="R798" s="3" t="s">
        <v>69</v>
      </c>
      <c r="S798" s="3"/>
      <c r="T798" s="2"/>
      <c r="U798" s="3" t="s">
        <v>50</v>
      </c>
      <c r="V798" s="3"/>
      <c r="W798" s="3" t="s">
        <v>39</v>
      </c>
      <c r="X798" s="3" t="s">
        <v>40</v>
      </c>
      <c r="Y798" s="3"/>
      <c r="Z798" s="3"/>
      <c r="AA798" s="3" t="s">
        <v>41</v>
      </c>
    </row>
    <row r="799" spans="1:27" x14ac:dyDescent="0.2">
      <c r="A799" s="5">
        <v>3538</v>
      </c>
      <c r="C799" s="3" t="s">
        <v>1562</v>
      </c>
      <c r="D799" s="3" t="s">
        <v>1563</v>
      </c>
      <c r="E799" s="3" t="s">
        <v>66</v>
      </c>
      <c r="F799" s="3" t="s">
        <v>67</v>
      </c>
      <c r="G799" s="3" t="s">
        <v>47</v>
      </c>
      <c r="H799" s="3" t="s">
        <v>32</v>
      </c>
      <c r="I799" s="3" t="s">
        <v>47</v>
      </c>
      <c r="J799" s="3" t="s">
        <v>48</v>
      </c>
      <c r="K799" s="3" t="s">
        <v>49</v>
      </c>
      <c r="L799" s="3" t="s">
        <v>50</v>
      </c>
      <c r="M799" t="b">
        <v>1</v>
      </c>
      <c r="N799" s="3" t="s">
        <v>35</v>
      </c>
      <c r="O799" s="3" t="s">
        <v>67</v>
      </c>
      <c r="P799" s="3" t="s">
        <v>67</v>
      </c>
      <c r="Q799" s="3" t="s">
        <v>68</v>
      </c>
      <c r="R799" s="3" t="s">
        <v>69</v>
      </c>
      <c r="S799" s="3"/>
      <c r="T799" s="2"/>
      <c r="U799" s="3" t="s">
        <v>50</v>
      </c>
      <c r="V799" s="3"/>
      <c r="W799" s="3" t="s">
        <v>39</v>
      </c>
      <c r="X799" s="3" t="s">
        <v>40</v>
      </c>
      <c r="Y799" s="3"/>
      <c r="Z799" s="3"/>
      <c r="AA799" s="3" t="s">
        <v>41</v>
      </c>
    </row>
    <row r="800" spans="1:27" x14ac:dyDescent="0.2">
      <c r="A800" s="5">
        <v>3539</v>
      </c>
      <c r="C800" s="3" t="s">
        <v>1564</v>
      </c>
      <c r="D800" s="3" t="s">
        <v>1565</v>
      </c>
      <c r="E800" s="3" t="s">
        <v>66</v>
      </c>
      <c r="F800" s="3" t="s">
        <v>67</v>
      </c>
      <c r="G800" s="3" t="s">
        <v>47</v>
      </c>
      <c r="H800" s="3" t="s">
        <v>32</v>
      </c>
      <c r="I800" s="3" t="s">
        <v>47</v>
      </c>
      <c r="J800" s="3" t="s">
        <v>48</v>
      </c>
      <c r="K800" s="3" t="s">
        <v>49</v>
      </c>
      <c r="L800" s="3" t="s">
        <v>50</v>
      </c>
      <c r="M800" t="b">
        <v>1</v>
      </c>
      <c r="N800" s="3" t="s">
        <v>35</v>
      </c>
      <c r="O800" s="3" t="s">
        <v>67</v>
      </c>
      <c r="P800" s="3" t="s">
        <v>67</v>
      </c>
      <c r="Q800" s="3" t="s">
        <v>68</v>
      </c>
      <c r="R800" s="3" t="s">
        <v>69</v>
      </c>
      <c r="S800" s="3"/>
      <c r="T800" s="2"/>
      <c r="U800" s="3" t="s">
        <v>50</v>
      </c>
      <c r="V800" s="3"/>
      <c r="W800" s="3" t="s">
        <v>39</v>
      </c>
      <c r="X800" s="3" t="s">
        <v>40</v>
      </c>
      <c r="Y800" s="3"/>
      <c r="Z800" s="3"/>
      <c r="AA800" s="3" t="s">
        <v>41</v>
      </c>
    </row>
    <row r="801" spans="1:27" x14ac:dyDescent="0.2">
      <c r="A801" s="5">
        <v>3541</v>
      </c>
      <c r="B801">
        <v>39552</v>
      </c>
      <c r="C801" s="3" t="s">
        <v>1566</v>
      </c>
      <c r="D801" s="3" t="s">
        <v>1567</v>
      </c>
      <c r="E801" s="3" t="s">
        <v>66</v>
      </c>
      <c r="F801" s="3" t="s">
        <v>67</v>
      </c>
      <c r="G801" s="3" t="s">
        <v>47</v>
      </c>
      <c r="H801" s="3" t="s">
        <v>32</v>
      </c>
      <c r="I801" s="3" t="s">
        <v>47</v>
      </c>
      <c r="J801" s="3" t="s">
        <v>48</v>
      </c>
      <c r="K801" s="3" t="s">
        <v>49</v>
      </c>
      <c r="L801" s="3" t="s">
        <v>50</v>
      </c>
      <c r="M801" t="b">
        <v>1</v>
      </c>
      <c r="N801" s="3" t="s">
        <v>35</v>
      </c>
      <c r="O801" s="3" t="s">
        <v>67</v>
      </c>
      <c r="P801" s="3" t="s">
        <v>67</v>
      </c>
      <c r="Q801" s="3" t="s">
        <v>68</v>
      </c>
      <c r="R801" s="3" t="s">
        <v>69</v>
      </c>
      <c r="S801" s="3"/>
      <c r="T801" s="2">
        <v>2000</v>
      </c>
      <c r="U801" s="3" t="s">
        <v>50</v>
      </c>
      <c r="V801" s="3"/>
      <c r="W801" s="3" t="s">
        <v>39</v>
      </c>
      <c r="X801" s="3" t="s">
        <v>40</v>
      </c>
      <c r="Y801" s="3"/>
      <c r="Z801" s="3"/>
      <c r="AA801" s="3" t="s">
        <v>41</v>
      </c>
    </row>
    <row r="802" spans="1:27" x14ac:dyDescent="0.2">
      <c r="A802" s="5">
        <v>3542</v>
      </c>
      <c r="B802">
        <v>39301</v>
      </c>
      <c r="C802" s="3" t="s">
        <v>1568</v>
      </c>
      <c r="D802" s="3" t="s">
        <v>1569</v>
      </c>
      <c r="E802" s="3" t="s">
        <v>66</v>
      </c>
      <c r="F802" s="3" t="s">
        <v>67</v>
      </c>
      <c r="G802" s="3" t="s">
        <v>47</v>
      </c>
      <c r="H802" s="3" t="s">
        <v>32</v>
      </c>
      <c r="I802" s="3" t="s">
        <v>47</v>
      </c>
      <c r="J802" s="3" t="s">
        <v>48</v>
      </c>
      <c r="K802" s="3" t="s">
        <v>49</v>
      </c>
      <c r="L802" s="3" t="s">
        <v>50</v>
      </c>
      <c r="M802" t="b">
        <v>1</v>
      </c>
      <c r="N802" s="3" t="s">
        <v>35</v>
      </c>
      <c r="O802" s="3" t="s">
        <v>67</v>
      </c>
      <c r="P802" s="3" t="s">
        <v>67</v>
      </c>
      <c r="Q802" s="3" t="s">
        <v>68</v>
      </c>
      <c r="R802" s="3" t="s">
        <v>69</v>
      </c>
      <c r="S802" s="3"/>
      <c r="T802" s="2">
        <v>2000</v>
      </c>
      <c r="U802" s="3" t="s">
        <v>50</v>
      </c>
      <c r="V802" s="3"/>
      <c r="W802" s="3" t="s">
        <v>39</v>
      </c>
      <c r="X802" s="3" t="s">
        <v>40</v>
      </c>
      <c r="Y802" s="3"/>
      <c r="Z802" s="3">
        <v>3832</v>
      </c>
      <c r="AA802" s="3" t="s">
        <v>316</v>
      </c>
    </row>
    <row r="803" spans="1:27" x14ac:dyDescent="0.2">
      <c r="A803" s="5">
        <v>3543</v>
      </c>
      <c r="B803">
        <v>40341</v>
      </c>
      <c r="C803" s="3" t="s">
        <v>1570</v>
      </c>
      <c r="D803" s="3" t="s">
        <v>1571</v>
      </c>
      <c r="E803" s="3" t="s">
        <v>66</v>
      </c>
      <c r="F803" s="3" t="s">
        <v>67</v>
      </c>
      <c r="G803" s="3" t="s">
        <v>47</v>
      </c>
      <c r="H803" s="3" t="s">
        <v>32</v>
      </c>
      <c r="I803" s="3" t="s">
        <v>47</v>
      </c>
      <c r="J803" s="3" t="s">
        <v>48</v>
      </c>
      <c r="K803" s="3" t="s">
        <v>49</v>
      </c>
      <c r="L803" s="3" t="s">
        <v>50</v>
      </c>
      <c r="M803" t="b">
        <v>1</v>
      </c>
      <c r="N803" s="3" t="s">
        <v>35</v>
      </c>
      <c r="O803" s="3" t="s">
        <v>67</v>
      </c>
      <c r="P803" s="3" t="s">
        <v>67</v>
      </c>
      <c r="Q803" s="3" t="s">
        <v>68</v>
      </c>
      <c r="R803" s="3" t="s">
        <v>69</v>
      </c>
      <c r="S803" s="3"/>
      <c r="T803" s="2">
        <v>2000</v>
      </c>
      <c r="U803" s="3" t="s">
        <v>50</v>
      </c>
      <c r="V803" s="3"/>
      <c r="W803" s="3" t="s">
        <v>39</v>
      </c>
      <c r="X803" s="3" t="s">
        <v>40</v>
      </c>
      <c r="Y803" s="3"/>
      <c r="Z803" s="3"/>
      <c r="AA803" s="3" t="s">
        <v>41</v>
      </c>
    </row>
    <row r="804" spans="1:27" x14ac:dyDescent="0.2">
      <c r="A804" s="5">
        <v>3544</v>
      </c>
      <c r="B804">
        <v>40347</v>
      </c>
      <c r="C804" s="3" t="s">
        <v>1572</v>
      </c>
      <c r="D804" s="3" t="s">
        <v>1573</v>
      </c>
      <c r="E804" s="3" t="s">
        <v>66</v>
      </c>
      <c r="F804" s="3" t="s">
        <v>67</v>
      </c>
      <c r="G804" s="3" t="s">
        <v>47</v>
      </c>
      <c r="H804" s="3" t="s">
        <v>32</v>
      </c>
      <c r="I804" s="3" t="s">
        <v>47</v>
      </c>
      <c r="J804" s="3" t="s">
        <v>48</v>
      </c>
      <c r="K804" s="3" t="s">
        <v>49</v>
      </c>
      <c r="L804" s="3" t="s">
        <v>50</v>
      </c>
      <c r="M804" t="b">
        <v>1</v>
      </c>
      <c r="N804" s="3" t="s">
        <v>35</v>
      </c>
      <c r="O804" s="3" t="s">
        <v>67</v>
      </c>
      <c r="P804" s="3" t="s">
        <v>67</v>
      </c>
      <c r="Q804" s="3" t="s">
        <v>68</v>
      </c>
      <c r="R804" s="3" t="s">
        <v>69</v>
      </c>
      <c r="S804" s="3"/>
      <c r="T804" s="2">
        <v>2000</v>
      </c>
      <c r="U804" s="3" t="s">
        <v>50</v>
      </c>
      <c r="V804" s="3"/>
      <c r="W804" s="3" t="s">
        <v>39</v>
      </c>
      <c r="X804" s="3" t="s">
        <v>40</v>
      </c>
      <c r="Y804" s="3"/>
      <c r="Z804" s="3"/>
      <c r="AA804" s="3" t="s">
        <v>41</v>
      </c>
    </row>
    <row r="805" spans="1:27" x14ac:dyDescent="0.2">
      <c r="A805" s="5">
        <v>3545</v>
      </c>
      <c r="C805" s="3" t="s">
        <v>1574</v>
      </c>
      <c r="D805" s="3" t="s">
        <v>1575</v>
      </c>
      <c r="E805" s="3" t="s">
        <v>78</v>
      </c>
      <c r="F805" s="3" t="s">
        <v>79</v>
      </c>
      <c r="G805" s="3" t="s">
        <v>1576</v>
      </c>
      <c r="H805" s="3" t="s">
        <v>32</v>
      </c>
      <c r="I805" s="3" t="s">
        <v>1576</v>
      </c>
      <c r="J805" s="3" t="s">
        <v>81</v>
      </c>
      <c r="K805" s="3" t="s">
        <v>82</v>
      </c>
      <c r="L805" s="3" t="s">
        <v>83</v>
      </c>
      <c r="M805" t="b">
        <v>1</v>
      </c>
      <c r="N805" s="3" t="s">
        <v>84</v>
      </c>
      <c r="O805" s="3" t="s">
        <v>79</v>
      </c>
      <c r="P805" s="3" t="s">
        <v>79</v>
      </c>
      <c r="Q805" s="3" t="s">
        <v>81</v>
      </c>
      <c r="R805" s="3" t="s">
        <v>85</v>
      </c>
      <c r="S805" s="3"/>
      <c r="T805" s="2"/>
      <c r="U805" s="3" t="s">
        <v>81</v>
      </c>
      <c r="V805" s="3"/>
      <c r="W805" s="3" t="s">
        <v>39</v>
      </c>
      <c r="X805" s="3" t="s">
        <v>40</v>
      </c>
      <c r="Y805" s="3"/>
      <c r="Z805" s="3"/>
      <c r="AA805" s="3" t="s">
        <v>41</v>
      </c>
    </row>
    <row r="806" spans="1:27" x14ac:dyDescent="0.2">
      <c r="A806" s="5">
        <v>3546</v>
      </c>
      <c r="B806">
        <v>40589</v>
      </c>
      <c r="C806" s="3" t="s">
        <v>1577</v>
      </c>
      <c r="D806" s="3" t="s">
        <v>1578</v>
      </c>
      <c r="E806" s="3" t="s">
        <v>123</v>
      </c>
      <c r="F806" s="3" t="s">
        <v>124</v>
      </c>
      <c r="G806" s="3" t="s">
        <v>125</v>
      </c>
      <c r="H806" s="3" t="s">
        <v>32</v>
      </c>
      <c r="I806" s="3" t="s">
        <v>125</v>
      </c>
      <c r="J806" s="3" t="s">
        <v>48</v>
      </c>
      <c r="K806" s="3" t="s">
        <v>126</v>
      </c>
      <c r="L806" s="3" t="s">
        <v>115</v>
      </c>
      <c r="M806" t="b">
        <v>1</v>
      </c>
      <c r="N806" s="3" t="s">
        <v>73</v>
      </c>
      <c r="O806" s="3" t="s">
        <v>124</v>
      </c>
      <c r="P806" s="3" t="s">
        <v>124</v>
      </c>
      <c r="Q806" s="3" t="s">
        <v>36</v>
      </c>
      <c r="R806" s="3" t="s">
        <v>74</v>
      </c>
      <c r="S806" s="3" t="s">
        <v>348</v>
      </c>
      <c r="T806" s="2">
        <v>3001</v>
      </c>
      <c r="U806" s="3" t="s">
        <v>115</v>
      </c>
      <c r="V806" s="3"/>
      <c r="W806" s="3" t="s">
        <v>39</v>
      </c>
      <c r="X806" s="3" t="s">
        <v>40</v>
      </c>
      <c r="Y806" s="3"/>
      <c r="Z806" s="3">
        <v>2594</v>
      </c>
      <c r="AA806" s="3" t="s">
        <v>221</v>
      </c>
    </row>
    <row r="807" spans="1:27" x14ac:dyDescent="0.2">
      <c r="A807" s="5">
        <v>3547</v>
      </c>
      <c r="B807">
        <v>39640</v>
      </c>
      <c r="C807" s="3" t="s">
        <v>1579</v>
      </c>
      <c r="D807" s="3" t="s">
        <v>1580</v>
      </c>
      <c r="E807" s="3" t="s">
        <v>111</v>
      </c>
      <c r="F807" s="3" t="s">
        <v>112</v>
      </c>
      <c r="G807" s="3" t="s">
        <v>125</v>
      </c>
      <c r="H807" s="3" t="s">
        <v>32</v>
      </c>
      <c r="I807" s="3" t="s">
        <v>125</v>
      </c>
      <c r="J807" s="3" t="s">
        <v>48</v>
      </c>
      <c r="K807" s="3" t="s">
        <v>126</v>
      </c>
      <c r="L807" s="3" t="s">
        <v>115</v>
      </c>
      <c r="M807" t="b">
        <v>1</v>
      </c>
      <c r="N807" s="3" t="s">
        <v>73</v>
      </c>
      <c r="O807" s="3" t="s">
        <v>112</v>
      </c>
      <c r="P807" s="3" t="s">
        <v>112</v>
      </c>
      <c r="Q807" s="3" t="s">
        <v>116</v>
      </c>
      <c r="R807" s="3" t="s">
        <v>116</v>
      </c>
      <c r="S807" s="3"/>
      <c r="T807" s="2">
        <v>3001</v>
      </c>
      <c r="U807" s="3" t="s">
        <v>115</v>
      </c>
      <c r="V807" s="3"/>
      <c r="W807" s="3" t="s">
        <v>39</v>
      </c>
      <c r="X807" s="3" t="s">
        <v>40</v>
      </c>
      <c r="Y807" s="3"/>
      <c r="Z807" s="3"/>
      <c r="AA807" s="3" t="s">
        <v>41</v>
      </c>
    </row>
    <row r="808" spans="1:27" x14ac:dyDescent="0.2">
      <c r="A808" s="5">
        <v>3548</v>
      </c>
      <c r="B808">
        <v>40119</v>
      </c>
      <c r="C808" s="3" t="s">
        <v>1581</v>
      </c>
      <c r="D808" s="3" t="s">
        <v>1582</v>
      </c>
      <c r="E808" s="3" t="s">
        <v>111</v>
      </c>
      <c r="F808" s="3" t="s">
        <v>112</v>
      </c>
      <c r="G808" s="3" t="s">
        <v>125</v>
      </c>
      <c r="H808" s="3" t="s">
        <v>32</v>
      </c>
      <c r="I808" s="3" t="s">
        <v>125</v>
      </c>
      <c r="J808" s="3" t="s">
        <v>48</v>
      </c>
      <c r="K808" s="3" t="s">
        <v>126</v>
      </c>
      <c r="L808" s="3" t="s">
        <v>115</v>
      </c>
      <c r="M808" t="b">
        <v>1</v>
      </c>
      <c r="N808" s="3" t="s">
        <v>73</v>
      </c>
      <c r="O808" s="3" t="s">
        <v>112</v>
      </c>
      <c r="P808" s="3" t="s">
        <v>112</v>
      </c>
      <c r="Q808" s="3" t="s">
        <v>116</v>
      </c>
      <c r="R808" s="3" t="s">
        <v>116</v>
      </c>
      <c r="S808" s="3"/>
      <c r="T808" s="2">
        <v>3001</v>
      </c>
      <c r="U808" s="3" t="s">
        <v>115</v>
      </c>
      <c r="V808" s="3"/>
      <c r="W808" s="3" t="s">
        <v>39</v>
      </c>
      <c r="X808" s="3" t="s">
        <v>40</v>
      </c>
      <c r="Y808" s="3"/>
      <c r="Z808" s="3">
        <v>2641</v>
      </c>
      <c r="AA808" s="3" t="s">
        <v>221</v>
      </c>
    </row>
    <row r="809" spans="1:27" x14ac:dyDescent="0.2">
      <c r="A809" s="5">
        <v>3549</v>
      </c>
      <c r="B809">
        <v>39418</v>
      </c>
      <c r="C809" s="3"/>
      <c r="D809" s="3" t="s">
        <v>1583</v>
      </c>
      <c r="E809" s="3" t="s">
        <v>119</v>
      </c>
      <c r="F809" s="3" t="s">
        <v>120</v>
      </c>
      <c r="G809" s="3" t="s">
        <v>113</v>
      </c>
      <c r="H809" s="3" t="s">
        <v>32</v>
      </c>
      <c r="I809" s="3" t="s">
        <v>113</v>
      </c>
      <c r="J809" s="3" t="s">
        <v>48</v>
      </c>
      <c r="K809" s="3" t="s">
        <v>114</v>
      </c>
      <c r="L809" s="3" t="s">
        <v>115</v>
      </c>
      <c r="M809" t="b">
        <v>1</v>
      </c>
      <c r="N809" s="3" t="s">
        <v>73</v>
      </c>
      <c r="O809" s="3" t="s">
        <v>120</v>
      </c>
      <c r="P809" s="3" t="s">
        <v>120</v>
      </c>
      <c r="Q809" s="3" t="s">
        <v>36</v>
      </c>
      <c r="R809" s="3" t="s">
        <v>74</v>
      </c>
      <c r="S809" s="3"/>
      <c r="T809" s="2">
        <v>3000</v>
      </c>
      <c r="U809" s="3" t="s">
        <v>115</v>
      </c>
      <c r="V809" s="3"/>
      <c r="W809" s="3" t="s">
        <v>39</v>
      </c>
      <c r="X809" s="3" t="s">
        <v>40</v>
      </c>
      <c r="Y809" s="3"/>
      <c r="Z809" s="3"/>
      <c r="AA809" s="3" t="s">
        <v>41</v>
      </c>
    </row>
    <row r="810" spans="1:27" x14ac:dyDescent="0.2">
      <c r="A810" s="5">
        <v>3550</v>
      </c>
      <c r="B810">
        <v>35002</v>
      </c>
      <c r="C810" s="3"/>
      <c r="D810" s="3" t="s">
        <v>1584</v>
      </c>
      <c r="E810" s="3" t="s">
        <v>46</v>
      </c>
      <c r="F810" s="3" t="s">
        <v>46</v>
      </c>
      <c r="G810" s="3" t="s">
        <v>113</v>
      </c>
      <c r="H810" s="3" t="s">
        <v>32</v>
      </c>
      <c r="I810" s="3" t="s">
        <v>113</v>
      </c>
      <c r="J810" s="3" t="s">
        <v>48</v>
      </c>
      <c r="K810" s="3" t="s">
        <v>114</v>
      </c>
      <c r="L810" s="3" t="s">
        <v>115</v>
      </c>
      <c r="M810" t="b">
        <v>1</v>
      </c>
      <c r="N810" s="3" t="s">
        <v>46</v>
      </c>
      <c r="O810" s="3" t="s">
        <v>46</v>
      </c>
      <c r="P810" s="3" t="s">
        <v>46</v>
      </c>
      <c r="Q810" s="3" t="s">
        <v>46</v>
      </c>
      <c r="R810" s="3" t="s">
        <v>46</v>
      </c>
      <c r="S810" s="3"/>
      <c r="T810" s="2">
        <v>3000</v>
      </c>
      <c r="U810" s="3" t="s">
        <v>115</v>
      </c>
      <c r="V810" s="3"/>
      <c r="W810" s="3" t="s">
        <v>39</v>
      </c>
      <c r="X810" s="3" t="s">
        <v>40</v>
      </c>
      <c r="Y810" s="3"/>
      <c r="Z810" s="3"/>
      <c r="AA810" s="3" t="s">
        <v>41</v>
      </c>
    </row>
    <row r="811" spans="1:27" x14ac:dyDescent="0.2">
      <c r="A811" s="5">
        <v>3551</v>
      </c>
      <c r="B811">
        <v>36228</v>
      </c>
      <c r="C811" s="3"/>
      <c r="D811" s="3" t="s">
        <v>1585</v>
      </c>
      <c r="E811" s="3" t="s">
        <v>57</v>
      </c>
      <c r="F811" s="3" t="s">
        <v>58</v>
      </c>
      <c r="G811" s="3" t="s">
        <v>395</v>
      </c>
      <c r="H811" s="3" t="s">
        <v>60</v>
      </c>
      <c r="I811" s="3" t="s">
        <v>395</v>
      </c>
      <c r="J811" s="3" t="s">
        <v>48</v>
      </c>
      <c r="K811" s="3" t="s">
        <v>49</v>
      </c>
      <c r="L811" s="3" t="s">
        <v>50</v>
      </c>
      <c r="M811" t="b">
        <v>1</v>
      </c>
      <c r="N811" s="3" t="s">
        <v>35</v>
      </c>
      <c r="O811" s="3" t="s">
        <v>58</v>
      </c>
      <c r="P811" s="3" t="s">
        <v>61</v>
      </c>
      <c r="Q811" s="3" t="s">
        <v>62</v>
      </c>
      <c r="R811" s="3" t="s">
        <v>63</v>
      </c>
      <c r="S811" s="3"/>
      <c r="T811" s="2">
        <v>2011</v>
      </c>
      <c r="U811" s="3" t="s">
        <v>50</v>
      </c>
      <c r="V811" s="3"/>
      <c r="W811" s="3" t="s">
        <v>39</v>
      </c>
      <c r="X811" s="3" t="s">
        <v>40</v>
      </c>
      <c r="Y811" s="3"/>
      <c r="Z811" s="3"/>
      <c r="AA811" s="3" t="s">
        <v>41</v>
      </c>
    </row>
    <row r="812" spans="1:27" x14ac:dyDescent="0.2">
      <c r="A812" s="5">
        <v>3552</v>
      </c>
      <c r="B812">
        <v>39198</v>
      </c>
      <c r="C812" s="3"/>
      <c r="D812" s="3" t="s">
        <v>1586</v>
      </c>
      <c r="E812" s="3" t="s">
        <v>71</v>
      </c>
      <c r="F812" s="3" t="s">
        <v>72</v>
      </c>
      <c r="G812" s="3" t="s">
        <v>47</v>
      </c>
      <c r="H812" s="3" t="s">
        <v>32</v>
      </c>
      <c r="I812" s="3" t="s">
        <v>47</v>
      </c>
      <c r="J812" s="3" t="s">
        <v>48</v>
      </c>
      <c r="K812" s="3" t="s">
        <v>49</v>
      </c>
      <c r="L812" s="3" t="s">
        <v>50</v>
      </c>
      <c r="M812" t="b">
        <v>1</v>
      </c>
      <c r="N812" s="3" t="s">
        <v>73</v>
      </c>
      <c r="O812" s="3" t="s">
        <v>72</v>
      </c>
      <c r="P812" s="3" t="s">
        <v>72</v>
      </c>
      <c r="Q812" s="3" t="s">
        <v>36</v>
      </c>
      <c r="R812" s="3" t="s">
        <v>74</v>
      </c>
      <c r="S812" s="3"/>
      <c r="T812" s="2">
        <v>2000</v>
      </c>
      <c r="U812" s="3" t="s">
        <v>50</v>
      </c>
      <c r="V812" s="3"/>
      <c r="W812" s="3" t="s">
        <v>39</v>
      </c>
      <c r="X812" s="3" t="s">
        <v>40</v>
      </c>
      <c r="Y812" s="3"/>
      <c r="Z812" s="3"/>
      <c r="AA812" s="3" t="s">
        <v>41</v>
      </c>
    </row>
    <row r="813" spans="1:27" x14ac:dyDescent="0.2">
      <c r="A813" s="5">
        <v>3553</v>
      </c>
      <c r="B813">
        <v>39295</v>
      </c>
      <c r="C813" s="3"/>
      <c r="D813" s="3" t="s">
        <v>1587</v>
      </c>
      <c r="E813" s="3" t="s">
        <v>57</v>
      </c>
      <c r="F813" s="3" t="s">
        <v>58</v>
      </c>
      <c r="G813" s="3" t="s">
        <v>242</v>
      </c>
      <c r="H813" s="3" t="s">
        <v>60</v>
      </c>
      <c r="I813" s="3" t="s">
        <v>242</v>
      </c>
      <c r="J813" s="3" t="s">
        <v>48</v>
      </c>
      <c r="K813" s="3" t="s">
        <v>243</v>
      </c>
      <c r="L813" s="3" t="s">
        <v>244</v>
      </c>
      <c r="M813" t="b">
        <v>1</v>
      </c>
      <c r="N813" s="3" t="s">
        <v>35</v>
      </c>
      <c r="O813" s="3" t="s">
        <v>58</v>
      </c>
      <c r="P813" s="3" t="s">
        <v>61</v>
      </c>
      <c r="Q813" s="3" t="s">
        <v>62</v>
      </c>
      <c r="R813" s="3" t="s">
        <v>63</v>
      </c>
      <c r="S813" s="3"/>
      <c r="T813" s="2">
        <v>8016</v>
      </c>
      <c r="U813" s="3" t="s">
        <v>244</v>
      </c>
      <c r="V813" s="3"/>
      <c r="W813" s="3" t="s">
        <v>39</v>
      </c>
      <c r="X813" s="3" t="s">
        <v>40</v>
      </c>
      <c r="Y813" s="3"/>
      <c r="Z813" s="3"/>
      <c r="AA813" s="3" t="s">
        <v>41</v>
      </c>
    </row>
    <row r="814" spans="1:27" x14ac:dyDescent="0.2">
      <c r="A814" s="5">
        <v>3554</v>
      </c>
      <c r="B814">
        <v>39299</v>
      </c>
      <c r="C814" s="3"/>
      <c r="D814" s="3" t="s">
        <v>1588</v>
      </c>
      <c r="E814" s="3" t="s">
        <v>57</v>
      </c>
      <c r="F814" s="3" t="s">
        <v>58</v>
      </c>
      <c r="G814" s="3" t="s">
        <v>47</v>
      </c>
      <c r="H814" s="3" t="s">
        <v>60</v>
      </c>
      <c r="I814" s="3" t="s">
        <v>47</v>
      </c>
      <c r="J814" s="3" t="s">
        <v>48</v>
      </c>
      <c r="K814" s="3" t="s">
        <v>49</v>
      </c>
      <c r="L814" s="3" t="s">
        <v>50</v>
      </c>
      <c r="M814" t="b">
        <v>1</v>
      </c>
      <c r="N814" s="3" t="s">
        <v>35</v>
      </c>
      <c r="O814" s="3" t="s">
        <v>58</v>
      </c>
      <c r="P814" s="3" t="s">
        <v>61</v>
      </c>
      <c r="Q814" s="3" t="s">
        <v>62</v>
      </c>
      <c r="R814" s="3" t="s">
        <v>63</v>
      </c>
      <c r="S814" s="3"/>
      <c r="T814" s="2">
        <v>2000</v>
      </c>
      <c r="U814" s="3" t="s">
        <v>50</v>
      </c>
      <c r="V814" s="3"/>
      <c r="W814" s="3" t="s">
        <v>39</v>
      </c>
      <c r="X814" s="3" t="s">
        <v>40</v>
      </c>
      <c r="Y814" s="3"/>
      <c r="Z814" s="3"/>
      <c r="AA814" s="3" t="s">
        <v>41</v>
      </c>
    </row>
    <row r="815" spans="1:27" x14ac:dyDescent="0.2">
      <c r="A815" s="5">
        <v>3555</v>
      </c>
      <c r="B815">
        <v>39419</v>
      </c>
      <c r="C815" s="3" t="s">
        <v>1589</v>
      </c>
      <c r="D815" s="3" t="s">
        <v>1590</v>
      </c>
      <c r="E815" s="3" t="s">
        <v>71</v>
      </c>
      <c r="F815" s="3" t="s">
        <v>72</v>
      </c>
      <c r="G815" s="3" t="s">
        <v>201</v>
      </c>
      <c r="H815" s="3" t="s">
        <v>32</v>
      </c>
      <c r="I815" s="3" t="s">
        <v>201</v>
      </c>
      <c r="J815" s="3" t="s">
        <v>48</v>
      </c>
      <c r="K815" s="3" t="s">
        <v>202</v>
      </c>
      <c r="L815" s="3" t="s">
        <v>50</v>
      </c>
      <c r="M815" t="b">
        <v>1</v>
      </c>
      <c r="N815" s="3" t="s">
        <v>73</v>
      </c>
      <c r="O815" s="3" t="s">
        <v>72</v>
      </c>
      <c r="P815" s="3" t="s">
        <v>72</v>
      </c>
      <c r="Q815" s="3" t="s">
        <v>36</v>
      </c>
      <c r="R815" s="3" t="s">
        <v>74</v>
      </c>
      <c r="S815" s="3"/>
      <c r="T815" s="2">
        <v>2016</v>
      </c>
      <c r="U815" s="3" t="s">
        <v>50</v>
      </c>
      <c r="V815" s="3"/>
      <c r="W815" s="3" t="s">
        <v>39</v>
      </c>
      <c r="X815" s="3" t="s">
        <v>40</v>
      </c>
      <c r="Y815" s="3"/>
      <c r="Z815" s="3"/>
      <c r="AA815" s="3" t="s">
        <v>41</v>
      </c>
    </row>
    <row r="816" spans="1:27" x14ac:dyDescent="0.2">
      <c r="A816" s="5">
        <v>3561</v>
      </c>
      <c r="C816" s="3" t="s">
        <v>1591</v>
      </c>
      <c r="D816" s="3" t="s">
        <v>1592</v>
      </c>
      <c r="E816" s="3" t="s">
        <v>78</v>
      </c>
      <c r="F816" s="3" t="s">
        <v>273</v>
      </c>
      <c r="G816" s="3" t="s">
        <v>274</v>
      </c>
      <c r="H816" s="3" t="s">
        <v>32</v>
      </c>
      <c r="I816" s="3" t="s">
        <v>274</v>
      </c>
      <c r="J816" s="3" t="s">
        <v>81</v>
      </c>
      <c r="K816" s="3" t="s">
        <v>275</v>
      </c>
      <c r="L816" s="3" t="s">
        <v>95</v>
      </c>
      <c r="M816" t="b">
        <v>1</v>
      </c>
      <c r="N816" s="3" t="s">
        <v>84</v>
      </c>
      <c r="O816" s="3" t="s">
        <v>273</v>
      </c>
      <c r="P816" s="3" t="s">
        <v>79</v>
      </c>
      <c r="Q816" s="3" t="s">
        <v>116</v>
      </c>
      <c r="R816" s="3" t="s">
        <v>116</v>
      </c>
      <c r="S816" s="3"/>
      <c r="T816" s="2"/>
      <c r="U816" s="3" t="s">
        <v>81</v>
      </c>
      <c r="V816" s="3"/>
      <c r="W816" s="3" t="s">
        <v>39</v>
      </c>
      <c r="X816" s="3" t="s">
        <v>40</v>
      </c>
      <c r="Y816" s="3"/>
      <c r="Z816" s="3"/>
      <c r="AA816" s="3" t="s">
        <v>41</v>
      </c>
    </row>
    <row r="817" spans="1:27" x14ac:dyDescent="0.2">
      <c r="A817" s="5">
        <v>3562</v>
      </c>
      <c r="C817" s="3" t="s">
        <v>1593</v>
      </c>
      <c r="D817" s="3" t="s">
        <v>1594</v>
      </c>
      <c r="E817" s="3" t="s">
        <v>78</v>
      </c>
      <c r="F817" s="3" t="s">
        <v>273</v>
      </c>
      <c r="G817" s="3" t="s">
        <v>274</v>
      </c>
      <c r="H817" s="3" t="s">
        <v>32</v>
      </c>
      <c r="I817" s="3" t="s">
        <v>274</v>
      </c>
      <c r="J817" s="3" t="s">
        <v>81</v>
      </c>
      <c r="K817" s="3" t="s">
        <v>275</v>
      </c>
      <c r="L817" s="3" t="s">
        <v>95</v>
      </c>
      <c r="M817" t="b">
        <v>1</v>
      </c>
      <c r="N817" s="3" t="s">
        <v>84</v>
      </c>
      <c r="O817" s="3" t="s">
        <v>273</v>
      </c>
      <c r="P817" s="3" t="s">
        <v>79</v>
      </c>
      <c r="Q817" s="3" t="s">
        <v>116</v>
      </c>
      <c r="R817" s="3" t="s">
        <v>116</v>
      </c>
      <c r="S817" s="3"/>
      <c r="T817" s="2"/>
      <c r="U817" s="3" t="s">
        <v>81</v>
      </c>
      <c r="V817" s="3"/>
      <c r="W817" s="3" t="s">
        <v>39</v>
      </c>
      <c r="X817" s="3" t="s">
        <v>40</v>
      </c>
      <c r="Y817" s="3"/>
      <c r="Z817" s="3"/>
      <c r="AA817" s="3" t="s">
        <v>41</v>
      </c>
    </row>
    <row r="818" spans="1:27" x14ac:dyDescent="0.2">
      <c r="A818" s="5">
        <v>3565</v>
      </c>
      <c r="B818">
        <v>39436</v>
      </c>
      <c r="C818" s="3" t="s">
        <v>1595</v>
      </c>
      <c r="D818" s="3" t="s">
        <v>1596</v>
      </c>
      <c r="E818" s="3" t="s">
        <v>78</v>
      </c>
      <c r="F818" s="3" t="s">
        <v>273</v>
      </c>
      <c r="G818" s="3" t="s">
        <v>274</v>
      </c>
      <c r="H818" s="3" t="s">
        <v>32</v>
      </c>
      <c r="I818" s="3" t="s">
        <v>274</v>
      </c>
      <c r="J818" s="3" t="s">
        <v>81</v>
      </c>
      <c r="K818" s="3" t="s">
        <v>275</v>
      </c>
      <c r="L818" s="3" t="s">
        <v>95</v>
      </c>
      <c r="M818" t="b">
        <v>1</v>
      </c>
      <c r="N818" s="3" t="s">
        <v>84</v>
      </c>
      <c r="O818" s="3" t="s">
        <v>273</v>
      </c>
      <c r="P818" s="3" t="s">
        <v>79</v>
      </c>
      <c r="Q818" s="3" t="s">
        <v>116</v>
      </c>
      <c r="R818" s="3" t="s">
        <v>116</v>
      </c>
      <c r="S818" s="3"/>
      <c r="T818" s="2">
        <v>4128</v>
      </c>
      <c r="U818" s="3" t="s">
        <v>81</v>
      </c>
      <c r="V818" s="3"/>
      <c r="W818" s="3" t="s">
        <v>39</v>
      </c>
      <c r="X818" s="3" t="s">
        <v>40</v>
      </c>
      <c r="Y818" s="3"/>
      <c r="Z818" s="3"/>
      <c r="AA818" s="3" t="s">
        <v>41</v>
      </c>
    </row>
    <row r="819" spans="1:27" x14ac:dyDescent="0.2">
      <c r="A819" s="5">
        <v>3566</v>
      </c>
      <c r="B819">
        <v>39435</v>
      </c>
      <c r="C819" s="3" t="s">
        <v>1597</v>
      </c>
      <c r="D819" s="3" t="s">
        <v>1598</v>
      </c>
      <c r="E819" s="3" t="s">
        <v>78</v>
      </c>
      <c r="F819" s="3" t="s">
        <v>273</v>
      </c>
      <c r="G819" s="3" t="s">
        <v>274</v>
      </c>
      <c r="H819" s="3" t="s">
        <v>32</v>
      </c>
      <c r="I819" s="3" t="s">
        <v>274</v>
      </c>
      <c r="J819" s="3" t="s">
        <v>81</v>
      </c>
      <c r="K819" s="3" t="s">
        <v>275</v>
      </c>
      <c r="L819" s="3" t="s">
        <v>95</v>
      </c>
      <c r="M819" t="b">
        <v>1</v>
      </c>
      <c r="N819" s="3" t="s">
        <v>84</v>
      </c>
      <c r="O819" s="3" t="s">
        <v>273</v>
      </c>
      <c r="P819" s="3" t="s">
        <v>79</v>
      </c>
      <c r="Q819" s="3" t="s">
        <v>116</v>
      </c>
      <c r="R819" s="3" t="s">
        <v>116</v>
      </c>
      <c r="S819" s="3"/>
      <c r="T819" s="2">
        <v>4128</v>
      </c>
      <c r="U819" s="3" t="s">
        <v>81</v>
      </c>
      <c r="V819" s="3"/>
      <c r="W819" s="3" t="s">
        <v>39</v>
      </c>
      <c r="X819" s="3" t="s">
        <v>40</v>
      </c>
      <c r="Y819" s="3"/>
      <c r="Z819" s="3"/>
      <c r="AA819" s="3" t="s">
        <v>41</v>
      </c>
    </row>
    <row r="820" spans="1:27" x14ac:dyDescent="0.2">
      <c r="A820" s="5">
        <v>3567</v>
      </c>
      <c r="B820">
        <v>39433</v>
      </c>
      <c r="C820" s="3" t="s">
        <v>1599</v>
      </c>
      <c r="D820" s="3" t="s">
        <v>1600</v>
      </c>
      <c r="E820" s="3" t="s">
        <v>78</v>
      </c>
      <c r="F820" s="3" t="s">
        <v>273</v>
      </c>
      <c r="G820" s="3" t="s">
        <v>274</v>
      </c>
      <c r="H820" s="3" t="s">
        <v>32</v>
      </c>
      <c r="I820" s="3" t="s">
        <v>274</v>
      </c>
      <c r="J820" s="3" t="s">
        <v>81</v>
      </c>
      <c r="K820" s="3" t="s">
        <v>275</v>
      </c>
      <c r="L820" s="3" t="s">
        <v>95</v>
      </c>
      <c r="M820" t="b">
        <v>1</v>
      </c>
      <c r="N820" s="3" t="s">
        <v>84</v>
      </c>
      <c r="O820" s="3" t="s">
        <v>273</v>
      </c>
      <c r="P820" s="3" t="s">
        <v>79</v>
      </c>
      <c r="Q820" s="3" t="s">
        <v>116</v>
      </c>
      <c r="R820" s="3" t="s">
        <v>116</v>
      </c>
      <c r="S820" s="3"/>
      <c r="T820" s="2">
        <v>4128</v>
      </c>
      <c r="U820" s="3" t="s">
        <v>81</v>
      </c>
      <c r="V820" s="3"/>
      <c r="W820" s="3" t="s">
        <v>39</v>
      </c>
      <c r="X820" s="3" t="s">
        <v>40</v>
      </c>
      <c r="Y820" s="3"/>
      <c r="Z820" s="3"/>
      <c r="AA820" s="3" t="s">
        <v>41</v>
      </c>
    </row>
    <row r="821" spans="1:27" x14ac:dyDescent="0.2">
      <c r="A821" s="5">
        <v>3568</v>
      </c>
      <c r="C821" s="3" t="s">
        <v>1601</v>
      </c>
      <c r="D821" s="3" t="s">
        <v>1602</v>
      </c>
      <c r="E821" s="3" t="s">
        <v>78</v>
      </c>
      <c r="F821" s="3" t="s">
        <v>273</v>
      </c>
      <c r="G821" s="3" t="s">
        <v>274</v>
      </c>
      <c r="H821" s="3" t="s">
        <v>32</v>
      </c>
      <c r="I821" s="3" t="s">
        <v>274</v>
      </c>
      <c r="J821" s="3" t="s">
        <v>81</v>
      </c>
      <c r="K821" s="3" t="s">
        <v>275</v>
      </c>
      <c r="L821" s="3" t="s">
        <v>95</v>
      </c>
      <c r="M821" t="b">
        <v>1</v>
      </c>
      <c r="N821" s="3" t="s">
        <v>84</v>
      </c>
      <c r="O821" s="3" t="s">
        <v>273</v>
      </c>
      <c r="P821" s="3" t="s">
        <v>79</v>
      </c>
      <c r="Q821" s="3" t="s">
        <v>116</v>
      </c>
      <c r="R821" s="3" t="s">
        <v>116</v>
      </c>
      <c r="S821" s="3"/>
      <c r="T821" s="2"/>
      <c r="U821" s="3" t="s">
        <v>81</v>
      </c>
      <c r="V821" s="3"/>
      <c r="W821" s="3" t="s">
        <v>39</v>
      </c>
      <c r="X821" s="3" t="s">
        <v>40</v>
      </c>
      <c r="Y821" s="3"/>
      <c r="Z821" s="3"/>
      <c r="AA821" s="3" t="s">
        <v>41</v>
      </c>
    </row>
    <row r="822" spans="1:27" x14ac:dyDescent="0.2">
      <c r="A822" s="5">
        <v>3569</v>
      </c>
      <c r="C822" s="3"/>
      <c r="D822" s="3" t="s">
        <v>1013</v>
      </c>
      <c r="E822" s="3" t="s">
        <v>78</v>
      </c>
      <c r="F822" s="3" t="s">
        <v>273</v>
      </c>
      <c r="G822" s="3" t="s">
        <v>274</v>
      </c>
      <c r="H822" s="3" t="s">
        <v>32</v>
      </c>
      <c r="I822" s="3" t="s">
        <v>274</v>
      </c>
      <c r="J822" s="3" t="s">
        <v>81</v>
      </c>
      <c r="K822" s="3" t="s">
        <v>275</v>
      </c>
      <c r="L822" s="3" t="s">
        <v>95</v>
      </c>
      <c r="M822" t="b">
        <v>1</v>
      </c>
      <c r="N822" s="3" t="s">
        <v>84</v>
      </c>
      <c r="O822" s="3" t="s">
        <v>273</v>
      </c>
      <c r="P822" s="3" t="s">
        <v>79</v>
      </c>
      <c r="Q822" s="3" t="s">
        <v>116</v>
      </c>
      <c r="R822" s="3" t="s">
        <v>116</v>
      </c>
      <c r="S822" s="3"/>
      <c r="T822" s="2"/>
      <c r="U822" s="3" t="s">
        <v>81</v>
      </c>
      <c r="V822" s="3"/>
      <c r="W822" s="3" t="s">
        <v>39</v>
      </c>
      <c r="X822" s="3" t="s">
        <v>40</v>
      </c>
      <c r="Y822" s="3"/>
      <c r="Z822" s="3"/>
      <c r="AA822" s="3" t="s">
        <v>41</v>
      </c>
    </row>
    <row r="823" spans="1:27" x14ac:dyDescent="0.2">
      <c r="A823" s="5">
        <v>3570</v>
      </c>
      <c r="C823" s="3"/>
      <c r="D823" s="3" t="s">
        <v>1006</v>
      </c>
      <c r="E823" s="3" t="s">
        <v>78</v>
      </c>
      <c r="F823" s="3" t="s">
        <v>273</v>
      </c>
      <c r="G823" s="3" t="s">
        <v>274</v>
      </c>
      <c r="H823" s="3" t="s">
        <v>32</v>
      </c>
      <c r="I823" s="3" t="s">
        <v>274</v>
      </c>
      <c r="J823" s="3" t="s">
        <v>81</v>
      </c>
      <c r="K823" s="3" t="s">
        <v>275</v>
      </c>
      <c r="L823" s="3" t="s">
        <v>95</v>
      </c>
      <c r="M823" t="b">
        <v>1</v>
      </c>
      <c r="N823" s="3" t="s">
        <v>84</v>
      </c>
      <c r="O823" s="3" t="s">
        <v>273</v>
      </c>
      <c r="P823" s="3" t="s">
        <v>79</v>
      </c>
      <c r="Q823" s="3" t="s">
        <v>116</v>
      </c>
      <c r="R823" s="3" t="s">
        <v>116</v>
      </c>
      <c r="S823" s="3"/>
      <c r="T823" s="2"/>
      <c r="U823" s="3" t="s">
        <v>81</v>
      </c>
      <c r="V823" s="3"/>
      <c r="W823" s="3" t="s">
        <v>39</v>
      </c>
      <c r="X823" s="3" t="s">
        <v>40</v>
      </c>
      <c r="Y823" s="3"/>
      <c r="Z823" s="3"/>
      <c r="AA823" s="3" t="s">
        <v>41</v>
      </c>
    </row>
    <row r="824" spans="1:27" x14ac:dyDescent="0.2">
      <c r="A824" s="5">
        <v>3571</v>
      </c>
      <c r="B824">
        <v>39490</v>
      </c>
      <c r="C824" s="3"/>
      <c r="D824" s="3" t="s">
        <v>1603</v>
      </c>
      <c r="E824" s="3" t="s">
        <v>71</v>
      </c>
      <c r="F824" s="3" t="s">
        <v>72</v>
      </c>
      <c r="G824" s="3" t="s">
        <v>47</v>
      </c>
      <c r="H824" s="3" t="s">
        <v>32</v>
      </c>
      <c r="I824" s="3" t="s">
        <v>47</v>
      </c>
      <c r="J824" s="3" t="s">
        <v>48</v>
      </c>
      <c r="K824" s="3" t="s">
        <v>49</v>
      </c>
      <c r="L824" s="3" t="s">
        <v>50</v>
      </c>
      <c r="M824" t="b">
        <v>1</v>
      </c>
      <c r="N824" s="3" t="s">
        <v>73</v>
      </c>
      <c r="O824" s="3" t="s">
        <v>72</v>
      </c>
      <c r="P824" s="3" t="s">
        <v>72</v>
      </c>
      <c r="Q824" s="3" t="s">
        <v>36</v>
      </c>
      <c r="R824" s="3" t="s">
        <v>74</v>
      </c>
      <c r="S824" s="3"/>
      <c r="T824" s="2">
        <v>2000</v>
      </c>
      <c r="U824" s="3" t="s">
        <v>50</v>
      </c>
      <c r="V824" s="3"/>
      <c r="W824" s="3" t="s">
        <v>39</v>
      </c>
      <c r="X824" s="3" t="s">
        <v>40</v>
      </c>
      <c r="Y824" s="3"/>
      <c r="Z824" s="3"/>
      <c r="AA824" s="3" t="s">
        <v>41</v>
      </c>
    </row>
    <row r="825" spans="1:27" x14ac:dyDescent="0.2">
      <c r="A825" s="5">
        <v>3572</v>
      </c>
      <c r="B825">
        <v>39412</v>
      </c>
      <c r="C825" s="3"/>
      <c r="D825" s="3" t="s">
        <v>1604</v>
      </c>
      <c r="E825" s="3" t="s">
        <v>29</v>
      </c>
      <c r="F825" s="3" t="s">
        <v>53</v>
      </c>
      <c r="G825" s="3" t="s">
        <v>113</v>
      </c>
      <c r="H825" s="3" t="s">
        <v>32</v>
      </c>
      <c r="I825" s="3" t="s">
        <v>113</v>
      </c>
      <c r="J825" s="3" t="s">
        <v>48</v>
      </c>
      <c r="K825" s="3" t="s">
        <v>114</v>
      </c>
      <c r="L825" s="3" t="s">
        <v>115</v>
      </c>
      <c r="M825" t="b">
        <v>1</v>
      </c>
      <c r="N825" s="3" t="s">
        <v>35</v>
      </c>
      <c r="O825" s="3" t="s">
        <v>53</v>
      </c>
      <c r="P825" s="3" t="s">
        <v>53</v>
      </c>
      <c r="Q825" s="3" t="s">
        <v>36</v>
      </c>
      <c r="R825" s="3" t="s">
        <v>54</v>
      </c>
      <c r="S825" s="3"/>
      <c r="T825" s="2">
        <v>3000</v>
      </c>
      <c r="U825" s="3" t="s">
        <v>115</v>
      </c>
      <c r="V825" s="3"/>
      <c r="W825" s="3" t="s">
        <v>39</v>
      </c>
      <c r="X825" s="3" t="s">
        <v>40</v>
      </c>
      <c r="Y825" s="3"/>
      <c r="Z825" s="3"/>
      <c r="AA825" s="3" t="s">
        <v>41</v>
      </c>
    </row>
    <row r="826" spans="1:27" x14ac:dyDescent="0.2">
      <c r="A826" s="5">
        <v>3573</v>
      </c>
      <c r="B826">
        <v>39297</v>
      </c>
      <c r="C826" s="3"/>
      <c r="D826" s="3" t="s">
        <v>1605</v>
      </c>
      <c r="E826" s="3" t="s">
        <v>78</v>
      </c>
      <c r="F826" s="3" t="s">
        <v>273</v>
      </c>
      <c r="G826" s="3" t="s">
        <v>274</v>
      </c>
      <c r="H826" s="3" t="s">
        <v>32</v>
      </c>
      <c r="I826" s="3" t="s">
        <v>274</v>
      </c>
      <c r="J826" s="3" t="s">
        <v>81</v>
      </c>
      <c r="K826" s="3" t="s">
        <v>275</v>
      </c>
      <c r="L826" s="3" t="s">
        <v>95</v>
      </c>
      <c r="M826" t="b">
        <v>1</v>
      </c>
      <c r="N826" s="3" t="s">
        <v>84</v>
      </c>
      <c r="O826" s="3" t="s">
        <v>273</v>
      </c>
      <c r="P826" s="3" t="s">
        <v>79</v>
      </c>
      <c r="Q826" s="3" t="s">
        <v>116</v>
      </c>
      <c r="R826" s="3" t="s">
        <v>116</v>
      </c>
      <c r="S826" s="3" t="s">
        <v>280</v>
      </c>
      <c r="T826" s="2">
        <v>4128</v>
      </c>
      <c r="U826" s="3" t="s">
        <v>81</v>
      </c>
      <c r="V826" s="3"/>
      <c r="W826" s="3" t="s">
        <v>39</v>
      </c>
      <c r="X826" s="3" t="s">
        <v>40</v>
      </c>
      <c r="Y826" s="3"/>
      <c r="Z826" s="3"/>
      <c r="AA826" s="3" t="s">
        <v>41</v>
      </c>
    </row>
    <row r="827" spans="1:27" x14ac:dyDescent="0.2">
      <c r="A827" s="5">
        <v>3574</v>
      </c>
      <c r="B827">
        <v>39535</v>
      </c>
      <c r="C827" s="3"/>
      <c r="D827" s="3" t="s">
        <v>1606</v>
      </c>
      <c r="E827" s="3" t="s">
        <v>46</v>
      </c>
      <c r="F827" s="3" t="s">
        <v>46</v>
      </c>
      <c r="G827" s="3" t="s">
        <v>31</v>
      </c>
      <c r="H827" s="3" t="s">
        <v>32</v>
      </c>
      <c r="I827" s="3" t="s">
        <v>33</v>
      </c>
      <c r="J827" s="3" t="s">
        <v>31</v>
      </c>
      <c r="K827" s="3" t="s">
        <v>34</v>
      </c>
      <c r="L827" s="3" t="s">
        <v>31</v>
      </c>
      <c r="M827" t="b">
        <v>1</v>
      </c>
      <c r="N827" s="3" t="s">
        <v>46</v>
      </c>
      <c r="O827" s="3" t="s">
        <v>46</v>
      </c>
      <c r="P827" s="3" t="s">
        <v>46</v>
      </c>
      <c r="Q827" s="3" t="s">
        <v>46</v>
      </c>
      <c r="R827" s="3" t="s">
        <v>46</v>
      </c>
      <c r="S827" s="3"/>
      <c r="T827" s="2">
        <v>5030</v>
      </c>
      <c r="U827" s="3" t="s">
        <v>31</v>
      </c>
      <c r="V827" s="3"/>
      <c r="W827" s="3" t="s">
        <v>39</v>
      </c>
      <c r="X827" s="3" t="s">
        <v>40</v>
      </c>
      <c r="Y827" s="3"/>
      <c r="Z827" s="3"/>
      <c r="AA827" s="3" t="s">
        <v>41</v>
      </c>
    </row>
    <row r="828" spans="1:27" x14ac:dyDescent="0.2">
      <c r="A828" s="5">
        <v>3575</v>
      </c>
      <c r="B828">
        <v>39544</v>
      </c>
      <c r="C828" s="3" t="s">
        <v>1607</v>
      </c>
      <c r="D828" s="3" t="s">
        <v>1608</v>
      </c>
      <c r="E828" s="3" t="s">
        <v>346</v>
      </c>
      <c r="F828" s="3" t="s">
        <v>347</v>
      </c>
      <c r="G828" s="3" t="s">
        <v>201</v>
      </c>
      <c r="H828" s="3" t="s">
        <v>32</v>
      </c>
      <c r="I828" s="3" t="s">
        <v>201</v>
      </c>
      <c r="J828" s="3" t="s">
        <v>48</v>
      </c>
      <c r="K828" s="3" t="s">
        <v>202</v>
      </c>
      <c r="L828" s="3" t="s">
        <v>50</v>
      </c>
      <c r="M828" t="b">
        <v>1</v>
      </c>
      <c r="N828" s="3" t="s">
        <v>84</v>
      </c>
      <c r="O828" s="3" t="s">
        <v>347</v>
      </c>
      <c r="P828" s="3" t="s">
        <v>347</v>
      </c>
      <c r="Q828" s="3" t="s">
        <v>116</v>
      </c>
      <c r="R828" s="3" t="s">
        <v>149</v>
      </c>
      <c r="S828" s="3"/>
      <c r="T828" s="2">
        <v>2016</v>
      </c>
      <c r="U828" s="3" t="s">
        <v>50</v>
      </c>
      <c r="V828" s="3"/>
      <c r="W828" s="3" t="s">
        <v>39</v>
      </c>
      <c r="X828" s="3" t="s">
        <v>40</v>
      </c>
      <c r="Y828" s="3"/>
      <c r="Z828" s="3"/>
      <c r="AA828" s="3" t="s">
        <v>41</v>
      </c>
    </row>
    <row r="829" spans="1:27" x14ac:dyDescent="0.2">
      <c r="A829" s="5">
        <v>3576</v>
      </c>
      <c r="B829">
        <v>38927</v>
      </c>
      <c r="C829" s="3"/>
      <c r="D829" s="3" t="s">
        <v>1609</v>
      </c>
      <c r="E829" s="3" t="s">
        <v>123</v>
      </c>
      <c r="F829" s="3" t="s">
        <v>136</v>
      </c>
      <c r="G829" s="3" t="s">
        <v>158</v>
      </c>
      <c r="H829" s="3" t="s">
        <v>256</v>
      </c>
      <c r="I829" s="3" t="s">
        <v>158</v>
      </c>
      <c r="J829" s="3" t="s">
        <v>48</v>
      </c>
      <c r="K829" s="3" t="s">
        <v>159</v>
      </c>
      <c r="L829" s="3" t="s">
        <v>83</v>
      </c>
      <c r="M829" t="b">
        <v>1</v>
      </c>
      <c r="N829" s="3" t="s">
        <v>139</v>
      </c>
      <c r="O829" s="3" t="s">
        <v>136</v>
      </c>
      <c r="P829" s="3" t="s">
        <v>140</v>
      </c>
      <c r="Q829" s="3" t="s">
        <v>36</v>
      </c>
      <c r="R829" s="3" t="s">
        <v>74</v>
      </c>
      <c r="S829" s="3"/>
      <c r="T829" s="2">
        <v>6024</v>
      </c>
      <c r="U829" s="3" t="s">
        <v>814</v>
      </c>
      <c r="V829" s="3"/>
      <c r="W829" s="3" t="s">
        <v>39</v>
      </c>
      <c r="X829" s="3" t="s">
        <v>40</v>
      </c>
      <c r="Y829" s="3"/>
      <c r="Z829" s="3"/>
      <c r="AA829" s="3" t="s">
        <v>41</v>
      </c>
    </row>
    <row r="830" spans="1:27" x14ac:dyDescent="0.2">
      <c r="A830" s="5">
        <v>3577</v>
      </c>
      <c r="B830">
        <v>39431</v>
      </c>
      <c r="C830" s="3"/>
      <c r="D830" s="3" t="s">
        <v>1610</v>
      </c>
      <c r="E830" s="3" t="s">
        <v>123</v>
      </c>
      <c r="F830" s="3" t="s">
        <v>136</v>
      </c>
      <c r="G830" s="3" t="s">
        <v>158</v>
      </c>
      <c r="H830" s="3" t="s">
        <v>256</v>
      </c>
      <c r="I830" s="3" t="s">
        <v>158</v>
      </c>
      <c r="J830" s="3" t="s">
        <v>48</v>
      </c>
      <c r="K830" s="3" t="s">
        <v>159</v>
      </c>
      <c r="L830" s="3" t="s">
        <v>83</v>
      </c>
      <c r="M830" t="b">
        <v>1</v>
      </c>
      <c r="N830" s="3" t="s">
        <v>139</v>
      </c>
      <c r="O830" s="3" t="s">
        <v>136</v>
      </c>
      <c r="P830" s="3" t="s">
        <v>140</v>
      </c>
      <c r="Q830" s="3" t="s">
        <v>36</v>
      </c>
      <c r="R830" s="3" t="s">
        <v>74</v>
      </c>
      <c r="S830" s="3"/>
      <c r="T830" s="2">
        <v>6024</v>
      </c>
      <c r="U830" s="3" t="s">
        <v>814</v>
      </c>
      <c r="V830" s="3"/>
      <c r="W830" s="3" t="s">
        <v>39</v>
      </c>
      <c r="X830" s="3" t="s">
        <v>40</v>
      </c>
      <c r="Y830" s="3"/>
      <c r="Z830" s="3"/>
      <c r="AA830" s="3" t="s">
        <v>41</v>
      </c>
    </row>
    <row r="831" spans="1:27" x14ac:dyDescent="0.2">
      <c r="A831" s="5">
        <v>3578</v>
      </c>
      <c r="B831">
        <v>38737</v>
      </c>
      <c r="C831" s="3"/>
      <c r="D831" s="3" t="s">
        <v>1611</v>
      </c>
      <c r="E831" s="3" t="s">
        <v>123</v>
      </c>
      <c r="F831" s="3" t="s">
        <v>136</v>
      </c>
      <c r="G831" s="3" t="s">
        <v>235</v>
      </c>
      <c r="H831" s="3" t="s">
        <v>256</v>
      </c>
      <c r="I831" s="3" t="s">
        <v>236</v>
      </c>
      <c r="J831" s="3" t="s">
        <v>48</v>
      </c>
      <c r="K831" s="3" t="s">
        <v>237</v>
      </c>
      <c r="L831" s="3" t="s">
        <v>83</v>
      </c>
      <c r="M831" t="b">
        <v>1</v>
      </c>
      <c r="N831" s="3" t="s">
        <v>139</v>
      </c>
      <c r="O831" s="3" t="s">
        <v>136</v>
      </c>
      <c r="P831" s="3" t="s">
        <v>140</v>
      </c>
      <c r="Q831" s="3" t="s">
        <v>36</v>
      </c>
      <c r="R831" s="3" t="s">
        <v>74</v>
      </c>
      <c r="S831" s="3"/>
      <c r="T831" s="2">
        <v>6024</v>
      </c>
      <c r="U831" s="3" t="s">
        <v>814</v>
      </c>
      <c r="V831" s="3"/>
      <c r="W831" s="3" t="s">
        <v>39</v>
      </c>
      <c r="X831" s="3" t="s">
        <v>40</v>
      </c>
      <c r="Y831" s="3"/>
      <c r="Z831" s="3"/>
      <c r="AA831" s="3" t="s">
        <v>41</v>
      </c>
    </row>
    <row r="832" spans="1:27" x14ac:dyDescent="0.2">
      <c r="A832" s="5">
        <v>3579</v>
      </c>
      <c r="B832">
        <v>39149</v>
      </c>
      <c r="C832" s="3"/>
      <c r="D832" s="3" t="s">
        <v>1612</v>
      </c>
      <c r="E832" s="3" t="s">
        <v>91</v>
      </c>
      <c r="F832" s="3" t="s">
        <v>92</v>
      </c>
      <c r="G832" s="3" t="s">
        <v>93</v>
      </c>
      <c r="H832" s="3" t="s">
        <v>32</v>
      </c>
      <c r="I832" s="3" t="s">
        <v>93</v>
      </c>
      <c r="J832" s="3" t="s">
        <v>48</v>
      </c>
      <c r="K832" s="3" t="s">
        <v>94</v>
      </c>
      <c r="L832" s="3" t="s">
        <v>95</v>
      </c>
      <c r="M832" t="b">
        <v>1</v>
      </c>
      <c r="N832" s="3" t="s">
        <v>84</v>
      </c>
      <c r="O832" s="3" t="s">
        <v>92</v>
      </c>
      <c r="P832" s="3" t="s">
        <v>92</v>
      </c>
      <c r="Q832" s="3" t="s">
        <v>36</v>
      </c>
      <c r="R832" s="3" t="s">
        <v>74</v>
      </c>
      <c r="S832" s="3"/>
      <c r="T832" s="2">
        <v>4000</v>
      </c>
      <c r="U832" s="3" t="s">
        <v>95</v>
      </c>
      <c r="V832" s="3"/>
      <c r="W832" s="3" t="s">
        <v>39</v>
      </c>
      <c r="X832" s="3" t="s">
        <v>40</v>
      </c>
      <c r="Y832" s="3"/>
      <c r="Z832" s="3"/>
      <c r="AA832" s="3" t="s">
        <v>41</v>
      </c>
    </row>
    <row r="833" spans="1:27" x14ac:dyDescent="0.2">
      <c r="A833" s="5">
        <v>3581</v>
      </c>
      <c r="B833">
        <v>39559</v>
      </c>
      <c r="C833" s="3" t="s">
        <v>1613</v>
      </c>
      <c r="D833" s="3" t="s">
        <v>1614</v>
      </c>
      <c r="E833" s="3" t="s">
        <v>91</v>
      </c>
      <c r="F833" s="3" t="s">
        <v>92</v>
      </c>
      <c r="G833" s="3" t="s">
        <v>93</v>
      </c>
      <c r="H833" s="3" t="s">
        <v>32</v>
      </c>
      <c r="I833" s="3" t="s">
        <v>93</v>
      </c>
      <c r="J833" s="3" t="s">
        <v>48</v>
      </c>
      <c r="K833" s="3" t="s">
        <v>94</v>
      </c>
      <c r="L833" s="3" t="s">
        <v>95</v>
      </c>
      <c r="M833" t="b">
        <v>1</v>
      </c>
      <c r="N833" s="3" t="s">
        <v>84</v>
      </c>
      <c r="O833" s="3" t="s">
        <v>92</v>
      </c>
      <c r="P833" s="3" t="s">
        <v>92</v>
      </c>
      <c r="Q833" s="3" t="s">
        <v>36</v>
      </c>
      <c r="R833" s="3" t="s">
        <v>74</v>
      </c>
      <c r="S833" s="3" t="s">
        <v>348</v>
      </c>
      <c r="T833" s="2">
        <v>4000</v>
      </c>
      <c r="U833" s="3" t="s">
        <v>95</v>
      </c>
      <c r="V833" s="3"/>
      <c r="W833" s="3" t="s">
        <v>39</v>
      </c>
      <c r="X833" s="3" t="s">
        <v>40</v>
      </c>
      <c r="Y833" s="3"/>
      <c r="Z833" s="3"/>
      <c r="AA833" s="3" t="s">
        <v>41</v>
      </c>
    </row>
    <row r="834" spans="1:27" x14ac:dyDescent="0.2">
      <c r="A834" s="5">
        <v>3582</v>
      </c>
      <c r="B834">
        <v>39563</v>
      </c>
      <c r="C834" s="3"/>
      <c r="D834" s="3" t="s">
        <v>1615</v>
      </c>
      <c r="E834" s="3" t="s">
        <v>111</v>
      </c>
      <c r="F834" s="3" t="s">
        <v>112</v>
      </c>
      <c r="G834" s="3" t="s">
        <v>113</v>
      </c>
      <c r="H834" s="3" t="s">
        <v>32</v>
      </c>
      <c r="I834" s="3" t="s">
        <v>113</v>
      </c>
      <c r="J834" s="3" t="s">
        <v>48</v>
      </c>
      <c r="K834" s="3" t="s">
        <v>114</v>
      </c>
      <c r="L834" s="3" t="s">
        <v>115</v>
      </c>
      <c r="M834" t="b">
        <v>1</v>
      </c>
      <c r="N834" s="3" t="s">
        <v>73</v>
      </c>
      <c r="O834" s="3" t="s">
        <v>112</v>
      </c>
      <c r="P834" s="3" t="s">
        <v>112</v>
      </c>
      <c r="Q834" s="3" t="s">
        <v>116</v>
      </c>
      <c r="R834" s="3" t="s">
        <v>116</v>
      </c>
      <c r="S834" s="3"/>
      <c r="T834" s="2">
        <v>3000</v>
      </c>
      <c r="U834" s="3" t="s">
        <v>115</v>
      </c>
      <c r="V834" s="3"/>
      <c r="W834" s="3" t="s">
        <v>39</v>
      </c>
      <c r="X834" s="3" t="s">
        <v>40</v>
      </c>
      <c r="Y834" s="3"/>
      <c r="Z834" s="3"/>
      <c r="AA834" s="3" t="s">
        <v>41</v>
      </c>
    </row>
    <row r="835" spans="1:27" x14ac:dyDescent="0.2">
      <c r="A835" s="5">
        <v>3583</v>
      </c>
      <c r="B835">
        <v>34144</v>
      </c>
      <c r="C835" s="3"/>
      <c r="D835" s="3" t="s">
        <v>1616</v>
      </c>
      <c r="E835" s="3" t="s">
        <v>66</v>
      </c>
      <c r="F835" s="3" t="s">
        <v>67</v>
      </c>
      <c r="G835" s="3" t="s">
        <v>47</v>
      </c>
      <c r="H835" s="3" t="s">
        <v>32</v>
      </c>
      <c r="I835" s="3" t="s">
        <v>47</v>
      </c>
      <c r="J835" s="3" t="s">
        <v>48</v>
      </c>
      <c r="K835" s="3" t="s">
        <v>49</v>
      </c>
      <c r="L835" s="3" t="s">
        <v>50</v>
      </c>
      <c r="M835" t="b">
        <v>1</v>
      </c>
      <c r="N835" s="3" t="s">
        <v>35</v>
      </c>
      <c r="O835" s="3" t="s">
        <v>67</v>
      </c>
      <c r="P835" s="3" t="s">
        <v>67</v>
      </c>
      <c r="Q835" s="3" t="s">
        <v>68</v>
      </c>
      <c r="R835" s="3" t="s">
        <v>69</v>
      </c>
      <c r="S835" s="3"/>
      <c r="T835" s="2">
        <v>2000</v>
      </c>
      <c r="U835" s="3" t="s">
        <v>50</v>
      </c>
      <c r="V835" s="3"/>
      <c r="W835" s="3" t="s">
        <v>39</v>
      </c>
      <c r="X835" s="3" t="s">
        <v>40</v>
      </c>
      <c r="Y835" s="3"/>
      <c r="Z835" s="3"/>
      <c r="AA835" s="3" t="s">
        <v>41</v>
      </c>
    </row>
    <row r="836" spans="1:27" x14ac:dyDescent="0.2">
      <c r="A836" s="5">
        <v>3584</v>
      </c>
      <c r="B836">
        <v>39583</v>
      </c>
      <c r="C836" s="3"/>
      <c r="D836" s="3" t="s">
        <v>1617</v>
      </c>
      <c r="E836" s="3" t="s">
        <v>46</v>
      </c>
      <c r="F836" s="3" t="s">
        <v>46</v>
      </c>
      <c r="G836" s="3" t="s">
        <v>31</v>
      </c>
      <c r="H836" s="3" t="s">
        <v>32</v>
      </c>
      <c r="I836" s="3" t="s">
        <v>33</v>
      </c>
      <c r="J836" s="3" t="s">
        <v>31</v>
      </c>
      <c r="K836" s="3" t="s">
        <v>34</v>
      </c>
      <c r="L836" s="3" t="s">
        <v>31</v>
      </c>
      <c r="M836" t="b">
        <v>1</v>
      </c>
      <c r="N836" s="3" t="s">
        <v>46</v>
      </c>
      <c r="O836" s="3" t="s">
        <v>46</v>
      </c>
      <c r="P836" s="3" t="s">
        <v>46</v>
      </c>
      <c r="Q836" s="3" t="s">
        <v>46</v>
      </c>
      <c r="R836" s="3" t="s">
        <v>46</v>
      </c>
      <c r="S836" s="3"/>
      <c r="T836" s="2">
        <v>2072</v>
      </c>
      <c r="U836" s="3" t="s">
        <v>31</v>
      </c>
      <c r="V836" s="3"/>
      <c r="W836" s="3" t="s">
        <v>39</v>
      </c>
      <c r="X836" s="3" t="s">
        <v>40</v>
      </c>
      <c r="Y836" s="3"/>
      <c r="Z836" s="3"/>
      <c r="AA836" s="3" t="s">
        <v>41</v>
      </c>
    </row>
    <row r="837" spans="1:27" x14ac:dyDescent="0.2">
      <c r="A837" s="5">
        <v>3585</v>
      </c>
      <c r="B837">
        <v>39592</v>
      </c>
      <c r="C837" s="3"/>
      <c r="D837" s="3" t="s">
        <v>1618</v>
      </c>
      <c r="E837" s="3" t="s">
        <v>57</v>
      </c>
      <c r="F837" s="3" t="s">
        <v>58</v>
      </c>
      <c r="G837" s="3" t="s">
        <v>31</v>
      </c>
      <c r="H837" s="3" t="s">
        <v>60</v>
      </c>
      <c r="I837" s="3" t="s">
        <v>57</v>
      </c>
      <c r="J837" s="3" t="s">
        <v>31</v>
      </c>
      <c r="K837" s="3" t="s">
        <v>34</v>
      </c>
      <c r="L837" s="3" t="s">
        <v>31</v>
      </c>
      <c r="M837" t="b">
        <v>1</v>
      </c>
      <c r="N837" s="3" t="s">
        <v>35</v>
      </c>
      <c r="O837" s="3" t="s">
        <v>58</v>
      </c>
      <c r="P837" s="3" t="s">
        <v>61</v>
      </c>
      <c r="Q837" s="3" t="s">
        <v>62</v>
      </c>
      <c r="R837" s="3" t="s">
        <v>63</v>
      </c>
      <c r="S837" s="3"/>
      <c r="T837" s="2">
        <v>2072</v>
      </c>
      <c r="U837" s="3" t="s">
        <v>31</v>
      </c>
      <c r="V837" s="3"/>
      <c r="W837" s="3" t="s">
        <v>39</v>
      </c>
      <c r="X837" s="3" t="s">
        <v>40</v>
      </c>
      <c r="Y837" s="3"/>
      <c r="Z837" s="3"/>
      <c r="AA837" s="3" t="s">
        <v>41</v>
      </c>
    </row>
    <row r="838" spans="1:27" x14ac:dyDescent="0.2">
      <c r="A838" s="5">
        <v>3586</v>
      </c>
      <c r="B838">
        <v>39440</v>
      </c>
      <c r="C838" s="3" t="s">
        <v>1619</v>
      </c>
      <c r="D838" s="3" t="s">
        <v>1620</v>
      </c>
      <c r="E838" s="3" t="s">
        <v>174</v>
      </c>
      <c r="F838" s="3" t="s">
        <v>881</v>
      </c>
      <c r="G838" s="3" t="s">
        <v>80</v>
      </c>
      <c r="H838" s="3" t="s">
        <v>32</v>
      </c>
      <c r="I838" s="3" t="s">
        <v>80</v>
      </c>
      <c r="J838" s="3" t="s">
        <v>81</v>
      </c>
      <c r="K838" s="3" t="s">
        <v>82</v>
      </c>
      <c r="L838" s="3" t="s">
        <v>83</v>
      </c>
      <c r="M838" t="b">
        <v>1</v>
      </c>
      <c r="N838" s="3" t="s">
        <v>84</v>
      </c>
      <c r="O838" s="3" t="s">
        <v>881</v>
      </c>
      <c r="P838" s="3" t="s">
        <v>881</v>
      </c>
      <c r="Q838" s="3" t="s">
        <v>81</v>
      </c>
      <c r="R838" s="3" t="s">
        <v>882</v>
      </c>
      <c r="S838" s="3"/>
      <c r="T838" s="2">
        <v>6102</v>
      </c>
      <c r="U838" s="3" t="s">
        <v>81</v>
      </c>
      <c r="V838" s="3"/>
      <c r="W838" s="3" t="s">
        <v>39</v>
      </c>
      <c r="X838" s="3" t="s">
        <v>40</v>
      </c>
      <c r="Y838" s="3"/>
      <c r="Z838" s="3"/>
      <c r="AA838" s="3" t="s">
        <v>41</v>
      </c>
    </row>
    <row r="839" spans="1:27" x14ac:dyDescent="0.2">
      <c r="A839" s="5">
        <v>3587</v>
      </c>
      <c r="C839" s="3"/>
      <c r="D839" s="3" t="s">
        <v>1621</v>
      </c>
      <c r="E839" s="3" t="s">
        <v>57</v>
      </c>
      <c r="F839" s="3" t="s">
        <v>58</v>
      </c>
      <c r="G839" s="3" t="s">
        <v>31</v>
      </c>
      <c r="H839" s="3" t="s">
        <v>60</v>
      </c>
      <c r="I839" s="3" t="s">
        <v>57</v>
      </c>
      <c r="J839" s="3" t="s">
        <v>31</v>
      </c>
      <c r="K839" s="3" t="s">
        <v>34</v>
      </c>
      <c r="L839" s="3" t="s">
        <v>31</v>
      </c>
      <c r="M839" t="b">
        <v>1</v>
      </c>
      <c r="N839" s="3" t="s">
        <v>35</v>
      </c>
      <c r="O839" s="3" t="s">
        <v>58</v>
      </c>
      <c r="P839" s="3" t="s">
        <v>61</v>
      </c>
      <c r="Q839" s="3" t="s">
        <v>62</v>
      </c>
      <c r="R839" s="3" t="s">
        <v>63</v>
      </c>
      <c r="S839" s="3"/>
      <c r="T839" s="2"/>
      <c r="U839" s="3" t="s">
        <v>31</v>
      </c>
      <c r="V839" s="3"/>
      <c r="W839" s="3" t="s">
        <v>39</v>
      </c>
      <c r="X839" s="3" t="s">
        <v>40</v>
      </c>
      <c r="Y839" s="3"/>
      <c r="Z839" s="3"/>
      <c r="AA839" s="3" t="s">
        <v>41</v>
      </c>
    </row>
    <row r="840" spans="1:27" x14ac:dyDescent="0.2">
      <c r="A840" s="5">
        <v>3588</v>
      </c>
      <c r="B840">
        <v>39616</v>
      </c>
      <c r="C840" s="3"/>
      <c r="D840" s="3" t="s">
        <v>1622</v>
      </c>
      <c r="E840" s="3" t="s">
        <v>57</v>
      </c>
      <c r="F840" s="3" t="s">
        <v>58</v>
      </c>
      <c r="G840" s="3" t="s">
        <v>31</v>
      </c>
      <c r="H840" s="3" t="s">
        <v>60</v>
      </c>
      <c r="I840" s="3" t="s">
        <v>57</v>
      </c>
      <c r="J840" s="3" t="s">
        <v>31</v>
      </c>
      <c r="K840" s="3" t="s">
        <v>34</v>
      </c>
      <c r="L840" s="3" t="s">
        <v>31</v>
      </c>
      <c r="M840" t="b">
        <v>1</v>
      </c>
      <c r="N840" s="3" t="s">
        <v>35</v>
      </c>
      <c r="O840" s="3" t="s">
        <v>58</v>
      </c>
      <c r="P840" s="3" t="s">
        <v>61</v>
      </c>
      <c r="Q840" s="3" t="s">
        <v>62</v>
      </c>
      <c r="R840" s="3" t="s">
        <v>63</v>
      </c>
      <c r="S840" s="3"/>
      <c r="T840" s="2">
        <v>2072</v>
      </c>
      <c r="U840" s="3" t="s">
        <v>31</v>
      </c>
      <c r="V840" s="3"/>
      <c r="W840" s="3" t="s">
        <v>39</v>
      </c>
      <c r="X840" s="3" t="s">
        <v>40</v>
      </c>
      <c r="Y840" s="3"/>
      <c r="Z840" s="3"/>
      <c r="AA840" s="3" t="s">
        <v>41</v>
      </c>
    </row>
    <row r="841" spans="1:27" x14ac:dyDescent="0.2">
      <c r="A841" s="5">
        <v>3589</v>
      </c>
      <c r="B841">
        <v>39624</v>
      </c>
      <c r="C841" s="3"/>
      <c r="D841" s="3" t="s">
        <v>1623</v>
      </c>
      <c r="E841" s="3" t="s">
        <v>941</v>
      </c>
      <c r="F841" s="3" t="s">
        <v>942</v>
      </c>
      <c r="G841" s="3" t="s">
        <v>113</v>
      </c>
      <c r="H841" s="3" t="s">
        <v>256</v>
      </c>
      <c r="I841" s="3" t="s">
        <v>113</v>
      </c>
      <c r="J841" s="3" t="s">
        <v>48</v>
      </c>
      <c r="K841" s="3" t="s">
        <v>114</v>
      </c>
      <c r="L841" s="3" t="s">
        <v>115</v>
      </c>
      <c r="M841" t="b">
        <v>1</v>
      </c>
      <c r="N841" s="3" t="s">
        <v>73</v>
      </c>
      <c r="O841" s="3" t="s">
        <v>942</v>
      </c>
      <c r="P841" s="3" t="s">
        <v>942</v>
      </c>
      <c r="Q841" s="3" t="s">
        <v>36</v>
      </c>
      <c r="R841" s="3" t="s">
        <v>74</v>
      </c>
      <c r="S841" s="3"/>
      <c r="T841" s="2">
        <v>3000</v>
      </c>
      <c r="U841" s="3" t="s">
        <v>814</v>
      </c>
      <c r="V841" s="3"/>
      <c r="W841" s="3" t="s">
        <v>39</v>
      </c>
      <c r="X841" s="3" t="s">
        <v>40</v>
      </c>
      <c r="Y841" s="3"/>
      <c r="Z841" s="3"/>
      <c r="AA841" s="3" t="s">
        <v>41</v>
      </c>
    </row>
    <row r="842" spans="1:27" x14ac:dyDescent="0.2">
      <c r="A842" s="5">
        <v>3590</v>
      </c>
      <c r="B842">
        <v>39637</v>
      </c>
      <c r="C842" s="3" t="s">
        <v>1624</v>
      </c>
      <c r="D842" s="3" t="s">
        <v>1625</v>
      </c>
      <c r="E842" s="3" t="s">
        <v>71</v>
      </c>
      <c r="F842" s="3" t="s">
        <v>72</v>
      </c>
      <c r="G842" s="3" t="s">
        <v>201</v>
      </c>
      <c r="H842" s="3" t="s">
        <v>32</v>
      </c>
      <c r="I842" s="3" t="s">
        <v>201</v>
      </c>
      <c r="J842" s="3" t="s">
        <v>48</v>
      </c>
      <c r="K842" s="3" t="s">
        <v>202</v>
      </c>
      <c r="L842" s="3" t="s">
        <v>50</v>
      </c>
      <c r="M842" t="b">
        <v>1</v>
      </c>
      <c r="N842" s="3" t="s">
        <v>73</v>
      </c>
      <c r="O842" s="3" t="s">
        <v>72</v>
      </c>
      <c r="P842" s="3" t="s">
        <v>72</v>
      </c>
      <c r="Q842" s="3" t="s">
        <v>36</v>
      </c>
      <c r="R842" s="3" t="s">
        <v>74</v>
      </c>
      <c r="S842" s="3"/>
      <c r="T842" s="2">
        <v>2016</v>
      </c>
      <c r="U842" s="3" t="s">
        <v>50</v>
      </c>
      <c r="V842" s="3"/>
      <c r="W842" s="3" t="s">
        <v>39</v>
      </c>
      <c r="X842" s="3" t="s">
        <v>40</v>
      </c>
      <c r="Y842" s="3"/>
      <c r="Z842" s="3">
        <v>2901</v>
      </c>
      <c r="AA842" s="3" t="s">
        <v>221</v>
      </c>
    </row>
    <row r="843" spans="1:27" x14ac:dyDescent="0.2">
      <c r="A843" s="5">
        <v>3591</v>
      </c>
      <c r="C843" s="3" t="s">
        <v>1626</v>
      </c>
      <c r="D843" s="3" t="s">
        <v>1627</v>
      </c>
      <c r="E843" s="3" t="s">
        <v>46</v>
      </c>
      <c r="F843" s="3" t="s">
        <v>46</v>
      </c>
      <c r="G843" s="3" t="s">
        <v>31</v>
      </c>
      <c r="H843" s="3" t="s">
        <v>32</v>
      </c>
      <c r="I843" s="3" t="s">
        <v>33</v>
      </c>
      <c r="J843" s="3" t="s">
        <v>31</v>
      </c>
      <c r="K843" s="3" t="s">
        <v>34</v>
      </c>
      <c r="L843" s="3" t="s">
        <v>31</v>
      </c>
      <c r="M843" t="b">
        <v>1</v>
      </c>
      <c r="N843" s="3" t="s">
        <v>46</v>
      </c>
      <c r="O843" s="3" t="s">
        <v>46</v>
      </c>
      <c r="P843" s="3" t="s">
        <v>46</v>
      </c>
      <c r="Q843" s="3" t="s">
        <v>46</v>
      </c>
      <c r="R843" s="3" t="s">
        <v>46</v>
      </c>
      <c r="S843" s="3"/>
      <c r="T843" s="2"/>
      <c r="U843" s="3" t="s">
        <v>31</v>
      </c>
      <c r="V843" s="3"/>
      <c r="W843" s="3" t="s">
        <v>39</v>
      </c>
      <c r="X843" s="3" t="s">
        <v>40</v>
      </c>
      <c r="Y843" s="3"/>
      <c r="Z843" s="3"/>
      <c r="AA843" s="3" t="s">
        <v>41</v>
      </c>
    </row>
    <row r="844" spans="1:27" x14ac:dyDescent="0.2">
      <c r="A844" s="5">
        <v>3592</v>
      </c>
      <c r="B844">
        <v>39661</v>
      </c>
      <c r="C844" s="3"/>
      <c r="D844" s="3" t="s">
        <v>1628</v>
      </c>
      <c r="E844" s="3" t="s">
        <v>119</v>
      </c>
      <c r="F844" s="3" t="s">
        <v>120</v>
      </c>
      <c r="G844" s="3" t="s">
        <v>113</v>
      </c>
      <c r="H844" s="3" t="s">
        <v>32</v>
      </c>
      <c r="I844" s="3" t="s">
        <v>113</v>
      </c>
      <c r="J844" s="3" t="s">
        <v>48</v>
      </c>
      <c r="K844" s="3" t="s">
        <v>114</v>
      </c>
      <c r="L844" s="3" t="s">
        <v>115</v>
      </c>
      <c r="M844" t="b">
        <v>1</v>
      </c>
      <c r="N844" s="3" t="s">
        <v>73</v>
      </c>
      <c r="O844" s="3" t="s">
        <v>120</v>
      </c>
      <c r="P844" s="3" t="s">
        <v>120</v>
      </c>
      <c r="Q844" s="3" t="s">
        <v>36</v>
      </c>
      <c r="R844" s="3" t="s">
        <v>74</v>
      </c>
      <c r="S844" s="3"/>
      <c r="T844" s="2">
        <v>3000</v>
      </c>
      <c r="U844" s="3" t="s">
        <v>115</v>
      </c>
      <c r="V844" s="3"/>
      <c r="W844" s="3" t="s">
        <v>39</v>
      </c>
      <c r="X844" s="3" t="s">
        <v>40</v>
      </c>
      <c r="Y844" s="3"/>
      <c r="Z844" s="3"/>
      <c r="AA844" s="3" t="s">
        <v>41</v>
      </c>
    </row>
    <row r="845" spans="1:27" x14ac:dyDescent="0.2">
      <c r="A845" s="5">
        <v>3593</v>
      </c>
      <c r="B845">
        <v>39421</v>
      </c>
      <c r="C845" s="3"/>
      <c r="D845" s="3" t="s">
        <v>1629</v>
      </c>
      <c r="E845" s="3" t="s">
        <v>346</v>
      </c>
      <c r="F845" s="3" t="s">
        <v>1325</v>
      </c>
      <c r="G845" s="3" t="s">
        <v>31</v>
      </c>
      <c r="H845" s="3" t="s">
        <v>32</v>
      </c>
      <c r="I845" s="3" t="s">
        <v>33</v>
      </c>
      <c r="J845" s="3" t="s">
        <v>31</v>
      </c>
      <c r="K845" s="3" t="s">
        <v>34</v>
      </c>
      <c r="L845" s="3" t="s">
        <v>31</v>
      </c>
      <c r="M845" t="b">
        <v>1</v>
      </c>
      <c r="N845" s="3" t="s">
        <v>84</v>
      </c>
      <c r="O845" s="3" t="s">
        <v>1325</v>
      </c>
      <c r="P845" s="3" t="s">
        <v>1325</v>
      </c>
      <c r="Q845" s="3" t="s">
        <v>1326</v>
      </c>
      <c r="R845" s="3" t="s">
        <v>1327</v>
      </c>
      <c r="S845" s="3"/>
      <c r="T845" s="2">
        <v>2072</v>
      </c>
      <c r="U845" s="3" t="s">
        <v>31</v>
      </c>
      <c r="V845" s="3"/>
      <c r="W845" s="3" t="s">
        <v>39</v>
      </c>
      <c r="X845" s="3" t="s">
        <v>40</v>
      </c>
      <c r="Y845" s="3"/>
      <c r="Z845" s="3"/>
      <c r="AA845" s="3" t="s">
        <v>41</v>
      </c>
    </row>
    <row r="846" spans="1:27" x14ac:dyDescent="0.2">
      <c r="A846" s="5">
        <v>3594</v>
      </c>
      <c r="B846">
        <v>39684</v>
      </c>
      <c r="C846" s="3"/>
      <c r="D846" s="3" t="s">
        <v>1630</v>
      </c>
      <c r="E846" s="3" t="s">
        <v>346</v>
      </c>
      <c r="F846" s="3" t="s">
        <v>347</v>
      </c>
      <c r="G846" s="3" t="s">
        <v>31</v>
      </c>
      <c r="H846" s="3" t="s">
        <v>32</v>
      </c>
      <c r="I846" s="3" t="s">
        <v>33</v>
      </c>
      <c r="J846" s="3" t="s">
        <v>31</v>
      </c>
      <c r="K846" s="3" t="s">
        <v>34</v>
      </c>
      <c r="L846" s="3" t="s">
        <v>31</v>
      </c>
      <c r="M846" t="b">
        <v>1</v>
      </c>
      <c r="N846" s="3" t="s">
        <v>84</v>
      </c>
      <c r="O846" s="3" t="s">
        <v>347</v>
      </c>
      <c r="P846" s="3" t="s">
        <v>347</v>
      </c>
      <c r="Q846" s="3" t="s">
        <v>116</v>
      </c>
      <c r="R846" s="3" t="s">
        <v>149</v>
      </c>
      <c r="S846" s="3"/>
      <c r="T846" s="2">
        <v>2072</v>
      </c>
      <c r="U846" s="3" t="s">
        <v>31</v>
      </c>
      <c r="V846" s="3"/>
      <c r="W846" s="3" t="s">
        <v>39</v>
      </c>
      <c r="X846" s="3" t="s">
        <v>40</v>
      </c>
      <c r="Y846" s="3"/>
      <c r="Z846" s="3"/>
      <c r="AA846" s="3" t="s">
        <v>41</v>
      </c>
    </row>
    <row r="847" spans="1:27" x14ac:dyDescent="0.2">
      <c r="A847" s="5">
        <v>3595</v>
      </c>
      <c r="B847">
        <v>36623</v>
      </c>
      <c r="C847" s="3"/>
      <c r="D847" s="3" t="s">
        <v>1631</v>
      </c>
      <c r="E847" s="3" t="s">
        <v>91</v>
      </c>
      <c r="F847" s="3" t="s">
        <v>92</v>
      </c>
      <c r="G847" s="3" t="s">
        <v>100</v>
      </c>
      <c r="H847" s="3" t="s">
        <v>32</v>
      </c>
      <c r="I847" s="3" t="s">
        <v>100</v>
      </c>
      <c r="J847" s="3" t="s">
        <v>48</v>
      </c>
      <c r="K847" s="3" t="s">
        <v>101</v>
      </c>
      <c r="L847" s="3" t="s">
        <v>95</v>
      </c>
      <c r="M847" t="b">
        <v>1</v>
      </c>
      <c r="N847" s="3" t="s">
        <v>84</v>
      </c>
      <c r="O847" s="3" t="s">
        <v>92</v>
      </c>
      <c r="P847" s="3" t="s">
        <v>92</v>
      </c>
      <c r="Q847" s="3" t="s">
        <v>36</v>
      </c>
      <c r="R847" s="3" t="s">
        <v>74</v>
      </c>
      <c r="S847" s="3"/>
      <c r="T847" s="2">
        <v>4024</v>
      </c>
      <c r="U847" s="3" t="s">
        <v>95</v>
      </c>
      <c r="V847" s="3"/>
      <c r="W847" s="3" t="s">
        <v>39</v>
      </c>
      <c r="X847" s="3" t="s">
        <v>40</v>
      </c>
      <c r="Y847" s="3"/>
      <c r="Z847" s="3"/>
      <c r="AA847" s="3" t="s">
        <v>41</v>
      </c>
    </row>
    <row r="848" spans="1:27" x14ac:dyDescent="0.2">
      <c r="A848" s="5">
        <v>3596</v>
      </c>
      <c r="B848">
        <v>39619</v>
      </c>
      <c r="C848" s="3"/>
      <c r="D848" s="3" t="s">
        <v>1632</v>
      </c>
      <c r="E848" s="3" t="s">
        <v>123</v>
      </c>
      <c r="F848" s="3" t="s">
        <v>136</v>
      </c>
      <c r="G848" s="3" t="s">
        <v>137</v>
      </c>
      <c r="H848" s="3" t="s">
        <v>256</v>
      </c>
      <c r="I848" s="3" t="s">
        <v>137</v>
      </c>
      <c r="J848" s="3" t="s">
        <v>48</v>
      </c>
      <c r="K848" s="3" t="s">
        <v>138</v>
      </c>
      <c r="L848" s="3" t="s">
        <v>83</v>
      </c>
      <c r="M848" t="b">
        <v>1</v>
      </c>
      <c r="N848" s="3" t="s">
        <v>139</v>
      </c>
      <c r="O848" s="3" t="s">
        <v>136</v>
      </c>
      <c r="P848" s="3" t="s">
        <v>140</v>
      </c>
      <c r="Q848" s="3" t="s">
        <v>36</v>
      </c>
      <c r="R848" s="3" t="s">
        <v>74</v>
      </c>
      <c r="S848" s="3"/>
      <c r="T848" s="2">
        <v>6022</v>
      </c>
      <c r="U848" s="3" t="s">
        <v>814</v>
      </c>
      <c r="V848" s="3"/>
      <c r="W848" s="3" t="s">
        <v>39</v>
      </c>
      <c r="X848" s="3" t="s">
        <v>40</v>
      </c>
      <c r="Y848" s="3"/>
      <c r="Z848" s="3"/>
      <c r="AA848" s="3" t="s">
        <v>41</v>
      </c>
    </row>
    <row r="849" spans="1:27" x14ac:dyDescent="0.2">
      <c r="A849" s="5">
        <v>3597</v>
      </c>
      <c r="C849" s="3"/>
      <c r="D849" s="3" t="s">
        <v>1610</v>
      </c>
      <c r="E849" s="3" t="s">
        <v>123</v>
      </c>
      <c r="F849" s="3" t="s">
        <v>136</v>
      </c>
      <c r="G849" s="3" t="s">
        <v>158</v>
      </c>
      <c r="H849" s="3" t="s">
        <v>256</v>
      </c>
      <c r="I849" s="3" t="s">
        <v>158</v>
      </c>
      <c r="J849" s="3" t="s">
        <v>48</v>
      </c>
      <c r="K849" s="3" t="s">
        <v>159</v>
      </c>
      <c r="L849" s="3" t="s">
        <v>83</v>
      </c>
      <c r="M849" t="b">
        <v>1</v>
      </c>
      <c r="N849" s="3" t="s">
        <v>139</v>
      </c>
      <c r="O849" s="3" t="s">
        <v>136</v>
      </c>
      <c r="P849" s="3" t="s">
        <v>140</v>
      </c>
      <c r="Q849" s="3" t="s">
        <v>36</v>
      </c>
      <c r="R849" s="3" t="s">
        <v>74</v>
      </c>
      <c r="S849" s="3"/>
      <c r="T849" s="2"/>
      <c r="U849" s="3" t="s">
        <v>814</v>
      </c>
      <c r="V849" s="3"/>
      <c r="W849" s="3" t="s">
        <v>39</v>
      </c>
      <c r="X849" s="3" t="s">
        <v>40</v>
      </c>
      <c r="Y849" s="3"/>
      <c r="Z849" s="3"/>
      <c r="AA849" s="3" t="s">
        <v>41</v>
      </c>
    </row>
    <row r="850" spans="1:27" x14ac:dyDescent="0.2">
      <c r="A850" s="5">
        <v>3599</v>
      </c>
      <c r="B850">
        <v>39378</v>
      </c>
      <c r="C850" s="3" t="s">
        <v>1633</v>
      </c>
      <c r="D850" s="3" t="s">
        <v>1634</v>
      </c>
      <c r="E850" s="3" t="s">
        <v>123</v>
      </c>
      <c r="F850" s="3" t="s">
        <v>136</v>
      </c>
      <c r="G850" s="3" t="s">
        <v>137</v>
      </c>
      <c r="H850" s="3" t="s">
        <v>32</v>
      </c>
      <c r="I850" s="3" t="s">
        <v>137</v>
      </c>
      <c r="J850" s="3" t="s">
        <v>48</v>
      </c>
      <c r="K850" s="3" t="s">
        <v>138</v>
      </c>
      <c r="L850" s="3" t="s">
        <v>83</v>
      </c>
      <c r="M850" t="b">
        <v>1</v>
      </c>
      <c r="N850" s="3" t="s">
        <v>139</v>
      </c>
      <c r="O850" s="3" t="s">
        <v>136</v>
      </c>
      <c r="P850" s="3" t="s">
        <v>140</v>
      </c>
      <c r="Q850" s="3" t="s">
        <v>36</v>
      </c>
      <c r="R850" s="3" t="s">
        <v>74</v>
      </c>
      <c r="S850" s="3"/>
      <c r="T850" s="2">
        <v>6019</v>
      </c>
      <c r="U850" s="3" t="s">
        <v>83</v>
      </c>
      <c r="V850" s="3"/>
      <c r="W850" s="3" t="s">
        <v>39</v>
      </c>
      <c r="X850" s="3" t="s">
        <v>40</v>
      </c>
      <c r="Y850" s="3"/>
      <c r="Z850" s="3"/>
      <c r="AA850" s="3" t="s">
        <v>41</v>
      </c>
    </row>
    <row r="851" spans="1:27" x14ac:dyDescent="0.2">
      <c r="A851" s="5">
        <v>3600</v>
      </c>
      <c r="B851">
        <v>39790</v>
      </c>
      <c r="C851" s="3"/>
      <c r="D851" s="3" t="s">
        <v>1635</v>
      </c>
      <c r="E851" s="3" t="s">
        <v>71</v>
      </c>
      <c r="F851" s="3" t="s">
        <v>72</v>
      </c>
      <c r="G851" s="3" t="s">
        <v>47</v>
      </c>
      <c r="H851" s="3" t="s">
        <v>32</v>
      </c>
      <c r="I851" s="3" t="s">
        <v>47</v>
      </c>
      <c r="J851" s="3" t="s">
        <v>48</v>
      </c>
      <c r="K851" s="3" t="s">
        <v>49</v>
      </c>
      <c r="L851" s="3" t="s">
        <v>50</v>
      </c>
      <c r="M851" t="b">
        <v>1</v>
      </c>
      <c r="N851" s="3" t="s">
        <v>73</v>
      </c>
      <c r="O851" s="3" t="s">
        <v>72</v>
      </c>
      <c r="P851" s="3" t="s">
        <v>72</v>
      </c>
      <c r="Q851" s="3" t="s">
        <v>36</v>
      </c>
      <c r="R851" s="3" t="s">
        <v>74</v>
      </c>
      <c r="S851" s="3"/>
      <c r="T851" s="2">
        <v>2000</v>
      </c>
      <c r="U851" s="3" t="s">
        <v>50</v>
      </c>
      <c r="V851" s="3"/>
      <c r="W851" s="3" t="s">
        <v>39</v>
      </c>
      <c r="X851" s="3" t="s">
        <v>40</v>
      </c>
      <c r="Y851" s="3"/>
      <c r="Z851" s="3"/>
      <c r="AA851" s="3" t="s">
        <v>41</v>
      </c>
    </row>
    <row r="852" spans="1:27" x14ac:dyDescent="0.2">
      <c r="A852" s="5">
        <v>3601</v>
      </c>
      <c r="B852">
        <v>39679</v>
      </c>
      <c r="C852" s="3"/>
      <c r="D852" s="3" t="s">
        <v>1636</v>
      </c>
      <c r="E852" s="3" t="s">
        <v>57</v>
      </c>
      <c r="F852" s="3" t="s">
        <v>58</v>
      </c>
      <c r="G852" s="3" t="s">
        <v>31</v>
      </c>
      <c r="H852" s="3" t="s">
        <v>60</v>
      </c>
      <c r="I852" s="3" t="s">
        <v>57</v>
      </c>
      <c r="J852" s="3" t="s">
        <v>31</v>
      </c>
      <c r="K852" s="3" t="s">
        <v>34</v>
      </c>
      <c r="L852" s="3" t="s">
        <v>31</v>
      </c>
      <c r="M852" t="b">
        <v>1</v>
      </c>
      <c r="N852" s="3" t="s">
        <v>35</v>
      </c>
      <c r="O852" s="3" t="s">
        <v>58</v>
      </c>
      <c r="P852" s="3" t="s">
        <v>61</v>
      </c>
      <c r="Q852" s="3" t="s">
        <v>62</v>
      </c>
      <c r="R852" s="3" t="s">
        <v>63</v>
      </c>
      <c r="S852" s="3"/>
      <c r="T852" s="2">
        <v>2072</v>
      </c>
      <c r="U852" s="3" t="s">
        <v>31</v>
      </c>
      <c r="V852" s="3"/>
      <c r="W852" s="3" t="s">
        <v>39</v>
      </c>
      <c r="X852" s="3" t="s">
        <v>40</v>
      </c>
      <c r="Y852" s="3"/>
      <c r="Z852" s="3"/>
      <c r="AA852" s="3" t="s">
        <v>41</v>
      </c>
    </row>
    <row r="853" spans="1:27" x14ac:dyDescent="0.2">
      <c r="A853" s="5">
        <v>3602</v>
      </c>
      <c r="B853">
        <v>39550</v>
      </c>
      <c r="C853" s="3"/>
      <c r="D853" s="3" t="s">
        <v>1637</v>
      </c>
      <c r="E853" s="3" t="s">
        <v>91</v>
      </c>
      <c r="F853" s="3" t="s">
        <v>92</v>
      </c>
      <c r="G853" s="3" t="s">
        <v>31</v>
      </c>
      <c r="H853" s="3" t="s">
        <v>32</v>
      </c>
      <c r="I853" s="3" t="s">
        <v>33</v>
      </c>
      <c r="J853" s="3" t="s">
        <v>31</v>
      </c>
      <c r="K853" s="3" t="s">
        <v>34</v>
      </c>
      <c r="L853" s="3" t="s">
        <v>31</v>
      </c>
      <c r="M853" t="b">
        <v>1</v>
      </c>
      <c r="N853" s="3" t="s">
        <v>84</v>
      </c>
      <c r="O853" s="3" t="s">
        <v>92</v>
      </c>
      <c r="P853" s="3" t="s">
        <v>92</v>
      </c>
      <c r="Q853" s="3" t="s">
        <v>36</v>
      </c>
      <c r="R853" s="3" t="s">
        <v>74</v>
      </c>
      <c r="S853" s="3" t="s">
        <v>1638</v>
      </c>
      <c r="T853" s="2">
        <v>2072</v>
      </c>
      <c r="U853" s="3" t="s">
        <v>31</v>
      </c>
      <c r="V853" s="3"/>
      <c r="W853" s="3" t="s">
        <v>39</v>
      </c>
      <c r="X853" s="3" t="s">
        <v>40</v>
      </c>
      <c r="Y853" s="3"/>
      <c r="Z853" s="3"/>
      <c r="AA853" s="3" t="s">
        <v>41</v>
      </c>
    </row>
    <row r="854" spans="1:27" x14ac:dyDescent="0.2">
      <c r="A854" s="5">
        <v>3603</v>
      </c>
      <c r="B854">
        <v>39784</v>
      </c>
      <c r="C854" s="3"/>
      <c r="D854" s="3" t="s">
        <v>1639</v>
      </c>
      <c r="E854" s="3" t="s">
        <v>346</v>
      </c>
      <c r="F854" s="3" t="s">
        <v>491</v>
      </c>
      <c r="G854" s="3" t="s">
        <v>31</v>
      </c>
      <c r="H854" s="3" t="s">
        <v>32</v>
      </c>
      <c r="I854" s="3" t="s">
        <v>33</v>
      </c>
      <c r="J854" s="3" t="s">
        <v>31</v>
      </c>
      <c r="K854" s="3" t="s">
        <v>34</v>
      </c>
      <c r="L854" s="3" t="s">
        <v>31</v>
      </c>
      <c r="M854" t="b">
        <v>1</v>
      </c>
      <c r="N854" s="3" t="s">
        <v>84</v>
      </c>
      <c r="O854" s="3" t="s">
        <v>491</v>
      </c>
      <c r="P854" s="3" t="s">
        <v>491</v>
      </c>
      <c r="Q854" s="3" t="s">
        <v>116</v>
      </c>
      <c r="R854" s="3" t="s">
        <v>149</v>
      </c>
      <c r="S854" s="3"/>
      <c r="T854" s="2">
        <v>2072</v>
      </c>
      <c r="U854" s="3" t="s">
        <v>31</v>
      </c>
      <c r="V854" s="3"/>
      <c r="W854" s="3" t="s">
        <v>39</v>
      </c>
      <c r="X854" s="3" t="s">
        <v>40</v>
      </c>
      <c r="Y854" s="3"/>
      <c r="Z854" s="3"/>
      <c r="AA854" s="3" t="s">
        <v>41</v>
      </c>
    </row>
    <row r="855" spans="1:27" x14ac:dyDescent="0.2">
      <c r="A855" s="5">
        <v>3604</v>
      </c>
      <c r="B855">
        <v>39687</v>
      </c>
      <c r="C855" s="3" t="s">
        <v>1640</v>
      </c>
      <c r="D855" s="3" t="s">
        <v>1641</v>
      </c>
      <c r="E855" s="3" t="s">
        <v>91</v>
      </c>
      <c r="F855" s="3" t="s">
        <v>92</v>
      </c>
      <c r="G855" s="3" t="s">
        <v>224</v>
      </c>
      <c r="H855" s="3" t="s">
        <v>32</v>
      </c>
      <c r="I855" s="3" t="s">
        <v>224</v>
      </c>
      <c r="J855" s="3" t="s">
        <v>48</v>
      </c>
      <c r="K855" s="3" t="s">
        <v>225</v>
      </c>
      <c r="L855" s="3" t="s">
        <v>95</v>
      </c>
      <c r="M855" t="b">
        <v>0</v>
      </c>
      <c r="N855" s="3" t="s">
        <v>84</v>
      </c>
      <c r="O855" s="3" t="s">
        <v>92</v>
      </c>
      <c r="P855" s="3" t="s">
        <v>92</v>
      </c>
      <c r="Q855" s="3" t="s">
        <v>36</v>
      </c>
      <c r="R855" s="3" t="s">
        <v>74</v>
      </c>
      <c r="S855" s="3"/>
      <c r="T855" s="2">
        <v>4001</v>
      </c>
      <c r="U855" s="3" t="s">
        <v>95</v>
      </c>
      <c r="V855" s="3"/>
      <c r="W855" s="3" t="s">
        <v>39</v>
      </c>
      <c r="X855" s="3" t="s">
        <v>40</v>
      </c>
      <c r="Y855" s="3"/>
      <c r="Z855" s="3">
        <v>1380</v>
      </c>
      <c r="AA855" s="3" t="s">
        <v>546</v>
      </c>
    </row>
    <row r="856" spans="1:27" x14ac:dyDescent="0.2">
      <c r="A856" s="5">
        <v>3605</v>
      </c>
      <c r="B856">
        <v>39676</v>
      </c>
      <c r="C856" s="3"/>
      <c r="D856" s="3" t="s">
        <v>1642</v>
      </c>
      <c r="E856" s="3" t="s">
        <v>71</v>
      </c>
      <c r="F856" s="3" t="s">
        <v>72</v>
      </c>
      <c r="G856" s="3" t="s">
        <v>47</v>
      </c>
      <c r="H856" s="3" t="s">
        <v>32</v>
      </c>
      <c r="I856" s="3" t="s">
        <v>47</v>
      </c>
      <c r="J856" s="3" t="s">
        <v>48</v>
      </c>
      <c r="K856" s="3" t="s">
        <v>49</v>
      </c>
      <c r="L856" s="3" t="s">
        <v>50</v>
      </c>
      <c r="M856" t="b">
        <v>1</v>
      </c>
      <c r="N856" s="3" t="s">
        <v>73</v>
      </c>
      <c r="O856" s="3" t="s">
        <v>72</v>
      </c>
      <c r="P856" s="3" t="s">
        <v>72</v>
      </c>
      <c r="Q856" s="3" t="s">
        <v>36</v>
      </c>
      <c r="R856" s="3" t="s">
        <v>74</v>
      </c>
      <c r="S856" s="3"/>
      <c r="T856" s="2">
        <v>2000</v>
      </c>
      <c r="U856" s="3" t="s">
        <v>50</v>
      </c>
      <c r="V856" s="3"/>
      <c r="W856" s="3" t="s">
        <v>39</v>
      </c>
      <c r="X856" s="3" t="s">
        <v>40</v>
      </c>
      <c r="Y856" s="3"/>
      <c r="Z856" s="3"/>
      <c r="AA856" s="3" t="s">
        <v>41</v>
      </c>
    </row>
    <row r="857" spans="1:27" x14ac:dyDescent="0.2">
      <c r="A857" s="5">
        <v>3606</v>
      </c>
      <c r="B857">
        <v>39540</v>
      </c>
      <c r="C857" s="3"/>
      <c r="D857" s="3" t="s">
        <v>1643</v>
      </c>
      <c r="E857" s="3" t="s">
        <v>192</v>
      </c>
      <c r="F857" s="3" t="s">
        <v>193</v>
      </c>
      <c r="G857" s="3" t="s">
        <v>329</v>
      </c>
      <c r="H857" s="3" t="s">
        <v>194</v>
      </c>
      <c r="I857" s="3" t="s">
        <v>329</v>
      </c>
      <c r="J857" s="3" t="s">
        <v>31</v>
      </c>
      <c r="K857" s="3" t="s">
        <v>330</v>
      </c>
      <c r="L857" s="3" t="s">
        <v>31</v>
      </c>
      <c r="M857" t="b">
        <v>1</v>
      </c>
      <c r="N857" s="3" t="s">
        <v>35</v>
      </c>
      <c r="O857" s="3" t="s">
        <v>193</v>
      </c>
      <c r="P857" s="3" t="s">
        <v>193</v>
      </c>
      <c r="Q857" s="3" t="s">
        <v>192</v>
      </c>
      <c r="R857" s="3" t="s">
        <v>192</v>
      </c>
      <c r="S857" s="3"/>
      <c r="T857" s="2">
        <v>2072</v>
      </c>
      <c r="U857" s="3" t="s">
        <v>115</v>
      </c>
      <c r="V857" s="3"/>
      <c r="W857" s="3" t="s">
        <v>39</v>
      </c>
      <c r="X857" s="3" t="s">
        <v>40</v>
      </c>
      <c r="Y857" s="3"/>
      <c r="Z857" s="3"/>
      <c r="AA857" s="3" t="s">
        <v>41</v>
      </c>
    </row>
    <row r="858" spans="1:27" x14ac:dyDescent="0.2">
      <c r="A858" s="5">
        <v>3607</v>
      </c>
      <c r="C858" s="3" t="s">
        <v>1644</v>
      </c>
      <c r="D858" s="3" t="s">
        <v>1645</v>
      </c>
      <c r="E858" s="3" t="s">
        <v>78</v>
      </c>
      <c r="F858" s="3" t="s">
        <v>273</v>
      </c>
      <c r="G858" s="3" t="s">
        <v>274</v>
      </c>
      <c r="H858" s="3" t="s">
        <v>32</v>
      </c>
      <c r="I858" s="3" t="s">
        <v>274</v>
      </c>
      <c r="J858" s="3" t="s">
        <v>81</v>
      </c>
      <c r="K858" s="3" t="s">
        <v>275</v>
      </c>
      <c r="L858" s="3" t="s">
        <v>95</v>
      </c>
      <c r="M858" t="b">
        <v>1</v>
      </c>
      <c r="N858" s="3" t="s">
        <v>84</v>
      </c>
      <c r="O858" s="3" t="s">
        <v>273</v>
      </c>
      <c r="P858" s="3" t="s">
        <v>79</v>
      </c>
      <c r="Q858" s="3" t="s">
        <v>116</v>
      </c>
      <c r="R858" s="3" t="s">
        <v>116</v>
      </c>
      <c r="S858" s="3" t="s">
        <v>280</v>
      </c>
      <c r="T858" s="2">
        <v>4128</v>
      </c>
      <c r="U858" s="3" t="s">
        <v>81</v>
      </c>
      <c r="V858" s="3"/>
      <c r="W858" s="3" t="s">
        <v>39</v>
      </c>
      <c r="X858" s="3" t="s">
        <v>40</v>
      </c>
      <c r="Y858" s="3"/>
      <c r="Z858" s="3"/>
      <c r="AA858" s="3" t="s">
        <v>41</v>
      </c>
    </row>
    <row r="859" spans="1:27" x14ac:dyDescent="0.2">
      <c r="A859" s="5">
        <v>3608</v>
      </c>
      <c r="B859">
        <v>39783</v>
      </c>
      <c r="C859" s="3"/>
      <c r="D859" s="3" t="s">
        <v>1646</v>
      </c>
      <c r="E859" s="3" t="s">
        <v>147</v>
      </c>
      <c r="F859" s="3" t="s">
        <v>234</v>
      </c>
      <c r="G859" s="3" t="s">
        <v>235</v>
      </c>
      <c r="H859" s="3" t="s">
        <v>32</v>
      </c>
      <c r="I859" s="3" t="s">
        <v>236</v>
      </c>
      <c r="J859" s="3" t="s">
        <v>48</v>
      </c>
      <c r="K859" s="3" t="s">
        <v>237</v>
      </c>
      <c r="L859" s="3" t="s">
        <v>83</v>
      </c>
      <c r="M859" t="b">
        <v>1</v>
      </c>
      <c r="N859" s="3" t="s">
        <v>139</v>
      </c>
      <c r="O859" s="3" t="s">
        <v>234</v>
      </c>
      <c r="P859" s="3" t="s">
        <v>234</v>
      </c>
      <c r="Q859" s="3" t="s">
        <v>116</v>
      </c>
      <c r="R859" s="3" t="s">
        <v>116</v>
      </c>
      <c r="S859" s="3"/>
      <c r="T859" s="2">
        <v>6009</v>
      </c>
      <c r="U859" s="3" t="s">
        <v>83</v>
      </c>
      <c r="V859" s="3"/>
      <c r="W859" s="3" t="s">
        <v>39</v>
      </c>
      <c r="X859" s="3" t="s">
        <v>40</v>
      </c>
      <c r="Y859" s="3"/>
      <c r="Z859" s="3"/>
      <c r="AA859" s="3" t="s">
        <v>41</v>
      </c>
    </row>
    <row r="860" spans="1:27" x14ac:dyDescent="0.2">
      <c r="A860" s="5">
        <v>3609</v>
      </c>
      <c r="C860" s="3"/>
      <c r="D860" s="3" t="s">
        <v>1647</v>
      </c>
      <c r="E860" s="3" t="s">
        <v>123</v>
      </c>
      <c r="F860" s="3" t="s">
        <v>136</v>
      </c>
      <c r="G860" s="3" t="s">
        <v>235</v>
      </c>
      <c r="H860" s="3" t="s">
        <v>32</v>
      </c>
      <c r="I860" s="3" t="s">
        <v>236</v>
      </c>
      <c r="J860" s="3" t="s">
        <v>48</v>
      </c>
      <c r="K860" s="3" t="s">
        <v>237</v>
      </c>
      <c r="L860" s="3" t="s">
        <v>83</v>
      </c>
      <c r="M860" t="b">
        <v>1</v>
      </c>
      <c r="N860" s="3" t="s">
        <v>139</v>
      </c>
      <c r="O860" s="3" t="s">
        <v>136</v>
      </c>
      <c r="P860" s="3" t="s">
        <v>140</v>
      </c>
      <c r="Q860" s="3" t="s">
        <v>36</v>
      </c>
      <c r="R860" s="3" t="s">
        <v>74</v>
      </c>
      <c r="S860" s="3"/>
      <c r="T860" s="2">
        <v>6009</v>
      </c>
      <c r="U860" s="3" t="s">
        <v>83</v>
      </c>
      <c r="V860" s="3"/>
      <c r="W860" s="3" t="s">
        <v>39</v>
      </c>
      <c r="X860" s="3" t="s">
        <v>40</v>
      </c>
      <c r="Y860" s="3"/>
      <c r="Z860" s="3"/>
      <c r="AA860" s="3" t="s">
        <v>41</v>
      </c>
    </row>
    <row r="861" spans="1:27" x14ac:dyDescent="0.2">
      <c r="A861" s="5">
        <v>3610</v>
      </c>
      <c r="B861">
        <v>39777</v>
      </c>
      <c r="C861" s="3"/>
      <c r="D861" s="3" t="s">
        <v>1648</v>
      </c>
      <c r="E861" s="3" t="s">
        <v>78</v>
      </c>
      <c r="F861" s="3" t="s">
        <v>273</v>
      </c>
      <c r="G861" s="3" t="s">
        <v>274</v>
      </c>
      <c r="H861" s="3" t="s">
        <v>32</v>
      </c>
      <c r="I861" s="3" t="s">
        <v>274</v>
      </c>
      <c r="J861" s="3" t="s">
        <v>81</v>
      </c>
      <c r="K861" s="3" t="s">
        <v>275</v>
      </c>
      <c r="L861" s="3" t="s">
        <v>95</v>
      </c>
      <c r="M861" t="b">
        <v>1</v>
      </c>
      <c r="N861" s="3" t="s">
        <v>84</v>
      </c>
      <c r="O861" s="3" t="s">
        <v>273</v>
      </c>
      <c r="P861" s="3" t="s">
        <v>79</v>
      </c>
      <c r="Q861" s="3" t="s">
        <v>116</v>
      </c>
      <c r="R861" s="3" t="s">
        <v>116</v>
      </c>
      <c r="S861" s="3" t="s">
        <v>280</v>
      </c>
      <c r="T861" s="2">
        <v>4128</v>
      </c>
      <c r="U861" s="3" t="s">
        <v>81</v>
      </c>
      <c r="V861" s="3"/>
      <c r="W861" s="3" t="s">
        <v>39</v>
      </c>
      <c r="X861" s="3" t="s">
        <v>40</v>
      </c>
      <c r="Y861" s="3"/>
      <c r="Z861" s="3"/>
      <c r="AA861" s="3" t="s">
        <v>41</v>
      </c>
    </row>
    <row r="862" spans="1:27" x14ac:dyDescent="0.2">
      <c r="A862" s="5">
        <v>3611</v>
      </c>
      <c r="B862">
        <v>39720</v>
      </c>
      <c r="C862" s="3" t="s">
        <v>1649</v>
      </c>
      <c r="D862" s="3" t="s">
        <v>1650</v>
      </c>
      <c r="E862" s="3" t="s">
        <v>91</v>
      </c>
      <c r="F862" s="3" t="s">
        <v>92</v>
      </c>
      <c r="G862" s="3" t="s">
        <v>31</v>
      </c>
      <c r="H862" s="3" t="s">
        <v>32</v>
      </c>
      <c r="I862" s="3" t="s">
        <v>33</v>
      </c>
      <c r="J862" s="3" t="s">
        <v>31</v>
      </c>
      <c r="K862" s="3" t="s">
        <v>34</v>
      </c>
      <c r="L862" s="3" t="s">
        <v>31</v>
      </c>
      <c r="M862" t="b">
        <v>1</v>
      </c>
      <c r="N862" s="3" t="s">
        <v>84</v>
      </c>
      <c r="O862" s="3" t="s">
        <v>92</v>
      </c>
      <c r="P862" s="3" t="s">
        <v>92</v>
      </c>
      <c r="Q862" s="3" t="s">
        <v>36</v>
      </c>
      <c r="R862" s="3" t="s">
        <v>74</v>
      </c>
      <c r="S862" s="3"/>
      <c r="T862" s="2">
        <v>2072</v>
      </c>
      <c r="U862" s="3" t="s">
        <v>31</v>
      </c>
      <c r="V862" s="3"/>
      <c r="W862" s="3" t="s">
        <v>39</v>
      </c>
      <c r="X862" s="3" t="s">
        <v>40</v>
      </c>
      <c r="Y862" s="3"/>
      <c r="Z862" s="3">
        <v>2866</v>
      </c>
      <c r="AA862" s="3" t="s">
        <v>43</v>
      </c>
    </row>
    <row r="863" spans="1:27" x14ac:dyDescent="0.2">
      <c r="A863" s="5">
        <v>3612</v>
      </c>
      <c r="B863">
        <v>39830</v>
      </c>
      <c r="C863" s="3"/>
      <c r="D863" s="3" t="s">
        <v>1651</v>
      </c>
      <c r="E863" s="3" t="s">
        <v>57</v>
      </c>
      <c r="F863" s="3" t="s">
        <v>58</v>
      </c>
      <c r="G863" s="3" t="s">
        <v>31</v>
      </c>
      <c r="H863" s="3" t="s">
        <v>60</v>
      </c>
      <c r="I863" s="3" t="s">
        <v>57</v>
      </c>
      <c r="J863" s="3" t="s">
        <v>31</v>
      </c>
      <c r="K863" s="3" t="s">
        <v>34</v>
      </c>
      <c r="L863" s="3" t="s">
        <v>31</v>
      </c>
      <c r="M863" t="b">
        <v>1</v>
      </c>
      <c r="N863" s="3" t="s">
        <v>35</v>
      </c>
      <c r="O863" s="3" t="s">
        <v>58</v>
      </c>
      <c r="P863" s="3" t="s">
        <v>61</v>
      </c>
      <c r="Q863" s="3" t="s">
        <v>62</v>
      </c>
      <c r="R863" s="3" t="s">
        <v>63</v>
      </c>
      <c r="S863" s="3"/>
      <c r="T863" s="2">
        <v>2072</v>
      </c>
      <c r="U863" s="3" t="s">
        <v>31</v>
      </c>
      <c r="V863" s="3"/>
      <c r="W863" s="3" t="s">
        <v>39</v>
      </c>
      <c r="X863" s="3" t="s">
        <v>40</v>
      </c>
      <c r="Y863" s="3"/>
      <c r="Z863" s="3"/>
      <c r="AA863" s="3" t="s">
        <v>41</v>
      </c>
    </row>
    <row r="864" spans="1:27" x14ac:dyDescent="0.2">
      <c r="A864" s="5">
        <v>3613</v>
      </c>
      <c r="B864">
        <v>36591</v>
      </c>
      <c r="C864" s="3"/>
      <c r="D864" s="3" t="s">
        <v>1652</v>
      </c>
      <c r="E864" s="3" t="s">
        <v>46</v>
      </c>
      <c r="F864" s="3" t="s">
        <v>46</v>
      </c>
      <c r="G864" s="3" t="s">
        <v>47</v>
      </c>
      <c r="H864" s="3" t="s">
        <v>32</v>
      </c>
      <c r="I864" s="3" t="s">
        <v>47</v>
      </c>
      <c r="J864" s="3" t="s">
        <v>48</v>
      </c>
      <c r="K864" s="3" t="s">
        <v>49</v>
      </c>
      <c r="L864" s="3" t="s">
        <v>50</v>
      </c>
      <c r="M864" t="b">
        <v>1</v>
      </c>
      <c r="N864" s="3" t="s">
        <v>46</v>
      </c>
      <c r="O864" s="3" t="s">
        <v>46</v>
      </c>
      <c r="P864" s="3" t="s">
        <v>46</v>
      </c>
      <c r="Q864" s="3" t="s">
        <v>46</v>
      </c>
      <c r="R864" s="3" t="s">
        <v>46</v>
      </c>
      <c r="S864" s="3"/>
      <c r="T864" s="2">
        <v>2000</v>
      </c>
      <c r="U864" s="3" t="s">
        <v>50</v>
      </c>
      <c r="V864" s="3"/>
      <c r="W864" s="3" t="s">
        <v>39</v>
      </c>
      <c r="X864" s="3" t="s">
        <v>40</v>
      </c>
      <c r="Y864" s="3"/>
      <c r="Z864" s="3"/>
      <c r="AA864" s="3" t="s">
        <v>41</v>
      </c>
    </row>
    <row r="865" spans="1:27" x14ac:dyDescent="0.2">
      <c r="A865" s="5">
        <v>3614</v>
      </c>
      <c r="B865">
        <v>39936</v>
      </c>
      <c r="C865" s="3"/>
      <c r="D865" s="3" t="s">
        <v>1653</v>
      </c>
      <c r="E865" s="3" t="s">
        <v>57</v>
      </c>
      <c r="F865" s="3" t="s">
        <v>58</v>
      </c>
      <c r="G865" s="3" t="s">
        <v>785</v>
      </c>
      <c r="H865" s="3" t="s">
        <v>60</v>
      </c>
      <c r="I865" s="3" t="s">
        <v>785</v>
      </c>
      <c r="J865" s="3" t="s">
        <v>48</v>
      </c>
      <c r="K865" s="3" t="s">
        <v>786</v>
      </c>
      <c r="L865" s="3" t="s">
        <v>83</v>
      </c>
      <c r="M865" t="b">
        <v>1</v>
      </c>
      <c r="N865" s="3" t="s">
        <v>35</v>
      </c>
      <c r="O865" s="3" t="s">
        <v>58</v>
      </c>
      <c r="P865" s="3" t="s">
        <v>61</v>
      </c>
      <c r="Q865" s="3" t="s">
        <v>62</v>
      </c>
      <c r="R865" s="3" t="s">
        <v>63</v>
      </c>
      <c r="S865" s="3"/>
      <c r="T865" s="2">
        <v>6118</v>
      </c>
      <c r="U865" s="3" t="s">
        <v>83</v>
      </c>
      <c r="V865" s="3"/>
      <c r="W865" s="3" t="s">
        <v>39</v>
      </c>
      <c r="X865" s="3" t="s">
        <v>40</v>
      </c>
      <c r="Y865" s="3"/>
      <c r="Z865" s="3"/>
      <c r="AA865" s="3" t="s">
        <v>41</v>
      </c>
    </row>
    <row r="866" spans="1:27" x14ac:dyDescent="0.2">
      <c r="A866" s="5">
        <v>3615</v>
      </c>
      <c r="B866">
        <v>39822</v>
      </c>
      <c r="C866" s="3"/>
      <c r="D866" s="3" t="s">
        <v>1654</v>
      </c>
      <c r="E866" s="3" t="s">
        <v>57</v>
      </c>
      <c r="F866" s="3" t="s">
        <v>58</v>
      </c>
      <c r="G866" s="3" t="s">
        <v>31</v>
      </c>
      <c r="H866" s="3" t="s">
        <v>60</v>
      </c>
      <c r="I866" s="3" t="s">
        <v>57</v>
      </c>
      <c r="J866" s="3" t="s">
        <v>31</v>
      </c>
      <c r="K866" s="3" t="s">
        <v>34</v>
      </c>
      <c r="L866" s="3" t="s">
        <v>31</v>
      </c>
      <c r="M866" t="b">
        <v>1</v>
      </c>
      <c r="N866" s="3" t="s">
        <v>35</v>
      </c>
      <c r="O866" s="3" t="s">
        <v>58</v>
      </c>
      <c r="P866" s="3" t="s">
        <v>61</v>
      </c>
      <c r="Q866" s="3" t="s">
        <v>62</v>
      </c>
      <c r="R866" s="3" t="s">
        <v>63</v>
      </c>
      <c r="S866" s="3"/>
      <c r="T866" s="2">
        <v>2072</v>
      </c>
      <c r="U866" s="3" t="s">
        <v>31</v>
      </c>
      <c r="V866" s="3"/>
      <c r="W866" s="3" t="s">
        <v>39</v>
      </c>
      <c r="X866" s="3" t="s">
        <v>40</v>
      </c>
      <c r="Y866" s="3"/>
      <c r="Z866" s="3"/>
      <c r="AA866" s="3" t="s">
        <v>41</v>
      </c>
    </row>
    <row r="867" spans="1:27" x14ac:dyDescent="0.2">
      <c r="A867" s="5">
        <v>3616</v>
      </c>
      <c r="B867">
        <v>39820</v>
      </c>
      <c r="C867" s="3"/>
      <c r="D867" s="3" t="s">
        <v>1655</v>
      </c>
      <c r="E867" s="3" t="s">
        <v>57</v>
      </c>
      <c r="F867" s="3" t="s">
        <v>58</v>
      </c>
      <c r="G867" s="3" t="s">
        <v>31</v>
      </c>
      <c r="H867" s="3" t="s">
        <v>60</v>
      </c>
      <c r="I867" s="3" t="s">
        <v>57</v>
      </c>
      <c r="J867" s="3" t="s">
        <v>31</v>
      </c>
      <c r="K867" s="3" t="s">
        <v>34</v>
      </c>
      <c r="L867" s="3" t="s">
        <v>31</v>
      </c>
      <c r="M867" t="b">
        <v>1</v>
      </c>
      <c r="N867" s="3" t="s">
        <v>35</v>
      </c>
      <c r="O867" s="3" t="s">
        <v>58</v>
      </c>
      <c r="P867" s="3" t="s">
        <v>61</v>
      </c>
      <c r="Q867" s="3" t="s">
        <v>62</v>
      </c>
      <c r="R867" s="3" t="s">
        <v>63</v>
      </c>
      <c r="S867" s="3"/>
      <c r="T867" s="2">
        <v>2072</v>
      </c>
      <c r="U867" s="3" t="s">
        <v>31</v>
      </c>
      <c r="V867" s="3"/>
      <c r="W867" s="3" t="s">
        <v>39</v>
      </c>
      <c r="X867" s="3" t="s">
        <v>40</v>
      </c>
      <c r="Y867" s="3"/>
      <c r="Z867" s="3"/>
      <c r="AA867" s="3" t="s">
        <v>41</v>
      </c>
    </row>
    <row r="868" spans="1:27" x14ac:dyDescent="0.2">
      <c r="A868" s="5">
        <v>3624</v>
      </c>
      <c r="B868">
        <v>39898</v>
      </c>
      <c r="C868" s="3"/>
      <c r="D868" s="3" t="s">
        <v>1656</v>
      </c>
      <c r="E868" s="3" t="s">
        <v>66</v>
      </c>
      <c r="F868" s="3" t="s">
        <v>67</v>
      </c>
      <c r="G868" s="3" t="s">
        <v>100</v>
      </c>
      <c r="H868" s="3" t="s">
        <v>32</v>
      </c>
      <c r="I868" s="3" t="s">
        <v>100</v>
      </c>
      <c r="J868" s="3" t="s">
        <v>48</v>
      </c>
      <c r="K868" s="3" t="s">
        <v>101</v>
      </c>
      <c r="L868" s="3" t="s">
        <v>95</v>
      </c>
      <c r="M868" t="b">
        <v>1</v>
      </c>
      <c r="N868" s="3" t="s">
        <v>35</v>
      </c>
      <c r="O868" s="3" t="s">
        <v>67</v>
      </c>
      <c r="P868" s="3" t="s">
        <v>67</v>
      </c>
      <c r="Q868" s="3" t="s">
        <v>68</v>
      </c>
      <c r="R868" s="3" t="s">
        <v>69</v>
      </c>
      <c r="S868" s="3"/>
      <c r="T868" s="2">
        <v>4024</v>
      </c>
      <c r="U868" s="3" t="s">
        <v>95</v>
      </c>
      <c r="V868" s="3"/>
      <c r="W868" s="3" t="s">
        <v>39</v>
      </c>
      <c r="X868" s="3" t="s">
        <v>40</v>
      </c>
      <c r="Y868" s="3"/>
      <c r="Z868" s="3"/>
      <c r="AA868" s="3" t="s">
        <v>41</v>
      </c>
    </row>
    <row r="869" spans="1:27" x14ac:dyDescent="0.2">
      <c r="A869" s="5">
        <v>3625</v>
      </c>
      <c r="B869">
        <v>39896</v>
      </c>
      <c r="C869" s="3"/>
      <c r="D869" s="3" t="s">
        <v>1657</v>
      </c>
      <c r="E869" s="3" t="s">
        <v>71</v>
      </c>
      <c r="F869" s="3" t="s">
        <v>72</v>
      </c>
      <c r="G869" s="3" t="s">
        <v>47</v>
      </c>
      <c r="H869" s="3" t="s">
        <v>32</v>
      </c>
      <c r="I869" s="3" t="s">
        <v>47</v>
      </c>
      <c r="J869" s="3" t="s">
        <v>48</v>
      </c>
      <c r="K869" s="3" t="s">
        <v>49</v>
      </c>
      <c r="L869" s="3" t="s">
        <v>50</v>
      </c>
      <c r="M869" t="b">
        <v>1</v>
      </c>
      <c r="N869" s="3" t="s">
        <v>73</v>
      </c>
      <c r="O869" s="3" t="s">
        <v>72</v>
      </c>
      <c r="P869" s="3" t="s">
        <v>72</v>
      </c>
      <c r="Q869" s="3" t="s">
        <v>36</v>
      </c>
      <c r="R869" s="3" t="s">
        <v>74</v>
      </c>
      <c r="S869" s="3"/>
      <c r="T869" s="2">
        <v>2000</v>
      </c>
      <c r="U869" s="3" t="s">
        <v>50</v>
      </c>
      <c r="V869" s="3"/>
      <c r="W869" s="3" t="s">
        <v>39</v>
      </c>
      <c r="X869" s="3" t="s">
        <v>40</v>
      </c>
      <c r="Y869" s="3"/>
      <c r="Z869" s="3"/>
      <c r="AA869" s="3" t="s">
        <v>41</v>
      </c>
    </row>
    <row r="870" spans="1:27" x14ac:dyDescent="0.2">
      <c r="A870" s="5">
        <v>3627</v>
      </c>
      <c r="B870">
        <v>39835</v>
      </c>
      <c r="C870" s="3"/>
      <c r="D870" s="3" t="s">
        <v>1658</v>
      </c>
      <c r="E870" s="3" t="s">
        <v>29</v>
      </c>
      <c r="F870" s="3" t="s">
        <v>538</v>
      </c>
      <c r="G870" s="3" t="s">
        <v>31</v>
      </c>
      <c r="H870" s="3" t="s">
        <v>32</v>
      </c>
      <c r="I870" s="3" t="s">
        <v>33</v>
      </c>
      <c r="J870" s="3" t="s">
        <v>31</v>
      </c>
      <c r="K870" s="3" t="s">
        <v>34</v>
      </c>
      <c r="L870" s="3" t="s">
        <v>31</v>
      </c>
      <c r="M870" t="b">
        <v>1</v>
      </c>
      <c r="N870" s="3" t="s">
        <v>35</v>
      </c>
      <c r="O870" s="3" t="s">
        <v>538</v>
      </c>
      <c r="P870" s="3" t="s">
        <v>538</v>
      </c>
      <c r="Q870" s="3" t="s">
        <v>36</v>
      </c>
      <c r="R870" s="3" t="s">
        <v>539</v>
      </c>
      <c r="S870" s="3"/>
      <c r="T870" s="2">
        <v>2072</v>
      </c>
      <c r="U870" s="3" t="s">
        <v>31</v>
      </c>
      <c r="V870" s="3"/>
      <c r="W870" s="3" t="s">
        <v>39</v>
      </c>
      <c r="X870" s="3" t="s">
        <v>40</v>
      </c>
      <c r="Y870" s="3"/>
      <c r="Z870" s="3">
        <v>2881</v>
      </c>
      <c r="AA870" s="3" t="s">
        <v>43</v>
      </c>
    </row>
    <row r="871" spans="1:27" x14ac:dyDescent="0.2">
      <c r="A871" s="5">
        <v>3628</v>
      </c>
      <c r="B871">
        <v>39843</v>
      </c>
      <c r="C871" s="3"/>
      <c r="D871" s="3" t="s">
        <v>1659</v>
      </c>
      <c r="E871" s="3" t="s">
        <v>29</v>
      </c>
      <c r="F871" s="3" t="s">
        <v>53</v>
      </c>
      <c r="G871" s="3" t="s">
        <v>47</v>
      </c>
      <c r="H871" s="3" t="s">
        <v>32</v>
      </c>
      <c r="I871" s="3" t="s">
        <v>47</v>
      </c>
      <c r="J871" s="3" t="s">
        <v>48</v>
      </c>
      <c r="K871" s="3" t="s">
        <v>49</v>
      </c>
      <c r="L871" s="3" t="s">
        <v>50</v>
      </c>
      <c r="M871" t="b">
        <v>1</v>
      </c>
      <c r="N871" s="3" t="s">
        <v>35</v>
      </c>
      <c r="O871" s="3" t="s">
        <v>53</v>
      </c>
      <c r="P871" s="3" t="s">
        <v>53</v>
      </c>
      <c r="Q871" s="3" t="s">
        <v>36</v>
      </c>
      <c r="R871" s="3" t="s">
        <v>54</v>
      </c>
      <c r="S871" s="3"/>
      <c r="T871" s="2">
        <v>2000</v>
      </c>
      <c r="U871" s="3" t="s">
        <v>50</v>
      </c>
      <c r="V871" s="3"/>
      <c r="W871" s="3" t="s">
        <v>39</v>
      </c>
      <c r="X871" s="3" t="s">
        <v>40</v>
      </c>
      <c r="Y871" s="3"/>
      <c r="Z871" s="3"/>
      <c r="AA871" s="3" t="s">
        <v>41</v>
      </c>
    </row>
    <row r="872" spans="1:27" x14ac:dyDescent="0.2">
      <c r="A872" s="5">
        <v>3629</v>
      </c>
      <c r="B872">
        <v>39838</v>
      </c>
      <c r="C872" s="3"/>
      <c r="D872" s="3" t="s">
        <v>1660</v>
      </c>
      <c r="E872" s="3" t="s">
        <v>29</v>
      </c>
      <c r="F872" s="3" t="s">
        <v>30</v>
      </c>
      <c r="G872" s="3" t="s">
        <v>100</v>
      </c>
      <c r="H872" s="3" t="s">
        <v>32</v>
      </c>
      <c r="I872" s="3" t="s">
        <v>100</v>
      </c>
      <c r="J872" s="3" t="s">
        <v>48</v>
      </c>
      <c r="K872" s="3" t="s">
        <v>101</v>
      </c>
      <c r="L872" s="3" t="s">
        <v>95</v>
      </c>
      <c r="M872" t="b">
        <v>1</v>
      </c>
      <c r="N872" s="3" t="s">
        <v>35</v>
      </c>
      <c r="O872" s="3" t="s">
        <v>30</v>
      </c>
      <c r="P872" s="3" t="s">
        <v>30</v>
      </c>
      <c r="Q872" s="3" t="s">
        <v>36</v>
      </c>
      <c r="R872" s="3" t="s">
        <v>37</v>
      </c>
      <c r="S872" s="3"/>
      <c r="T872" s="2">
        <v>4024</v>
      </c>
      <c r="U872" s="3" t="s">
        <v>95</v>
      </c>
      <c r="V872" s="3"/>
      <c r="W872" s="3" t="s">
        <v>39</v>
      </c>
      <c r="X872" s="3" t="s">
        <v>40</v>
      </c>
      <c r="Y872" s="3"/>
      <c r="Z872" s="3"/>
      <c r="AA872" s="3" t="s">
        <v>41</v>
      </c>
    </row>
    <row r="873" spans="1:27" x14ac:dyDescent="0.2">
      <c r="A873" s="5">
        <v>3630</v>
      </c>
      <c r="B873">
        <v>39837</v>
      </c>
      <c r="C873" s="3"/>
      <c r="D873" s="3" t="s">
        <v>1661</v>
      </c>
      <c r="E873" s="3" t="s">
        <v>123</v>
      </c>
      <c r="F873" s="3" t="s">
        <v>124</v>
      </c>
      <c r="G873" s="3" t="s">
        <v>813</v>
      </c>
      <c r="H873" s="3" t="s">
        <v>256</v>
      </c>
      <c r="I873" s="3" t="s">
        <v>813</v>
      </c>
      <c r="J873" s="3" t="s">
        <v>48</v>
      </c>
      <c r="K873" s="3" t="s">
        <v>114</v>
      </c>
      <c r="L873" s="3" t="s">
        <v>115</v>
      </c>
      <c r="M873" t="b">
        <v>1</v>
      </c>
      <c r="N873" s="3" t="s">
        <v>73</v>
      </c>
      <c r="O873" s="3" t="s">
        <v>124</v>
      </c>
      <c r="P873" s="3" t="s">
        <v>124</v>
      </c>
      <c r="Q873" s="3" t="s">
        <v>36</v>
      </c>
      <c r="R873" s="3" t="s">
        <v>74</v>
      </c>
      <c r="S873" s="3"/>
      <c r="T873" s="2">
        <v>3002</v>
      </c>
      <c r="U873" s="3" t="s">
        <v>814</v>
      </c>
      <c r="V873" s="3"/>
      <c r="W873" s="3" t="s">
        <v>39</v>
      </c>
      <c r="X873" s="3" t="s">
        <v>40</v>
      </c>
      <c r="Y873" s="3"/>
      <c r="Z873" s="3"/>
      <c r="AA873" s="3" t="s">
        <v>41</v>
      </c>
    </row>
    <row r="874" spans="1:27" x14ac:dyDescent="0.2">
      <c r="A874" s="5">
        <v>3631</v>
      </c>
      <c r="B874">
        <v>39834</v>
      </c>
      <c r="C874" s="3"/>
      <c r="D874" s="3" t="s">
        <v>1662</v>
      </c>
      <c r="E874" s="3" t="s">
        <v>78</v>
      </c>
      <c r="F874" s="3" t="s">
        <v>273</v>
      </c>
      <c r="G874" s="3" t="s">
        <v>1663</v>
      </c>
      <c r="H874" s="3" t="s">
        <v>32</v>
      </c>
      <c r="I874" s="3" t="s">
        <v>1663</v>
      </c>
      <c r="J874" s="3" t="s">
        <v>48</v>
      </c>
      <c r="K874" s="3" t="s">
        <v>1664</v>
      </c>
      <c r="L874" s="3" t="s">
        <v>95</v>
      </c>
      <c r="M874" t="b">
        <v>1</v>
      </c>
      <c r="N874" s="3" t="s">
        <v>84</v>
      </c>
      <c r="O874" s="3" t="s">
        <v>273</v>
      </c>
      <c r="P874" s="3" t="s">
        <v>868</v>
      </c>
      <c r="Q874" s="3" t="s">
        <v>116</v>
      </c>
      <c r="R874" s="3" t="s">
        <v>1665</v>
      </c>
      <c r="S874" s="3"/>
      <c r="T874" s="2">
        <v>4122</v>
      </c>
      <c r="U874" s="3" t="s">
        <v>95</v>
      </c>
      <c r="V874" s="3"/>
      <c r="W874" s="3" t="s">
        <v>39</v>
      </c>
      <c r="X874" s="3" t="s">
        <v>40</v>
      </c>
      <c r="Y874" s="3"/>
      <c r="Z874" s="3">
        <v>4099</v>
      </c>
      <c r="AA874" s="3" t="s">
        <v>221</v>
      </c>
    </row>
    <row r="875" spans="1:27" x14ac:dyDescent="0.2">
      <c r="A875" s="5">
        <v>3632</v>
      </c>
      <c r="B875">
        <v>39906</v>
      </c>
      <c r="C875" s="3" t="s">
        <v>1666</v>
      </c>
      <c r="D875" s="3" t="s">
        <v>1667</v>
      </c>
      <c r="E875" s="3" t="s">
        <v>240</v>
      </c>
      <c r="F875" s="3" t="s">
        <v>241</v>
      </c>
      <c r="G875" s="3" t="s">
        <v>242</v>
      </c>
      <c r="H875" s="3" t="s">
        <v>32</v>
      </c>
      <c r="I875" s="3" t="s">
        <v>242</v>
      </c>
      <c r="J875" s="3" t="s">
        <v>48</v>
      </c>
      <c r="K875" s="3" t="s">
        <v>243</v>
      </c>
      <c r="L875" s="3" t="s">
        <v>244</v>
      </c>
      <c r="M875" t="b">
        <v>1</v>
      </c>
      <c r="N875" s="3" t="s">
        <v>139</v>
      </c>
      <c r="O875" s="3" t="s">
        <v>241</v>
      </c>
      <c r="P875" s="3" t="s">
        <v>241</v>
      </c>
      <c r="Q875" s="3" t="s">
        <v>36</v>
      </c>
      <c r="R875" s="3" t="s">
        <v>54</v>
      </c>
      <c r="S875" s="3"/>
      <c r="T875" s="2">
        <v>8016</v>
      </c>
      <c r="U875" s="3" t="s">
        <v>244</v>
      </c>
      <c r="V875" s="3"/>
      <c r="W875" s="3" t="s">
        <v>39</v>
      </c>
      <c r="X875" s="3" t="s">
        <v>40</v>
      </c>
      <c r="Y875" s="3"/>
      <c r="Z875" s="3"/>
      <c r="AA875" s="3" t="s">
        <v>316</v>
      </c>
    </row>
    <row r="876" spans="1:27" x14ac:dyDescent="0.2">
      <c r="A876" s="5">
        <v>3633</v>
      </c>
      <c r="B876">
        <v>39973</v>
      </c>
      <c r="C876" s="3" t="s">
        <v>1668</v>
      </c>
      <c r="D876" s="3" t="s">
        <v>1669</v>
      </c>
      <c r="E876" s="3" t="s">
        <v>240</v>
      </c>
      <c r="F876" s="3" t="s">
        <v>241</v>
      </c>
      <c r="G876" s="3" t="s">
        <v>242</v>
      </c>
      <c r="H876" s="3" t="s">
        <v>32</v>
      </c>
      <c r="I876" s="3" t="s">
        <v>242</v>
      </c>
      <c r="J876" s="3" t="s">
        <v>48</v>
      </c>
      <c r="K876" s="3" t="s">
        <v>243</v>
      </c>
      <c r="L876" s="3" t="s">
        <v>244</v>
      </c>
      <c r="M876" t="b">
        <v>1</v>
      </c>
      <c r="N876" s="3" t="s">
        <v>139</v>
      </c>
      <c r="O876" s="3" t="s">
        <v>241</v>
      </c>
      <c r="P876" s="3" t="s">
        <v>241</v>
      </c>
      <c r="Q876" s="3" t="s">
        <v>36</v>
      </c>
      <c r="R876" s="3" t="s">
        <v>54</v>
      </c>
      <c r="S876" s="3"/>
      <c r="T876" s="2">
        <v>8016</v>
      </c>
      <c r="U876" s="3" t="s">
        <v>244</v>
      </c>
      <c r="V876" s="3"/>
      <c r="W876" s="3" t="s">
        <v>39</v>
      </c>
      <c r="X876" s="3" t="s">
        <v>40</v>
      </c>
      <c r="Y876" s="3"/>
      <c r="Z876" s="3">
        <v>1953</v>
      </c>
      <c r="AA876" s="3" t="s">
        <v>639</v>
      </c>
    </row>
    <row r="877" spans="1:27" x14ac:dyDescent="0.2">
      <c r="A877" s="5">
        <v>3634</v>
      </c>
      <c r="B877">
        <v>39975</v>
      </c>
      <c r="C877" s="3" t="s">
        <v>1670</v>
      </c>
      <c r="D877" s="3" t="s">
        <v>1671</v>
      </c>
      <c r="E877" s="3" t="s">
        <v>240</v>
      </c>
      <c r="F877" s="3" t="s">
        <v>241</v>
      </c>
      <c r="G877" s="3" t="s">
        <v>242</v>
      </c>
      <c r="H877" s="3" t="s">
        <v>32</v>
      </c>
      <c r="I877" s="3" t="s">
        <v>242</v>
      </c>
      <c r="J877" s="3" t="s">
        <v>48</v>
      </c>
      <c r="K877" s="3" t="s">
        <v>243</v>
      </c>
      <c r="L877" s="3" t="s">
        <v>244</v>
      </c>
      <c r="M877" t="b">
        <v>1</v>
      </c>
      <c r="N877" s="3" t="s">
        <v>139</v>
      </c>
      <c r="O877" s="3" t="s">
        <v>241</v>
      </c>
      <c r="P877" s="3" t="s">
        <v>241</v>
      </c>
      <c r="Q877" s="3" t="s">
        <v>36</v>
      </c>
      <c r="R877" s="3" t="s">
        <v>54</v>
      </c>
      <c r="S877" s="3"/>
      <c r="T877" s="2">
        <v>8016</v>
      </c>
      <c r="U877" s="3" t="s">
        <v>244</v>
      </c>
      <c r="V877" s="3"/>
      <c r="W877" s="3" t="s">
        <v>39</v>
      </c>
      <c r="X877" s="3" t="s">
        <v>40</v>
      </c>
      <c r="Y877" s="3"/>
      <c r="Z877" s="3"/>
      <c r="AA877" s="3" t="s">
        <v>41</v>
      </c>
    </row>
    <row r="878" spans="1:27" x14ac:dyDescent="0.2">
      <c r="A878" s="5">
        <v>3635</v>
      </c>
      <c r="B878">
        <v>39740</v>
      </c>
      <c r="C878" s="3" t="s">
        <v>1672</v>
      </c>
      <c r="D878" s="3" t="s">
        <v>1673</v>
      </c>
      <c r="E878" s="3" t="s">
        <v>174</v>
      </c>
      <c r="F878" s="3" t="s">
        <v>881</v>
      </c>
      <c r="G878" s="3" t="s">
        <v>80</v>
      </c>
      <c r="H878" s="3" t="s">
        <v>32</v>
      </c>
      <c r="I878" s="3" t="s">
        <v>80</v>
      </c>
      <c r="J878" s="3" t="s">
        <v>81</v>
      </c>
      <c r="K878" s="3" t="s">
        <v>82</v>
      </c>
      <c r="L878" s="3" t="s">
        <v>83</v>
      </c>
      <c r="M878" t="b">
        <v>1</v>
      </c>
      <c r="N878" s="3" t="s">
        <v>84</v>
      </c>
      <c r="O878" s="3" t="s">
        <v>881</v>
      </c>
      <c r="P878" s="3" t="s">
        <v>881</v>
      </c>
      <c r="Q878" s="3" t="s">
        <v>81</v>
      </c>
      <c r="R878" s="3" t="s">
        <v>882</v>
      </c>
      <c r="S878" s="3"/>
      <c r="T878" s="2">
        <v>6102</v>
      </c>
      <c r="U878" s="3" t="s">
        <v>81</v>
      </c>
      <c r="V878" s="3"/>
      <c r="W878" s="3" t="s">
        <v>39</v>
      </c>
      <c r="X878" s="3" t="s">
        <v>40</v>
      </c>
      <c r="Y878" s="3"/>
      <c r="Z878" s="3">
        <v>4352</v>
      </c>
      <c r="AA878" s="3" t="s">
        <v>221</v>
      </c>
    </row>
    <row r="879" spans="1:27" x14ac:dyDescent="0.2">
      <c r="A879" s="5">
        <v>3636</v>
      </c>
      <c r="B879">
        <v>39960</v>
      </c>
      <c r="C879" s="3"/>
      <c r="D879" s="3" t="s">
        <v>1674</v>
      </c>
      <c r="E879" s="3" t="s">
        <v>46</v>
      </c>
      <c r="F879" s="3" t="s">
        <v>46</v>
      </c>
      <c r="G879" s="3" t="s">
        <v>31</v>
      </c>
      <c r="H879" s="3" t="s">
        <v>32</v>
      </c>
      <c r="I879" s="3" t="s">
        <v>33</v>
      </c>
      <c r="J879" s="3" t="s">
        <v>31</v>
      </c>
      <c r="K879" s="3" t="s">
        <v>34</v>
      </c>
      <c r="L879" s="3" t="s">
        <v>31</v>
      </c>
      <c r="M879" t="b">
        <v>1</v>
      </c>
      <c r="N879" s="3" t="s">
        <v>46</v>
      </c>
      <c r="O879" s="3" t="s">
        <v>46</v>
      </c>
      <c r="P879" s="3" t="s">
        <v>46</v>
      </c>
      <c r="Q879" s="3" t="s">
        <v>46</v>
      </c>
      <c r="R879" s="3" t="s">
        <v>46</v>
      </c>
      <c r="S879" s="3"/>
      <c r="T879" s="2">
        <v>2072</v>
      </c>
      <c r="U879" s="3" t="s">
        <v>31</v>
      </c>
      <c r="V879" s="3"/>
      <c r="W879" s="3" t="s">
        <v>39</v>
      </c>
      <c r="X879" s="3" t="s">
        <v>40</v>
      </c>
      <c r="Y879" s="3"/>
      <c r="Z879" s="3"/>
      <c r="AA879" s="3" t="s">
        <v>41</v>
      </c>
    </row>
    <row r="880" spans="1:27" x14ac:dyDescent="0.2">
      <c r="A880" s="5">
        <v>3637</v>
      </c>
      <c r="B880">
        <v>39965</v>
      </c>
      <c r="C880" s="3" t="s">
        <v>1675</v>
      </c>
      <c r="D880" s="3" t="s">
        <v>1676</v>
      </c>
      <c r="E880" s="3" t="s">
        <v>91</v>
      </c>
      <c r="F880" s="3" t="s">
        <v>92</v>
      </c>
      <c r="G880" s="3" t="s">
        <v>100</v>
      </c>
      <c r="H880" s="3" t="s">
        <v>32</v>
      </c>
      <c r="I880" s="3" t="s">
        <v>100</v>
      </c>
      <c r="J880" s="3" t="s">
        <v>48</v>
      </c>
      <c r="K880" s="3" t="s">
        <v>101</v>
      </c>
      <c r="L880" s="3" t="s">
        <v>95</v>
      </c>
      <c r="M880" t="b">
        <v>0</v>
      </c>
      <c r="N880" s="3" t="s">
        <v>84</v>
      </c>
      <c r="O880" s="3" t="s">
        <v>92</v>
      </c>
      <c r="P880" s="3" t="s">
        <v>92</v>
      </c>
      <c r="Q880" s="3" t="s">
        <v>36</v>
      </c>
      <c r="R880" s="3" t="s">
        <v>74</v>
      </c>
      <c r="S880" s="3"/>
      <c r="T880" s="2">
        <v>4024</v>
      </c>
      <c r="U880" s="3" t="s">
        <v>95</v>
      </c>
      <c r="V880" s="3"/>
      <c r="W880" s="3" t="s">
        <v>39</v>
      </c>
      <c r="X880" s="3" t="s">
        <v>40</v>
      </c>
      <c r="Y880" s="3"/>
      <c r="Z880" s="3">
        <v>1373</v>
      </c>
      <c r="AA880" s="3" t="s">
        <v>546</v>
      </c>
    </row>
    <row r="881" spans="1:27" x14ac:dyDescent="0.2">
      <c r="A881" s="5">
        <v>3638</v>
      </c>
      <c r="C881" s="3"/>
      <c r="D881" s="3" t="s">
        <v>1677</v>
      </c>
      <c r="E881" s="3" t="s">
        <v>346</v>
      </c>
      <c r="F881" s="3" t="s">
        <v>1325</v>
      </c>
      <c r="G881" s="3" t="s">
        <v>31</v>
      </c>
      <c r="H881" s="3" t="s">
        <v>32</v>
      </c>
      <c r="I881" s="3" t="s">
        <v>33</v>
      </c>
      <c r="J881" s="3" t="s">
        <v>31</v>
      </c>
      <c r="K881" s="3" t="s">
        <v>34</v>
      </c>
      <c r="L881" s="3" t="s">
        <v>31</v>
      </c>
      <c r="M881" t="b">
        <v>1</v>
      </c>
      <c r="N881" s="3" t="s">
        <v>84</v>
      </c>
      <c r="O881" s="3" t="s">
        <v>1325</v>
      </c>
      <c r="P881" s="3" t="s">
        <v>1325</v>
      </c>
      <c r="Q881" s="3" t="s">
        <v>1326</v>
      </c>
      <c r="R881" s="3" t="s">
        <v>1327</v>
      </c>
      <c r="S881" s="3"/>
      <c r="T881" s="2">
        <v>2072</v>
      </c>
      <c r="U881" s="3" t="s">
        <v>31</v>
      </c>
      <c r="V881" s="3"/>
      <c r="W881" s="3" t="s">
        <v>39</v>
      </c>
      <c r="X881" s="3" t="s">
        <v>40</v>
      </c>
      <c r="Y881" s="3"/>
      <c r="Z881" s="3"/>
      <c r="AA881" s="3" t="s">
        <v>41</v>
      </c>
    </row>
    <row r="882" spans="1:27" x14ac:dyDescent="0.2">
      <c r="A882" s="5">
        <v>3639</v>
      </c>
      <c r="B882">
        <v>39631</v>
      </c>
      <c r="C882" s="3"/>
      <c r="D882" s="3" t="s">
        <v>1678</v>
      </c>
      <c r="E882" s="3" t="s">
        <v>46</v>
      </c>
      <c r="F882" s="3" t="s">
        <v>46</v>
      </c>
      <c r="G882" s="3" t="s">
        <v>1679</v>
      </c>
      <c r="H882" s="3" t="s">
        <v>32</v>
      </c>
      <c r="I882" s="3" t="s">
        <v>33</v>
      </c>
      <c r="J882" s="3" t="s">
        <v>31</v>
      </c>
      <c r="K882" s="3" t="s">
        <v>34</v>
      </c>
      <c r="L882" s="3" t="s">
        <v>31</v>
      </c>
      <c r="M882" t="b">
        <v>1</v>
      </c>
      <c r="N882" s="3" t="s">
        <v>46</v>
      </c>
      <c r="O882" s="3" t="s">
        <v>46</v>
      </c>
      <c r="P882" s="3" t="s">
        <v>46</v>
      </c>
      <c r="Q882" s="3" t="s">
        <v>46</v>
      </c>
      <c r="R882" s="3" t="s">
        <v>46</v>
      </c>
      <c r="S882" s="3" t="s">
        <v>1680</v>
      </c>
      <c r="T882" s="2">
        <v>2072</v>
      </c>
      <c r="U882" s="3" t="s">
        <v>31</v>
      </c>
      <c r="V882" s="3"/>
      <c r="W882" s="3" t="s">
        <v>39</v>
      </c>
      <c r="X882" s="3" t="s">
        <v>40</v>
      </c>
      <c r="Y882" s="3"/>
      <c r="Z882" s="3"/>
      <c r="AA882" s="3" t="s">
        <v>41</v>
      </c>
    </row>
    <row r="883" spans="1:27" x14ac:dyDescent="0.2">
      <c r="A883" s="5">
        <v>3640</v>
      </c>
      <c r="B883">
        <v>40101</v>
      </c>
      <c r="C883" s="3" t="s">
        <v>1681</v>
      </c>
      <c r="D883" s="3" t="s">
        <v>1682</v>
      </c>
      <c r="E883" s="3" t="s">
        <v>57</v>
      </c>
      <c r="F883" s="3" t="s">
        <v>58</v>
      </c>
      <c r="G883" s="3" t="s">
        <v>224</v>
      </c>
      <c r="H883" s="3" t="s">
        <v>60</v>
      </c>
      <c r="I883" s="3" t="s">
        <v>224</v>
      </c>
      <c r="J883" s="3" t="s">
        <v>48</v>
      </c>
      <c r="K883" s="3" t="s">
        <v>225</v>
      </c>
      <c r="L883" s="3" t="s">
        <v>95</v>
      </c>
      <c r="M883" t="b">
        <v>1</v>
      </c>
      <c r="N883" s="3" t="s">
        <v>35</v>
      </c>
      <c r="O883" s="3" t="s">
        <v>58</v>
      </c>
      <c r="P883" s="3" t="s">
        <v>61</v>
      </c>
      <c r="Q883" s="3" t="s">
        <v>62</v>
      </c>
      <c r="R883" s="3" t="s">
        <v>63</v>
      </c>
      <c r="S883" s="3"/>
      <c r="T883" s="2">
        <v>4001</v>
      </c>
      <c r="U883" s="3" t="s">
        <v>95</v>
      </c>
      <c r="V883" s="3"/>
      <c r="W883" s="3" t="s">
        <v>39</v>
      </c>
      <c r="X883" s="3" t="s">
        <v>40</v>
      </c>
      <c r="Y883" s="3"/>
      <c r="Z883" s="3">
        <v>2855</v>
      </c>
      <c r="AA883" s="3" t="s">
        <v>221</v>
      </c>
    </row>
    <row r="884" spans="1:27" x14ac:dyDescent="0.2">
      <c r="A884" s="5">
        <v>3641</v>
      </c>
      <c r="C884" s="3"/>
      <c r="D884" s="3" t="s">
        <v>1683</v>
      </c>
      <c r="E884" s="3" t="s">
        <v>78</v>
      </c>
      <c r="F884" s="3" t="s">
        <v>273</v>
      </c>
      <c r="G884" s="3" t="s">
        <v>274</v>
      </c>
      <c r="H884" s="3" t="s">
        <v>32</v>
      </c>
      <c r="I884" s="3" t="s">
        <v>274</v>
      </c>
      <c r="J884" s="3" t="s">
        <v>81</v>
      </c>
      <c r="K884" s="3" t="s">
        <v>275</v>
      </c>
      <c r="L884" s="3" t="s">
        <v>95</v>
      </c>
      <c r="M884" t="b">
        <v>1</v>
      </c>
      <c r="N884" s="3" t="s">
        <v>84</v>
      </c>
      <c r="O884" s="3" t="s">
        <v>273</v>
      </c>
      <c r="P884" s="3" t="s">
        <v>79</v>
      </c>
      <c r="Q884" s="3" t="s">
        <v>116</v>
      </c>
      <c r="R884" s="3" t="s">
        <v>116</v>
      </c>
      <c r="S884" s="3"/>
      <c r="T884" s="2"/>
      <c r="U884" s="3" t="s">
        <v>81</v>
      </c>
      <c r="V884" s="3"/>
      <c r="W884" s="3" t="s">
        <v>39</v>
      </c>
      <c r="X884" s="3" t="s">
        <v>40</v>
      </c>
      <c r="Y884" s="3"/>
      <c r="Z884" s="3"/>
      <c r="AA884" s="3" t="s">
        <v>41</v>
      </c>
    </row>
    <row r="885" spans="1:27" x14ac:dyDescent="0.2">
      <c r="A885" s="5">
        <v>3642</v>
      </c>
      <c r="C885" s="3"/>
      <c r="D885" s="3" t="s">
        <v>1684</v>
      </c>
      <c r="E885" s="3" t="s">
        <v>78</v>
      </c>
      <c r="F885" s="3" t="s">
        <v>273</v>
      </c>
      <c r="G885" s="3" t="s">
        <v>274</v>
      </c>
      <c r="H885" s="3" t="s">
        <v>32</v>
      </c>
      <c r="I885" s="3" t="s">
        <v>274</v>
      </c>
      <c r="J885" s="3" t="s">
        <v>81</v>
      </c>
      <c r="K885" s="3" t="s">
        <v>275</v>
      </c>
      <c r="L885" s="3" t="s">
        <v>95</v>
      </c>
      <c r="M885" t="b">
        <v>1</v>
      </c>
      <c r="N885" s="3" t="s">
        <v>84</v>
      </c>
      <c r="O885" s="3" t="s">
        <v>273</v>
      </c>
      <c r="P885" s="3" t="s">
        <v>79</v>
      </c>
      <c r="Q885" s="3" t="s">
        <v>116</v>
      </c>
      <c r="R885" s="3" t="s">
        <v>116</v>
      </c>
      <c r="S885" s="3"/>
      <c r="T885" s="2"/>
      <c r="U885" s="3" t="s">
        <v>81</v>
      </c>
      <c r="V885" s="3"/>
      <c r="W885" s="3" t="s">
        <v>39</v>
      </c>
      <c r="X885" s="3" t="s">
        <v>40</v>
      </c>
      <c r="Y885" s="3"/>
      <c r="Z885" s="3"/>
      <c r="AA885" s="3" t="s">
        <v>41</v>
      </c>
    </row>
    <row r="886" spans="1:27" x14ac:dyDescent="0.2">
      <c r="A886" s="5">
        <v>3645</v>
      </c>
      <c r="B886">
        <v>40111</v>
      </c>
      <c r="C886" s="3"/>
      <c r="D886" s="3" t="s">
        <v>1685</v>
      </c>
      <c r="E886" s="3" t="s">
        <v>78</v>
      </c>
      <c r="F886" s="3" t="s">
        <v>79</v>
      </c>
      <c r="G886" s="3" t="s">
        <v>80</v>
      </c>
      <c r="H886" s="3" t="s">
        <v>32</v>
      </c>
      <c r="I886" s="3" t="s">
        <v>80</v>
      </c>
      <c r="J886" s="3" t="s">
        <v>81</v>
      </c>
      <c r="K886" s="3" t="s">
        <v>82</v>
      </c>
      <c r="L886" s="3" t="s">
        <v>83</v>
      </c>
      <c r="M886" t="b">
        <v>1</v>
      </c>
      <c r="N886" s="3" t="s">
        <v>84</v>
      </c>
      <c r="O886" s="3" t="s">
        <v>79</v>
      </c>
      <c r="P886" s="3" t="s">
        <v>79</v>
      </c>
      <c r="Q886" s="3" t="s">
        <v>81</v>
      </c>
      <c r="R886" s="3" t="s">
        <v>85</v>
      </c>
      <c r="S886" s="3"/>
      <c r="T886" s="2">
        <v>6102</v>
      </c>
      <c r="U886" s="3" t="s">
        <v>81</v>
      </c>
      <c r="V886" s="3"/>
      <c r="W886" s="3" t="s">
        <v>39</v>
      </c>
      <c r="X886" s="3" t="s">
        <v>40</v>
      </c>
      <c r="Y886" s="3"/>
      <c r="Z886" s="3"/>
      <c r="AA886" s="3" t="s">
        <v>41</v>
      </c>
    </row>
    <row r="887" spans="1:27" x14ac:dyDescent="0.2">
      <c r="A887" s="5">
        <v>3646</v>
      </c>
      <c r="B887">
        <v>39990</v>
      </c>
      <c r="C887" s="3"/>
      <c r="D887" s="3" t="s">
        <v>1686</v>
      </c>
      <c r="E887" s="3" t="s">
        <v>91</v>
      </c>
      <c r="F887" s="3" t="s">
        <v>92</v>
      </c>
      <c r="G887" s="3" t="s">
        <v>100</v>
      </c>
      <c r="H887" s="3" t="s">
        <v>32</v>
      </c>
      <c r="I887" s="3" t="s">
        <v>100</v>
      </c>
      <c r="J887" s="3" t="s">
        <v>48</v>
      </c>
      <c r="K887" s="3" t="s">
        <v>101</v>
      </c>
      <c r="L887" s="3" t="s">
        <v>95</v>
      </c>
      <c r="M887" t="b">
        <v>1</v>
      </c>
      <c r="N887" s="3" t="s">
        <v>84</v>
      </c>
      <c r="O887" s="3" t="s">
        <v>92</v>
      </c>
      <c r="P887" s="3" t="s">
        <v>92</v>
      </c>
      <c r="Q887" s="3" t="s">
        <v>36</v>
      </c>
      <c r="R887" s="3" t="s">
        <v>74</v>
      </c>
      <c r="S887" s="3"/>
      <c r="T887" s="2">
        <v>4024</v>
      </c>
      <c r="U887" s="3" t="s">
        <v>95</v>
      </c>
      <c r="V887" s="3"/>
      <c r="W887" s="3" t="s">
        <v>39</v>
      </c>
      <c r="X887" s="3" t="s">
        <v>40</v>
      </c>
      <c r="Y887" s="3"/>
      <c r="Z887" s="3"/>
      <c r="AA887" s="3" t="s">
        <v>41</v>
      </c>
    </row>
    <row r="888" spans="1:27" x14ac:dyDescent="0.2">
      <c r="A888" s="5">
        <v>3647</v>
      </c>
      <c r="B888">
        <v>39989</v>
      </c>
      <c r="C888" s="3" t="s">
        <v>1687</v>
      </c>
      <c r="D888" s="3" t="s">
        <v>1688</v>
      </c>
      <c r="E888" s="3" t="s">
        <v>91</v>
      </c>
      <c r="F888" s="3" t="s">
        <v>92</v>
      </c>
      <c r="G888" s="3" t="s">
        <v>100</v>
      </c>
      <c r="H888" s="3" t="s">
        <v>32</v>
      </c>
      <c r="I888" s="3" t="s">
        <v>100</v>
      </c>
      <c r="J888" s="3" t="s">
        <v>48</v>
      </c>
      <c r="K888" s="3" t="s">
        <v>101</v>
      </c>
      <c r="L888" s="3" t="s">
        <v>95</v>
      </c>
      <c r="M888" t="b">
        <v>1</v>
      </c>
      <c r="N888" s="3" t="s">
        <v>84</v>
      </c>
      <c r="O888" s="3" t="s">
        <v>92</v>
      </c>
      <c r="P888" s="3" t="s">
        <v>92</v>
      </c>
      <c r="Q888" s="3" t="s">
        <v>36</v>
      </c>
      <c r="R888" s="3" t="s">
        <v>74</v>
      </c>
      <c r="S888" s="3"/>
      <c r="T888" s="2">
        <v>4024</v>
      </c>
      <c r="U888" s="3" t="s">
        <v>95</v>
      </c>
      <c r="V888" s="3"/>
      <c r="W888" s="3" t="s">
        <v>39</v>
      </c>
      <c r="X888" s="3" t="s">
        <v>40</v>
      </c>
      <c r="Y888" s="3"/>
      <c r="Z888" s="3"/>
      <c r="AA888" s="3" t="s">
        <v>41</v>
      </c>
    </row>
    <row r="889" spans="1:27" x14ac:dyDescent="0.2">
      <c r="A889" s="5">
        <v>3648</v>
      </c>
      <c r="B889">
        <v>40049</v>
      </c>
      <c r="C889" s="3"/>
      <c r="D889" s="3" t="s">
        <v>1689</v>
      </c>
      <c r="E889" s="3" t="s">
        <v>71</v>
      </c>
      <c r="F889" s="3" t="s">
        <v>72</v>
      </c>
      <c r="G889" s="3" t="s">
        <v>47</v>
      </c>
      <c r="H889" s="3" t="s">
        <v>32</v>
      </c>
      <c r="I889" s="3" t="s">
        <v>47</v>
      </c>
      <c r="J889" s="3" t="s">
        <v>48</v>
      </c>
      <c r="K889" s="3" t="s">
        <v>49</v>
      </c>
      <c r="L889" s="3" t="s">
        <v>50</v>
      </c>
      <c r="M889" t="b">
        <v>1</v>
      </c>
      <c r="N889" s="3" t="s">
        <v>73</v>
      </c>
      <c r="O889" s="3" t="s">
        <v>72</v>
      </c>
      <c r="P889" s="3" t="s">
        <v>72</v>
      </c>
      <c r="Q889" s="3" t="s">
        <v>36</v>
      </c>
      <c r="R889" s="3" t="s">
        <v>74</v>
      </c>
      <c r="S889" s="3"/>
      <c r="T889" s="2">
        <v>2000</v>
      </c>
      <c r="U889" s="3" t="s">
        <v>50</v>
      </c>
      <c r="V889" s="3"/>
      <c r="W889" s="3" t="s">
        <v>39</v>
      </c>
      <c r="X889" s="3" t="s">
        <v>40</v>
      </c>
      <c r="Y889" s="3"/>
      <c r="Z889" s="3">
        <v>2989</v>
      </c>
      <c r="AA889" s="3" t="s">
        <v>221</v>
      </c>
    </row>
    <row r="890" spans="1:27" x14ac:dyDescent="0.2">
      <c r="A890" s="5">
        <v>3649</v>
      </c>
      <c r="B890">
        <v>39966</v>
      </c>
      <c r="C890" s="3"/>
      <c r="D890" s="3" t="s">
        <v>1690</v>
      </c>
      <c r="E890" s="3" t="s">
        <v>29</v>
      </c>
      <c r="F890" s="3" t="s">
        <v>53</v>
      </c>
      <c r="G890" s="3" t="s">
        <v>113</v>
      </c>
      <c r="H890" s="3" t="s">
        <v>32</v>
      </c>
      <c r="I890" s="3" t="s">
        <v>113</v>
      </c>
      <c r="J890" s="3" t="s">
        <v>48</v>
      </c>
      <c r="K890" s="3" t="s">
        <v>114</v>
      </c>
      <c r="L890" s="3" t="s">
        <v>115</v>
      </c>
      <c r="M890" t="b">
        <v>1</v>
      </c>
      <c r="N890" s="3" t="s">
        <v>35</v>
      </c>
      <c r="O890" s="3" t="s">
        <v>53</v>
      </c>
      <c r="P890" s="3" t="s">
        <v>53</v>
      </c>
      <c r="Q890" s="3" t="s">
        <v>36</v>
      </c>
      <c r="R890" s="3" t="s">
        <v>54</v>
      </c>
      <c r="S890" s="3"/>
      <c r="T890" s="2">
        <v>3000</v>
      </c>
      <c r="U890" s="3" t="s">
        <v>115</v>
      </c>
      <c r="V890" s="3"/>
      <c r="W890" s="3" t="s">
        <v>39</v>
      </c>
      <c r="X890" s="3" t="s">
        <v>40</v>
      </c>
      <c r="Y890" s="3"/>
      <c r="Z890" s="3"/>
      <c r="AA890" s="3" t="s">
        <v>41</v>
      </c>
    </row>
    <row r="891" spans="1:27" x14ac:dyDescent="0.2">
      <c r="A891" s="5">
        <v>3650</v>
      </c>
      <c r="B891">
        <v>39997</v>
      </c>
      <c r="C891" s="3"/>
      <c r="D891" s="3" t="s">
        <v>1691</v>
      </c>
      <c r="E891" s="3" t="s">
        <v>111</v>
      </c>
      <c r="F891" s="3" t="s">
        <v>112</v>
      </c>
      <c r="G891" s="3" t="s">
        <v>113</v>
      </c>
      <c r="H891" s="3" t="s">
        <v>32</v>
      </c>
      <c r="I891" s="3" t="s">
        <v>113</v>
      </c>
      <c r="J891" s="3" t="s">
        <v>48</v>
      </c>
      <c r="K891" s="3" t="s">
        <v>114</v>
      </c>
      <c r="L891" s="3" t="s">
        <v>115</v>
      </c>
      <c r="M891" t="b">
        <v>1</v>
      </c>
      <c r="N891" s="3" t="s">
        <v>73</v>
      </c>
      <c r="O891" s="3" t="s">
        <v>112</v>
      </c>
      <c r="P891" s="3" t="s">
        <v>112</v>
      </c>
      <c r="Q891" s="3" t="s">
        <v>116</v>
      </c>
      <c r="R891" s="3" t="s">
        <v>116</v>
      </c>
      <c r="S891" s="3"/>
      <c r="T891" s="2">
        <v>3000</v>
      </c>
      <c r="U891" s="3" t="s">
        <v>115</v>
      </c>
      <c r="V891" s="3"/>
      <c r="W891" s="3" t="s">
        <v>39</v>
      </c>
      <c r="X891" s="3" t="s">
        <v>40</v>
      </c>
      <c r="Y891" s="3"/>
      <c r="Z891" s="3"/>
      <c r="AA891" s="3" t="s">
        <v>41</v>
      </c>
    </row>
    <row r="892" spans="1:27" x14ac:dyDescent="0.2">
      <c r="A892" s="5">
        <v>3651</v>
      </c>
      <c r="B892">
        <v>40060</v>
      </c>
      <c r="C892" s="3"/>
      <c r="D892" s="3" t="s">
        <v>1692</v>
      </c>
      <c r="E892" s="3" t="s">
        <v>111</v>
      </c>
      <c r="F892" s="3" t="s">
        <v>112</v>
      </c>
      <c r="G892" s="3" t="s">
        <v>113</v>
      </c>
      <c r="H892" s="3" t="s">
        <v>32</v>
      </c>
      <c r="I892" s="3" t="s">
        <v>113</v>
      </c>
      <c r="J892" s="3" t="s">
        <v>48</v>
      </c>
      <c r="K892" s="3" t="s">
        <v>114</v>
      </c>
      <c r="L892" s="3" t="s">
        <v>115</v>
      </c>
      <c r="M892" t="b">
        <v>1</v>
      </c>
      <c r="N892" s="3" t="s">
        <v>73</v>
      </c>
      <c r="O892" s="3" t="s">
        <v>112</v>
      </c>
      <c r="P892" s="3" t="s">
        <v>112</v>
      </c>
      <c r="Q892" s="3" t="s">
        <v>116</v>
      </c>
      <c r="R892" s="3" t="s">
        <v>116</v>
      </c>
      <c r="S892" s="3"/>
      <c r="T892" s="2">
        <v>3000</v>
      </c>
      <c r="U892" s="3" t="s">
        <v>115</v>
      </c>
      <c r="V892" s="3"/>
      <c r="W892" s="3" t="s">
        <v>39</v>
      </c>
      <c r="X892" s="3" t="s">
        <v>40</v>
      </c>
      <c r="Y892" s="3"/>
      <c r="Z892" s="3">
        <v>2626</v>
      </c>
      <c r="AA892" s="3" t="s">
        <v>221</v>
      </c>
    </row>
    <row r="893" spans="1:27" x14ac:dyDescent="0.2">
      <c r="A893" s="5">
        <v>3652</v>
      </c>
      <c r="B893">
        <v>38878</v>
      </c>
      <c r="C893" s="3"/>
      <c r="D893" s="3" t="s">
        <v>1693</v>
      </c>
      <c r="E893" s="3" t="s">
        <v>78</v>
      </c>
      <c r="F893" s="3" t="s">
        <v>273</v>
      </c>
      <c r="G893" s="3" t="s">
        <v>274</v>
      </c>
      <c r="H893" s="3" t="s">
        <v>32</v>
      </c>
      <c r="I893" s="3" t="s">
        <v>274</v>
      </c>
      <c r="J893" s="3" t="s">
        <v>81</v>
      </c>
      <c r="K893" s="3" t="s">
        <v>275</v>
      </c>
      <c r="L893" s="3" t="s">
        <v>95</v>
      </c>
      <c r="M893" t="b">
        <v>1</v>
      </c>
      <c r="N893" s="3" t="s">
        <v>84</v>
      </c>
      <c r="O893" s="3" t="s">
        <v>273</v>
      </c>
      <c r="P893" s="3" t="s">
        <v>79</v>
      </c>
      <c r="Q893" s="3" t="s">
        <v>116</v>
      </c>
      <c r="R893" s="3" t="s">
        <v>116</v>
      </c>
      <c r="S893" s="3" t="s">
        <v>280</v>
      </c>
      <c r="T893" s="2">
        <v>4128</v>
      </c>
      <c r="U893" s="3" t="s">
        <v>81</v>
      </c>
      <c r="V893" s="3"/>
      <c r="W893" s="3" t="s">
        <v>39</v>
      </c>
      <c r="X893" s="3" t="s">
        <v>40</v>
      </c>
      <c r="Y893" s="3"/>
      <c r="Z893" s="3"/>
      <c r="AA893" s="3" t="s">
        <v>41</v>
      </c>
    </row>
    <row r="894" spans="1:27" x14ac:dyDescent="0.2">
      <c r="A894" s="5">
        <v>3653</v>
      </c>
      <c r="B894">
        <v>39957</v>
      </c>
      <c r="C894" s="3" t="s">
        <v>1694</v>
      </c>
      <c r="D894" s="3" t="s">
        <v>1695</v>
      </c>
      <c r="E894" s="3" t="s">
        <v>78</v>
      </c>
      <c r="F894" s="3" t="s">
        <v>273</v>
      </c>
      <c r="G894" s="3" t="s">
        <v>274</v>
      </c>
      <c r="H894" s="3" t="s">
        <v>32</v>
      </c>
      <c r="I894" s="3" t="s">
        <v>274</v>
      </c>
      <c r="J894" s="3" t="s">
        <v>81</v>
      </c>
      <c r="K894" s="3" t="s">
        <v>275</v>
      </c>
      <c r="L894" s="3" t="s">
        <v>95</v>
      </c>
      <c r="M894" t="b">
        <v>1</v>
      </c>
      <c r="N894" s="3" t="s">
        <v>84</v>
      </c>
      <c r="O894" s="3" t="s">
        <v>273</v>
      </c>
      <c r="P894" s="3" t="s">
        <v>79</v>
      </c>
      <c r="Q894" s="3" t="s">
        <v>116</v>
      </c>
      <c r="R894" s="3" t="s">
        <v>116</v>
      </c>
      <c r="S894" s="3"/>
      <c r="T894" s="2">
        <v>4128</v>
      </c>
      <c r="U894" s="3" t="s">
        <v>81</v>
      </c>
      <c r="V894" s="3"/>
      <c r="W894" s="3" t="s">
        <v>39</v>
      </c>
      <c r="X894" s="3" t="s">
        <v>40</v>
      </c>
      <c r="Y894" s="3"/>
      <c r="Z894" s="3">
        <v>2437</v>
      </c>
      <c r="AA894" s="3" t="s">
        <v>316</v>
      </c>
    </row>
    <row r="895" spans="1:27" x14ac:dyDescent="0.2">
      <c r="A895" s="5">
        <v>3654</v>
      </c>
      <c r="C895" s="3"/>
      <c r="D895" s="3" t="s">
        <v>1696</v>
      </c>
      <c r="E895" s="3" t="s">
        <v>123</v>
      </c>
      <c r="F895" s="3" t="s">
        <v>136</v>
      </c>
      <c r="G895" s="3" t="s">
        <v>235</v>
      </c>
      <c r="H895" s="3" t="s">
        <v>32</v>
      </c>
      <c r="I895" s="3" t="s">
        <v>236</v>
      </c>
      <c r="J895" s="3" t="s">
        <v>48</v>
      </c>
      <c r="K895" s="3" t="s">
        <v>237</v>
      </c>
      <c r="L895" s="3" t="s">
        <v>83</v>
      </c>
      <c r="M895" t="b">
        <v>1</v>
      </c>
      <c r="N895" s="3" t="s">
        <v>139</v>
      </c>
      <c r="O895" s="3" t="s">
        <v>136</v>
      </c>
      <c r="P895" s="3" t="s">
        <v>140</v>
      </c>
      <c r="Q895" s="3" t="s">
        <v>36</v>
      </c>
      <c r="R895" s="3" t="s">
        <v>74</v>
      </c>
      <c r="S895" s="3"/>
      <c r="T895" s="2">
        <v>6009</v>
      </c>
      <c r="U895" s="3" t="s">
        <v>83</v>
      </c>
      <c r="V895" s="3"/>
      <c r="W895" s="3" t="s">
        <v>39</v>
      </c>
      <c r="X895" s="3" t="s">
        <v>40</v>
      </c>
      <c r="Y895" s="3"/>
      <c r="Z895" s="3"/>
      <c r="AA895" s="3" t="s">
        <v>41</v>
      </c>
    </row>
    <row r="896" spans="1:27" x14ac:dyDescent="0.2">
      <c r="A896" s="5">
        <v>3655</v>
      </c>
      <c r="C896" s="3"/>
      <c r="D896" s="3" t="s">
        <v>1697</v>
      </c>
      <c r="E896" s="3" t="s">
        <v>123</v>
      </c>
      <c r="F896" s="3" t="s">
        <v>136</v>
      </c>
      <c r="G896" s="3" t="s">
        <v>235</v>
      </c>
      <c r="H896" s="3" t="s">
        <v>32</v>
      </c>
      <c r="I896" s="3" t="s">
        <v>236</v>
      </c>
      <c r="J896" s="3" t="s">
        <v>48</v>
      </c>
      <c r="K896" s="3" t="s">
        <v>237</v>
      </c>
      <c r="L896" s="3" t="s">
        <v>83</v>
      </c>
      <c r="M896" t="b">
        <v>1</v>
      </c>
      <c r="N896" s="3" t="s">
        <v>139</v>
      </c>
      <c r="O896" s="3" t="s">
        <v>136</v>
      </c>
      <c r="P896" s="3" t="s">
        <v>140</v>
      </c>
      <c r="Q896" s="3" t="s">
        <v>36</v>
      </c>
      <c r="R896" s="3" t="s">
        <v>74</v>
      </c>
      <c r="S896" s="3"/>
      <c r="T896" s="2">
        <v>6009</v>
      </c>
      <c r="U896" s="3" t="s">
        <v>83</v>
      </c>
      <c r="V896" s="3"/>
      <c r="W896" s="3" t="s">
        <v>39</v>
      </c>
      <c r="X896" s="3" t="s">
        <v>40</v>
      </c>
      <c r="Y896" s="3"/>
      <c r="Z896" s="3"/>
      <c r="AA896" s="3" t="s">
        <v>41</v>
      </c>
    </row>
    <row r="897" spans="1:27" x14ac:dyDescent="0.2">
      <c r="A897" s="5">
        <v>3656</v>
      </c>
      <c r="B897">
        <v>40121</v>
      </c>
      <c r="C897" s="3" t="s">
        <v>1698</v>
      </c>
      <c r="D897" s="3" t="s">
        <v>1699</v>
      </c>
      <c r="E897" s="3" t="s">
        <v>111</v>
      </c>
      <c r="F897" s="3" t="s">
        <v>112</v>
      </c>
      <c r="G897" s="3" t="s">
        <v>125</v>
      </c>
      <c r="H897" s="3" t="s">
        <v>32</v>
      </c>
      <c r="I897" s="3" t="s">
        <v>125</v>
      </c>
      <c r="J897" s="3" t="s">
        <v>48</v>
      </c>
      <c r="K897" s="3" t="s">
        <v>126</v>
      </c>
      <c r="L897" s="3" t="s">
        <v>115</v>
      </c>
      <c r="M897" t="b">
        <v>1</v>
      </c>
      <c r="N897" s="3" t="s">
        <v>73</v>
      </c>
      <c r="O897" s="3" t="s">
        <v>112</v>
      </c>
      <c r="P897" s="3" t="s">
        <v>112</v>
      </c>
      <c r="Q897" s="3" t="s">
        <v>116</v>
      </c>
      <c r="R897" s="3" t="s">
        <v>116</v>
      </c>
      <c r="S897" s="3"/>
      <c r="T897" s="2">
        <v>3001</v>
      </c>
      <c r="U897" s="3" t="s">
        <v>115</v>
      </c>
      <c r="V897" s="3"/>
      <c r="W897" s="3" t="s">
        <v>39</v>
      </c>
      <c r="X897" s="3" t="s">
        <v>40</v>
      </c>
      <c r="Y897" s="3"/>
      <c r="Z897" s="3"/>
      <c r="AA897" s="3" t="s">
        <v>41</v>
      </c>
    </row>
    <row r="898" spans="1:27" x14ac:dyDescent="0.2">
      <c r="A898" s="5">
        <v>3657</v>
      </c>
      <c r="C898" s="3"/>
      <c r="D898" s="3" t="s">
        <v>1700</v>
      </c>
      <c r="E898" s="3" t="s">
        <v>78</v>
      </c>
      <c r="F898" s="3" t="s">
        <v>273</v>
      </c>
      <c r="G898" s="3" t="s">
        <v>274</v>
      </c>
      <c r="H898" s="3" t="s">
        <v>32</v>
      </c>
      <c r="I898" s="3" t="s">
        <v>274</v>
      </c>
      <c r="J898" s="3" t="s">
        <v>81</v>
      </c>
      <c r="K898" s="3" t="s">
        <v>275</v>
      </c>
      <c r="L898" s="3" t="s">
        <v>95</v>
      </c>
      <c r="M898" t="b">
        <v>1</v>
      </c>
      <c r="N898" s="3" t="s">
        <v>84</v>
      </c>
      <c r="O898" s="3" t="s">
        <v>273</v>
      </c>
      <c r="P898" s="3" t="s">
        <v>79</v>
      </c>
      <c r="Q898" s="3" t="s">
        <v>116</v>
      </c>
      <c r="R898" s="3" t="s">
        <v>116</v>
      </c>
      <c r="S898" s="3"/>
      <c r="T898" s="2"/>
      <c r="U898" s="3" t="s">
        <v>81</v>
      </c>
      <c r="V898" s="3"/>
      <c r="W898" s="3" t="s">
        <v>39</v>
      </c>
      <c r="X898" s="3" t="s">
        <v>40</v>
      </c>
      <c r="Y898" s="3"/>
      <c r="Z898" s="3"/>
      <c r="AA898" s="3" t="s">
        <v>41</v>
      </c>
    </row>
    <row r="899" spans="1:27" x14ac:dyDescent="0.2">
      <c r="A899" s="5">
        <v>3658</v>
      </c>
      <c r="B899">
        <v>37631</v>
      </c>
      <c r="C899" s="3"/>
      <c r="D899" s="3" t="s">
        <v>1701</v>
      </c>
      <c r="E899" s="3" t="s">
        <v>941</v>
      </c>
      <c r="F899" s="3" t="s">
        <v>942</v>
      </c>
      <c r="G899" s="3" t="s">
        <v>113</v>
      </c>
      <c r="H899" s="3" t="s">
        <v>256</v>
      </c>
      <c r="I899" s="3" t="s">
        <v>113</v>
      </c>
      <c r="J899" s="3" t="s">
        <v>48</v>
      </c>
      <c r="K899" s="3" t="s">
        <v>114</v>
      </c>
      <c r="L899" s="3" t="s">
        <v>115</v>
      </c>
      <c r="M899" t="b">
        <v>1</v>
      </c>
      <c r="N899" s="3" t="s">
        <v>73</v>
      </c>
      <c r="O899" s="3" t="s">
        <v>942</v>
      </c>
      <c r="P899" s="3" t="s">
        <v>942</v>
      </c>
      <c r="Q899" s="3" t="s">
        <v>36</v>
      </c>
      <c r="R899" s="3" t="s">
        <v>74</v>
      </c>
      <c r="S899" s="3"/>
      <c r="T899" s="2">
        <v>3000</v>
      </c>
      <c r="U899" s="3" t="s">
        <v>814</v>
      </c>
      <c r="V899" s="3"/>
      <c r="W899" s="3" t="s">
        <v>39</v>
      </c>
      <c r="X899" s="3" t="s">
        <v>40</v>
      </c>
      <c r="Y899" s="3"/>
      <c r="Z899" s="3"/>
      <c r="AA899" s="3" t="s">
        <v>41</v>
      </c>
    </row>
    <row r="900" spans="1:27" x14ac:dyDescent="0.2">
      <c r="A900" s="5">
        <v>3659</v>
      </c>
      <c r="B900">
        <v>38929</v>
      </c>
      <c r="C900" s="3"/>
      <c r="D900" s="3" t="s">
        <v>1702</v>
      </c>
      <c r="E900" s="3" t="s">
        <v>941</v>
      </c>
      <c r="F900" s="3" t="s">
        <v>942</v>
      </c>
      <c r="G900" s="3" t="s">
        <v>113</v>
      </c>
      <c r="H900" s="3" t="s">
        <v>256</v>
      </c>
      <c r="I900" s="3" t="s">
        <v>113</v>
      </c>
      <c r="J900" s="3" t="s">
        <v>48</v>
      </c>
      <c r="K900" s="3" t="s">
        <v>114</v>
      </c>
      <c r="L900" s="3" t="s">
        <v>115</v>
      </c>
      <c r="M900" t="b">
        <v>1</v>
      </c>
      <c r="N900" s="3" t="s">
        <v>73</v>
      </c>
      <c r="O900" s="3" t="s">
        <v>942</v>
      </c>
      <c r="P900" s="3" t="s">
        <v>942</v>
      </c>
      <c r="Q900" s="3" t="s">
        <v>36</v>
      </c>
      <c r="R900" s="3" t="s">
        <v>74</v>
      </c>
      <c r="S900" s="3"/>
      <c r="T900" s="2">
        <v>3003</v>
      </c>
      <c r="U900" s="3" t="s">
        <v>814</v>
      </c>
      <c r="V900" s="3"/>
      <c r="W900" s="3" t="s">
        <v>39</v>
      </c>
      <c r="X900" s="3" t="s">
        <v>40</v>
      </c>
      <c r="Y900" s="3"/>
      <c r="Z900" s="3"/>
      <c r="AA900" s="3" t="s">
        <v>41</v>
      </c>
    </row>
    <row r="901" spans="1:27" x14ac:dyDescent="0.2">
      <c r="A901" s="5">
        <v>3660</v>
      </c>
      <c r="C901" s="3"/>
      <c r="D901" s="3" t="s">
        <v>1703</v>
      </c>
      <c r="E901" s="3" t="s">
        <v>57</v>
      </c>
      <c r="F901" s="3" t="s">
        <v>58</v>
      </c>
      <c r="G901" s="3" t="s">
        <v>31</v>
      </c>
      <c r="H901" s="3" t="s">
        <v>60</v>
      </c>
      <c r="I901" s="3" t="s">
        <v>57</v>
      </c>
      <c r="J901" s="3" t="s">
        <v>31</v>
      </c>
      <c r="K901" s="3" t="s">
        <v>34</v>
      </c>
      <c r="L901" s="3" t="s">
        <v>31</v>
      </c>
      <c r="M901" t="b">
        <v>1</v>
      </c>
      <c r="N901" s="3" t="s">
        <v>35</v>
      </c>
      <c r="O901" s="3" t="s">
        <v>58</v>
      </c>
      <c r="P901" s="3" t="s">
        <v>61</v>
      </c>
      <c r="Q901" s="3" t="s">
        <v>62</v>
      </c>
      <c r="R901" s="3" t="s">
        <v>63</v>
      </c>
      <c r="S901" s="3"/>
      <c r="T901" s="2"/>
      <c r="U901" s="3" t="s">
        <v>31</v>
      </c>
      <c r="V901" s="3"/>
      <c r="W901" s="3" t="s">
        <v>39</v>
      </c>
      <c r="X901" s="3" t="s">
        <v>40</v>
      </c>
      <c r="Y901" s="3"/>
      <c r="Z901" s="3"/>
      <c r="AA901" s="3" t="s">
        <v>41</v>
      </c>
    </row>
    <row r="902" spans="1:27" x14ac:dyDescent="0.2">
      <c r="A902" s="5">
        <v>3661</v>
      </c>
      <c r="B902">
        <v>40120</v>
      </c>
      <c r="C902" s="3"/>
      <c r="D902" s="3" t="s">
        <v>1704</v>
      </c>
      <c r="E902" s="3" t="s">
        <v>29</v>
      </c>
      <c r="F902" s="3" t="s">
        <v>30</v>
      </c>
      <c r="G902" s="3" t="s">
        <v>47</v>
      </c>
      <c r="H902" s="3" t="s">
        <v>32</v>
      </c>
      <c r="I902" s="3" t="s">
        <v>47</v>
      </c>
      <c r="J902" s="3" t="s">
        <v>48</v>
      </c>
      <c r="K902" s="3" t="s">
        <v>49</v>
      </c>
      <c r="L902" s="3" t="s">
        <v>50</v>
      </c>
      <c r="M902" t="b">
        <v>1</v>
      </c>
      <c r="N902" s="3" t="s">
        <v>35</v>
      </c>
      <c r="O902" s="3" t="s">
        <v>30</v>
      </c>
      <c r="P902" s="3" t="s">
        <v>30</v>
      </c>
      <c r="Q902" s="3" t="s">
        <v>36</v>
      </c>
      <c r="R902" s="3" t="s">
        <v>37</v>
      </c>
      <c r="S902" s="3"/>
      <c r="T902" s="2">
        <v>2000</v>
      </c>
      <c r="U902" s="3" t="s">
        <v>50</v>
      </c>
      <c r="V902" s="3"/>
      <c r="W902" s="3" t="s">
        <v>39</v>
      </c>
      <c r="X902" s="3" t="s">
        <v>40</v>
      </c>
      <c r="Y902" s="3"/>
      <c r="Z902" s="3"/>
      <c r="AA902" s="3" t="s">
        <v>41</v>
      </c>
    </row>
    <row r="903" spans="1:27" x14ac:dyDescent="0.2">
      <c r="A903" s="5">
        <v>3662</v>
      </c>
      <c r="B903">
        <v>39944</v>
      </c>
      <c r="C903" s="3"/>
      <c r="D903" s="3" t="s">
        <v>1705</v>
      </c>
      <c r="E903" s="3" t="s">
        <v>346</v>
      </c>
      <c r="F903" s="3" t="s">
        <v>1325</v>
      </c>
      <c r="G903" s="3" t="s">
        <v>31</v>
      </c>
      <c r="H903" s="3" t="s">
        <v>32</v>
      </c>
      <c r="I903" s="3" t="s">
        <v>33</v>
      </c>
      <c r="J903" s="3" t="s">
        <v>31</v>
      </c>
      <c r="K903" s="3" t="s">
        <v>34</v>
      </c>
      <c r="L903" s="3" t="s">
        <v>31</v>
      </c>
      <c r="M903" t="b">
        <v>1</v>
      </c>
      <c r="N903" s="3" t="s">
        <v>84</v>
      </c>
      <c r="O903" s="3" t="s">
        <v>1325</v>
      </c>
      <c r="P903" s="3" t="s">
        <v>1325</v>
      </c>
      <c r="Q903" s="3" t="s">
        <v>1326</v>
      </c>
      <c r="R903" s="3" t="s">
        <v>1327</v>
      </c>
      <c r="S903" s="3"/>
      <c r="T903" s="2">
        <v>2072</v>
      </c>
      <c r="U903" s="3" t="s">
        <v>31</v>
      </c>
      <c r="V903" s="3"/>
      <c r="W903" s="3" t="s">
        <v>39</v>
      </c>
      <c r="X903" s="3" t="s">
        <v>40</v>
      </c>
      <c r="Y903" s="3"/>
      <c r="Z903" s="3">
        <v>2880</v>
      </c>
      <c r="AA903" s="3" t="s">
        <v>43</v>
      </c>
    </row>
    <row r="904" spans="1:27" x14ac:dyDescent="0.2">
      <c r="A904" s="5">
        <v>3663</v>
      </c>
      <c r="B904">
        <v>40195</v>
      </c>
      <c r="C904" s="3" t="s">
        <v>1706</v>
      </c>
      <c r="D904" s="3" t="s">
        <v>1707</v>
      </c>
      <c r="E904" s="3" t="s">
        <v>346</v>
      </c>
      <c r="F904" s="3" t="s">
        <v>1325</v>
      </c>
      <c r="G904" s="3" t="s">
        <v>31</v>
      </c>
      <c r="H904" s="3" t="s">
        <v>32</v>
      </c>
      <c r="I904" s="3" t="s">
        <v>33</v>
      </c>
      <c r="J904" s="3" t="s">
        <v>31</v>
      </c>
      <c r="K904" s="3" t="s">
        <v>34</v>
      </c>
      <c r="L904" s="3" t="s">
        <v>31</v>
      </c>
      <c r="M904" t="b">
        <v>1</v>
      </c>
      <c r="N904" s="3" t="s">
        <v>84</v>
      </c>
      <c r="O904" s="3" t="s">
        <v>1325</v>
      </c>
      <c r="P904" s="3" t="s">
        <v>1325</v>
      </c>
      <c r="Q904" s="3" t="s">
        <v>1326</v>
      </c>
      <c r="R904" s="3" t="s">
        <v>1327</v>
      </c>
      <c r="S904" s="3"/>
      <c r="T904" s="2">
        <v>2072</v>
      </c>
      <c r="U904" s="3" t="s">
        <v>31</v>
      </c>
      <c r="V904" s="3"/>
      <c r="W904" s="3" t="s">
        <v>39</v>
      </c>
      <c r="X904" s="3" t="s">
        <v>40</v>
      </c>
      <c r="Y904" s="3"/>
      <c r="Z904" s="3">
        <v>3677</v>
      </c>
      <c r="AA904" s="3" t="s">
        <v>43</v>
      </c>
    </row>
    <row r="905" spans="1:27" x14ac:dyDescent="0.2">
      <c r="A905" s="5">
        <v>3664</v>
      </c>
      <c r="B905">
        <v>40205</v>
      </c>
      <c r="C905" s="3" t="s">
        <v>1708</v>
      </c>
      <c r="D905" s="3" t="s">
        <v>1709</v>
      </c>
      <c r="E905" s="3" t="s">
        <v>29</v>
      </c>
      <c r="F905" s="3" t="s">
        <v>30</v>
      </c>
      <c r="G905" s="3" t="s">
        <v>31</v>
      </c>
      <c r="H905" s="3" t="s">
        <v>32</v>
      </c>
      <c r="I905" s="3" t="s">
        <v>33</v>
      </c>
      <c r="J905" s="3" t="s">
        <v>31</v>
      </c>
      <c r="K905" s="3" t="s">
        <v>34</v>
      </c>
      <c r="L905" s="3" t="s">
        <v>31</v>
      </c>
      <c r="M905" t="b">
        <v>0</v>
      </c>
      <c r="N905" s="3" t="s">
        <v>35</v>
      </c>
      <c r="O905" s="3" t="s">
        <v>30</v>
      </c>
      <c r="P905" s="3" t="s">
        <v>30</v>
      </c>
      <c r="Q905" s="3" t="s">
        <v>36</v>
      </c>
      <c r="R905" s="3" t="s">
        <v>37</v>
      </c>
      <c r="S905" s="3"/>
      <c r="T905" s="2">
        <v>2072</v>
      </c>
      <c r="U905" s="3" t="s">
        <v>31</v>
      </c>
      <c r="V905" s="3" t="s">
        <v>1710</v>
      </c>
      <c r="W905" s="3" t="s">
        <v>39</v>
      </c>
      <c r="X905" s="3" t="s">
        <v>40</v>
      </c>
      <c r="Y905" s="3" t="s">
        <v>1711</v>
      </c>
      <c r="Z905" s="3">
        <v>2874</v>
      </c>
      <c r="AA905" s="3" t="s">
        <v>1712</v>
      </c>
    </row>
    <row r="906" spans="1:27" x14ac:dyDescent="0.2">
      <c r="A906" s="5">
        <v>3665</v>
      </c>
      <c r="B906">
        <v>40017</v>
      </c>
      <c r="C906" s="3"/>
      <c r="D906" s="3" t="s">
        <v>1713</v>
      </c>
      <c r="E906" s="3" t="s">
        <v>29</v>
      </c>
      <c r="F906" s="3" t="s">
        <v>53</v>
      </c>
      <c r="G906" s="3" t="s">
        <v>113</v>
      </c>
      <c r="H906" s="3" t="s">
        <v>32</v>
      </c>
      <c r="I906" s="3" t="s">
        <v>113</v>
      </c>
      <c r="J906" s="3" t="s">
        <v>48</v>
      </c>
      <c r="K906" s="3" t="s">
        <v>114</v>
      </c>
      <c r="L906" s="3" t="s">
        <v>115</v>
      </c>
      <c r="M906" t="b">
        <v>1</v>
      </c>
      <c r="N906" s="3" t="s">
        <v>35</v>
      </c>
      <c r="O906" s="3" t="s">
        <v>53</v>
      </c>
      <c r="P906" s="3" t="s">
        <v>53</v>
      </c>
      <c r="Q906" s="3" t="s">
        <v>36</v>
      </c>
      <c r="R906" s="3" t="s">
        <v>54</v>
      </c>
      <c r="S906" s="3"/>
      <c r="T906" s="2">
        <v>3000</v>
      </c>
      <c r="U906" s="3" t="s">
        <v>115</v>
      </c>
      <c r="V906" s="3"/>
      <c r="W906" s="3" t="s">
        <v>39</v>
      </c>
      <c r="X906" s="3" t="s">
        <v>40</v>
      </c>
      <c r="Y906" s="3"/>
      <c r="Z906" s="3"/>
      <c r="AA906" s="3" t="s">
        <v>41</v>
      </c>
    </row>
    <row r="907" spans="1:27" x14ac:dyDescent="0.2">
      <c r="A907" s="5">
        <v>3666</v>
      </c>
      <c r="B907">
        <v>40002</v>
      </c>
      <c r="C907" s="3"/>
      <c r="D907" s="3" t="s">
        <v>1714</v>
      </c>
      <c r="E907" s="3" t="s">
        <v>91</v>
      </c>
      <c r="F907" s="3" t="s">
        <v>92</v>
      </c>
      <c r="G907" s="3" t="s">
        <v>93</v>
      </c>
      <c r="H907" s="3" t="s">
        <v>32</v>
      </c>
      <c r="I907" s="3" t="s">
        <v>93</v>
      </c>
      <c r="J907" s="3" t="s">
        <v>48</v>
      </c>
      <c r="K907" s="3" t="s">
        <v>94</v>
      </c>
      <c r="L907" s="3" t="s">
        <v>95</v>
      </c>
      <c r="M907" t="b">
        <v>1</v>
      </c>
      <c r="N907" s="3" t="s">
        <v>84</v>
      </c>
      <c r="O907" s="3" t="s">
        <v>92</v>
      </c>
      <c r="P907" s="3" t="s">
        <v>92</v>
      </c>
      <c r="Q907" s="3" t="s">
        <v>36</v>
      </c>
      <c r="R907" s="3" t="s">
        <v>74</v>
      </c>
      <c r="S907" s="3"/>
      <c r="T907" s="2">
        <v>4000</v>
      </c>
      <c r="U907" s="3" t="s">
        <v>95</v>
      </c>
      <c r="V907" s="3"/>
      <c r="W907" s="3" t="s">
        <v>39</v>
      </c>
      <c r="X907" s="3" t="s">
        <v>40</v>
      </c>
      <c r="Y907" s="3"/>
      <c r="Z907" s="3"/>
      <c r="AA907" s="3" t="s">
        <v>41</v>
      </c>
    </row>
    <row r="908" spans="1:27" x14ac:dyDescent="0.2">
      <c r="A908" s="5">
        <v>3667</v>
      </c>
      <c r="B908">
        <v>40087</v>
      </c>
      <c r="C908" s="3" t="s">
        <v>1715</v>
      </c>
      <c r="D908" s="3" t="s">
        <v>1716</v>
      </c>
      <c r="E908" s="3" t="s">
        <v>91</v>
      </c>
      <c r="F908" s="3" t="s">
        <v>92</v>
      </c>
      <c r="G908" s="3" t="s">
        <v>93</v>
      </c>
      <c r="H908" s="3" t="s">
        <v>32</v>
      </c>
      <c r="I908" s="3" t="s">
        <v>93</v>
      </c>
      <c r="J908" s="3" t="s">
        <v>48</v>
      </c>
      <c r="K908" s="3" t="s">
        <v>94</v>
      </c>
      <c r="L908" s="3" t="s">
        <v>95</v>
      </c>
      <c r="M908" t="b">
        <v>1</v>
      </c>
      <c r="N908" s="3" t="s">
        <v>84</v>
      </c>
      <c r="O908" s="3" t="s">
        <v>92</v>
      </c>
      <c r="P908" s="3" t="s">
        <v>92</v>
      </c>
      <c r="Q908" s="3" t="s">
        <v>36</v>
      </c>
      <c r="R908" s="3" t="s">
        <v>74</v>
      </c>
      <c r="S908" s="3"/>
      <c r="T908" s="2">
        <v>4000</v>
      </c>
      <c r="U908" s="3" t="s">
        <v>95</v>
      </c>
      <c r="V908" s="3"/>
      <c r="W908" s="3" t="s">
        <v>39</v>
      </c>
      <c r="X908" s="3" t="s">
        <v>40</v>
      </c>
      <c r="Y908" s="3"/>
      <c r="Z908" s="3">
        <v>1443</v>
      </c>
      <c r="AA908" s="3" t="s">
        <v>316</v>
      </c>
    </row>
    <row r="909" spans="1:27" x14ac:dyDescent="0.2">
      <c r="A909" s="5">
        <v>3668</v>
      </c>
      <c r="B909">
        <v>40117</v>
      </c>
      <c r="C909" s="3" t="s">
        <v>1717</v>
      </c>
      <c r="D909" s="3" t="s">
        <v>1718</v>
      </c>
      <c r="E909" s="3" t="s">
        <v>91</v>
      </c>
      <c r="F909" s="3" t="s">
        <v>92</v>
      </c>
      <c r="G909" s="3" t="s">
        <v>93</v>
      </c>
      <c r="H909" s="3" t="s">
        <v>32</v>
      </c>
      <c r="I909" s="3" t="s">
        <v>93</v>
      </c>
      <c r="J909" s="3" t="s">
        <v>48</v>
      </c>
      <c r="K909" s="3" t="s">
        <v>94</v>
      </c>
      <c r="L909" s="3" t="s">
        <v>95</v>
      </c>
      <c r="M909" t="b">
        <v>1</v>
      </c>
      <c r="N909" s="3" t="s">
        <v>84</v>
      </c>
      <c r="O909" s="3" t="s">
        <v>92</v>
      </c>
      <c r="P909" s="3" t="s">
        <v>92</v>
      </c>
      <c r="Q909" s="3" t="s">
        <v>36</v>
      </c>
      <c r="R909" s="3" t="s">
        <v>74</v>
      </c>
      <c r="S909" s="3"/>
      <c r="T909" s="2">
        <v>4000</v>
      </c>
      <c r="U909" s="3" t="s">
        <v>95</v>
      </c>
      <c r="V909" s="3"/>
      <c r="W909" s="3" t="s">
        <v>39</v>
      </c>
      <c r="X909" s="3" t="s">
        <v>40</v>
      </c>
      <c r="Y909" s="3"/>
      <c r="Z909" s="3"/>
      <c r="AA909" s="3" t="s">
        <v>41</v>
      </c>
    </row>
    <row r="910" spans="1:27" x14ac:dyDescent="0.2">
      <c r="A910" s="5">
        <v>3669</v>
      </c>
      <c r="B910">
        <v>39930</v>
      </c>
      <c r="C910" s="3" t="s">
        <v>1719</v>
      </c>
      <c r="D910" s="3" t="s">
        <v>1720</v>
      </c>
      <c r="E910" s="3" t="s">
        <v>57</v>
      </c>
      <c r="F910" s="3" t="s">
        <v>58</v>
      </c>
      <c r="G910" s="3" t="s">
        <v>235</v>
      </c>
      <c r="H910" s="3" t="s">
        <v>60</v>
      </c>
      <c r="I910" s="3" t="s">
        <v>236</v>
      </c>
      <c r="J910" s="3" t="s">
        <v>48</v>
      </c>
      <c r="K910" s="3" t="s">
        <v>237</v>
      </c>
      <c r="L910" s="3" t="s">
        <v>83</v>
      </c>
      <c r="M910" t="b">
        <v>1</v>
      </c>
      <c r="N910" s="3" t="s">
        <v>35</v>
      </c>
      <c r="O910" s="3" t="s">
        <v>58</v>
      </c>
      <c r="P910" s="3" t="s">
        <v>61</v>
      </c>
      <c r="Q910" s="3" t="s">
        <v>62</v>
      </c>
      <c r="R910" s="3" t="s">
        <v>63</v>
      </c>
      <c r="S910" s="3"/>
      <c r="T910" s="2">
        <v>6009</v>
      </c>
      <c r="U910" s="3" t="s">
        <v>83</v>
      </c>
      <c r="V910" s="3"/>
      <c r="W910" s="3" t="s">
        <v>39</v>
      </c>
      <c r="X910" s="3" t="s">
        <v>40</v>
      </c>
      <c r="Y910" s="3"/>
      <c r="Z910" s="3"/>
      <c r="AA910" s="3" t="s">
        <v>41</v>
      </c>
    </row>
    <row r="911" spans="1:27" x14ac:dyDescent="0.2">
      <c r="A911" s="5">
        <v>3670</v>
      </c>
      <c r="C911" s="3"/>
      <c r="D911" s="3" t="s">
        <v>1721</v>
      </c>
      <c r="E911" s="3" t="s">
        <v>123</v>
      </c>
      <c r="F911" s="3" t="s">
        <v>136</v>
      </c>
      <c r="G911" s="3" t="s">
        <v>235</v>
      </c>
      <c r="H911" s="3" t="s">
        <v>32</v>
      </c>
      <c r="I911" s="3" t="s">
        <v>236</v>
      </c>
      <c r="J911" s="3" t="s">
        <v>48</v>
      </c>
      <c r="K911" s="3" t="s">
        <v>237</v>
      </c>
      <c r="L911" s="3" t="s">
        <v>83</v>
      </c>
      <c r="M911" t="b">
        <v>1</v>
      </c>
      <c r="N911" s="3" t="s">
        <v>139</v>
      </c>
      <c r="O911" s="3" t="s">
        <v>136</v>
      </c>
      <c r="P911" s="3" t="s">
        <v>140</v>
      </c>
      <c r="Q911" s="3" t="s">
        <v>36</v>
      </c>
      <c r="R911" s="3" t="s">
        <v>74</v>
      </c>
      <c r="S911" s="3"/>
      <c r="T911" s="2">
        <v>6009</v>
      </c>
      <c r="U911" s="3" t="s">
        <v>83</v>
      </c>
      <c r="V911" s="3"/>
      <c r="W911" s="3" t="s">
        <v>39</v>
      </c>
      <c r="X911" s="3" t="s">
        <v>40</v>
      </c>
      <c r="Y911" s="3"/>
      <c r="Z911" s="3"/>
      <c r="AA911" s="3" t="s">
        <v>41</v>
      </c>
    </row>
    <row r="912" spans="1:27" x14ac:dyDescent="0.2">
      <c r="A912" s="5">
        <v>3672</v>
      </c>
      <c r="B912">
        <v>40154</v>
      </c>
      <c r="C912" s="3" t="s">
        <v>1722</v>
      </c>
      <c r="D912" s="3" t="s">
        <v>1723</v>
      </c>
      <c r="E912" s="3" t="s">
        <v>46</v>
      </c>
      <c r="F912" s="3" t="s">
        <v>46</v>
      </c>
      <c r="G912" s="3" t="s">
        <v>235</v>
      </c>
      <c r="H912" s="3" t="s">
        <v>32</v>
      </c>
      <c r="I912" s="3" t="s">
        <v>236</v>
      </c>
      <c r="J912" s="3" t="s">
        <v>48</v>
      </c>
      <c r="K912" s="3" t="s">
        <v>237</v>
      </c>
      <c r="L912" s="3" t="s">
        <v>83</v>
      </c>
      <c r="M912" t="b">
        <v>1</v>
      </c>
      <c r="N912" s="3" t="s">
        <v>46</v>
      </c>
      <c r="O912" s="3" t="s">
        <v>46</v>
      </c>
      <c r="P912" s="3" t="s">
        <v>46</v>
      </c>
      <c r="Q912" s="3" t="s">
        <v>46</v>
      </c>
      <c r="R912" s="3" t="s">
        <v>46</v>
      </c>
      <c r="S912" s="3"/>
      <c r="T912" s="2">
        <v>6009</v>
      </c>
      <c r="U912" s="3" t="s">
        <v>83</v>
      </c>
      <c r="V912" s="3"/>
      <c r="W912" s="3" t="s">
        <v>39</v>
      </c>
      <c r="X912" s="3" t="s">
        <v>40</v>
      </c>
      <c r="Y912" s="3"/>
      <c r="Z912" s="3"/>
      <c r="AA912" s="3" t="s">
        <v>41</v>
      </c>
    </row>
    <row r="913" spans="1:27" x14ac:dyDescent="0.2">
      <c r="A913" s="5">
        <v>3673</v>
      </c>
      <c r="B913">
        <v>40133</v>
      </c>
      <c r="C913" s="3" t="s">
        <v>1724</v>
      </c>
      <c r="D913" s="3" t="s">
        <v>1725</v>
      </c>
      <c r="E913" s="3" t="s">
        <v>123</v>
      </c>
      <c r="F913" s="3" t="s">
        <v>136</v>
      </c>
      <c r="G913" s="3" t="s">
        <v>158</v>
      </c>
      <c r="H913" s="3" t="s">
        <v>32</v>
      </c>
      <c r="I913" s="3" t="s">
        <v>158</v>
      </c>
      <c r="J913" s="3" t="s">
        <v>48</v>
      </c>
      <c r="K913" s="3" t="s">
        <v>159</v>
      </c>
      <c r="L913" s="3" t="s">
        <v>83</v>
      </c>
      <c r="M913" t="b">
        <v>1</v>
      </c>
      <c r="N913" s="3" t="s">
        <v>139</v>
      </c>
      <c r="O913" s="3" t="s">
        <v>136</v>
      </c>
      <c r="P913" s="3" t="s">
        <v>140</v>
      </c>
      <c r="Q913" s="3" t="s">
        <v>36</v>
      </c>
      <c r="R913" s="3" t="s">
        <v>74</v>
      </c>
      <c r="S913" s="3"/>
      <c r="T913" s="2">
        <v>6114</v>
      </c>
      <c r="U913" s="3" t="s">
        <v>83</v>
      </c>
      <c r="V913" s="3"/>
      <c r="W913" s="3" t="s">
        <v>39</v>
      </c>
      <c r="X913" s="3" t="s">
        <v>40</v>
      </c>
      <c r="Y913" s="3"/>
      <c r="Z913" s="3"/>
      <c r="AA913" s="3" t="s">
        <v>41</v>
      </c>
    </row>
    <row r="914" spans="1:27" x14ac:dyDescent="0.2">
      <c r="A914" s="5">
        <v>3674</v>
      </c>
      <c r="B914">
        <v>40078</v>
      </c>
      <c r="C914" s="3"/>
      <c r="D914" s="3" t="s">
        <v>1726</v>
      </c>
      <c r="E914" s="3" t="s">
        <v>240</v>
      </c>
      <c r="F914" s="3" t="s">
        <v>241</v>
      </c>
      <c r="G914" s="3" t="s">
        <v>242</v>
      </c>
      <c r="H914" s="3" t="s">
        <v>32</v>
      </c>
      <c r="I914" s="3" t="s">
        <v>242</v>
      </c>
      <c r="J914" s="3" t="s">
        <v>48</v>
      </c>
      <c r="K914" s="3" t="s">
        <v>243</v>
      </c>
      <c r="L914" s="3" t="s">
        <v>244</v>
      </c>
      <c r="M914" t="b">
        <v>1</v>
      </c>
      <c r="N914" s="3" t="s">
        <v>139</v>
      </c>
      <c r="O914" s="3" t="s">
        <v>241</v>
      </c>
      <c r="P914" s="3" t="s">
        <v>241</v>
      </c>
      <c r="Q914" s="3" t="s">
        <v>36</v>
      </c>
      <c r="R914" s="3" t="s">
        <v>54</v>
      </c>
      <c r="S914" s="3"/>
      <c r="T914" s="2">
        <v>8016</v>
      </c>
      <c r="U914" s="3" t="s">
        <v>244</v>
      </c>
      <c r="V914" s="3"/>
      <c r="W914" s="3" t="s">
        <v>39</v>
      </c>
      <c r="X914" s="3" t="s">
        <v>40</v>
      </c>
      <c r="Y914" s="3"/>
      <c r="Z914" s="3"/>
      <c r="AA914" s="3" t="s">
        <v>316</v>
      </c>
    </row>
    <row r="915" spans="1:27" x14ac:dyDescent="0.2">
      <c r="A915" s="5">
        <v>3675</v>
      </c>
      <c r="B915">
        <v>39969</v>
      </c>
      <c r="C915" s="3"/>
      <c r="D915" s="3" t="s">
        <v>1727</v>
      </c>
      <c r="E915" s="3" t="s">
        <v>346</v>
      </c>
      <c r="F915" s="3" t="s">
        <v>347</v>
      </c>
      <c r="G915" s="3" t="s">
        <v>31</v>
      </c>
      <c r="H915" s="3" t="s">
        <v>32</v>
      </c>
      <c r="I915" s="3" t="s">
        <v>33</v>
      </c>
      <c r="J915" s="3" t="s">
        <v>31</v>
      </c>
      <c r="K915" s="3" t="s">
        <v>34</v>
      </c>
      <c r="L915" s="3" t="s">
        <v>31</v>
      </c>
      <c r="M915" t="b">
        <v>1</v>
      </c>
      <c r="N915" s="3" t="s">
        <v>84</v>
      </c>
      <c r="O915" s="3" t="s">
        <v>347</v>
      </c>
      <c r="P915" s="3" t="s">
        <v>347</v>
      </c>
      <c r="Q915" s="3" t="s">
        <v>116</v>
      </c>
      <c r="R915" s="3" t="s">
        <v>149</v>
      </c>
      <c r="S915" s="3" t="s">
        <v>348</v>
      </c>
      <c r="T915" s="2">
        <v>2072</v>
      </c>
      <c r="U915" s="3" t="s">
        <v>31</v>
      </c>
      <c r="V915" s="3"/>
      <c r="W915" s="3" t="s">
        <v>39</v>
      </c>
      <c r="X915" s="3" t="s">
        <v>40</v>
      </c>
      <c r="Y915" s="3"/>
      <c r="Z915" s="3"/>
      <c r="AA915" s="3" t="s">
        <v>41</v>
      </c>
    </row>
    <row r="916" spans="1:27" x14ac:dyDescent="0.2">
      <c r="A916" s="5">
        <v>3676</v>
      </c>
      <c r="B916">
        <v>40131</v>
      </c>
      <c r="C916" s="3"/>
      <c r="D916" s="3" t="s">
        <v>1728</v>
      </c>
      <c r="E916" s="3" t="s">
        <v>123</v>
      </c>
      <c r="F916" s="3" t="s">
        <v>124</v>
      </c>
      <c r="G916" s="3" t="s">
        <v>813</v>
      </c>
      <c r="H916" s="3" t="s">
        <v>256</v>
      </c>
      <c r="I916" s="3" t="s">
        <v>813</v>
      </c>
      <c r="J916" s="3" t="s">
        <v>48</v>
      </c>
      <c r="K916" s="3" t="s">
        <v>114</v>
      </c>
      <c r="L916" s="3" t="s">
        <v>115</v>
      </c>
      <c r="M916" t="b">
        <v>0</v>
      </c>
      <c r="N916" s="3" t="s">
        <v>73</v>
      </c>
      <c r="O916" s="3" t="s">
        <v>124</v>
      </c>
      <c r="P916" s="3" t="s">
        <v>124</v>
      </c>
      <c r="Q916" s="3" t="s">
        <v>36</v>
      </c>
      <c r="R916" s="3" t="s">
        <v>74</v>
      </c>
      <c r="S916" s="3"/>
      <c r="T916" s="2">
        <v>3002</v>
      </c>
      <c r="U916" s="3" t="s">
        <v>814</v>
      </c>
      <c r="V916" s="3"/>
      <c r="W916" s="3" t="s">
        <v>39</v>
      </c>
      <c r="X916" s="3" t="s">
        <v>40</v>
      </c>
      <c r="Y916" s="3"/>
      <c r="Z916" s="3"/>
      <c r="AA916" s="3" t="s">
        <v>41</v>
      </c>
    </row>
    <row r="917" spans="1:27" x14ac:dyDescent="0.2">
      <c r="A917" s="5">
        <v>3677</v>
      </c>
      <c r="B917">
        <v>40159</v>
      </c>
      <c r="C917" s="3" t="s">
        <v>1729</v>
      </c>
      <c r="D917" s="3" t="s">
        <v>1730</v>
      </c>
      <c r="E917" s="3" t="s">
        <v>71</v>
      </c>
      <c r="F917" s="3" t="s">
        <v>72</v>
      </c>
      <c r="G917" s="3" t="s">
        <v>47</v>
      </c>
      <c r="H917" s="3" t="s">
        <v>32</v>
      </c>
      <c r="I917" s="3" t="s">
        <v>47</v>
      </c>
      <c r="J917" s="3" t="s">
        <v>48</v>
      </c>
      <c r="K917" s="3" t="s">
        <v>49</v>
      </c>
      <c r="L917" s="3" t="s">
        <v>50</v>
      </c>
      <c r="M917" t="b">
        <v>1</v>
      </c>
      <c r="N917" s="3" t="s">
        <v>73</v>
      </c>
      <c r="O917" s="3" t="s">
        <v>72</v>
      </c>
      <c r="P917" s="3" t="s">
        <v>72</v>
      </c>
      <c r="Q917" s="3" t="s">
        <v>36</v>
      </c>
      <c r="R917" s="3" t="s">
        <v>74</v>
      </c>
      <c r="S917" s="3"/>
      <c r="T917" s="2">
        <v>2000</v>
      </c>
      <c r="U917" s="3" t="s">
        <v>50</v>
      </c>
      <c r="V917" s="3"/>
      <c r="W917" s="3" t="s">
        <v>39</v>
      </c>
      <c r="X917" s="3" t="s">
        <v>40</v>
      </c>
      <c r="Y917" s="3"/>
      <c r="Z917" s="3"/>
      <c r="AA917" s="3" t="s">
        <v>41</v>
      </c>
    </row>
    <row r="918" spans="1:27" x14ac:dyDescent="0.2">
      <c r="A918" s="5">
        <v>3678</v>
      </c>
      <c r="B918">
        <v>40142</v>
      </c>
      <c r="C918" s="3"/>
      <c r="D918" s="3" t="s">
        <v>1731</v>
      </c>
      <c r="E918" s="3" t="s">
        <v>57</v>
      </c>
      <c r="F918" s="3" t="s">
        <v>58</v>
      </c>
      <c r="G918" s="3" t="s">
        <v>31</v>
      </c>
      <c r="H918" s="3" t="s">
        <v>60</v>
      </c>
      <c r="I918" s="3" t="s">
        <v>57</v>
      </c>
      <c r="J918" s="3" t="s">
        <v>31</v>
      </c>
      <c r="K918" s="3" t="s">
        <v>34</v>
      </c>
      <c r="L918" s="3" t="s">
        <v>31</v>
      </c>
      <c r="M918" t="b">
        <v>1</v>
      </c>
      <c r="N918" s="3" t="s">
        <v>35</v>
      </c>
      <c r="O918" s="3" t="s">
        <v>58</v>
      </c>
      <c r="P918" s="3" t="s">
        <v>61</v>
      </c>
      <c r="Q918" s="3" t="s">
        <v>62</v>
      </c>
      <c r="R918" s="3" t="s">
        <v>63</v>
      </c>
      <c r="S918" s="3"/>
      <c r="T918" s="2">
        <v>2072</v>
      </c>
      <c r="U918" s="3" t="s">
        <v>31</v>
      </c>
      <c r="V918" s="3"/>
      <c r="W918" s="3" t="s">
        <v>39</v>
      </c>
      <c r="X918" s="3" t="s">
        <v>40</v>
      </c>
      <c r="Y918" s="3"/>
      <c r="Z918" s="3"/>
      <c r="AA918" s="3" t="s">
        <v>41</v>
      </c>
    </row>
    <row r="919" spans="1:27" x14ac:dyDescent="0.2">
      <c r="A919" s="5">
        <v>3679</v>
      </c>
      <c r="B919">
        <v>40194</v>
      </c>
      <c r="C919" s="3"/>
      <c r="D919" s="3" t="s">
        <v>1732</v>
      </c>
      <c r="E919" s="3" t="s">
        <v>346</v>
      </c>
      <c r="F919" s="3" t="s">
        <v>1325</v>
      </c>
      <c r="G919" s="3" t="s">
        <v>31</v>
      </c>
      <c r="H919" s="3" t="s">
        <v>32</v>
      </c>
      <c r="I919" s="3" t="s">
        <v>33</v>
      </c>
      <c r="J919" s="3" t="s">
        <v>31</v>
      </c>
      <c r="K919" s="3" t="s">
        <v>34</v>
      </c>
      <c r="L919" s="3" t="s">
        <v>31</v>
      </c>
      <c r="M919" t="b">
        <v>1</v>
      </c>
      <c r="N919" s="3" t="s">
        <v>84</v>
      </c>
      <c r="O919" s="3" t="s">
        <v>1325</v>
      </c>
      <c r="P919" s="3" t="s">
        <v>1325</v>
      </c>
      <c r="Q919" s="3" t="s">
        <v>1326</v>
      </c>
      <c r="R919" s="3" t="s">
        <v>1327</v>
      </c>
      <c r="S919" s="3"/>
      <c r="T919" s="2">
        <v>2072</v>
      </c>
      <c r="U919" s="3" t="s">
        <v>31</v>
      </c>
      <c r="V919" s="3"/>
      <c r="W919" s="3" t="s">
        <v>39</v>
      </c>
      <c r="X919" s="3" t="s">
        <v>40</v>
      </c>
      <c r="Y919" s="3"/>
      <c r="Z919" s="3"/>
      <c r="AA919" s="3" t="s">
        <v>41</v>
      </c>
    </row>
    <row r="920" spans="1:27" x14ac:dyDescent="0.2">
      <c r="A920" s="5">
        <v>3680</v>
      </c>
      <c r="B920">
        <v>40220</v>
      </c>
      <c r="C920" s="3"/>
      <c r="D920" s="3" t="s">
        <v>1733</v>
      </c>
      <c r="E920" s="3" t="s">
        <v>57</v>
      </c>
      <c r="F920" s="3" t="s">
        <v>58</v>
      </c>
      <c r="G920" s="3" t="s">
        <v>31</v>
      </c>
      <c r="H920" s="3" t="s">
        <v>60</v>
      </c>
      <c r="I920" s="3" t="s">
        <v>57</v>
      </c>
      <c r="J920" s="3" t="s">
        <v>31</v>
      </c>
      <c r="K920" s="3" t="s">
        <v>34</v>
      </c>
      <c r="L920" s="3" t="s">
        <v>31</v>
      </c>
      <c r="M920" t="b">
        <v>1</v>
      </c>
      <c r="N920" s="3" t="s">
        <v>35</v>
      </c>
      <c r="O920" s="3" t="s">
        <v>58</v>
      </c>
      <c r="P920" s="3" t="s">
        <v>61</v>
      </c>
      <c r="Q920" s="3" t="s">
        <v>62</v>
      </c>
      <c r="R920" s="3" t="s">
        <v>63</v>
      </c>
      <c r="S920" s="3"/>
      <c r="T920" s="2">
        <v>2072</v>
      </c>
      <c r="U920" s="3" t="s">
        <v>31</v>
      </c>
      <c r="V920" s="3"/>
      <c r="W920" s="3" t="s">
        <v>39</v>
      </c>
      <c r="X920" s="3" t="s">
        <v>40</v>
      </c>
      <c r="Y920" s="3"/>
      <c r="Z920" s="3"/>
      <c r="AA920" s="3" t="s">
        <v>41</v>
      </c>
    </row>
    <row r="921" spans="1:27" x14ac:dyDescent="0.2">
      <c r="A921" s="5">
        <v>3681</v>
      </c>
      <c r="B921">
        <v>40240</v>
      </c>
      <c r="C921" s="3"/>
      <c r="D921" s="3" t="s">
        <v>1734</v>
      </c>
      <c r="E921" s="3" t="s">
        <v>174</v>
      </c>
      <c r="F921" s="3" t="s">
        <v>464</v>
      </c>
      <c r="G921" s="3" t="s">
        <v>113</v>
      </c>
      <c r="H921" s="3" t="s">
        <v>32</v>
      </c>
      <c r="I921" s="3" t="s">
        <v>113</v>
      </c>
      <c r="J921" s="3" t="s">
        <v>48</v>
      </c>
      <c r="K921" s="3" t="s">
        <v>114</v>
      </c>
      <c r="L921" s="3" t="s">
        <v>115</v>
      </c>
      <c r="M921" t="b">
        <v>1</v>
      </c>
      <c r="N921" s="3" t="s">
        <v>73</v>
      </c>
      <c r="O921" s="3" t="s">
        <v>464</v>
      </c>
      <c r="P921" s="3" t="s">
        <v>464</v>
      </c>
      <c r="Q921" s="3" t="s">
        <v>36</v>
      </c>
      <c r="R921" s="3" t="s">
        <v>465</v>
      </c>
      <c r="S921" s="3"/>
      <c r="T921" s="2">
        <v>3000</v>
      </c>
      <c r="U921" s="3" t="s">
        <v>115</v>
      </c>
      <c r="V921" s="3"/>
      <c r="W921" s="3" t="s">
        <v>39</v>
      </c>
      <c r="X921" s="3" t="s">
        <v>40</v>
      </c>
      <c r="Y921" s="3"/>
      <c r="Z921" s="3"/>
      <c r="AA921" s="3" t="s">
        <v>41</v>
      </c>
    </row>
    <row r="922" spans="1:27" x14ac:dyDescent="0.2">
      <c r="A922" s="5">
        <v>3682</v>
      </c>
      <c r="B922">
        <v>40037</v>
      </c>
      <c r="C922" s="3" t="s">
        <v>1735</v>
      </c>
      <c r="D922" s="3" t="s">
        <v>1736</v>
      </c>
      <c r="E922" s="3" t="s">
        <v>111</v>
      </c>
      <c r="F922" s="3" t="s">
        <v>112</v>
      </c>
      <c r="G922" s="3" t="s">
        <v>125</v>
      </c>
      <c r="H922" s="3" t="s">
        <v>32</v>
      </c>
      <c r="I922" s="3" t="s">
        <v>125</v>
      </c>
      <c r="J922" s="3" t="s">
        <v>48</v>
      </c>
      <c r="K922" s="3" t="s">
        <v>126</v>
      </c>
      <c r="L922" s="3" t="s">
        <v>115</v>
      </c>
      <c r="M922" t="b">
        <v>1</v>
      </c>
      <c r="N922" s="3" t="s">
        <v>73</v>
      </c>
      <c r="O922" s="3" t="s">
        <v>112</v>
      </c>
      <c r="P922" s="3" t="s">
        <v>112</v>
      </c>
      <c r="Q922" s="3" t="s">
        <v>116</v>
      </c>
      <c r="R922" s="3" t="s">
        <v>116</v>
      </c>
      <c r="S922" s="3"/>
      <c r="T922" s="2">
        <v>3001</v>
      </c>
      <c r="U922" s="3" t="s">
        <v>115</v>
      </c>
      <c r="V922" s="3"/>
      <c r="W922" s="3" t="s">
        <v>39</v>
      </c>
      <c r="X922" s="3" t="s">
        <v>40</v>
      </c>
      <c r="Y922" s="3"/>
      <c r="Z922" s="3">
        <v>2630</v>
      </c>
      <c r="AA922" s="3" t="s">
        <v>221</v>
      </c>
    </row>
    <row r="923" spans="1:27" x14ac:dyDescent="0.2">
      <c r="A923" s="5">
        <v>3683</v>
      </c>
      <c r="B923">
        <v>40125</v>
      </c>
      <c r="C923" s="3"/>
      <c r="D923" s="3" t="s">
        <v>1737</v>
      </c>
      <c r="E923" s="3" t="s">
        <v>174</v>
      </c>
      <c r="F923" s="3" t="s">
        <v>175</v>
      </c>
      <c r="G923" s="3" t="s">
        <v>125</v>
      </c>
      <c r="H923" s="3" t="s">
        <v>32</v>
      </c>
      <c r="I923" s="3" t="s">
        <v>125</v>
      </c>
      <c r="J923" s="3" t="s">
        <v>48</v>
      </c>
      <c r="K923" s="3" t="s">
        <v>126</v>
      </c>
      <c r="L923" s="3" t="s">
        <v>115</v>
      </c>
      <c r="M923" t="b">
        <v>1</v>
      </c>
      <c r="N923" s="3" t="s">
        <v>84</v>
      </c>
      <c r="O923" s="3" t="s">
        <v>175</v>
      </c>
      <c r="P923" s="3" t="s">
        <v>175</v>
      </c>
      <c r="Q923" s="3" t="s">
        <v>36</v>
      </c>
      <c r="R923" s="3" t="s">
        <v>74</v>
      </c>
      <c r="S923" s="3"/>
      <c r="T923" s="2">
        <v>3001</v>
      </c>
      <c r="U923" s="3" t="s">
        <v>115</v>
      </c>
      <c r="V923" s="3"/>
      <c r="W923" s="3" t="s">
        <v>39</v>
      </c>
      <c r="X923" s="3" t="s">
        <v>40</v>
      </c>
      <c r="Y923" s="3"/>
      <c r="Z923" s="3"/>
      <c r="AA923" s="3" t="s">
        <v>41</v>
      </c>
    </row>
    <row r="924" spans="1:27" x14ac:dyDescent="0.2">
      <c r="A924" s="5">
        <v>3684</v>
      </c>
      <c r="B924">
        <v>40160</v>
      </c>
      <c r="C924" s="3" t="s">
        <v>1738</v>
      </c>
      <c r="D924" s="3" t="s">
        <v>1739</v>
      </c>
      <c r="E924" s="3" t="s">
        <v>91</v>
      </c>
      <c r="F924" s="3" t="s">
        <v>92</v>
      </c>
      <c r="G924" s="3" t="s">
        <v>93</v>
      </c>
      <c r="H924" s="3" t="s">
        <v>32</v>
      </c>
      <c r="I924" s="3" t="s">
        <v>93</v>
      </c>
      <c r="J924" s="3" t="s">
        <v>48</v>
      </c>
      <c r="K924" s="3" t="s">
        <v>94</v>
      </c>
      <c r="L924" s="3" t="s">
        <v>95</v>
      </c>
      <c r="M924" t="b">
        <v>1</v>
      </c>
      <c r="N924" s="3" t="s">
        <v>84</v>
      </c>
      <c r="O924" s="3" t="s">
        <v>92</v>
      </c>
      <c r="P924" s="3" t="s">
        <v>92</v>
      </c>
      <c r="Q924" s="3" t="s">
        <v>36</v>
      </c>
      <c r="R924" s="3" t="s">
        <v>74</v>
      </c>
      <c r="S924" s="3"/>
      <c r="T924" s="2">
        <v>4000</v>
      </c>
      <c r="U924" s="3" t="s">
        <v>95</v>
      </c>
      <c r="V924" s="3"/>
      <c r="W924" s="3" t="s">
        <v>39</v>
      </c>
      <c r="X924" s="3" t="s">
        <v>40</v>
      </c>
      <c r="Y924" s="3"/>
      <c r="Z924" s="3">
        <v>1450</v>
      </c>
      <c r="AA924" s="3" t="s">
        <v>221</v>
      </c>
    </row>
    <row r="925" spans="1:27" x14ac:dyDescent="0.2">
      <c r="A925" s="5">
        <v>3685</v>
      </c>
      <c r="B925">
        <v>40255</v>
      </c>
      <c r="C925" s="3" t="s">
        <v>1740</v>
      </c>
      <c r="D925" s="3" t="s">
        <v>1741</v>
      </c>
      <c r="E925" s="3" t="s">
        <v>66</v>
      </c>
      <c r="F925" s="3" t="s">
        <v>67</v>
      </c>
      <c r="G925" s="3" t="s">
        <v>93</v>
      </c>
      <c r="H925" s="3" t="s">
        <v>32</v>
      </c>
      <c r="I925" s="3" t="s">
        <v>93</v>
      </c>
      <c r="J925" s="3" t="s">
        <v>48</v>
      </c>
      <c r="K925" s="3" t="s">
        <v>94</v>
      </c>
      <c r="L925" s="3" t="s">
        <v>95</v>
      </c>
      <c r="M925" t="b">
        <v>1</v>
      </c>
      <c r="N925" s="3" t="s">
        <v>35</v>
      </c>
      <c r="O925" s="3" t="s">
        <v>67</v>
      </c>
      <c r="P925" s="3" t="s">
        <v>67</v>
      </c>
      <c r="Q925" s="3" t="s">
        <v>68</v>
      </c>
      <c r="R925" s="3" t="s">
        <v>69</v>
      </c>
      <c r="S925" s="3" t="s">
        <v>1539</v>
      </c>
      <c r="T925" s="2">
        <v>4000</v>
      </c>
      <c r="U925" s="3" t="s">
        <v>95</v>
      </c>
      <c r="V925" s="3"/>
      <c r="W925" s="3" t="s">
        <v>39</v>
      </c>
      <c r="X925" s="3" t="s">
        <v>40</v>
      </c>
      <c r="Y925" s="3"/>
      <c r="Z925" s="3"/>
      <c r="AA925" s="3" t="s">
        <v>41</v>
      </c>
    </row>
    <row r="926" spans="1:27" x14ac:dyDescent="0.2">
      <c r="A926" s="5">
        <v>3686</v>
      </c>
      <c r="B926">
        <v>40292</v>
      </c>
      <c r="C926" s="3"/>
      <c r="D926" s="3" t="s">
        <v>1742</v>
      </c>
      <c r="E926" s="3" t="s">
        <v>91</v>
      </c>
      <c r="F926" s="3" t="s">
        <v>92</v>
      </c>
      <c r="G926" s="3" t="s">
        <v>93</v>
      </c>
      <c r="H926" s="3" t="s">
        <v>32</v>
      </c>
      <c r="I926" s="3" t="s">
        <v>93</v>
      </c>
      <c r="J926" s="3" t="s">
        <v>48</v>
      </c>
      <c r="K926" s="3" t="s">
        <v>94</v>
      </c>
      <c r="L926" s="3" t="s">
        <v>95</v>
      </c>
      <c r="M926" t="b">
        <v>1</v>
      </c>
      <c r="N926" s="3" t="s">
        <v>84</v>
      </c>
      <c r="O926" s="3" t="s">
        <v>92</v>
      </c>
      <c r="P926" s="3" t="s">
        <v>92</v>
      </c>
      <c r="Q926" s="3" t="s">
        <v>36</v>
      </c>
      <c r="R926" s="3" t="s">
        <v>74</v>
      </c>
      <c r="S926" s="3"/>
      <c r="T926" s="2">
        <v>4000</v>
      </c>
      <c r="U926" s="3" t="s">
        <v>95</v>
      </c>
      <c r="V926" s="3"/>
      <c r="W926" s="3" t="s">
        <v>39</v>
      </c>
      <c r="X926" s="3" t="s">
        <v>40</v>
      </c>
      <c r="Y926" s="3"/>
      <c r="Z926" s="3"/>
      <c r="AA926" s="3" t="s">
        <v>41</v>
      </c>
    </row>
    <row r="927" spans="1:27" x14ac:dyDescent="0.2">
      <c r="A927" s="5">
        <v>3687</v>
      </c>
      <c r="B927">
        <v>40134</v>
      </c>
      <c r="C927" s="3"/>
      <c r="D927" s="3" t="s">
        <v>1743</v>
      </c>
      <c r="E927" s="3" t="s">
        <v>91</v>
      </c>
      <c r="F927" s="3" t="s">
        <v>92</v>
      </c>
      <c r="G927" s="3" t="s">
        <v>100</v>
      </c>
      <c r="H927" s="3" t="s">
        <v>32</v>
      </c>
      <c r="I927" s="3" t="s">
        <v>100</v>
      </c>
      <c r="J927" s="3" t="s">
        <v>48</v>
      </c>
      <c r="K927" s="3" t="s">
        <v>101</v>
      </c>
      <c r="L927" s="3" t="s">
        <v>95</v>
      </c>
      <c r="M927" t="b">
        <v>1</v>
      </c>
      <c r="N927" s="3" t="s">
        <v>84</v>
      </c>
      <c r="O927" s="3" t="s">
        <v>92</v>
      </c>
      <c r="P927" s="3" t="s">
        <v>92</v>
      </c>
      <c r="Q927" s="3" t="s">
        <v>36</v>
      </c>
      <c r="R927" s="3" t="s">
        <v>74</v>
      </c>
      <c r="S927" s="3"/>
      <c r="T927" s="2">
        <v>4024</v>
      </c>
      <c r="U927" s="3" t="s">
        <v>95</v>
      </c>
      <c r="V927" s="3"/>
      <c r="W927" s="3" t="s">
        <v>39</v>
      </c>
      <c r="X927" s="3" t="s">
        <v>40</v>
      </c>
      <c r="Y927" s="3"/>
      <c r="Z927" s="3"/>
      <c r="AA927" s="3" t="s">
        <v>41</v>
      </c>
    </row>
    <row r="928" spans="1:27" x14ac:dyDescent="0.2">
      <c r="A928" s="5">
        <v>3688</v>
      </c>
      <c r="B928">
        <v>40079</v>
      </c>
      <c r="C928" s="3"/>
      <c r="D928" s="3" t="s">
        <v>1744</v>
      </c>
      <c r="E928" s="3" t="s">
        <v>78</v>
      </c>
      <c r="F928" s="3" t="s">
        <v>273</v>
      </c>
      <c r="G928" s="3" t="s">
        <v>274</v>
      </c>
      <c r="H928" s="3" t="s">
        <v>32</v>
      </c>
      <c r="I928" s="3" t="s">
        <v>274</v>
      </c>
      <c r="J928" s="3" t="s">
        <v>81</v>
      </c>
      <c r="K928" s="3" t="s">
        <v>275</v>
      </c>
      <c r="L928" s="3" t="s">
        <v>95</v>
      </c>
      <c r="M928" t="b">
        <v>1</v>
      </c>
      <c r="N928" s="3" t="s">
        <v>84</v>
      </c>
      <c r="O928" s="3" t="s">
        <v>273</v>
      </c>
      <c r="P928" s="3" t="s">
        <v>79</v>
      </c>
      <c r="Q928" s="3" t="s">
        <v>116</v>
      </c>
      <c r="R928" s="3" t="s">
        <v>116</v>
      </c>
      <c r="S928" s="3" t="s">
        <v>280</v>
      </c>
      <c r="T928" s="2">
        <v>4128</v>
      </c>
      <c r="U928" s="3" t="s">
        <v>81</v>
      </c>
      <c r="V928" s="3"/>
      <c r="W928" s="3" t="s">
        <v>39</v>
      </c>
      <c r="X928" s="3" t="s">
        <v>40</v>
      </c>
      <c r="Y928" s="3"/>
      <c r="Z928" s="3"/>
      <c r="AA928" s="3" t="s">
        <v>41</v>
      </c>
    </row>
    <row r="929" spans="1:27" x14ac:dyDescent="0.2">
      <c r="A929" s="5">
        <v>3689</v>
      </c>
      <c r="B929">
        <v>40245</v>
      </c>
      <c r="C929" s="3" t="s">
        <v>1745</v>
      </c>
      <c r="D929" s="3" t="s">
        <v>1746</v>
      </c>
      <c r="E929" s="3" t="s">
        <v>78</v>
      </c>
      <c r="F929" s="3" t="s">
        <v>273</v>
      </c>
      <c r="G929" s="3" t="s">
        <v>274</v>
      </c>
      <c r="H929" s="3" t="s">
        <v>32</v>
      </c>
      <c r="I929" s="3" t="s">
        <v>274</v>
      </c>
      <c r="J929" s="3" t="s">
        <v>81</v>
      </c>
      <c r="K929" s="3" t="s">
        <v>275</v>
      </c>
      <c r="L929" s="3" t="s">
        <v>95</v>
      </c>
      <c r="M929" t="b">
        <v>1</v>
      </c>
      <c r="N929" s="3" t="s">
        <v>84</v>
      </c>
      <c r="O929" s="3" t="s">
        <v>273</v>
      </c>
      <c r="P929" s="3" t="s">
        <v>79</v>
      </c>
      <c r="Q929" s="3" t="s">
        <v>116</v>
      </c>
      <c r="R929" s="3" t="s">
        <v>116</v>
      </c>
      <c r="S929" s="3"/>
      <c r="T929" s="2">
        <v>4128</v>
      </c>
      <c r="U929" s="3" t="s">
        <v>81</v>
      </c>
      <c r="V929" s="3"/>
      <c r="W929" s="3" t="s">
        <v>39</v>
      </c>
      <c r="X929" s="3" t="s">
        <v>40</v>
      </c>
      <c r="Y929" s="3"/>
      <c r="Z929" s="3"/>
      <c r="AA929" s="3" t="s">
        <v>41</v>
      </c>
    </row>
    <row r="930" spans="1:27" x14ac:dyDescent="0.2">
      <c r="A930" s="5">
        <v>3690</v>
      </c>
      <c r="C930" s="3"/>
      <c r="D930" s="3" t="s">
        <v>1747</v>
      </c>
      <c r="E930" s="3" t="s">
        <v>46</v>
      </c>
      <c r="F930" s="3" t="s">
        <v>46</v>
      </c>
      <c r="G930" s="3" t="s">
        <v>235</v>
      </c>
      <c r="H930" s="3" t="s">
        <v>32</v>
      </c>
      <c r="I930" s="3" t="s">
        <v>236</v>
      </c>
      <c r="J930" s="3" t="s">
        <v>48</v>
      </c>
      <c r="K930" s="3" t="s">
        <v>237</v>
      </c>
      <c r="L930" s="3" t="s">
        <v>83</v>
      </c>
      <c r="M930" t="b">
        <v>1</v>
      </c>
      <c r="N930" s="3" t="s">
        <v>46</v>
      </c>
      <c r="O930" s="3" t="s">
        <v>46</v>
      </c>
      <c r="P930" s="3" t="s">
        <v>46</v>
      </c>
      <c r="Q930" s="3" t="s">
        <v>46</v>
      </c>
      <c r="R930" s="3" t="s">
        <v>46</v>
      </c>
      <c r="S930" s="3"/>
      <c r="T930" s="2">
        <v>6009</v>
      </c>
      <c r="U930" s="3" t="s">
        <v>83</v>
      </c>
      <c r="V930" s="3"/>
      <c r="W930" s="3" t="s">
        <v>39</v>
      </c>
      <c r="X930" s="3" t="s">
        <v>40</v>
      </c>
      <c r="Y930" s="3"/>
      <c r="Z930" s="3"/>
      <c r="AA930" s="3" t="s">
        <v>41</v>
      </c>
    </row>
    <row r="931" spans="1:27" x14ac:dyDescent="0.2">
      <c r="A931" s="5">
        <v>3691</v>
      </c>
      <c r="B931">
        <v>40256</v>
      </c>
      <c r="C931" s="3"/>
      <c r="D931" s="3" t="s">
        <v>1748</v>
      </c>
      <c r="E931" s="3" t="s">
        <v>46</v>
      </c>
      <c r="F931" s="3" t="s">
        <v>46</v>
      </c>
      <c r="G931" s="3" t="s">
        <v>137</v>
      </c>
      <c r="H931" s="3" t="s">
        <v>32</v>
      </c>
      <c r="I931" s="3" t="s">
        <v>137</v>
      </c>
      <c r="J931" s="3" t="s">
        <v>48</v>
      </c>
      <c r="K931" s="3" t="s">
        <v>138</v>
      </c>
      <c r="L931" s="3" t="s">
        <v>83</v>
      </c>
      <c r="M931" t="b">
        <v>1</v>
      </c>
      <c r="N931" s="3" t="s">
        <v>46</v>
      </c>
      <c r="O931" s="3" t="s">
        <v>46</v>
      </c>
      <c r="P931" s="3" t="s">
        <v>46</v>
      </c>
      <c r="Q931" s="3" t="s">
        <v>46</v>
      </c>
      <c r="R931" s="3" t="s">
        <v>46</v>
      </c>
      <c r="S931" s="3"/>
      <c r="T931" s="2">
        <v>6019</v>
      </c>
      <c r="U931" s="3" t="s">
        <v>83</v>
      </c>
      <c r="V931" s="3"/>
      <c r="W931" s="3" t="s">
        <v>39</v>
      </c>
      <c r="X931" s="3" t="s">
        <v>40</v>
      </c>
      <c r="Y931" s="3"/>
      <c r="Z931" s="3"/>
      <c r="AA931" s="3" t="s">
        <v>41</v>
      </c>
    </row>
    <row r="932" spans="1:27" x14ac:dyDescent="0.2">
      <c r="A932" s="5">
        <v>3692</v>
      </c>
      <c r="B932">
        <v>39866</v>
      </c>
      <c r="C932" s="3" t="s">
        <v>1749</v>
      </c>
      <c r="D932" s="3" t="s">
        <v>1750</v>
      </c>
      <c r="E932" s="3" t="s">
        <v>1158</v>
      </c>
      <c r="F932" s="3" t="s">
        <v>1159</v>
      </c>
      <c r="G932" s="3" t="s">
        <v>586</v>
      </c>
      <c r="H932" s="3" t="s">
        <v>32</v>
      </c>
      <c r="I932" s="3" t="s">
        <v>586</v>
      </c>
      <c r="J932" s="3" t="s">
        <v>48</v>
      </c>
      <c r="K932" s="3" t="s">
        <v>587</v>
      </c>
      <c r="L932" s="3" t="s">
        <v>83</v>
      </c>
      <c r="M932" t="b">
        <v>1</v>
      </c>
      <c r="N932" s="3" t="s">
        <v>139</v>
      </c>
      <c r="O932" s="3" t="s">
        <v>1159</v>
      </c>
      <c r="P932" s="3" t="s">
        <v>1159</v>
      </c>
      <c r="Q932" s="3" t="s">
        <v>36</v>
      </c>
      <c r="R932" s="3" t="s">
        <v>74</v>
      </c>
      <c r="S932" s="3"/>
      <c r="T932" s="2">
        <v>6023</v>
      </c>
      <c r="U932" s="3" t="s">
        <v>83</v>
      </c>
      <c r="V932" s="3"/>
      <c r="W932" s="3" t="s">
        <v>39</v>
      </c>
      <c r="X932" s="3" t="s">
        <v>40</v>
      </c>
      <c r="Y932" s="3"/>
      <c r="Z932" s="3">
        <v>2060</v>
      </c>
      <c r="AA932" s="3" t="s">
        <v>221</v>
      </c>
    </row>
    <row r="933" spans="1:27" x14ac:dyDescent="0.2">
      <c r="A933" s="5">
        <v>3693</v>
      </c>
      <c r="B933">
        <v>36180</v>
      </c>
      <c r="C933" s="3"/>
      <c r="D933" s="3" t="s">
        <v>1751</v>
      </c>
      <c r="E933" s="3" t="s">
        <v>46</v>
      </c>
      <c r="F933" s="3" t="s">
        <v>46</v>
      </c>
      <c r="G933" s="3" t="s">
        <v>158</v>
      </c>
      <c r="H933" s="3" t="s">
        <v>32</v>
      </c>
      <c r="I933" s="3" t="s">
        <v>158</v>
      </c>
      <c r="J933" s="3" t="s">
        <v>48</v>
      </c>
      <c r="K933" s="3" t="s">
        <v>159</v>
      </c>
      <c r="L933" s="3" t="s">
        <v>83</v>
      </c>
      <c r="M933" t="b">
        <v>1</v>
      </c>
      <c r="N933" s="3" t="s">
        <v>46</v>
      </c>
      <c r="O933" s="3" t="s">
        <v>46</v>
      </c>
      <c r="P933" s="3" t="s">
        <v>46</v>
      </c>
      <c r="Q933" s="3" t="s">
        <v>46</v>
      </c>
      <c r="R933" s="3" t="s">
        <v>46</v>
      </c>
      <c r="S933" s="3"/>
      <c r="T933" s="2">
        <v>6114</v>
      </c>
      <c r="U933" s="3" t="s">
        <v>83</v>
      </c>
      <c r="V933" s="3"/>
      <c r="W933" s="3" t="s">
        <v>39</v>
      </c>
      <c r="X933" s="3" t="s">
        <v>40</v>
      </c>
      <c r="Y933" s="3"/>
      <c r="Z933" s="3"/>
      <c r="AA933" s="3" t="s">
        <v>41</v>
      </c>
    </row>
    <row r="934" spans="1:27" x14ac:dyDescent="0.2">
      <c r="A934" s="5">
        <v>3694</v>
      </c>
      <c r="B934">
        <v>40040</v>
      </c>
      <c r="C934" s="3" t="s">
        <v>1752</v>
      </c>
      <c r="D934" s="3" t="s">
        <v>1753</v>
      </c>
      <c r="E934" s="3" t="s">
        <v>78</v>
      </c>
      <c r="F934" s="3" t="s">
        <v>79</v>
      </c>
      <c r="G934" s="3" t="s">
        <v>1125</v>
      </c>
      <c r="H934" s="3" t="s">
        <v>32</v>
      </c>
      <c r="I934" s="3" t="s">
        <v>1125</v>
      </c>
      <c r="J934" s="3" t="s">
        <v>81</v>
      </c>
      <c r="K934" s="3" t="s">
        <v>743</v>
      </c>
      <c r="L934" s="3" t="s">
        <v>83</v>
      </c>
      <c r="M934" t="b">
        <v>1</v>
      </c>
      <c r="N934" s="3" t="s">
        <v>84</v>
      </c>
      <c r="O934" s="3" t="s">
        <v>79</v>
      </c>
      <c r="P934" s="3" t="s">
        <v>79</v>
      </c>
      <c r="Q934" s="3" t="s">
        <v>81</v>
      </c>
      <c r="R934" s="3" t="s">
        <v>85</v>
      </c>
      <c r="S934" s="3"/>
      <c r="T934" s="2">
        <v>6122</v>
      </c>
      <c r="U934" s="3" t="s">
        <v>81</v>
      </c>
      <c r="V934" s="3"/>
      <c r="W934" s="3" t="s">
        <v>39</v>
      </c>
      <c r="X934" s="3" t="s">
        <v>40</v>
      </c>
      <c r="Y934" s="3"/>
      <c r="Z934" s="3"/>
      <c r="AA934" s="3" t="s">
        <v>41</v>
      </c>
    </row>
    <row r="935" spans="1:27" x14ac:dyDescent="0.2">
      <c r="A935" s="5">
        <v>3695</v>
      </c>
      <c r="C935" s="3"/>
      <c r="D935" s="3" t="s">
        <v>1754</v>
      </c>
      <c r="E935" s="3" t="s">
        <v>240</v>
      </c>
      <c r="F935" s="3" t="s">
        <v>241</v>
      </c>
      <c r="G935" s="3" t="s">
        <v>242</v>
      </c>
      <c r="H935" s="3" t="s">
        <v>32</v>
      </c>
      <c r="I935" s="3" t="s">
        <v>242</v>
      </c>
      <c r="J935" s="3" t="s">
        <v>48</v>
      </c>
      <c r="K935" s="3" t="s">
        <v>243</v>
      </c>
      <c r="L935" s="3" t="s">
        <v>244</v>
      </c>
      <c r="M935" t="b">
        <v>1</v>
      </c>
      <c r="N935" s="3" t="s">
        <v>139</v>
      </c>
      <c r="O935" s="3" t="s">
        <v>241</v>
      </c>
      <c r="P935" s="3" t="s">
        <v>241</v>
      </c>
      <c r="Q935" s="3" t="s">
        <v>36</v>
      </c>
      <c r="R935" s="3" t="s">
        <v>54</v>
      </c>
      <c r="S935" s="3"/>
      <c r="T935" s="2">
        <v>8016</v>
      </c>
      <c r="U935" s="3" t="s">
        <v>244</v>
      </c>
      <c r="V935" s="3"/>
      <c r="W935" s="3" t="s">
        <v>39</v>
      </c>
      <c r="X935" s="3" t="s">
        <v>40</v>
      </c>
      <c r="Y935" s="3"/>
      <c r="Z935" s="3"/>
      <c r="AA935" s="3" t="s">
        <v>41</v>
      </c>
    </row>
    <row r="936" spans="1:27" x14ac:dyDescent="0.2">
      <c r="A936" s="5">
        <v>3696</v>
      </c>
      <c r="B936">
        <v>40243</v>
      </c>
      <c r="C936" s="3" t="s">
        <v>1755</v>
      </c>
      <c r="D936" s="3" t="s">
        <v>1756</v>
      </c>
      <c r="E936" s="3" t="s">
        <v>240</v>
      </c>
      <c r="F936" s="3" t="s">
        <v>241</v>
      </c>
      <c r="G936" s="3" t="s">
        <v>242</v>
      </c>
      <c r="H936" s="3" t="s">
        <v>32</v>
      </c>
      <c r="I936" s="3" t="s">
        <v>242</v>
      </c>
      <c r="J936" s="3" t="s">
        <v>48</v>
      </c>
      <c r="K936" s="3" t="s">
        <v>243</v>
      </c>
      <c r="L936" s="3" t="s">
        <v>244</v>
      </c>
      <c r="M936" t="b">
        <v>1</v>
      </c>
      <c r="N936" s="3" t="s">
        <v>139</v>
      </c>
      <c r="O936" s="3" t="s">
        <v>241</v>
      </c>
      <c r="P936" s="3" t="s">
        <v>241</v>
      </c>
      <c r="Q936" s="3" t="s">
        <v>36</v>
      </c>
      <c r="R936" s="3" t="s">
        <v>54</v>
      </c>
      <c r="S936" s="3"/>
      <c r="T936" s="2">
        <v>8016</v>
      </c>
      <c r="U936" s="3" t="s">
        <v>244</v>
      </c>
      <c r="V936" s="3"/>
      <c r="W936" s="3" t="s">
        <v>39</v>
      </c>
      <c r="X936" s="3" t="s">
        <v>40</v>
      </c>
      <c r="Y936" s="3"/>
      <c r="Z936" s="3">
        <v>1993</v>
      </c>
      <c r="AA936" s="3" t="s">
        <v>639</v>
      </c>
    </row>
    <row r="937" spans="1:27" x14ac:dyDescent="0.2">
      <c r="A937" s="5">
        <v>3697</v>
      </c>
      <c r="B937">
        <v>40148</v>
      </c>
      <c r="C937" s="3"/>
      <c r="D937" s="3" t="s">
        <v>1757</v>
      </c>
      <c r="E937" s="3" t="s">
        <v>78</v>
      </c>
      <c r="F937" s="3" t="s">
        <v>273</v>
      </c>
      <c r="G937" s="3" t="s">
        <v>274</v>
      </c>
      <c r="H937" s="3" t="s">
        <v>32</v>
      </c>
      <c r="I937" s="3" t="s">
        <v>274</v>
      </c>
      <c r="J937" s="3" t="s">
        <v>81</v>
      </c>
      <c r="K937" s="3" t="s">
        <v>275</v>
      </c>
      <c r="L937" s="3" t="s">
        <v>95</v>
      </c>
      <c r="M937" t="b">
        <v>1</v>
      </c>
      <c r="N937" s="3" t="s">
        <v>84</v>
      </c>
      <c r="O937" s="3" t="s">
        <v>273</v>
      </c>
      <c r="P937" s="3" t="s">
        <v>79</v>
      </c>
      <c r="Q937" s="3" t="s">
        <v>116</v>
      </c>
      <c r="R937" s="3" t="s">
        <v>116</v>
      </c>
      <c r="S937" s="3"/>
      <c r="T937" s="2">
        <v>4128</v>
      </c>
      <c r="U937" s="3" t="s">
        <v>81</v>
      </c>
      <c r="V937" s="3"/>
      <c r="W937" s="3" t="s">
        <v>39</v>
      </c>
      <c r="X937" s="3" t="s">
        <v>40</v>
      </c>
      <c r="Y937" s="3"/>
      <c r="Z937" s="3"/>
      <c r="AA937" s="3" t="s">
        <v>41</v>
      </c>
    </row>
    <row r="938" spans="1:27" x14ac:dyDescent="0.2">
      <c r="A938" s="5">
        <v>3698</v>
      </c>
      <c r="B938">
        <v>40149</v>
      </c>
      <c r="C938" s="3"/>
      <c r="D938" s="3" t="s">
        <v>1758</v>
      </c>
      <c r="E938" s="3" t="s">
        <v>78</v>
      </c>
      <c r="F938" s="3" t="s">
        <v>273</v>
      </c>
      <c r="G938" s="3" t="s">
        <v>274</v>
      </c>
      <c r="H938" s="3" t="s">
        <v>32</v>
      </c>
      <c r="I938" s="3" t="s">
        <v>274</v>
      </c>
      <c r="J938" s="3" t="s">
        <v>81</v>
      </c>
      <c r="K938" s="3" t="s">
        <v>275</v>
      </c>
      <c r="L938" s="3" t="s">
        <v>95</v>
      </c>
      <c r="M938" t="b">
        <v>1</v>
      </c>
      <c r="N938" s="3" t="s">
        <v>84</v>
      </c>
      <c r="O938" s="3" t="s">
        <v>273</v>
      </c>
      <c r="P938" s="3" t="s">
        <v>79</v>
      </c>
      <c r="Q938" s="3" t="s">
        <v>116</v>
      </c>
      <c r="R938" s="3" t="s">
        <v>116</v>
      </c>
      <c r="S938" s="3"/>
      <c r="T938" s="2">
        <v>4128</v>
      </c>
      <c r="U938" s="3" t="s">
        <v>81</v>
      </c>
      <c r="V938" s="3"/>
      <c r="W938" s="3" t="s">
        <v>39</v>
      </c>
      <c r="X938" s="3" t="s">
        <v>40</v>
      </c>
      <c r="Y938" s="3"/>
      <c r="Z938" s="3"/>
      <c r="AA938" s="3" t="s">
        <v>41</v>
      </c>
    </row>
    <row r="939" spans="1:27" x14ac:dyDescent="0.2">
      <c r="A939" s="5">
        <v>3699</v>
      </c>
      <c r="B939">
        <v>40021</v>
      </c>
      <c r="C939" s="3"/>
      <c r="D939" s="3" t="s">
        <v>1759</v>
      </c>
      <c r="E939" s="3" t="s">
        <v>78</v>
      </c>
      <c r="F939" s="3" t="s">
        <v>273</v>
      </c>
      <c r="G939" s="3" t="s">
        <v>274</v>
      </c>
      <c r="H939" s="3" t="s">
        <v>32</v>
      </c>
      <c r="I939" s="3" t="s">
        <v>274</v>
      </c>
      <c r="J939" s="3" t="s">
        <v>81</v>
      </c>
      <c r="K939" s="3" t="s">
        <v>275</v>
      </c>
      <c r="L939" s="3" t="s">
        <v>95</v>
      </c>
      <c r="M939" t="b">
        <v>1</v>
      </c>
      <c r="N939" s="3" t="s">
        <v>84</v>
      </c>
      <c r="O939" s="3" t="s">
        <v>273</v>
      </c>
      <c r="P939" s="3" t="s">
        <v>79</v>
      </c>
      <c r="Q939" s="3" t="s">
        <v>116</v>
      </c>
      <c r="R939" s="3" t="s">
        <v>116</v>
      </c>
      <c r="S939" s="3"/>
      <c r="T939" s="2">
        <v>4128</v>
      </c>
      <c r="U939" s="3" t="s">
        <v>81</v>
      </c>
      <c r="V939" s="3"/>
      <c r="W939" s="3" t="s">
        <v>39</v>
      </c>
      <c r="X939" s="3" t="s">
        <v>40</v>
      </c>
      <c r="Y939" s="3"/>
      <c r="Z939" s="3"/>
      <c r="AA939" s="3" t="s">
        <v>41</v>
      </c>
    </row>
    <row r="940" spans="1:27" x14ac:dyDescent="0.2">
      <c r="A940" s="5">
        <v>3700</v>
      </c>
      <c r="B940">
        <v>40020</v>
      </c>
      <c r="C940" s="3"/>
      <c r="D940" s="3" t="s">
        <v>1760</v>
      </c>
      <c r="E940" s="3" t="s">
        <v>78</v>
      </c>
      <c r="F940" s="3" t="s">
        <v>273</v>
      </c>
      <c r="G940" s="3" t="s">
        <v>274</v>
      </c>
      <c r="H940" s="3" t="s">
        <v>32</v>
      </c>
      <c r="I940" s="3" t="s">
        <v>274</v>
      </c>
      <c r="J940" s="3" t="s">
        <v>81</v>
      </c>
      <c r="K940" s="3" t="s">
        <v>275</v>
      </c>
      <c r="L940" s="3" t="s">
        <v>95</v>
      </c>
      <c r="M940" t="b">
        <v>1</v>
      </c>
      <c r="N940" s="3" t="s">
        <v>84</v>
      </c>
      <c r="O940" s="3" t="s">
        <v>273</v>
      </c>
      <c r="P940" s="3" t="s">
        <v>79</v>
      </c>
      <c r="Q940" s="3" t="s">
        <v>116</v>
      </c>
      <c r="R940" s="3" t="s">
        <v>116</v>
      </c>
      <c r="S940" s="3"/>
      <c r="T940" s="2">
        <v>4128</v>
      </c>
      <c r="U940" s="3" t="s">
        <v>81</v>
      </c>
      <c r="V940" s="3"/>
      <c r="W940" s="3" t="s">
        <v>39</v>
      </c>
      <c r="X940" s="3" t="s">
        <v>40</v>
      </c>
      <c r="Y940" s="3"/>
      <c r="Z940" s="3"/>
      <c r="AA940" s="3" t="s">
        <v>41</v>
      </c>
    </row>
    <row r="941" spans="1:27" x14ac:dyDescent="0.2">
      <c r="A941" s="5">
        <v>3701</v>
      </c>
      <c r="B941">
        <v>35139</v>
      </c>
      <c r="C941" s="3"/>
      <c r="D941" s="3" t="s">
        <v>1761</v>
      </c>
      <c r="E941" s="3" t="s">
        <v>1762</v>
      </c>
      <c r="F941" s="3" t="s">
        <v>1762</v>
      </c>
      <c r="G941" s="3" t="s">
        <v>1763</v>
      </c>
      <c r="H941" s="3" t="s">
        <v>1764</v>
      </c>
      <c r="I941" s="3" t="s">
        <v>1765</v>
      </c>
      <c r="J941" s="3" t="s">
        <v>31</v>
      </c>
      <c r="K941" s="3" t="s">
        <v>1766</v>
      </c>
      <c r="L941" s="3" t="s">
        <v>31</v>
      </c>
      <c r="M941" t="b">
        <v>1</v>
      </c>
      <c r="N941" s="3" t="s">
        <v>35</v>
      </c>
      <c r="O941" s="3" t="s">
        <v>1762</v>
      </c>
      <c r="P941" s="3" t="s">
        <v>1762</v>
      </c>
      <c r="Q941" s="3" t="s">
        <v>1767</v>
      </c>
      <c r="R941" s="3" t="s">
        <v>1768</v>
      </c>
      <c r="S941" s="3"/>
      <c r="T941" s="2">
        <v>2072</v>
      </c>
      <c r="U941" s="3" t="s">
        <v>1769</v>
      </c>
      <c r="V941" s="3"/>
      <c r="W941" s="3" t="s">
        <v>39</v>
      </c>
      <c r="X941" s="3" t="s">
        <v>40</v>
      </c>
      <c r="Y941" s="3"/>
      <c r="Z941" s="3"/>
      <c r="AA941" s="3" t="s">
        <v>41</v>
      </c>
    </row>
    <row r="942" spans="1:27" x14ac:dyDescent="0.2">
      <c r="A942" s="5">
        <v>3702</v>
      </c>
      <c r="B942">
        <v>36905</v>
      </c>
      <c r="C942" s="3" t="s">
        <v>1770</v>
      </c>
      <c r="D942" s="3" t="s">
        <v>1771</v>
      </c>
      <c r="E942" s="3" t="s">
        <v>1762</v>
      </c>
      <c r="F942" s="3" t="s">
        <v>1762</v>
      </c>
      <c r="G942" s="3" t="s">
        <v>1763</v>
      </c>
      <c r="H942" s="3" t="s">
        <v>1764</v>
      </c>
      <c r="I942" s="3" t="s">
        <v>1765</v>
      </c>
      <c r="J942" s="3" t="s">
        <v>31</v>
      </c>
      <c r="K942" s="3" t="s">
        <v>1766</v>
      </c>
      <c r="L942" s="3" t="s">
        <v>31</v>
      </c>
      <c r="M942" t="b">
        <v>1</v>
      </c>
      <c r="N942" s="3" t="s">
        <v>35</v>
      </c>
      <c r="O942" s="3" t="s">
        <v>1762</v>
      </c>
      <c r="P942" s="3" t="s">
        <v>1762</v>
      </c>
      <c r="Q942" s="3" t="s">
        <v>1767</v>
      </c>
      <c r="R942" s="3" t="s">
        <v>1768</v>
      </c>
      <c r="S942" s="3" t="s">
        <v>1772</v>
      </c>
      <c r="T942" s="2">
        <v>2072</v>
      </c>
      <c r="U942" s="3" t="s">
        <v>1769</v>
      </c>
      <c r="V942" s="3"/>
      <c r="W942" s="3" t="s">
        <v>39</v>
      </c>
      <c r="X942" s="3" t="s">
        <v>40</v>
      </c>
      <c r="Y942" s="3"/>
      <c r="Z942" s="3"/>
      <c r="AA942" s="3" t="s">
        <v>41</v>
      </c>
    </row>
    <row r="943" spans="1:27" x14ac:dyDescent="0.2">
      <c r="A943" s="5">
        <v>3703</v>
      </c>
      <c r="B943">
        <v>36906</v>
      </c>
      <c r="C943" s="3" t="s">
        <v>1773</v>
      </c>
      <c r="D943" s="3" t="s">
        <v>1774</v>
      </c>
      <c r="E943" s="3" t="s">
        <v>1775</v>
      </c>
      <c r="F943" s="3" t="s">
        <v>1775</v>
      </c>
      <c r="G943" s="3" t="s">
        <v>1765</v>
      </c>
      <c r="H943" s="3" t="s">
        <v>1764</v>
      </c>
      <c r="I943" s="3" t="s">
        <v>1765</v>
      </c>
      <c r="J943" s="3" t="s">
        <v>31</v>
      </c>
      <c r="K943" s="3" t="s">
        <v>1766</v>
      </c>
      <c r="L943" s="3" t="s">
        <v>31</v>
      </c>
      <c r="M943" t="b">
        <v>1</v>
      </c>
      <c r="N943" s="3" t="s">
        <v>35</v>
      </c>
      <c r="O943" s="3" t="s">
        <v>1775</v>
      </c>
      <c r="P943" s="3" t="s">
        <v>1775</v>
      </c>
      <c r="Q943" s="3" t="s">
        <v>1767</v>
      </c>
      <c r="R943" s="3" t="s">
        <v>1768</v>
      </c>
      <c r="S943" s="3" t="s">
        <v>1772</v>
      </c>
      <c r="T943" s="2">
        <v>2072</v>
      </c>
      <c r="U943" s="3" t="s">
        <v>1769</v>
      </c>
      <c r="V943" s="3" t="s">
        <v>1776</v>
      </c>
      <c r="W943" s="3" t="s">
        <v>39</v>
      </c>
      <c r="X943" s="3" t="s">
        <v>40</v>
      </c>
      <c r="Y943" s="3"/>
      <c r="Z943" s="3"/>
      <c r="AA943" s="3" t="s">
        <v>41</v>
      </c>
    </row>
    <row r="944" spans="1:27" x14ac:dyDescent="0.2">
      <c r="A944" s="5">
        <v>3704</v>
      </c>
      <c r="B944">
        <v>37398</v>
      </c>
      <c r="C944" s="3" t="s">
        <v>1777</v>
      </c>
      <c r="D944" s="3" t="s">
        <v>1778</v>
      </c>
      <c r="E944" s="3" t="s">
        <v>1762</v>
      </c>
      <c r="F944" s="3" t="s">
        <v>1762</v>
      </c>
      <c r="G944" s="3" t="s">
        <v>1763</v>
      </c>
      <c r="H944" s="3" t="s">
        <v>1764</v>
      </c>
      <c r="I944" s="3" t="s">
        <v>1765</v>
      </c>
      <c r="J944" s="3" t="s">
        <v>31</v>
      </c>
      <c r="K944" s="3" t="s">
        <v>1766</v>
      </c>
      <c r="L944" s="3" t="s">
        <v>31</v>
      </c>
      <c r="M944" t="b">
        <v>1</v>
      </c>
      <c r="N944" s="3" t="s">
        <v>35</v>
      </c>
      <c r="O944" s="3" t="s">
        <v>1762</v>
      </c>
      <c r="P944" s="3" t="s">
        <v>1762</v>
      </c>
      <c r="Q944" s="3" t="s">
        <v>1767</v>
      </c>
      <c r="R944" s="3" t="s">
        <v>1768</v>
      </c>
      <c r="S944" s="3" t="s">
        <v>1680</v>
      </c>
      <c r="T944" s="2">
        <v>2072</v>
      </c>
      <c r="U944" s="3" t="s">
        <v>1769</v>
      </c>
      <c r="V944" s="3"/>
      <c r="W944" s="3" t="s">
        <v>39</v>
      </c>
      <c r="X944" s="3" t="s">
        <v>40</v>
      </c>
      <c r="Y944" s="3"/>
      <c r="Z944" s="3"/>
      <c r="AA944" s="3" t="s">
        <v>41</v>
      </c>
    </row>
    <row r="945" spans="1:27" x14ac:dyDescent="0.2">
      <c r="A945" s="5">
        <v>3705</v>
      </c>
      <c r="B945">
        <v>37555</v>
      </c>
      <c r="C945" s="3" t="s">
        <v>1779</v>
      </c>
      <c r="D945" s="3" t="s">
        <v>1780</v>
      </c>
      <c r="E945" s="3" t="s">
        <v>1762</v>
      </c>
      <c r="F945" s="3" t="s">
        <v>1762</v>
      </c>
      <c r="G945" s="3" t="s">
        <v>1763</v>
      </c>
      <c r="H945" s="3" t="s">
        <v>1764</v>
      </c>
      <c r="I945" s="3" t="s">
        <v>1765</v>
      </c>
      <c r="J945" s="3" t="s">
        <v>31</v>
      </c>
      <c r="K945" s="3" t="s">
        <v>1766</v>
      </c>
      <c r="L945" s="3" t="s">
        <v>31</v>
      </c>
      <c r="M945" t="b">
        <v>1</v>
      </c>
      <c r="N945" s="3" t="s">
        <v>35</v>
      </c>
      <c r="O945" s="3" t="s">
        <v>1762</v>
      </c>
      <c r="P945" s="3" t="s">
        <v>1762</v>
      </c>
      <c r="Q945" s="3" t="s">
        <v>1767</v>
      </c>
      <c r="R945" s="3" t="s">
        <v>1768</v>
      </c>
      <c r="S945" s="3"/>
      <c r="T945" s="2">
        <v>2072</v>
      </c>
      <c r="U945" s="3" t="s">
        <v>1769</v>
      </c>
      <c r="V945" s="3"/>
      <c r="W945" s="3" t="s">
        <v>39</v>
      </c>
      <c r="X945" s="3" t="s">
        <v>40</v>
      </c>
      <c r="Y945" s="3"/>
      <c r="Z945" s="3"/>
      <c r="AA945" s="3" t="s">
        <v>41</v>
      </c>
    </row>
    <row r="946" spans="1:27" x14ac:dyDescent="0.2">
      <c r="A946" s="5">
        <v>3706</v>
      </c>
      <c r="B946">
        <v>38087</v>
      </c>
      <c r="C946" s="3"/>
      <c r="D946" s="3" t="s">
        <v>1781</v>
      </c>
      <c r="E946" s="3" t="s">
        <v>1762</v>
      </c>
      <c r="F946" s="3" t="s">
        <v>1762</v>
      </c>
      <c r="G946" s="3" t="s">
        <v>1763</v>
      </c>
      <c r="H946" s="3" t="s">
        <v>1764</v>
      </c>
      <c r="I946" s="3" t="s">
        <v>1765</v>
      </c>
      <c r="J946" s="3" t="s">
        <v>31</v>
      </c>
      <c r="K946" s="3" t="s">
        <v>1766</v>
      </c>
      <c r="L946" s="3" t="s">
        <v>31</v>
      </c>
      <c r="M946" t="b">
        <v>1</v>
      </c>
      <c r="N946" s="3" t="s">
        <v>35</v>
      </c>
      <c r="O946" s="3" t="s">
        <v>1762</v>
      </c>
      <c r="P946" s="3" t="s">
        <v>1762</v>
      </c>
      <c r="Q946" s="3" t="s">
        <v>1767</v>
      </c>
      <c r="R946" s="3" t="s">
        <v>1768</v>
      </c>
      <c r="S946" s="3"/>
      <c r="T946" s="2">
        <v>2072</v>
      </c>
      <c r="U946" s="3" t="s">
        <v>1769</v>
      </c>
      <c r="V946" s="3"/>
      <c r="W946" s="3" t="s">
        <v>39</v>
      </c>
      <c r="X946" s="3" t="s">
        <v>40</v>
      </c>
      <c r="Y946" s="3"/>
      <c r="Z946" s="3"/>
      <c r="AA946" s="3" t="s">
        <v>41</v>
      </c>
    </row>
    <row r="947" spans="1:27" x14ac:dyDescent="0.2">
      <c r="A947" s="5">
        <v>3707</v>
      </c>
      <c r="B947">
        <v>38525</v>
      </c>
      <c r="C947" s="3" t="s">
        <v>1782</v>
      </c>
      <c r="D947" s="3" t="s">
        <v>1783</v>
      </c>
      <c r="E947" s="3" t="s">
        <v>1762</v>
      </c>
      <c r="F947" s="3" t="s">
        <v>1762</v>
      </c>
      <c r="G947" s="3" t="s">
        <v>1763</v>
      </c>
      <c r="H947" s="3" t="s">
        <v>1764</v>
      </c>
      <c r="I947" s="3" t="s">
        <v>1765</v>
      </c>
      <c r="J947" s="3" t="s">
        <v>31</v>
      </c>
      <c r="K947" s="3" t="s">
        <v>1766</v>
      </c>
      <c r="L947" s="3" t="s">
        <v>31</v>
      </c>
      <c r="M947" t="b">
        <v>1</v>
      </c>
      <c r="N947" s="3" t="s">
        <v>35</v>
      </c>
      <c r="O947" s="3" t="s">
        <v>1762</v>
      </c>
      <c r="P947" s="3" t="s">
        <v>1762</v>
      </c>
      <c r="Q947" s="3" t="s">
        <v>1767</v>
      </c>
      <c r="R947" s="3" t="s">
        <v>1768</v>
      </c>
      <c r="S947" s="3"/>
      <c r="T947" s="2">
        <v>2072</v>
      </c>
      <c r="U947" s="3" t="s">
        <v>1769</v>
      </c>
      <c r="V947" s="3"/>
      <c r="W947" s="3" t="s">
        <v>39</v>
      </c>
      <c r="X947" s="3" t="s">
        <v>40</v>
      </c>
      <c r="Y947" s="3"/>
      <c r="Z947" s="3"/>
      <c r="AA947" s="3" t="s">
        <v>1784</v>
      </c>
    </row>
    <row r="948" spans="1:27" x14ac:dyDescent="0.2">
      <c r="A948" s="5">
        <v>3708</v>
      </c>
      <c r="B948">
        <v>38694</v>
      </c>
      <c r="C948" s="3"/>
      <c r="D948" s="3" t="s">
        <v>1785</v>
      </c>
      <c r="E948" s="3" t="s">
        <v>1762</v>
      </c>
      <c r="F948" s="3" t="s">
        <v>1762</v>
      </c>
      <c r="G948" s="3" t="s">
        <v>1763</v>
      </c>
      <c r="H948" s="3" t="s">
        <v>1764</v>
      </c>
      <c r="I948" s="3" t="s">
        <v>1765</v>
      </c>
      <c r="J948" s="3" t="s">
        <v>31</v>
      </c>
      <c r="K948" s="3" t="s">
        <v>1766</v>
      </c>
      <c r="L948" s="3" t="s">
        <v>31</v>
      </c>
      <c r="M948" t="b">
        <v>1</v>
      </c>
      <c r="N948" s="3" t="s">
        <v>35</v>
      </c>
      <c r="O948" s="3" t="s">
        <v>1762</v>
      </c>
      <c r="P948" s="3" t="s">
        <v>1762</v>
      </c>
      <c r="Q948" s="3" t="s">
        <v>1767</v>
      </c>
      <c r="R948" s="3" t="s">
        <v>1768</v>
      </c>
      <c r="S948" s="3"/>
      <c r="T948" s="2">
        <v>2072</v>
      </c>
      <c r="U948" s="3" t="s">
        <v>1769</v>
      </c>
      <c r="V948" s="3"/>
      <c r="W948" s="3" t="s">
        <v>39</v>
      </c>
      <c r="X948" s="3" t="s">
        <v>40</v>
      </c>
      <c r="Y948" s="3"/>
      <c r="Z948" s="3"/>
      <c r="AA948" s="3" t="s">
        <v>41</v>
      </c>
    </row>
    <row r="949" spans="1:27" x14ac:dyDescent="0.2">
      <c r="A949" s="5">
        <v>3709</v>
      </c>
      <c r="B949">
        <v>38734</v>
      </c>
      <c r="C949" s="3"/>
      <c r="D949" s="3" t="s">
        <v>1786</v>
      </c>
      <c r="E949" s="3" t="s">
        <v>1762</v>
      </c>
      <c r="F949" s="3" t="s">
        <v>1762</v>
      </c>
      <c r="G949" s="3" t="s">
        <v>1763</v>
      </c>
      <c r="H949" s="3" t="s">
        <v>1764</v>
      </c>
      <c r="I949" s="3" t="s">
        <v>1765</v>
      </c>
      <c r="J949" s="3" t="s">
        <v>31</v>
      </c>
      <c r="K949" s="3" t="s">
        <v>1766</v>
      </c>
      <c r="L949" s="3" t="s">
        <v>31</v>
      </c>
      <c r="M949" t="b">
        <v>1</v>
      </c>
      <c r="N949" s="3" t="s">
        <v>35</v>
      </c>
      <c r="O949" s="3" t="s">
        <v>1762</v>
      </c>
      <c r="P949" s="3" t="s">
        <v>1762</v>
      </c>
      <c r="Q949" s="3" t="s">
        <v>1767</v>
      </c>
      <c r="R949" s="3" t="s">
        <v>1768</v>
      </c>
      <c r="S949" s="3"/>
      <c r="T949" s="2">
        <v>2072</v>
      </c>
      <c r="U949" s="3" t="s">
        <v>1769</v>
      </c>
      <c r="V949" s="3"/>
      <c r="W949" s="3" t="s">
        <v>39</v>
      </c>
      <c r="X949" s="3" t="s">
        <v>40</v>
      </c>
      <c r="Y949" s="3"/>
      <c r="Z949" s="3"/>
      <c r="AA949" s="3" t="s">
        <v>41</v>
      </c>
    </row>
    <row r="950" spans="1:27" x14ac:dyDescent="0.2">
      <c r="A950" s="5">
        <v>3710</v>
      </c>
      <c r="B950">
        <v>38973</v>
      </c>
      <c r="C950" s="3"/>
      <c r="D950" s="3" t="s">
        <v>1787</v>
      </c>
      <c r="E950" s="3" t="s">
        <v>1762</v>
      </c>
      <c r="F950" s="3" t="s">
        <v>1762</v>
      </c>
      <c r="G950" s="3" t="s">
        <v>1763</v>
      </c>
      <c r="H950" s="3" t="s">
        <v>1764</v>
      </c>
      <c r="I950" s="3" t="s">
        <v>1765</v>
      </c>
      <c r="J950" s="3" t="s">
        <v>31</v>
      </c>
      <c r="K950" s="3" t="s">
        <v>1766</v>
      </c>
      <c r="L950" s="3" t="s">
        <v>31</v>
      </c>
      <c r="M950" t="b">
        <v>1</v>
      </c>
      <c r="N950" s="3" t="s">
        <v>35</v>
      </c>
      <c r="O950" s="3" t="s">
        <v>1762</v>
      </c>
      <c r="P950" s="3" t="s">
        <v>1762</v>
      </c>
      <c r="Q950" s="3" t="s">
        <v>1767</v>
      </c>
      <c r="R950" s="3" t="s">
        <v>1768</v>
      </c>
      <c r="S950" s="3"/>
      <c r="T950" s="2">
        <v>2072</v>
      </c>
      <c r="U950" s="3" t="s">
        <v>1769</v>
      </c>
      <c r="V950" s="3"/>
      <c r="W950" s="3" t="s">
        <v>39</v>
      </c>
      <c r="X950" s="3" t="s">
        <v>40</v>
      </c>
      <c r="Y950" s="3"/>
      <c r="Z950" s="3"/>
      <c r="AA950" s="3" t="s">
        <v>41</v>
      </c>
    </row>
    <row r="951" spans="1:27" x14ac:dyDescent="0.2">
      <c r="A951" s="5">
        <v>3711</v>
      </c>
      <c r="B951">
        <v>38975</v>
      </c>
      <c r="C951" s="3"/>
      <c r="D951" s="3" t="s">
        <v>1788</v>
      </c>
      <c r="E951" s="3" t="s">
        <v>1762</v>
      </c>
      <c r="F951" s="3" t="s">
        <v>1762</v>
      </c>
      <c r="G951" s="3" t="s">
        <v>1763</v>
      </c>
      <c r="H951" s="3" t="s">
        <v>1764</v>
      </c>
      <c r="I951" s="3" t="s">
        <v>1765</v>
      </c>
      <c r="J951" s="3" t="s">
        <v>31</v>
      </c>
      <c r="K951" s="3" t="s">
        <v>1766</v>
      </c>
      <c r="L951" s="3" t="s">
        <v>31</v>
      </c>
      <c r="M951" t="b">
        <v>1</v>
      </c>
      <c r="N951" s="3" t="s">
        <v>35</v>
      </c>
      <c r="O951" s="3" t="s">
        <v>1762</v>
      </c>
      <c r="P951" s="3" t="s">
        <v>1762</v>
      </c>
      <c r="Q951" s="3" t="s">
        <v>1767</v>
      </c>
      <c r="R951" s="3" t="s">
        <v>1768</v>
      </c>
      <c r="S951" s="3"/>
      <c r="T951" s="2">
        <v>2072</v>
      </c>
      <c r="U951" s="3" t="s">
        <v>1769</v>
      </c>
      <c r="V951" s="3"/>
      <c r="W951" s="3" t="s">
        <v>39</v>
      </c>
      <c r="X951" s="3" t="s">
        <v>40</v>
      </c>
      <c r="Y951" s="3"/>
      <c r="Z951" s="3"/>
      <c r="AA951" s="3" t="s">
        <v>41</v>
      </c>
    </row>
    <row r="952" spans="1:27" x14ac:dyDescent="0.2">
      <c r="A952" s="5">
        <v>3712</v>
      </c>
      <c r="B952">
        <v>38988</v>
      </c>
      <c r="C952" s="3"/>
      <c r="D952" s="3" t="s">
        <v>1789</v>
      </c>
      <c r="E952" s="3" t="s">
        <v>1762</v>
      </c>
      <c r="F952" s="3" t="s">
        <v>1762</v>
      </c>
      <c r="G952" s="3" t="s">
        <v>1763</v>
      </c>
      <c r="H952" s="3" t="s">
        <v>1764</v>
      </c>
      <c r="I952" s="3" t="s">
        <v>1765</v>
      </c>
      <c r="J952" s="3" t="s">
        <v>31</v>
      </c>
      <c r="K952" s="3" t="s">
        <v>1766</v>
      </c>
      <c r="L952" s="3" t="s">
        <v>31</v>
      </c>
      <c r="M952" t="b">
        <v>1</v>
      </c>
      <c r="N952" s="3" t="s">
        <v>35</v>
      </c>
      <c r="O952" s="3" t="s">
        <v>1762</v>
      </c>
      <c r="P952" s="3" t="s">
        <v>1762</v>
      </c>
      <c r="Q952" s="3" t="s">
        <v>1767</v>
      </c>
      <c r="R952" s="3" t="s">
        <v>1768</v>
      </c>
      <c r="S952" s="3"/>
      <c r="T952" s="2">
        <v>2072</v>
      </c>
      <c r="U952" s="3" t="s">
        <v>1769</v>
      </c>
      <c r="V952" s="3"/>
      <c r="W952" s="3" t="s">
        <v>39</v>
      </c>
      <c r="X952" s="3" t="s">
        <v>40</v>
      </c>
      <c r="Y952" s="3"/>
      <c r="Z952" s="3"/>
      <c r="AA952" s="3" t="s">
        <v>41</v>
      </c>
    </row>
    <row r="953" spans="1:27" x14ac:dyDescent="0.2">
      <c r="A953" s="5">
        <v>3713</v>
      </c>
      <c r="B953">
        <v>39061</v>
      </c>
      <c r="C953" s="3" t="s">
        <v>1790</v>
      </c>
      <c r="D953" s="3" t="s">
        <v>1791</v>
      </c>
      <c r="E953" s="3" t="s">
        <v>1762</v>
      </c>
      <c r="F953" s="3" t="s">
        <v>1762</v>
      </c>
      <c r="G953" s="3" t="s">
        <v>1792</v>
      </c>
      <c r="H953" s="3" t="s">
        <v>1764</v>
      </c>
      <c r="I953" s="3" t="s">
        <v>1793</v>
      </c>
      <c r="J953" s="3" t="s">
        <v>31</v>
      </c>
      <c r="K953" s="3" t="s">
        <v>1766</v>
      </c>
      <c r="L953" s="3" t="s">
        <v>31</v>
      </c>
      <c r="M953" t="b">
        <v>1</v>
      </c>
      <c r="N953" s="3" t="s">
        <v>35</v>
      </c>
      <c r="O953" s="3" t="s">
        <v>1762</v>
      </c>
      <c r="P953" s="3" t="s">
        <v>1762</v>
      </c>
      <c r="Q953" s="3" t="s">
        <v>1767</v>
      </c>
      <c r="R953" s="3" t="s">
        <v>1768</v>
      </c>
      <c r="S953" s="3"/>
      <c r="T953" s="2">
        <v>2072</v>
      </c>
      <c r="U953" s="3" t="s">
        <v>1769</v>
      </c>
      <c r="V953" s="3"/>
      <c r="W953" s="3" t="s">
        <v>39</v>
      </c>
      <c r="X953" s="3" t="s">
        <v>40</v>
      </c>
      <c r="Y953" s="3"/>
      <c r="Z953" s="3"/>
      <c r="AA953" s="3" t="s">
        <v>41</v>
      </c>
    </row>
    <row r="954" spans="1:27" x14ac:dyDescent="0.2">
      <c r="A954" s="5">
        <v>3714</v>
      </c>
      <c r="B954">
        <v>39315</v>
      </c>
      <c r="C954" s="3" t="s">
        <v>1794</v>
      </c>
      <c r="D954" s="3" t="s">
        <v>1795</v>
      </c>
      <c r="E954" s="3" t="s">
        <v>1762</v>
      </c>
      <c r="F954" s="3" t="s">
        <v>1762</v>
      </c>
      <c r="G954" s="3" t="s">
        <v>1763</v>
      </c>
      <c r="H954" s="3" t="s">
        <v>1764</v>
      </c>
      <c r="I954" s="3" t="s">
        <v>1765</v>
      </c>
      <c r="J954" s="3" t="s">
        <v>31</v>
      </c>
      <c r="K954" s="3" t="s">
        <v>1766</v>
      </c>
      <c r="L954" s="3" t="s">
        <v>31</v>
      </c>
      <c r="M954" t="b">
        <v>1</v>
      </c>
      <c r="N954" s="3" t="s">
        <v>35</v>
      </c>
      <c r="O954" s="3" t="s">
        <v>1762</v>
      </c>
      <c r="P954" s="3" t="s">
        <v>1762</v>
      </c>
      <c r="Q954" s="3" t="s">
        <v>1767</v>
      </c>
      <c r="R954" s="3" t="s">
        <v>1768</v>
      </c>
      <c r="S954" s="3"/>
      <c r="T954" s="2">
        <v>2072</v>
      </c>
      <c r="U954" s="3" t="s">
        <v>1769</v>
      </c>
      <c r="V954" s="3"/>
      <c r="W954" s="3" t="s">
        <v>39</v>
      </c>
      <c r="X954" s="3" t="s">
        <v>40</v>
      </c>
      <c r="Y954" s="3"/>
      <c r="Z954" s="3"/>
      <c r="AA954" s="3" t="s">
        <v>41</v>
      </c>
    </row>
    <row r="955" spans="1:27" x14ac:dyDescent="0.2">
      <c r="A955" s="5">
        <v>3715</v>
      </c>
      <c r="B955">
        <v>39646</v>
      </c>
      <c r="C955" s="3"/>
      <c r="D955" s="3" t="s">
        <v>1796</v>
      </c>
      <c r="E955" s="3" t="s">
        <v>1762</v>
      </c>
      <c r="F955" s="3" t="s">
        <v>1762</v>
      </c>
      <c r="G955" s="3" t="s">
        <v>1763</v>
      </c>
      <c r="H955" s="3" t="s">
        <v>1764</v>
      </c>
      <c r="I955" s="3" t="s">
        <v>1765</v>
      </c>
      <c r="J955" s="3" t="s">
        <v>31</v>
      </c>
      <c r="K955" s="3" t="s">
        <v>1766</v>
      </c>
      <c r="L955" s="3" t="s">
        <v>31</v>
      </c>
      <c r="M955" t="b">
        <v>1</v>
      </c>
      <c r="N955" s="3" t="s">
        <v>35</v>
      </c>
      <c r="O955" s="3" t="s">
        <v>1762</v>
      </c>
      <c r="P955" s="3" t="s">
        <v>1762</v>
      </c>
      <c r="Q955" s="3" t="s">
        <v>1767</v>
      </c>
      <c r="R955" s="3" t="s">
        <v>1768</v>
      </c>
      <c r="S955" s="3"/>
      <c r="T955" s="2">
        <v>2072</v>
      </c>
      <c r="U955" s="3" t="s">
        <v>1769</v>
      </c>
      <c r="V955" s="3"/>
      <c r="W955" s="3" t="s">
        <v>39</v>
      </c>
      <c r="X955" s="3" t="s">
        <v>40</v>
      </c>
      <c r="Y955" s="3"/>
      <c r="Z955" s="3"/>
      <c r="AA955" s="3" t="s">
        <v>41</v>
      </c>
    </row>
    <row r="956" spans="1:27" x14ac:dyDescent="0.2">
      <c r="A956" s="5">
        <v>3716</v>
      </c>
      <c r="B956">
        <v>39921</v>
      </c>
      <c r="C956" s="3"/>
      <c r="D956" s="3" t="s">
        <v>1797</v>
      </c>
      <c r="E956" s="3" t="s">
        <v>1762</v>
      </c>
      <c r="F956" s="3" t="s">
        <v>1762</v>
      </c>
      <c r="G956" s="3" t="s">
        <v>1763</v>
      </c>
      <c r="H956" s="3" t="s">
        <v>1764</v>
      </c>
      <c r="I956" s="3" t="s">
        <v>1765</v>
      </c>
      <c r="J956" s="3" t="s">
        <v>31</v>
      </c>
      <c r="K956" s="3" t="s">
        <v>1766</v>
      </c>
      <c r="L956" s="3" t="s">
        <v>31</v>
      </c>
      <c r="M956" t="b">
        <v>1</v>
      </c>
      <c r="N956" s="3" t="s">
        <v>35</v>
      </c>
      <c r="O956" s="3" t="s">
        <v>1762</v>
      </c>
      <c r="P956" s="3" t="s">
        <v>1762</v>
      </c>
      <c r="Q956" s="3" t="s">
        <v>1767</v>
      </c>
      <c r="R956" s="3" t="s">
        <v>1768</v>
      </c>
      <c r="S956" s="3"/>
      <c r="T956" s="2">
        <v>2072</v>
      </c>
      <c r="U956" s="3" t="s">
        <v>1769</v>
      </c>
      <c r="V956" s="3"/>
      <c r="W956" s="3" t="s">
        <v>39</v>
      </c>
      <c r="X956" s="3" t="s">
        <v>40</v>
      </c>
      <c r="Y956" s="3"/>
      <c r="Z956" s="3"/>
      <c r="AA956" s="3" t="s">
        <v>41</v>
      </c>
    </row>
    <row r="957" spans="1:27" x14ac:dyDescent="0.2">
      <c r="A957" s="5">
        <v>3717</v>
      </c>
      <c r="B957">
        <v>40209</v>
      </c>
      <c r="C957" s="3"/>
      <c r="D957" s="3" t="s">
        <v>1798</v>
      </c>
      <c r="E957" s="3" t="s">
        <v>1762</v>
      </c>
      <c r="F957" s="3" t="s">
        <v>1762</v>
      </c>
      <c r="G957" s="3" t="s">
        <v>1679</v>
      </c>
      <c r="H957" s="3" t="s">
        <v>1764</v>
      </c>
      <c r="I957" s="3" t="s">
        <v>1799</v>
      </c>
      <c r="J957" s="3" t="s">
        <v>31</v>
      </c>
      <c r="K957" s="3" t="s">
        <v>1766</v>
      </c>
      <c r="L957" s="3" t="s">
        <v>31</v>
      </c>
      <c r="M957" t="b">
        <v>1</v>
      </c>
      <c r="N957" s="3" t="s">
        <v>35</v>
      </c>
      <c r="O957" s="3" t="s">
        <v>1762</v>
      </c>
      <c r="P957" s="3" t="s">
        <v>1762</v>
      </c>
      <c r="Q957" s="3" t="s">
        <v>1767</v>
      </c>
      <c r="R957" s="3" t="s">
        <v>1768</v>
      </c>
      <c r="S957" s="3"/>
      <c r="T957" s="2">
        <v>2072</v>
      </c>
      <c r="U957" s="3" t="s">
        <v>1769</v>
      </c>
      <c r="V957" s="3" t="s">
        <v>1776</v>
      </c>
      <c r="W957" s="3" t="s">
        <v>39</v>
      </c>
      <c r="X957" s="3" t="s">
        <v>40</v>
      </c>
      <c r="Y957" s="3"/>
      <c r="Z957" s="3"/>
      <c r="AA957" s="3" t="s">
        <v>41</v>
      </c>
    </row>
    <row r="958" spans="1:27" x14ac:dyDescent="0.2">
      <c r="A958" s="5">
        <v>3718</v>
      </c>
      <c r="B958">
        <v>40241</v>
      </c>
      <c r="C958" s="3"/>
      <c r="D958" s="3" t="s">
        <v>1800</v>
      </c>
      <c r="E958" s="3" t="s">
        <v>1762</v>
      </c>
      <c r="F958" s="3" t="s">
        <v>1762</v>
      </c>
      <c r="G958" s="3" t="s">
        <v>1763</v>
      </c>
      <c r="H958" s="3" t="s">
        <v>1764</v>
      </c>
      <c r="I958" s="3" t="s">
        <v>1765</v>
      </c>
      <c r="J958" s="3" t="s">
        <v>31</v>
      </c>
      <c r="K958" s="3" t="s">
        <v>1766</v>
      </c>
      <c r="L958" s="3" t="s">
        <v>31</v>
      </c>
      <c r="M958" t="b">
        <v>1</v>
      </c>
      <c r="N958" s="3" t="s">
        <v>35</v>
      </c>
      <c r="O958" s="3" t="s">
        <v>1762</v>
      </c>
      <c r="P958" s="3" t="s">
        <v>1762</v>
      </c>
      <c r="Q958" s="3" t="s">
        <v>1767</v>
      </c>
      <c r="R958" s="3" t="s">
        <v>1768</v>
      </c>
      <c r="S958" s="3"/>
      <c r="T958" s="2">
        <v>2072</v>
      </c>
      <c r="U958" s="3" t="s">
        <v>1769</v>
      </c>
      <c r="V958" s="3"/>
      <c r="W958" s="3" t="s">
        <v>39</v>
      </c>
      <c r="X958" s="3" t="s">
        <v>40</v>
      </c>
      <c r="Y958" s="3"/>
      <c r="Z958" s="3"/>
      <c r="AA958" s="3" t="s">
        <v>41</v>
      </c>
    </row>
    <row r="959" spans="1:27" x14ac:dyDescent="0.2">
      <c r="A959" s="5">
        <v>3719</v>
      </c>
      <c r="B959">
        <v>40242</v>
      </c>
      <c r="C959" s="3"/>
      <c r="D959" s="3" t="s">
        <v>1801</v>
      </c>
      <c r="E959" s="3" t="s">
        <v>1762</v>
      </c>
      <c r="F959" s="3" t="s">
        <v>1762</v>
      </c>
      <c r="G959" s="3" t="s">
        <v>1679</v>
      </c>
      <c r="H959" s="3" t="s">
        <v>1764</v>
      </c>
      <c r="I959" s="3" t="s">
        <v>1799</v>
      </c>
      <c r="J959" s="3" t="s">
        <v>31</v>
      </c>
      <c r="K959" s="3" t="s">
        <v>1766</v>
      </c>
      <c r="L959" s="3" t="s">
        <v>31</v>
      </c>
      <c r="M959" t="b">
        <v>1</v>
      </c>
      <c r="N959" s="3" t="s">
        <v>35</v>
      </c>
      <c r="O959" s="3" t="s">
        <v>1762</v>
      </c>
      <c r="P959" s="3" t="s">
        <v>1762</v>
      </c>
      <c r="Q959" s="3" t="s">
        <v>1767</v>
      </c>
      <c r="R959" s="3" t="s">
        <v>1768</v>
      </c>
      <c r="S959" s="3"/>
      <c r="T959" s="2">
        <v>2072</v>
      </c>
      <c r="U959" s="3" t="s">
        <v>1769</v>
      </c>
      <c r="V959" s="3" t="s">
        <v>1802</v>
      </c>
      <c r="W959" s="3" t="s">
        <v>39</v>
      </c>
      <c r="X959" s="3" t="s">
        <v>40</v>
      </c>
      <c r="Y959" s="3"/>
      <c r="Z959" s="3"/>
      <c r="AA959" s="3" t="s">
        <v>41</v>
      </c>
    </row>
    <row r="960" spans="1:27" x14ac:dyDescent="0.2">
      <c r="A960" s="5">
        <v>3720</v>
      </c>
      <c r="B960">
        <v>38653</v>
      </c>
      <c r="C960" s="3"/>
      <c r="D960" s="3" t="s">
        <v>1803</v>
      </c>
      <c r="E960" s="3" t="s">
        <v>1804</v>
      </c>
      <c r="F960" s="3" t="s">
        <v>1804</v>
      </c>
      <c r="G960" s="3" t="s">
        <v>1805</v>
      </c>
      <c r="H960" s="3" t="s">
        <v>1806</v>
      </c>
      <c r="I960" s="3" t="s">
        <v>1804</v>
      </c>
      <c r="J960" s="3" t="s">
        <v>31</v>
      </c>
      <c r="K960" s="3" t="s">
        <v>1807</v>
      </c>
      <c r="L960" s="3" t="s">
        <v>31</v>
      </c>
      <c r="M960" t="b">
        <v>1</v>
      </c>
      <c r="N960" s="3" t="s">
        <v>35</v>
      </c>
      <c r="O960" s="3" t="s">
        <v>1804</v>
      </c>
      <c r="P960" s="3" t="s">
        <v>1804</v>
      </c>
      <c r="Q960" s="3" t="s">
        <v>1767</v>
      </c>
      <c r="R960" s="3" t="s">
        <v>1808</v>
      </c>
      <c r="S960" s="3" t="s">
        <v>1809</v>
      </c>
      <c r="T960" s="2">
        <v>2072</v>
      </c>
      <c r="U960" s="3" t="s">
        <v>1769</v>
      </c>
      <c r="V960" s="3"/>
      <c r="W960" s="3" t="s">
        <v>39</v>
      </c>
      <c r="X960" s="3" t="s">
        <v>40</v>
      </c>
      <c r="Y960" s="3"/>
      <c r="Z960" s="3"/>
      <c r="AA960" s="3" t="s">
        <v>41</v>
      </c>
    </row>
    <row r="961" spans="1:27" x14ac:dyDescent="0.2">
      <c r="A961" s="5">
        <v>3721</v>
      </c>
      <c r="B961">
        <v>39129</v>
      </c>
      <c r="C961" s="3"/>
      <c r="D961" s="3" t="s">
        <v>1810</v>
      </c>
      <c r="E961" s="3" t="s">
        <v>1804</v>
      </c>
      <c r="F961" s="3" t="s">
        <v>1804</v>
      </c>
      <c r="G961" s="3" t="s">
        <v>1805</v>
      </c>
      <c r="H961" s="3" t="s">
        <v>1806</v>
      </c>
      <c r="I961" s="3" t="s">
        <v>1804</v>
      </c>
      <c r="J961" s="3" t="s">
        <v>31</v>
      </c>
      <c r="K961" s="3" t="s">
        <v>1807</v>
      </c>
      <c r="L961" s="3" t="s">
        <v>31</v>
      </c>
      <c r="M961" t="b">
        <v>1</v>
      </c>
      <c r="N961" s="3" t="s">
        <v>35</v>
      </c>
      <c r="O961" s="3" t="s">
        <v>1804</v>
      </c>
      <c r="P961" s="3" t="s">
        <v>1804</v>
      </c>
      <c r="Q961" s="3" t="s">
        <v>1767</v>
      </c>
      <c r="R961" s="3" t="s">
        <v>1808</v>
      </c>
      <c r="S961" s="3"/>
      <c r="T961" s="2">
        <v>2072</v>
      </c>
      <c r="U961" s="3" t="s">
        <v>1769</v>
      </c>
      <c r="V961" s="3"/>
      <c r="W961" s="3" t="s">
        <v>39</v>
      </c>
      <c r="X961" s="3" t="s">
        <v>40</v>
      </c>
      <c r="Y961" s="3"/>
      <c r="Z961" s="3"/>
      <c r="AA961" s="3" t="s">
        <v>41</v>
      </c>
    </row>
    <row r="962" spans="1:27" x14ac:dyDescent="0.2">
      <c r="A962" s="5">
        <v>3722</v>
      </c>
      <c r="B962">
        <v>39255</v>
      </c>
      <c r="C962" s="3"/>
      <c r="D962" s="3" t="s">
        <v>1811</v>
      </c>
      <c r="E962" s="3" t="s">
        <v>1804</v>
      </c>
      <c r="F962" s="3" t="s">
        <v>1804</v>
      </c>
      <c r="G962" s="3" t="s">
        <v>1805</v>
      </c>
      <c r="H962" s="3" t="s">
        <v>1806</v>
      </c>
      <c r="I962" s="3" t="s">
        <v>1804</v>
      </c>
      <c r="J962" s="3" t="s">
        <v>31</v>
      </c>
      <c r="K962" s="3" t="s">
        <v>1807</v>
      </c>
      <c r="L962" s="3" t="s">
        <v>31</v>
      </c>
      <c r="M962" t="b">
        <v>1</v>
      </c>
      <c r="N962" s="3" t="s">
        <v>35</v>
      </c>
      <c r="O962" s="3" t="s">
        <v>1804</v>
      </c>
      <c r="P962" s="3" t="s">
        <v>1804</v>
      </c>
      <c r="Q962" s="3" t="s">
        <v>1767</v>
      </c>
      <c r="R962" s="3" t="s">
        <v>1808</v>
      </c>
      <c r="S962" s="3"/>
      <c r="T962" s="2">
        <v>2072</v>
      </c>
      <c r="U962" s="3" t="s">
        <v>1769</v>
      </c>
      <c r="V962" s="3"/>
      <c r="W962" s="3" t="s">
        <v>39</v>
      </c>
      <c r="X962" s="3" t="s">
        <v>40</v>
      </c>
      <c r="Y962" s="3"/>
      <c r="Z962" s="3"/>
      <c r="AA962" s="3" t="s">
        <v>41</v>
      </c>
    </row>
    <row r="963" spans="1:27" x14ac:dyDescent="0.2">
      <c r="A963" s="5">
        <v>3723</v>
      </c>
      <c r="B963">
        <v>39839</v>
      </c>
      <c r="C963" s="3" t="s">
        <v>1812</v>
      </c>
      <c r="D963" s="3" t="s">
        <v>1813</v>
      </c>
      <c r="E963" s="3" t="s">
        <v>1804</v>
      </c>
      <c r="F963" s="3" t="s">
        <v>1804</v>
      </c>
      <c r="G963" s="3" t="s">
        <v>1805</v>
      </c>
      <c r="H963" s="3" t="s">
        <v>1806</v>
      </c>
      <c r="I963" s="3" t="s">
        <v>1804</v>
      </c>
      <c r="J963" s="3" t="s">
        <v>31</v>
      </c>
      <c r="K963" s="3" t="s">
        <v>1807</v>
      </c>
      <c r="L963" s="3" t="s">
        <v>31</v>
      </c>
      <c r="M963" t="b">
        <v>1</v>
      </c>
      <c r="N963" s="3" t="s">
        <v>35</v>
      </c>
      <c r="O963" s="3" t="s">
        <v>1804</v>
      </c>
      <c r="P963" s="3" t="s">
        <v>1804</v>
      </c>
      <c r="Q963" s="3" t="s">
        <v>1767</v>
      </c>
      <c r="R963" s="3" t="s">
        <v>1808</v>
      </c>
      <c r="S963" s="3" t="s">
        <v>1814</v>
      </c>
      <c r="T963" s="2">
        <v>2072</v>
      </c>
      <c r="U963" s="3" t="s">
        <v>1769</v>
      </c>
      <c r="V963" s="3" t="s">
        <v>1815</v>
      </c>
      <c r="W963" s="3" t="s">
        <v>39</v>
      </c>
      <c r="X963" s="3" t="s">
        <v>40</v>
      </c>
      <c r="Y963" s="3" t="s">
        <v>1816</v>
      </c>
      <c r="Z963" s="3"/>
      <c r="AA963" s="3" t="s">
        <v>41</v>
      </c>
    </row>
    <row r="964" spans="1:27" x14ac:dyDescent="0.2">
      <c r="A964" s="5">
        <v>3724</v>
      </c>
      <c r="B964">
        <v>40046</v>
      </c>
      <c r="C964" s="3" t="s">
        <v>1817</v>
      </c>
      <c r="D964" s="3" t="s">
        <v>1818</v>
      </c>
      <c r="E964" s="3" t="s">
        <v>1804</v>
      </c>
      <c r="F964" s="3" t="s">
        <v>1804</v>
      </c>
      <c r="G964" s="3" t="s">
        <v>1805</v>
      </c>
      <c r="H964" s="3" t="s">
        <v>1806</v>
      </c>
      <c r="I964" s="3" t="s">
        <v>1804</v>
      </c>
      <c r="J964" s="3" t="s">
        <v>31</v>
      </c>
      <c r="K964" s="3" t="s">
        <v>1807</v>
      </c>
      <c r="L964" s="3" t="s">
        <v>31</v>
      </c>
      <c r="M964" t="b">
        <v>1</v>
      </c>
      <c r="N964" s="3" t="s">
        <v>35</v>
      </c>
      <c r="O964" s="3" t="s">
        <v>1804</v>
      </c>
      <c r="P964" s="3" t="s">
        <v>1804</v>
      </c>
      <c r="Q964" s="3" t="s">
        <v>1767</v>
      </c>
      <c r="R964" s="3" t="s">
        <v>1808</v>
      </c>
      <c r="S964" s="3" t="s">
        <v>1809</v>
      </c>
      <c r="T964" s="2">
        <v>2072</v>
      </c>
      <c r="U964" s="3" t="s">
        <v>1769</v>
      </c>
      <c r="V964" s="3" t="s">
        <v>1776</v>
      </c>
      <c r="W964" s="3" t="s">
        <v>39</v>
      </c>
      <c r="X964" s="3" t="s">
        <v>40</v>
      </c>
      <c r="Y964" s="3"/>
      <c r="Z964" s="3"/>
      <c r="AA964" s="3" t="s">
        <v>41</v>
      </c>
    </row>
    <row r="965" spans="1:27" x14ac:dyDescent="0.2">
      <c r="A965" s="5">
        <v>3725</v>
      </c>
      <c r="B965">
        <v>40048</v>
      </c>
      <c r="C965" s="3" t="s">
        <v>1819</v>
      </c>
      <c r="D965" s="3" t="s">
        <v>1820</v>
      </c>
      <c r="E965" s="3" t="s">
        <v>1804</v>
      </c>
      <c r="F965" s="3" t="s">
        <v>1804</v>
      </c>
      <c r="G965" s="3" t="s">
        <v>1805</v>
      </c>
      <c r="H965" s="3" t="s">
        <v>1806</v>
      </c>
      <c r="I965" s="3" t="s">
        <v>1804</v>
      </c>
      <c r="J965" s="3" t="s">
        <v>31</v>
      </c>
      <c r="K965" s="3" t="s">
        <v>1807</v>
      </c>
      <c r="L965" s="3" t="s">
        <v>31</v>
      </c>
      <c r="M965" t="b">
        <v>1</v>
      </c>
      <c r="N965" s="3" t="s">
        <v>35</v>
      </c>
      <c r="O965" s="3" t="s">
        <v>1804</v>
      </c>
      <c r="P965" s="3" t="s">
        <v>1804</v>
      </c>
      <c r="Q965" s="3" t="s">
        <v>1767</v>
      </c>
      <c r="R965" s="3" t="s">
        <v>1808</v>
      </c>
      <c r="S965" s="3" t="s">
        <v>1809</v>
      </c>
      <c r="T965" s="2">
        <v>2072</v>
      </c>
      <c r="U965" s="3" t="s">
        <v>1769</v>
      </c>
      <c r="V965" s="3"/>
      <c r="W965" s="3" t="s">
        <v>39</v>
      </c>
      <c r="X965" s="3" t="s">
        <v>40</v>
      </c>
      <c r="Y965" s="3"/>
      <c r="Z965" s="3"/>
      <c r="AA965" s="3" t="s">
        <v>41</v>
      </c>
    </row>
    <row r="966" spans="1:27" x14ac:dyDescent="0.2">
      <c r="A966" s="5">
        <v>3726</v>
      </c>
      <c r="B966">
        <v>40158</v>
      </c>
      <c r="C966" s="3"/>
      <c r="D966" s="3" t="s">
        <v>1821</v>
      </c>
      <c r="E966" s="3" t="s">
        <v>1804</v>
      </c>
      <c r="F966" s="3" t="s">
        <v>1804</v>
      </c>
      <c r="G966" s="3" t="s">
        <v>1805</v>
      </c>
      <c r="H966" s="3" t="s">
        <v>1806</v>
      </c>
      <c r="I966" s="3" t="s">
        <v>1804</v>
      </c>
      <c r="J966" s="3" t="s">
        <v>31</v>
      </c>
      <c r="K966" s="3" t="s">
        <v>1807</v>
      </c>
      <c r="L966" s="3" t="s">
        <v>31</v>
      </c>
      <c r="M966" t="b">
        <v>1</v>
      </c>
      <c r="N966" s="3" t="s">
        <v>35</v>
      </c>
      <c r="O966" s="3" t="s">
        <v>1804</v>
      </c>
      <c r="P966" s="3" t="s">
        <v>1804</v>
      </c>
      <c r="Q966" s="3" t="s">
        <v>1767</v>
      </c>
      <c r="R966" s="3" t="s">
        <v>1808</v>
      </c>
      <c r="S966" s="3" t="s">
        <v>1638</v>
      </c>
      <c r="T966" s="2">
        <v>2072</v>
      </c>
      <c r="U966" s="3" t="s">
        <v>1769</v>
      </c>
      <c r="V966" s="3"/>
      <c r="W966" s="3" t="s">
        <v>39</v>
      </c>
      <c r="X966" s="3" t="s">
        <v>40</v>
      </c>
      <c r="Y966" s="3"/>
      <c r="Z966" s="3"/>
      <c r="AA966" s="3" t="s">
        <v>41</v>
      </c>
    </row>
    <row r="967" spans="1:27" x14ac:dyDescent="0.2">
      <c r="A967" s="5">
        <v>3727</v>
      </c>
      <c r="B967">
        <v>20506</v>
      </c>
      <c r="C967" s="3" t="s">
        <v>1822</v>
      </c>
      <c r="D967" s="3" t="s">
        <v>1823</v>
      </c>
      <c r="E967" s="3" t="s">
        <v>1804</v>
      </c>
      <c r="F967" s="3" t="s">
        <v>1804</v>
      </c>
      <c r="G967" s="3" t="s">
        <v>1805</v>
      </c>
      <c r="H967" s="3" t="s">
        <v>1806</v>
      </c>
      <c r="I967" s="3" t="s">
        <v>1804</v>
      </c>
      <c r="J967" s="3" t="s">
        <v>31</v>
      </c>
      <c r="K967" s="3" t="s">
        <v>1807</v>
      </c>
      <c r="L967" s="3" t="s">
        <v>31</v>
      </c>
      <c r="M967" t="b">
        <v>1</v>
      </c>
      <c r="N967" s="3" t="s">
        <v>35</v>
      </c>
      <c r="O967" s="3" t="s">
        <v>1804</v>
      </c>
      <c r="P967" s="3" t="s">
        <v>1804</v>
      </c>
      <c r="Q967" s="3" t="s">
        <v>1767</v>
      </c>
      <c r="R967" s="3" t="s">
        <v>1808</v>
      </c>
      <c r="S967" s="3" t="s">
        <v>1824</v>
      </c>
      <c r="T967" s="2">
        <v>2072</v>
      </c>
      <c r="U967" s="3" t="s">
        <v>1769</v>
      </c>
      <c r="V967" s="3"/>
      <c r="W967" s="3" t="s">
        <v>39</v>
      </c>
      <c r="X967" s="3" t="s">
        <v>40</v>
      </c>
      <c r="Y967" s="3"/>
      <c r="Z967" s="3"/>
      <c r="AA967" s="3" t="s">
        <v>41</v>
      </c>
    </row>
    <row r="968" spans="1:27" x14ac:dyDescent="0.2">
      <c r="A968" s="5">
        <v>3728</v>
      </c>
      <c r="B968">
        <v>21076</v>
      </c>
      <c r="C968" s="3" t="s">
        <v>1825</v>
      </c>
      <c r="D968" s="3" t="s">
        <v>1826</v>
      </c>
      <c r="E968" s="3" t="s">
        <v>1804</v>
      </c>
      <c r="F968" s="3" t="s">
        <v>1804</v>
      </c>
      <c r="G968" s="3" t="s">
        <v>1805</v>
      </c>
      <c r="H968" s="3" t="s">
        <v>1806</v>
      </c>
      <c r="I968" s="3" t="s">
        <v>1804</v>
      </c>
      <c r="J968" s="3" t="s">
        <v>31</v>
      </c>
      <c r="K968" s="3" t="s">
        <v>1807</v>
      </c>
      <c r="L968" s="3" t="s">
        <v>31</v>
      </c>
      <c r="M968" t="b">
        <v>1</v>
      </c>
      <c r="N968" s="3" t="s">
        <v>35</v>
      </c>
      <c r="O968" s="3" t="s">
        <v>1804</v>
      </c>
      <c r="P968" s="3" t="s">
        <v>1804</v>
      </c>
      <c r="Q968" s="3" t="s">
        <v>1767</v>
      </c>
      <c r="R968" s="3" t="s">
        <v>1808</v>
      </c>
      <c r="S968" s="3" t="s">
        <v>1827</v>
      </c>
      <c r="T968" s="2">
        <v>2072</v>
      </c>
      <c r="U968" s="3" t="s">
        <v>1769</v>
      </c>
      <c r="V968" s="3" t="s">
        <v>1815</v>
      </c>
      <c r="W968" s="3" t="s">
        <v>39</v>
      </c>
      <c r="X968" s="3" t="s">
        <v>40</v>
      </c>
      <c r="Y968" s="3" t="s">
        <v>1828</v>
      </c>
      <c r="Z968" s="3"/>
      <c r="AA968" s="3" t="s">
        <v>41</v>
      </c>
    </row>
    <row r="969" spans="1:27" x14ac:dyDescent="0.2">
      <c r="A969" s="5">
        <v>3729</v>
      </c>
      <c r="B969">
        <v>21104</v>
      </c>
      <c r="C969" s="3" t="s">
        <v>1829</v>
      </c>
      <c r="D969" s="3" t="s">
        <v>1830</v>
      </c>
      <c r="E969" s="3" t="s">
        <v>1804</v>
      </c>
      <c r="F969" s="3" t="s">
        <v>1804</v>
      </c>
      <c r="G969" s="3" t="s">
        <v>1805</v>
      </c>
      <c r="H969" s="3" t="s">
        <v>1806</v>
      </c>
      <c r="I969" s="3" t="s">
        <v>1804</v>
      </c>
      <c r="J969" s="3" t="s">
        <v>31</v>
      </c>
      <c r="K969" s="3" t="s">
        <v>1807</v>
      </c>
      <c r="L969" s="3" t="s">
        <v>31</v>
      </c>
      <c r="M969" t="b">
        <v>1</v>
      </c>
      <c r="N969" s="3" t="s">
        <v>35</v>
      </c>
      <c r="O969" s="3" t="s">
        <v>1804</v>
      </c>
      <c r="P969" s="3" t="s">
        <v>1804</v>
      </c>
      <c r="Q969" s="3" t="s">
        <v>1767</v>
      </c>
      <c r="R969" s="3" t="s">
        <v>1808</v>
      </c>
      <c r="S969" s="3"/>
      <c r="T969" s="2">
        <v>2072</v>
      </c>
      <c r="U969" s="3" t="s">
        <v>1769</v>
      </c>
      <c r="V969" s="3"/>
      <c r="W969" s="3" t="s">
        <v>39</v>
      </c>
      <c r="X969" s="3" t="s">
        <v>40</v>
      </c>
      <c r="Y969" s="3"/>
      <c r="Z969" s="3"/>
      <c r="AA969" s="3" t="s">
        <v>41</v>
      </c>
    </row>
    <row r="970" spans="1:27" x14ac:dyDescent="0.2">
      <c r="A970" s="5">
        <v>3730</v>
      </c>
      <c r="B970">
        <v>40366</v>
      </c>
      <c r="C970" s="3"/>
      <c r="D970" s="3" t="s">
        <v>1831</v>
      </c>
      <c r="E970" s="3" t="s">
        <v>111</v>
      </c>
      <c r="F970" s="3" t="s">
        <v>112</v>
      </c>
      <c r="G970" s="3" t="s">
        <v>113</v>
      </c>
      <c r="H970" s="3" t="s">
        <v>32</v>
      </c>
      <c r="I970" s="3" t="s">
        <v>113</v>
      </c>
      <c r="J970" s="3" t="s">
        <v>48</v>
      </c>
      <c r="K970" s="3" t="s">
        <v>114</v>
      </c>
      <c r="L970" s="3" t="s">
        <v>115</v>
      </c>
      <c r="M970" t="b">
        <v>1</v>
      </c>
      <c r="N970" s="3" t="s">
        <v>73</v>
      </c>
      <c r="O970" s="3" t="s">
        <v>112</v>
      </c>
      <c r="P970" s="3" t="s">
        <v>112</v>
      </c>
      <c r="Q970" s="3" t="s">
        <v>116</v>
      </c>
      <c r="R970" s="3" t="s">
        <v>116</v>
      </c>
      <c r="S970" s="3" t="s">
        <v>348</v>
      </c>
      <c r="T970" s="2">
        <v>3000</v>
      </c>
      <c r="U970" s="3" t="s">
        <v>115</v>
      </c>
      <c r="V970" s="3"/>
      <c r="W970" s="3" t="s">
        <v>39</v>
      </c>
      <c r="X970" s="3" t="s">
        <v>40</v>
      </c>
      <c r="Y970" s="3"/>
      <c r="Z970" s="3">
        <v>4325</v>
      </c>
      <c r="AA970" s="3" t="s">
        <v>221</v>
      </c>
    </row>
    <row r="971" spans="1:27" x14ac:dyDescent="0.2">
      <c r="A971" s="5">
        <v>3731</v>
      </c>
      <c r="B971">
        <v>37351</v>
      </c>
      <c r="C971" s="3" t="s">
        <v>1832</v>
      </c>
      <c r="D971" s="3" t="s">
        <v>1833</v>
      </c>
      <c r="E971" s="3" t="s">
        <v>66</v>
      </c>
      <c r="F971" s="3" t="s">
        <v>67</v>
      </c>
      <c r="G971" s="3" t="s">
        <v>47</v>
      </c>
      <c r="H971" s="3" t="s">
        <v>32</v>
      </c>
      <c r="I971" s="3" t="s">
        <v>47</v>
      </c>
      <c r="J971" s="3" t="s">
        <v>48</v>
      </c>
      <c r="K971" s="3" t="s">
        <v>49</v>
      </c>
      <c r="L971" s="3" t="s">
        <v>50</v>
      </c>
      <c r="M971" t="b">
        <v>1</v>
      </c>
      <c r="N971" s="3" t="s">
        <v>35</v>
      </c>
      <c r="O971" s="3" t="s">
        <v>67</v>
      </c>
      <c r="P971" s="3" t="s">
        <v>67</v>
      </c>
      <c r="Q971" s="3" t="s">
        <v>68</v>
      </c>
      <c r="R971" s="3" t="s">
        <v>69</v>
      </c>
      <c r="S971" s="3"/>
      <c r="T971" s="2">
        <v>2000</v>
      </c>
      <c r="U971" s="3" t="s">
        <v>50</v>
      </c>
      <c r="V971" s="3"/>
      <c r="W971" s="3" t="s">
        <v>39</v>
      </c>
      <c r="X971" s="3" t="s">
        <v>40</v>
      </c>
      <c r="Y971" s="3"/>
      <c r="Z971" s="3"/>
      <c r="AA971" s="3" t="s">
        <v>41</v>
      </c>
    </row>
    <row r="972" spans="1:27" x14ac:dyDescent="0.2">
      <c r="A972" s="5">
        <v>3732</v>
      </c>
      <c r="B972">
        <v>40238</v>
      </c>
      <c r="C972" s="3" t="s">
        <v>1834</v>
      </c>
      <c r="D972" s="3" t="s">
        <v>1835</v>
      </c>
      <c r="E972" s="3" t="s">
        <v>71</v>
      </c>
      <c r="F972" s="3" t="s">
        <v>72</v>
      </c>
      <c r="G972" s="3" t="s">
        <v>201</v>
      </c>
      <c r="H972" s="3" t="s">
        <v>32</v>
      </c>
      <c r="I972" s="3" t="s">
        <v>201</v>
      </c>
      <c r="J972" s="3" t="s">
        <v>48</v>
      </c>
      <c r="K972" s="3" t="s">
        <v>202</v>
      </c>
      <c r="L972" s="3" t="s">
        <v>50</v>
      </c>
      <c r="M972" t="b">
        <v>0</v>
      </c>
      <c r="N972" s="3" t="s">
        <v>73</v>
      </c>
      <c r="O972" s="3" t="s">
        <v>72</v>
      </c>
      <c r="P972" s="3" t="s">
        <v>72</v>
      </c>
      <c r="Q972" s="3" t="s">
        <v>36</v>
      </c>
      <c r="R972" s="3" t="s">
        <v>74</v>
      </c>
      <c r="S972" s="3"/>
      <c r="T972" s="2">
        <v>2000</v>
      </c>
      <c r="U972" s="3" t="s">
        <v>50</v>
      </c>
      <c r="V972" s="3"/>
      <c r="W972" s="3" t="s">
        <v>39</v>
      </c>
      <c r="X972" s="3" t="s">
        <v>40</v>
      </c>
      <c r="Y972" s="3"/>
      <c r="Z972" s="3">
        <v>4291</v>
      </c>
      <c r="AA972" s="3" t="s">
        <v>221</v>
      </c>
    </row>
    <row r="973" spans="1:27" x14ac:dyDescent="0.2">
      <c r="A973" s="5">
        <v>3733</v>
      </c>
      <c r="B973">
        <v>40278</v>
      </c>
      <c r="C973" s="3"/>
      <c r="D973" s="3" t="s">
        <v>1836</v>
      </c>
      <c r="E973" s="3" t="s">
        <v>71</v>
      </c>
      <c r="F973" s="3" t="s">
        <v>72</v>
      </c>
      <c r="G973" s="3" t="s">
        <v>47</v>
      </c>
      <c r="H973" s="3" t="s">
        <v>32</v>
      </c>
      <c r="I973" s="3" t="s">
        <v>47</v>
      </c>
      <c r="J973" s="3" t="s">
        <v>48</v>
      </c>
      <c r="K973" s="3" t="s">
        <v>49</v>
      </c>
      <c r="L973" s="3" t="s">
        <v>50</v>
      </c>
      <c r="M973" t="b">
        <v>1</v>
      </c>
      <c r="N973" s="3" t="s">
        <v>73</v>
      </c>
      <c r="O973" s="3" t="s">
        <v>72</v>
      </c>
      <c r="P973" s="3" t="s">
        <v>72</v>
      </c>
      <c r="Q973" s="3" t="s">
        <v>36</v>
      </c>
      <c r="R973" s="3" t="s">
        <v>74</v>
      </c>
      <c r="S973" s="3"/>
      <c r="T973" s="2">
        <v>2000</v>
      </c>
      <c r="U973" s="3" t="s">
        <v>50</v>
      </c>
      <c r="V973" s="3"/>
      <c r="W973" s="3" t="s">
        <v>39</v>
      </c>
      <c r="X973" s="3" t="s">
        <v>40</v>
      </c>
      <c r="Y973" s="3"/>
      <c r="Z973" s="3"/>
      <c r="AA973" s="3" t="s">
        <v>41</v>
      </c>
    </row>
    <row r="974" spans="1:27" x14ac:dyDescent="0.2">
      <c r="A974" s="5">
        <v>3734</v>
      </c>
      <c r="B974">
        <v>40384</v>
      </c>
      <c r="C974" s="3"/>
      <c r="D974" s="3" t="s">
        <v>1837</v>
      </c>
      <c r="E974" s="3" t="s">
        <v>71</v>
      </c>
      <c r="F974" s="3" t="s">
        <v>72</v>
      </c>
      <c r="G974" s="3" t="s">
        <v>47</v>
      </c>
      <c r="H974" s="3" t="s">
        <v>32</v>
      </c>
      <c r="I974" s="3" t="s">
        <v>47</v>
      </c>
      <c r="J974" s="3" t="s">
        <v>48</v>
      </c>
      <c r="K974" s="3" t="s">
        <v>49</v>
      </c>
      <c r="L974" s="3" t="s">
        <v>50</v>
      </c>
      <c r="M974" t="b">
        <v>1</v>
      </c>
      <c r="N974" s="3" t="s">
        <v>73</v>
      </c>
      <c r="O974" s="3" t="s">
        <v>72</v>
      </c>
      <c r="P974" s="3" t="s">
        <v>72</v>
      </c>
      <c r="Q974" s="3" t="s">
        <v>36</v>
      </c>
      <c r="R974" s="3" t="s">
        <v>74</v>
      </c>
      <c r="S974" s="3"/>
      <c r="T974" s="2">
        <v>2000</v>
      </c>
      <c r="U974" s="3" t="s">
        <v>50</v>
      </c>
      <c r="V974" s="3"/>
      <c r="W974" s="3" t="s">
        <v>39</v>
      </c>
      <c r="X974" s="3" t="s">
        <v>40</v>
      </c>
      <c r="Y974" s="3"/>
      <c r="Z974" s="3"/>
      <c r="AA974" s="3" t="s">
        <v>41</v>
      </c>
    </row>
    <row r="975" spans="1:27" x14ac:dyDescent="0.2">
      <c r="A975" s="5">
        <v>3735</v>
      </c>
      <c r="B975">
        <v>39972</v>
      </c>
      <c r="C975" s="3"/>
      <c r="D975" s="3" t="s">
        <v>1838</v>
      </c>
      <c r="E975" s="3" t="s">
        <v>346</v>
      </c>
      <c r="F975" s="3" t="s">
        <v>1325</v>
      </c>
      <c r="G975" s="3" t="s">
        <v>31</v>
      </c>
      <c r="H975" s="3" t="s">
        <v>32</v>
      </c>
      <c r="I975" s="3" t="s">
        <v>33</v>
      </c>
      <c r="J975" s="3" t="s">
        <v>31</v>
      </c>
      <c r="K975" s="3" t="s">
        <v>34</v>
      </c>
      <c r="L975" s="3" t="s">
        <v>31</v>
      </c>
      <c r="M975" t="b">
        <v>1</v>
      </c>
      <c r="N975" s="3" t="s">
        <v>84</v>
      </c>
      <c r="O975" s="3" t="s">
        <v>1325</v>
      </c>
      <c r="P975" s="3" t="s">
        <v>1325</v>
      </c>
      <c r="Q975" s="3" t="s">
        <v>1326</v>
      </c>
      <c r="R975" s="3" t="s">
        <v>1327</v>
      </c>
      <c r="S975" s="3"/>
      <c r="T975" s="2">
        <v>2072</v>
      </c>
      <c r="U975" s="3" t="s">
        <v>31</v>
      </c>
      <c r="V975" s="3"/>
      <c r="W975" s="3" t="s">
        <v>39</v>
      </c>
      <c r="X975" s="3" t="s">
        <v>40</v>
      </c>
      <c r="Y975" s="3"/>
      <c r="Z975" s="3">
        <v>2876</v>
      </c>
      <c r="AA975" s="3" t="s">
        <v>43</v>
      </c>
    </row>
    <row r="976" spans="1:27" x14ac:dyDescent="0.2">
      <c r="A976" s="5">
        <v>3736</v>
      </c>
      <c r="B976">
        <v>40206</v>
      </c>
      <c r="C976" s="3"/>
      <c r="D976" s="3" t="s">
        <v>1839</v>
      </c>
      <c r="E976" s="3" t="s">
        <v>57</v>
      </c>
      <c r="F976" s="3" t="s">
        <v>58</v>
      </c>
      <c r="G976" s="3" t="s">
        <v>31</v>
      </c>
      <c r="H976" s="3" t="s">
        <v>60</v>
      </c>
      <c r="I976" s="3" t="s">
        <v>57</v>
      </c>
      <c r="J976" s="3" t="s">
        <v>31</v>
      </c>
      <c r="K976" s="3" t="s">
        <v>34</v>
      </c>
      <c r="L976" s="3" t="s">
        <v>31</v>
      </c>
      <c r="M976" t="b">
        <v>1</v>
      </c>
      <c r="N976" s="3" t="s">
        <v>35</v>
      </c>
      <c r="O976" s="3" t="s">
        <v>58</v>
      </c>
      <c r="P976" s="3" t="s">
        <v>61</v>
      </c>
      <c r="Q976" s="3" t="s">
        <v>62</v>
      </c>
      <c r="R976" s="3" t="s">
        <v>63</v>
      </c>
      <c r="S976" s="3"/>
      <c r="T976" s="2">
        <v>2072</v>
      </c>
      <c r="U976" s="3" t="s">
        <v>31</v>
      </c>
      <c r="V976" s="3"/>
      <c r="W976" s="3" t="s">
        <v>39</v>
      </c>
      <c r="X976" s="3" t="s">
        <v>40</v>
      </c>
      <c r="Y976" s="3"/>
      <c r="Z976" s="3"/>
      <c r="AA976" s="3" t="s">
        <v>41</v>
      </c>
    </row>
    <row r="977" spans="1:27" x14ac:dyDescent="0.2">
      <c r="A977" s="5">
        <v>3737</v>
      </c>
      <c r="B977">
        <v>40281</v>
      </c>
      <c r="C977" s="3"/>
      <c r="D977" s="3" t="s">
        <v>1840</v>
      </c>
      <c r="E977" s="3" t="s">
        <v>29</v>
      </c>
      <c r="F977" s="3" t="s">
        <v>538</v>
      </c>
      <c r="G977" s="3" t="s">
        <v>31</v>
      </c>
      <c r="H977" s="3" t="s">
        <v>32</v>
      </c>
      <c r="I977" s="3" t="s">
        <v>33</v>
      </c>
      <c r="J977" s="3" t="s">
        <v>31</v>
      </c>
      <c r="K977" s="3" t="s">
        <v>34</v>
      </c>
      <c r="L977" s="3" t="s">
        <v>31</v>
      </c>
      <c r="M977" t="b">
        <v>1</v>
      </c>
      <c r="N977" s="3" t="s">
        <v>35</v>
      </c>
      <c r="O977" s="3" t="s">
        <v>538</v>
      </c>
      <c r="P977" s="3" t="s">
        <v>538</v>
      </c>
      <c r="Q977" s="3" t="s">
        <v>36</v>
      </c>
      <c r="R977" s="3" t="s">
        <v>539</v>
      </c>
      <c r="S977" s="3"/>
      <c r="T977" s="2">
        <v>2072</v>
      </c>
      <c r="U977" s="3" t="s">
        <v>31</v>
      </c>
      <c r="V977" s="3"/>
      <c r="W977" s="3" t="s">
        <v>39</v>
      </c>
      <c r="X977" s="3" t="s">
        <v>40</v>
      </c>
      <c r="Y977" s="3"/>
      <c r="Z977" s="3"/>
      <c r="AA977" s="3" t="s">
        <v>41</v>
      </c>
    </row>
    <row r="978" spans="1:27" x14ac:dyDescent="0.2">
      <c r="A978" s="5">
        <v>3738</v>
      </c>
      <c r="B978">
        <v>40342</v>
      </c>
      <c r="C978" s="3"/>
      <c r="D978" s="3" t="s">
        <v>1841</v>
      </c>
      <c r="E978" s="3" t="s">
        <v>29</v>
      </c>
      <c r="F978" s="3" t="s">
        <v>538</v>
      </c>
      <c r="G978" s="3" t="s">
        <v>31</v>
      </c>
      <c r="H978" s="3" t="s">
        <v>32</v>
      </c>
      <c r="I978" s="3" t="s">
        <v>33</v>
      </c>
      <c r="J978" s="3" t="s">
        <v>31</v>
      </c>
      <c r="K978" s="3" t="s">
        <v>34</v>
      </c>
      <c r="L978" s="3" t="s">
        <v>31</v>
      </c>
      <c r="M978" t="b">
        <v>1</v>
      </c>
      <c r="N978" s="3" t="s">
        <v>35</v>
      </c>
      <c r="O978" s="3" t="s">
        <v>538</v>
      </c>
      <c r="P978" s="3" t="s">
        <v>538</v>
      </c>
      <c r="Q978" s="3" t="s">
        <v>36</v>
      </c>
      <c r="R978" s="3" t="s">
        <v>539</v>
      </c>
      <c r="S978" s="3"/>
      <c r="T978" s="2">
        <v>2072</v>
      </c>
      <c r="U978" s="3" t="s">
        <v>31</v>
      </c>
      <c r="V978" s="3"/>
      <c r="W978" s="3" t="s">
        <v>39</v>
      </c>
      <c r="X978" s="3" t="s">
        <v>40</v>
      </c>
      <c r="Y978" s="3"/>
      <c r="Z978" s="3"/>
      <c r="AA978" s="3" t="s">
        <v>41</v>
      </c>
    </row>
    <row r="979" spans="1:27" x14ac:dyDescent="0.2">
      <c r="A979" s="5">
        <v>3739</v>
      </c>
      <c r="C979" s="3"/>
      <c r="D979" s="3" t="s">
        <v>1842</v>
      </c>
      <c r="E979" s="3" t="s">
        <v>1775</v>
      </c>
      <c r="F979" s="3" t="s">
        <v>1775</v>
      </c>
      <c r="G979" s="3" t="s">
        <v>31</v>
      </c>
      <c r="H979" s="3" t="s">
        <v>1764</v>
      </c>
      <c r="I979" s="3" t="s">
        <v>1765</v>
      </c>
      <c r="J979" s="3" t="s">
        <v>31</v>
      </c>
      <c r="K979" s="3" t="s">
        <v>1766</v>
      </c>
      <c r="L979" s="3" t="s">
        <v>31</v>
      </c>
      <c r="M979" t="b">
        <v>1</v>
      </c>
      <c r="N979" s="3" t="s">
        <v>35</v>
      </c>
      <c r="O979" s="3" t="s">
        <v>1775</v>
      </c>
      <c r="P979" s="3" t="s">
        <v>1775</v>
      </c>
      <c r="Q979" s="3" t="s">
        <v>1767</v>
      </c>
      <c r="R979" s="3" t="s">
        <v>1768</v>
      </c>
      <c r="S979" s="3" t="s">
        <v>38</v>
      </c>
      <c r="T979" s="2">
        <v>2072</v>
      </c>
      <c r="U979" s="3" t="s">
        <v>1769</v>
      </c>
      <c r="V979" s="3"/>
      <c r="W979" s="3" t="s">
        <v>39</v>
      </c>
      <c r="X979" s="3" t="s">
        <v>40</v>
      </c>
      <c r="Y979" s="3"/>
      <c r="Z979" s="3"/>
      <c r="AA979" s="3" t="s">
        <v>41</v>
      </c>
    </row>
    <row r="980" spans="1:27" x14ac:dyDescent="0.2">
      <c r="A980" s="5">
        <v>3740</v>
      </c>
      <c r="B980">
        <v>40401</v>
      </c>
      <c r="C980" s="3"/>
      <c r="D980" s="3" t="s">
        <v>1843</v>
      </c>
      <c r="E980" s="3" t="s">
        <v>1775</v>
      </c>
      <c r="F980" s="3" t="s">
        <v>1775</v>
      </c>
      <c r="G980" s="3" t="s">
        <v>1679</v>
      </c>
      <c r="H980" s="3" t="s">
        <v>1764</v>
      </c>
      <c r="I980" s="3" t="s">
        <v>33</v>
      </c>
      <c r="J980" s="3" t="s">
        <v>31</v>
      </c>
      <c r="K980" s="3" t="s">
        <v>34</v>
      </c>
      <c r="L980" s="3" t="s">
        <v>31</v>
      </c>
      <c r="M980" t="b">
        <v>1</v>
      </c>
      <c r="N980" s="3" t="s">
        <v>35</v>
      </c>
      <c r="O980" s="3" t="s">
        <v>1775</v>
      </c>
      <c r="P980" s="3" t="s">
        <v>1775</v>
      </c>
      <c r="Q980" s="3" t="s">
        <v>1767</v>
      </c>
      <c r="R980" s="3" t="s">
        <v>1768</v>
      </c>
      <c r="S980" s="3"/>
      <c r="T980" s="2">
        <v>2072</v>
      </c>
      <c r="U980" s="3" t="s">
        <v>31</v>
      </c>
      <c r="V980" s="3" t="s">
        <v>1776</v>
      </c>
      <c r="W980" s="3" t="s">
        <v>39</v>
      </c>
      <c r="X980" s="3" t="s">
        <v>40</v>
      </c>
      <c r="Y980" s="3"/>
      <c r="Z980" s="3"/>
      <c r="AA980" s="3" t="s">
        <v>1712</v>
      </c>
    </row>
    <row r="981" spans="1:27" x14ac:dyDescent="0.2">
      <c r="A981" s="5">
        <v>3741</v>
      </c>
      <c r="B981">
        <v>40402</v>
      </c>
      <c r="C981" s="3"/>
      <c r="D981" s="3" t="s">
        <v>1844</v>
      </c>
      <c r="E981" s="3" t="s">
        <v>46</v>
      </c>
      <c r="F981" s="3" t="s">
        <v>46</v>
      </c>
      <c r="G981" s="3" t="s">
        <v>31</v>
      </c>
      <c r="H981" s="3" t="s">
        <v>32</v>
      </c>
      <c r="I981" s="3" t="s">
        <v>33</v>
      </c>
      <c r="J981" s="3" t="s">
        <v>31</v>
      </c>
      <c r="K981" s="3" t="s">
        <v>34</v>
      </c>
      <c r="L981" s="3" t="s">
        <v>31</v>
      </c>
      <c r="M981" t="b">
        <v>1</v>
      </c>
      <c r="N981" s="3" t="s">
        <v>46</v>
      </c>
      <c r="O981" s="3" t="s">
        <v>46</v>
      </c>
      <c r="P981" s="3" t="s">
        <v>46</v>
      </c>
      <c r="Q981" s="3" t="s">
        <v>46</v>
      </c>
      <c r="R981" s="3" t="s">
        <v>46</v>
      </c>
      <c r="S981" s="3"/>
      <c r="T981" s="2">
        <v>2072</v>
      </c>
      <c r="U981" s="3" t="s">
        <v>31</v>
      </c>
      <c r="V981" s="3"/>
      <c r="W981" s="3" t="s">
        <v>39</v>
      </c>
      <c r="X981" s="3" t="s">
        <v>40</v>
      </c>
      <c r="Y981" s="3"/>
      <c r="Z981" s="3"/>
      <c r="AA981" s="3" t="s">
        <v>41</v>
      </c>
    </row>
    <row r="982" spans="1:27" x14ac:dyDescent="0.2">
      <c r="A982" s="5">
        <v>3742</v>
      </c>
      <c r="B982">
        <v>40162</v>
      </c>
      <c r="C982" s="3" t="s">
        <v>1845</v>
      </c>
      <c r="D982" s="3" t="s">
        <v>1846</v>
      </c>
      <c r="E982" s="3" t="s">
        <v>111</v>
      </c>
      <c r="F982" s="3" t="s">
        <v>112</v>
      </c>
      <c r="G982" s="3" t="s">
        <v>113</v>
      </c>
      <c r="H982" s="3" t="s">
        <v>32</v>
      </c>
      <c r="I982" s="3" t="s">
        <v>113</v>
      </c>
      <c r="J982" s="3" t="s">
        <v>48</v>
      </c>
      <c r="K982" s="3" t="s">
        <v>114</v>
      </c>
      <c r="L982" s="3" t="s">
        <v>115</v>
      </c>
      <c r="M982" t="b">
        <v>1</v>
      </c>
      <c r="N982" s="3" t="s">
        <v>73</v>
      </c>
      <c r="O982" s="3" t="s">
        <v>112</v>
      </c>
      <c r="P982" s="3" t="s">
        <v>112</v>
      </c>
      <c r="Q982" s="3" t="s">
        <v>116</v>
      </c>
      <c r="R982" s="3" t="s">
        <v>116</v>
      </c>
      <c r="S982" s="3"/>
      <c r="T982" s="2">
        <v>3000</v>
      </c>
      <c r="U982" s="3" t="s">
        <v>115</v>
      </c>
      <c r="V982" s="3"/>
      <c r="W982" s="3" t="s">
        <v>39</v>
      </c>
      <c r="X982" s="3" t="s">
        <v>40</v>
      </c>
      <c r="Y982" s="3"/>
      <c r="Z982" s="3"/>
      <c r="AA982" s="3" t="s">
        <v>41</v>
      </c>
    </row>
    <row r="983" spans="1:27" x14ac:dyDescent="0.2">
      <c r="A983" s="5">
        <v>3743</v>
      </c>
      <c r="B983">
        <v>40369</v>
      </c>
      <c r="C983" s="3" t="s">
        <v>1847</v>
      </c>
      <c r="D983" s="3" t="s">
        <v>1848</v>
      </c>
      <c r="E983" s="3" t="s">
        <v>123</v>
      </c>
      <c r="F983" s="3" t="s">
        <v>124</v>
      </c>
      <c r="G983" s="3" t="s">
        <v>113</v>
      </c>
      <c r="H983" s="3" t="s">
        <v>32</v>
      </c>
      <c r="I983" s="3" t="s">
        <v>113</v>
      </c>
      <c r="J983" s="3" t="s">
        <v>48</v>
      </c>
      <c r="K983" s="3" t="s">
        <v>114</v>
      </c>
      <c r="L983" s="3" t="s">
        <v>115</v>
      </c>
      <c r="M983" t="b">
        <v>0</v>
      </c>
      <c r="N983" s="3" t="s">
        <v>73</v>
      </c>
      <c r="O983" s="3" t="s">
        <v>124</v>
      </c>
      <c r="P983" s="3" t="s">
        <v>124</v>
      </c>
      <c r="Q983" s="3" t="s">
        <v>36</v>
      </c>
      <c r="R983" s="3" t="s">
        <v>74</v>
      </c>
      <c r="S983" s="3"/>
      <c r="T983" s="2">
        <v>3000</v>
      </c>
      <c r="U983" s="3" t="s">
        <v>115</v>
      </c>
      <c r="V983" s="3"/>
      <c r="W983" s="3" t="s">
        <v>39</v>
      </c>
      <c r="X983" s="3" t="s">
        <v>40</v>
      </c>
      <c r="Y983" s="3"/>
      <c r="Z983" s="3">
        <v>2600</v>
      </c>
      <c r="AA983" s="3" t="s">
        <v>221</v>
      </c>
    </row>
    <row r="984" spans="1:27" x14ac:dyDescent="0.2">
      <c r="A984" s="5">
        <v>3744</v>
      </c>
      <c r="B984">
        <v>40370</v>
      </c>
      <c r="C984" s="3" t="s">
        <v>1849</v>
      </c>
      <c r="D984" s="3" t="s">
        <v>1850</v>
      </c>
      <c r="E984" s="3" t="s">
        <v>123</v>
      </c>
      <c r="F984" s="3" t="s">
        <v>124</v>
      </c>
      <c r="G984" s="3" t="s">
        <v>113</v>
      </c>
      <c r="H984" s="3" t="s">
        <v>32</v>
      </c>
      <c r="I984" s="3" t="s">
        <v>113</v>
      </c>
      <c r="J984" s="3" t="s">
        <v>48</v>
      </c>
      <c r="K984" s="3" t="s">
        <v>114</v>
      </c>
      <c r="L984" s="3" t="s">
        <v>115</v>
      </c>
      <c r="M984" t="b">
        <v>0</v>
      </c>
      <c r="N984" s="3" t="s">
        <v>73</v>
      </c>
      <c r="O984" s="3" t="s">
        <v>124</v>
      </c>
      <c r="P984" s="3" t="s">
        <v>124</v>
      </c>
      <c r="Q984" s="3" t="s">
        <v>36</v>
      </c>
      <c r="R984" s="3" t="s">
        <v>74</v>
      </c>
      <c r="S984" s="3"/>
      <c r="T984" s="2">
        <v>3000</v>
      </c>
      <c r="U984" s="3" t="s">
        <v>115</v>
      </c>
      <c r="V984" s="3"/>
      <c r="W984" s="3" t="s">
        <v>39</v>
      </c>
      <c r="X984" s="3" t="s">
        <v>40</v>
      </c>
      <c r="Y984" s="3"/>
      <c r="Z984" s="3">
        <v>2605</v>
      </c>
      <c r="AA984" s="3" t="s">
        <v>221</v>
      </c>
    </row>
    <row r="985" spans="1:27" x14ac:dyDescent="0.2">
      <c r="A985" s="5">
        <v>3745</v>
      </c>
      <c r="B985">
        <v>40246</v>
      </c>
      <c r="C985" s="3" t="s">
        <v>1851</v>
      </c>
      <c r="D985" s="3" t="s">
        <v>1852</v>
      </c>
      <c r="E985" s="3" t="s">
        <v>111</v>
      </c>
      <c r="F985" s="3" t="s">
        <v>112</v>
      </c>
      <c r="G985" s="3" t="s">
        <v>125</v>
      </c>
      <c r="H985" s="3" t="s">
        <v>32</v>
      </c>
      <c r="I985" s="3" t="s">
        <v>125</v>
      </c>
      <c r="J985" s="3" t="s">
        <v>48</v>
      </c>
      <c r="K985" s="3" t="s">
        <v>126</v>
      </c>
      <c r="L985" s="3" t="s">
        <v>115</v>
      </c>
      <c r="M985" t="b">
        <v>1</v>
      </c>
      <c r="N985" s="3" t="s">
        <v>73</v>
      </c>
      <c r="O985" s="3" t="s">
        <v>112</v>
      </c>
      <c r="P985" s="3" t="s">
        <v>112</v>
      </c>
      <c r="Q985" s="3" t="s">
        <v>116</v>
      </c>
      <c r="R985" s="3" t="s">
        <v>116</v>
      </c>
      <c r="S985" s="3"/>
      <c r="T985" s="2">
        <v>3001</v>
      </c>
      <c r="U985" s="3" t="s">
        <v>115</v>
      </c>
      <c r="V985" s="3"/>
      <c r="W985" s="3" t="s">
        <v>39</v>
      </c>
      <c r="X985" s="3" t="s">
        <v>40</v>
      </c>
      <c r="Y985" s="3"/>
      <c r="Z985" s="3"/>
      <c r="AA985" s="3" t="s">
        <v>41</v>
      </c>
    </row>
    <row r="986" spans="1:27" x14ac:dyDescent="0.2">
      <c r="A986" s="5">
        <v>3746</v>
      </c>
      <c r="B986">
        <v>40353</v>
      </c>
      <c r="C986" s="3" t="s">
        <v>1853</v>
      </c>
      <c r="D986" s="3" t="s">
        <v>1854</v>
      </c>
      <c r="E986" s="3" t="s">
        <v>91</v>
      </c>
      <c r="F986" s="3" t="s">
        <v>92</v>
      </c>
      <c r="G986" s="3" t="s">
        <v>93</v>
      </c>
      <c r="H986" s="3" t="s">
        <v>32</v>
      </c>
      <c r="I986" s="3" t="s">
        <v>93</v>
      </c>
      <c r="J986" s="3" t="s">
        <v>48</v>
      </c>
      <c r="K986" s="3" t="s">
        <v>94</v>
      </c>
      <c r="L986" s="3" t="s">
        <v>95</v>
      </c>
      <c r="M986" t="b">
        <v>1</v>
      </c>
      <c r="N986" s="3" t="s">
        <v>84</v>
      </c>
      <c r="O986" s="3" t="s">
        <v>92</v>
      </c>
      <c r="P986" s="3" t="s">
        <v>92</v>
      </c>
      <c r="Q986" s="3" t="s">
        <v>36</v>
      </c>
      <c r="R986" s="3" t="s">
        <v>74</v>
      </c>
      <c r="S986" s="3"/>
      <c r="T986" s="2">
        <v>4000</v>
      </c>
      <c r="U986" s="3" t="s">
        <v>95</v>
      </c>
      <c r="V986" s="3"/>
      <c r="W986" s="3" t="s">
        <v>39</v>
      </c>
      <c r="X986" s="3" t="s">
        <v>40</v>
      </c>
      <c r="Y986" s="3"/>
      <c r="Z986" s="3"/>
      <c r="AA986" s="3" t="s">
        <v>41</v>
      </c>
    </row>
    <row r="987" spans="1:27" x14ac:dyDescent="0.2">
      <c r="A987" s="5">
        <v>3747</v>
      </c>
      <c r="B987">
        <v>40354</v>
      </c>
      <c r="C987" s="3" t="s">
        <v>1855</v>
      </c>
      <c r="D987" s="3" t="s">
        <v>1856</v>
      </c>
      <c r="E987" s="3" t="s">
        <v>91</v>
      </c>
      <c r="F987" s="3" t="s">
        <v>92</v>
      </c>
      <c r="G987" s="3" t="s">
        <v>93</v>
      </c>
      <c r="H987" s="3" t="s">
        <v>32</v>
      </c>
      <c r="I987" s="3" t="s">
        <v>93</v>
      </c>
      <c r="J987" s="3" t="s">
        <v>48</v>
      </c>
      <c r="K987" s="3" t="s">
        <v>94</v>
      </c>
      <c r="L987" s="3" t="s">
        <v>95</v>
      </c>
      <c r="M987" t="b">
        <v>1</v>
      </c>
      <c r="N987" s="3" t="s">
        <v>84</v>
      </c>
      <c r="O987" s="3" t="s">
        <v>92</v>
      </c>
      <c r="P987" s="3" t="s">
        <v>92</v>
      </c>
      <c r="Q987" s="3" t="s">
        <v>36</v>
      </c>
      <c r="R987" s="3" t="s">
        <v>74</v>
      </c>
      <c r="S987" s="3"/>
      <c r="T987" s="2">
        <v>4000</v>
      </c>
      <c r="U987" s="3" t="s">
        <v>95</v>
      </c>
      <c r="V987" s="3"/>
      <c r="W987" s="3" t="s">
        <v>39</v>
      </c>
      <c r="X987" s="3" t="s">
        <v>40</v>
      </c>
      <c r="Y987" s="3"/>
      <c r="Z987" s="3"/>
      <c r="AA987" s="3" t="s">
        <v>41</v>
      </c>
    </row>
    <row r="988" spans="1:27" x14ac:dyDescent="0.2">
      <c r="A988" s="5">
        <v>3748</v>
      </c>
      <c r="B988">
        <v>40379</v>
      </c>
      <c r="C988" s="3" t="s">
        <v>1857</v>
      </c>
      <c r="D988" s="3" t="s">
        <v>1858</v>
      </c>
      <c r="E988" s="3" t="s">
        <v>91</v>
      </c>
      <c r="F988" s="3" t="s">
        <v>92</v>
      </c>
      <c r="G988" s="3" t="s">
        <v>93</v>
      </c>
      <c r="H988" s="3" t="s">
        <v>32</v>
      </c>
      <c r="I988" s="3" t="s">
        <v>93</v>
      </c>
      <c r="J988" s="3" t="s">
        <v>48</v>
      </c>
      <c r="K988" s="3" t="s">
        <v>94</v>
      </c>
      <c r="L988" s="3" t="s">
        <v>95</v>
      </c>
      <c r="M988" t="b">
        <v>1</v>
      </c>
      <c r="N988" s="3" t="s">
        <v>84</v>
      </c>
      <c r="O988" s="3" t="s">
        <v>92</v>
      </c>
      <c r="P988" s="3" t="s">
        <v>92</v>
      </c>
      <c r="Q988" s="3" t="s">
        <v>36</v>
      </c>
      <c r="R988" s="3" t="s">
        <v>74</v>
      </c>
      <c r="S988" s="3"/>
      <c r="T988" s="2">
        <v>4000</v>
      </c>
      <c r="U988" s="3" t="s">
        <v>95</v>
      </c>
      <c r="V988" s="3"/>
      <c r="W988" s="3" t="s">
        <v>39</v>
      </c>
      <c r="X988" s="3" t="s">
        <v>40</v>
      </c>
      <c r="Y988" s="3"/>
      <c r="Z988" s="3"/>
      <c r="AA988" s="3" t="s">
        <v>41</v>
      </c>
    </row>
    <row r="989" spans="1:27" x14ac:dyDescent="0.2">
      <c r="A989" s="5">
        <v>3749</v>
      </c>
      <c r="B989">
        <v>40271</v>
      </c>
      <c r="C989" s="3" t="s">
        <v>1859</v>
      </c>
      <c r="D989" s="3" t="s">
        <v>1860</v>
      </c>
      <c r="E989" s="3" t="s">
        <v>91</v>
      </c>
      <c r="F989" s="3" t="s">
        <v>92</v>
      </c>
      <c r="G989" s="3" t="s">
        <v>224</v>
      </c>
      <c r="H989" s="3" t="s">
        <v>32</v>
      </c>
      <c r="I989" s="3" t="s">
        <v>224</v>
      </c>
      <c r="J989" s="3" t="s">
        <v>48</v>
      </c>
      <c r="K989" s="3" t="s">
        <v>225</v>
      </c>
      <c r="L989" s="3" t="s">
        <v>95</v>
      </c>
      <c r="M989" t="b">
        <v>1</v>
      </c>
      <c r="N989" s="3" t="s">
        <v>84</v>
      </c>
      <c r="O989" s="3" t="s">
        <v>92</v>
      </c>
      <c r="P989" s="3" t="s">
        <v>92</v>
      </c>
      <c r="Q989" s="3" t="s">
        <v>36</v>
      </c>
      <c r="R989" s="3" t="s">
        <v>74</v>
      </c>
      <c r="S989" s="3"/>
      <c r="T989" s="2">
        <v>4001</v>
      </c>
      <c r="U989" s="3" t="s">
        <v>95</v>
      </c>
      <c r="V989" s="3"/>
      <c r="W989" s="3" t="s">
        <v>39</v>
      </c>
      <c r="X989" s="3" t="s">
        <v>40</v>
      </c>
      <c r="Y989" s="3"/>
      <c r="Z989" s="3">
        <v>1387</v>
      </c>
      <c r="AA989" s="3" t="s">
        <v>221</v>
      </c>
    </row>
    <row r="990" spans="1:27" x14ac:dyDescent="0.2">
      <c r="A990" s="5">
        <v>3750</v>
      </c>
      <c r="B990">
        <v>40008</v>
      </c>
      <c r="C990" s="3" t="s">
        <v>1861</v>
      </c>
      <c r="D990" s="3" t="s">
        <v>1862</v>
      </c>
      <c r="E990" s="3" t="s">
        <v>91</v>
      </c>
      <c r="F990" s="3" t="s">
        <v>92</v>
      </c>
      <c r="G990" s="3" t="s">
        <v>100</v>
      </c>
      <c r="H990" s="3" t="s">
        <v>32</v>
      </c>
      <c r="I990" s="3" t="s">
        <v>100</v>
      </c>
      <c r="J990" s="3" t="s">
        <v>48</v>
      </c>
      <c r="K990" s="3" t="s">
        <v>101</v>
      </c>
      <c r="L990" s="3" t="s">
        <v>95</v>
      </c>
      <c r="M990" t="b">
        <v>1</v>
      </c>
      <c r="N990" s="3" t="s">
        <v>84</v>
      </c>
      <c r="O990" s="3" t="s">
        <v>92</v>
      </c>
      <c r="P990" s="3" t="s">
        <v>92</v>
      </c>
      <c r="Q990" s="3" t="s">
        <v>36</v>
      </c>
      <c r="R990" s="3" t="s">
        <v>74</v>
      </c>
      <c r="S990" s="3"/>
      <c r="T990" s="2">
        <v>4024</v>
      </c>
      <c r="U990" s="3" t="s">
        <v>95</v>
      </c>
      <c r="V990" s="3"/>
      <c r="W990" s="3" t="s">
        <v>39</v>
      </c>
      <c r="X990" s="3" t="s">
        <v>40</v>
      </c>
      <c r="Y990" s="3"/>
      <c r="Z990" s="3"/>
      <c r="AA990" s="3" t="s">
        <v>41</v>
      </c>
    </row>
    <row r="991" spans="1:27" x14ac:dyDescent="0.2">
      <c r="A991" s="5">
        <v>3751</v>
      </c>
      <c r="B991">
        <v>40114</v>
      </c>
      <c r="C991" s="3"/>
      <c r="D991" s="3" t="s">
        <v>1863</v>
      </c>
      <c r="E991" s="3" t="s">
        <v>91</v>
      </c>
      <c r="F991" s="3" t="s">
        <v>92</v>
      </c>
      <c r="G991" s="3" t="s">
        <v>100</v>
      </c>
      <c r="H991" s="3" t="s">
        <v>32</v>
      </c>
      <c r="I991" s="3" t="s">
        <v>100</v>
      </c>
      <c r="J991" s="3" t="s">
        <v>48</v>
      </c>
      <c r="K991" s="3" t="s">
        <v>101</v>
      </c>
      <c r="L991" s="3" t="s">
        <v>95</v>
      </c>
      <c r="M991" t="b">
        <v>1</v>
      </c>
      <c r="N991" s="3" t="s">
        <v>84</v>
      </c>
      <c r="O991" s="3" t="s">
        <v>92</v>
      </c>
      <c r="P991" s="3" t="s">
        <v>92</v>
      </c>
      <c r="Q991" s="3" t="s">
        <v>36</v>
      </c>
      <c r="R991" s="3" t="s">
        <v>74</v>
      </c>
      <c r="S991" s="3"/>
      <c r="T991" s="2">
        <v>4024</v>
      </c>
      <c r="U991" s="3" t="s">
        <v>95</v>
      </c>
      <c r="V991" s="3"/>
      <c r="W991" s="3" t="s">
        <v>39</v>
      </c>
      <c r="X991" s="3" t="s">
        <v>40</v>
      </c>
      <c r="Y991" s="3"/>
      <c r="Z991" s="3"/>
      <c r="AA991" s="3" t="s">
        <v>41</v>
      </c>
    </row>
    <row r="992" spans="1:27" x14ac:dyDescent="0.2">
      <c r="A992" s="5">
        <v>3752</v>
      </c>
      <c r="B992">
        <v>40291</v>
      </c>
      <c r="C992" s="3" t="s">
        <v>1864</v>
      </c>
      <c r="D992" s="3" t="s">
        <v>1865</v>
      </c>
      <c r="E992" s="3" t="s">
        <v>91</v>
      </c>
      <c r="F992" s="3" t="s">
        <v>92</v>
      </c>
      <c r="G992" s="3" t="s">
        <v>100</v>
      </c>
      <c r="H992" s="3" t="s">
        <v>32</v>
      </c>
      <c r="I992" s="3" t="s">
        <v>100</v>
      </c>
      <c r="J992" s="3" t="s">
        <v>48</v>
      </c>
      <c r="K992" s="3" t="s">
        <v>101</v>
      </c>
      <c r="L992" s="3" t="s">
        <v>95</v>
      </c>
      <c r="M992" t="b">
        <v>1</v>
      </c>
      <c r="N992" s="3" t="s">
        <v>84</v>
      </c>
      <c r="O992" s="3" t="s">
        <v>92</v>
      </c>
      <c r="P992" s="3" t="s">
        <v>92</v>
      </c>
      <c r="Q992" s="3" t="s">
        <v>36</v>
      </c>
      <c r="R992" s="3" t="s">
        <v>74</v>
      </c>
      <c r="S992" s="3"/>
      <c r="T992" s="2">
        <v>4024</v>
      </c>
      <c r="U992" s="3" t="s">
        <v>95</v>
      </c>
      <c r="V992" s="3"/>
      <c r="W992" s="3" t="s">
        <v>39</v>
      </c>
      <c r="X992" s="3" t="s">
        <v>40</v>
      </c>
      <c r="Y992" s="3"/>
      <c r="Z992" s="3"/>
      <c r="AA992" s="3" t="s">
        <v>41</v>
      </c>
    </row>
    <row r="993" spans="1:27" x14ac:dyDescent="0.2">
      <c r="A993" s="5">
        <v>3753</v>
      </c>
      <c r="B993">
        <v>40409</v>
      </c>
      <c r="C993" s="3"/>
      <c r="D993" s="3" t="s">
        <v>1866</v>
      </c>
      <c r="E993" s="3" t="s">
        <v>147</v>
      </c>
      <c r="F993" s="3" t="s">
        <v>234</v>
      </c>
      <c r="G993" s="3" t="s">
        <v>154</v>
      </c>
      <c r="H993" s="3" t="s">
        <v>32</v>
      </c>
      <c r="I993" s="3" t="s">
        <v>154</v>
      </c>
      <c r="J993" s="3" t="s">
        <v>48</v>
      </c>
      <c r="K993" s="3" t="s">
        <v>138</v>
      </c>
      <c r="L993" s="3" t="s">
        <v>83</v>
      </c>
      <c r="M993" t="b">
        <v>1</v>
      </c>
      <c r="N993" s="3" t="s">
        <v>139</v>
      </c>
      <c r="O993" s="3" t="s">
        <v>234</v>
      </c>
      <c r="P993" s="3" t="s">
        <v>234</v>
      </c>
      <c r="Q993" s="3" t="s">
        <v>116</v>
      </c>
      <c r="R993" s="3" t="s">
        <v>116</v>
      </c>
      <c r="S993" s="3"/>
      <c r="T993" s="2">
        <v>6004</v>
      </c>
      <c r="U993" s="3" t="s">
        <v>83</v>
      </c>
      <c r="V993" s="3"/>
      <c r="W993" s="3" t="s">
        <v>39</v>
      </c>
      <c r="X993" s="3" t="s">
        <v>40</v>
      </c>
      <c r="Y993" s="3"/>
      <c r="Z993" s="3"/>
      <c r="AA993" s="3" t="s">
        <v>41</v>
      </c>
    </row>
    <row r="994" spans="1:27" x14ac:dyDescent="0.2">
      <c r="A994" s="5">
        <v>3754</v>
      </c>
      <c r="B994">
        <v>35721</v>
      </c>
      <c r="C994" s="3"/>
      <c r="D994" s="3" t="s">
        <v>1867</v>
      </c>
      <c r="E994" s="3" t="s">
        <v>147</v>
      </c>
      <c r="F994" s="3" t="s">
        <v>234</v>
      </c>
      <c r="G994" s="3" t="s">
        <v>235</v>
      </c>
      <c r="H994" s="3" t="s">
        <v>32</v>
      </c>
      <c r="I994" s="3" t="s">
        <v>236</v>
      </c>
      <c r="J994" s="3" t="s">
        <v>48</v>
      </c>
      <c r="K994" s="3" t="s">
        <v>237</v>
      </c>
      <c r="L994" s="3" t="s">
        <v>83</v>
      </c>
      <c r="M994" t="b">
        <v>1</v>
      </c>
      <c r="N994" s="3" t="s">
        <v>139</v>
      </c>
      <c r="O994" s="3" t="s">
        <v>234</v>
      </c>
      <c r="P994" s="3" t="s">
        <v>234</v>
      </c>
      <c r="Q994" s="3" t="s">
        <v>116</v>
      </c>
      <c r="R994" s="3" t="s">
        <v>116</v>
      </c>
      <c r="S994" s="3"/>
      <c r="T994" s="2">
        <v>6009</v>
      </c>
      <c r="U994" s="3" t="s">
        <v>83</v>
      </c>
      <c r="V994" s="3"/>
      <c r="W994" s="3" t="s">
        <v>39</v>
      </c>
      <c r="X994" s="3" t="s">
        <v>40</v>
      </c>
      <c r="Y994" s="3"/>
      <c r="Z994" s="3"/>
      <c r="AA994" s="3" t="s">
        <v>41</v>
      </c>
    </row>
    <row r="995" spans="1:27" x14ac:dyDescent="0.2">
      <c r="A995" s="5">
        <v>3755</v>
      </c>
      <c r="B995">
        <v>40356</v>
      </c>
      <c r="C995" s="3" t="s">
        <v>1868</v>
      </c>
      <c r="D995" s="3" t="s">
        <v>1869</v>
      </c>
      <c r="E995" s="3" t="s">
        <v>147</v>
      </c>
      <c r="F995" s="3" t="s">
        <v>234</v>
      </c>
      <c r="G995" s="3" t="s">
        <v>235</v>
      </c>
      <c r="H995" s="3" t="s">
        <v>32</v>
      </c>
      <c r="I995" s="3" t="s">
        <v>236</v>
      </c>
      <c r="J995" s="3" t="s">
        <v>48</v>
      </c>
      <c r="K995" s="3" t="s">
        <v>237</v>
      </c>
      <c r="L995" s="3" t="s">
        <v>83</v>
      </c>
      <c r="M995" t="b">
        <v>1</v>
      </c>
      <c r="N995" s="3" t="s">
        <v>139</v>
      </c>
      <c r="O995" s="3" t="s">
        <v>234</v>
      </c>
      <c r="P995" s="3" t="s">
        <v>234</v>
      </c>
      <c r="Q995" s="3" t="s">
        <v>116</v>
      </c>
      <c r="R995" s="3" t="s">
        <v>116</v>
      </c>
      <c r="S995" s="3"/>
      <c r="T995" s="2">
        <v>6009</v>
      </c>
      <c r="U995" s="3" t="s">
        <v>83</v>
      </c>
      <c r="V995" s="3"/>
      <c r="W995" s="3" t="s">
        <v>39</v>
      </c>
      <c r="X995" s="3" t="s">
        <v>40</v>
      </c>
      <c r="Y995" s="3"/>
      <c r="Z995" s="3"/>
      <c r="AA995" s="3" t="s">
        <v>41</v>
      </c>
    </row>
    <row r="996" spans="1:27" x14ac:dyDescent="0.2">
      <c r="A996" s="5">
        <v>3756</v>
      </c>
      <c r="B996">
        <v>40136</v>
      </c>
      <c r="C996" s="3" t="s">
        <v>1870</v>
      </c>
      <c r="D996" s="3" t="s">
        <v>1871</v>
      </c>
      <c r="E996" s="3" t="s">
        <v>147</v>
      </c>
      <c r="F996" s="3" t="s">
        <v>148</v>
      </c>
      <c r="G996" s="3" t="s">
        <v>586</v>
      </c>
      <c r="H996" s="3" t="s">
        <v>32</v>
      </c>
      <c r="I996" s="3" t="s">
        <v>586</v>
      </c>
      <c r="J996" s="3" t="s">
        <v>48</v>
      </c>
      <c r="K996" s="3" t="s">
        <v>587</v>
      </c>
      <c r="L996" s="3" t="s">
        <v>83</v>
      </c>
      <c r="M996" t="b">
        <v>1</v>
      </c>
      <c r="N996" s="3" t="s">
        <v>139</v>
      </c>
      <c r="O996" s="3" t="s">
        <v>148</v>
      </c>
      <c r="P996" s="3" t="s">
        <v>148</v>
      </c>
      <c r="Q996" s="3" t="s">
        <v>116</v>
      </c>
      <c r="R996" s="3" t="s">
        <v>149</v>
      </c>
      <c r="S996" s="3"/>
      <c r="T996" s="2">
        <v>6023</v>
      </c>
      <c r="U996" s="3" t="s">
        <v>83</v>
      </c>
      <c r="V996" s="3"/>
      <c r="W996" s="3" t="s">
        <v>39</v>
      </c>
      <c r="X996" s="3" t="s">
        <v>40</v>
      </c>
      <c r="Y996" s="3"/>
      <c r="Z996" s="3"/>
      <c r="AA996" s="3" t="s">
        <v>41</v>
      </c>
    </row>
    <row r="997" spans="1:27" x14ac:dyDescent="0.2">
      <c r="A997" s="5">
        <v>3757</v>
      </c>
      <c r="B997">
        <v>40026</v>
      </c>
      <c r="C997" s="3"/>
      <c r="D997" s="3" t="s">
        <v>1872</v>
      </c>
      <c r="E997" s="3" t="s">
        <v>147</v>
      </c>
      <c r="F997" s="3" t="s">
        <v>234</v>
      </c>
      <c r="G997" s="3" t="s">
        <v>836</v>
      </c>
      <c r="H997" s="3" t="s">
        <v>32</v>
      </c>
      <c r="I997" s="3" t="s">
        <v>836</v>
      </c>
      <c r="J997" s="3" t="s">
        <v>81</v>
      </c>
      <c r="K997" s="3" t="s">
        <v>275</v>
      </c>
      <c r="L997" s="3" t="s">
        <v>83</v>
      </c>
      <c r="M997" t="b">
        <v>1</v>
      </c>
      <c r="N997" s="3" t="s">
        <v>139</v>
      </c>
      <c r="O997" s="3" t="s">
        <v>234</v>
      </c>
      <c r="P997" s="3" t="s">
        <v>234</v>
      </c>
      <c r="Q997" s="3" t="s">
        <v>116</v>
      </c>
      <c r="R997" s="3" t="s">
        <v>116</v>
      </c>
      <c r="S997" s="3"/>
      <c r="T997" s="2">
        <v>6127</v>
      </c>
      <c r="U997" s="3" t="s">
        <v>81</v>
      </c>
      <c r="V997" s="3"/>
      <c r="W997" s="3" t="s">
        <v>39</v>
      </c>
      <c r="X997" s="3" t="s">
        <v>40</v>
      </c>
      <c r="Y997" s="3"/>
      <c r="Z997" s="3"/>
      <c r="AA997" s="3" t="s">
        <v>41</v>
      </c>
    </row>
    <row r="998" spans="1:27" x14ac:dyDescent="0.2">
      <c r="A998" s="5">
        <v>3758</v>
      </c>
      <c r="B998">
        <v>40346</v>
      </c>
      <c r="C998" s="3" t="s">
        <v>1873</v>
      </c>
      <c r="D998" s="3" t="s">
        <v>1874</v>
      </c>
      <c r="E998" s="3" t="s">
        <v>240</v>
      </c>
      <c r="F998" s="3" t="s">
        <v>241</v>
      </c>
      <c r="G998" s="3" t="s">
        <v>242</v>
      </c>
      <c r="H998" s="3" t="s">
        <v>32</v>
      </c>
      <c r="I998" s="3" t="s">
        <v>242</v>
      </c>
      <c r="J998" s="3" t="s">
        <v>48</v>
      </c>
      <c r="K998" s="3" t="s">
        <v>243</v>
      </c>
      <c r="L998" s="3" t="s">
        <v>244</v>
      </c>
      <c r="M998" t="b">
        <v>1</v>
      </c>
      <c r="N998" s="3" t="s">
        <v>139</v>
      </c>
      <c r="O998" s="3" t="s">
        <v>241</v>
      </c>
      <c r="P998" s="3" t="s">
        <v>241</v>
      </c>
      <c r="Q998" s="3" t="s">
        <v>36</v>
      </c>
      <c r="R998" s="3" t="s">
        <v>54</v>
      </c>
      <c r="S998" s="3"/>
      <c r="T998" s="2">
        <v>8016</v>
      </c>
      <c r="U998" s="3" t="s">
        <v>244</v>
      </c>
      <c r="V998" s="3"/>
      <c r="W998" s="3" t="s">
        <v>39</v>
      </c>
      <c r="X998" s="3" t="s">
        <v>40</v>
      </c>
      <c r="Y998" s="3"/>
      <c r="Z998" s="3">
        <v>1874</v>
      </c>
      <c r="AA998" s="3" t="s">
        <v>639</v>
      </c>
    </row>
    <row r="999" spans="1:27" x14ac:dyDescent="0.2">
      <c r="A999" s="5">
        <v>3759</v>
      </c>
      <c r="B999">
        <v>40381</v>
      </c>
      <c r="C999" s="3" t="s">
        <v>1875</v>
      </c>
      <c r="D999" s="3" t="s">
        <v>1876</v>
      </c>
      <c r="E999" s="3" t="s">
        <v>240</v>
      </c>
      <c r="F999" s="3" t="s">
        <v>241</v>
      </c>
      <c r="G999" s="3" t="s">
        <v>242</v>
      </c>
      <c r="H999" s="3" t="s">
        <v>32</v>
      </c>
      <c r="I999" s="3" t="s">
        <v>242</v>
      </c>
      <c r="J999" s="3" t="s">
        <v>48</v>
      </c>
      <c r="K999" s="3" t="s">
        <v>243</v>
      </c>
      <c r="L999" s="3" t="s">
        <v>244</v>
      </c>
      <c r="M999" t="b">
        <v>1</v>
      </c>
      <c r="N999" s="3" t="s">
        <v>139</v>
      </c>
      <c r="O999" s="3" t="s">
        <v>241</v>
      </c>
      <c r="P999" s="3" t="s">
        <v>241</v>
      </c>
      <c r="Q999" s="3" t="s">
        <v>36</v>
      </c>
      <c r="R999" s="3" t="s">
        <v>54</v>
      </c>
      <c r="S999" s="3"/>
      <c r="T999" s="2">
        <v>8016</v>
      </c>
      <c r="U999" s="3" t="s">
        <v>244</v>
      </c>
      <c r="V999" s="3"/>
      <c r="W999" s="3" t="s">
        <v>39</v>
      </c>
      <c r="X999" s="3" t="s">
        <v>40</v>
      </c>
      <c r="Y999" s="3"/>
      <c r="Z999" s="3">
        <v>2248</v>
      </c>
      <c r="AA999" s="3" t="s">
        <v>639</v>
      </c>
    </row>
    <row r="1000" spans="1:27" x14ac:dyDescent="0.2">
      <c r="A1000" s="5">
        <v>3760</v>
      </c>
      <c r="B1000">
        <v>40239</v>
      </c>
      <c r="C1000" s="3"/>
      <c r="D1000" s="3" t="s">
        <v>1877</v>
      </c>
      <c r="E1000" s="3" t="s">
        <v>119</v>
      </c>
      <c r="F1000" s="3" t="s">
        <v>120</v>
      </c>
      <c r="G1000" s="3" t="s">
        <v>113</v>
      </c>
      <c r="H1000" s="3" t="s">
        <v>256</v>
      </c>
      <c r="I1000" s="3" t="s">
        <v>113</v>
      </c>
      <c r="J1000" s="3" t="s">
        <v>48</v>
      </c>
      <c r="K1000" s="3" t="s">
        <v>114</v>
      </c>
      <c r="L1000" s="3" t="s">
        <v>115</v>
      </c>
      <c r="M1000" t="b">
        <v>1</v>
      </c>
      <c r="N1000" s="3" t="s">
        <v>73</v>
      </c>
      <c r="O1000" s="3" t="s">
        <v>120</v>
      </c>
      <c r="P1000" s="3" t="s">
        <v>120</v>
      </c>
      <c r="Q1000" s="3" t="s">
        <v>36</v>
      </c>
      <c r="R1000" s="3" t="s">
        <v>74</v>
      </c>
      <c r="S1000" s="3"/>
      <c r="T1000" s="2">
        <v>3000</v>
      </c>
      <c r="U1000" s="3" t="s">
        <v>115</v>
      </c>
      <c r="V1000" s="3"/>
      <c r="W1000" s="3" t="s">
        <v>39</v>
      </c>
      <c r="X1000" s="3" t="s">
        <v>40</v>
      </c>
      <c r="Y1000" s="3"/>
      <c r="Z1000" s="3"/>
      <c r="AA1000" s="3" t="s">
        <v>41</v>
      </c>
    </row>
    <row r="1001" spans="1:27" x14ac:dyDescent="0.2">
      <c r="A1001" s="5">
        <v>3761</v>
      </c>
      <c r="B1001">
        <v>39675</v>
      </c>
      <c r="C1001" s="3"/>
      <c r="D1001" s="3" t="s">
        <v>1878</v>
      </c>
      <c r="E1001" s="3" t="s">
        <v>123</v>
      </c>
      <c r="F1001" s="3" t="s">
        <v>136</v>
      </c>
      <c r="G1001" s="3" t="s">
        <v>137</v>
      </c>
      <c r="H1001" s="3" t="s">
        <v>256</v>
      </c>
      <c r="I1001" s="3" t="s">
        <v>137</v>
      </c>
      <c r="J1001" s="3" t="s">
        <v>48</v>
      </c>
      <c r="K1001" s="3" t="s">
        <v>138</v>
      </c>
      <c r="L1001" s="3" t="s">
        <v>83</v>
      </c>
      <c r="M1001" t="b">
        <v>1</v>
      </c>
      <c r="N1001" s="3" t="s">
        <v>139</v>
      </c>
      <c r="O1001" s="3" t="s">
        <v>136</v>
      </c>
      <c r="P1001" s="3" t="s">
        <v>140</v>
      </c>
      <c r="Q1001" s="3" t="s">
        <v>36</v>
      </c>
      <c r="R1001" s="3" t="s">
        <v>74</v>
      </c>
      <c r="S1001" s="3"/>
      <c r="T1001" s="2">
        <v>3002</v>
      </c>
      <c r="U1001" s="3" t="s">
        <v>814</v>
      </c>
      <c r="V1001" s="3"/>
      <c r="W1001" s="3" t="s">
        <v>39</v>
      </c>
      <c r="X1001" s="3" t="s">
        <v>40</v>
      </c>
      <c r="Y1001" s="3"/>
      <c r="Z1001" s="3"/>
      <c r="AA1001" s="3" t="s">
        <v>41</v>
      </c>
    </row>
    <row r="1002" spans="1:27" x14ac:dyDescent="0.2">
      <c r="A1002" s="5">
        <v>3762</v>
      </c>
      <c r="B1002">
        <v>40445</v>
      </c>
      <c r="C1002" s="3" t="s">
        <v>1879</v>
      </c>
      <c r="D1002" s="3" t="s">
        <v>1880</v>
      </c>
      <c r="E1002" s="3" t="s">
        <v>123</v>
      </c>
      <c r="F1002" s="3" t="s">
        <v>124</v>
      </c>
      <c r="G1002" s="3" t="s">
        <v>113</v>
      </c>
      <c r="H1002" s="3" t="s">
        <v>32</v>
      </c>
      <c r="I1002" s="3" t="s">
        <v>113</v>
      </c>
      <c r="J1002" s="3" t="s">
        <v>48</v>
      </c>
      <c r="K1002" s="3" t="s">
        <v>114</v>
      </c>
      <c r="L1002" s="3" t="s">
        <v>115</v>
      </c>
      <c r="M1002" t="b">
        <v>0</v>
      </c>
      <c r="N1002" s="3" t="s">
        <v>73</v>
      </c>
      <c r="O1002" s="3" t="s">
        <v>124</v>
      </c>
      <c r="P1002" s="3" t="s">
        <v>124</v>
      </c>
      <c r="Q1002" s="3" t="s">
        <v>36</v>
      </c>
      <c r="R1002" s="3" t="s">
        <v>74</v>
      </c>
      <c r="S1002" s="3" t="s">
        <v>348</v>
      </c>
      <c r="T1002" s="2">
        <v>3000</v>
      </c>
      <c r="U1002" s="3" t="s">
        <v>115</v>
      </c>
      <c r="V1002" s="3"/>
      <c r="W1002" s="3" t="s">
        <v>39</v>
      </c>
      <c r="X1002" s="3" t="s">
        <v>40</v>
      </c>
      <c r="Y1002" s="3"/>
      <c r="Z1002" s="3">
        <v>2607</v>
      </c>
      <c r="AA1002" s="3" t="s">
        <v>316</v>
      </c>
    </row>
    <row r="1003" spans="1:27" x14ac:dyDescent="0.2">
      <c r="A1003" s="5">
        <v>3763</v>
      </c>
      <c r="B1003">
        <v>40459</v>
      </c>
      <c r="C1003" s="3" t="s">
        <v>1881</v>
      </c>
      <c r="D1003" s="3" t="s">
        <v>1882</v>
      </c>
      <c r="E1003" s="3" t="s">
        <v>111</v>
      </c>
      <c r="F1003" s="3" t="s">
        <v>112</v>
      </c>
      <c r="G1003" s="3" t="s">
        <v>125</v>
      </c>
      <c r="H1003" s="3" t="s">
        <v>32</v>
      </c>
      <c r="I1003" s="3" t="s">
        <v>125</v>
      </c>
      <c r="J1003" s="3" t="s">
        <v>48</v>
      </c>
      <c r="K1003" s="3" t="s">
        <v>126</v>
      </c>
      <c r="L1003" s="3" t="s">
        <v>115</v>
      </c>
      <c r="M1003" t="b">
        <v>1</v>
      </c>
      <c r="N1003" s="3" t="s">
        <v>73</v>
      </c>
      <c r="O1003" s="3" t="s">
        <v>112</v>
      </c>
      <c r="P1003" s="3" t="s">
        <v>112</v>
      </c>
      <c r="Q1003" s="3" t="s">
        <v>116</v>
      </c>
      <c r="R1003" s="3" t="s">
        <v>116</v>
      </c>
      <c r="S1003" s="3" t="s">
        <v>348</v>
      </c>
      <c r="T1003" s="2">
        <v>3001</v>
      </c>
      <c r="U1003" s="3" t="s">
        <v>115</v>
      </c>
      <c r="V1003" s="3"/>
      <c r="W1003" s="3" t="s">
        <v>39</v>
      </c>
      <c r="X1003" s="3" t="s">
        <v>40</v>
      </c>
      <c r="Y1003" s="3"/>
      <c r="Z1003" s="3"/>
      <c r="AA1003" s="3" t="s">
        <v>41</v>
      </c>
    </row>
    <row r="1004" spans="1:27" x14ac:dyDescent="0.2">
      <c r="A1004" s="5">
        <v>3764</v>
      </c>
      <c r="B1004">
        <v>40460</v>
      </c>
      <c r="C1004" s="3" t="s">
        <v>1883</v>
      </c>
      <c r="D1004" s="3" t="s">
        <v>1884</v>
      </c>
      <c r="E1004" s="3" t="s">
        <v>71</v>
      </c>
      <c r="F1004" s="3" t="s">
        <v>72</v>
      </c>
      <c r="G1004" s="3" t="s">
        <v>47</v>
      </c>
      <c r="H1004" s="3" t="s">
        <v>32</v>
      </c>
      <c r="I1004" s="3" t="s">
        <v>47</v>
      </c>
      <c r="J1004" s="3" t="s">
        <v>48</v>
      </c>
      <c r="K1004" s="3" t="s">
        <v>49</v>
      </c>
      <c r="L1004" s="3" t="s">
        <v>50</v>
      </c>
      <c r="M1004" t="b">
        <v>1</v>
      </c>
      <c r="N1004" s="3" t="s">
        <v>73</v>
      </c>
      <c r="O1004" s="3" t="s">
        <v>72</v>
      </c>
      <c r="P1004" s="3" t="s">
        <v>72</v>
      </c>
      <c r="Q1004" s="3" t="s">
        <v>36</v>
      </c>
      <c r="R1004" s="3" t="s">
        <v>74</v>
      </c>
      <c r="S1004" s="3" t="s">
        <v>75</v>
      </c>
      <c r="T1004" s="2">
        <v>2000</v>
      </c>
      <c r="U1004" s="3" t="s">
        <v>50</v>
      </c>
      <c r="V1004" s="3"/>
      <c r="W1004" s="3" t="s">
        <v>39</v>
      </c>
      <c r="X1004" s="3" t="s">
        <v>40</v>
      </c>
      <c r="Y1004" s="3"/>
      <c r="Z1004" s="3"/>
      <c r="AA1004" s="3" t="s">
        <v>41</v>
      </c>
    </row>
    <row r="1005" spans="1:27" x14ac:dyDescent="0.2">
      <c r="A1005" s="5">
        <v>3765</v>
      </c>
      <c r="B1005">
        <v>40423</v>
      </c>
      <c r="C1005" s="3" t="s">
        <v>1885</v>
      </c>
      <c r="D1005" s="3" t="s">
        <v>1886</v>
      </c>
      <c r="E1005" s="3" t="s">
        <v>66</v>
      </c>
      <c r="F1005" s="3" t="s">
        <v>67</v>
      </c>
      <c r="G1005" s="3" t="s">
        <v>47</v>
      </c>
      <c r="H1005" s="3" t="s">
        <v>32</v>
      </c>
      <c r="I1005" s="3" t="s">
        <v>47</v>
      </c>
      <c r="J1005" s="3" t="s">
        <v>48</v>
      </c>
      <c r="K1005" s="3" t="s">
        <v>49</v>
      </c>
      <c r="L1005" s="3" t="s">
        <v>50</v>
      </c>
      <c r="M1005" t="b">
        <v>1</v>
      </c>
      <c r="N1005" s="3" t="s">
        <v>35</v>
      </c>
      <c r="O1005" s="3" t="s">
        <v>67</v>
      </c>
      <c r="P1005" s="3" t="s">
        <v>67</v>
      </c>
      <c r="Q1005" s="3" t="s">
        <v>68</v>
      </c>
      <c r="R1005" s="3" t="s">
        <v>69</v>
      </c>
      <c r="S1005" s="3" t="s">
        <v>75</v>
      </c>
      <c r="T1005" s="2">
        <v>2000</v>
      </c>
      <c r="U1005" s="3" t="s">
        <v>50</v>
      </c>
      <c r="V1005" s="3"/>
      <c r="W1005" s="3" t="s">
        <v>39</v>
      </c>
      <c r="X1005" s="3" t="s">
        <v>40</v>
      </c>
      <c r="Y1005" s="3"/>
      <c r="Z1005" s="3">
        <v>2944</v>
      </c>
      <c r="AA1005" s="3" t="s">
        <v>221</v>
      </c>
    </row>
    <row r="1006" spans="1:27" x14ac:dyDescent="0.2">
      <c r="A1006" s="5">
        <v>3767</v>
      </c>
      <c r="B1006">
        <v>40490</v>
      </c>
      <c r="C1006" s="3" t="s">
        <v>1887</v>
      </c>
      <c r="D1006" s="3" t="s">
        <v>1888</v>
      </c>
      <c r="E1006" s="3" t="s">
        <v>66</v>
      </c>
      <c r="F1006" s="3" t="s">
        <v>67</v>
      </c>
      <c r="G1006" s="3" t="s">
        <v>47</v>
      </c>
      <c r="H1006" s="3" t="s">
        <v>32</v>
      </c>
      <c r="I1006" s="3" t="s">
        <v>47</v>
      </c>
      <c r="J1006" s="3" t="s">
        <v>48</v>
      </c>
      <c r="K1006" s="3" t="s">
        <v>49</v>
      </c>
      <c r="L1006" s="3" t="s">
        <v>50</v>
      </c>
      <c r="M1006" t="b">
        <v>1</v>
      </c>
      <c r="N1006" s="3" t="s">
        <v>35</v>
      </c>
      <c r="O1006" s="3" t="s">
        <v>67</v>
      </c>
      <c r="P1006" s="3" t="s">
        <v>67</v>
      </c>
      <c r="Q1006" s="3" t="s">
        <v>68</v>
      </c>
      <c r="R1006" s="3" t="s">
        <v>69</v>
      </c>
      <c r="S1006" s="3"/>
      <c r="T1006" s="2">
        <v>2000</v>
      </c>
      <c r="U1006" s="3" t="s">
        <v>50</v>
      </c>
      <c r="V1006" s="3"/>
      <c r="W1006" s="3" t="s">
        <v>39</v>
      </c>
      <c r="X1006" s="3" t="s">
        <v>40</v>
      </c>
      <c r="Y1006" s="3"/>
      <c r="Z1006" s="3"/>
      <c r="AA1006" s="3" t="s">
        <v>41</v>
      </c>
    </row>
    <row r="1007" spans="1:27" x14ac:dyDescent="0.2">
      <c r="A1007" s="5">
        <v>3768</v>
      </c>
      <c r="B1007">
        <v>40538</v>
      </c>
      <c r="C1007" s="3" t="s">
        <v>1889</v>
      </c>
      <c r="D1007" s="3" t="s">
        <v>1890</v>
      </c>
      <c r="E1007" s="3" t="s">
        <v>71</v>
      </c>
      <c r="F1007" s="3" t="s">
        <v>72</v>
      </c>
      <c r="G1007" s="3" t="s">
        <v>47</v>
      </c>
      <c r="H1007" s="3" t="s">
        <v>32</v>
      </c>
      <c r="I1007" s="3" t="s">
        <v>47</v>
      </c>
      <c r="J1007" s="3" t="s">
        <v>48</v>
      </c>
      <c r="K1007" s="3" t="s">
        <v>49</v>
      </c>
      <c r="L1007" s="3" t="s">
        <v>50</v>
      </c>
      <c r="M1007" t="b">
        <v>1</v>
      </c>
      <c r="N1007" s="3" t="s">
        <v>73</v>
      </c>
      <c r="O1007" s="3" t="s">
        <v>72</v>
      </c>
      <c r="P1007" s="3" t="s">
        <v>72</v>
      </c>
      <c r="Q1007" s="3" t="s">
        <v>36</v>
      </c>
      <c r="R1007" s="3" t="s">
        <v>74</v>
      </c>
      <c r="S1007" s="3"/>
      <c r="T1007" s="2">
        <v>2000</v>
      </c>
      <c r="U1007" s="3" t="s">
        <v>50</v>
      </c>
      <c r="V1007" s="3"/>
      <c r="W1007" s="3" t="s">
        <v>39</v>
      </c>
      <c r="X1007" s="3" t="s">
        <v>40</v>
      </c>
      <c r="Y1007" s="3"/>
      <c r="Z1007" s="3"/>
      <c r="AA1007" s="3" t="s">
        <v>41</v>
      </c>
    </row>
    <row r="1008" spans="1:27" x14ac:dyDescent="0.2">
      <c r="A1008" s="5">
        <v>3769</v>
      </c>
      <c r="B1008">
        <v>40540</v>
      </c>
      <c r="C1008" s="3" t="s">
        <v>1891</v>
      </c>
      <c r="D1008" s="3" t="s">
        <v>1892</v>
      </c>
      <c r="E1008" s="3" t="s">
        <v>71</v>
      </c>
      <c r="F1008" s="3" t="s">
        <v>72</v>
      </c>
      <c r="G1008" s="3" t="s">
        <v>47</v>
      </c>
      <c r="H1008" s="3" t="s">
        <v>32</v>
      </c>
      <c r="I1008" s="3" t="s">
        <v>47</v>
      </c>
      <c r="J1008" s="3" t="s">
        <v>48</v>
      </c>
      <c r="K1008" s="3" t="s">
        <v>49</v>
      </c>
      <c r="L1008" s="3" t="s">
        <v>50</v>
      </c>
      <c r="M1008" t="b">
        <v>0</v>
      </c>
      <c r="N1008" s="3" t="s">
        <v>73</v>
      </c>
      <c r="O1008" s="3" t="s">
        <v>72</v>
      </c>
      <c r="P1008" s="3" t="s">
        <v>72</v>
      </c>
      <c r="Q1008" s="3" t="s">
        <v>36</v>
      </c>
      <c r="R1008" s="3" t="s">
        <v>74</v>
      </c>
      <c r="S1008" s="3"/>
      <c r="T1008" s="2">
        <v>2000</v>
      </c>
      <c r="U1008" s="3" t="s">
        <v>50</v>
      </c>
      <c r="V1008" s="3"/>
      <c r="W1008" s="3" t="s">
        <v>39</v>
      </c>
      <c r="X1008" s="3" t="s">
        <v>40</v>
      </c>
      <c r="Y1008" s="3"/>
      <c r="Z1008" s="3">
        <v>2920</v>
      </c>
      <c r="AA1008" s="3" t="s">
        <v>221</v>
      </c>
    </row>
    <row r="1009" spans="1:27" x14ac:dyDescent="0.2">
      <c r="A1009" s="5">
        <v>3770</v>
      </c>
      <c r="B1009">
        <v>40552</v>
      </c>
      <c r="C1009" s="3" t="s">
        <v>1893</v>
      </c>
      <c r="D1009" s="3" t="s">
        <v>1894</v>
      </c>
      <c r="E1009" s="3" t="s">
        <v>111</v>
      </c>
      <c r="F1009" s="3" t="s">
        <v>112</v>
      </c>
      <c r="G1009" s="3" t="s">
        <v>125</v>
      </c>
      <c r="H1009" s="3" t="s">
        <v>32</v>
      </c>
      <c r="I1009" s="3" t="s">
        <v>125</v>
      </c>
      <c r="J1009" s="3" t="s">
        <v>48</v>
      </c>
      <c r="K1009" s="3" t="s">
        <v>126</v>
      </c>
      <c r="L1009" s="3" t="s">
        <v>115</v>
      </c>
      <c r="M1009" t="b">
        <v>1</v>
      </c>
      <c r="N1009" s="3" t="s">
        <v>73</v>
      </c>
      <c r="O1009" s="3" t="s">
        <v>112</v>
      </c>
      <c r="P1009" s="3" t="s">
        <v>112</v>
      </c>
      <c r="Q1009" s="3" t="s">
        <v>116</v>
      </c>
      <c r="R1009" s="3" t="s">
        <v>116</v>
      </c>
      <c r="S1009" s="3" t="s">
        <v>348</v>
      </c>
      <c r="T1009" s="2">
        <v>3001</v>
      </c>
      <c r="U1009" s="3" t="s">
        <v>115</v>
      </c>
      <c r="V1009" s="3"/>
      <c r="W1009" s="3" t="s">
        <v>39</v>
      </c>
      <c r="X1009" s="3" t="s">
        <v>40</v>
      </c>
      <c r="Y1009" s="3"/>
      <c r="Z1009" s="3">
        <v>2610</v>
      </c>
      <c r="AA1009" s="3" t="s">
        <v>221</v>
      </c>
    </row>
    <row r="1010" spans="1:27" x14ac:dyDescent="0.2">
      <c r="A1010" s="5">
        <v>3771</v>
      </c>
      <c r="C1010" s="3"/>
      <c r="D1010" s="3" t="s">
        <v>1895</v>
      </c>
      <c r="E1010" s="3" t="s">
        <v>71</v>
      </c>
      <c r="F1010" s="3" t="s">
        <v>72</v>
      </c>
      <c r="G1010" s="3" t="s">
        <v>47</v>
      </c>
      <c r="H1010" s="3" t="s">
        <v>32</v>
      </c>
      <c r="I1010" s="3" t="s">
        <v>47</v>
      </c>
      <c r="J1010" s="3" t="s">
        <v>48</v>
      </c>
      <c r="K1010" s="3" t="s">
        <v>49</v>
      </c>
      <c r="L1010" s="3" t="s">
        <v>50</v>
      </c>
      <c r="M1010" t="b">
        <v>1</v>
      </c>
      <c r="N1010" s="3" t="s">
        <v>73</v>
      </c>
      <c r="O1010" s="3" t="s">
        <v>72</v>
      </c>
      <c r="P1010" s="3" t="s">
        <v>72</v>
      </c>
      <c r="Q1010" s="3" t="s">
        <v>36</v>
      </c>
      <c r="R1010" s="3" t="s">
        <v>74</v>
      </c>
      <c r="S1010" s="3"/>
      <c r="T1010" s="2"/>
      <c r="U1010" s="3" t="s">
        <v>50</v>
      </c>
      <c r="V1010" s="3"/>
      <c r="W1010" s="3" t="s">
        <v>39</v>
      </c>
      <c r="X1010" s="3" t="s">
        <v>40</v>
      </c>
      <c r="Y1010" s="3"/>
      <c r="Z1010" s="3"/>
      <c r="AA1010" s="3" t="s">
        <v>41</v>
      </c>
    </row>
    <row r="1011" spans="1:27" x14ac:dyDescent="0.2">
      <c r="A1011" s="5">
        <v>3772</v>
      </c>
      <c r="C1011" s="3"/>
      <c r="D1011" s="3" t="s">
        <v>1896</v>
      </c>
      <c r="E1011" s="3" t="s">
        <v>71</v>
      </c>
      <c r="F1011" s="3" t="s">
        <v>72</v>
      </c>
      <c r="G1011" s="3" t="s">
        <v>47</v>
      </c>
      <c r="H1011" s="3" t="s">
        <v>32</v>
      </c>
      <c r="I1011" s="3" t="s">
        <v>47</v>
      </c>
      <c r="J1011" s="3" t="s">
        <v>48</v>
      </c>
      <c r="K1011" s="3" t="s">
        <v>49</v>
      </c>
      <c r="L1011" s="3" t="s">
        <v>50</v>
      </c>
      <c r="M1011" t="b">
        <v>1</v>
      </c>
      <c r="N1011" s="3" t="s">
        <v>73</v>
      </c>
      <c r="O1011" s="3" t="s">
        <v>72</v>
      </c>
      <c r="P1011" s="3" t="s">
        <v>72</v>
      </c>
      <c r="Q1011" s="3" t="s">
        <v>36</v>
      </c>
      <c r="R1011" s="3" t="s">
        <v>74</v>
      </c>
      <c r="S1011" s="3"/>
      <c r="T1011" s="2"/>
      <c r="U1011" s="3" t="s">
        <v>50</v>
      </c>
      <c r="V1011" s="3"/>
      <c r="W1011" s="3" t="s">
        <v>39</v>
      </c>
      <c r="X1011" s="3" t="s">
        <v>40</v>
      </c>
      <c r="Y1011" s="3"/>
      <c r="Z1011" s="3"/>
      <c r="AA1011" s="3" t="s">
        <v>41</v>
      </c>
    </row>
    <row r="1012" spans="1:27" x14ac:dyDescent="0.2">
      <c r="A1012" s="5">
        <v>3773</v>
      </c>
      <c r="C1012" s="3" t="s">
        <v>1897</v>
      </c>
      <c r="D1012" s="3" t="s">
        <v>1898</v>
      </c>
      <c r="E1012" s="3" t="s">
        <v>71</v>
      </c>
      <c r="F1012" s="3" t="s">
        <v>72</v>
      </c>
      <c r="G1012" s="3" t="s">
        <v>47</v>
      </c>
      <c r="H1012" s="3" t="s">
        <v>32</v>
      </c>
      <c r="I1012" s="3" t="s">
        <v>47</v>
      </c>
      <c r="J1012" s="3" t="s">
        <v>48</v>
      </c>
      <c r="K1012" s="3" t="s">
        <v>49</v>
      </c>
      <c r="L1012" s="3" t="s">
        <v>50</v>
      </c>
      <c r="M1012" t="b">
        <v>1</v>
      </c>
      <c r="N1012" s="3" t="s">
        <v>73</v>
      </c>
      <c r="O1012" s="3" t="s">
        <v>72</v>
      </c>
      <c r="P1012" s="3" t="s">
        <v>72</v>
      </c>
      <c r="Q1012" s="3" t="s">
        <v>36</v>
      </c>
      <c r="R1012" s="3" t="s">
        <v>74</v>
      </c>
      <c r="S1012" s="3"/>
      <c r="T1012" s="2"/>
      <c r="U1012" s="3" t="s">
        <v>50</v>
      </c>
      <c r="V1012" s="3"/>
      <c r="W1012" s="3" t="s">
        <v>39</v>
      </c>
      <c r="X1012" s="3" t="s">
        <v>40</v>
      </c>
      <c r="Y1012" s="3"/>
      <c r="Z1012" s="3"/>
      <c r="AA1012" s="3" t="s">
        <v>41</v>
      </c>
    </row>
    <row r="1013" spans="1:27" x14ac:dyDescent="0.2">
      <c r="A1013" s="5">
        <v>3774</v>
      </c>
      <c r="B1013">
        <v>41648</v>
      </c>
      <c r="C1013" s="3" t="s">
        <v>1899</v>
      </c>
      <c r="D1013" s="3" t="s">
        <v>1900</v>
      </c>
      <c r="E1013" s="3" t="s">
        <v>111</v>
      </c>
      <c r="F1013" s="3" t="s">
        <v>112</v>
      </c>
      <c r="G1013" s="3" t="s">
        <v>113</v>
      </c>
      <c r="H1013" s="3" t="s">
        <v>32</v>
      </c>
      <c r="I1013" s="3" t="s">
        <v>113</v>
      </c>
      <c r="J1013" s="3" t="s">
        <v>48</v>
      </c>
      <c r="K1013" s="3" t="s">
        <v>114</v>
      </c>
      <c r="L1013" s="3" t="s">
        <v>115</v>
      </c>
      <c r="M1013" t="b">
        <v>1</v>
      </c>
      <c r="N1013" s="3" t="s">
        <v>73</v>
      </c>
      <c r="O1013" s="3" t="s">
        <v>112</v>
      </c>
      <c r="P1013" s="3" t="s">
        <v>112</v>
      </c>
      <c r="Q1013" s="3" t="s">
        <v>116</v>
      </c>
      <c r="R1013" s="3" t="s">
        <v>116</v>
      </c>
      <c r="S1013" s="3"/>
      <c r="T1013" s="2">
        <v>3000</v>
      </c>
      <c r="U1013" s="3" t="s">
        <v>115</v>
      </c>
      <c r="V1013" s="3"/>
      <c r="W1013" s="3" t="s">
        <v>39</v>
      </c>
      <c r="X1013" s="3" t="s">
        <v>40</v>
      </c>
      <c r="Y1013" s="3"/>
      <c r="Z1013" s="3">
        <v>2580</v>
      </c>
      <c r="AA1013" s="3" t="s">
        <v>221</v>
      </c>
    </row>
    <row r="1014" spans="1:27" x14ac:dyDescent="0.2">
      <c r="A1014" s="5">
        <v>3775</v>
      </c>
      <c r="C1014" s="3" t="s">
        <v>1901</v>
      </c>
      <c r="D1014" s="3" t="s">
        <v>1902</v>
      </c>
      <c r="E1014" s="3" t="s">
        <v>111</v>
      </c>
      <c r="F1014" s="3" t="s">
        <v>112</v>
      </c>
      <c r="G1014" s="3" t="s">
        <v>113</v>
      </c>
      <c r="H1014" s="3" t="s">
        <v>32</v>
      </c>
      <c r="I1014" s="3" t="s">
        <v>113</v>
      </c>
      <c r="J1014" s="3" t="s">
        <v>48</v>
      </c>
      <c r="K1014" s="3" t="s">
        <v>114</v>
      </c>
      <c r="L1014" s="3" t="s">
        <v>115</v>
      </c>
      <c r="M1014" t="b">
        <v>1</v>
      </c>
      <c r="N1014" s="3" t="s">
        <v>73</v>
      </c>
      <c r="O1014" s="3" t="s">
        <v>112</v>
      </c>
      <c r="P1014" s="3" t="s">
        <v>112</v>
      </c>
      <c r="Q1014" s="3" t="s">
        <v>116</v>
      </c>
      <c r="R1014" s="3" t="s">
        <v>116</v>
      </c>
      <c r="S1014" s="3"/>
      <c r="T1014" s="2"/>
      <c r="U1014" s="3" t="s">
        <v>115</v>
      </c>
      <c r="V1014" s="3"/>
      <c r="W1014" s="3" t="s">
        <v>39</v>
      </c>
      <c r="X1014" s="3" t="s">
        <v>40</v>
      </c>
      <c r="Y1014" s="3"/>
      <c r="Z1014" s="3"/>
      <c r="AA1014" s="3" t="s">
        <v>41</v>
      </c>
    </row>
    <row r="1015" spans="1:27" x14ac:dyDescent="0.2">
      <c r="A1015" s="5">
        <v>3776</v>
      </c>
      <c r="C1015" s="3" t="s">
        <v>1903</v>
      </c>
      <c r="D1015" s="3" t="s">
        <v>1904</v>
      </c>
      <c r="E1015" s="3" t="s">
        <v>46</v>
      </c>
      <c r="F1015" s="3" t="s">
        <v>46</v>
      </c>
      <c r="G1015" s="3" t="s">
        <v>113</v>
      </c>
      <c r="H1015" s="3" t="s">
        <v>32</v>
      </c>
      <c r="I1015" s="3" t="s">
        <v>113</v>
      </c>
      <c r="J1015" s="3" t="s">
        <v>48</v>
      </c>
      <c r="K1015" s="3" t="s">
        <v>114</v>
      </c>
      <c r="L1015" s="3" t="s">
        <v>115</v>
      </c>
      <c r="M1015" t="b">
        <v>1</v>
      </c>
      <c r="N1015" s="3" t="s">
        <v>46</v>
      </c>
      <c r="O1015" s="3" t="s">
        <v>46</v>
      </c>
      <c r="P1015" s="3" t="s">
        <v>46</v>
      </c>
      <c r="Q1015" s="3" t="s">
        <v>46</v>
      </c>
      <c r="R1015" s="3" t="s">
        <v>46</v>
      </c>
      <c r="S1015" s="3"/>
      <c r="T1015" s="2"/>
      <c r="U1015" s="3" t="s">
        <v>115</v>
      </c>
      <c r="V1015" s="3"/>
      <c r="W1015" s="3" t="s">
        <v>39</v>
      </c>
      <c r="X1015" s="3" t="s">
        <v>40</v>
      </c>
      <c r="Y1015" s="3"/>
      <c r="Z1015" s="3"/>
      <c r="AA1015" s="3" t="s">
        <v>41</v>
      </c>
    </row>
    <row r="1016" spans="1:27" x14ac:dyDescent="0.2">
      <c r="A1016" s="5">
        <v>3778</v>
      </c>
      <c r="B1016">
        <v>40736</v>
      </c>
      <c r="C1016" s="3" t="s">
        <v>1905</v>
      </c>
      <c r="D1016" s="3" t="s">
        <v>1906</v>
      </c>
      <c r="E1016" s="3" t="s">
        <v>1158</v>
      </c>
      <c r="F1016" s="3" t="s">
        <v>1907</v>
      </c>
      <c r="G1016" s="3" t="s">
        <v>235</v>
      </c>
      <c r="H1016" s="3" t="s">
        <v>32</v>
      </c>
      <c r="I1016" s="3" t="s">
        <v>236</v>
      </c>
      <c r="J1016" s="3" t="s">
        <v>48</v>
      </c>
      <c r="K1016" s="3" t="s">
        <v>237</v>
      </c>
      <c r="L1016" s="3" t="s">
        <v>83</v>
      </c>
      <c r="M1016" t="b">
        <v>1</v>
      </c>
      <c r="N1016" s="3" t="s">
        <v>139</v>
      </c>
      <c r="O1016" s="3" t="s">
        <v>1907</v>
      </c>
      <c r="P1016" s="3" t="s">
        <v>140</v>
      </c>
      <c r="Q1016" s="3" t="s">
        <v>36</v>
      </c>
      <c r="R1016" s="3" t="s">
        <v>74</v>
      </c>
      <c r="S1016" s="3"/>
      <c r="T1016" s="2">
        <v>6009</v>
      </c>
      <c r="U1016" s="3" t="s">
        <v>83</v>
      </c>
      <c r="V1016" s="3"/>
      <c r="W1016" s="3" t="s">
        <v>39</v>
      </c>
      <c r="X1016" s="3" t="s">
        <v>40</v>
      </c>
      <c r="Y1016" s="3"/>
      <c r="Z1016" s="3"/>
      <c r="AA1016" s="3" t="s">
        <v>41</v>
      </c>
    </row>
    <row r="1017" spans="1:27" x14ac:dyDescent="0.2">
      <c r="A1017" s="5">
        <v>3779</v>
      </c>
      <c r="B1017">
        <v>40738</v>
      </c>
      <c r="C1017" s="3" t="s">
        <v>1908</v>
      </c>
      <c r="D1017" s="3" t="s">
        <v>1909</v>
      </c>
      <c r="E1017" s="3" t="s">
        <v>1158</v>
      </c>
      <c r="F1017" s="3" t="s">
        <v>1907</v>
      </c>
      <c r="G1017" s="3" t="s">
        <v>235</v>
      </c>
      <c r="H1017" s="3" t="s">
        <v>32</v>
      </c>
      <c r="I1017" s="3" t="s">
        <v>236</v>
      </c>
      <c r="J1017" s="3" t="s">
        <v>48</v>
      </c>
      <c r="K1017" s="3" t="s">
        <v>237</v>
      </c>
      <c r="L1017" s="3" t="s">
        <v>83</v>
      </c>
      <c r="M1017" t="b">
        <v>1</v>
      </c>
      <c r="N1017" s="3" t="s">
        <v>139</v>
      </c>
      <c r="O1017" s="3" t="s">
        <v>1907</v>
      </c>
      <c r="P1017" s="3" t="s">
        <v>140</v>
      </c>
      <c r="Q1017" s="3" t="s">
        <v>36</v>
      </c>
      <c r="R1017" s="3" t="s">
        <v>74</v>
      </c>
      <c r="S1017" s="3"/>
      <c r="T1017" s="2">
        <v>6009</v>
      </c>
      <c r="U1017" s="3" t="s">
        <v>83</v>
      </c>
      <c r="V1017" s="3"/>
      <c r="W1017" s="3" t="s">
        <v>39</v>
      </c>
      <c r="X1017" s="3" t="s">
        <v>40</v>
      </c>
      <c r="Y1017" s="3"/>
      <c r="Z1017" s="3"/>
      <c r="AA1017" s="3" t="s">
        <v>41</v>
      </c>
    </row>
    <row r="1018" spans="1:27" x14ac:dyDescent="0.2">
      <c r="A1018" s="5">
        <v>3780</v>
      </c>
      <c r="B1018">
        <v>40737</v>
      </c>
      <c r="C1018" s="3" t="s">
        <v>1910</v>
      </c>
      <c r="D1018" s="3" t="s">
        <v>1911</v>
      </c>
      <c r="E1018" s="3" t="s">
        <v>1158</v>
      </c>
      <c r="F1018" s="3" t="s">
        <v>1907</v>
      </c>
      <c r="G1018" s="3" t="s">
        <v>235</v>
      </c>
      <c r="H1018" s="3" t="s">
        <v>32</v>
      </c>
      <c r="I1018" s="3" t="s">
        <v>236</v>
      </c>
      <c r="J1018" s="3" t="s">
        <v>48</v>
      </c>
      <c r="K1018" s="3" t="s">
        <v>237</v>
      </c>
      <c r="L1018" s="3" t="s">
        <v>83</v>
      </c>
      <c r="M1018" t="b">
        <v>1</v>
      </c>
      <c r="N1018" s="3" t="s">
        <v>139</v>
      </c>
      <c r="O1018" s="3" t="s">
        <v>1907</v>
      </c>
      <c r="P1018" s="3" t="s">
        <v>140</v>
      </c>
      <c r="Q1018" s="3" t="s">
        <v>36</v>
      </c>
      <c r="R1018" s="3" t="s">
        <v>74</v>
      </c>
      <c r="S1018" s="3"/>
      <c r="T1018" s="2">
        <v>6009</v>
      </c>
      <c r="U1018" s="3" t="s">
        <v>83</v>
      </c>
      <c r="V1018" s="3"/>
      <c r="W1018" s="3" t="s">
        <v>39</v>
      </c>
      <c r="X1018" s="3" t="s">
        <v>40</v>
      </c>
      <c r="Y1018" s="3"/>
      <c r="Z1018" s="3"/>
      <c r="AA1018" s="3" t="s">
        <v>41</v>
      </c>
    </row>
    <row r="1019" spans="1:27" x14ac:dyDescent="0.2">
      <c r="A1019" s="5">
        <v>3781</v>
      </c>
      <c r="C1019" s="3" t="s">
        <v>1912</v>
      </c>
      <c r="D1019" s="3" t="s">
        <v>1913</v>
      </c>
      <c r="E1019" s="3" t="s">
        <v>1158</v>
      </c>
      <c r="F1019" s="3" t="s">
        <v>1907</v>
      </c>
      <c r="G1019" s="3" t="s">
        <v>235</v>
      </c>
      <c r="H1019" s="3" t="s">
        <v>32</v>
      </c>
      <c r="I1019" s="3" t="s">
        <v>236</v>
      </c>
      <c r="J1019" s="3" t="s">
        <v>48</v>
      </c>
      <c r="K1019" s="3" t="s">
        <v>237</v>
      </c>
      <c r="L1019" s="3" t="s">
        <v>83</v>
      </c>
      <c r="M1019" t="b">
        <v>1</v>
      </c>
      <c r="N1019" s="3" t="s">
        <v>139</v>
      </c>
      <c r="O1019" s="3" t="s">
        <v>1907</v>
      </c>
      <c r="P1019" s="3" t="s">
        <v>140</v>
      </c>
      <c r="Q1019" s="3" t="s">
        <v>36</v>
      </c>
      <c r="R1019" s="3" t="s">
        <v>74</v>
      </c>
      <c r="S1019" s="3"/>
      <c r="T1019" s="2"/>
      <c r="U1019" s="3" t="s">
        <v>83</v>
      </c>
      <c r="V1019" s="3"/>
      <c r="W1019" s="3" t="s">
        <v>39</v>
      </c>
      <c r="X1019" s="3" t="s">
        <v>40</v>
      </c>
      <c r="Y1019" s="3"/>
      <c r="Z1019" s="3"/>
      <c r="AA1019" s="3" t="s">
        <v>41</v>
      </c>
    </row>
    <row r="1020" spans="1:27" x14ac:dyDescent="0.2">
      <c r="A1020" s="5">
        <v>3782</v>
      </c>
      <c r="B1020">
        <v>40741</v>
      </c>
      <c r="C1020" s="3" t="s">
        <v>1914</v>
      </c>
      <c r="D1020" s="3" t="s">
        <v>1915</v>
      </c>
      <c r="E1020" s="3" t="s">
        <v>1158</v>
      </c>
      <c r="F1020" s="3" t="s">
        <v>1907</v>
      </c>
      <c r="G1020" s="3" t="s">
        <v>137</v>
      </c>
      <c r="H1020" s="3" t="s">
        <v>32</v>
      </c>
      <c r="I1020" s="3" t="s">
        <v>137</v>
      </c>
      <c r="J1020" s="3" t="s">
        <v>48</v>
      </c>
      <c r="K1020" s="3" t="s">
        <v>138</v>
      </c>
      <c r="L1020" s="3" t="s">
        <v>83</v>
      </c>
      <c r="M1020" t="b">
        <v>1</v>
      </c>
      <c r="N1020" s="3" t="s">
        <v>139</v>
      </c>
      <c r="O1020" s="3" t="s">
        <v>1907</v>
      </c>
      <c r="P1020" s="3" t="s">
        <v>140</v>
      </c>
      <c r="Q1020" s="3" t="s">
        <v>36</v>
      </c>
      <c r="R1020" s="3" t="s">
        <v>74</v>
      </c>
      <c r="S1020" s="3"/>
      <c r="T1020" s="2">
        <v>6019</v>
      </c>
      <c r="U1020" s="3" t="s">
        <v>83</v>
      </c>
      <c r="V1020" s="3"/>
      <c r="W1020" s="3" t="s">
        <v>39</v>
      </c>
      <c r="X1020" s="3" t="s">
        <v>40</v>
      </c>
      <c r="Y1020" s="3"/>
      <c r="Z1020" s="3">
        <v>2106</v>
      </c>
      <c r="AA1020" s="3" t="s">
        <v>221</v>
      </c>
    </row>
    <row r="1021" spans="1:27" x14ac:dyDescent="0.2">
      <c r="A1021" s="5">
        <v>3783</v>
      </c>
      <c r="B1021">
        <v>40820</v>
      </c>
      <c r="C1021" s="3" t="s">
        <v>1916</v>
      </c>
      <c r="D1021" s="3" t="s">
        <v>1917</v>
      </c>
      <c r="E1021" s="3" t="s">
        <v>1158</v>
      </c>
      <c r="F1021" s="3" t="s">
        <v>1907</v>
      </c>
      <c r="G1021" s="3" t="s">
        <v>137</v>
      </c>
      <c r="H1021" s="3" t="s">
        <v>32</v>
      </c>
      <c r="I1021" s="3" t="s">
        <v>137</v>
      </c>
      <c r="J1021" s="3" t="s">
        <v>48</v>
      </c>
      <c r="K1021" s="3" t="s">
        <v>138</v>
      </c>
      <c r="L1021" s="3" t="s">
        <v>83</v>
      </c>
      <c r="M1021" t="b">
        <v>1</v>
      </c>
      <c r="N1021" s="3" t="s">
        <v>139</v>
      </c>
      <c r="O1021" s="3" t="s">
        <v>1907</v>
      </c>
      <c r="P1021" s="3" t="s">
        <v>140</v>
      </c>
      <c r="Q1021" s="3" t="s">
        <v>36</v>
      </c>
      <c r="R1021" s="3" t="s">
        <v>74</v>
      </c>
      <c r="S1021" s="3"/>
      <c r="T1021" s="2">
        <v>6019</v>
      </c>
      <c r="U1021" s="3" t="s">
        <v>83</v>
      </c>
      <c r="V1021" s="3"/>
      <c r="W1021" s="3" t="s">
        <v>39</v>
      </c>
      <c r="X1021" s="3" t="s">
        <v>40</v>
      </c>
      <c r="Y1021" s="3"/>
      <c r="Z1021" s="3"/>
      <c r="AA1021" s="3" t="s">
        <v>41</v>
      </c>
    </row>
    <row r="1022" spans="1:27" x14ac:dyDescent="0.2">
      <c r="A1022" s="5">
        <v>3784</v>
      </c>
      <c r="B1022">
        <v>40740</v>
      </c>
      <c r="C1022" s="3" t="s">
        <v>1918</v>
      </c>
      <c r="D1022" s="3" t="s">
        <v>1919</v>
      </c>
      <c r="E1022" s="3" t="s">
        <v>1158</v>
      </c>
      <c r="F1022" s="3" t="s">
        <v>1907</v>
      </c>
      <c r="G1022" s="3" t="s">
        <v>154</v>
      </c>
      <c r="H1022" s="3" t="s">
        <v>32</v>
      </c>
      <c r="I1022" s="3" t="s">
        <v>154</v>
      </c>
      <c r="J1022" s="3" t="s">
        <v>48</v>
      </c>
      <c r="K1022" s="3" t="s">
        <v>138</v>
      </c>
      <c r="L1022" s="3" t="s">
        <v>83</v>
      </c>
      <c r="M1022" t="b">
        <v>1</v>
      </c>
      <c r="N1022" s="3" t="s">
        <v>139</v>
      </c>
      <c r="O1022" s="3" t="s">
        <v>1907</v>
      </c>
      <c r="P1022" s="3" t="s">
        <v>140</v>
      </c>
      <c r="Q1022" s="3" t="s">
        <v>36</v>
      </c>
      <c r="R1022" s="3" t="s">
        <v>74</v>
      </c>
      <c r="S1022" s="3"/>
      <c r="T1022" s="2">
        <v>6009</v>
      </c>
      <c r="U1022" s="3" t="s">
        <v>83</v>
      </c>
      <c r="V1022" s="3"/>
      <c r="W1022" s="3" t="s">
        <v>39</v>
      </c>
      <c r="X1022" s="3" t="s">
        <v>40</v>
      </c>
      <c r="Y1022" s="3"/>
      <c r="Z1022" s="3">
        <v>2136</v>
      </c>
      <c r="AA1022" s="3" t="s">
        <v>221</v>
      </c>
    </row>
    <row r="1023" spans="1:27" x14ac:dyDescent="0.2">
      <c r="A1023" s="5">
        <v>3785</v>
      </c>
      <c r="C1023" s="3" t="s">
        <v>1920</v>
      </c>
      <c r="D1023" s="3" t="s">
        <v>1921</v>
      </c>
      <c r="E1023" s="3" t="s">
        <v>57</v>
      </c>
      <c r="F1023" s="3" t="s">
        <v>58</v>
      </c>
      <c r="G1023" s="3" t="s">
        <v>31</v>
      </c>
      <c r="H1023" s="3" t="s">
        <v>60</v>
      </c>
      <c r="I1023" s="3" t="s">
        <v>57</v>
      </c>
      <c r="J1023" s="3" t="s">
        <v>31</v>
      </c>
      <c r="K1023" s="3" t="s">
        <v>34</v>
      </c>
      <c r="L1023" s="3" t="s">
        <v>31</v>
      </c>
      <c r="M1023" t="b">
        <v>1</v>
      </c>
      <c r="N1023" s="3" t="s">
        <v>35</v>
      </c>
      <c r="O1023" s="3" t="s">
        <v>58</v>
      </c>
      <c r="P1023" s="3" t="s">
        <v>61</v>
      </c>
      <c r="Q1023" s="3" t="s">
        <v>62</v>
      </c>
      <c r="R1023" s="3" t="s">
        <v>63</v>
      </c>
      <c r="S1023" s="3"/>
      <c r="T1023" s="2"/>
      <c r="U1023" s="3" t="s">
        <v>31</v>
      </c>
      <c r="V1023" s="3"/>
      <c r="W1023" s="3" t="s">
        <v>39</v>
      </c>
      <c r="X1023" s="3" t="s">
        <v>40</v>
      </c>
      <c r="Y1023" s="3"/>
      <c r="Z1023" s="3"/>
      <c r="AA1023" s="3" t="s">
        <v>41</v>
      </c>
    </row>
    <row r="1024" spans="1:27" x14ac:dyDescent="0.2">
      <c r="A1024" s="5">
        <v>3786</v>
      </c>
      <c r="C1024" s="3" t="s">
        <v>1922</v>
      </c>
      <c r="D1024" s="3" t="s">
        <v>1923</v>
      </c>
      <c r="E1024" s="3" t="s">
        <v>57</v>
      </c>
      <c r="F1024" s="3" t="s">
        <v>58</v>
      </c>
      <c r="G1024" s="3" t="s">
        <v>31</v>
      </c>
      <c r="H1024" s="3" t="s">
        <v>60</v>
      </c>
      <c r="I1024" s="3" t="s">
        <v>57</v>
      </c>
      <c r="J1024" s="3" t="s">
        <v>31</v>
      </c>
      <c r="K1024" s="3" t="s">
        <v>34</v>
      </c>
      <c r="L1024" s="3" t="s">
        <v>31</v>
      </c>
      <c r="M1024" t="b">
        <v>1</v>
      </c>
      <c r="N1024" s="3" t="s">
        <v>35</v>
      </c>
      <c r="O1024" s="3" t="s">
        <v>58</v>
      </c>
      <c r="P1024" s="3" t="s">
        <v>61</v>
      </c>
      <c r="Q1024" s="3" t="s">
        <v>62</v>
      </c>
      <c r="R1024" s="3" t="s">
        <v>63</v>
      </c>
      <c r="S1024" s="3"/>
      <c r="T1024" s="2"/>
      <c r="U1024" s="3" t="s">
        <v>31</v>
      </c>
      <c r="V1024" s="3"/>
      <c r="W1024" s="3" t="s">
        <v>39</v>
      </c>
      <c r="X1024" s="3" t="s">
        <v>40</v>
      </c>
      <c r="Y1024" s="3"/>
      <c r="Z1024" s="3"/>
      <c r="AA1024" s="3" t="s">
        <v>41</v>
      </c>
    </row>
    <row r="1025" spans="1:27" x14ac:dyDescent="0.2">
      <c r="A1025" s="5">
        <v>3788</v>
      </c>
      <c r="C1025" s="3" t="s">
        <v>1924</v>
      </c>
      <c r="D1025" s="3" t="s">
        <v>1925</v>
      </c>
      <c r="E1025" s="3" t="s">
        <v>57</v>
      </c>
      <c r="F1025" s="3" t="s">
        <v>58</v>
      </c>
      <c r="G1025" s="3" t="s">
        <v>31</v>
      </c>
      <c r="H1025" s="3" t="s">
        <v>60</v>
      </c>
      <c r="I1025" s="3" t="s">
        <v>57</v>
      </c>
      <c r="J1025" s="3" t="s">
        <v>31</v>
      </c>
      <c r="K1025" s="3" t="s">
        <v>34</v>
      </c>
      <c r="L1025" s="3" t="s">
        <v>31</v>
      </c>
      <c r="M1025" t="b">
        <v>1</v>
      </c>
      <c r="N1025" s="3" t="s">
        <v>35</v>
      </c>
      <c r="O1025" s="3" t="s">
        <v>58</v>
      </c>
      <c r="P1025" s="3" t="s">
        <v>61</v>
      </c>
      <c r="Q1025" s="3" t="s">
        <v>62</v>
      </c>
      <c r="R1025" s="3" t="s">
        <v>63</v>
      </c>
      <c r="S1025" s="3"/>
      <c r="T1025" s="2"/>
      <c r="U1025" s="3" t="s">
        <v>31</v>
      </c>
      <c r="V1025" s="3"/>
      <c r="W1025" s="3" t="s">
        <v>39</v>
      </c>
      <c r="X1025" s="3" t="s">
        <v>40</v>
      </c>
      <c r="Y1025" s="3"/>
      <c r="Z1025" s="3"/>
      <c r="AA1025" s="3" t="s">
        <v>41</v>
      </c>
    </row>
    <row r="1026" spans="1:27" x14ac:dyDescent="0.2">
      <c r="A1026" s="5">
        <v>3789</v>
      </c>
      <c r="C1026" s="3" t="s">
        <v>1926</v>
      </c>
      <c r="D1026" s="3" t="s">
        <v>1927</v>
      </c>
      <c r="E1026" s="3" t="s">
        <v>57</v>
      </c>
      <c r="F1026" s="3" t="s">
        <v>58</v>
      </c>
      <c r="G1026" s="3" t="s">
        <v>31</v>
      </c>
      <c r="H1026" s="3" t="s">
        <v>60</v>
      </c>
      <c r="I1026" s="3" t="s">
        <v>57</v>
      </c>
      <c r="J1026" s="3" t="s">
        <v>31</v>
      </c>
      <c r="K1026" s="3" t="s">
        <v>34</v>
      </c>
      <c r="L1026" s="3" t="s">
        <v>31</v>
      </c>
      <c r="M1026" t="b">
        <v>1</v>
      </c>
      <c r="N1026" s="3" t="s">
        <v>35</v>
      </c>
      <c r="O1026" s="3" t="s">
        <v>58</v>
      </c>
      <c r="P1026" s="3" t="s">
        <v>61</v>
      </c>
      <c r="Q1026" s="3" t="s">
        <v>62</v>
      </c>
      <c r="R1026" s="3" t="s">
        <v>63</v>
      </c>
      <c r="S1026" s="3"/>
      <c r="T1026" s="2"/>
      <c r="U1026" s="3" t="s">
        <v>31</v>
      </c>
      <c r="V1026" s="3"/>
      <c r="W1026" s="3" t="s">
        <v>39</v>
      </c>
      <c r="X1026" s="3" t="s">
        <v>40</v>
      </c>
      <c r="Y1026" s="3"/>
      <c r="Z1026" s="3"/>
      <c r="AA1026" s="3" t="s">
        <v>41</v>
      </c>
    </row>
    <row r="1027" spans="1:27" x14ac:dyDescent="0.2">
      <c r="A1027" s="5">
        <v>3790</v>
      </c>
      <c r="C1027" s="3" t="s">
        <v>1928</v>
      </c>
      <c r="D1027" s="3" t="s">
        <v>1929</v>
      </c>
      <c r="E1027" s="3" t="s">
        <v>57</v>
      </c>
      <c r="F1027" s="3" t="s">
        <v>58</v>
      </c>
      <c r="G1027" s="3" t="s">
        <v>31</v>
      </c>
      <c r="H1027" s="3" t="s">
        <v>60</v>
      </c>
      <c r="I1027" s="3" t="s">
        <v>57</v>
      </c>
      <c r="J1027" s="3" t="s">
        <v>31</v>
      </c>
      <c r="K1027" s="3" t="s">
        <v>34</v>
      </c>
      <c r="L1027" s="3" t="s">
        <v>31</v>
      </c>
      <c r="M1027" t="b">
        <v>1</v>
      </c>
      <c r="N1027" s="3" t="s">
        <v>35</v>
      </c>
      <c r="O1027" s="3" t="s">
        <v>58</v>
      </c>
      <c r="P1027" s="3" t="s">
        <v>61</v>
      </c>
      <c r="Q1027" s="3" t="s">
        <v>62</v>
      </c>
      <c r="R1027" s="3" t="s">
        <v>63</v>
      </c>
      <c r="S1027" s="3"/>
      <c r="T1027" s="2"/>
      <c r="U1027" s="3" t="s">
        <v>31</v>
      </c>
      <c r="V1027" s="3"/>
      <c r="W1027" s="3" t="s">
        <v>39</v>
      </c>
      <c r="X1027" s="3" t="s">
        <v>40</v>
      </c>
      <c r="Y1027" s="3"/>
      <c r="Z1027" s="3"/>
      <c r="AA1027" s="3" t="s">
        <v>41</v>
      </c>
    </row>
    <row r="1028" spans="1:27" x14ac:dyDescent="0.2">
      <c r="A1028" s="5">
        <v>3791</v>
      </c>
      <c r="C1028" s="3" t="s">
        <v>1930</v>
      </c>
      <c r="D1028" s="3" t="s">
        <v>1931</v>
      </c>
      <c r="E1028" s="3" t="s">
        <v>57</v>
      </c>
      <c r="F1028" s="3" t="s">
        <v>58</v>
      </c>
      <c r="G1028" s="3" t="s">
        <v>31</v>
      </c>
      <c r="H1028" s="3" t="s">
        <v>60</v>
      </c>
      <c r="I1028" s="3" t="s">
        <v>57</v>
      </c>
      <c r="J1028" s="3" t="s">
        <v>31</v>
      </c>
      <c r="K1028" s="3" t="s">
        <v>34</v>
      </c>
      <c r="L1028" s="3" t="s">
        <v>31</v>
      </c>
      <c r="M1028" t="b">
        <v>1</v>
      </c>
      <c r="N1028" s="3" t="s">
        <v>35</v>
      </c>
      <c r="O1028" s="3" t="s">
        <v>58</v>
      </c>
      <c r="P1028" s="3" t="s">
        <v>61</v>
      </c>
      <c r="Q1028" s="3" t="s">
        <v>62</v>
      </c>
      <c r="R1028" s="3" t="s">
        <v>63</v>
      </c>
      <c r="S1028" s="3"/>
      <c r="T1028" s="2"/>
      <c r="U1028" s="3" t="s">
        <v>31</v>
      </c>
      <c r="V1028" s="3"/>
      <c r="W1028" s="3" t="s">
        <v>39</v>
      </c>
      <c r="X1028" s="3" t="s">
        <v>40</v>
      </c>
      <c r="Y1028" s="3"/>
      <c r="Z1028" s="3"/>
      <c r="AA1028" s="3" t="s">
        <v>41</v>
      </c>
    </row>
    <row r="1029" spans="1:27" x14ac:dyDescent="0.2">
      <c r="A1029" s="5">
        <v>3792</v>
      </c>
      <c r="C1029" s="3" t="s">
        <v>1932</v>
      </c>
      <c r="D1029" s="3" t="s">
        <v>1933</v>
      </c>
      <c r="E1029" s="3" t="s">
        <v>57</v>
      </c>
      <c r="F1029" s="3" t="s">
        <v>58</v>
      </c>
      <c r="G1029" s="3" t="s">
        <v>31</v>
      </c>
      <c r="H1029" s="3" t="s">
        <v>60</v>
      </c>
      <c r="I1029" s="3" t="s">
        <v>57</v>
      </c>
      <c r="J1029" s="3" t="s">
        <v>31</v>
      </c>
      <c r="K1029" s="3" t="s">
        <v>34</v>
      </c>
      <c r="L1029" s="3" t="s">
        <v>31</v>
      </c>
      <c r="M1029" t="b">
        <v>1</v>
      </c>
      <c r="N1029" s="3" t="s">
        <v>35</v>
      </c>
      <c r="O1029" s="3" t="s">
        <v>58</v>
      </c>
      <c r="P1029" s="3" t="s">
        <v>61</v>
      </c>
      <c r="Q1029" s="3" t="s">
        <v>62</v>
      </c>
      <c r="R1029" s="3" t="s">
        <v>63</v>
      </c>
      <c r="S1029" s="3"/>
      <c r="T1029" s="2"/>
      <c r="U1029" s="3" t="s">
        <v>31</v>
      </c>
      <c r="V1029" s="3"/>
      <c r="W1029" s="3" t="s">
        <v>39</v>
      </c>
      <c r="X1029" s="3" t="s">
        <v>40</v>
      </c>
      <c r="Y1029" s="3"/>
      <c r="Z1029" s="3"/>
      <c r="AA1029" s="3" t="s">
        <v>41</v>
      </c>
    </row>
    <row r="1030" spans="1:27" x14ac:dyDescent="0.2">
      <c r="A1030" s="5">
        <v>3793</v>
      </c>
      <c r="C1030" s="3" t="s">
        <v>1934</v>
      </c>
      <c r="D1030" s="3" t="s">
        <v>1935</v>
      </c>
      <c r="E1030" s="3" t="s">
        <v>57</v>
      </c>
      <c r="F1030" s="3" t="s">
        <v>58</v>
      </c>
      <c r="G1030" s="3" t="s">
        <v>31</v>
      </c>
      <c r="H1030" s="3" t="s">
        <v>60</v>
      </c>
      <c r="I1030" s="3" t="s">
        <v>57</v>
      </c>
      <c r="J1030" s="3" t="s">
        <v>31</v>
      </c>
      <c r="K1030" s="3" t="s">
        <v>34</v>
      </c>
      <c r="L1030" s="3" t="s">
        <v>31</v>
      </c>
      <c r="M1030" t="b">
        <v>1</v>
      </c>
      <c r="N1030" s="3" t="s">
        <v>35</v>
      </c>
      <c r="O1030" s="3" t="s">
        <v>58</v>
      </c>
      <c r="P1030" s="3" t="s">
        <v>61</v>
      </c>
      <c r="Q1030" s="3" t="s">
        <v>62</v>
      </c>
      <c r="R1030" s="3" t="s">
        <v>63</v>
      </c>
      <c r="S1030" s="3"/>
      <c r="T1030" s="2"/>
      <c r="U1030" s="3" t="s">
        <v>31</v>
      </c>
      <c r="V1030" s="3"/>
      <c r="W1030" s="3" t="s">
        <v>39</v>
      </c>
      <c r="X1030" s="3" t="s">
        <v>40</v>
      </c>
      <c r="Y1030" s="3"/>
      <c r="Z1030" s="3"/>
      <c r="AA1030" s="3" t="s">
        <v>41</v>
      </c>
    </row>
    <row r="1031" spans="1:27" x14ac:dyDescent="0.2">
      <c r="A1031" s="5">
        <v>3794</v>
      </c>
      <c r="C1031" s="3" t="s">
        <v>1936</v>
      </c>
      <c r="D1031" s="3" t="s">
        <v>1937</v>
      </c>
      <c r="E1031" s="3" t="s">
        <v>57</v>
      </c>
      <c r="F1031" s="3" t="s">
        <v>58</v>
      </c>
      <c r="G1031" s="3" t="s">
        <v>31</v>
      </c>
      <c r="H1031" s="3" t="s">
        <v>60</v>
      </c>
      <c r="I1031" s="3" t="s">
        <v>57</v>
      </c>
      <c r="J1031" s="3" t="s">
        <v>31</v>
      </c>
      <c r="K1031" s="3" t="s">
        <v>34</v>
      </c>
      <c r="L1031" s="3" t="s">
        <v>31</v>
      </c>
      <c r="M1031" t="b">
        <v>1</v>
      </c>
      <c r="N1031" s="3" t="s">
        <v>35</v>
      </c>
      <c r="O1031" s="3" t="s">
        <v>58</v>
      </c>
      <c r="P1031" s="3" t="s">
        <v>61</v>
      </c>
      <c r="Q1031" s="3" t="s">
        <v>62</v>
      </c>
      <c r="R1031" s="3" t="s">
        <v>63</v>
      </c>
      <c r="S1031" s="3"/>
      <c r="T1031" s="2"/>
      <c r="U1031" s="3" t="s">
        <v>31</v>
      </c>
      <c r="V1031" s="3"/>
      <c r="W1031" s="3" t="s">
        <v>39</v>
      </c>
      <c r="X1031" s="3" t="s">
        <v>40</v>
      </c>
      <c r="Y1031" s="3"/>
      <c r="Z1031" s="3"/>
      <c r="AA1031" s="3" t="s">
        <v>41</v>
      </c>
    </row>
    <row r="1032" spans="1:27" x14ac:dyDescent="0.2">
      <c r="A1032" s="5">
        <v>3795</v>
      </c>
      <c r="B1032">
        <v>40685</v>
      </c>
      <c r="C1032" s="3" t="s">
        <v>1938</v>
      </c>
      <c r="D1032" s="3" t="s">
        <v>1939</v>
      </c>
      <c r="E1032" s="3" t="s">
        <v>57</v>
      </c>
      <c r="F1032" s="3" t="s">
        <v>58</v>
      </c>
      <c r="G1032" s="3" t="s">
        <v>31</v>
      </c>
      <c r="H1032" s="3" t="s">
        <v>60</v>
      </c>
      <c r="I1032" s="3" t="s">
        <v>57</v>
      </c>
      <c r="J1032" s="3" t="s">
        <v>31</v>
      </c>
      <c r="K1032" s="3" t="s">
        <v>34</v>
      </c>
      <c r="L1032" s="3" t="s">
        <v>31</v>
      </c>
      <c r="M1032" t="b">
        <v>1</v>
      </c>
      <c r="N1032" s="3" t="s">
        <v>35</v>
      </c>
      <c r="O1032" s="3" t="s">
        <v>58</v>
      </c>
      <c r="P1032" s="3" t="s">
        <v>61</v>
      </c>
      <c r="Q1032" s="3" t="s">
        <v>62</v>
      </c>
      <c r="R1032" s="3" t="s">
        <v>63</v>
      </c>
      <c r="S1032" s="3" t="s">
        <v>1940</v>
      </c>
      <c r="T1032" s="2">
        <v>2072</v>
      </c>
      <c r="U1032" s="3" t="s">
        <v>31</v>
      </c>
      <c r="V1032" s="3" t="s">
        <v>1941</v>
      </c>
      <c r="W1032" s="3" t="s">
        <v>39</v>
      </c>
      <c r="X1032" s="3" t="s">
        <v>40</v>
      </c>
      <c r="Y1032" s="3" t="s">
        <v>1942</v>
      </c>
      <c r="Z1032" s="3">
        <v>2853</v>
      </c>
      <c r="AA1032" s="3" t="s">
        <v>221</v>
      </c>
    </row>
    <row r="1033" spans="1:27" x14ac:dyDescent="0.2">
      <c r="A1033" s="5">
        <v>3796</v>
      </c>
      <c r="C1033" s="3" t="s">
        <v>1943</v>
      </c>
      <c r="D1033" s="3" t="s">
        <v>1944</v>
      </c>
      <c r="E1033" s="3" t="s">
        <v>57</v>
      </c>
      <c r="F1033" s="3" t="s">
        <v>58</v>
      </c>
      <c r="G1033" s="3" t="s">
        <v>31</v>
      </c>
      <c r="H1033" s="3" t="s">
        <v>60</v>
      </c>
      <c r="I1033" s="3" t="s">
        <v>57</v>
      </c>
      <c r="J1033" s="3" t="s">
        <v>31</v>
      </c>
      <c r="K1033" s="3" t="s">
        <v>34</v>
      </c>
      <c r="L1033" s="3" t="s">
        <v>31</v>
      </c>
      <c r="M1033" t="b">
        <v>1</v>
      </c>
      <c r="N1033" s="3" t="s">
        <v>35</v>
      </c>
      <c r="O1033" s="3" t="s">
        <v>58</v>
      </c>
      <c r="P1033" s="3" t="s">
        <v>61</v>
      </c>
      <c r="Q1033" s="3" t="s">
        <v>62</v>
      </c>
      <c r="R1033" s="3" t="s">
        <v>63</v>
      </c>
      <c r="S1033" s="3"/>
      <c r="T1033" s="2"/>
      <c r="U1033" s="3" t="s">
        <v>31</v>
      </c>
      <c r="V1033" s="3"/>
      <c r="W1033" s="3" t="s">
        <v>39</v>
      </c>
      <c r="X1033" s="3" t="s">
        <v>40</v>
      </c>
      <c r="Y1033" s="3"/>
      <c r="Z1033" s="3"/>
      <c r="AA1033" s="3" t="s">
        <v>41</v>
      </c>
    </row>
    <row r="1034" spans="1:27" x14ac:dyDescent="0.2">
      <c r="A1034" s="5">
        <v>3798</v>
      </c>
      <c r="B1034">
        <v>40788</v>
      </c>
      <c r="C1034" s="3" t="s">
        <v>1945</v>
      </c>
      <c r="D1034" s="3" t="s">
        <v>1946</v>
      </c>
      <c r="E1034" s="3" t="s">
        <v>91</v>
      </c>
      <c r="F1034" s="3" t="s">
        <v>92</v>
      </c>
      <c r="G1034" s="3" t="s">
        <v>475</v>
      </c>
      <c r="H1034" s="3" t="s">
        <v>32</v>
      </c>
      <c r="I1034" s="3" t="s">
        <v>475</v>
      </c>
      <c r="J1034" s="3" t="s">
        <v>48</v>
      </c>
      <c r="K1034" s="3" t="s">
        <v>476</v>
      </c>
      <c r="L1034" s="3" t="s">
        <v>95</v>
      </c>
      <c r="M1034" t="b">
        <v>1</v>
      </c>
      <c r="N1034" s="3" t="s">
        <v>84</v>
      </c>
      <c r="O1034" s="3" t="s">
        <v>92</v>
      </c>
      <c r="P1034" s="3" t="s">
        <v>92</v>
      </c>
      <c r="Q1034" s="3" t="s">
        <v>36</v>
      </c>
      <c r="R1034" s="3" t="s">
        <v>74</v>
      </c>
      <c r="S1034" s="3"/>
      <c r="T1034" s="2">
        <v>4007</v>
      </c>
      <c r="U1034" s="3" t="s">
        <v>95</v>
      </c>
      <c r="V1034" s="3"/>
      <c r="W1034" s="3" t="s">
        <v>39</v>
      </c>
      <c r="X1034" s="3" t="s">
        <v>40</v>
      </c>
      <c r="Y1034" s="3"/>
      <c r="Z1034" s="3"/>
      <c r="AA1034" s="3" t="s">
        <v>41</v>
      </c>
    </row>
    <row r="1035" spans="1:27" x14ac:dyDescent="0.2">
      <c r="A1035" s="5">
        <v>3799</v>
      </c>
      <c r="B1035">
        <v>41638</v>
      </c>
      <c r="C1035" s="3" t="s">
        <v>1947</v>
      </c>
      <c r="D1035" s="3" t="s">
        <v>1948</v>
      </c>
      <c r="E1035" s="3" t="s">
        <v>91</v>
      </c>
      <c r="F1035" s="3" t="s">
        <v>92</v>
      </c>
      <c r="G1035" s="3" t="s">
        <v>93</v>
      </c>
      <c r="H1035" s="3" t="s">
        <v>32</v>
      </c>
      <c r="I1035" s="3" t="s">
        <v>93</v>
      </c>
      <c r="J1035" s="3" t="s">
        <v>48</v>
      </c>
      <c r="K1035" s="3" t="s">
        <v>94</v>
      </c>
      <c r="L1035" s="3" t="s">
        <v>95</v>
      </c>
      <c r="M1035" t="b">
        <v>1</v>
      </c>
      <c r="N1035" s="3" t="s">
        <v>84</v>
      </c>
      <c r="O1035" s="3" t="s">
        <v>92</v>
      </c>
      <c r="P1035" s="3" t="s">
        <v>92</v>
      </c>
      <c r="Q1035" s="3" t="s">
        <v>36</v>
      </c>
      <c r="R1035" s="3" t="s">
        <v>74</v>
      </c>
      <c r="S1035" s="3"/>
      <c r="T1035" s="2">
        <v>4000</v>
      </c>
      <c r="U1035" s="3" t="s">
        <v>95</v>
      </c>
      <c r="V1035" s="3"/>
      <c r="W1035" s="3" t="s">
        <v>39</v>
      </c>
      <c r="X1035" s="3" t="s">
        <v>40</v>
      </c>
      <c r="Y1035" s="3"/>
      <c r="Z1035" s="3">
        <v>1444</v>
      </c>
      <c r="AA1035" s="3" t="s">
        <v>316</v>
      </c>
    </row>
    <row r="1036" spans="1:27" x14ac:dyDescent="0.2">
      <c r="A1036" s="5">
        <v>3800</v>
      </c>
      <c r="C1036" s="3" t="s">
        <v>1949</v>
      </c>
      <c r="D1036" s="3" t="s">
        <v>1950</v>
      </c>
      <c r="E1036" s="3" t="s">
        <v>91</v>
      </c>
      <c r="F1036" s="3" t="s">
        <v>92</v>
      </c>
      <c r="G1036" s="3" t="s">
        <v>100</v>
      </c>
      <c r="H1036" s="3" t="s">
        <v>32</v>
      </c>
      <c r="I1036" s="3" t="s">
        <v>100</v>
      </c>
      <c r="J1036" s="3" t="s">
        <v>48</v>
      </c>
      <c r="K1036" s="3" t="s">
        <v>101</v>
      </c>
      <c r="L1036" s="3" t="s">
        <v>95</v>
      </c>
      <c r="M1036" t="b">
        <v>1</v>
      </c>
      <c r="N1036" s="3" t="s">
        <v>84</v>
      </c>
      <c r="O1036" s="3" t="s">
        <v>92</v>
      </c>
      <c r="P1036" s="3" t="s">
        <v>92</v>
      </c>
      <c r="Q1036" s="3" t="s">
        <v>36</v>
      </c>
      <c r="R1036" s="3" t="s">
        <v>74</v>
      </c>
      <c r="S1036" s="3"/>
      <c r="T1036" s="2"/>
      <c r="U1036" s="3" t="s">
        <v>95</v>
      </c>
      <c r="V1036" s="3"/>
      <c r="W1036" s="3" t="s">
        <v>39</v>
      </c>
      <c r="X1036" s="3" t="s">
        <v>40</v>
      </c>
      <c r="Y1036" s="3"/>
      <c r="Z1036" s="3"/>
      <c r="AA1036" s="3" t="s">
        <v>41</v>
      </c>
    </row>
    <row r="1037" spans="1:27" x14ac:dyDescent="0.2">
      <c r="A1037" s="5">
        <v>3801</v>
      </c>
      <c r="C1037" s="3" t="s">
        <v>1951</v>
      </c>
      <c r="D1037" s="3" t="s">
        <v>1952</v>
      </c>
      <c r="E1037" s="3" t="s">
        <v>29</v>
      </c>
      <c r="F1037" s="3" t="s">
        <v>30</v>
      </c>
      <c r="G1037" s="3" t="s">
        <v>31</v>
      </c>
      <c r="H1037" s="3" t="s">
        <v>32</v>
      </c>
      <c r="I1037" s="3" t="s">
        <v>33</v>
      </c>
      <c r="J1037" s="3" t="s">
        <v>31</v>
      </c>
      <c r="K1037" s="3" t="s">
        <v>34</v>
      </c>
      <c r="L1037" s="3" t="s">
        <v>31</v>
      </c>
      <c r="M1037" t="b">
        <v>1</v>
      </c>
      <c r="N1037" s="3" t="s">
        <v>35</v>
      </c>
      <c r="O1037" s="3" t="s">
        <v>30</v>
      </c>
      <c r="P1037" s="3" t="s">
        <v>30</v>
      </c>
      <c r="Q1037" s="3" t="s">
        <v>36</v>
      </c>
      <c r="R1037" s="3" t="s">
        <v>37</v>
      </c>
      <c r="S1037" s="3"/>
      <c r="T1037" s="2"/>
      <c r="U1037" s="3" t="s">
        <v>31</v>
      </c>
      <c r="V1037" s="3"/>
      <c r="W1037" s="3" t="s">
        <v>39</v>
      </c>
      <c r="X1037" s="3" t="s">
        <v>40</v>
      </c>
      <c r="Y1037" s="3"/>
      <c r="Z1037" s="3"/>
      <c r="AA1037" s="3" t="s">
        <v>41</v>
      </c>
    </row>
    <row r="1038" spans="1:27" x14ac:dyDescent="0.2">
      <c r="A1038" s="5">
        <v>3802</v>
      </c>
      <c r="B1038">
        <v>41056</v>
      </c>
      <c r="C1038" s="3" t="s">
        <v>1953</v>
      </c>
      <c r="D1038" s="3" t="s">
        <v>1954</v>
      </c>
      <c r="E1038" s="3" t="s">
        <v>29</v>
      </c>
      <c r="F1038" s="3" t="s">
        <v>30</v>
      </c>
      <c r="G1038" s="3" t="s">
        <v>31</v>
      </c>
      <c r="H1038" s="3" t="s">
        <v>32</v>
      </c>
      <c r="I1038" s="3" t="s">
        <v>33</v>
      </c>
      <c r="J1038" s="3" t="s">
        <v>31</v>
      </c>
      <c r="K1038" s="3" t="s">
        <v>34</v>
      </c>
      <c r="L1038" s="3" t="s">
        <v>31</v>
      </c>
      <c r="M1038" t="b">
        <v>1</v>
      </c>
      <c r="N1038" s="3" t="s">
        <v>35</v>
      </c>
      <c r="O1038" s="3" t="s">
        <v>30</v>
      </c>
      <c r="P1038" s="3" t="s">
        <v>30</v>
      </c>
      <c r="Q1038" s="3" t="s">
        <v>36</v>
      </c>
      <c r="R1038" s="3" t="s">
        <v>37</v>
      </c>
      <c r="S1038" s="3"/>
      <c r="T1038" s="2">
        <v>2072</v>
      </c>
      <c r="U1038" s="3" t="s">
        <v>31</v>
      </c>
      <c r="V1038" s="3"/>
      <c r="W1038" s="3" t="s">
        <v>39</v>
      </c>
      <c r="X1038" s="3" t="s">
        <v>40</v>
      </c>
      <c r="Y1038" s="3"/>
      <c r="Z1038" s="3">
        <v>2867</v>
      </c>
      <c r="AA1038" s="3" t="s">
        <v>43</v>
      </c>
    </row>
    <row r="1039" spans="1:27" x14ac:dyDescent="0.2">
      <c r="A1039" s="5">
        <v>3803</v>
      </c>
      <c r="C1039" s="3" t="s">
        <v>1955</v>
      </c>
      <c r="D1039" s="3" t="s">
        <v>1956</v>
      </c>
      <c r="E1039" s="3" t="s">
        <v>29</v>
      </c>
      <c r="F1039" s="3" t="s">
        <v>30</v>
      </c>
      <c r="G1039" s="3" t="s">
        <v>31</v>
      </c>
      <c r="H1039" s="3" t="s">
        <v>32</v>
      </c>
      <c r="I1039" s="3" t="s">
        <v>33</v>
      </c>
      <c r="J1039" s="3" t="s">
        <v>31</v>
      </c>
      <c r="K1039" s="3" t="s">
        <v>34</v>
      </c>
      <c r="L1039" s="3" t="s">
        <v>31</v>
      </c>
      <c r="M1039" t="b">
        <v>1</v>
      </c>
      <c r="N1039" s="3" t="s">
        <v>35</v>
      </c>
      <c r="O1039" s="3" t="s">
        <v>30</v>
      </c>
      <c r="P1039" s="3" t="s">
        <v>30</v>
      </c>
      <c r="Q1039" s="3" t="s">
        <v>36</v>
      </c>
      <c r="R1039" s="3" t="s">
        <v>37</v>
      </c>
      <c r="S1039" s="3"/>
      <c r="T1039" s="2"/>
      <c r="U1039" s="3" t="s">
        <v>31</v>
      </c>
      <c r="V1039" s="3"/>
      <c r="W1039" s="3" t="s">
        <v>39</v>
      </c>
      <c r="X1039" s="3" t="s">
        <v>40</v>
      </c>
      <c r="Y1039" s="3"/>
      <c r="Z1039" s="3"/>
      <c r="AA1039" s="3" t="s">
        <v>41</v>
      </c>
    </row>
    <row r="1040" spans="1:27" x14ac:dyDescent="0.2">
      <c r="A1040" s="5">
        <v>3805</v>
      </c>
      <c r="B1040">
        <v>41080</v>
      </c>
      <c r="C1040" s="3" t="s">
        <v>1957</v>
      </c>
      <c r="D1040" s="3" t="s">
        <v>1958</v>
      </c>
      <c r="E1040" s="3" t="s">
        <v>91</v>
      </c>
      <c r="F1040" s="3" t="s">
        <v>92</v>
      </c>
      <c r="G1040" s="3" t="s">
        <v>31</v>
      </c>
      <c r="H1040" s="3" t="s">
        <v>32</v>
      </c>
      <c r="I1040" s="3" t="s">
        <v>33</v>
      </c>
      <c r="J1040" s="3" t="s">
        <v>31</v>
      </c>
      <c r="K1040" s="3" t="s">
        <v>34</v>
      </c>
      <c r="L1040" s="3" t="s">
        <v>31</v>
      </c>
      <c r="M1040" t="b">
        <v>0</v>
      </c>
      <c r="N1040" s="3" t="s">
        <v>84</v>
      </c>
      <c r="O1040" s="3" t="s">
        <v>92</v>
      </c>
      <c r="P1040" s="3" t="s">
        <v>92</v>
      </c>
      <c r="Q1040" s="3" t="s">
        <v>36</v>
      </c>
      <c r="R1040" s="3" t="s">
        <v>74</v>
      </c>
      <c r="S1040" s="3"/>
      <c r="T1040" s="2">
        <v>2072</v>
      </c>
      <c r="U1040" s="3" t="s">
        <v>115</v>
      </c>
      <c r="V1040" s="3"/>
      <c r="W1040" s="3" t="s">
        <v>39</v>
      </c>
      <c r="X1040" s="3" t="s">
        <v>40</v>
      </c>
      <c r="Y1040" s="3"/>
      <c r="Z1040" s="3">
        <v>5128</v>
      </c>
      <c r="AA1040" s="3" t="s">
        <v>221</v>
      </c>
    </row>
    <row r="1041" spans="1:27" x14ac:dyDescent="0.2">
      <c r="A1041" s="5">
        <v>3806</v>
      </c>
      <c r="B1041">
        <v>39536</v>
      </c>
      <c r="C1041" s="3" t="s">
        <v>1959</v>
      </c>
      <c r="D1041" s="3" t="s">
        <v>1960</v>
      </c>
      <c r="E1041" s="3" t="s">
        <v>123</v>
      </c>
      <c r="F1041" s="3" t="s">
        <v>136</v>
      </c>
      <c r="G1041" s="3" t="s">
        <v>235</v>
      </c>
      <c r="H1041" s="3" t="s">
        <v>32</v>
      </c>
      <c r="I1041" s="3" t="s">
        <v>236</v>
      </c>
      <c r="J1041" s="3" t="s">
        <v>48</v>
      </c>
      <c r="K1041" s="3" t="s">
        <v>237</v>
      </c>
      <c r="L1041" s="3" t="s">
        <v>83</v>
      </c>
      <c r="M1041" t="b">
        <v>1</v>
      </c>
      <c r="N1041" s="3" t="s">
        <v>139</v>
      </c>
      <c r="O1041" s="3" t="s">
        <v>136</v>
      </c>
      <c r="P1041" s="3" t="s">
        <v>140</v>
      </c>
      <c r="Q1041" s="3" t="s">
        <v>36</v>
      </c>
      <c r="R1041" s="3" t="s">
        <v>74</v>
      </c>
      <c r="S1041" s="3"/>
      <c r="T1041" s="2">
        <v>6009</v>
      </c>
      <c r="U1041" s="3" t="s">
        <v>83</v>
      </c>
      <c r="V1041" s="3"/>
      <c r="W1041" s="3" t="s">
        <v>39</v>
      </c>
      <c r="X1041" s="3" t="s">
        <v>40</v>
      </c>
      <c r="Y1041" s="3"/>
      <c r="Z1041" s="3"/>
      <c r="AA1041" s="3" t="s">
        <v>41</v>
      </c>
    </row>
    <row r="1042" spans="1:27" x14ac:dyDescent="0.2">
      <c r="A1042" s="5">
        <v>3807</v>
      </c>
      <c r="C1042" s="3" t="s">
        <v>1961</v>
      </c>
      <c r="D1042" s="3" t="s">
        <v>1962</v>
      </c>
      <c r="E1042" s="3" t="s">
        <v>123</v>
      </c>
      <c r="F1042" s="3" t="s">
        <v>136</v>
      </c>
      <c r="G1042" s="3" t="s">
        <v>235</v>
      </c>
      <c r="H1042" s="3" t="s">
        <v>32</v>
      </c>
      <c r="I1042" s="3" t="s">
        <v>236</v>
      </c>
      <c r="J1042" s="3" t="s">
        <v>48</v>
      </c>
      <c r="K1042" s="3" t="s">
        <v>237</v>
      </c>
      <c r="L1042" s="3" t="s">
        <v>83</v>
      </c>
      <c r="M1042" t="b">
        <v>1</v>
      </c>
      <c r="N1042" s="3" t="s">
        <v>139</v>
      </c>
      <c r="O1042" s="3" t="s">
        <v>136</v>
      </c>
      <c r="P1042" s="3" t="s">
        <v>140</v>
      </c>
      <c r="Q1042" s="3" t="s">
        <v>36</v>
      </c>
      <c r="R1042" s="3" t="s">
        <v>74</v>
      </c>
      <c r="S1042" s="3"/>
      <c r="T1042" s="2"/>
      <c r="U1042" s="3" t="s">
        <v>83</v>
      </c>
      <c r="V1042" s="3"/>
      <c r="W1042" s="3" t="s">
        <v>39</v>
      </c>
      <c r="X1042" s="3" t="s">
        <v>40</v>
      </c>
      <c r="Y1042" s="3"/>
      <c r="Z1042" s="3"/>
      <c r="AA1042" s="3" t="s">
        <v>41</v>
      </c>
    </row>
    <row r="1043" spans="1:27" x14ac:dyDescent="0.2">
      <c r="A1043" s="5">
        <v>3808</v>
      </c>
      <c r="C1043" s="3" t="s">
        <v>1963</v>
      </c>
      <c r="D1043" s="3" t="s">
        <v>1964</v>
      </c>
      <c r="E1043" s="3" t="s">
        <v>123</v>
      </c>
      <c r="F1043" s="3" t="s">
        <v>136</v>
      </c>
      <c r="G1043" s="3" t="s">
        <v>235</v>
      </c>
      <c r="H1043" s="3" t="s">
        <v>32</v>
      </c>
      <c r="I1043" s="3" t="s">
        <v>236</v>
      </c>
      <c r="J1043" s="3" t="s">
        <v>48</v>
      </c>
      <c r="K1043" s="3" t="s">
        <v>237</v>
      </c>
      <c r="L1043" s="3" t="s">
        <v>83</v>
      </c>
      <c r="M1043" t="b">
        <v>1</v>
      </c>
      <c r="N1043" s="3" t="s">
        <v>139</v>
      </c>
      <c r="O1043" s="3" t="s">
        <v>136</v>
      </c>
      <c r="P1043" s="3" t="s">
        <v>140</v>
      </c>
      <c r="Q1043" s="3" t="s">
        <v>36</v>
      </c>
      <c r="R1043" s="3" t="s">
        <v>74</v>
      </c>
      <c r="S1043" s="3"/>
      <c r="T1043" s="2"/>
      <c r="U1043" s="3" t="s">
        <v>83</v>
      </c>
      <c r="V1043" s="3"/>
      <c r="W1043" s="3" t="s">
        <v>39</v>
      </c>
      <c r="X1043" s="3" t="s">
        <v>40</v>
      </c>
      <c r="Y1043" s="3"/>
      <c r="Z1043" s="3"/>
      <c r="AA1043" s="3" t="s">
        <v>41</v>
      </c>
    </row>
    <row r="1044" spans="1:27" x14ac:dyDescent="0.2">
      <c r="A1044" s="5">
        <v>3809</v>
      </c>
      <c r="C1044" s="3"/>
      <c r="D1044" s="3" t="s">
        <v>1965</v>
      </c>
      <c r="E1044" s="3" t="s">
        <v>123</v>
      </c>
      <c r="F1044" s="3" t="s">
        <v>136</v>
      </c>
      <c r="G1044" s="3" t="s">
        <v>235</v>
      </c>
      <c r="H1044" s="3" t="s">
        <v>32</v>
      </c>
      <c r="I1044" s="3" t="s">
        <v>236</v>
      </c>
      <c r="J1044" s="3" t="s">
        <v>48</v>
      </c>
      <c r="K1044" s="3" t="s">
        <v>237</v>
      </c>
      <c r="L1044" s="3" t="s">
        <v>83</v>
      </c>
      <c r="M1044" t="b">
        <v>1</v>
      </c>
      <c r="N1044" s="3" t="s">
        <v>139</v>
      </c>
      <c r="O1044" s="3" t="s">
        <v>136</v>
      </c>
      <c r="P1044" s="3" t="s">
        <v>140</v>
      </c>
      <c r="Q1044" s="3" t="s">
        <v>36</v>
      </c>
      <c r="R1044" s="3" t="s">
        <v>74</v>
      </c>
      <c r="S1044" s="3"/>
      <c r="T1044" s="2">
        <v>6009</v>
      </c>
      <c r="U1044" s="3" t="s">
        <v>83</v>
      </c>
      <c r="V1044" s="3"/>
      <c r="W1044" s="3" t="s">
        <v>39</v>
      </c>
      <c r="X1044" s="3" t="s">
        <v>40</v>
      </c>
      <c r="Y1044" s="3"/>
      <c r="Z1044" s="3"/>
      <c r="AA1044" s="3" t="s">
        <v>41</v>
      </c>
    </row>
    <row r="1045" spans="1:27" x14ac:dyDescent="0.2">
      <c r="A1045" s="5">
        <v>3810</v>
      </c>
      <c r="B1045">
        <v>40052</v>
      </c>
      <c r="C1045" s="3"/>
      <c r="D1045" s="3" t="s">
        <v>1966</v>
      </c>
      <c r="E1045" s="3" t="s">
        <v>123</v>
      </c>
      <c r="F1045" s="3" t="s">
        <v>136</v>
      </c>
      <c r="G1045" s="3" t="s">
        <v>235</v>
      </c>
      <c r="H1045" s="3" t="s">
        <v>32</v>
      </c>
      <c r="I1045" s="3" t="s">
        <v>236</v>
      </c>
      <c r="J1045" s="3" t="s">
        <v>48</v>
      </c>
      <c r="K1045" s="3" t="s">
        <v>237</v>
      </c>
      <c r="L1045" s="3" t="s">
        <v>83</v>
      </c>
      <c r="M1045" t="b">
        <v>1</v>
      </c>
      <c r="N1045" s="3" t="s">
        <v>139</v>
      </c>
      <c r="O1045" s="3" t="s">
        <v>136</v>
      </c>
      <c r="P1045" s="3" t="s">
        <v>140</v>
      </c>
      <c r="Q1045" s="3" t="s">
        <v>36</v>
      </c>
      <c r="R1045" s="3" t="s">
        <v>74</v>
      </c>
      <c r="S1045" s="3"/>
      <c r="T1045" s="2">
        <v>6009</v>
      </c>
      <c r="U1045" s="3" t="s">
        <v>83</v>
      </c>
      <c r="V1045" s="3"/>
      <c r="W1045" s="3" t="s">
        <v>39</v>
      </c>
      <c r="X1045" s="3" t="s">
        <v>40</v>
      </c>
      <c r="Y1045" s="3"/>
      <c r="Z1045" s="3">
        <v>2004</v>
      </c>
      <c r="AA1045" s="3" t="s">
        <v>221</v>
      </c>
    </row>
    <row r="1046" spans="1:27" x14ac:dyDescent="0.2">
      <c r="A1046" s="5">
        <v>3811</v>
      </c>
      <c r="C1046" s="3" t="s">
        <v>1967</v>
      </c>
      <c r="D1046" s="3" t="s">
        <v>1968</v>
      </c>
      <c r="E1046" s="3" t="s">
        <v>123</v>
      </c>
      <c r="F1046" s="3" t="s">
        <v>136</v>
      </c>
      <c r="G1046" s="3" t="s">
        <v>235</v>
      </c>
      <c r="H1046" s="3" t="s">
        <v>32</v>
      </c>
      <c r="I1046" s="3" t="s">
        <v>236</v>
      </c>
      <c r="J1046" s="3" t="s">
        <v>48</v>
      </c>
      <c r="K1046" s="3" t="s">
        <v>237</v>
      </c>
      <c r="L1046" s="3" t="s">
        <v>83</v>
      </c>
      <c r="M1046" t="b">
        <v>1</v>
      </c>
      <c r="N1046" s="3" t="s">
        <v>139</v>
      </c>
      <c r="O1046" s="3" t="s">
        <v>136</v>
      </c>
      <c r="P1046" s="3" t="s">
        <v>140</v>
      </c>
      <c r="Q1046" s="3" t="s">
        <v>36</v>
      </c>
      <c r="R1046" s="3" t="s">
        <v>74</v>
      </c>
      <c r="S1046" s="3"/>
      <c r="T1046" s="2"/>
      <c r="U1046" s="3" t="s">
        <v>83</v>
      </c>
      <c r="V1046" s="3"/>
      <c r="W1046" s="3" t="s">
        <v>39</v>
      </c>
      <c r="X1046" s="3" t="s">
        <v>40</v>
      </c>
      <c r="Y1046" s="3"/>
      <c r="Z1046" s="3"/>
      <c r="AA1046" s="3" t="s">
        <v>41</v>
      </c>
    </row>
    <row r="1047" spans="1:27" x14ac:dyDescent="0.2">
      <c r="A1047" s="5">
        <v>3812</v>
      </c>
      <c r="B1047">
        <v>40748</v>
      </c>
      <c r="C1047" s="3" t="s">
        <v>1969</v>
      </c>
      <c r="D1047" s="3" t="s">
        <v>1970</v>
      </c>
      <c r="E1047" s="3" t="s">
        <v>123</v>
      </c>
      <c r="F1047" s="3" t="s">
        <v>136</v>
      </c>
      <c r="G1047" s="3" t="s">
        <v>235</v>
      </c>
      <c r="H1047" s="3" t="s">
        <v>32</v>
      </c>
      <c r="I1047" s="3" t="s">
        <v>236</v>
      </c>
      <c r="J1047" s="3" t="s">
        <v>48</v>
      </c>
      <c r="K1047" s="3" t="s">
        <v>237</v>
      </c>
      <c r="L1047" s="3" t="s">
        <v>83</v>
      </c>
      <c r="M1047" t="b">
        <v>1</v>
      </c>
      <c r="N1047" s="3" t="s">
        <v>139</v>
      </c>
      <c r="O1047" s="3" t="s">
        <v>136</v>
      </c>
      <c r="P1047" s="3" t="s">
        <v>140</v>
      </c>
      <c r="Q1047" s="3" t="s">
        <v>36</v>
      </c>
      <c r="R1047" s="3" t="s">
        <v>74</v>
      </c>
      <c r="S1047" s="3"/>
      <c r="T1047" s="2">
        <v>6009</v>
      </c>
      <c r="U1047" s="3" t="s">
        <v>83</v>
      </c>
      <c r="V1047" s="3"/>
      <c r="W1047" s="3" t="s">
        <v>39</v>
      </c>
      <c r="X1047" s="3" t="s">
        <v>40</v>
      </c>
      <c r="Y1047" s="3"/>
      <c r="Z1047" s="3">
        <v>2057</v>
      </c>
      <c r="AA1047" s="3" t="s">
        <v>221</v>
      </c>
    </row>
    <row r="1048" spans="1:27" x14ac:dyDescent="0.2">
      <c r="A1048" s="5">
        <v>3813</v>
      </c>
      <c r="B1048">
        <v>40754</v>
      </c>
      <c r="C1048" s="3" t="s">
        <v>1971</v>
      </c>
      <c r="D1048" s="3" t="s">
        <v>1972</v>
      </c>
      <c r="E1048" s="3" t="s">
        <v>123</v>
      </c>
      <c r="F1048" s="3" t="s">
        <v>136</v>
      </c>
      <c r="G1048" s="3" t="s">
        <v>235</v>
      </c>
      <c r="H1048" s="3" t="s">
        <v>32</v>
      </c>
      <c r="I1048" s="3" t="s">
        <v>236</v>
      </c>
      <c r="J1048" s="3" t="s">
        <v>48</v>
      </c>
      <c r="K1048" s="3" t="s">
        <v>237</v>
      </c>
      <c r="L1048" s="3" t="s">
        <v>83</v>
      </c>
      <c r="M1048" t="b">
        <v>1</v>
      </c>
      <c r="N1048" s="3" t="s">
        <v>139</v>
      </c>
      <c r="O1048" s="3" t="s">
        <v>136</v>
      </c>
      <c r="P1048" s="3" t="s">
        <v>140</v>
      </c>
      <c r="Q1048" s="3" t="s">
        <v>36</v>
      </c>
      <c r="R1048" s="3" t="s">
        <v>74</v>
      </c>
      <c r="S1048" s="3"/>
      <c r="T1048" s="2">
        <v>6009</v>
      </c>
      <c r="U1048" s="3" t="s">
        <v>83</v>
      </c>
      <c r="V1048" s="3"/>
      <c r="W1048" s="3" t="s">
        <v>39</v>
      </c>
      <c r="X1048" s="3" t="s">
        <v>40</v>
      </c>
      <c r="Y1048" s="3"/>
      <c r="Z1048" s="3">
        <v>2001</v>
      </c>
      <c r="AA1048" s="3" t="s">
        <v>316</v>
      </c>
    </row>
    <row r="1049" spans="1:27" x14ac:dyDescent="0.2">
      <c r="A1049" s="5">
        <v>3814</v>
      </c>
      <c r="C1049" s="3" t="s">
        <v>1973</v>
      </c>
      <c r="D1049" s="3" t="s">
        <v>1974</v>
      </c>
      <c r="E1049" s="3" t="s">
        <v>123</v>
      </c>
      <c r="F1049" s="3" t="s">
        <v>136</v>
      </c>
      <c r="G1049" s="3" t="s">
        <v>235</v>
      </c>
      <c r="H1049" s="3" t="s">
        <v>32</v>
      </c>
      <c r="I1049" s="3" t="s">
        <v>236</v>
      </c>
      <c r="J1049" s="3" t="s">
        <v>48</v>
      </c>
      <c r="K1049" s="3" t="s">
        <v>237</v>
      </c>
      <c r="L1049" s="3" t="s">
        <v>83</v>
      </c>
      <c r="M1049" t="b">
        <v>1</v>
      </c>
      <c r="N1049" s="3" t="s">
        <v>139</v>
      </c>
      <c r="O1049" s="3" t="s">
        <v>136</v>
      </c>
      <c r="P1049" s="3" t="s">
        <v>140</v>
      </c>
      <c r="Q1049" s="3" t="s">
        <v>36</v>
      </c>
      <c r="R1049" s="3" t="s">
        <v>74</v>
      </c>
      <c r="S1049" s="3"/>
      <c r="T1049" s="2"/>
      <c r="U1049" s="3" t="s">
        <v>83</v>
      </c>
      <c r="V1049" s="3"/>
      <c r="W1049" s="3" t="s">
        <v>39</v>
      </c>
      <c r="X1049" s="3" t="s">
        <v>40</v>
      </c>
      <c r="Y1049" s="3"/>
      <c r="Z1049" s="3"/>
      <c r="AA1049" s="3" t="s">
        <v>41</v>
      </c>
    </row>
    <row r="1050" spans="1:27" x14ac:dyDescent="0.2">
      <c r="A1050" s="5">
        <v>3815</v>
      </c>
      <c r="B1050">
        <v>40000</v>
      </c>
      <c r="C1050" s="3" t="s">
        <v>1975</v>
      </c>
      <c r="D1050" s="3" t="s">
        <v>1976</v>
      </c>
      <c r="E1050" s="3" t="s">
        <v>123</v>
      </c>
      <c r="F1050" s="3" t="s">
        <v>136</v>
      </c>
      <c r="G1050" s="3" t="s">
        <v>235</v>
      </c>
      <c r="H1050" s="3" t="s">
        <v>32</v>
      </c>
      <c r="I1050" s="3" t="s">
        <v>236</v>
      </c>
      <c r="J1050" s="3" t="s">
        <v>48</v>
      </c>
      <c r="K1050" s="3" t="s">
        <v>237</v>
      </c>
      <c r="L1050" s="3" t="s">
        <v>83</v>
      </c>
      <c r="M1050" t="b">
        <v>1</v>
      </c>
      <c r="N1050" s="3" t="s">
        <v>139</v>
      </c>
      <c r="O1050" s="3" t="s">
        <v>136</v>
      </c>
      <c r="P1050" s="3" t="s">
        <v>140</v>
      </c>
      <c r="Q1050" s="3" t="s">
        <v>36</v>
      </c>
      <c r="R1050" s="3" t="s">
        <v>74</v>
      </c>
      <c r="S1050" s="3"/>
      <c r="T1050" s="2">
        <v>6009</v>
      </c>
      <c r="U1050" s="3" t="s">
        <v>83</v>
      </c>
      <c r="V1050" s="3"/>
      <c r="W1050" s="3" t="s">
        <v>39</v>
      </c>
      <c r="X1050" s="3" t="s">
        <v>40</v>
      </c>
      <c r="Y1050" s="3"/>
      <c r="Z1050" s="3">
        <v>2006</v>
      </c>
      <c r="AA1050" s="3" t="s">
        <v>221</v>
      </c>
    </row>
    <row r="1051" spans="1:27" x14ac:dyDescent="0.2">
      <c r="A1051" s="5">
        <v>3816</v>
      </c>
      <c r="B1051">
        <v>40019</v>
      </c>
      <c r="C1051" s="3" t="s">
        <v>1977</v>
      </c>
      <c r="D1051" s="3" t="s">
        <v>1978</v>
      </c>
      <c r="E1051" s="3" t="s">
        <v>123</v>
      </c>
      <c r="F1051" s="3" t="s">
        <v>136</v>
      </c>
      <c r="G1051" s="3" t="s">
        <v>235</v>
      </c>
      <c r="H1051" s="3" t="s">
        <v>32</v>
      </c>
      <c r="I1051" s="3" t="s">
        <v>236</v>
      </c>
      <c r="J1051" s="3" t="s">
        <v>48</v>
      </c>
      <c r="K1051" s="3" t="s">
        <v>237</v>
      </c>
      <c r="L1051" s="3" t="s">
        <v>83</v>
      </c>
      <c r="M1051" t="b">
        <v>1</v>
      </c>
      <c r="N1051" s="3" t="s">
        <v>139</v>
      </c>
      <c r="O1051" s="3" t="s">
        <v>136</v>
      </c>
      <c r="P1051" s="3" t="s">
        <v>140</v>
      </c>
      <c r="Q1051" s="3" t="s">
        <v>36</v>
      </c>
      <c r="R1051" s="3" t="s">
        <v>74</v>
      </c>
      <c r="S1051" s="3"/>
      <c r="T1051" s="2">
        <v>6009</v>
      </c>
      <c r="U1051" s="3" t="s">
        <v>83</v>
      </c>
      <c r="V1051" s="3"/>
      <c r="W1051" s="3" t="s">
        <v>39</v>
      </c>
      <c r="X1051" s="3" t="s">
        <v>40</v>
      </c>
      <c r="Y1051" s="3"/>
      <c r="Z1051" s="3">
        <v>2058</v>
      </c>
      <c r="AA1051" s="3" t="s">
        <v>221</v>
      </c>
    </row>
    <row r="1052" spans="1:27" x14ac:dyDescent="0.2">
      <c r="A1052" s="5">
        <v>3817</v>
      </c>
      <c r="C1052" s="3" t="s">
        <v>1979</v>
      </c>
      <c r="D1052" s="3" t="s">
        <v>1980</v>
      </c>
      <c r="E1052" s="3" t="s">
        <v>123</v>
      </c>
      <c r="F1052" s="3" t="s">
        <v>136</v>
      </c>
      <c r="G1052" s="3" t="s">
        <v>586</v>
      </c>
      <c r="H1052" s="3" t="s">
        <v>32</v>
      </c>
      <c r="I1052" s="3" t="s">
        <v>586</v>
      </c>
      <c r="J1052" s="3" t="s">
        <v>48</v>
      </c>
      <c r="K1052" s="3" t="s">
        <v>587</v>
      </c>
      <c r="L1052" s="3" t="s">
        <v>83</v>
      </c>
      <c r="M1052" t="b">
        <v>1</v>
      </c>
      <c r="N1052" s="3" t="s">
        <v>139</v>
      </c>
      <c r="O1052" s="3" t="s">
        <v>136</v>
      </c>
      <c r="P1052" s="3" t="s">
        <v>140</v>
      </c>
      <c r="Q1052" s="3" t="s">
        <v>36</v>
      </c>
      <c r="R1052" s="3" t="s">
        <v>74</v>
      </c>
      <c r="S1052" s="3"/>
      <c r="T1052" s="2"/>
      <c r="U1052" s="3" t="s">
        <v>83</v>
      </c>
      <c r="V1052" s="3"/>
      <c r="W1052" s="3" t="s">
        <v>39</v>
      </c>
      <c r="X1052" s="3" t="s">
        <v>40</v>
      </c>
      <c r="Y1052" s="3"/>
      <c r="Z1052" s="3"/>
      <c r="AA1052" s="3" t="s">
        <v>41</v>
      </c>
    </row>
    <row r="1053" spans="1:27" x14ac:dyDescent="0.2">
      <c r="A1053" s="5">
        <v>3818</v>
      </c>
      <c r="C1053" s="3" t="s">
        <v>1981</v>
      </c>
      <c r="D1053" s="3" t="s">
        <v>1982</v>
      </c>
      <c r="E1053" s="3" t="s">
        <v>123</v>
      </c>
      <c r="F1053" s="3" t="s">
        <v>136</v>
      </c>
      <c r="G1053" s="3" t="s">
        <v>586</v>
      </c>
      <c r="H1053" s="3" t="s">
        <v>32</v>
      </c>
      <c r="I1053" s="3" t="s">
        <v>586</v>
      </c>
      <c r="J1053" s="3" t="s">
        <v>48</v>
      </c>
      <c r="K1053" s="3" t="s">
        <v>587</v>
      </c>
      <c r="L1053" s="3" t="s">
        <v>83</v>
      </c>
      <c r="M1053" t="b">
        <v>1</v>
      </c>
      <c r="N1053" s="3" t="s">
        <v>139</v>
      </c>
      <c r="O1053" s="3" t="s">
        <v>136</v>
      </c>
      <c r="P1053" s="3" t="s">
        <v>140</v>
      </c>
      <c r="Q1053" s="3" t="s">
        <v>36</v>
      </c>
      <c r="R1053" s="3" t="s">
        <v>74</v>
      </c>
      <c r="S1053" s="3"/>
      <c r="T1053" s="2"/>
      <c r="U1053" s="3" t="s">
        <v>83</v>
      </c>
      <c r="V1053" s="3"/>
      <c r="W1053" s="3" t="s">
        <v>39</v>
      </c>
      <c r="X1053" s="3" t="s">
        <v>40</v>
      </c>
      <c r="Y1053" s="3"/>
      <c r="Z1053" s="3">
        <v>2061</v>
      </c>
      <c r="AA1053" s="3" t="s">
        <v>639</v>
      </c>
    </row>
    <row r="1054" spans="1:27" x14ac:dyDescent="0.2">
      <c r="A1054" s="5">
        <v>3819</v>
      </c>
      <c r="C1054" s="3" t="s">
        <v>1983</v>
      </c>
      <c r="D1054" s="3" t="s">
        <v>1984</v>
      </c>
      <c r="E1054" s="3" t="s">
        <v>123</v>
      </c>
      <c r="F1054" s="3" t="s">
        <v>136</v>
      </c>
      <c r="G1054" s="3" t="s">
        <v>586</v>
      </c>
      <c r="H1054" s="3" t="s">
        <v>32</v>
      </c>
      <c r="I1054" s="3" t="s">
        <v>586</v>
      </c>
      <c r="J1054" s="3" t="s">
        <v>48</v>
      </c>
      <c r="K1054" s="3" t="s">
        <v>587</v>
      </c>
      <c r="L1054" s="3" t="s">
        <v>83</v>
      </c>
      <c r="M1054" t="b">
        <v>1</v>
      </c>
      <c r="N1054" s="3" t="s">
        <v>139</v>
      </c>
      <c r="O1054" s="3" t="s">
        <v>136</v>
      </c>
      <c r="P1054" s="3" t="s">
        <v>140</v>
      </c>
      <c r="Q1054" s="3" t="s">
        <v>36</v>
      </c>
      <c r="R1054" s="3" t="s">
        <v>74</v>
      </c>
      <c r="S1054" s="3"/>
      <c r="T1054" s="2"/>
      <c r="U1054" s="3" t="s">
        <v>83</v>
      </c>
      <c r="V1054" s="3"/>
      <c r="W1054" s="3" t="s">
        <v>39</v>
      </c>
      <c r="X1054" s="3" t="s">
        <v>40</v>
      </c>
      <c r="Y1054" s="3"/>
      <c r="Z1054" s="3">
        <v>2062</v>
      </c>
      <c r="AA1054" s="3" t="s">
        <v>639</v>
      </c>
    </row>
    <row r="1055" spans="1:27" x14ac:dyDescent="0.2">
      <c r="A1055" s="5">
        <v>3820</v>
      </c>
      <c r="B1055">
        <v>40480</v>
      </c>
      <c r="C1055" s="3" t="s">
        <v>1985</v>
      </c>
      <c r="D1055" s="3" t="s">
        <v>1986</v>
      </c>
      <c r="E1055" s="3" t="s">
        <v>123</v>
      </c>
      <c r="F1055" s="3" t="s">
        <v>136</v>
      </c>
      <c r="G1055" s="3" t="s">
        <v>586</v>
      </c>
      <c r="H1055" s="3" t="s">
        <v>32</v>
      </c>
      <c r="I1055" s="3" t="s">
        <v>586</v>
      </c>
      <c r="J1055" s="3" t="s">
        <v>48</v>
      </c>
      <c r="K1055" s="3" t="s">
        <v>587</v>
      </c>
      <c r="L1055" s="3" t="s">
        <v>83</v>
      </c>
      <c r="M1055" t="b">
        <v>1</v>
      </c>
      <c r="N1055" s="3" t="s">
        <v>139</v>
      </c>
      <c r="O1055" s="3" t="s">
        <v>136</v>
      </c>
      <c r="P1055" s="3" t="s">
        <v>140</v>
      </c>
      <c r="Q1055" s="3" t="s">
        <v>36</v>
      </c>
      <c r="R1055" s="3" t="s">
        <v>74</v>
      </c>
      <c r="S1055" s="3"/>
      <c r="T1055" s="2">
        <v>6023</v>
      </c>
      <c r="U1055" s="3" t="s">
        <v>83</v>
      </c>
      <c r="V1055" s="3"/>
      <c r="W1055" s="3" t="s">
        <v>39</v>
      </c>
      <c r="X1055" s="3" t="s">
        <v>40</v>
      </c>
      <c r="Y1055" s="3"/>
      <c r="Z1055" s="3">
        <v>2063</v>
      </c>
      <c r="AA1055" s="3" t="s">
        <v>221</v>
      </c>
    </row>
    <row r="1056" spans="1:27" x14ac:dyDescent="0.2">
      <c r="A1056" s="5">
        <v>3821</v>
      </c>
      <c r="C1056" s="3"/>
      <c r="D1056" s="3" t="s">
        <v>1964</v>
      </c>
      <c r="E1056" s="3" t="s">
        <v>123</v>
      </c>
      <c r="F1056" s="3" t="s">
        <v>136</v>
      </c>
      <c r="G1056" s="3" t="s">
        <v>158</v>
      </c>
      <c r="H1056" s="3" t="s">
        <v>32</v>
      </c>
      <c r="I1056" s="3" t="s">
        <v>158</v>
      </c>
      <c r="J1056" s="3" t="s">
        <v>48</v>
      </c>
      <c r="K1056" s="3" t="s">
        <v>159</v>
      </c>
      <c r="L1056" s="3" t="s">
        <v>83</v>
      </c>
      <c r="M1056" t="b">
        <v>1</v>
      </c>
      <c r="N1056" s="3" t="s">
        <v>139</v>
      </c>
      <c r="O1056" s="3" t="s">
        <v>136</v>
      </c>
      <c r="P1056" s="3" t="s">
        <v>140</v>
      </c>
      <c r="Q1056" s="3" t="s">
        <v>36</v>
      </c>
      <c r="R1056" s="3" t="s">
        <v>74</v>
      </c>
      <c r="S1056" s="3"/>
      <c r="T1056" s="2"/>
      <c r="U1056" s="3" t="s">
        <v>83</v>
      </c>
      <c r="V1056" s="3"/>
      <c r="W1056" s="3" t="s">
        <v>39</v>
      </c>
      <c r="X1056" s="3" t="s">
        <v>40</v>
      </c>
      <c r="Y1056" s="3"/>
      <c r="Z1056" s="3"/>
      <c r="AA1056" s="3" t="s">
        <v>41</v>
      </c>
    </row>
    <row r="1057" spans="1:27" x14ac:dyDescent="0.2">
      <c r="A1057" s="5">
        <v>3822</v>
      </c>
      <c r="C1057" s="3"/>
      <c r="D1057" s="3" t="s">
        <v>1987</v>
      </c>
      <c r="E1057" s="3" t="s">
        <v>123</v>
      </c>
      <c r="F1057" s="3" t="s">
        <v>136</v>
      </c>
      <c r="G1057" s="3" t="s">
        <v>137</v>
      </c>
      <c r="H1057" s="3" t="s">
        <v>32</v>
      </c>
      <c r="I1057" s="3" t="s">
        <v>137</v>
      </c>
      <c r="J1057" s="3" t="s">
        <v>48</v>
      </c>
      <c r="K1057" s="3" t="s">
        <v>138</v>
      </c>
      <c r="L1057" s="3" t="s">
        <v>83</v>
      </c>
      <c r="M1057" t="b">
        <v>1</v>
      </c>
      <c r="N1057" s="3" t="s">
        <v>139</v>
      </c>
      <c r="O1057" s="3" t="s">
        <v>136</v>
      </c>
      <c r="P1057" s="3" t="s">
        <v>140</v>
      </c>
      <c r="Q1057" s="3" t="s">
        <v>36</v>
      </c>
      <c r="R1057" s="3" t="s">
        <v>74</v>
      </c>
      <c r="S1057" s="3"/>
      <c r="T1057" s="2"/>
      <c r="U1057" s="3" t="s">
        <v>83</v>
      </c>
      <c r="V1057" s="3"/>
      <c r="W1057" s="3" t="s">
        <v>39</v>
      </c>
      <c r="X1057" s="3" t="s">
        <v>40</v>
      </c>
      <c r="Y1057" s="3"/>
      <c r="Z1057" s="3"/>
      <c r="AA1057" s="3" t="s">
        <v>41</v>
      </c>
    </row>
    <row r="1058" spans="1:27" x14ac:dyDescent="0.2">
      <c r="A1058" s="5">
        <v>3823</v>
      </c>
      <c r="C1058" s="3" t="s">
        <v>1988</v>
      </c>
      <c r="D1058" s="3" t="s">
        <v>1989</v>
      </c>
      <c r="E1058" s="3" t="s">
        <v>123</v>
      </c>
      <c r="F1058" s="3" t="s">
        <v>136</v>
      </c>
      <c r="G1058" s="3" t="s">
        <v>137</v>
      </c>
      <c r="H1058" s="3" t="s">
        <v>32</v>
      </c>
      <c r="I1058" s="3" t="s">
        <v>137</v>
      </c>
      <c r="J1058" s="3" t="s">
        <v>48</v>
      </c>
      <c r="K1058" s="3" t="s">
        <v>138</v>
      </c>
      <c r="L1058" s="3" t="s">
        <v>83</v>
      </c>
      <c r="M1058" t="b">
        <v>1</v>
      </c>
      <c r="N1058" s="3" t="s">
        <v>139</v>
      </c>
      <c r="O1058" s="3" t="s">
        <v>136</v>
      </c>
      <c r="P1058" s="3" t="s">
        <v>140</v>
      </c>
      <c r="Q1058" s="3" t="s">
        <v>36</v>
      </c>
      <c r="R1058" s="3" t="s">
        <v>74</v>
      </c>
      <c r="S1058" s="3"/>
      <c r="T1058" s="2"/>
      <c r="U1058" s="3" t="s">
        <v>83</v>
      </c>
      <c r="V1058" s="3"/>
      <c r="W1058" s="3" t="s">
        <v>39</v>
      </c>
      <c r="X1058" s="3" t="s">
        <v>40</v>
      </c>
      <c r="Y1058" s="3"/>
      <c r="Z1058" s="3"/>
      <c r="AA1058" s="3" t="s">
        <v>41</v>
      </c>
    </row>
    <row r="1059" spans="1:27" x14ac:dyDescent="0.2">
      <c r="A1059" s="5">
        <v>3824</v>
      </c>
      <c r="C1059" s="3" t="s">
        <v>1990</v>
      </c>
      <c r="D1059" s="3" t="s">
        <v>1991</v>
      </c>
      <c r="E1059" s="3" t="s">
        <v>119</v>
      </c>
      <c r="F1059" s="3" t="s">
        <v>120</v>
      </c>
      <c r="G1059" s="3" t="s">
        <v>113</v>
      </c>
      <c r="H1059" s="3" t="s">
        <v>32</v>
      </c>
      <c r="I1059" s="3" t="s">
        <v>113</v>
      </c>
      <c r="J1059" s="3" t="s">
        <v>48</v>
      </c>
      <c r="K1059" s="3" t="s">
        <v>114</v>
      </c>
      <c r="L1059" s="3" t="s">
        <v>115</v>
      </c>
      <c r="M1059" t="b">
        <v>1</v>
      </c>
      <c r="N1059" s="3" t="s">
        <v>73</v>
      </c>
      <c r="O1059" s="3" t="s">
        <v>120</v>
      </c>
      <c r="P1059" s="3" t="s">
        <v>120</v>
      </c>
      <c r="Q1059" s="3" t="s">
        <v>36</v>
      </c>
      <c r="R1059" s="3" t="s">
        <v>74</v>
      </c>
      <c r="S1059" s="3"/>
      <c r="T1059" s="2"/>
      <c r="U1059" s="3" t="s">
        <v>115</v>
      </c>
      <c r="V1059" s="3"/>
      <c r="W1059" s="3" t="s">
        <v>39</v>
      </c>
      <c r="X1059" s="3" t="s">
        <v>40</v>
      </c>
      <c r="Y1059" s="3"/>
      <c r="Z1059" s="3"/>
      <c r="AA1059" s="3" t="s">
        <v>41</v>
      </c>
    </row>
    <row r="1060" spans="1:27" x14ac:dyDescent="0.2">
      <c r="A1060" s="5">
        <v>3825</v>
      </c>
      <c r="B1060">
        <v>40878</v>
      </c>
      <c r="C1060" s="3" t="s">
        <v>1992</v>
      </c>
      <c r="D1060" s="3" t="s">
        <v>1993</v>
      </c>
      <c r="E1060" s="3" t="s">
        <v>123</v>
      </c>
      <c r="F1060" s="3" t="s">
        <v>124</v>
      </c>
      <c r="G1060" s="3" t="s">
        <v>113</v>
      </c>
      <c r="H1060" s="3" t="s">
        <v>32</v>
      </c>
      <c r="I1060" s="3" t="s">
        <v>113</v>
      </c>
      <c r="J1060" s="3" t="s">
        <v>48</v>
      </c>
      <c r="K1060" s="3" t="s">
        <v>114</v>
      </c>
      <c r="L1060" s="3" t="s">
        <v>115</v>
      </c>
      <c r="M1060" t="b">
        <v>1</v>
      </c>
      <c r="N1060" s="3" t="s">
        <v>73</v>
      </c>
      <c r="O1060" s="3" t="s">
        <v>124</v>
      </c>
      <c r="P1060" s="3" t="s">
        <v>124</v>
      </c>
      <c r="Q1060" s="3" t="s">
        <v>36</v>
      </c>
      <c r="R1060" s="3" t="s">
        <v>74</v>
      </c>
      <c r="S1060" s="3"/>
      <c r="T1060" s="2">
        <v>3000</v>
      </c>
      <c r="U1060" s="3" t="s">
        <v>115</v>
      </c>
      <c r="V1060" s="3"/>
      <c r="W1060" s="3" t="s">
        <v>39</v>
      </c>
      <c r="X1060" s="3" t="s">
        <v>40</v>
      </c>
      <c r="Y1060" s="3"/>
      <c r="Z1060" s="3">
        <v>2589</v>
      </c>
      <c r="AA1060" s="3" t="s">
        <v>221</v>
      </c>
    </row>
    <row r="1061" spans="1:27" x14ac:dyDescent="0.2">
      <c r="A1061" s="5">
        <v>3826</v>
      </c>
      <c r="B1061">
        <v>42264</v>
      </c>
      <c r="C1061" s="3" t="s">
        <v>1994</v>
      </c>
      <c r="D1061" s="3" t="s">
        <v>1995</v>
      </c>
      <c r="E1061" s="3" t="s">
        <v>119</v>
      </c>
      <c r="F1061" s="3" t="s">
        <v>120</v>
      </c>
      <c r="G1061" s="3" t="s">
        <v>113</v>
      </c>
      <c r="H1061" s="3" t="s">
        <v>32</v>
      </c>
      <c r="I1061" s="3" t="s">
        <v>113</v>
      </c>
      <c r="J1061" s="3" t="s">
        <v>48</v>
      </c>
      <c r="K1061" s="3" t="s">
        <v>114</v>
      </c>
      <c r="L1061" s="3" t="s">
        <v>115</v>
      </c>
      <c r="M1061" t="b">
        <v>0</v>
      </c>
      <c r="N1061" s="3" t="s">
        <v>73</v>
      </c>
      <c r="O1061" s="3" t="s">
        <v>120</v>
      </c>
      <c r="P1061" s="3" t="s">
        <v>120</v>
      </c>
      <c r="Q1061" s="3" t="s">
        <v>36</v>
      </c>
      <c r="R1061" s="3" t="s">
        <v>74</v>
      </c>
      <c r="S1061" s="3"/>
      <c r="T1061" s="2">
        <v>3000</v>
      </c>
      <c r="U1061" s="3" t="s">
        <v>115</v>
      </c>
      <c r="V1061" s="3"/>
      <c r="W1061" s="3" t="s">
        <v>39</v>
      </c>
      <c r="X1061" s="3" t="s">
        <v>40</v>
      </c>
      <c r="Y1061" s="3"/>
      <c r="Z1061" s="3">
        <v>2591</v>
      </c>
      <c r="AA1061" s="3" t="s">
        <v>221</v>
      </c>
    </row>
    <row r="1062" spans="1:27" x14ac:dyDescent="0.2">
      <c r="A1062" s="5">
        <v>3827</v>
      </c>
      <c r="C1062" s="3" t="s">
        <v>1996</v>
      </c>
      <c r="D1062" s="3" t="s">
        <v>1997</v>
      </c>
      <c r="E1062" s="3" t="s">
        <v>119</v>
      </c>
      <c r="F1062" s="3" t="s">
        <v>120</v>
      </c>
      <c r="G1062" s="3" t="s">
        <v>113</v>
      </c>
      <c r="H1062" s="3" t="s">
        <v>32</v>
      </c>
      <c r="I1062" s="3" t="s">
        <v>113</v>
      </c>
      <c r="J1062" s="3" t="s">
        <v>48</v>
      </c>
      <c r="K1062" s="3" t="s">
        <v>114</v>
      </c>
      <c r="L1062" s="3" t="s">
        <v>115</v>
      </c>
      <c r="M1062" t="b">
        <v>1</v>
      </c>
      <c r="N1062" s="3" t="s">
        <v>73</v>
      </c>
      <c r="O1062" s="3" t="s">
        <v>120</v>
      </c>
      <c r="P1062" s="3" t="s">
        <v>120</v>
      </c>
      <c r="Q1062" s="3" t="s">
        <v>36</v>
      </c>
      <c r="R1062" s="3" t="s">
        <v>74</v>
      </c>
      <c r="S1062" s="3"/>
      <c r="T1062" s="2"/>
      <c r="U1062" s="3" t="s">
        <v>115</v>
      </c>
      <c r="V1062" s="3"/>
      <c r="W1062" s="3" t="s">
        <v>39</v>
      </c>
      <c r="X1062" s="3" t="s">
        <v>40</v>
      </c>
      <c r="Y1062" s="3"/>
      <c r="Z1062" s="3"/>
      <c r="AA1062" s="3" t="s">
        <v>41</v>
      </c>
    </row>
    <row r="1063" spans="1:27" x14ac:dyDescent="0.2">
      <c r="A1063" s="5">
        <v>3828</v>
      </c>
      <c r="C1063" s="3" t="s">
        <v>1998</v>
      </c>
      <c r="D1063" s="3" t="s">
        <v>1999</v>
      </c>
      <c r="E1063" s="3" t="s">
        <v>119</v>
      </c>
      <c r="F1063" s="3" t="s">
        <v>120</v>
      </c>
      <c r="G1063" s="3" t="s">
        <v>113</v>
      </c>
      <c r="H1063" s="3" t="s">
        <v>32</v>
      </c>
      <c r="I1063" s="3" t="s">
        <v>113</v>
      </c>
      <c r="J1063" s="3" t="s">
        <v>48</v>
      </c>
      <c r="K1063" s="3" t="s">
        <v>114</v>
      </c>
      <c r="L1063" s="3" t="s">
        <v>115</v>
      </c>
      <c r="M1063" t="b">
        <v>1</v>
      </c>
      <c r="N1063" s="3" t="s">
        <v>73</v>
      </c>
      <c r="O1063" s="3" t="s">
        <v>120</v>
      </c>
      <c r="P1063" s="3" t="s">
        <v>120</v>
      </c>
      <c r="Q1063" s="3" t="s">
        <v>36</v>
      </c>
      <c r="R1063" s="3" t="s">
        <v>74</v>
      </c>
      <c r="S1063" s="3"/>
      <c r="T1063" s="2"/>
      <c r="U1063" s="3" t="s">
        <v>115</v>
      </c>
      <c r="V1063" s="3"/>
      <c r="W1063" s="3" t="s">
        <v>39</v>
      </c>
      <c r="X1063" s="3" t="s">
        <v>40</v>
      </c>
      <c r="Y1063" s="3"/>
      <c r="Z1063" s="3"/>
      <c r="AA1063" s="3" t="s">
        <v>41</v>
      </c>
    </row>
    <row r="1064" spans="1:27" x14ac:dyDescent="0.2">
      <c r="A1064" s="5">
        <v>3829</v>
      </c>
      <c r="B1064">
        <v>40575</v>
      </c>
      <c r="C1064" s="3" t="s">
        <v>2000</v>
      </c>
      <c r="D1064" s="3" t="s">
        <v>2001</v>
      </c>
      <c r="E1064" s="3" t="s">
        <v>111</v>
      </c>
      <c r="F1064" s="3" t="s">
        <v>112</v>
      </c>
      <c r="G1064" s="3" t="s">
        <v>113</v>
      </c>
      <c r="H1064" s="3" t="s">
        <v>32</v>
      </c>
      <c r="I1064" s="3" t="s">
        <v>113</v>
      </c>
      <c r="J1064" s="3" t="s">
        <v>48</v>
      </c>
      <c r="K1064" s="3" t="s">
        <v>114</v>
      </c>
      <c r="L1064" s="3" t="s">
        <v>115</v>
      </c>
      <c r="M1064" t="b">
        <v>1</v>
      </c>
      <c r="N1064" s="3" t="s">
        <v>73</v>
      </c>
      <c r="O1064" s="3" t="s">
        <v>112</v>
      </c>
      <c r="P1064" s="3" t="s">
        <v>112</v>
      </c>
      <c r="Q1064" s="3" t="s">
        <v>116</v>
      </c>
      <c r="R1064" s="3" t="s">
        <v>116</v>
      </c>
      <c r="S1064" s="3"/>
      <c r="T1064" s="2">
        <v>3000</v>
      </c>
      <c r="U1064" s="3" t="s">
        <v>115</v>
      </c>
      <c r="V1064" s="3"/>
      <c r="W1064" s="3" t="s">
        <v>39</v>
      </c>
      <c r="X1064" s="3" t="s">
        <v>40</v>
      </c>
      <c r="Y1064" s="3"/>
      <c r="Z1064" s="3">
        <v>4324</v>
      </c>
      <c r="AA1064" s="3" t="s">
        <v>221</v>
      </c>
    </row>
    <row r="1065" spans="1:27" x14ac:dyDescent="0.2">
      <c r="A1065" s="5">
        <v>3830</v>
      </c>
      <c r="C1065" s="3" t="s">
        <v>2002</v>
      </c>
      <c r="D1065" s="3" t="s">
        <v>2003</v>
      </c>
      <c r="E1065" s="3" t="s">
        <v>46</v>
      </c>
      <c r="F1065" s="3" t="s">
        <v>46</v>
      </c>
      <c r="G1065" s="3" t="s">
        <v>113</v>
      </c>
      <c r="H1065" s="3" t="s">
        <v>32</v>
      </c>
      <c r="I1065" s="3" t="s">
        <v>113</v>
      </c>
      <c r="J1065" s="3" t="s">
        <v>48</v>
      </c>
      <c r="K1065" s="3" t="s">
        <v>114</v>
      </c>
      <c r="L1065" s="3" t="s">
        <v>115</v>
      </c>
      <c r="M1065" t="b">
        <v>1</v>
      </c>
      <c r="N1065" s="3" t="s">
        <v>46</v>
      </c>
      <c r="O1065" s="3" t="s">
        <v>46</v>
      </c>
      <c r="P1065" s="3" t="s">
        <v>46</v>
      </c>
      <c r="Q1065" s="3" t="s">
        <v>46</v>
      </c>
      <c r="R1065" s="3" t="s">
        <v>46</v>
      </c>
      <c r="S1065" s="3"/>
      <c r="T1065" s="2"/>
      <c r="U1065" s="3" t="s">
        <v>115</v>
      </c>
      <c r="V1065" s="3"/>
      <c r="W1065" s="3" t="s">
        <v>39</v>
      </c>
      <c r="X1065" s="3" t="s">
        <v>40</v>
      </c>
      <c r="Y1065" s="3"/>
      <c r="Z1065" s="3"/>
      <c r="AA1065" s="3" t="s">
        <v>41</v>
      </c>
    </row>
    <row r="1066" spans="1:27" x14ac:dyDescent="0.2">
      <c r="A1066" s="5">
        <v>3831</v>
      </c>
      <c r="B1066">
        <v>40640</v>
      </c>
      <c r="C1066" s="3" t="s">
        <v>2004</v>
      </c>
      <c r="D1066" s="3" t="s">
        <v>2005</v>
      </c>
      <c r="E1066" s="3" t="s">
        <v>346</v>
      </c>
      <c r="F1066" s="3" t="s">
        <v>347</v>
      </c>
      <c r="G1066" s="3" t="s">
        <v>31</v>
      </c>
      <c r="H1066" s="3" t="s">
        <v>32</v>
      </c>
      <c r="I1066" s="3" t="s">
        <v>33</v>
      </c>
      <c r="J1066" s="3" t="s">
        <v>31</v>
      </c>
      <c r="K1066" s="3" t="s">
        <v>34</v>
      </c>
      <c r="L1066" s="3" t="s">
        <v>31</v>
      </c>
      <c r="M1066" t="b">
        <v>1</v>
      </c>
      <c r="N1066" s="3" t="s">
        <v>84</v>
      </c>
      <c r="O1066" s="3" t="s">
        <v>347</v>
      </c>
      <c r="P1066" s="3" t="s">
        <v>347</v>
      </c>
      <c r="Q1066" s="3" t="s">
        <v>116</v>
      </c>
      <c r="R1066" s="3" t="s">
        <v>149</v>
      </c>
      <c r="S1066" s="3" t="s">
        <v>348</v>
      </c>
      <c r="T1066" s="2">
        <v>2072</v>
      </c>
      <c r="U1066" s="3" t="s">
        <v>31</v>
      </c>
      <c r="V1066" s="3"/>
      <c r="W1066" s="3" t="s">
        <v>39</v>
      </c>
      <c r="X1066" s="3" t="s">
        <v>40</v>
      </c>
      <c r="Y1066" s="3"/>
      <c r="Z1066" s="3">
        <v>2869</v>
      </c>
      <c r="AA1066" s="3" t="s">
        <v>43</v>
      </c>
    </row>
    <row r="1067" spans="1:27" x14ac:dyDescent="0.2">
      <c r="A1067" s="5">
        <v>3832</v>
      </c>
      <c r="B1067">
        <v>40639</v>
      </c>
      <c r="C1067" s="3" t="s">
        <v>2006</v>
      </c>
      <c r="D1067" s="3" t="s">
        <v>2007</v>
      </c>
      <c r="E1067" s="3" t="s">
        <v>346</v>
      </c>
      <c r="F1067" s="3" t="s">
        <v>347</v>
      </c>
      <c r="G1067" s="3" t="s">
        <v>31</v>
      </c>
      <c r="H1067" s="3" t="s">
        <v>32</v>
      </c>
      <c r="I1067" s="3" t="s">
        <v>33</v>
      </c>
      <c r="J1067" s="3" t="s">
        <v>31</v>
      </c>
      <c r="K1067" s="3" t="s">
        <v>34</v>
      </c>
      <c r="L1067" s="3" t="s">
        <v>31</v>
      </c>
      <c r="M1067" t="b">
        <v>1</v>
      </c>
      <c r="N1067" s="3" t="s">
        <v>84</v>
      </c>
      <c r="O1067" s="3" t="s">
        <v>347</v>
      </c>
      <c r="P1067" s="3" t="s">
        <v>347</v>
      </c>
      <c r="Q1067" s="3" t="s">
        <v>116</v>
      </c>
      <c r="R1067" s="3" t="s">
        <v>149</v>
      </c>
      <c r="S1067" s="3" t="s">
        <v>348</v>
      </c>
      <c r="T1067" s="2">
        <v>2072</v>
      </c>
      <c r="U1067" s="3" t="s">
        <v>31</v>
      </c>
      <c r="V1067" s="3"/>
      <c r="W1067" s="3" t="s">
        <v>39</v>
      </c>
      <c r="X1067" s="3" t="s">
        <v>40</v>
      </c>
      <c r="Y1067" s="3"/>
      <c r="Z1067" s="3">
        <v>2870</v>
      </c>
      <c r="AA1067" s="3" t="s">
        <v>43</v>
      </c>
    </row>
    <row r="1068" spans="1:27" x14ac:dyDescent="0.2">
      <c r="A1068" s="5">
        <v>3833</v>
      </c>
      <c r="B1068">
        <v>40641</v>
      </c>
      <c r="C1068" s="3" t="s">
        <v>2008</v>
      </c>
      <c r="D1068" s="3" t="s">
        <v>2009</v>
      </c>
      <c r="E1068" s="3" t="s">
        <v>346</v>
      </c>
      <c r="F1068" s="3" t="s">
        <v>347</v>
      </c>
      <c r="G1068" s="3" t="s">
        <v>31</v>
      </c>
      <c r="H1068" s="3" t="s">
        <v>32</v>
      </c>
      <c r="I1068" s="3" t="s">
        <v>33</v>
      </c>
      <c r="J1068" s="3" t="s">
        <v>31</v>
      </c>
      <c r="K1068" s="3" t="s">
        <v>34</v>
      </c>
      <c r="L1068" s="3" t="s">
        <v>31</v>
      </c>
      <c r="M1068" t="b">
        <v>1</v>
      </c>
      <c r="N1068" s="3" t="s">
        <v>84</v>
      </c>
      <c r="O1068" s="3" t="s">
        <v>347</v>
      </c>
      <c r="P1068" s="3" t="s">
        <v>347</v>
      </c>
      <c r="Q1068" s="3" t="s">
        <v>116</v>
      </c>
      <c r="R1068" s="3" t="s">
        <v>149</v>
      </c>
      <c r="S1068" s="3" t="s">
        <v>348</v>
      </c>
      <c r="T1068" s="2">
        <v>2072</v>
      </c>
      <c r="U1068" s="3" t="s">
        <v>31</v>
      </c>
      <c r="V1068" s="3"/>
      <c r="W1068" s="3" t="s">
        <v>39</v>
      </c>
      <c r="X1068" s="3" t="s">
        <v>40</v>
      </c>
      <c r="Y1068" s="3"/>
      <c r="Z1068" s="3">
        <v>2871</v>
      </c>
      <c r="AA1068" s="3" t="s">
        <v>43</v>
      </c>
    </row>
    <row r="1069" spans="1:27" x14ac:dyDescent="0.2">
      <c r="A1069" s="5">
        <v>3834</v>
      </c>
      <c r="B1069">
        <v>40428</v>
      </c>
      <c r="C1069" s="3" t="s">
        <v>2010</v>
      </c>
      <c r="D1069" s="3" t="s">
        <v>2011</v>
      </c>
      <c r="E1069" s="3" t="s">
        <v>867</v>
      </c>
      <c r="F1069" s="3" t="s">
        <v>868</v>
      </c>
      <c r="G1069" s="3" t="s">
        <v>47</v>
      </c>
      <c r="H1069" s="3" t="s">
        <v>32</v>
      </c>
      <c r="I1069" s="3" t="s">
        <v>47</v>
      </c>
      <c r="J1069" s="3" t="s">
        <v>48</v>
      </c>
      <c r="K1069" s="3" t="s">
        <v>49</v>
      </c>
      <c r="L1069" s="3" t="s">
        <v>50</v>
      </c>
      <c r="M1069" t="b">
        <v>1</v>
      </c>
      <c r="N1069" s="3" t="s">
        <v>73</v>
      </c>
      <c r="O1069" s="3" t="s">
        <v>868</v>
      </c>
      <c r="P1069" s="3" t="s">
        <v>868</v>
      </c>
      <c r="Q1069" s="3" t="s">
        <v>116</v>
      </c>
      <c r="R1069" s="3" t="s">
        <v>116</v>
      </c>
      <c r="S1069" s="3"/>
      <c r="T1069" s="2">
        <v>2000</v>
      </c>
      <c r="U1069" s="3" t="s">
        <v>50</v>
      </c>
      <c r="V1069" s="3"/>
      <c r="W1069" s="3" t="s">
        <v>39</v>
      </c>
      <c r="X1069" s="3" t="s">
        <v>40</v>
      </c>
      <c r="Y1069" s="3"/>
      <c r="Z1069" s="3">
        <v>2891</v>
      </c>
      <c r="AA1069" s="3" t="s">
        <v>221</v>
      </c>
    </row>
    <row r="1070" spans="1:27" x14ac:dyDescent="0.2">
      <c r="A1070" s="5">
        <v>3835</v>
      </c>
      <c r="B1070">
        <v>39125</v>
      </c>
      <c r="C1070" s="3" t="s">
        <v>2012</v>
      </c>
      <c r="D1070" s="3" t="s">
        <v>2013</v>
      </c>
      <c r="E1070" s="3" t="s">
        <v>123</v>
      </c>
      <c r="F1070" s="3" t="s">
        <v>124</v>
      </c>
      <c r="G1070" s="3" t="s">
        <v>125</v>
      </c>
      <c r="H1070" s="3" t="s">
        <v>32</v>
      </c>
      <c r="I1070" s="3" t="s">
        <v>125</v>
      </c>
      <c r="J1070" s="3" t="s">
        <v>48</v>
      </c>
      <c r="K1070" s="3" t="s">
        <v>126</v>
      </c>
      <c r="L1070" s="3" t="s">
        <v>115</v>
      </c>
      <c r="M1070" t="b">
        <v>1</v>
      </c>
      <c r="N1070" s="3" t="s">
        <v>73</v>
      </c>
      <c r="O1070" s="3" t="s">
        <v>124</v>
      </c>
      <c r="P1070" s="3" t="s">
        <v>124</v>
      </c>
      <c r="Q1070" s="3" t="s">
        <v>36</v>
      </c>
      <c r="R1070" s="3" t="s">
        <v>74</v>
      </c>
      <c r="S1070" s="3"/>
      <c r="T1070" s="2">
        <v>3001</v>
      </c>
      <c r="U1070" s="3" t="s">
        <v>115</v>
      </c>
      <c r="V1070" s="3"/>
      <c r="W1070" s="3" t="s">
        <v>39</v>
      </c>
      <c r="X1070" s="3" t="s">
        <v>40</v>
      </c>
      <c r="Y1070" s="3"/>
      <c r="Z1070" s="3">
        <v>2595</v>
      </c>
      <c r="AA1070" s="3" t="s">
        <v>221</v>
      </c>
    </row>
    <row r="1071" spans="1:27" x14ac:dyDescent="0.2">
      <c r="A1071" s="5">
        <v>3836</v>
      </c>
      <c r="B1071">
        <v>40683</v>
      </c>
      <c r="C1071" s="3" t="s">
        <v>2014</v>
      </c>
      <c r="D1071" s="3" t="s">
        <v>2015</v>
      </c>
      <c r="E1071" s="3" t="s">
        <v>123</v>
      </c>
      <c r="F1071" s="3" t="s">
        <v>124</v>
      </c>
      <c r="G1071" s="3" t="s">
        <v>125</v>
      </c>
      <c r="H1071" s="3" t="s">
        <v>32</v>
      </c>
      <c r="I1071" s="3" t="s">
        <v>125</v>
      </c>
      <c r="J1071" s="3" t="s">
        <v>48</v>
      </c>
      <c r="K1071" s="3" t="s">
        <v>126</v>
      </c>
      <c r="L1071" s="3" t="s">
        <v>115</v>
      </c>
      <c r="M1071" t="b">
        <v>1</v>
      </c>
      <c r="N1071" s="3" t="s">
        <v>73</v>
      </c>
      <c r="O1071" s="3" t="s">
        <v>124</v>
      </c>
      <c r="P1071" s="3" t="s">
        <v>124</v>
      </c>
      <c r="Q1071" s="3" t="s">
        <v>36</v>
      </c>
      <c r="R1071" s="3" t="s">
        <v>74</v>
      </c>
      <c r="S1071" s="3"/>
      <c r="T1071" s="2">
        <v>3001</v>
      </c>
      <c r="U1071" s="3" t="s">
        <v>115</v>
      </c>
      <c r="V1071" s="3"/>
      <c r="W1071" s="3" t="s">
        <v>39</v>
      </c>
      <c r="X1071" s="3" t="s">
        <v>40</v>
      </c>
      <c r="Y1071" s="3"/>
      <c r="Z1071" s="3">
        <v>2612</v>
      </c>
      <c r="AA1071" s="3" t="s">
        <v>221</v>
      </c>
    </row>
    <row r="1072" spans="1:27" x14ac:dyDescent="0.2">
      <c r="A1072" s="5">
        <v>3837</v>
      </c>
      <c r="B1072">
        <v>40684</v>
      </c>
      <c r="C1072" s="3" t="s">
        <v>2016</v>
      </c>
      <c r="D1072" s="3" t="s">
        <v>2017</v>
      </c>
      <c r="E1072" s="3" t="s">
        <v>123</v>
      </c>
      <c r="F1072" s="3" t="s">
        <v>124</v>
      </c>
      <c r="G1072" s="3" t="s">
        <v>125</v>
      </c>
      <c r="H1072" s="3" t="s">
        <v>32</v>
      </c>
      <c r="I1072" s="3" t="s">
        <v>125</v>
      </c>
      <c r="J1072" s="3" t="s">
        <v>48</v>
      </c>
      <c r="K1072" s="3" t="s">
        <v>126</v>
      </c>
      <c r="L1072" s="3" t="s">
        <v>115</v>
      </c>
      <c r="M1072" t="b">
        <v>1</v>
      </c>
      <c r="N1072" s="3" t="s">
        <v>73</v>
      </c>
      <c r="O1072" s="3" t="s">
        <v>124</v>
      </c>
      <c r="P1072" s="3" t="s">
        <v>124</v>
      </c>
      <c r="Q1072" s="3" t="s">
        <v>36</v>
      </c>
      <c r="R1072" s="3" t="s">
        <v>74</v>
      </c>
      <c r="S1072" s="3"/>
      <c r="T1072" s="2">
        <v>3001</v>
      </c>
      <c r="U1072" s="3" t="s">
        <v>115</v>
      </c>
      <c r="V1072" s="3"/>
      <c r="W1072" s="3" t="s">
        <v>39</v>
      </c>
      <c r="X1072" s="3" t="s">
        <v>40</v>
      </c>
      <c r="Y1072" s="3"/>
      <c r="Z1072" s="3">
        <v>2642</v>
      </c>
      <c r="AA1072" s="3" t="s">
        <v>316</v>
      </c>
    </row>
    <row r="1073" spans="1:27" x14ac:dyDescent="0.2">
      <c r="A1073" s="5">
        <v>3838</v>
      </c>
      <c r="B1073">
        <v>41930</v>
      </c>
      <c r="C1073" s="3" t="s">
        <v>2018</v>
      </c>
      <c r="D1073" s="3" t="s">
        <v>2019</v>
      </c>
      <c r="E1073" s="3" t="s">
        <v>123</v>
      </c>
      <c r="F1073" s="3" t="s">
        <v>124</v>
      </c>
      <c r="G1073" s="3" t="s">
        <v>125</v>
      </c>
      <c r="H1073" s="3" t="s">
        <v>32</v>
      </c>
      <c r="I1073" s="3" t="s">
        <v>125</v>
      </c>
      <c r="J1073" s="3" t="s">
        <v>48</v>
      </c>
      <c r="K1073" s="3" t="s">
        <v>126</v>
      </c>
      <c r="L1073" s="3" t="s">
        <v>115</v>
      </c>
      <c r="M1073" t="b">
        <v>1</v>
      </c>
      <c r="N1073" s="3" t="s">
        <v>73</v>
      </c>
      <c r="O1073" s="3" t="s">
        <v>124</v>
      </c>
      <c r="P1073" s="3" t="s">
        <v>124</v>
      </c>
      <c r="Q1073" s="3" t="s">
        <v>36</v>
      </c>
      <c r="R1073" s="3" t="s">
        <v>74</v>
      </c>
      <c r="S1073" s="3"/>
      <c r="T1073" s="2">
        <v>3001</v>
      </c>
      <c r="U1073" s="3" t="s">
        <v>115</v>
      </c>
      <c r="V1073" s="3"/>
      <c r="W1073" s="3" t="s">
        <v>39</v>
      </c>
      <c r="X1073" s="3" t="s">
        <v>40</v>
      </c>
      <c r="Y1073" s="3"/>
      <c r="Z1073" s="3">
        <v>2645</v>
      </c>
      <c r="AA1073" s="3" t="s">
        <v>316</v>
      </c>
    </row>
    <row r="1074" spans="1:27" x14ac:dyDescent="0.2">
      <c r="A1074" s="5">
        <v>3839</v>
      </c>
      <c r="B1074">
        <v>40837</v>
      </c>
      <c r="C1074" s="3" t="s">
        <v>2020</v>
      </c>
      <c r="D1074" s="3" t="s">
        <v>2021</v>
      </c>
      <c r="E1074" s="3" t="s">
        <v>123</v>
      </c>
      <c r="F1074" s="3" t="s">
        <v>124</v>
      </c>
      <c r="G1074" s="3" t="s">
        <v>125</v>
      </c>
      <c r="H1074" s="3" t="s">
        <v>32</v>
      </c>
      <c r="I1074" s="3" t="s">
        <v>125</v>
      </c>
      <c r="J1074" s="3" t="s">
        <v>48</v>
      </c>
      <c r="K1074" s="3" t="s">
        <v>126</v>
      </c>
      <c r="L1074" s="3" t="s">
        <v>115</v>
      </c>
      <c r="M1074" t="b">
        <v>1</v>
      </c>
      <c r="N1074" s="3" t="s">
        <v>73</v>
      </c>
      <c r="O1074" s="3" t="s">
        <v>124</v>
      </c>
      <c r="P1074" s="3" t="s">
        <v>124</v>
      </c>
      <c r="Q1074" s="3" t="s">
        <v>36</v>
      </c>
      <c r="R1074" s="3" t="s">
        <v>74</v>
      </c>
      <c r="S1074" s="3"/>
      <c r="T1074" s="2">
        <v>3001</v>
      </c>
      <c r="U1074" s="3" t="s">
        <v>115</v>
      </c>
      <c r="V1074" s="3"/>
      <c r="W1074" s="3" t="s">
        <v>39</v>
      </c>
      <c r="X1074" s="3" t="s">
        <v>40</v>
      </c>
      <c r="Y1074" s="3"/>
      <c r="Z1074" s="3">
        <v>2646</v>
      </c>
      <c r="AA1074" s="3" t="s">
        <v>316</v>
      </c>
    </row>
    <row r="1075" spans="1:27" x14ac:dyDescent="0.2">
      <c r="A1075" s="5">
        <v>3840</v>
      </c>
      <c r="C1075" s="3"/>
      <c r="D1075" s="3" t="s">
        <v>2022</v>
      </c>
      <c r="E1075" s="3" t="s">
        <v>123</v>
      </c>
      <c r="F1075" s="3" t="s">
        <v>124</v>
      </c>
      <c r="G1075" s="3" t="s">
        <v>125</v>
      </c>
      <c r="H1075" s="3" t="s">
        <v>32</v>
      </c>
      <c r="I1075" s="3" t="s">
        <v>125</v>
      </c>
      <c r="J1075" s="3" t="s">
        <v>48</v>
      </c>
      <c r="K1075" s="3" t="s">
        <v>126</v>
      </c>
      <c r="L1075" s="3" t="s">
        <v>115</v>
      </c>
      <c r="M1075" t="b">
        <v>1</v>
      </c>
      <c r="N1075" s="3" t="s">
        <v>73</v>
      </c>
      <c r="O1075" s="3" t="s">
        <v>124</v>
      </c>
      <c r="P1075" s="3" t="s">
        <v>124</v>
      </c>
      <c r="Q1075" s="3" t="s">
        <v>36</v>
      </c>
      <c r="R1075" s="3" t="s">
        <v>74</v>
      </c>
      <c r="S1075" s="3"/>
      <c r="T1075" s="2"/>
      <c r="U1075" s="3" t="s">
        <v>115</v>
      </c>
      <c r="V1075" s="3"/>
      <c r="W1075" s="3" t="s">
        <v>39</v>
      </c>
      <c r="X1075" s="3" t="s">
        <v>40</v>
      </c>
      <c r="Y1075" s="3"/>
      <c r="Z1075" s="3"/>
      <c r="AA1075" s="3" t="s">
        <v>41</v>
      </c>
    </row>
    <row r="1076" spans="1:27" x14ac:dyDescent="0.2">
      <c r="A1076" s="5">
        <v>3841</v>
      </c>
      <c r="C1076" s="3"/>
      <c r="D1076" s="3" t="s">
        <v>2023</v>
      </c>
      <c r="E1076" s="3" t="s">
        <v>123</v>
      </c>
      <c r="F1076" s="3" t="s">
        <v>124</v>
      </c>
      <c r="G1076" s="3" t="s">
        <v>113</v>
      </c>
      <c r="H1076" s="3" t="s">
        <v>32</v>
      </c>
      <c r="I1076" s="3" t="s">
        <v>113</v>
      </c>
      <c r="J1076" s="3" t="s">
        <v>48</v>
      </c>
      <c r="K1076" s="3" t="s">
        <v>114</v>
      </c>
      <c r="L1076" s="3" t="s">
        <v>115</v>
      </c>
      <c r="M1076" t="b">
        <v>1</v>
      </c>
      <c r="N1076" s="3" t="s">
        <v>73</v>
      </c>
      <c r="O1076" s="3" t="s">
        <v>124</v>
      </c>
      <c r="P1076" s="3" t="s">
        <v>124</v>
      </c>
      <c r="Q1076" s="3" t="s">
        <v>36</v>
      </c>
      <c r="R1076" s="3" t="s">
        <v>74</v>
      </c>
      <c r="S1076" s="3"/>
      <c r="T1076" s="2"/>
      <c r="U1076" s="3" t="s">
        <v>115</v>
      </c>
      <c r="V1076" s="3"/>
      <c r="W1076" s="3" t="s">
        <v>39</v>
      </c>
      <c r="X1076" s="3" t="s">
        <v>40</v>
      </c>
      <c r="Y1076" s="3"/>
      <c r="Z1076" s="3"/>
      <c r="AA1076" s="3" t="s">
        <v>41</v>
      </c>
    </row>
    <row r="1077" spans="1:27" x14ac:dyDescent="0.2">
      <c r="A1077" s="5">
        <v>3842</v>
      </c>
      <c r="B1077">
        <v>41153</v>
      </c>
      <c r="C1077" s="3" t="s">
        <v>2024</v>
      </c>
      <c r="D1077" s="3" t="s">
        <v>2025</v>
      </c>
      <c r="E1077" s="3" t="s">
        <v>123</v>
      </c>
      <c r="F1077" s="3" t="s">
        <v>124</v>
      </c>
      <c r="G1077" s="3" t="s">
        <v>113</v>
      </c>
      <c r="H1077" s="3" t="s">
        <v>32</v>
      </c>
      <c r="I1077" s="3" t="s">
        <v>113</v>
      </c>
      <c r="J1077" s="3" t="s">
        <v>48</v>
      </c>
      <c r="K1077" s="3" t="s">
        <v>114</v>
      </c>
      <c r="L1077" s="3" t="s">
        <v>115</v>
      </c>
      <c r="M1077" t="b">
        <v>1</v>
      </c>
      <c r="N1077" s="3" t="s">
        <v>73</v>
      </c>
      <c r="O1077" s="3" t="s">
        <v>124</v>
      </c>
      <c r="P1077" s="3" t="s">
        <v>124</v>
      </c>
      <c r="Q1077" s="3" t="s">
        <v>36</v>
      </c>
      <c r="R1077" s="3" t="s">
        <v>74</v>
      </c>
      <c r="S1077" s="3"/>
      <c r="T1077" s="2">
        <v>3000</v>
      </c>
      <c r="U1077" s="3" t="s">
        <v>115</v>
      </c>
      <c r="V1077" s="3"/>
      <c r="W1077" s="3" t="s">
        <v>39</v>
      </c>
      <c r="X1077" s="3" t="s">
        <v>40</v>
      </c>
      <c r="Y1077" s="3"/>
      <c r="Z1077" s="3">
        <v>2568</v>
      </c>
      <c r="AA1077" s="3" t="s">
        <v>221</v>
      </c>
    </row>
    <row r="1078" spans="1:27" x14ac:dyDescent="0.2">
      <c r="A1078" s="5">
        <v>3843</v>
      </c>
      <c r="C1078" s="3" t="s">
        <v>2026</v>
      </c>
      <c r="D1078" s="3" t="s">
        <v>2027</v>
      </c>
      <c r="E1078" s="3" t="s">
        <v>119</v>
      </c>
      <c r="F1078" s="3" t="s">
        <v>944</v>
      </c>
      <c r="G1078" s="3" t="s">
        <v>113</v>
      </c>
      <c r="H1078" s="3" t="s">
        <v>32</v>
      </c>
      <c r="I1078" s="3" t="s">
        <v>113</v>
      </c>
      <c r="J1078" s="3" t="s">
        <v>48</v>
      </c>
      <c r="K1078" s="3" t="s">
        <v>114</v>
      </c>
      <c r="L1078" s="3" t="s">
        <v>115</v>
      </c>
      <c r="M1078" t="b">
        <v>1</v>
      </c>
      <c r="N1078" s="3" t="s">
        <v>73</v>
      </c>
      <c r="O1078" s="3" t="s">
        <v>944</v>
      </c>
      <c r="P1078" s="3" t="s">
        <v>945</v>
      </c>
      <c r="Q1078" s="3" t="s">
        <v>36</v>
      </c>
      <c r="R1078" s="3" t="s">
        <v>74</v>
      </c>
      <c r="S1078" s="3"/>
      <c r="T1078" s="2"/>
      <c r="U1078" s="3" t="s">
        <v>115</v>
      </c>
      <c r="V1078" s="3"/>
      <c r="W1078" s="3" t="s">
        <v>39</v>
      </c>
      <c r="X1078" s="3" t="s">
        <v>40</v>
      </c>
      <c r="Y1078" s="3"/>
      <c r="Z1078" s="3"/>
      <c r="AA1078" s="3" t="s">
        <v>41</v>
      </c>
    </row>
    <row r="1079" spans="1:27" x14ac:dyDescent="0.2">
      <c r="A1079" s="5">
        <v>3844</v>
      </c>
      <c r="C1079" s="3" t="s">
        <v>2028</v>
      </c>
      <c r="D1079" s="3" t="s">
        <v>2029</v>
      </c>
      <c r="E1079" s="3" t="s">
        <v>119</v>
      </c>
      <c r="F1079" s="3" t="s">
        <v>944</v>
      </c>
      <c r="G1079" s="3" t="s">
        <v>113</v>
      </c>
      <c r="H1079" s="3" t="s">
        <v>32</v>
      </c>
      <c r="I1079" s="3" t="s">
        <v>113</v>
      </c>
      <c r="J1079" s="3" t="s">
        <v>48</v>
      </c>
      <c r="K1079" s="3" t="s">
        <v>114</v>
      </c>
      <c r="L1079" s="3" t="s">
        <v>115</v>
      </c>
      <c r="M1079" t="b">
        <v>1</v>
      </c>
      <c r="N1079" s="3" t="s">
        <v>73</v>
      </c>
      <c r="O1079" s="3" t="s">
        <v>944</v>
      </c>
      <c r="P1079" s="3" t="s">
        <v>945</v>
      </c>
      <c r="Q1079" s="3" t="s">
        <v>36</v>
      </c>
      <c r="R1079" s="3" t="s">
        <v>74</v>
      </c>
      <c r="S1079" s="3"/>
      <c r="T1079" s="2"/>
      <c r="U1079" s="3" t="s">
        <v>115</v>
      </c>
      <c r="V1079" s="3"/>
      <c r="W1079" s="3" t="s">
        <v>39</v>
      </c>
      <c r="X1079" s="3" t="s">
        <v>40</v>
      </c>
      <c r="Y1079" s="3"/>
      <c r="Z1079" s="3"/>
      <c r="AA1079" s="3" t="s">
        <v>41</v>
      </c>
    </row>
    <row r="1080" spans="1:27" x14ac:dyDescent="0.2">
      <c r="A1080" s="5">
        <v>3845</v>
      </c>
      <c r="C1080" s="3" t="s">
        <v>2030</v>
      </c>
      <c r="D1080" s="3" t="s">
        <v>857</v>
      </c>
      <c r="E1080" s="3" t="s">
        <v>119</v>
      </c>
      <c r="F1080" s="3" t="s">
        <v>944</v>
      </c>
      <c r="G1080" s="3" t="s">
        <v>113</v>
      </c>
      <c r="H1080" s="3" t="s">
        <v>32</v>
      </c>
      <c r="I1080" s="3" t="s">
        <v>113</v>
      </c>
      <c r="J1080" s="3" t="s">
        <v>48</v>
      </c>
      <c r="K1080" s="3" t="s">
        <v>114</v>
      </c>
      <c r="L1080" s="3" t="s">
        <v>115</v>
      </c>
      <c r="M1080" t="b">
        <v>1</v>
      </c>
      <c r="N1080" s="3" t="s">
        <v>73</v>
      </c>
      <c r="O1080" s="3" t="s">
        <v>944</v>
      </c>
      <c r="P1080" s="3" t="s">
        <v>945</v>
      </c>
      <c r="Q1080" s="3" t="s">
        <v>36</v>
      </c>
      <c r="R1080" s="3" t="s">
        <v>74</v>
      </c>
      <c r="S1080" s="3"/>
      <c r="T1080" s="2"/>
      <c r="U1080" s="3" t="s">
        <v>115</v>
      </c>
      <c r="V1080" s="3"/>
      <c r="W1080" s="3" t="s">
        <v>39</v>
      </c>
      <c r="X1080" s="3" t="s">
        <v>40</v>
      </c>
      <c r="Y1080" s="3"/>
      <c r="Z1080" s="3"/>
      <c r="AA1080" s="3" t="s">
        <v>41</v>
      </c>
    </row>
    <row r="1081" spans="1:27" x14ac:dyDescent="0.2">
      <c r="A1081" s="5">
        <v>3846</v>
      </c>
      <c r="C1081" s="3"/>
      <c r="D1081" s="3" t="s">
        <v>2031</v>
      </c>
      <c r="E1081" s="3" t="s">
        <v>123</v>
      </c>
      <c r="F1081" s="3" t="s">
        <v>124</v>
      </c>
      <c r="G1081" s="3" t="s">
        <v>113</v>
      </c>
      <c r="H1081" s="3" t="s">
        <v>32</v>
      </c>
      <c r="I1081" s="3" t="s">
        <v>113</v>
      </c>
      <c r="J1081" s="3" t="s">
        <v>48</v>
      </c>
      <c r="K1081" s="3" t="s">
        <v>114</v>
      </c>
      <c r="L1081" s="3" t="s">
        <v>115</v>
      </c>
      <c r="M1081" t="b">
        <v>1</v>
      </c>
      <c r="N1081" s="3" t="s">
        <v>73</v>
      </c>
      <c r="O1081" s="3" t="s">
        <v>124</v>
      </c>
      <c r="P1081" s="3" t="s">
        <v>124</v>
      </c>
      <c r="Q1081" s="3" t="s">
        <v>36</v>
      </c>
      <c r="R1081" s="3" t="s">
        <v>74</v>
      </c>
      <c r="S1081" s="3"/>
      <c r="T1081" s="2"/>
      <c r="U1081" s="3" t="s">
        <v>115</v>
      </c>
      <c r="V1081" s="3"/>
      <c r="W1081" s="3" t="s">
        <v>39</v>
      </c>
      <c r="X1081" s="3" t="s">
        <v>40</v>
      </c>
      <c r="Y1081" s="3"/>
      <c r="Z1081" s="3"/>
      <c r="AA1081" s="3" t="s">
        <v>41</v>
      </c>
    </row>
    <row r="1082" spans="1:27" x14ac:dyDescent="0.2">
      <c r="A1082" s="5">
        <v>3847</v>
      </c>
      <c r="C1082" s="3"/>
      <c r="D1082" s="3" t="s">
        <v>2032</v>
      </c>
      <c r="E1082" s="3" t="s">
        <v>123</v>
      </c>
      <c r="F1082" s="3" t="s">
        <v>124</v>
      </c>
      <c r="G1082" s="3" t="s">
        <v>113</v>
      </c>
      <c r="H1082" s="3" t="s">
        <v>32</v>
      </c>
      <c r="I1082" s="3" t="s">
        <v>113</v>
      </c>
      <c r="J1082" s="3" t="s">
        <v>48</v>
      </c>
      <c r="K1082" s="3" t="s">
        <v>114</v>
      </c>
      <c r="L1082" s="3" t="s">
        <v>115</v>
      </c>
      <c r="M1082" t="b">
        <v>1</v>
      </c>
      <c r="N1082" s="3" t="s">
        <v>73</v>
      </c>
      <c r="O1082" s="3" t="s">
        <v>124</v>
      </c>
      <c r="P1082" s="3" t="s">
        <v>124</v>
      </c>
      <c r="Q1082" s="3" t="s">
        <v>36</v>
      </c>
      <c r="R1082" s="3" t="s">
        <v>74</v>
      </c>
      <c r="S1082" s="3"/>
      <c r="T1082" s="2"/>
      <c r="U1082" s="3" t="s">
        <v>115</v>
      </c>
      <c r="V1082" s="3"/>
      <c r="W1082" s="3" t="s">
        <v>39</v>
      </c>
      <c r="X1082" s="3" t="s">
        <v>40</v>
      </c>
      <c r="Y1082" s="3"/>
      <c r="Z1082" s="3"/>
      <c r="AA1082" s="3" t="s">
        <v>41</v>
      </c>
    </row>
    <row r="1083" spans="1:27" x14ac:dyDescent="0.2">
      <c r="A1083" s="5">
        <v>3848</v>
      </c>
      <c r="C1083" s="3"/>
      <c r="D1083" s="3" t="s">
        <v>2033</v>
      </c>
      <c r="E1083" s="3" t="s">
        <v>123</v>
      </c>
      <c r="F1083" s="3" t="s">
        <v>124</v>
      </c>
      <c r="G1083" s="3" t="s">
        <v>113</v>
      </c>
      <c r="H1083" s="3" t="s">
        <v>32</v>
      </c>
      <c r="I1083" s="3" t="s">
        <v>113</v>
      </c>
      <c r="J1083" s="3" t="s">
        <v>48</v>
      </c>
      <c r="K1083" s="3" t="s">
        <v>114</v>
      </c>
      <c r="L1083" s="3" t="s">
        <v>115</v>
      </c>
      <c r="M1083" t="b">
        <v>1</v>
      </c>
      <c r="N1083" s="3" t="s">
        <v>73</v>
      </c>
      <c r="O1083" s="3" t="s">
        <v>124</v>
      </c>
      <c r="P1083" s="3" t="s">
        <v>124</v>
      </c>
      <c r="Q1083" s="3" t="s">
        <v>36</v>
      </c>
      <c r="R1083" s="3" t="s">
        <v>74</v>
      </c>
      <c r="S1083" s="3"/>
      <c r="T1083" s="2"/>
      <c r="U1083" s="3" t="s">
        <v>115</v>
      </c>
      <c r="V1083" s="3"/>
      <c r="W1083" s="3" t="s">
        <v>39</v>
      </c>
      <c r="X1083" s="3" t="s">
        <v>40</v>
      </c>
      <c r="Y1083" s="3"/>
      <c r="Z1083" s="3"/>
      <c r="AA1083" s="3" t="s">
        <v>41</v>
      </c>
    </row>
    <row r="1084" spans="1:27" x14ac:dyDescent="0.2">
      <c r="A1084" s="5">
        <v>3849</v>
      </c>
      <c r="C1084" s="3"/>
      <c r="D1084" s="3" t="s">
        <v>2034</v>
      </c>
      <c r="E1084" s="3" t="s">
        <v>119</v>
      </c>
      <c r="F1084" s="3" t="s">
        <v>944</v>
      </c>
      <c r="G1084" s="3" t="s">
        <v>113</v>
      </c>
      <c r="H1084" s="3" t="s">
        <v>32</v>
      </c>
      <c r="I1084" s="3" t="s">
        <v>113</v>
      </c>
      <c r="J1084" s="3" t="s">
        <v>48</v>
      </c>
      <c r="K1084" s="3" t="s">
        <v>114</v>
      </c>
      <c r="L1084" s="3" t="s">
        <v>115</v>
      </c>
      <c r="M1084" t="b">
        <v>1</v>
      </c>
      <c r="N1084" s="3" t="s">
        <v>73</v>
      </c>
      <c r="O1084" s="3" t="s">
        <v>944</v>
      </c>
      <c r="P1084" s="3" t="s">
        <v>945</v>
      </c>
      <c r="Q1084" s="3" t="s">
        <v>36</v>
      </c>
      <c r="R1084" s="3" t="s">
        <v>74</v>
      </c>
      <c r="S1084" s="3"/>
      <c r="T1084" s="2"/>
      <c r="U1084" s="3" t="s">
        <v>115</v>
      </c>
      <c r="V1084" s="3"/>
      <c r="W1084" s="3" t="s">
        <v>39</v>
      </c>
      <c r="X1084" s="3" t="s">
        <v>40</v>
      </c>
      <c r="Y1084" s="3"/>
      <c r="Z1084" s="3"/>
      <c r="AA1084" s="3" t="s">
        <v>41</v>
      </c>
    </row>
    <row r="1085" spans="1:27" x14ac:dyDescent="0.2">
      <c r="A1085" s="5">
        <v>3850</v>
      </c>
      <c r="C1085" s="3"/>
      <c r="D1085" s="3" t="s">
        <v>2035</v>
      </c>
      <c r="E1085" s="3" t="s">
        <v>123</v>
      </c>
      <c r="F1085" s="3" t="s">
        <v>124</v>
      </c>
      <c r="G1085" s="3" t="s">
        <v>113</v>
      </c>
      <c r="H1085" s="3" t="s">
        <v>32</v>
      </c>
      <c r="I1085" s="3" t="s">
        <v>113</v>
      </c>
      <c r="J1085" s="3" t="s">
        <v>48</v>
      </c>
      <c r="K1085" s="3" t="s">
        <v>114</v>
      </c>
      <c r="L1085" s="3" t="s">
        <v>115</v>
      </c>
      <c r="M1085" t="b">
        <v>1</v>
      </c>
      <c r="N1085" s="3" t="s">
        <v>73</v>
      </c>
      <c r="O1085" s="3" t="s">
        <v>124</v>
      </c>
      <c r="P1085" s="3" t="s">
        <v>124</v>
      </c>
      <c r="Q1085" s="3" t="s">
        <v>36</v>
      </c>
      <c r="R1085" s="3" t="s">
        <v>74</v>
      </c>
      <c r="S1085" s="3"/>
      <c r="T1085" s="2"/>
      <c r="U1085" s="3" t="s">
        <v>115</v>
      </c>
      <c r="V1085" s="3"/>
      <c r="W1085" s="3" t="s">
        <v>39</v>
      </c>
      <c r="X1085" s="3" t="s">
        <v>40</v>
      </c>
      <c r="Y1085" s="3"/>
      <c r="Z1085" s="3"/>
      <c r="AA1085" s="3" t="s">
        <v>41</v>
      </c>
    </row>
    <row r="1086" spans="1:27" x14ac:dyDescent="0.2">
      <c r="A1086" s="5">
        <v>3851</v>
      </c>
      <c r="B1086">
        <v>41631</v>
      </c>
      <c r="C1086" s="3" t="s">
        <v>2036</v>
      </c>
      <c r="D1086" s="3" t="s">
        <v>2037</v>
      </c>
      <c r="E1086" s="3" t="s">
        <v>123</v>
      </c>
      <c r="F1086" s="3" t="s">
        <v>124</v>
      </c>
      <c r="G1086" s="3" t="s">
        <v>113</v>
      </c>
      <c r="H1086" s="3" t="s">
        <v>32</v>
      </c>
      <c r="I1086" s="3" t="s">
        <v>113</v>
      </c>
      <c r="J1086" s="3" t="s">
        <v>48</v>
      </c>
      <c r="K1086" s="3" t="s">
        <v>114</v>
      </c>
      <c r="L1086" s="3" t="s">
        <v>115</v>
      </c>
      <c r="M1086" t="b">
        <v>0</v>
      </c>
      <c r="N1086" s="3" t="s">
        <v>73</v>
      </c>
      <c r="O1086" s="3" t="s">
        <v>124</v>
      </c>
      <c r="P1086" s="3" t="s">
        <v>124</v>
      </c>
      <c r="Q1086" s="3" t="s">
        <v>36</v>
      </c>
      <c r="R1086" s="3" t="s">
        <v>74</v>
      </c>
      <c r="S1086" s="3"/>
      <c r="T1086" s="2">
        <v>3000</v>
      </c>
      <c r="U1086" s="3" t="s">
        <v>115</v>
      </c>
      <c r="V1086" s="3"/>
      <c r="W1086" s="3" t="s">
        <v>39</v>
      </c>
      <c r="X1086" s="3" t="s">
        <v>40</v>
      </c>
      <c r="Y1086" s="3"/>
      <c r="Z1086" s="3">
        <v>2609</v>
      </c>
      <c r="AA1086" s="3" t="s">
        <v>221</v>
      </c>
    </row>
    <row r="1087" spans="1:27" x14ac:dyDescent="0.2">
      <c r="A1087" s="5">
        <v>3852</v>
      </c>
      <c r="B1087">
        <v>41633</v>
      </c>
      <c r="C1087" s="3" t="s">
        <v>2038</v>
      </c>
      <c r="D1087" s="3" t="s">
        <v>2039</v>
      </c>
      <c r="E1087" s="3" t="s">
        <v>123</v>
      </c>
      <c r="F1087" s="3" t="s">
        <v>124</v>
      </c>
      <c r="G1087" s="3" t="s">
        <v>113</v>
      </c>
      <c r="H1087" s="3" t="s">
        <v>32</v>
      </c>
      <c r="I1087" s="3" t="s">
        <v>113</v>
      </c>
      <c r="J1087" s="3" t="s">
        <v>48</v>
      </c>
      <c r="K1087" s="3" t="s">
        <v>114</v>
      </c>
      <c r="L1087" s="3" t="s">
        <v>115</v>
      </c>
      <c r="M1087" t="b">
        <v>0</v>
      </c>
      <c r="N1087" s="3" t="s">
        <v>73</v>
      </c>
      <c r="O1087" s="3" t="s">
        <v>124</v>
      </c>
      <c r="P1087" s="3" t="s">
        <v>124</v>
      </c>
      <c r="Q1087" s="3" t="s">
        <v>36</v>
      </c>
      <c r="R1087" s="3" t="s">
        <v>74</v>
      </c>
      <c r="S1087" s="3"/>
      <c r="T1087" s="2">
        <v>3000</v>
      </c>
      <c r="U1087" s="3" t="s">
        <v>115</v>
      </c>
      <c r="V1087" s="3"/>
      <c r="W1087" s="3" t="s">
        <v>39</v>
      </c>
      <c r="X1087" s="3" t="s">
        <v>40</v>
      </c>
      <c r="Y1087" s="3"/>
      <c r="Z1087" s="3">
        <v>2613</v>
      </c>
      <c r="AA1087" s="3" t="s">
        <v>221</v>
      </c>
    </row>
    <row r="1088" spans="1:27" x14ac:dyDescent="0.2">
      <c r="A1088" s="5">
        <v>3853</v>
      </c>
      <c r="C1088" s="3"/>
      <c r="D1088" s="3" t="s">
        <v>2040</v>
      </c>
      <c r="E1088" s="3" t="s">
        <v>123</v>
      </c>
      <c r="F1088" s="3" t="s">
        <v>124</v>
      </c>
      <c r="G1088" s="3" t="s">
        <v>113</v>
      </c>
      <c r="H1088" s="3" t="s">
        <v>32</v>
      </c>
      <c r="I1088" s="3" t="s">
        <v>113</v>
      </c>
      <c r="J1088" s="3" t="s">
        <v>48</v>
      </c>
      <c r="K1088" s="3" t="s">
        <v>114</v>
      </c>
      <c r="L1088" s="3" t="s">
        <v>115</v>
      </c>
      <c r="M1088" t="b">
        <v>1</v>
      </c>
      <c r="N1088" s="3" t="s">
        <v>73</v>
      </c>
      <c r="O1088" s="3" t="s">
        <v>124</v>
      </c>
      <c r="P1088" s="3" t="s">
        <v>124</v>
      </c>
      <c r="Q1088" s="3" t="s">
        <v>36</v>
      </c>
      <c r="R1088" s="3" t="s">
        <v>74</v>
      </c>
      <c r="S1088" s="3"/>
      <c r="T1088" s="2"/>
      <c r="U1088" s="3" t="s">
        <v>115</v>
      </c>
      <c r="V1088" s="3"/>
      <c r="W1088" s="3" t="s">
        <v>39</v>
      </c>
      <c r="X1088" s="3" t="s">
        <v>40</v>
      </c>
      <c r="Y1088" s="3"/>
      <c r="Z1088" s="3"/>
      <c r="AA1088" s="3" t="s">
        <v>41</v>
      </c>
    </row>
    <row r="1089" spans="1:27" x14ac:dyDescent="0.2">
      <c r="A1089" s="5">
        <v>3854</v>
      </c>
      <c r="C1089" s="3"/>
      <c r="D1089" s="3" t="s">
        <v>2041</v>
      </c>
      <c r="E1089" s="3" t="s">
        <v>123</v>
      </c>
      <c r="F1089" s="3" t="s">
        <v>124</v>
      </c>
      <c r="G1089" s="3" t="s">
        <v>113</v>
      </c>
      <c r="H1089" s="3" t="s">
        <v>32</v>
      </c>
      <c r="I1089" s="3" t="s">
        <v>113</v>
      </c>
      <c r="J1089" s="3" t="s">
        <v>48</v>
      </c>
      <c r="K1089" s="3" t="s">
        <v>114</v>
      </c>
      <c r="L1089" s="3" t="s">
        <v>115</v>
      </c>
      <c r="M1089" t="b">
        <v>1</v>
      </c>
      <c r="N1089" s="3" t="s">
        <v>73</v>
      </c>
      <c r="O1089" s="3" t="s">
        <v>124</v>
      </c>
      <c r="P1089" s="3" t="s">
        <v>124</v>
      </c>
      <c r="Q1089" s="3" t="s">
        <v>36</v>
      </c>
      <c r="R1089" s="3" t="s">
        <v>74</v>
      </c>
      <c r="S1089" s="3"/>
      <c r="T1089" s="2"/>
      <c r="U1089" s="3" t="s">
        <v>115</v>
      </c>
      <c r="V1089" s="3"/>
      <c r="W1089" s="3" t="s">
        <v>39</v>
      </c>
      <c r="X1089" s="3" t="s">
        <v>40</v>
      </c>
      <c r="Y1089" s="3"/>
      <c r="Z1089" s="3"/>
      <c r="AA1089" s="3" t="s">
        <v>41</v>
      </c>
    </row>
    <row r="1090" spans="1:27" x14ac:dyDescent="0.2">
      <c r="A1090" s="5">
        <v>3855</v>
      </c>
      <c r="C1090" s="3"/>
      <c r="D1090" s="3" t="s">
        <v>2042</v>
      </c>
      <c r="E1090" s="3" t="s">
        <v>123</v>
      </c>
      <c r="F1090" s="3" t="s">
        <v>124</v>
      </c>
      <c r="G1090" s="3" t="s">
        <v>113</v>
      </c>
      <c r="H1090" s="3" t="s">
        <v>32</v>
      </c>
      <c r="I1090" s="3" t="s">
        <v>113</v>
      </c>
      <c r="J1090" s="3" t="s">
        <v>48</v>
      </c>
      <c r="K1090" s="3" t="s">
        <v>114</v>
      </c>
      <c r="L1090" s="3" t="s">
        <v>115</v>
      </c>
      <c r="M1090" t="b">
        <v>1</v>
      </c>
      <c r="N1090" s="3" t="s">
        <v>73</v>
      </c>
      <c r="O1090" s="3" t="s">
        <v>124</v>
      </c>
      <c r="P1090" s="3" t="s">
        <v>124</v>
      </c>
      <c r="Q1090" s="3" t="s">
        <v>36</v>
      </c>
      <c r="R1090" s="3" t="s">
        <v>74</v>
      </c>
      <c r="S1090" s="3"/>
      <c r="T1090" s="2"/>
      <c r="U1090" s="3" t="s">
        <v>115</v>
      </c>
      <c r="V1090" s="3"/>
      <c r="W1090" s="3" t="s">
        <v>39</v>
      </c>
      <c r="X1090" s="3" t="s">
        <v>40</v>
      </c>
      <c r="Y1090" s="3"/>
      <c r="Z1090" s="3"/>
      <c r="AA1090" s="3" t="s">
        <v>41</v>
      </c>
    </row>
    <row r="1091" spans="1:27" x14ac:dyDescent="0.2">
      <c r="A1091" s="5">
        <v>3856</v>
      </c>
      <c r="B1091">
        <v>41043</v>
      </c>
      <c r="C1091" s="3" t="s">
        <v>2043</v>
      </c>
      <c r="D1091" s="3" t="s">
        <v>2044</v>
      </c>
      <c r="E1091" s="3" t="s">
        <v>123</v>
      </c>
      <c r="F1091" s="3" t="s">
        <v>124</v>
      </c>
      <c r="G1091" s="3" t="s">
        <v>113</v>
      </c>
      <c r="H1091" s="3" t="s">
        <v>32</v>
      </c>
      <c r="I1091" s="3" t="s">
        <v>113</v>
      </c>
      <c r="J1091" s="3" t="s">
        <v>48</v>
      </c>
      <c r="K1091" s="3" t="s">
        <v>114</v>
      </c>
      <c r="L1091" s="3" t="s">
        <v>115</v>
      </c>
      <c r="M1091" t="b">
        <v>0</v>
      </c>
      <c r="N1091" s="3" t="s">
        <v>73</v>
      </c>
      <c r="O1091" s="3" t="s">
        <v>124</v>
      </c>
      <c r="P1091" s="3" t="s">
        <v>124</v>
      </c>
      <c r="Q1091" s="3" t="s">
        <v>36</v>
      </c>
      <c r="R1091" s="3" t="s">
        <v>74</v>
      </c>
      <c r="S1091" s="3"/>
      <c r="T1091" s="2">
        <v>3000</v>
      </c>
      <c r="U1091" s="3" t="s">
        <v>115</v>
      </c>
      <c r="V1091" s="3"/>
      <c r="W1091" s="3" t="s">
        <v>39</v>
      </c>
      <c r="X1091" s="3" t="s">
        <v>40</v>
      </c>
      <c r="Y1091" s="3"/>
      <c r="Z1091" s="3">
        <v>2621</v>
      </c>
      <c r="AA1091" s="3" t="s">
        <v>221</v>
      </c>
    </row>
    <row r="1092" spans="1:27" x14ac:dyDescent="0.2">
      <c r="A1092" s="5">
        <v>3857</v>
      </c>
      <c r="C1092" s="3" t="s">
        <v>2045</v>
      </c>
      <c r="D1092" s="3" t="s">
        <v>2046</v>
      </c>
      <c r="E1092" s="3" t="s">
        <v>123</v>
      </c>
      <c r="F1092" s="3" t="s">
        <v>124</v>
      </c>
      <c r="G1092" s="3" t="s">
        <v>113</v>
      </c>
      <c r="H1092" s="3" t="s">
        <v>32</v>
      </c>
      <c r="I1092" s="3" t="s">
        <v>113</v>
      </c>
      <c r="J1092" s="3" t="s">
        <v>48</v>
      </c>
      <c r="K1092" s="3" t="s">
        <v>114</v>
      </c>
      <c r="L1092" s="3" t="s">
        <v>115</v>
      </c>
      <c r="M1092" t="b">
        <v>1</v>
      </c>
      <c r="N1092" s="3" t="s">
        <v>73</v>
      </c>
      <c r="O1092" s="3" t="s">
        <v>124</v>
      </c>
      <c r="P1092" s="3" t="s">
        <v>124</v>
      </c>
      <c r="Q1092" s="3" t="s">
        <v>36</v>
      </c>
      <c r="R1092" s="3" t="s">
        <v>74</v>
      </c>
      <c r="S1092" s="3"/>
      <c r="T1092" s="2"/>
      <c r="U1092" s="3" t="s">
        <v>115</v>
      </c>
      <c r="V1092" s="3"/>
      <c r="W1092" s="3" t="s">
        <v>39</v>
      </c>
      <c r="X1092" s="3" t="s">
        <v>40</v>
      </c>
      <c r="Y1092" s="3"/>
      <c r="Z1092" s="3"/>
      <c r="AA1092" s="3" t="s">
        <v>41</v>
      </c>
    </row>
    <row r="1093" spans="1:27" x14ac:dyDescent="0.2">
      <c r="A1093" s="5">
        <v>3858</v>
      </c>
      <c r="B1093">
        <v>41042</v>
      </c>
      <c r="C1093" s="3" t="s">
        <v>2047</v>
      </c>
      <c r="D1093" s="3" t="s">
        <v>2048</v>
      </c>
      <c r="E1093" s="3" t="s">
        <v>123</v>
      </c>
      <c r="F1093" s="3" t="s">
        <v>124</v>
      </c>
      <c r="G1093" s="3" t="s">
        <v>113</v>
      </c>
      <c r="H1093" s="3" t="s">
        <v>32</v>
      </c>
      <c r="I1093" s="3" t="s">
        <v>113</v>
      </c>
      <c r="J1093" s="3" t="s">
        <v>48</v>
      </c>
      <c r="K1093" s="3" t="s">
        <v>114</v>
      </c>
      <c r="L1093" s="3" t="s">
        <v>115</v>
      </c>
      <c r="M1093" t="b">
        <v>1</v>
      </c>
      <c r="N1093" s="3" t="s">
        <v>73</v>
      </c>
      <c r="O1093" s="3" t="s">
        <v>124</v>
      </c>
      <c r="P1093" s="3" t="s">
        <v>124</v>
      </c>
      <c r="Q1093" s="3" t="s">
        <v>36</v>
      </c>
      <c r="R1093" s="3" t="s">
        <v>74</v>
      </c>
      <c r="S1093" s="3"/>
      <c r="T1093" s="2">
        <v>3000</v>
      </c>
      <c r="U1093" s="3" t="s">
        <v>115</v>
      </c>
      <c r="V1093" s="3"/>
      <c r="W1093" s="3" t="s">
        <v>39</v>
      </c>
      <c r="X1093" s="3" t="s">
        <v>40</v>
      </c>
      <c r="Y1093" s="3"/>
      <c r="Z1093" s="3">
        <v>2627</v>
      </c>
      <c r="AA1093" s="3" t="s">
        <v>221</v>
      </c>
    </row>
    <row r="1094" spans="1:27" x14ac:dyDescent="0.2">
      <c r="A1094" s="5">
        <v>3859</v>
      </c>
      <c r="B1094">
        <v>41154</v>
      </c>
      <c r="C1094" s="3" t="s">
        <v>2049</v>
      </c>
      <c r="D1094" s="3" t="s">
        <v>2050</v>
      </c>
      <c r="E1094" s="3" t="s">
        <v>123</v>
      </c>
      <c r="F1094" s="3" t="s">
        <v>124</v>
      </c>
      <c r="G1094" s="3" t="s">
        <v>113</v>
      </c>
      <c r="H1094" s="3" t="s">
        <v>32</v>
      </c>
      <c r="I1094" s="3" t="s">
        <v>113</v>
      </c>
      <c r="J1094" s="3" t="s">
        <v>48</v>
      </c>
      <c r="K1094" s="3" t="s">
        <v>114</v>
      </c>
      <c r="L1094" s="3" t="s">
        <v>115</v>
      </c>
      <c r="M1094" t="b">
        <v>1</v>
      </c>
      <c r="N1094" s="3" t="s">
        <v>73</v>
      </c>
      <c r="O1094" s="3" t="s">
        <v>124</v>
      </c>
      <c r="P1094" s="3" t="s">
        <v>124</v>
      </c>
      <c r="Q1094" s="3" t="s">
        <v>36</v>
      </c>
      <c r="R1094" s="3" t="s">
        <v>74</v>
      </c>
      <c r="S1094" s="3"/>
      <c r="T1094" s="2">
        <v>3000</v>
      </c>
      <c r="U1094" s="3" t="s">
        <v>115</v>
      </c>
      <c r="V1094" s="3"/>
      <c r="W1094" s="3" t="s">
        <v>39</v>
      </c>
      <c r="X1094" s="3" t="s">
        <v>40</v>
      </c>
      <c r="Y1094" s="3"/>
      <c r="Z1094" s="3">
        <v>2629</v>
      </c>
      <c r="AA1094" s="3" t="s">
        <v>221</v>
      </c>
    </row>
    <row r="1095" spans="1:27" x14ac:dyDescent="0.2">
      <c r="A1095" s="5">
        <v>3860</v>
      </c>
      <c r="B1095">
        <v>40902</v>
      </c>
      <c r="C1095" s="3" t="s">
        <v>2051</v>
      </c>
      <c r="D1095" s="3" t="s">
        <v>2052</v>
      </c>
      <c r="E1095" s="3" t="s">
        <v>123</v>
      </c>
      <c r="F1095" s="3" t="s">
        <v>124</v>
      </c>
      <c r="G1095" s="3" t="s">
        <v>113</v>
      </c>
      <c r="H1095" s="3" t="s">
        <v>32</v>
      </c>
      <c r="I1095" s="3" t="s">
        <v>113</v>
      </c>
      <c r="J1095" s="3" t="s">
        <v>48</v>
      </c>
      <c r="K1095" s="3" t="s">
        <v>114</v>
      </c>
      <c r="L1095" s="3" t="s">
        <v>115</v>
      </c>
      <c r="M1095" t="b">
        <v>1</v>
      </c>
      <c r="N1095" s="3" t="s">
        <v>73</v>
      </c>
      <c r="O1095" s="3" t="s">
        <v>124</v>
      </c>
      <c r="P1095" s="3" t="s">
        <v>124</v>
      </c>
      <c r="Q1095" s="3" t="s">
        <v>36</v>
      </c>
      <c r="R1095" s="3" t="s">
        <v>74</v>
      </c>
      <c r="S1095" s="3"/>
      <c r="T1095" s="2">
        <v>3000</v>
      </c>
      <c r="U1095" s="3" t="s">
        <v>115</v>
      </c>
      <c r="V1095" s="3"/>
      <c r="W1095" s="3" t="s">
        <v>39</v>
      </c>
      <c r="X1095" s="3" t="s">
        <v>40</v>
      </c>
      <c r="Y1095" s="3"/>
      <c r="Z1095" s="3"/>
      <c r="AA1095" s="3" t="s">
        <v>41</v>
      </c>
    </row>
    <row r="1096" spans="1:27" x14ac:dyDescent="0.2">
      <c r="A1096" s="5">
        <v>3861</v>
      </c>
      <c r="C1096" s="3"/>
      <c r="D1096" s="3" t="s">
        <v>2053</v>
      </c>
      <c r="E1096" s="3" t="s">
        <v>123</v>
      </c>
      <c r="F1096" s="3" t="s">
        <v>124</v>
      </c>
      <c r="G1096" s="3" t="s">
        <v>113</v>
      </c>
      <c r="H1096" s="3" t="s">
        <v>32</v>
      </c>
      <c r="I1096" s="3" t="s">
        <v>113</v>
      </c>
      <c r="J1096" s="3" t="s">
        <v>48</v>
      </c>
      <c r="K1096" s="3" t="s">
        <v>114</v>
      </c>
      <c r="L1096" s="3" t="s">
        <v>115</v>
      </c>
      <c r="M1096" t="b">
        <v>1</v>
      </c>
      <c r="N1096" s="3" t="s">
        <v>73</v>
      </c>
      <c r="O1096" s="3" t="s">
        <v>124</v>
      </c>
      <c r="P1096" s="3" t="s">
        <v>124</v>
      </c>
      <c r="Q1096" s="3" t="s">
        <v>36</v>
      </c>
      <c r="R1096" s="3" t="s">
        <v>74</v>
      </c>
      <c r="S1096" s="3"/>
      <c r="T1096" s="2"/>
      <c r="U1096" s="3" t="s">
        <v>115</v>
      </c>
      <c r="V1096" s="3"/>
      <c r="W1096" s="3" t="s">
        <v>39</v>
      </c>
      <c r="X1096" s="3" t="s">
        <v>40</v>
      </c>
      <c r="Y1096" s="3"/>
      <c r="Z1096" s="3"/>
      <c r="AA1096" s="3" t="s">
        <v>41</v>
      </c>
    </row>
    <row r="1097" spans="1:27" x14ac:dyDescent="0.2">
      <c r="A1097" s="5">
        <v>3862</v>
      </c>
      <c r="C1097" s="3"/>
      <c r="D1097" s="3" t="s">
        <v>2054</v>
      </c>
      <c r="E1097" s="3" t="s">
        <v>123</v>
      </c>
      <c r="F1097" s="3" t="s">
        <v>124</v>
      </c>
      <c r="G1097" s="3" t="s">
        <v>113</v>
      </c>
      <c r="H1097" s="3" t="s">
        <v>32</v>
      </c>
      <c r="I1097" s="3" t="s">
        <v>113</v>
      </c>
      <c r="J1097" s="3" t="s">
        <v>48</v>
      </c>
      <c r="K1097" s="3" t="s">
        <v>114</v>
      </c>
      <c r="L1097" s="3" t="s">
        <v>115</v>
      </c>
      <c r="M1097" t="b">
        <v>1</v>
      </c>
      <c r="N1097" s="3" t="s">
        <v>73</v>
      </c>
      <c r="O1097" s="3" t="s">
        <v>124</v>
      </c>
      <c r="P1097" s="3" t="s">
        <v>124</v>
      </c>
      <c r="Q1097" s="3" t="s">
        <v>36</v>
      </c>
      <c r="R1097" s="3" t="s">
        <v>74</v>
      </c>
      <c r="S1097" s="3"/>
      <c r="T1097" s="2"/>
      <c r="U1097" s="3" t="s">
        <v>115</v>
      </c>
      <c r="V1097" s="3"/>
      <c r="W1097" s="3" t="s">
        <v>39</v>
      </c>
      <c r="X1097" s="3" t="s">
        <v>40</v>
      </c>
      <c r="Y1097" s="3"/>
      <c r="Z1097" s="3"/>
      <c r="AA1097" s="3" t="s">
        <v>41</v>
      </c>
    </row>
    <row r="1098" spans="1:27" x14ac:dyDescent="0.2">
      <c r="A1098" s="5">
        <v>3863</v>
      </c>
      <c r="C1098" s="3"/>
      <c r="D1098" s="3" t="s">
        <v>2055</v>
      </c>
      <c r="E1098" s="3" t="s">
        <v>123</v>
      </c>
      <c r="F1098" s="3" t="s">
        <v>124</v>
      </c>
      <c r="G1098" s="3" t="s">
        <v>113</v>
      </c>
      <c r="H1098" s="3" t="s">
        <v>32</v>
      </c>
      <c r="I1098" s="3" t="s">
        <v>113</v>
      </c>
      <c r="J1098" s="3" t="s">
        <v>48</v>
      </c>
      <c r="K1098" s="3" t="s">
        <v>114</v>
      </c>
      <c r="L1098" s="3" t="s">
        <v>115</v>
      </c>
      <c r="M1098" t="b">
        <v>1</v>
      </c>
      <c r="N1098" s="3" t="s">
        <v>73</v>
      </c>
      <c r="O1098" s="3" t="s">
        <v>124</v>
      </c>
      <c r="P1098" s="3" t="s">
        <v>124</v>
      </c>
      <c r="Q1098" s="3" t="s">
        <v>36</v>
      </c>
      <c r="R1098" s="3" t="s">
        <v>74</v>
      </c>
      <c r="S1098" s="3"/>
      <c r="T1098" s="2"/>
      <c r="U1098" s="3" t="s">
        <v>115</v>
      </c>
      <c r="V1098" s="3"/>
      <c r="W1098" s="3" t="s">
        <v>39</v>
      </c>
      <c r="X1098" s="3" t="s">
        <v>40</v>
      </c>
      <c r="Y1098" s="3"/>
      <c r="Z1098" s="3"/>
      <c r="AA1098" s="3" t="s">
        <v>41</v>
      </c>
    </row>
    <row r="1099" spans="1:27" x14ac:dyDescent="0.2">
      <c r="A1099" s="5">
        <v>3864</v>
      </c>
      <c r="C1099" s="3"/>
      <c r="D1099" s="3" t="s">
        <v>2056</v>
      </c>
      <c r="E1099" s="3" t="s">
        <v>91</v>
      </c>
      <c r="F1099" s="3" t="s">
        <v>92</v>
      </c>
      <c r="G1099" s="3" t="s">
        <v>93</v>
      </c>
      <c r="H1099" s="3" t="s">
        <v>32</v>
      </c>
      <c r="I1099" s="3" t="s">
        <v>93</v>
      </c>
      <c r="J1099" s="3" t="s">
        <v>48</v>
      </c>
      <c r="K1099" s="3" t="s">
        <v>94</v>
      </c>
      <c r="L1099" s="3" t="s">
        <v>95</v>
      </c>
      <c r="M1099" t="b">
        <v>1</v>
      </c>
      <c r="N1099" s="3" t="s">
        <v>84</v>
      </c>
      <c r="O1099" s="3" t="s">
        <v>92</v>
      </c>
      <c r="P1099" s="3" t="s">
        <v>92</v>
      </c>
      <c r="Q1099" s="3" t="s">
        <v>36</v>
      </c>
      <c r="R1099" s="3" t="s">
        <v>74</v>
      </c>
      <c r="S1099" s="3"/>
      <c r="T1099" s="2"/>
      <c r="U1099" s="3" t="s">
        <v>95</v>
      </c>
      <c r="V1099" s="3"/>
      <c r="W1099" s="3" t="s">
        <v>39</v>
      </c>
      <c r="X1099" s="3" t="s">
        <v>40</v>
      </c>
      <c r="Y1099" s="3"/>
      <c r="Z1099" s="3"/>
      <c r="AA1099" s="3" t="s">
        <v>41</v>
      </c>
    </row>
    <row r="1100" spans="1:27" x14ac:dyDescent="0.2">
      <c r="A1100" s="5">
        <v>3865</v>
      </c>
      <c r="C1100" s="3"/>
      <c r="D1100" s="3" t="s">
        <v>2057</v>
      </c>
      <c r="E1100" s="3" t="s">
        <v>91</v>
      </c>
      <c r="F1100" s="3" t="s">
        <v>92</v>
      </c>
      <c r="G1100" s="3" t="s">
        <v>100</v>
      </c>
      <c r="H1100" s="3" t="s">
        <v>32</v>
      </c>
      <c r="I1100" s="3" t="s">
        <v>100</v>
      </c>
      <c r="J1100" s="3" t="s">
        <v>48</v>
      </c>
      <c r="K1100" s="3" t="s">
        <v>101</v>
      </c>
      <c r="L1100" s="3" t="s">
        <v>95</v>
      </c>
      <c r="M1100" t="b">
        <v>1</v>
      </c>
      <c r="N1100" s="3" t="s">
        <v>84</v>
      </c>
      <c r="O1100" s="3" t="s">
        <v>92</v>
      </c>
      <c r="P1100" s="3" t="s">
        <v>92</v>
      </c>
      <c r="Q1100" s="3" t="s">
        <v>36</v>
      </c>
      <c r="R1100" s="3" t="s">
        <v>74</v>
      </c>
      <c r="S1100" s="3"/>
      <c r="T1100" s="2"/>
      <c r="U1100" s="3" t="s">
        <v>95</v>
      </c>
      <c r="V1100" s="3"/>
      <c r="W1100" s="3" t="s">
        <v>39</v>
      </c>
      <c r="X1100" s="3" t="s">
        <v>40</v>
      </c>
      <c r="Y1100" s="3"/>
      <c r="Z1100" s="3"/>
      <c r="AA1100" s="3" t="s">
        <v>41</v>
      </c>
    </row>
    <row r="1101" spans="1:27" x14ac:dyDescent="0.2">
      <c r="A1101" s="5">
        <v>3866</v>
      </c>
      <c r="C1101" s="3"/>
      <c r="D1101" s="3" t="s">
        <v>2058</v>
      </c>
      <c r="E1101" s="3" t="s">
        <v>91</v>
      </c>
      <c r="F1101" s="3" t="s">
        <v>92</v>
      </c>
      <c r="G1101" s="3" t="s">
        <v>100</v>
      </c>
      <c r="H1101" s="3" t="s">
        <v>32</v>
      </c>
      <c r="I1101" s="3" t="s">
        <v>100</v>
      </c>
      <c r="J1101" s="3" t="s">
        <v>48</v>
      </c>
      <c r="K1101" s="3" t="s">
        <v>101</v>
      </c>
      <c r="L1101" s="3" t="s">
        <v>95</v>
      </c>
      <c r="M1101" t="b">
        <v>1</v>
      </c>
      <c r="N1101" s="3" t="s">
        <v>84</v>
      </c>
      <c r="O1101" s="3" t="s">
        <v>92</v>
      </c>
      <c r="P1101" s="3" t="s">
        <v>92</v>
      </c>
      <c r="Q1101" s="3" t="s">
        <v>36</v>
      </c>
      <c r="R1101" s="3" t="s">
        <v>74</v>
      </c>
      <c r="S1101" s="3"/>
      <c r="T1101" s="2"/>
      <c r="U1101" s="3" t="s">
        <v>95</v>
      </c>
      <c r="V1101" s="3"/>
      <c r="W1101" s="3" t="s">
        <v>39</v>
      </c>
      <c r="X1101" s="3" t="s">
        <v>40</v>
      </c>
      <c r="Y1101" s="3"/>
      <c r="Z1101" s="3"/>
      <c r="AA1101" s="3" t="s">
        <v>41</v>
      </c>
    </row>
    <row r="1102" spans="1:27" x14ac:dyDescent="0.2">
      <c r="A1102" s="5">
        <v>3867</v>
      </c>
      <c r="C1102" s="3" t="s">
        <v>2059</v>
      </c>
      <c r="D1102" s="3" t="s">
        <v>2060</v>
      </c>
      <c r="E1102" s="3" t="s">
        <v>91</v>
      </c>
      <c r="F1102" s="3" t="s">
        <v>92</v>
      </c>
      <c r="G1102" s="3" t="s">
        <v>100</v>
      </c>
      <c r="H1102" s="3" t="s">
        <v>32</v>
      </c>
      <c r="I1102" s="3" t="s">
        <v>100</v>
      </c>
      <c r="J1102" s="3" t="s">
        <v>48</v>
      </c>
      <c r="K1102" s="3" t="s">
        <v>101</v>
      </c>
      <c r="L1102" s="3" t="s">
        <v>95</v>
      </c>
      <c r="M1102" t="b">
        <v>1</v>
      </c>
      <c r="N1102" s="3" t="s">
        <v>84</v>
      </c>
      <c r="O1102" s="3" t="s">
        <v>92</v>
      </c>
      <c r="P1102" s="3" t="s">
        <v>92</v>
      </c>
      <c r="Q1102" s="3" t="s">
        <v>36</v>
      </c>
      <c r="R1102" s="3" t="s">
        <v>74</v>
      </c>
      <c r="S1102" s="3"/>
      <c r="T1102" s="2"/>
      <c r="U1102" s="3" t="s">
        <v>95</v>
      </c>
      <c r="V1102" s="3"/>
      <c r="W1102" s="3" t="s">
        <v>39</v>
      </c>
      <c r="X1102" s="3" t="s">
        <v>40</v>
      </c>
      <c r="Y1102" s="3"/>
      <c r="Z1102" s="3"/>
      <c r="AA1102" s="3" t="s">
        <v>41</v>
      </c>
    </row>
    <row r="1103" spans="1:27" x14ac:dyDescent="0.2">
      <c r="A1103" s="5">
        <v>3868</v>
      </c>
      <c r="C1103" s="3" t="s">
        <v>2061</v>
      </c>
      <c r="D1103" s="3" t="s">
        <v>2062</v>
      </c>
      <c r="E1103" s="3" t="s">
        <v>46</v>
      </c>
      <c r="F1103" s="3" t="s">
        <v>46</v>
      </c>
      <c r="G1103" s="3" t="s">
        <v>113</v>
      </c>
      <c r="H1103" s="3" t="s">
        <v>32</v>
      </c>
      <c r="I1103" s="3" t="s">
        <v>113</v>
      </c>
      <c r="J1103" s="3" t="s">
        <v>48</v>
      </c>
      <c r="K1103" s="3" t="s">
        <v>114</v>
      </c>
      <c r="L1103" s="3" t="s">
        <v>115</v>
      </c>
      <c r="M1103" t="b">
        <v>1</v>
      </c>
      <c r="N1103" s="3" t="s">
        <v>46</v>
      </c>
      <c r="O1103" s="3" t="s">
        <v>46</v>
      </c>
      <c r="P1103" s="3" t="s">
        <v>46</v>
      </c>
      <c r="Q1103" s="3" t="s">
        <v>46</v>
      </c>
      <c r="R1103" s="3" t="s">
        <v>46</v>
      </c>
      <c r="S1103" s="3"/>
      <c r="T1103" s="2"/>
      <c r="U1103" s="3" t="s">
        <v>115</v>
      </c>
      <c r="V1103" s="3"/>
      <c r="W1103" s="3" t="s">
        <v>39</v>
      </c>
      <c r="X1103" s="3" t="s">
        <v>40</v>
      </c>
      <c r="Y1103" s="3"/>
      <c r="Z1103" s="3"/>
      <c r="AA1103" s="3" t="s">
        <v>41</v>
      </c>
    </row>
    <row r="1104" spans="1:27" x14ac:dyDescent="0.2">
      <c r="A1104" s="5">
        <v>3869</v>
      </c>
      <c r="B1104">
        <v>41088</v>
      </c>
      <c r="C1104" s="3" t="s">
        <v>2063</v>
      </c>
      <c r="D1104" s="3" t="s">
        <v>2064</v>
      </c>
      <c r="E1104" s="3" t="s">
        <v>240</v>
      </c>
      <c r="F1104" s="3" t="s">
        <v>241</v>
      </c>
      <c r="G1104" s="3" t="s">
        <v>242</v>
      </c>
      <c r="H1104" s="3" t="s">
        <v>32</v>
      </c>
      <c r="I1104" s="3" t="s">
        <v>242</v>
      </c>
      <c r="J1104" s="3" t="s">
        <v>48</v>
      </c>
      <c r="K1104" s="3" t="s">
        <v>243</v>
      </c>
      <c r="L1104" s="3" t="s">
        <v>244</v>
      </c>
      <c r="M1104" t="b">
        <v>1</v>
      </c>
      <c r="N1104" s="3" t="s">
        <v>139</v>
      </c>
      <c r="O1104" s="3" t="s">
        <v>241</v>
      </c>
      <c r="P1104" s="3" t="s">
        <v>241</v>
      </c>
      <c r="Q1104" s="3" t="s">
        <v>36</v>
      </c>
      <c r="R1104" s="3" t="s">
        <v>54</v>
      </c>
      <c r="S1104" s="3"/>
      <c r="T1104" s="2">
        <v>8016</v>
      </c>
      <c r="U1104" s="3" t="s">
        <v>244</v>
      </c>
      <c r="V1104" s="3"/>
      <c r="W1104" s="3" t="s">
        <v>39</v>
      </c>
      <c r="X1104" s="3" t="s">
        <v>40</v>
      </c>
      <c r="Y1104" s="3"/>
      <c r="Z1104" s="3">
        <v>1963</v>
      </c>
      <c r="AA1104" s="3" t="s">
        <v>316</v>
      </c>
    </row>
    <row r="1105" spans="1:27" x14ac:dyDescent="0.2">
      <c r="A1105" s="5">
        <v>3870</v>
      </c>
      <c r="B1105">
        <v>40832</v>
      </c>
      <c r="C1105" s="3" t="s">
        <v>2065</v>
      </c>
      <c r="D1105" s="3" t="s">
        <v>2066</v>
      </c>
      <c r="E1105" s="3" t="s">
        <v>240</v>
      </c>
      <c r="F1105" s="3" t="s">
        <v>241</v>
      </c>
      <c r="G1105" s="3" t="s">
        <v>242</v>
      </c>
      <c r="H1105" s="3" t="s">
        <v>32</v>
      </c>
      <c r="I1105" s="3" t="s">
        <v>242</v>
      </c>
      <c r="J1105" s="3" t="s">
        <v>48</v>
      </c>
      <c r="K1105" s="3" t="s">
        <v>243</v>
      </c>
      <c r="L1105" s="3" t="s">
        <v>244</v>
      </c>
      <c r="M1105" t="b">
        <v>1</v>
      </c>
      <c r="N1105" s="3" t="s">
        <v>139</v>
      </c>
      <c r="O1105" s="3" t="s">
        <v>241</v>
      </c>
      <c r="P1105" s="3" t="s">
        <v>241</v>
      </c>
      <c r="Q1105" s="3" t="s">
        <v>36</v>
      </c>
      <c r="R1105" s="3" t="s">
        <v>54</v>
      </c>
      <c r="S1105" s="3"/>
      <c r="T1105" s="2">
        <v>8016</v>
      </c>
      <c r="U1105" s="3" t="s">
        <v>244</v>
      </c>
      <c r="V1105" s="3"/>
      <c r="W1105" s="3" t="s">
        <v>39</v>
      </c>
      <c r="X1105" s="3" t="s">
        <v>40</v>
      </c>
      <c r="Y1105" s="3"/>
      <c r="Z1105" s="3">
        <v>1842</v>
      </c>
      <c r="AA1105" s="3" t="s">
        <v>221</v>
      </c>
    </row>
    <row r="1106" spans="1:27" x14ac:dyDescent="0.2">
      <c r="A1106" s="5">
        <v>3871</v>
      </c>
      <c r="B1106">
        <v>40877</v>
      </c>
      <c r="C1106" s="3" t="s">
        <v>2067</v>
      </c>
      <c r="D1106" s="3" t="s">
        <v>2068</v>
      </c>
      <c r="E1106" s="3" t="s">
        <v>240</v>
      </c>
      <c r="F1106" s="3" t="s">
        <v>241</v>
      </c>
      <c r="G1106" s="3" t="s">
        <v>242</v>
      </c>
      <c r="H1106" s="3" t="s">
        <v>32</v>
      </c>
      <c r="I1106" s="3" t="s">
        <v>242</v>
      </c>
      <c r="J1106" s="3" t="s">
        <v>48</v>
      </c>
      <c r="K1106" s="3" t="s">
        <v>243</v>
      </c>
      <c r="L1106" s="3" t="s">
        <v>244</v>
      </c>
      <c r="M1106" t="b">
        <v>1</v>
      </c>
      <c r="N1106" s="3" t="s">
        <v>139</v>
      </c>
      <c r="O1106" s="3" t="s">
        <v>241</v>
      </c>
      <c r="P1106" s="3" t="s">
        <v>241</v>
      </c>
      <c r="Q1106" s="3" t="s">
        <v>36</v>
      </c>
      <c r="R1106" s="3" t="s">
        <v>54</v>
      </c>
      <c r="S1106" s="3"/>
      <c r="T1106" s="2">
        <v>8016</v>
      </c>
      <c r="U1106" s="3" t="s">
        <v>244</v>
      </c>
      <c r="V1106" s="3"/>
      <c r="W1106" s="3" t="s">
        <v>39</v>
      </c>
      <c r="X1106" s="3" t="s">
        <v>40</v>
      </c>
      <c r="Y1106" s="3"/>
      <c r="Z1106" s="3">
        <v>2550</v>
      </c>
      <c r="AA1106" s="3" t="s">
        <v>639</v>
      </c>
    </row>
    <row r="1107" spans="1:27" x14ac:dyDescent="0.2">
      <c r="A1107" s="5">
        <v>3872</v>
      </c>
      <c r="B1107">
        <v>40513</v>
      </c>
      <c r="C1107" s="3" t="s">
        <v>2069</v>
      </c>
      <c r="D1107" s="3" t="s">
        <v>2070</v>
      </c>
      <c r="E1107" s="3" t="s">
        <v>240</v>
      </c>
      <c r="F1107" s="3" t="s">
        <v>241</v>
      </c>
      <c r="G1107" s="3" t="s">
        <v>242</v>
      </c>
      <c r="H1107" s="3" t="s">
        <v>32</v>
      </c>
      <c r="I1107" s="3" t="s">
        <v>242</v>
      </c>
      <c r="J1107" s="3" t="s">
        <v>48</v>
      </c>
      <c r="K1107" s="3" t="s">
        <v>243</v>
      </c>
      <c r="L1107" s="3" t="s">
        <v>244</v>
      </c>
      <c r="M1107" t="b">
        <v>1</v>
      </c>
      <c r="N1107" s="3" t="s">
        <v>139</v>
      </c>
      <c r="O1107" s="3" t="s">
        <v>241</v>
      </c>
      <c r="P1107" s="3" t="s">
        <v>241</v>
      </c>
      <c r="Q1107" s="3" t="s">
        <v>36</v>
      </c>
      <c r="R1107" s="3" t="s">
        <v>54</v>
      </c>
      <c r="S1107" s="3"/>
      <c r="T1107" s="2">
        <v>8016</v>
      </c>
      <c r="U1107" s="3" t="s">
        <v>244</v>
      </c>
      <c r="V1107" s="3"/>
      <c r="W1107" s="3" t="s">
        <v>39</v>
      </c>
      <c r="X1107" s="3" t="s">
        <v>40</v>
      </c>
      <c r="Y1107" s="3"/>
      <c r="Z1107" s="3">
        <v>2352</v>
      </c>
      <c r="AA1107" s="3" t="s">
        <v>639</v>
      </c>
    </row>
    <row r="1108" spans="1:27" x14ac:dyDescent="0.2">
      <c r="A1108" s="5">
        <v>3873</v>
      </c>
      <c r="B1108">
        <v>40944</v>
      </c>
      <c r="C1108" s="3" t="s">
        <v>2071</v>
      </c>
      <c r="D1108" s="3" t="s">
        <v>2072</v>
      </c>
      <c r="E1108" s="3" t="s">
        <v>240</v>
      </c>
      <c r="F1108" s="3" t="s">
        <v>241</v>
      </c>
      <c r="G1108" s="3" t="s">
        <v>242</v>
      </c>
      <c r="H1108" s="3" t="s">
        <v>32</v>
      </c>
      <c r="I1108" s="3" t="s">
        <v>242</v>
      </c>
      <c r="J1108" s="3" t="s">
        <v>48</v>
      </c>
      <c r="K1108" s="3" t="s">
        <v>243</v>
      </c>
      <c r="L1108" s="3" t="s">
        <v>244</v>
      </c>
      <c r="M1108" t="b">
        <v>1</v>
      </c>
      <c r="N1108" s="3" t="s">
        <v>139</v>
      </c>
      <c r="O1108" s="3" t="s">
        <v>241</v>
      </c>
      <c r="P1108" s="3" t="s">
        <v>241</v>
      </c>
      <c r="Q1108" s="3" t="s">
        <v>36</v>
      </c>
      <c r="R1108" s="3" t="s">
        <v>54</v>
      </c>
      <c r="S1108" s="3"/>
      <c r="T1108" s="2">
        <v>8016</v>
      </c>
      <c r="U1108" s="3" t="s">
        <v>244</v>
      </c>
      <c r="V1108" s="3"/>
      <c r="W1108" s="3" t="s">
        <v>39</v>
      </c>
      <c r="X1108" s="3" t="s">
        <v>40</v>
      </c>
      <c r="Y1108" s="3"/>
      <c r="Z1108" s="3">
        <v>1889</v>
      </c>
      <c r="AA1108" s="3" t="s">
        <v>316</v>
      </c>
    </row>
    <row r="1109" spans="1:27" x14ac:dyDescent="0.2">
      <c r="A1109" s="5">
        <v>3874</v>
      </c>
      <c r="C1109" s="3" t="s">
        <v>2073</v>
      </c>
      <c r="D1109" s="3" t="s">
        <v>2074</v>
      </c>
      <c r="E1109" s="3" t="s">
        <v>240</v>
      </c>
      <c r="F1109" s="3" t="s">
        <v>241</v>
      </c>
      <c r="G1109" s="3" t="s">
        <v>242</v>
      </c>
      <c r="H1109" s="3" t="s">
        <v>32</v>
      </c>
      <c r="I1109" s="3" t="s">
        <v>242</v>
      </c>
      <c r="J1109" s="3" t="s">
        <v>48</v>
      </c>
      <c r="K1109" s="3" t="s">
        <v>243</v>
      </c>
      <c r="L1109" s="3" t="s">
        <v>244</v>
      </c>
      <c r="M1109" t="b">
        <v>1</v>
      </c>
      <c r="N1109" s="3" t="s">
        <v>139</v>
      </c>
      <c r="O1109" s="3" t="s">
        <v>241</v>
      </c>
      <c r="P1109" s="3" t="s">
        <v>241</v>
      </c>
      <c r="Q1109" s="3" t="s">
        <v>36</v>
      </c>
      <c r="R1109" s="3" t="s">
        <v>54</v>
      </c>
      <c r="S1109" s="3"/>
      <c r="T1109" s="2"/>
      <c r="U1109" s="3" t="s">
        <v>244</v>
      </c>
      <c r="V1109" s="3"/>
      <c r="W1109" s="3" t="s">
        <v>39</v>
      </c>
      <c r="X1109" s="3" t="s">
        <v>40</v>
      </c>
      <c r="Y1109" s="3"/>
      <c r="Z1109" s="3"/>
      <c r="AA1109" s="3" t="s">
        <v>41</v>
      </c>
    </row>
    <row r="1110" spans="1:27" x14ac:dyDescent="0.2">
      <c r="A1110" s="5">
        <v>3875</v>
      </c>
      <c r="C1110" s="3" t="s">
        <v>2075</v>
      </c>
      <c r="D1110" s="3" t="s">
        <v>2076</v>
      </c>
      <c r="E1110" s="3" t="s">
        <v>240</v>
      </c>
      <c r="F1110" s="3" t="s">
        <v>241</v>
      </c>
      <c r="G1110" s="3" t="s">
        <v>242</v>
      </c>
      <c r="H1110" s="3" t="s">
        <v>32</v>
      </c>
      <c r="I1110" s="3" t="s">
        <v>242</v>
      </c>
      <c r="J1110" s="3" t="s">
        <v>48</v>
      </c>
      <c r="K1110" s="3" t="s">
        <v>243</v>
      </c>
      <c r="L1110" s="3" t="s">
        <v>244</v>
      </c>
      <c r="M1110" t="b">
        <v>1</v>
      </c>
      <c r="N1110" s="3" t="s">
        <v>139</v>
      </c>
      <c r="O1110" s="3" t="s">
        <v>241</v>
      </c>
      <c r="P1110" s="3" t="s">
        <v>241</v>
      </c>
      <c r="Q1110" s="3" t="s">
        <v>36</v>
      </c>
      <c r="R1110" s="3" t="s">
        <v>54</v>
      </c>
      <c r="S1110" s="3"/>
      <c r="T1110" s="2"/>
      <c r="U1110" s="3" t="s">
        <v>244</v>
      </c>
      <c r="V1110" s="3"/>
      <c r="W1110" s="3" t="s">
        <v>39</v>
      </c>
      <c r="X1110" s="3" t="s">
        <v>40</v>
      </c>
      <c r="Y1110" s="3"/>
      <c r="Z1110" s="3">
        <v>1920</v>
      </c>
      <c r="AA1110" s="3" t="s">
        <v>639</v>
      </c>
    </row>
    <row r="1111" spans="1:27" x14ac:dyDescent="0.2">
      <c r="A1111" s="5">
        <v>3876</v>
      </c>
      <c r="B1111">
        <v>40956</v>
      </c>
      <c r="C1111" s="3" t="s">
        <v>2077</v>
      </c>
      <c r="D1111" s="3" t="s">
        <v>2078</v>
      </c>
      <c r="E1111" s="3" t="s">
        <v>240</v>
      </c>
      <c r="F1111" s="3" t="s">
        <v>241</v>
      </c>
      <c r="G1111" s="3" t="s">
        <v>242</v>
      </c>
      <c r="H1111" s="3" t="s">
        <v>32</v>
      </c>
      <c r="I1111" s="3" t="s">
        <v>242</v>
      </c>
      <c r="J1111" s="3" t="s">
        <v>48</v>
      </c>
      <c r="K1111" s="3" t="s">
        <v>243</v>
      </c>
      <c r="L1111" s="3" t="s">
        <v>244</v>
      </c>
      <c r="M1111" t="b">
        <v>1</v>
      </c>
      <c r="N1111" s="3" t="s">
        <v>139</v>
      </c>
      <c r="O1111" s="3" t="s">
        <v>241</v>
      </c>
      <c r="P1111" s="3" t="s">
        <v>241</v>
      </c>
      <c r="Q1111" s="3" t="s">
        <v>36</v>
      </c>
      <c r="R1111" s="3" t="s">
        <v>54</v>
      </c>
      <c r="S1111" s="3"/>
      <c r="T1111" s="2">
        <v>8016</v>
      </c>
      <c r="U1111" s="3" t="s">
        <v>244</v>
      </c>
      <c r="V1111" s="3"/>
      <c r="W1111" s="3" t="s">
        <v>39</v>
      </c>
      <c r="X1111" s="3" t="s">
        <v>40</v>
      </c>
      <c r="Y1111" s="3"/>
      <c r="Z1111" s="3"/>
      <c r="AA1111" s="3" t="s">
        <v>41</v>
      </c>
    </row>
    <row r="1112" spans="1:27" x14ac:dyDescent="0.2">
      <c r="A1112" s="5">
        <v>3877</v>
      </c>
      <c r="B1112">
        <v>40465</v>
      </c>
      <c r="C1112" s="3" t="s">
        <v>2079</v>
      </c>
      <c r="D1112" s="3" t="s">
        <v>2080</v>
      </c>
      <c r="E1112" s="3" t="s">
        <v>240</v>
      </c>
      <c r="F1112" s="3" t="s">
        <v>241</v>
      </c>
      <c r="G1112" s="3" t="s">
        <v>242</v>
      </c>
      <c r="H1112" s="3" t="s">
        <v>32</v>
      </c>
      <c r="I1112" s="3" t="s">
        <v>242</v>
      </c>
      <c r="J1112" s="3" t="s">
        <v>48</v>
      </c>
      <c r="K1112" s="3" t="s">
        <v>243</v>
      </c>
      <c r="L1112" s="3" t="s">
        <v>244</v>
      </c>
      <c r="M1112" t="b">
        <v>1</v>
      </c>
      <c r="N1112" s="3" t="s">
        <v>139</v>
      </c>
      <c r="O1112" s="3" t="s">
        <v>241</v>
      </c>
      <c r="P1112" s="3" t="s">
        <v>241</v>
      </c>
      <c r="Q1112" s="3" t="s">
        <v>36</v>
      </c>
      <c r="R1112" s="3" t="s">
        <v>54</v>
      </c>
      <c r="S1112" s="3"/>
      <c r="T1112" s="2">
        <v>8016</v>
      </c>
      <c r="U1112" s="3" t="s">
        <v>244</v>
      </c>
      <c r="V1112" s="3"/>
      <c r="W1112" s="3" t="s">
        <v>39</v>
      </c>
      <c r="X1112" s="3" t="s">
        <v>40</v>
      </c>
      <c r="Y1112" s="3"/>
      <c r="Z1112" s="3">
        <v>1943</v>
      </c>
      <c r="AA1112" s="3" t="s">
        <v>221</v>
      </c>
    </row>
    <row r="1113" spans="1:27" x14ac:dyDescent="0.2">
      <c r="A1113" s="5">
        <v>3878</v>
      </c>
      <c r="B1113">
        <v>40678</v>
      </c>
      <c r="C1113" s="3" t="s">
        <v>2081</v>
      </c>
      <c r="D1113" s="3" t="s">
        <v>2082</v>
      </c>
      <c r="E1113" s="3" t="s">
        <v>240</v>
      </c>
      <c r="F1113" s="3" t="s">
        <v>241</v>
      </c>
      <c r="G1113" s="3" t="s">
        <v>242</v>
      </c>
      <c r="H1113" s="3" t="s">
        <v>32</v>
      </c>
      <c r="I1113" s="3" t="s">
        <v>242</v>
      </c>
      <c r="J1113" s="3" t="s">
        <v>48</v>
      </c>
      <c r="K1113" s="3" t="s">
        <v>243</v>
      </c>
      <c r="L1113" s="3" t="s">
        <v>244</v>
      </c>
      <c r="M1113" t="b">
        <v>1</v>
      </c>
      <c r="N1113" s="3" t="s">
        <v>139</v>
      </c>
      <c r="O1113" s="3" t="s">
        <v>241</v>
      </c>
      <c r="P1113" s="3" t="s">
        <v>241</v>
      </c>
      <c r="Q1113" s="3" t="s">
        <v>36</v>
      </c>
      <c r="R1113" s="3" t="s">
        <v>54</v>
      </c>
      <c r="S1113" s="3"/>
      <c r="T1113" s="2">
        <v>8016</v>
      </c>
      <c r="U1113" s="3" t="s">
        <v>244</v>
      </c>
      <c r="V1113" s="3"/>
      <c r="W1113" s="3" t="s">
        <v>39</v>
      </c>
      <c r="X1113" s="3" t="s">
        <v>40</v>
      </c>
      <c r="Y1113" s="3"/>
      <c r="Z1113" s="3">
        <v>1824</v>
      </c>
      <c r="AA1113" s="3" t="s">
        <v>639</v>
      </c>
    </row>
    <row r="1114" spans="1:27" x14ac:dyDescent="0.2">
      <c r="A1114" s="5">
        <v>3879</v>
      </c>
      <c r="B1114">
        <v>40790</v>
      </c>
      <c r="C1114" s="3" t="s">
        <v>2083</v>
      </c>
      <c r="D1114" s="3" t="s">
        <v>2084</v>
      </c>
      <c r="E1114" s="3" t="s">
        <v>240</v>
      </c>
      <c r="F1114" s="3" t="s">
        <v>241</v>
      </c>
      <c r="G1114" s="3" t="s">
        <v>242</v>
      </c>
      <c r="H1114" s="3" t="s">
        <v>32</v>
      </c>
      <c r="I1114" s="3" t="s">
        <v>242</v>
      </c>
      <c r="J1114" s="3" t="s">
        <v>48</v>
      </c>
      <c r="K1114" s="3" t="s">
        <v>243</v>
      </c>
      <c r="L1114" s="3" t="s">
        <v>244</v>
      </c>
      <c r="M1114" t="b">
        <v>1</v>
      </c>
      <c r="N1114" s="3" t="s">
        <v>139</v>
      </c>
      <c r="O1114" s="3" t="s">
        <v>241</v>
      </c>
      <c r="P1114" s="3" t="s">
        <v>241</v>
      </c>
      <c r="Q1114" s="3" t="s">
        <v>36</v>
      </c>
      <c r="R1114" s="3" t="s">
        <v>54</v>
      </c>
      <c r="S1114" s="3"/>
      <c r="T1114" s="2">
        <v>8016</v>
      </c>
      <c r="U1114" s="3" t="s">
        <v>244</v>
      </c>
      <c r="V1114" s="3"/>
      <c r="W1114" s="3" t="s">
        <v>39</v>
      </c>
      <c r="X1114" s="3" t="s">
        <v>40</v>
      </c>
      <c r="Y1114" s="3"/>
      <c r="Z1114" s="3">
        <v>1862</v>
      </c>
      <c r="AA1114" s="3" t="s">
        <v>221</v>
      </c>
    </row>
    <row r="1115" spans="1:27" x14ac:dyDescent="0.2">
      <c r="A1115" s="5">
        <v>3880</v>
      </c>
      <c r="B1115">
        <v>40596</v>
      </c>
      <c r="C1115" s="3" t="s">
        <v>2085</v>
      </c>
      <c r="D1115" s="3" t="s">
        <v>2086</v>
      </c>
      <c r="E1115" s="3" t="s">
        <v>240</v>
      </c>
      <c r="F1115" s="3" t="s">
        <v>241</v>
      </c>
      <c r="G1115" s="3" t="s">
        <v>242</v>
      </c>
      <c r="H1115" s="3" t="s">
        <v>32</v>
      </c>
      <c r="I1115" s="3" t="s">
        <v>242</v>
      </c>
      <c r="J1115" s="3" t="s">
        <v>48</v>
      </c>
      <c r="K1115" s="3" t="s">
        <v>243</v>
      </c>
      <c r="L1115" s="3" t="s">
        <v>244</v>
      </c>
      <c r="M1115" t="b">
        <v>1</v>
      </c>
      <c r="N1115" s="3" t="s">
        <v>139</v>
      </c>
      <c r="O1115" s="3" t="s">
        <v>241</v>
      </c>
      <c r="P1115" s="3" t="s">
        <v>241</v>
      </c>
      <c r="Q1115" s="3" t="s">
        <v>36</v>
      </c>
      <c r="R1115" s="3" t="s">
        <v>54</v>
      </c>
      <c r="S1115" s="3"/>
      <c r="T1115" s="2">
        <v>8016</v>
      </c>
      <c r="U1115" s="3" t="s">
        <v>244</v>
      </c>
      <c r="V1115" s="3"/>
      <c r="W1115" s="3" t="s">
        <v>39</v>
      </c>
      <c r="X1115" s="3" t="s">
        <v>40</v>
      </c>
      <c r="Y1115" s="3"/>
      <c r="Z1115" s="3">
        <v>1826</v>
      </c>
      <c r="AA1115" s="3" t="s">
        <v>221</v>
      </c>
    </row>
    <row r="1116" spans="1:27" x14ac:dyDescent="0.2">
      <c r="A1116" s="5">
        <v>3881</v>
      </c>
      <c r="C1116" s="3"/>
      <c r="D1116" s="3" t="s">
        <v>2087</v>
      </c>
      <c r="E1116" s="3" t="s">
        <v>240</v>
      </c>
      <c r="F1116" s="3" t="s">
        <v>241</v>
      </c>
      <c r="G1116" s="3" t="s">
        <v>242</v>
      </c>
      <c r="H1116" s="3" t="s">
        <v>32</v>
      </c>
      <c r="I1116" s="3" t="s">
        <v>242</v>
      </c>
      <c r="J1116" s="3" t="s">
        <v>48</v>
      </c>
      <c r="K1116" s="3" t="s">
        <v>243</v>
      </c>
      <c r="L1116" s="3" t="s">
        <v>244</v>
      </c>
      <c r="M1116" t="b">
        <v>1</v>
      </c>
      <c r="N1116" s="3" t="s">
        <v>139</v>
      </c>
      <c r="O1116" s="3" t="s">
        <v>241</v>
      </c>
      <c r="P1116" s="3" t="s">
        <v>241</v>
      </c>
      <c r="Q1116" s="3" t="s">
        <v>36</v>
      </c>
      <c r="R1116" s="3" t="s">
        <v>54</v>
      </c>
      <c r="S1116" s="3"/>
      <c r="T1116" s="2"/>
      <c r="U1116" s="3" t="s">
        <v>244</v>
      </c>
      <c r="V1116" s="3"/>
      <c r="W1116" s="3" t="s">
        <v>39</v>
      </c>
      <c r="X1116" s="3" t="s">
        <v>40</v>
      </c>
      <c r="Y1116" s="3"/>
      <c r="Z1116" s="3"/>
      <c r="AA1116" s="3" t="s">
        <v>41</v>
      </c>
    </row>
    <row r="1117" spans="1:27" x14ac:dyDescent="0.2">
      <c r="A1117" s="5">
        <v>3882</v>
      </c>
      <c r="B1117">
        <v>40977</v>
      </c>
      <c r="C1117" s="3" t="s">
        <v>2088</v>
      </c>
      <c r="D1117" s="3" t="s">
        <v>2089</v>
      </c>
      <c r="E1117" s="3" t="s">
        <v>240</v>
      </c>
      <c r="F1117" s="3" t="s">
        <v>241</v>
      </c>
      <c r="G1117" s="3" t="s">
        <v>242</v>
      </c>
      <c r="H1117" s="3" t="s">
        <v>32</v>
      </c>
      <c r="I1117" s="3" t="s">
        <v>242</v>
      </c>
      <c r="J1117" s="3" t="s">
        <v>48</v>
      </c>
      <c r="K1117" s="3" t="s">
        <v>243</v>
      </c>
      <c r="L1117" s="3" t="s">
        <v>244</v>
      </c>
      <c r="M1117" t="b">
        <v>1</v>
      </c>
      <c r="N1117" s="3" t="s">
        <v>139</v>
      </c>
      <c r="O1117" s="3" t="s">
        <v>241</v>
      </c>
      <c r="P1117" s="3" t="s">
        <v>241</v>
      </c>
      <c r="Q1117" s="3" t="s">
        <v>36</v>
      </c>
      <c r="R1117" s="3" t="s">
        <v>54</v>
      </c>
      <c r="S1117" s="3"/>
      <c r="T1117" s="2">
        <v>8016</v>
      </c>
      <c r="U1117" s="3" t="s">
        <v>244</v>
      </c>
      <c r="V1117" s="3"/>
      <c r="W1117" s="3" t="s">
        <v>39</v>
      </c>
      <c r="X1117" s="3" t="s">
        <v>40</v>
      </c>
      <c r="Y1117" s="3"/>
      <c r="Z1117" s="3">
        <v>1962</v>
      </c>
      <c r="AA1117" s="3" t="s">
        <v>316</v>
      </c>
    </row>
    <row r="1118" spans="1:27" x14ac:dyDescent="0.2">
      <c r="A1118" s="5">
        <v>3883</v>
      </c>
      <c r="B1118">
        <v>40936</v>
      </c>
      <c r="C1118" s="3" t="s">
        <v>2090</v>
      </c>
      <c r="D1118" s="3" t="s">
        <v>2091</v>
      </c>
      <c r="E1118" s="3" t="s">
        <v>240</v>
      </c>
      <c r="F1118" s="3" t="s">
        <v>241</v>
      </c>
      <c r="G1118" s="3" t="s">
        <v>242</v>
      </c>
      <c r="H1118" s="3" t="s">
        <v>32</v>
      </c>
      <c r="I1118" s="3" t="s">
        <v>242</v>
      </c>
      <c r="J1118" s="3" t="s">
        <v>48</v>
      </c>
      <c r="K1118" s="3" t="s">
        <v>243</v>
      </c>
      <c r="L1118" s="3" t="s">
        <v>244</v>
      </c>
      <c r="M1118" t="b">
        <v>1</v>
      </c>
      <c r="N1118" s="3" t="s">
        <v>139</v>
      </c>
      <c r="O1118" s="3" t="s">
        <v>241</v>
      </c>
      <c r="P1118" s="3" t="s">
        <v>241</v>
      </c>
      <c r="Q1118" s="3" t="s">
        <v>36</v>
      </c>
      <c r="R1118" s="3" t="s">
        <v>54</v>
      </c>
      <c r="S1118" s="3"/>
      <c r="T1118" s="2">
        <v>8016</v>
      </c>
      <c r="U1118" s="3" t="s">
        <v>244</v>
      </c>
      <c r="V1118" s="3"/>
      <c r="W1118" s="3" t="s">
        <v>39</v>
      </c>
      <c r="X1118" s="3" t="s">
        <v>40</v>
      </c>
      <c r="Y1118" s="3"/>
      <c r="Z1118" s="3">
        <v>2349</v>
      </c>
      <c r="AA1118" s="3" t="s">
        <v>639</v>
      </c>
    </row>
    <row r="1119" spans="1:27" x14ac:dyDescent="0.2">
      <c r="A1119" s="5">
        <v>3885</v>
      </c>
      <c r="B1119">
        <v>31164</v>
      </c>
      <c r="C1119" s="3" t="s">
        <v>2092</v>
      </c>
      <c r="D1119" s="3" t="s">
        <v>2093</v>
      </c>
      <c r="E1119" s="3" t="s">
        <v>240</v>
      </c>
      <c r="F1119" s="3" t="s">
        <v>241</v>
      </c>
      <c r="G1119" s="3" t="s">
        <v>242</v>
      </c>
      <c r="H1119" s="3" t="s">
        <v>32</v>
      </c>
      <c r="I1119" s="3" t="s">
        <v>242</v>
      </c>
      <c r="J1119" s="3" t="s">
        <v>48</v>
      </c>
      <c r="K1119" s="3" t="s">
        <v>243</v>
      </c>
      <c r="L1119" s="3" t="s">
        <v>244</v>
      </c>
      <c r="M1119" t="b">
        <v>1</v>
      </c>
      <c r="N1119" s="3" t="s">
        <v>139</v>
      </c>
      <c r="O1119" s="3" t="s">
        <v>241</v>
      </c>
      <c r="P1119" s="3" t="s">
        <v>241</v>
      </c>
      <c r="Q1119" s="3" t="s">
        <v>36</v>
      </c>
      <c r="R1119" s="3" t="s">
        <v>54</v>
      </c>
      <c r="S1119" s="3"/>
      <c r="T1119" s="2">
        <v>8016</v>
      </c>
      <c r="U1119" s="3" t="s">
        <v>244</v>
      </c>
      <c r="V1119" s="3"/>
      <c r="W1119" s="3" t="s">
        <v>39</v>
      </c>
      <c r="X1119" s="3" t="s">
        <v>40</v>
      </c>
      <c r="Y1119" s="3"/>
      <c r="Z1119" s="3">
        <v>2351</v>
      </c>
      <c r="AA1119" s="3" t="s">
        <v>639</v>
      </c>
    </row>
    <row r="1120" spans="1:27" x14ac:dyDescent="0.2">
      <c r="A1120" s="5">
        <v>3886</v>
      </c>
      <c r="B1120">
        <v>41531</v>
      </c>
      <c r="C1120" s="3" t="s">
        <v>2094</v>
      </c>
      <c r="D1120" s="3" t="s">
        <v>2095</v>
      </c>
      <c r="E1120" s="3" t="s">
        <v>240</v>
      </c>
      <c r="F1120" s="3" t="s">
        <v>241</v>
      </c>
      <c r="G1120" s="3" t="s">
        <v>242</v>
      </c>
      <c r="H1120" s="3" t="s">
        <v>32</v>
      </c>
      <c r="I1120" s="3" t="s">
        <v>242</v>
      </c>
      <c r="J1120" s="3" t="s">
        <v>48</v>
      </c>
      <c r="K1120" s="3" t="s">
        <v>243</v>
      </c>
      <c r="L1120" s="3" t="s">
        <v>244</v>
      </c>
      <c r="M1120" t="b">
        <v>1</v>
      </c>
      <c r="N1120" s="3" t="s">
        <v>139</v>
      </c>
      <c r="O1120" s="3" t="s">
        <v>241</v>
      </c>
      <c r="P1120" s="3" t="s">
        <v>241</v>
      </c>
      <c r="Q1120" s="3" t="s">
        <v>36</v>
      </c>
      <c r="R1120" s="3" t="s">
        <v>54</v>
      </c>
      <c r="S1120" s="3"/>
      <c r="T1120" s="2">
        <v>8016</v>
      </c>
      <c r="U1120" s="3" t="s">
        <v>244</v>
      </c>
      <c r="V1120" s="3"/>
      <c r="W1120" s="3" t="s">
        <v>39</v>
      </c>
      <c r="X1120" s="3" t="s">
        <v>40</v>
      </c>
      <c r="Y1120" s="3"/>
      <c r="Z1120" s="3">
        <v>2353</v>
      </c>
      <c r="AA1120" s="3" t="s">
        <v>221</v>
      </c>
    </row>
    <row r="1121" spans="1:27" x14ac:dyDescent="0.2">
      <c r="A1121" s="5">
        <v>3887</v>
      </c>
      <c r="C1121" s="3" t="s">
        <v>2096</v>
      </c>
      <c r="D1121" s="3" t="s">
        <v>2097</v>
      </c>
      <c r="E1121" s="3" t="s">
        <v>119</v>
      </c>
      <c r="F1121" s="3" t="s">
        <v>120</v>
      </c>
      <c r="G1121" s="3" t="s">
        <v>113</v>
      </c>
      <c r="H1121" s="3" t="s">
        <v>32</v>
      </c>
      <c r="I1121" s="3" t="s">
        <v>113</v>
      </c>
      <c r="J1121" s="3" t="s">
        <v>48</v>
      </c>
      <c r="K1121" s="3" t="s">
        <v>114</v>
      </c>
      <c r="L1121" s="3" t="s">
        <v>115</v>
      </c>
      <c r="M1121" t="b">
        <v>1</v>
      </c>
      <c r="N1121" s="3" t="s">
        <v>73</v>
      </c>
      <c r="O1121" s="3" t="s">
        <v>120</v>
      </c>
      <c r="P1121" s="3" t="s">
        <v>120</v>
      </c>
      <c r="Q1121" s="3" t="s">
        <v>36</v>
      </c>
      <c r="R1121" s="3" t="s">
        <v>74</v>
      </c>
      <c r="S1121" s="3"/>
      <c r="T1121" s="2"/>
      <c r="U1121" s="3" t="s">
        <v>115</v>
      </c>
      <c r="V1121" s="3"/>
      <c r="W1121" s="3" t="s">
        <v>39</v>
      </c>
      <c r="X1121" s="3" t="s">
        <v>40</v>
      </c>
      <c r="Y1121" s="3"/>
      <c r="Z1121" s="3"/>
      <c r="AA1121" s="3" t="s">
        <v>41</v>
      </c>
    </row>
    <row r="1122" spans="1:27" x14ac:dyDescent="0.2">
      <c r="A1122" s="5">
        <v>3888</v>
      </c>
      <c r="C1122" s="3" t="s">
        <v>2098</v>
      </c>
      <c r="D1122" s="3" t="s">
        <v>2099</v>
      </c>
      <c r="E1122" s="3" t="s">
        <v>91</v>
      </c>
      <c r="F1122" s="3" t="s">
        <v>92</v>
      </c>
      <c r="G1122" s="3" t="s">
        <v>93</v>
      </c>
      <c r="H1122" s="3" t="s">
        <v>32</v>
      </c>
      <c r="I1122" s="3" t="s">
        <v>93</v>
      </c>
      <c r="J1122" s="3" t="s">
        <v>48</v>
      </c>
      <c r="K1122" s="3" t="s">
        <v>94</v>
      </c>
      <c r="L1122" s="3" t="s">
        <v>95</v>
      </c>
      <c r="M1122" t="b">
        <v>1</v>
      </c>
      <c r="N1122" s="3" t="s">
        <v>84</v>
      </c>
      <c r="O1122" s="3" t="s">
        <v>92</v>
      </c>
      <c r="P1122" s="3" t="s">
        <v>92</v>
      </c>
      <c r="Q1122" s="3" t="s">
        <v>36</v>
      </c>
      <c r="R1122" s="3" t="s">
        <v>74</v>
      </c>
      <c r="S1122" s="3"/>
      <c r="T1122" s="2">
        <v>4000</v>
      </c>
      <c r="U1122" s="3" t="s">
        <v>95</v>
      </c>
      <c r="V1122" s="3"/>
      <c r="W1122" s="3" t="s">
        <v>39</v>
      </c>
      <c r="X1122" s="3" t="s">
        <v>40</v>
      </c>
      <c r="Y1122" s="3"/>
      <c r="Z1122" s="3"/>
      <c r="AA1122" s="3" t="s">
        <v>41</v>
      </c>
    </row>
    <row r="1123" spans="1:27" x14ac:dyDescent="0.2">
      <c r="A1123" s="5">
        <v>3889</v>
      </c>
      <c r="C1123" s="3" t="s">
        <v>2100</v>
      </c>
      <c r="D1123" s="3" t="s">
        <v>2101</v>
      </c>
      <c r="E1123" s="3" t="s">
        <v>46</v>
      </c>
      <c r="F1123" s="3" t="s">
        <v>46</v>
      </c>
      <c r="G1123" s="3" t="s">
        <v>31</v>
      </c>
      <c r="H1123" s="3" t="s">
        <v>32</v>
      </c>
      <c r="I1123" s="3" t="s">
        <v>33</v>
      </c>
      <c r="J1123" s="3" t="s">
        <v>31</v>
      </c>
      <c r="K1123" s="3" t="s">
        <v>34</v>
      </c>
      <c r="L1123" s="3" t="s">
        <v>31</v>
      </c>
      <c r="M1123" t="b">
        <v>1</v>
      </c>
      <c r="N1123" s="3" t="s">
        <v>46</v>
      </c>
      <c r="O1123" s="3" t="s">
        <v>46</v>
      </c>
      <c r="P1123" s="3" t="s">
        <v>46</v>
      </c>
      <c r="Q1123" s="3" t="s">
        <v>46</v>
      </c>
      <c r="R1123" s="3" t="s">
        <v>46</v>
      </c>
      <c r="S1123" s="3"/>
      <c r="T1123" s="2"/>
      <c r="U1123" s="3" t="s">
        <v>31</v>
      </c>
      <c r="V1123" s="3"/>
      <c r="W1123" s="3" t="s">
        <v>39</v>
      </c>
      <c r="X1123" s="3" t="s">
        <v>40</v>
      </c>
      <c r="Y1123" s="3"/>
      <c r="Z1123" s="3"/>
      <c r="AA1123" s="3" t="s">
        <v>41</v>
      </c>
    </row>
    <row r="1124" spans="1:27" x14ac:dyDescent="0.2">
      <c r="A1124" s="5">
        <v>3890</v>
      </c>
      <c r="B1124">
        <v>34250</v>
      </c>
      <c r="C1124" s="3" t="s">
        <v>2102</v>
      </c>
      <c r="D1124" s="3" t="s">
        <v>2103</v>
      </c>
      <c r="E1124" s="3" t="s">
        <v>46</v>
      </c>
      <c r="F1124" s="3" t="s">
        <v>46</v>
      </c>
      <c r="G1124" s="3" t="s">
        <v>31</v>
      </c>
      <c r="H1124" s="3" t="s">
        <v>32</v>
      </c>
      <c r="I1124" s="3" t="s">
        <v>33</v>
      </c>
      <c r="J1124" s="3" t="s">
        <v>31</v>
      </c>
      <c r="K1124" s="3" t="s">
        <v>34</v>
      </c>
      <c r="L1124" s="3" t="s">
        <v>31</v>
      </c>
      <c r="M1124" t="b">
        <v>1</v>
      </c>
      <c r="N1124" s="3" t="s">
        <v>46</v>
      </c>
      <c r="O1124" s="3" t="s">
        <v>46</v>
      </c>
      <c r="P1124" s="3" t="s">
        <v>46</v>
      </c>
      <c r="Q1124" s="3" t="s">
        <v>46</v>
      </c>
      <c r="R1124" s="3" t="s">
        <v>46</v>
      </c>
      <c r="S1124" s="3"/>
      <c r="T1124" s="2">
        <v>2072</v>
      </c>
      <c r="U1124" s="3" t="s">
        <v>31</v>
      </c>
      <c r="V1124" s="3"/>
      <c r="W1124" s="3" t="s">
        <v>39</v>
      </c>
      <c r="X1124" s="3" t="s">
        <v>40</v>
      </c>
      <c r="Y1124" s="3"/>
      <c r="Z1124" s="3"/>
      <c r="AA1124" s="3" t="s">
        <v>41</v>
      </c>
    </row>
    <row r="1125" spans="1:27" x14ac:dyDescent="0.2">
      <c r="A1125" s="5">
        <v>3891</v>
      </c>
      <c r="B1125">
        <v>40916</v>
      </c>
      <c r="C1125" s="3" t="s">
        <v>2104</v>
      </c>
      <c r="D1125" s="3" t="s">
        <v>2105</v>
      </c>
      <c r="E1125" s="3" t="s">
        <v>78</v>
      </c>
      <c r="F1125" s="3" t="s">
        <v>273</v>
      </c>
      <c r="G1125" s="3" t="s">
        <v>224</v>
      </c>
      <c r="H1125" s="3" t="s">
        <v>32</v>
      </c>
      <c r="I1125" s="3" t="s">
        <v>224</v>
      </c>
      <c r="J1125" s="3" t="s">
        <v>48</v>
      </c>
      <c r="K1125" s="3" t="s">
        <v>225</v>
      </c>
      <c r="L1125" s="3" t="s">
        <v>95</v>
      </c>
      <c r="M1125" t="b">
        <v>1</v>
      </c>
      <c r="N1125" s="3" t="s">
        <v>84</v>
      </c>
      <c r="O1125" s="3" t="s">
        <v>273</v>
      </c>
      <c r="P1125" s="3" t="s">
        <v>868</v>
      </c>
      <c r="Q1125" s="3" t="s">
        <v>116</v>
      </c>
      <c r="R1125" s="3" t="s">
        <v>1665</v>
      </c>
      <c r="S1125" s="3"/>
      <c r="T1125" s="2">
        <v>4000</v>
      </c>
      <c r="U1125" s="3" t="s">
        <v>95</v>
      </c>
      <c r="V1125" s="3"/>
      <c r="W1125" s="3" t="s">
        <v>39</v>
      </c>
      <c r="X1125" s="3" t="s">
        <v>40</v>
      </c>
      <c r="Y1125" s="3"/>
      <c r="Z1125" s="3">
        <v>1365</v>
      </c>
      <c r="AA1125" s="3" t="s">
        <v>221</v>
      </c>
    </row>
    <row r="1126" spans="1:27" x14ac:dyDescent="0.2">
      <c r="A1126" s="5">
        <v>3892</v>
      </c>
      <c r="C1126" s="3" t="s">
        <v>2106</v>
      </c>
      <c r="D1126" s="3" t="s">
        <v>2107</v>
      </c>
      <c r="E1126" s="3" t="s">
        <v>91</v>
      </c>
      <c r="F1126" s="3" t="s">
        <v>92</v>
      </c>
      <c r="G1126" s="3" t="s">
        <v>224</v>
      </c>
      <c r="H1126" s="3" t="s">
        <v>32</v>
      </c>
      <c r="I1126" s="3" t="s">
        <v>224</v>
      </c>
      <c r="J1126" s="3" t="s">
        <v>48</v>
      </c>
      <c r="K1126" s="3" t="s">
        <v>225</v>
      </c>
      <c r="L1126" s="3" t="s">
        <v>95</v>
      </c>
      <c r="M1126" t="b">
        <v>1</v>
      </c>
      <c r="N1126" s="3" t="s">
        <v>84</v>
      </c>
      <c r="O1126" s="3" t="s">
        <v>92</v>
      </c>
      <c r="P1126" s="3" t="s">
        <v>92</v>
      </c>
      <c r="Q1126" s="3" t="s">
        <v>36</v>
      </c>
      <c r="R1126" s="3" t="s">
        <v>74</v>
      </c>
      <c r="S1126" s="3"/>
      <c r="T1126" s="2"/>
      <c r="U1126" s="3" t="s">
        <v>95</v>
      </c>
      <c r="V1126" s="3"/>
      <c r="W1126" s="3" t="s">
        <v>39</v>
      </c>
      <c r="X1126" s="3" t="s">
        <v>40</v>
      </c>
      <c r="Y1126" s="3"/>
      <c r="Z1126" s="3"/>
      <c r="AA1126" s="3" t="s">
        <v>41</v>
      </c>
    </row>
    <row r="1127" spans="1:27" x14ac:dyDescent="0.2">
      <c r="A1127" s="5">
        <v>3893</v>
      </c>
      <c r="C1127" s="3" t="s">
        <v>2108</v>
      </c>
      <c r="D1127" s="3" t="s">
        <v>2109</v>
      </c>
      <c r="E1127" s="3" t="s">
        <v>78</v>
      </c>
      <c r="F1127" s="3" t="s">
        <v>273</v>
      </c>
      <c r="G1127" s="3" t="s">
        <v>274</v>
      </c>
      <c r="H1127" s="3" t="s">
        <v>32</v>
      </c>
      <c r="I1127" s="3" t="s">
        <v>274</v>
      </c>
      <c r="J1127" s="3" t="s">
        <v>81</v>
      </c>
      <c r="K1127" s="3" t="s">
        <v>275</v>
      </c>
      <c r="L1127" s="3" t="s">
        <v>95</v>
      </c>
      <c r="M1127" t="b">
        <v>1</v>
      </c>
      <c r="N1127" s="3" t="s">
        <v>84</v>
      </c>
      <c r="O1127" s="3" t="s">
        <v>273</v>
      </c>
      <c r="P1127" s="3" t="s">
        <v>79</v>
      </c>
      <c r="Q1127" s="3" t="s">
        <v>116</v>
      </c>
      <c r="R1127" s="3" t="s">
        <v>116</v>
      </c>
      <c r="S1127" s="3"/>
      <c r="T1127" s="2"/>
      <c r="U1127" s="3" t="s">
        <v>81</v>
      </c>
      <c r="V1127" s="3"/>
      <c r="W1127" s="3" t="s">
        <v>39</v>
      </c>
      <c r="X1127" s="3" t="s">
        <v>40</v>
      </c>
      <c r="Y1127" s="3"/>
      <c r="Z1127" s="3"/>
      <c r="AA1127" s="3" t="s">
        <v>41</v>
      </c>
    </row>
    <row r="1128" spans="1:27" x14ac:dyDescent="0.2">
      <c r="A1128" s="5">
        <v>3894</v>
      </c>
      <c r="C1128" s="3" t="s">
        <v>2110</v>
      </c>
      <c r="D1128" s="3" t="s">
        <v>2111</v>
      </c>
      <c r="E1128" s="3" t="s">
        <v>78</v>
      </c>
      <c r="F1128" s="3" t="s">
        <v>273</v>
      </c>
      <c r="G1128" s="3" t="s">
        <v>274</v>
      </c>
      <c r="H1128" s="3" t="s">
        <v>32</v>
      </c>
      <c r="I1128" s="3" t="s">
        <v>274</v>
      </c>
      <c r="J1128" s="3" t="s">
        <v>81</v>
      </c>
      <c r="K1128" s="3" t="s">
        <v>275</v>
      </c>
      <c r="L1128" s="3" t="s">
        <v>95</v>
      </c>
      <c r="M1128" t="b">
        <v>1</v>
      </c>
      <c r="N1128" s="3" t="s">
        <v>84</v>
      </c>
      <c r="O1128" s="3" t="s">
        <v>273</v>
      </c>
      <c r="P1128" s="3" t="s">
        <v>79</v>
      </c>
      <c r="Q1128" s="3" t="s">
        <v>116</v>
      </c>
      <c r="R1128" s="3" t="s">
        <v>116</v>
      </c>
      <c r="S1128" s="3"/>
      <c r="T1128" s="2"/>
      <c r="U1128" s="3" t="s">
        <v>81</v>
      </c>
      <c r="V1128" s="3"/>
      <c r="W1128" s="3" t="s">
        <v>39</v>
      </c>
      <c r="X1128" s="3" t="s">
        <v>40</v>
      </c>
      <c r="Y1128" s="3"/>
      <c r="Z1128" s="3"/>
      <c r="AA1128" s="3" t="s">
        <v>41</v>
      </c>
    </row>
    <row r="1129" spans="1:27" x14ac:dyDescent="0.2">
      <c r="A1129" s="5">
        <v>3895</v>
      </c>
      <c r="C1129" s="3" t="s">
        <v>2112</v>
      </c>
      <c r="D1129" s="3" t="s">
        <v>2113</v>
      </c>
      <c r="E1129" s="3" t="s">
        <v>78</v>
      </c>
      <c r="F1129" s="3" t="s">
        <v>273</v>
      </c>
      <c r="G1129" s="3" t="s">
        <v>274</v>
      </c>
      <c r="H1129" s="3" t="s">
        <v>32</v>
      </c>
      <c r="I1129" s="3" t="s">
        <v>274</v>
      </c>
      <c r="J1129" s="3" t="s">
        <v>81</v>
      </c>
      <c r="K1129" s="3" t="s">
        <v>275</v>
      </c>
      <c r="L1129" s="3" t="s">
        <v>95</v>
      </c>
      <c r="M1129" t="b">
        <v>1</v>
      </c>
      <c r="N1129" s="3" t="s">
        <v>84</v>
      </c>
      <c r="O1129" s="3" t="s">
        <v>273</v>
      </c>
      <c r="P1129" s="3" t="s">
        <v>79</v>
      </c>
      <c r="Q1129" s="3" t="s">
        <v>116</v>
      </c>
      <c r="R1129" s="3" t="s">
        <v>116</v>
      </c>
      <c r="S1129" s="3"/>
      <c r="T1129" s="2"/>
      <c r="U1129" s="3" t="s">
        <v>81</v>
      </c>
      <c r="V1129" s="3"/>
      <c r="W1129" s="3" t="s">
        <v>39</v>
      </c>
      <c r="X1129" s="3" t="s">
        <v>40</v>
      </c>
      <c r="Y1129" s="3"/>
      <c r="Z1129" s="3"/>
      <c r="AA1129" s="3" t="s">
        <v>41</v>
      </c>
    </row>
    <row r="1130" spans="1:27" x14ac:dyDescent="0.2">
      <c r="A1130" s="5">
        <v>3896</v>
      </c>
      <c r="C1130" s="3" t="s">
        <v>2114</v>
      </c>
      <c r="D1130" s="3" t="s">
        <v>2115</v>
      </c>
      <c r="E1130" s="3" t="s">
        <v>78</v>
      </c>
      <c r="F1130" s="3" t="s">
        <v>273</v>
      </c>
      <c r="G1130" s="3" t="s">
        <v>274</v>
      </c>
      <c r="H1130" s="3" t="s">
        <v>32</v>
      </c>
      <c r="I1130" s="3" t="s">
        <v>274</v>
      </c>
      <c r="J1130" s="3" t="s">
        <v>81</v>
      </c>
      <c r="K1130" s="3" t="s">
        <v>275</v>
      </c>
      <c r="L1130" s="3" t="s">
        <v>95</v>
      </c>
      <c r="M1130" t="b">
        <v>1</v>
      </c>
      <c r="N1130" s="3" t="s">
        <v>84</v>
      </c>
      <c r="O1130" s="3" t="s">
        <v>273</v>
      </c>
      <c r="P1130" s="3" t="s">
        <v>79</v>
      </c>
      <c r="Q1130" s="3" t="s">
        <v>116</v>
      </c>
      <c r="R1130" s="3" t="s">
        <v>116</v>
      </c>
      <c r="S1130" s="3"/>
      <c r="T1130" s="2"/>
      <c r="U1130" s="3" t="s">
        <v>81</v>
      </c>
      <c r="V1130" s="3"/>
      <c r="W1130" s="3" t="s">
        <v>39</v>
      </c>
      <c r="X1130" s="3" t="s">
        <v>40</v>
      </c>
      <c r="Y1130" s="3"/>
      <c r="Z1130" s="3"/>
      <c r="AA1130" s="3" t="s">
        <v>41</v>
      </c>
    </row>
    <row r="1131" spans="1:27" x14ac:dyDescent="0.2">
      <c r="A1131" s="5">
        <v>3897</v>
      </c>
      <c r="C1131" s="3" t="s">
        <v>2116</v>
      </c>
      <c r="D1131" s="3" t="s">
        <v>2117</v>
      </c>
      <c r="E1131" s="3" t="s">
        <v>78</v>
      </c>
      <c r="F1131" s="3" t="s">
        <v>273</v>
      </c>
      <c r="G1131" s="3" t="s">
        <v>274</v>
      </c>
      <c r="H1131" s="3" t="s">
        <v>32</v>
      </c>
      <c r="I1131" s="3" t="s">
        <v>274</v>
      </c>
      <c r="J1131" s="3" t="s">
        <v>81</v>
      </c>
      <c r="K1131" s="3" t="s">
        <v>275</v>
      </c>
      <c r="L1131" s="3" t="s">
        <v>95</v>
      </c>
      <c r="M1131" t="b">
        <v>1</v>
      </c>
      <c r="N1131" s="3" t="s">
        <v>84</v>
      </c>
      <c r="O1131" s="3" t="s">
        <v>273</v>
      </c>
      <c r="P1131" s="3" t="s">
        <v>79</v>
      </c>
      <c r="Q1131" s="3" t="s">
        <v>116</v>
      </c>
      <c r="R1131" s="3" t="s">
        <v>116</v>
      </c>
      <c r="S1131" s="3"/>
      <c r="T1131" s="2"/>
      <c r="U1131" s="3" t="s">
        <v>81</v>
      </c>
      <c r="V1131" s="3"/>
      <c r="W1131" s="3" t="s">
        <v>39</v>
      </c>
      <c r="X1131" s="3" t="s">
        <v>40</v>
      </c>
      <c r="Y1131" s="3"/>
      <c r="Z1131" s="3"/>
      <c r="AA1131" s="3" t="s">
        <v>41</v>
      </c>
    </row>
    <row r="1132" spans="1:27" x14ac:dyDescent="0.2">
      <c r="A1132" s="5">
        <v>3898</v>
      </c>
      <c r="C1132" s="3"/>
      <c r="D1132" s="3" t="s">
        <v>1110</v>
      </c>
      <c r="E1132" s="3" t="s">
        <v>78</v>
      </c>
      <c r="F1132" s="3" t="s">
        <v>273</v>
      </c>
      <c r="G1132" s="3" t="s">
        <v>274</v>
      </c>
      <c r="H1132" s="3" t="s">
        <v>32</v>
      </c>
      <c r="I1132" s="3" t="s">
        <v>274</v>
      </c>
      <c r="J1132" s="3" t="s">
        <v>81</v>
      </c>
      <c r="K1132" s="3" t="s">
        <v>275</v>
      </c>
      <c r="L1132" s="3" t="s">
        <v>95</v>
      </c>
      <c r="M1132" t="b">
        <v>1</v>
      </c>
      <c r="N1132" s="3" t="s">
        <v>84</v>
      </c>
      <c r="O1132" s="3" t="s">
        <v>273</v>
      </c>
      <c r="P1132" s="3" t="s">
        <v>79</v>
      </c>
      <c r="Q1132" s="3" t="s">
        <v>116</v>
      </c>
      <c r="R1132" s="3" t="s">
        <v>116</v>
      </c>
      <c r="S1132" s="3"/>
      <c r="T1132" s="2"/>
      <c r="U1132" s="3" t="s">
        <v>81</v>
      </c>
      <c r="V1132" s="3"/>
      <c r="W1132" s="3" t="s">
        <v>39</v>
      </c>
      <c r="X1132" s="3" t="s">
        <v>40</v>
      </c>
      <c r="Y1132" s="3"/>
      <c r="Z1132" s="3"/>
      <c r="AA1132" s="3" t="s">
        <v>41</v>
      </c>
    </row>
    <row r="1133" spans="1:27" x14ac:dyDescent="0.2">
      <c r="A1133" s="5">
        <v>3899</v>
      </c>
      <c r="C1133" s="3" t="s">
        <v>2118</v>
      </c>
      <c r="D1133" s="3" t="s">
        <v>2119</v>
      </c>
      <c r="E1133" s="3" t="s">
        <v>78</v>
      </c>
      <c r="F1133" s="3" t="s">
        <v>273</v>
      </c>
      <c r="G1133" s="3" t="s">
        <v>274</v>
      </c>
      <c r="H1133" s="3" t="s">
        <v>32</v>
      </c>
      <c r="I1133" s="3" t="s">
        <v>274</v>
      </c>
      <c r="J1133" s="3" t="s">
        <v>81</v>
      </c>
      <c r="K1133" s="3" t="s">
        <v>275</v>
      </c>
      <c r="L1133" s="3" t="s">
        <v>95</v>
      </c>
      <c r="M1133" t="b">
        <v>1</v>
      </c>
      <c r="N1133" s="3" t="s">
        <v>84</v>
      </c>
      <c r="O1133" s="3" t="s">
        <v>273</v>
      </c>
      <c r="P1133" s="3" t="s">
        <v>79</v>
      </c>
      <c r="Q1133" s="3" t="s">
        <v>116</v>
      </c>
      <c r="R1133" s="3" t="s">
        <v>116</v>
      </c>
      <c r="S1133" s="3"/>
      <c r="T1133" s="2"/>
      <c r="U1133" s="3" t="s">
        <v>81</v>
      </c>
      <c r="V1133" s="3"/>
      <c r="W1133" s="3" t="s">
        <v>39</v>
      </c>
      <c r="X1133" s="3" t="s">
        <v>40</v>
      </c>
      <c r="Y1133" s="3"/>
      <c r="Z1133" s="3"/>
      <c r="AA1133" s="3" t="s">
        <v>41</v>
      </c>
    </row>
    <row r="1134" spans="1:27" x14ac:dyDescent="0.2">
      <c r="A1134" s="5">
        <v>3900</v>
      </c>
      <c r="C1134" s="3"/>
      <c r="D1134" s="3" t="s">
        <v>2120</v>
      </c>
      <c r="E1134" s="3" t="s">
        <v>78</v>
      </c>
      <c r="F1134" s="3" t="s">
        <v>273</v>
      </c>
      <c r="G1134" s="3" t="s">
        <v>274</v>
      </c>
      <c r="H1134" s="3" t="s">
        <v>32</v>
      </c>
      <c r="I1134" s="3" t="s">
        <v>274</v>
      </c>
      <c r="J1134" s="3" t="s">
        <v>81</v>
      </c>
      <c r="K1134" s="3" t="s">
        <v>275</v>
      </c>
      <c r="L1134" s="3" t="s">
        <v>95</v>
      </c>
      <c r="M1134" t="b">
        <v>1</v>
      </c>
      <c r="N1134" s="3" t="s">
        <v>84</v>
      </c>
      <c r="O1134" s="3" t="s">
        <v>273</v>
      </c>
      <c r="P1134" s="3" t="s">
        <v>79</v>
      </c>
      <c r="Q1134" s="3" t="s">
        <v>116</v>
      </c>
      <c r="R1134" s="3" t="s">
        <v>116</v>
      </c>
      <c r="S1134" s="3"/>
      <c r="T1134" s="2"/>
      <c r="U1134" s="3" t="s">
        <v>81</v>
      </c>
      <c r="V1134" s="3"/>
      <c r="W1134" s="3" t="s">
        <v>39</v>
      </c>
      <c r="X1134" s="3" t="s">
        <v>40</v>
      </c>
      <c r="Y1134" s="3"/>
      <c r="Z1134" s="3"/>
      <c r="AA1134" s="3" t="s">
        <v>41</v>
      </c>
    </row>
    <row r="1135" spans="1:27" x14ac:dyDescent="0.2">
      <c r="A1135" s="5">
        <v>3901</v>
      </c>
      <c r="C1135" s="3" t="s">
        <v>2121</v>
      </c>
      <c r="D1135" s="3" t="s">
        <v>2122</v>
      </c>
      <c r="E1135" s="3" t="s">
        <v>78</v>
      </c>
      <c r="F1135" s="3" t="s">
        <v>273</v>
      </c>
      <c r="G1135" s="3" t="s">
        <v>274</v>
      </c>
      <c r="H1135" s="3" t="s">
        <v>32</v>
      </c>
      <c r="I1135" s="3" t="s">
        <v>274</v>
      </c>
      <c r="J1135" s="3" t="s">
        <v>81</v>
      </c>
      <c r="K1135" s="3" t="s">
        <v>275</v>
      </c>
      <c r="L1135" s="3" t="s">
        <v>95</v>
      </c>
      <c r="M1135" t="b">
        <v>1</v>
      </c>
      <c r="N1135" s="3" t="s">
        <v>84</v>
      </c>
      <c r="O1135" s="3" t="s">
        <v>273</v>
      </c>
      <c r="P1135" s="3" t="s">
        <v>79</v>
      </c>
      <c r="Q1135" s="3" t="s">
        <v>116</v>
      </c>
      <c r="R1135" s="3" t="s">
        <v>116</v>
      </c>
      <c r="S1135" s="3"/>
      <c r="T1135" s="2"/>
      <c r="U1135" s="3" t="s">
        <v>81</v>
      </c>
      <c r="V1135" s="3"/>
      <c r="W1135" s="3" t="s">
        <v>39</v>
      </c>
      <c r="X1135" s="3" t="s">
        <v>40</v>
      </c>
      <c r="Y1135" s="3"/>
      <c r="Z1135" s="3"/>
      <c r="AA1135" s="3" t="s">
        <v>41</v>
      </c>
    </row>
    <row r="1136" spans="1:27" x14ac:dyDescent="0.2">
      <c r="A1136" s="5">
        <v>3902</v>
      </c>
      <c r="C1136" s="3" t="s">
        <v>2123</v>
      </c>
      <c r="D1136" s="3" t="s">
        <v>2124</v>
      </c>
      <c r="E1136" s="3" t="s">
        <v>78</v>
      </c>
      <c r="F1136" s="3" t="s">
        <v>273</v>
      </c>
      <c r="G1136" s="3" t="s">
        <v>274</v>
      </c>
      <c r="H1136" s="3" t="s">
        <v>32</v>
      </c>
      <c r="I1136" s="3" t="s">
        <v>274</v>
      </c>
      <c r="J1136" s="3" t="s">
        <v>81</v>
      </c>
      <c r="K1136" s="3" t="s">
        <v>275</v>
      </c>
      <c r="L1136" s="3" t="s">
        <v>95</v>
      </c>
      <c r="M1136" t="b">
        <v>1</v>
      </c>
      <c r="N1136" s="3" t="s">
        <v>84</v>
      </c>
      <c r="O1136" s="3" t="s">
        <v>273</v>
      </c>
      <c r="P1136" s="3" t="s">
        <v>79</v>
      </c>
      <c r="Q1136" s="3" t="s">
        <v>116</v>
      </c>
      <c r="R1136" s="3" t="s">
        <v>116</v>
      </c>
      <c r="S1136" s="3"/>
      <c r="T1136" s="2"/>
      <c r="U1136" s="3" t="s">
        <v>81</v>
      </c>
      <c r="V1136" s="3"/>
      <c r="W1136" s="3" t="s">
        <v>39</v>
      </c>
      <c r="X1136" s="3" t="s">
        <v>40</v>
      </c>
      <c r="Y1136" s="3"/>
      <c r="Z1136" s="3"/>
      <c r="AA1136" s="3" t="s">
        <v>41</v>
      </c>
    </row>
    <row r="1137" spans="1:27" x14ac:dyDescent="0.2">
      <c r="A1137" s="5">
        <v>3903</v>
      </c>
      <c r="C1137" s="3" t="s">
        <v>2125</v>
      </c>
      <c r="D1137" s="3" t="s">
        <v>2126</v>
      </c>
      <c r="E1137" s="3" t="s">
        <v>78</v>
      </c>
      <c r="F1137" s="3" t="s">
        <v>273</v>
      </c>
      <c r="G1137" s="3" t="s">
        <v>274</v>
      </c>
      <c r="H1137" s="3" t="s">
        <v>32</v>
      </c>
      <c r="I1137" s="3" t="s">
        <v>274</v>
      </c>
      <c r="J1137" s="3" t="s">
        <v>81</v>
      </c>
      <c r="K1137" s="3" t="s">
        <v>275</v>
      </c>
      <c r="L1137" s="3" t="s">
        <v>95</v>
      </c>
      <c r="M1137" t="b">
        <v>1</v>
      </c>
      <c r="N1137" s="3" t="s">
        <v>84</v>
      </c>
      <c r="O1137" s="3" t="s">
        <v>273</v>
      </c>
      <c r="P1137" s="3" t="s">
        <v>79</v>
      </c>
      <c r="Q1137" s="3" t="s">
        <v>116</v>
      </c>
      <c r="R1137" s="3" t="s">
        <v>116</v>
      </c>
      <c r="S1137" s="3"/>
      <c r="T1137" s="2"/>
      <c r="U1137" s="3" t="s">
        <v>81</v>
      </c>
      <c r="V1137" s="3"/>
      <c r="W1137" s="3" t="s">
        <v>39</v>
      </c>
      <c r="X1137" s="3" t="s">
        <v>40</v>
      </c>
      <c r="Y1137" s="3"/>
      <c r="Z1137" s="3"/>
      <c r="AA1137" s="3" t="s">
        <v>41</v>
      </c>
    </row>
    <row r="1138" spans="1:27" x14ac:dyDescent="0.2">
      <c r="A1138" s="5">
        <v>3904</v>
      </c>
      <c r="C1138" s="3"/>
      <c r="D1138" s="3" t="s">
        <v>1096</v>
      </c>
      <c r="E1138" s="3" t="s">
        <v>78</v>
      </c>
      <c r="F1138" s="3" t="s">
        <v>273</v>
      </c>
      <c r="G1138" s="3" t="s">
        <v>274</v>
      </c>
      <c r="H1138" s="3" t="s">
        <v>32</v>
      </c>
      <c r="I1138" s="3" t="s">
        <v>274</v>
      </c>
      <c r="J1138" s="3" t="s">
        <v>81</v>
      </c>
      <c r="K1138" s="3" t="s">
        <v>275</v>
      </c>
      <c r="L1138" s="3" t="s">
        <v>95</v>
      </c>
      <c r="M1138" t="b">
        <v>1</v>
      </c>
      <c r="N1138" s="3" t="s">
        <v>84</v>
      </c>
      <c r="O1138" s="3" t="s">
        <v>273</v>
      </c>
      <c r="P1138" s="3" t="s">
        <v>79</v>
      </c>
      <c r="Q1138" s="3" t="s">
        <v>116</v>
      </c>
      <c r="R1138" s="3" t="s">
        <v>116</v>
      </c>
      <c r="S1138" s="3"/>
      <c r="T1138" s="2"/>
      <c r="U1138" s="3" t="s">
        <v>81</v>
      </c>
      <c r="V1138" s="3"/>
      <c r="W1138" s="3" t="s">
        <v>39</v>
      </c>
      <c r="X1138" s="3" t="s">
        <v>40</v>
      </c>
      <c r="Y1138" s="3"/>
      <c r="Z1138" s="3"/>
      <c r="AA1138" s="3" t="s">
        <v>41</v>
      </c>
    </row>
    <row r="1139" spans="1:27" x14ac:dyDescent="0.2">
      <c r="A1139" s="5">
        <v>3905</v>
      </c>
      <c r="C1139" s="3" t="s">
        <v>2127</v>
      </c>
      <c r="D1139" s="3" t="s">
        <v>737</v>
      </c>
      <c r="E1139" s="3" t="s">
        <v>78</v>
      </c>
      <c r="F1139" s="3" t="s">
        <v>273</v>
      </c>
      <c r="G1139" s="3" t="s">
        <v>274</v>
      </c>
      <c r="H1139" s="3" t="s">
        <v>32</v>
      </c>
      <c r="I1139" s="3" t="s">
        <v>274</v>
      </c>
      <c r="J1139" s="3" t="s">
        <v>81</v>
      </c>
      <c r="K1139" s="3" t="s">
        <v>275</v>
      </c>
      <c r="L1139" s="3" t="s">
        <v>95</v>
      </c>
      <c r="M1139" t="b">
        <v>1</v>
      </c>
      <c r="N1139" s="3" t="s">
        <v>84</v>
      </c>
      <c r="O1139" s="3" t="s">
        <v>273</v>
      </c>
      <c r="P1139" s="3" t="s">
        <v>79</v>
      </c>
      <c r="Q1139" s="3" t="s">
        <v>116</v>
      </c>
      <c r="R1139" s="3" t="s">
        <v>116</v>
      </c>
      <c r="S1139" s="3"/>
      <c r="T1139" s="2"/>
      <c r="U1139" s="3" t="s">
        <v>81</v>
      </c>
      <c r="V1139" s="3"/>
      <c r="W1139" s="3" t="s">
        <v>39</v>
      </c>
      <c r="X1139" s="3" t="s">
        <v>40</v>
      </c>
      <c r="Y1139" s="3"/>
      <c r="Z1139" s="3"/>
      <c r="AA1139" s="3" t="s">
        <v>41</v>
      </c>
    </row>
    <row r="1140" spans="1:27" x14ac:dyDescent="0.2">
      <c r="A1140" s="5">
        <v>3906</v>
      </c>
      <c r="C1140" s="3"/>
      <c r="D1140" s="3" t="s">
        <v>2128</v>
      </c>
      <c r="E1140" s="3" t="s">
        <v>78</v>
      </c>
      <c r="F1140" s="3" t="s">
        <v>273</v>
      </c>
      <c r="G1140" s="3" t="s">
        <v>274</v>
      </c>
      <c r="H1140" s="3" t="s">
        <v>32</v>
      </c>
      <c r="I1140" s="3" t="s">
        <v>274</v>
      </c>
      <c r="J1140" s="3" t="s">
        <v>81</v>
      </c>
      <c r="K1140" s="3" t="s">
        <v>275</v>
      </c>
      <c r="L1140" s="3" t="s">
        <v>95</v>
      </c>
      <c r="M1140" t="b">
        <v>1</v>
      </c>
      <c r="N1140" s="3" t="s">
        <v>84</v>
      </c>
      <c r="O1140" s="3" t="s">
        <v>273</v>
      </c>
      <c r="P1140" s="3" t="s">
        <v>79</v>
      </c>
      <c r="Q1140" s="3" t="s">
        <v>116</v>
      </c>
      <c r="R1140" s="3" t="s">
        <v>116</v>
      </c>
      <c r="S1140" s="3"/>
      <c r="T1140" s="2"/>
      <c r="U1140" s="3" t="s">
        <v>81</v>
      </c>
      <c r="V1140" s="3"/>
      <c r="W1140" s="3" t="s">
        <v>39</v>
      </c>
      <c r="X1140" s="3" t="s">
        <v>40</v>
      </c>
      <c r="Y1140" s="3"/>
      <c r="Z1140" s="3"/>
      <c r="AA1140" s="3" t="s">
        <v>41</v>
      </c>
    </row>
    <row r="1141" spans="1:27" x14ac:dyDescent="0.2">
      <c r="A1141" s="5">
        <v>3907</v>
      </c>
      <c r="C1141" s="3"/>
      <c r="D1141" s="3" t="s">
        <v>2129</v>
      </c>
      <c r="E1141" s="3" t="s">
        <v>78</v>
      </c>
      <c r="F1141" s="3" t="s">
        <v>273</v>
      </c>
      <c r="G1141" s="3" t="s">
        <v>274</v>
      </c>
      <c r="H1141" s="3" t="s">
        <v>32</v>
      </c>
      <c r="I1141" s="3" t="s">
        <v>274</v>
      </c>
      <c r="J1141" s="3" t="s">
        <v>81</v>
      </c>
      <c r="K1141" s="3" t="s">
        <v>275</v>
      </c>
      <c r="L1141" s="3" t="s">
        <v>95</v>
      </c>
      <c r="M1141" t="b">
        <v>1</v>
      </c>
      <c r="N1141" s="3" t="s">
        <v>84</v>
      </c>
      <c r="O1141" s="3" t="s">
        <v>273</v>
      </c>
      <c r="P1141" s="3" t="s">
        <v>79</v>
      </c>
      <c r="Q1141" s="3" t="s">
        <v>116</v>
      </c>
      <c r="R1141" s="3" t="s">
        <v>116</v>
      </c>
      <c r="S1141" s="3"/>
      <c r="T1141" s="2"/>
      <c r="U1141" s="3" t="s">
        <v>81</v>
      </c>
      <c r="V1141" s="3"/>
      <c r="W1141" s="3" t="s">
        <v>39</v>
      </c>
      <c r="X1141" s="3" t="s">
        <v>40</v>
      </c>
      <c r="Y1141" s="3"/>
      <c r="Z1141" s="3"/>
      <c r="AA1141" s="3" t="s">
        <v>41</v>
      </c>
    </row>
    <row r="1142" spans="1:27" x14ac:dyDescent="0.2">
      <c r="A1142" s="5">
        <v>3908</v>
      </c>
      <c r="C1142" s="3" t="s">
        <v>2130</v>
      </c>
      <c r="D1142" s="3" t="s">
        <v>2131</v>
      </c>
      <c r="E1142" s="3" t="s">
        <v>78</v>
      </c>
      <c r="F1142" s="3" t="s">
        <v>273</v>
      </c>
      <c r="G1142" s="3" t="s">
        <v>274</v>
      </c>
      <c r="H1142" s="3" t="s">
        <v>32</v>
      </c>
      <c r="I1142" s="3" t="s">
        <v>274</v>
      </c>
      <c r="J1142" s="3" t="s">
        <v>81</v>
      </c>
      <c r="K1142" s="3" t="s">
        <v>275</v>
      </c>
      <c r="L1142" s="3" t="s">
        <v>95</v>
      </c>
      <c r="M1142" t="b">
        <v>1</v>
      </c>
      <c r="N1142" s="3" t="s">
        <v>84</v>
      </c>
      <c r="O1142" s="3" t="s">
        <v>273</v>
      </c>
      <c r="P1142" s="3" t="s">
        <v>79</v>
      </c>
      <c r="Q1142" s="3" t="s">
        <v>116</v>
      </c>
      <c r="R1142" s="3" t="s">
        <v>116</v>
      </c>
      <c r="S1142" s="3"/>
      <c r="T1142" s="2"/>
      <c r="U1142" s="3" t="s">
        <v>81</v>
      </c>
      <c r="V1142" s="3"/>
      <c r="W1142" s="3" t="s">
        <v>39</v>
      </c>
      <c r="X1142" s="3" t="s">
        <v>40</v>
      </c>
      <c r="Y1142" s="3"/>
      <c r="Z1142" s="3"/>
      <c r="AA1142" s="3" t="s">
        <v>41</v>
      </c>
    </row>
    <row r="1143" spans="1:27" x14ac:dyDescent="0.2">
      <c r="A1143" s="5">
        <v>3909</v>
      </c>
      <c r="C1143" s="3" t="s">
        <v>2132</v>
      </c>
      <c r="D1143" s="3" t="s">
        <v>2133</v>
      </c>
      <c r="E1143" s="3" t="s">
        <v>78</v>
      </c>
      <c r="F1143" s="3" t="s">
        <v>273</v>
      </c>
      <c r="G1143" s="3" t="s">
        <v>274</v>
      </c>
      <c r="H1143" s="3" t="s">
        <v>32</v>
      </c>
      <c r="I1143" s="3" t="s">
        <v>274</v>
      </c>
      <c r="J1143" s="3" t="s">
        <v>81</v>
      </c>
      <c r="K1143" s="3" t="s">
        <v>275</v>
      </c>
      <c r="L1143" s="3" t="s">
        <v>95</v>
      </c>
      <c r="M1143" t="b">
        <v>1</v>
      </c>
      <c r="N1143" s="3" t="s">
        <v>84</v>
      </c>
      <c r="O1143" s="3" t="s">
        <v>273</v>
      </c>
      <c r="P1143" s="3" t="s">
        <v>79</v>
      </c>
      <c r="Q1143" s="3" t="s">
        <v>116</v>
      </c>
      <c r="R1143" s="3" t="s">
        <v>116</v>
      </c>
      <c r="S1143" s="3"/>
      <c r="T1143" s="2"/>
      <c r="U1143" s="3" t="s">
        <v>81</v>
      </c>
      <c r="V1143" s="3"/>
      <c r="W1143" s="3" t="s">
        <v>39</v>
      </c>
      <c r="X1143" s="3" t="s">
        <v>40</v>
      </c>
      <c r="Y1143" s="3"/>
      <c r="Z1143" s="3"/>
      <c r="AA1143" s="3" t="s">
        <v>41</v>
      </c>
    </row>
    <row r="1144" spans="1:27" x14ac:dyDescent="0.2">
      <c r="A1144" s="5">
        <v>3910</v>
      </c>
      <c r="C1144" s="3"/>
      <c r="D1144" s="3" t="s">
        <v>1112</v>
      </c>
      <c r="E1144" s="3" t="s">
        <v>78</v>
      </c>
      <c r="F1144" s="3" t="s">
        <v>273</v>
      </c>
      <c r="G1144" s="3" t="s">
        <v>274</v>
      </c>
      <c r="H1144" s="3" t="s">
        <v>32</v>
      </c>
      <c r="I1144" s="3" t="s">
        <v>274</v>
      </c>
      <c r="J1144" s="3" t="s">
        <v>81</v>
      </c>
      <c r="K1144" s="3" t="s">
        <v>275</v>
      </c>
      <c r="L1144" s="3" t="s">
        <v>95</v>
      </c>
      <c r="M1144" t="b">
        <v>1</v>
      </c>
      <c r="N1144" s="3" t="s">
        <v>84</v>
      </c>
      <c r="O1144" s="3" t="s">
        <v>273</v>
      </c>
      <c r="P1144" s="3" t="s">
        <v>79</v>
      </c>
      <c r="Q1144" s="3" t="s">
        <v>116</v>
      </c>
      <c r="R1144" s="3" t="s">
        <v>116</v>
      </c>
      <c r="S1144" s="3"/>
      <c r="T1144" s="2"/>
      <c r="U1144" s="3" t="s">
        <v>81</v>
      </c>
      <c r="V1144" s="3"/>
      <c r="W1144" s="3" t="s">
        <v>39</v>
      </c>
      <c r="X1144" s="3" t="s">
        <v>40</v>
      </c>
      <c r="Y1144" s="3"/>
      <c r="Z1144" s="3"/>
      <c r="AA1144" s="3" t="s">
        <v>41</v>
      </c>
    </row>
    <row r="1145" spans="1:27" x14ac:dyDescent="0.2">
      <c r="A1145" s="5">
        <v>3911</v>
      </c>
      <c r="C1145" s="3"/>
      <c r="D1145" s="3" t="s">
        <v>1080</v>
      </c>
      <c r="E1145" s="3" t="s">
        <v>78</v>
      </c>
      <c r="F1145" s="3" t="s">
        <v>273</v>
      </c>
      <c r="G1145" s="3" t="s">
        <v>274</v>
      </c>
      <c r="H1145" s="3" t="s">
        <v>32</v>
      </c>
      <c r="I1145" s="3" t="s">
        <v>274</v>
      </c>
      <c r="J1145" s="3" t="s">
        <v>81</v>
      </c>
      <c r="K1145" s="3" t="s">
        <v>275</v>
      </c>
      <c r="L1145" s="3" t="s">
        <v>95</v>
      </c>
      <c r="M1145" t="b">
        <v>1</v>
      </c>
      <c r="N1145" s="3" t="s">
        <v>84</v>
      </c>
      <c r="O1145" s="3" t="s">
        <v>273</v>
      </c>
      <c r="P1145" s="3" t="s">
        <v>79</v>
      </c>
      <c r="Q1145" s="3" t="s">
        <v>116</v>
      </c>
      <c r="R1145" s="3" t="s">
        <v>116</v>
      </c>
      <c r="S1145" s="3"/>
      <c r="T1145" s="2"/>
      <c r="U1145" s="3" t="s">
        <v>81</v>
      </c>
      <c r="V1145" s="3"/>
      <c r="W1145" s="3" t="s">
        <v>39</v>
      </c>
      <c r="X1145" s="3" t="s">
        <v>40</v>
      </c>
      <c r="Y1145" s="3"/>
      <c r="Z1145" s="3"/>
      <c r="AA1145" s="3" t="s">
        <v>41</v>
      </c>
    </row>
    <row r="1146" spans="1:27" x14ac:dyDescent="0.2">
      <c r="A1146" s="5">
        <v>3912</v>
      </c>
      <c r="C1146" s="3" t="s">
        <v>2134</v>
      </c>
      <c r="D1146" s="3" t="s">
        <v>2135</v>
      </c>
      <c r="E1146" s="3" t="s">
        <v>78</v>
      </c>
      <c r="F1146" s="3" t="s">
        <v>273</v>
      </c>
      <c r="G1146" s="3" t="s">
        <v>274</v>
      </c>
      <c r="H1146" s="3" t="s">
        <v>32</v>
      </c>
      <c r="I1146" s="3" t="s">
        <v>274</v>
      </c>
      <c r="J1146" s="3" t="s">
        <v>81</v>
      </c>
      <c r="K1146" s="3" t="s">
        <v>275</v>
      </c>
      <c r="L1146" s="3" t="s">
        <v>95</v>
      </c>
      <c r="M1146" t="b">
        <v>1</v>
      </c>
      <c r="N1146" s="3" t="s">
        <v>84</v>
      </c>
      <c r="O1146" s="3" t="s">
        <v>273</v>
      </c>
      <c r="P1146" s="3" t="s">
        <v>79</v>
      </c>
      <c r="Q1146" s="3" t="s">
        <v>116</v>
      </c>
      <c r="R1146" s="3" t="s">
        <v>116</v>
      </c>
      <c r="S1146" s="3"/>
      <c r="T1146" s="2"/>
      <c r="U1146" s="3" t="s">
        <v>81</v>
      </c>
      <c r="V1146" s="3"/>
      <c r="W1146" s="3" t="s">
        <v>39</v>
      </c>
      <c r="X1146" s="3" t="s">
        <v>40</v>
      </c>
      <c r="Y1146" s="3"/>
      <c r="Z1146" s="3"/>
      <c r="AA1146" s="3" t="s">
        <v>41</v>
      </c>
    </row>
    <row r="1147" spans="1:27" x14ac:dyDescent="0.2">
      <c r="A1147" s="5">
        <v>3913</v>
      </c>
      <c r="C1147" s="3"/>
      <c r="D1147" s="3" t="s">
        <v>2136</v>
      </c>
      <c r="E1147" s="3" t="s">
        <v>78</v>
      </c>
      <c r="F1147" s="3" t="s">
        <v>273</v>
      </c>
      <c r="G1147" s="3" t="s">
        <v>274</v>
      </c>
      <c r="H1147" s="3" t="s">
        <v>32</v>
      </c>
      <c r="I1147" s="3" t="s">
        <v>274</v>
      </c>
      <c r="J1147" s="3" t="s">
        <v>81</v>
      </c>
      <c r="K1147" s="3" t="s">
        <v>275</v>
      </c>
      <c r="L1147" s="3" t="s">
        <v>95</v>
      </c>
      <c r="M1147" t="b">
        <v>1</v>
      </c>
      <c r="N1147" s="3" t="s">
        <v>84</v>
      </c>
      <c r="O1147" s="3" t="s">
        <v>273</v>
      </c>
      <c r="P1147" s="3" t="s">
        <v>79</v>
      </c>
      <c r="Q1147" s="3" t="s">
        <v>116</v>
      </c>
      <c r="R1147" s="3" t="s">
        <v>116</v>
      </c>
      <c r="S1147" s="3"/>
      <c r="T1147" s="2"/>
      <c r="U1147" s="3" t="s">
        <v>81</v>
      </c>
      <c r="V1147" s="3"/>
      <c r="W1147" s="3" t="s">
        <v>39</v>
      </c>
      <c r="X1147" s="3" t="s">
        <v>40</v>
      </c>
      <c r="Y1147" s="3"/>
      <c r="Z1147" s="3"/>
      <c r="AA1147" s="3" t="s">
        <v>41</v>
      </c>
    </row>
    <row r="1148" spans="1:27" x14ac:dyDescent="0.2">
      <c r="A1148" s="5">
        <v>3914</v>
      </c>
      <c r="C1148" s="3"/>
      <c r="D1148" s="3" t="s">
        <v>2137</v>
      </c>
      <c r="E1148" s="3" t="s">
        <v>78</v>
      </c>
      <c r="F1148" s="3" t="s">
        <v>273</v>
      </c>
      <c r="G1148" s="3" t="s">
        <v>274</v>
      </c>
      <c r="H1148" s="3" t="s">
        <v>32</v>
      </c>
      <c r="I1148" s="3" t="s">
        <v>274</v>
      </c>
      <c r="J1148" s="3" t="s">
        <v>81</v>
      </c>
      <c r="K1148" s="3" t="s">
        <v>275</v>
      </c>
      <c r="L1148" s="3" t="s">
        <v>95</v>
      </c>
      <c r="M1148" t="b">
        <v>1</v>
      </c>
      <c r="N1148" s="3" t="s">
        <v>84</v>
      </c>
      <c r="O1148" s="3" t="s">
        <v>273</v>
      </c>
      <c r="P1148" s="3" t="s">
        <v>79</v>
      </c>
      <c r="Q1148" s="3" t="s">
        <v>116</v>
      </c>
      <c r="R1148" s="3" t="s">
        <v>116</v>
      </c>
      <c r="S1148" s="3"/>
      <c r="T1148" s="2"/>
      <c r="U1148" s="3" t="s">
        <v>81</v>
      </c>
      <c r="V1148" s="3"/>
      <c r="W1148" s="3" t="s">
        <v>39</v>
      </c>
      <c r="X1148" s="3" t="s">
        <v>40</v>
      </c>
      <c r="Y1148" s="3"/>
      <c r="Z1148" s="3"/>
      <c r="AA1148" s="3" t="s">
        <v>41</v>
      </c>
    </row>
    <row r="1149" spans="1:27" x14ac:dyDescent="0.2">
      <c r="A1149" s="5">
        <v>3915</v>
      </c>
      <c r="C1149" s="3"/>
      <c r="D1149" s="3" t="s">
        <v>2138</v>
      </c>
      <c r="E1149" s="3" t="s">
        <v>78</v>
      </c>
      <c r="F1149" s="3" t="s">
        <v>273</v>
      </c>
      <c r="G1149" s="3" t="s">
        <v>274</v>
      </c>
      <c r="H1149" s="3" t="s">
        <v>32</v>
      </c>
      <c r="I1149" s="3" t="s">
        <v>274</v>
      </c>
      <c r="J1149" s="3" t="s">
        <v>81</v>
      </c>
      <c r="K1149" s="3" t="s">
        <v>275</v>
      </c>
      <c r="L1149" s="3" t="s">
        <v>95</v>
      </c>
      <c r="M1149" t="b">
        <v>1</v>
      </c>
      <c r="N1149" s="3" t="s">
        <v>84</v>
      </c>
      <c r="O1149" s="3" t="s">
        <v>273</v>
      </c>
      <c r="P1149" s="3" t="s">
        <v>79</v>
      </c>
      <c r="Q1149" s="3" t="s">
        <v>116</v>
      </c>
      <c r="R1149" s="3" t="s">
        <v>116</v>
      </c>
      <c r="S1149" s="3"/>
      <c r="T1149" s="2"/>
      <c r="U1149" s="3" t="s">
        <v>81</v>
      </c>
      <c r="V1149" s="3"/>
      <c r="W1149" s="3" t="s">
        <v>39</v>
      </c>
      <c r="X1149" s="3" t="s">
        <v>40</v>
      </c>
      <c r="Y1149" s="3"/>
      <c r="Z1149" s="3"/>
      <c r="AA1149" s="3" t="s">
        <v>41</v>
      </c>
    </row>
    <row r="1150" spans="1:27" x14ac:dyDescent="0.2">
      <c r="A1150" s="5">
        <v>3916</v>
      </c>
      <c r="C1150" s="3"/>
      <c r="D1150" s="3" t="s">
        <v>2139</v>
      </c>
      <c r="E1150" s="3" t="s">
        <v>78</v>
      </c>
      <c r="F1150" s="3" t="s">
        <v>273</v>
      </c>
      <c r="G1150" s="3" t="s">
        <v>274</v>
      </c>
      <c r="H1150" s="3" t="s">
        <v>32</v>
      </c>
      <c r="I1150" s="3" t="s">
        <v>274</v>
      </c>
      <c r="J1150" s="3" t="s">
        <v>81</v>
      </c>
      <c r="K1150" s="3" t="s">
        <v>275</v>
      </c>
      <c r="L1150" s="3" t="s">
        <v>95</v>
      </c>
      <c r="M1150" t="b">
        <v>1</v>
      </c>
      <c r="N1150" s="3" t="s">
        <v>84</v>
      </c>
      <c r="O1150" s="3" t="s">
        <v>273</v>
      </c>
      <c r="P1150" s="3" t="s">
        <v>79</v>
      </c>
      <c r="Q1150" s="3" t="s">
        <v>116</v>
      </c>
      <c r="R1150" s="3" t="s">
        <v>116</v>
      </c>
      <c r="S1150" s="3"/>
      <c r="T1150" s="2"/>
      <c r="U1150" s="3" t="s">
        <v>81</v>
      </c>
      <c r="V1150" s="3"/>
      <c r="W1150" s="3" t="s">
        <v>39</v>
      </c>
      <c r="X1150" s="3" t="s">
        <v>40</v>
      </c>
      <c r="Y1150" s="3"/>
      <c r="Z1150" s="3"/>
      <c r="AA1150" s="3" t="s">
        <v>41</v>
      </c>
    </row>
    <row r="1151" spans="1:27" x14ac:dyDescent="0.2">
      <c r="A1151" s="5">
        <v>3917</v>
      </c>
      <c r="C1151" s="3" t="s">
        <v>2140</v>
      </c>
      <c r="D1151" s="3" t="s">
        <v>2141</v>
      </c>
      <c r="E1151" s="3" t="s">
        <v>78</v>
      </c>
      <c r="F1151" s="3" t="s">
        <v>273</v>
      </c>
      <c r="G1151" s="3" t="s">
        <v>274</v>
      </c>
      <c r="H1151" s="3" t="s">
        <v>32</v>
      </c>
      <c r="I1151" s="3" t="s">
        <v>274</v>
      </c>
      <c r="J1151" s="3" t="s">
        <v>81</v>
      </c>
      <c r="K1151" s="3" t="s">
        <v>275</v>
      </c>
      <c r="L1151" s="3" t="s">
        <v>95</v>
      </c>
      <c r="M1151" t="b">
        <v>1</v>
      </c>
      <c r="N1151" s="3" t="s">
        <v>84</v>
      </c>
      <c r="O1151" s="3" t="s">
        <v>273</v>
      </c>
      <c r="P1151" s="3" t="s">
        <v>79</v>
      </c>
      <c r="Q1151" s="3" t="s">
        <v>116</v>
      </c>
      <c r="R1151" s="3" t="s">
        <v>116</v>
      </c>
      <c r="S1151" s="3"/>
      <c r="T1151" s="2"/>
      <c r="U1151" s="3" t="s">
        <v>81</v>
      </c>
      <c r="V1151" s="3"/>
      <c r="W1151" s="3" t="s">
        <v>39</v>
      </c>
      <c r="X1151" s="3" t="s">
        <v>40</v>
      </c>
      <c r="Y1151" s="3"/>
      <c r="Z1151" s="3"/>
      <c r="AA1151" s="3" t="s">
        <v>41</v>
      </c>
    </row>
    <row r="1152" spans="1:27" x14ac:dyDescent="0.2">
      <c r="A1152" s="5">
        <v>3918</v>
      </c>
      <c r="C1152" s="3"/>
      <c r="D1152" s="3" t="s">
        <v>2142</v>
      </c>
      <c r="E1152" s="3" t="s">
        <v>91</v>
      </c>
      <c r="F1152" s="3" t="s">
        <v>92</v>
      </c>
      <c r="G1152" s="3" t="s">
        <v>274</v>
      </c>
      <c r="H1152" s="3" t="s">
        <v>32</v>
      </c>
      <c r="I1152" s="3" t="s">
        <v>274</v>
      </c>
      <c r="J1152" s="3" t="s">
        <v>81</v>
      </c>
      <c r="K1152" s="3" t="s">
        <v>275</v>
      </c>
      <c r="L1152" s="3" t="s">
        <v>95</v>
      </c>
      <c r="M1152" t="b">
        <v>1</v>
      </c>
      <c r="N1152" s="3" t="s">
        <v>84</v>
      </c>
      <c r="O1152" s="3" t="s">
        <v>92</v>
      </c>
      <c r="P1152" s="3" t="s">
        <v>92</v>
      </c>
      <c r="Q1152" s="3" t="s">
        <v>36</v>
      </c>
      <c r="R1152" s="3" t="s">
        <v>74</v>
      </c>
      <c r="S1152" s="3"/>
      <c r="T1152" s="2"/>
      <c r="U1152" s="3" t="s">
        <v>81</v>
      </c>
      <c r="V1152" s="3"/>
      <c r="W1152" s="3" t="s">
        <v>39</v>
      </c>
      <c r="X1152" s="3" t="s">
        <v>40</v>
      </c>
      <c r="Y1152" s="3"/>
      <c r="Z1152" s="3"/>
      <c r="AA1152" s="3" t="s">
        <v>41</v>
      </c>
    </row>
    <row r="1153" spans="1:27" x14ac:dyDescent="0.2">
      <c r="A1153" s="5">
        <v>3919</v>
      </c>
      <c r="C1153" s="3" t="s">
        <v>2143</v>
      </c>
      <c r="D1153" s="3" t="s">
        <v>2144</v>
      </c>
      <c r="E1153" s="3" t="s">
        <v>78</v>
      </c>
      <c r="F1153" s="3" t="s">
        <v>273</v>
      </c>
      <c r="G1153" s="3" t="s">
        <v>274</v>
      </c>
      <c r="H1153" s="3" t="s">
        <v>32</v>
      </c>
      <c r="I1153" s="3" t="s">
        <v>274</v>
      </c>
      <c r="J1153" s="3" t="s">
        <v>81</v>
      </c>
      <c r="K1153" s="3" t="s">
        <v>275</v>
      </c>
      <c r="L1153" s="3" t="s">
        <v>95</v>
      </c>
      <c r="M1153" t="b">
        <v>1</v>
      </c>
      <c r="N1153" s="3" t="s">
        <v>84</v>
      </c>
      <c r="O1153" s="3" t="s">
        <v>273</v>
      </c>
      <c r="P1153" s="3" t="s">
        <v>79</v>
      </c>
      <c r="Q1153" s="3" t="s">
        <v>116</v>
      </c>
      <c r="R1153" s="3" t="s">
        <v>116</v>
      </c>
      <c r="S1153" s="3"/>
      <c r="T1153" s="2"/>
      <c r="U1153" s="3" t="s">
        <v>81</v>
      </c>
      <c r="V1153" s="3"/>
      <c r="W1153" s="3" t="s">
        <v>39</v>
      </c>
      <c r="X1153" s="3" t="s">
        <v>40</v>
      </c>
      <c r="Y1153" s="3"/>
      <c r="Z1153" s="3"/>
      <c r="AA1153" s="3" t="s">
        <v>41</v>
      </c>
    </row>
    <row r="1154" spans="1:27" x14ac:dyDescent="0.2">
      <c r="A1154" s="5">
        <v>3920</v>
      </c>
      <c r="C1154" s="3" t="s">
        <v>2145</v>
      </c>
      <c r="D1154" s="3" t="s">
        <v>2146</v>
      </c>
      <c r="E1154" s="3" t="s">
        <v>78</v>
      </c>
      <c r="F1154" s="3" t="s">
        <v>273</v>
      </c>
      <c r="G1154" s="3" t="s">
        <v>274</v>
      </c>
      <c r="H1154" s="3" t="s">
        <v>32</v>
      </c>
      <c r="I1154" s="3" t="s">
        <v>274</v>
      </c>
      <c r="J1154" s="3" t="s">
        <v>81</v>
      </c>
      <c r="K1154" s="3" t="s">
        <v>275</v>
      </c>
      <c r="L1154" s="3" t="s">
        <v>95</v>
      </c>
      <c r="M1154" t="b">
        <v>1</v>
      </c>
      <c r="N1154" s="3" t="s">
        <v>84</v>
      </c>
      <c r="O1154" s="3" t="s">
        <v>273</v>
      </c>
      <c r="P1154" s="3" t="s">
        <v>79</v>
      </c>
      <c r="Q1154" s="3" t="s">
        <v>116</v>
      </c>
      <c r="R1154" s="3" t="s">
        <v>116</v>
      </c>
      <c r="S1154" s="3"/>
      <c r="T1154" s="2"/>
      <c r="U1154" s="3" t="s">
        <v>81</v>
      </c>
      <c r="V1154" s="3"/>
      <c r="W1154" s="3" t="s">
        <v>39</v>
      </c>
      <c r="X1154" s="3" t="s">
        <v>40</v>
      </c>
      <c r="Y1154" s="3"/>
      <c r="Z1154" s="3"/>
      <c r="AA1154" s="3" t="s">
        <v>41</v>
      </c>
    </row>
    <row r="1155" spans="1:27" x14ac:dyDescent="0.2">
      <c r="A1155" s="5">
        <v>3921</v>
      </c>
      <c r="C1155" s="3" t="s">
        <v>2147</v>
      </c>
      <c r="D1155" s="3" t="s">
        <v>2148</v>
      </c>
      <c r="E1155" s="3" t="s">
        <v>78</v>
      </c>
      <c r="F1155" s="3" t="s">
        <v>273</v>
      </c>
      <c r="G1155" s="3" t="s">
        <v>274</v>
      </c>
      <c r="H1155" s="3" t="s">
        <v>32</v>
      </c>
      <c r="I1155" s="3" t="s">
        <v>274</v>
      </c>
      <c r="J1155" s="3" t="s">
        <v>81</v>
      </c>
      <c r="K1155" s="3" t="s">
        <v>275</v>
      </c>
      <c r="L1155" s="3" t="s">
        <v>95</v>
      </c>
      <c r="M1155" t="b">
        <v>1</v>
      </c>
      <c r="N1155" s="3" t="s">
        <v>84</v>
      </c>
      <c r="O1155" s="3" t="s">
        <v>273</v>
      </c>
      <c r="P1155" s="3" t="s">
        <v>79</v>
      </c>
      <c r="Q1155" s="3" t="s">
        <v>116</v>
      </c>
      <c r="R1155" s="3" t="s">
        <v>116</v>
      </c>
      <c r="S1155" s="3"/>
      <c r="T1155" s="2"/>
      <c r="U1155" s="3" t="s">
        <v>81</v>
      </c>
      <c r="V1155" s="3"/>
      <c r="W1155" s="3" t="s">
        <v>39</v>
      </c>
      <c r="X1155" s="3" t="s">
        <v>40</v>
      </c>
      <c r="Y1155" s="3"/>
      <c r="Z1155" s="3"/>
      <c r="AA1155" s="3" t="s">
        <v>41</v>
      </c>
    </row>
    <row r="1156" spans="1:27" x14ac:dyDescent="0.2">
      <c r="A1156" s="5">
        <v>3922</v>
      </c>
      <c r="C1156" s="3" t="s">
        <v>2149</v>
      </c>
      <c r="D1156" s="3" t="s">
        <v>2150</v>
      </c>
      <c r="E1156" s="3" t="s">
        <v>78</v>
      </c>
      <c r="F1156" s="3" t="s">
        <v>273</v>
      </c>
      <c r="G1156" s="3" t="s">
        <v>274</v>
      </c>
      <c r="H1156" s="3" t="s">
        <v>32</v>
      </c>
      <c r="I1156" s="3" t="s">
        <v>274</v>
      </c>
      <c r="J1156" s="3" t="s">
        <v>81</v>
      </c>
      <c r="K1156" s="3" t="s">
        <v>275</v>
      </c>
      <c r="L1156" s="3" t="s">
        <v>95</v>
      </c>
      <c r="M1156" t="b">
        <v>1</v>
      </c>
      <c r="N1156" s="3" t="s">
        <v>84</v>
      </c>
      <c r="O1156" s="3" t="s">
        <v>273</v>
      </c>
      <c r="P1156" s="3" t="s">
        <v>79</v>
      </c>
      <c r="Q1156" s="3" t="s">
        <v>116</v>
      </c>
      <c r="R1156" s="3" t="s">
        <v>116</v>
      </c>
      <c r="S1156" s="3"/>
      <c r="T1156" s="2"/>
      <c r="U1156" s="3" t="s">
        <v>81</v>
      </c>
      <c r="V1156" s="3"/>
      <c r="W1156" s="3" t="s">
        <v>39</v>
      </c>
      <c r="X1156" s="3" t="s">
        <v>40</v>
      </c>
      <c r="Y1156" s="3"/>
      <c r="Z1156" s="3"/>
      <c r="AA1156" s="3" t="s">
        <v>41</v>
      </c>
    </row>
    <row r="1157" spans="1:27" x14ac:dyDescent="0.2">
      <c r="A1157" s="5">
        <v>3923</v>
      </c>
      <c r="C1157" s="3" t="s">
        <v>2151</v>
      </c>
      <c r="D1157" s="3" t="s">
        <v>2152</v>
      </c>
      <c r="E1157" s="3" t="s">
        <v>78</v>
      </c>
      <c r="F1157" s="3" t="s">
        <v>273</v>
      </c>
      <c r="G1157" s="3" t="s">
        <v>274</v>
      </c>
      <c r="H1157" s="3" t="s">
        <v>32</v>
      </c>
      <c r="I1157" s="3" t="s">
        <v>274</v>
      </c>
      <c r="J1157" s="3" t="s">
        <v>81</v>
      </c>
      <c r="K1157" s="3" t="s">
        <v>275</v>
      </c>
      <c r="L1157" s="3" t="s">
        <v>95</v>
      </c>
      <c r="M1157" t="b">
        <v>1</v>
      </c>
      <c r="N1157" s="3" t="s">
        <v>84</v>
      </c>
      <c r="O1157" s="3" t="s">
        <v>273</v>
      </c>
      <c r="P1157" s="3" t="s">
        <v>79</v>
      </c>
      <c r="Q1157" s="3" t="s">
        <v>116</v>
      </c>
      <c r="R1157" s="3" t="s">
        <v>116</v>
      </c>
      <c r="S1157" s="3"/>
      <c r="T1157" s="2"/>
      <c r="U1157" s="3" t="s">
        <v>81</v>
      </c>
      <c r="V1157" s="3"/>
      <c r="W1157" s="3" t="s">
        <v>39</v>
      </c>
      <c r="X1157" s="3" t="s">
        <v>40</v>
      </c>
      <c r="Y1157" s="3"/>
      <c r="Z1157" s="3"/>
      <c r="AA1157" s="3" t="s">
        <v>41</v>
      </c>
    </row>
    <row r="1158" spans="1:27" x14ac:dyDescent="0.2">
      <c r="A1158" s="5">
        <v>3924</v>
      </c>
      <c r="C1158" s="3" t="s">
        <v>2153</v>
      </c>
      <c r="D1158" s="3" t="s">
        <v>2154</v>
      </c>
      <c r="E1158" s="3" t="s">
        <v>78</v>
      </c>
      <c r="F1158" s="3" t="s">
        <v>273</v>
      </c>
      <c r="G1158" s="3" t="s">
        <v>274</v>
      </c>
      <c r="H1158" s="3" t="s">
        <v>32</v>
      </c>
      <c r="I1158" s="3" t="s">
        <v>274</v>
      </c>
      <c r="J1158" s="3" t="s">
        <v>81</v>
      </c>
      <c r="K1158" s="3" t="s">
        <v>275</v>
      </c>
      <c r="L1158" s="3" t="s">
        <v>95</v>
      </c>
      <c r="M1158" t="b">
        <v>1</v>
      </c>
      <c r="N1158" s="3" t="s">
        <v>84</v>
      </c>
      <c r="O1158" s="3" t="s">
        <v>273</v>
      </c>
      <c r="P1158" s="3" t="s">
        <v>79</v>
      </c>
      <c r="Q1158" s="3" t="s">
        <v>116</v>
      </c>
      <c r="R1158" s="3" t="s">
        <v>116</v>
      </c>
      <c r="S1158" s="3"/>
      <c r="T1158" s="2"/>
      <c r="U1158" s="3" t="s">
        <v>81</v>
      </c>
      <c r="V1158" s="3"/>
      <c r="W1158" s="3" t="s">
        <v>39</v>
      </c>
      <c r="X1158" s="3" t="s">
        <v>40</v>
      </c>
      <c r="Y1158" s="3"/>
      <c r="Z1158" s="3"/>
      <c r="AA1158" s="3" t="s">
        <v>41</v>
      </c>
    </row>
    <row r="1159" spans="1:27" x14ac:dyDescent="0.2">
      <c r="A1159" s="5">
        <v>3925</v>
      </c>
      <c r="C1159" s="3" t="s">
        <v>2155</v>
      </c>
      <c r="D1159" s="3" t="s">
        <v>2156</v>
      </c>
      <c r="E1159" s="3" t="s">
        <v>78</v>
      </c>
      <c r="F1159" s="3" t="s">
        <v>273</v>
      </c>
      <c r="G1159" s="3" t="s">
        <v>836</v>
      </c>
      <c r="H1159" s="3" t="s">
        <v>32</v>
      </c>
      <c r="I1159" s="3" t="s">
        <v>836</v>
      </c>
      <c r="J1159" s="3" t="s">
        <v>81</v>
      </c>
      <c r="K1159" s="3" t="s">
        <v>275</v>
      </c>
      <c r="L1159" s="3" t="s">
        <v>83</v>
      </c>
      <c r="M1159" t="b">
        <v>1</v>
      </c>
      <c r="N1159" s="3" t="s">
        <v>84</v>
      </c>
      <c r="O1159" s="3" t="s">
        <v>273</v>
      </c>
      <c r="P1159" s="3" t="s">
        <v>79</v>
      </c>
      <c r="Q1159" s="3" t="s">
        <v>116</v>
      </c>
      <c r="R1159" s="3" t="s">
        <v>116</v>
      </c>
      <c r="S1159" s="3"/>
      <c r="T1159" s="2"/>
      <c r="U1159" s="3" t="s">
        <v>81</v>
      </c>
      <c r="V1159" s="3"/>
      <c r="W1159" s="3" t="s">
        <v>39</v>
      </c>
      <c r="X1159" s="3" t="s">
        <v>40</v>
      </c>
      <c r="Y1159" s="3"/>
      <c r="Z1159" s="3"/>
      <c r="AA1159" s="3" t="s">
        <v>41</v>
      </c>
    </row>
    <row r="1160" spans="1:27" x14ac:dyDescent="0.2">
      <c r="A1160" s="5">
        <v>3926</v>
      </c>
      <c r="C1160" s="3" t="s">
        <v>2157</v>
      </c>
      <c r="D1160" s="3" t="s">
        <v>2158</v>
      </c>
      <c r="E1160" s="3" t="s">
        <v>78</v>
      </c>
      <c r="F1160" s="3" t="s">
        <v>273</v>
      </c>
      <c r="G1160" s="3" t="s">
        <v>836</v>
      </c>
      <c r="H1160" s="3" t="s">
        <v>32</v>
      </c>
      <c r="I1160" s="3" t="s">
        <v>836</v>
      </c>
      <c r="J1160" s="3" t="s">
        <v>81</v>
      </c>
      <c r="K1160" s="3" t="s">
        <v>275</v>
      </c>
      <c r="L1160" s="3" t="s">
        <v>83</v>
      </c>
      <c r="M1160" t="b">
        <v>1</v>
      </c>
      <c r="N1160" s="3" t="s">
        <v>84</v>
      </c>
      <c r="O1160" s="3" t="s">
        <v>273</v>
      </c>
      <c r="P1160" s="3" t="s">
        <v>79</v>
      </c>
      <c r="Q1160" s="3" t="s">
        <v>116</v>
      </c>
      <c r="R1160" s="3" t="s">
        <v>116</v>
      </c>
      <c r="S1160" s="3"/>
      <c r="T1160" s="2"/>
      <c r="U1160" s="3" t="s">
        <v>81</v>
      </c>
      <c r="V1160" s="3"/>
      <c r="W1160" s="3" t="s">
        <v>39</v>
      </c>
      <c r="X1160" s="3" t="s">
        <v>40</v>
      </c>
      <c r="Y1160" s="3"/>
      <c r="Z1160" s="3"/>
      <c r="AA1160" s="3" t="s">
        <v>41</v>
      </c>
    </row>
    <row r="1161" spans="1:27" x14ac:dyDescent="0.2">
      <c r="A1161" s="5">
        <v>3927</v>
      </c>
      <c r="C1161" s="3" t="s">
        <v>2159</v>
      </c>
      <c r="D1161" s="3" t="s">
        <v>2160</v>
      </c>
      <c r="E1161" s="3" t="s">
        <v>78</v>
      </c>
      <c r="F1161" s="3" t="s">
        <v>273</v>
      </c>
      <c r="G1161" s="3" t="s">
        <v>836</v>
      </c>
      <c r="H1161" s="3" t="s">
        <v>32</v>
      </c>
      <c r="I1161" s="3" t="s">
        <v>836</v>
      </c>
      <c r="J1161" s="3" t="s">
        <v>81</v>
      </c>
      <c r="K1161" s="3" t="s">
        <v>275</v>
      </c>
      <c r="L1161" s="3" t="s">
        <v>83</v>
      </c>
      <c r="M1161" t="b">
        <v>1</v>
      </c>
      <c r="N1161" s="3" t="s">
        <v>84</v>
      </c>
      <c r="O1161" s="3" t="s">
        <v>273</v>
      </c>
      <c r="P1161" s="3" t="s">
        <v>79</v>
      </c>
      <c r="Q1161" s="3" t="s">
        <v>116</v>
      </c>
      <c r="R1161" s="3" t="s">
        <v>116</v>
      </c>
      <c r="S1161" s="3"/>
      <c r="T1161" s="2"/>
      <c r="U1161" s="3" t="s">
        <v>81</v>
      </c>
      <c r="V1161" s="3"/>
      <c r="W1161" s="3" t="s">
        <v>39</v>
      </c>
      <c r="X1161" s="3" t="s">
        <v>40</v>
      </c>
      <c r="Y1161" s="3"/>
      <c r="Z1161" s="3"/>
      <c r="AA1161" s="3" t="s">
        <v>41</v>
      </c>
    </row>
    <row r="1162" spans="1:27" x14ac:dyDescent="0.2">
      <c r="A1162" s="5">
        <v>3928</v>
      </c>
      <c r="C1162" s="3" t="s">
        <v>2161</v>
      </c>
      <c r="D1162" s="3" t="s">
        <v>2162</v>
      </c>
      <c r="E1162" s="3" t="s">
        <v>78</v>
      </c>
      <c r="F1162" s="3" t="s">
        <v>273</v>
      </c>
      <c r="G1162" s="3" t="s">
        <v>836</v>
      </c>
      <c r="H1162" s="3" t="s">
        <v>32</v>
      </c>
      <c r="I1162" s="3" t="s">
        <v>836</v>
      </c>
      <c r="J1162" s="3" t="s">
        <v>81</v>
      </c>
      <c r="K1162" s="3" t="s">
        <v>275</v>
      </c>
      <c r="L1162" s="3" t="s">
        <v>83</v>
      </c>
      <c r="M1162" t="b">
        <v>1</v>
      </c>
      <c r="N1162" s="3" t="s">
        <v>84</v>
      </c>
      <c r="O1162" s="3" t="s">
        <v>273</v>
      </c>
      <c r="P1162" s="3" t="s">
        <v>79</v>
      </c>
      <c r="Q1162" s="3" t="s">
        <v>116</v>
      </c>
      <c r="R1162" s="3" t="s">
        <v>116</v>
      </c>
      <c r="S1162" s="3"/>
      <c r="T1162" s="2"/>
      <c r="U1162" s="3" t="s">
        <v>81</v>
      </c>
      <c r="V1162" s="3"/>
      <c r="W1162" s="3" t="s">
        <v>39</v>
      </c>
      <c r="X1162" s="3" t="s">
        <v>40</v>
      </c>
      <c r="Y1162" s="3"/>
      <c r="Z1162" s="3"/>
      <c r="AA1162" s="3" t="s">
        <v>41</v>
      </c>
    </row>
    <row r="1163" spans="1:27" x14ac:dyDescent="0.2">
      <c r="A1163" s="5">
        <v>3929</v>
      </c>
      <c r="C1163" s="3" t="s">
        <v>2163</v>
      </c>
      <c r="D1163" s="3" t="s">
        <v>2164</v>
      </c>
      <c r="E1163" s="3" t="s">
        <v>78</v>
      </c>
      <c r="F1163" s="3" t="s">
        <v>273</v>
      </c>
      <c r="G1163" s="3" t="s">
        <v>836</v>
      </c>
      <c r="H1163" s="3" t="s">
        <v>32</v>
      </c>
      <c r="I1163" s="3" t="s">
        <v>836</v>
      </c>
      <c r="J1163" s="3" t="s">
        <v>81</v>
      </c>
      <c r="K1163" s="3" t="s">
        <v>275</v>
      </c>
      <c r="L1163" s="3" t="s">
        <v>83</v>
      </c>
      <c r="M1163" t="b">
        <v>1</v>
      </c>
      <c r="N1163" s="3" t="s">
        <v>84</v>
      </c>
      <c r="O1163" s="3" t="s">
        <v>273</v>
      </c>
      <c r="P1163" s="3" t="s">
        <v>79</v>
      </c>
      <c r="Q1163" s="3" t="s">
        <v>116</v>
      </c>
      <c r="R1163" s="3" t="s">
        <v>116</v>
      </c>
      <c r="S1163" s="3"/>
      <c r="T1163" s="2"/>
      <c r="U1163" s="3" t="s">
        <v>81</v>
      </c>
      <c r="V1163" s="3"/>
      <c r="W1163" s="3" t="s">
        <v>39</v>
      </c>
      <c r="X1163" s="3" t="s">
        <v>40</v>
      </c>
      <c r="Y1163" s="3"/>
      <c r="Z1163" s="3"/>
      <c r="AA1163" s="3" t="s">
        <v>41</v>
      </c>
    </row>
    <row r="1164" spans="1:27" x14ac:dyDescent="0.2">
      <c r="A1164" s="5">
        <v>3930</v>
      </c>
      <c r="C1164" s="3" t="s">
        <v>2165</v>
      </c>
      <c r="D1164" s="3" t="s">
        <v>2166</v>
      </c>
      <c r="E1164" s="3" t="s">
        <v>78</v>
      </c>
      <c r="F1164" s="3" t="s">
        <v>273</v>
      </c>
      <c r="G1164" s="3" t="s">
        <v>836</v>
      </c>
      <c r="H1164" s="3" t="s">
        <v>32</v>
      </c>
      <c r="I1164" s="3" t="s">
        <v>836</v>
      </c>
      <c r="J1164" s="3" t="s">
        <v>81</v>
      </c>
      <c r="K1164" s="3" t="s">
        <v>275</v>
      </c>
      <c r="L1164" s="3" t="s">
        <v>83</v>
      </c>
      <c r="M1164" t="b">
        <v>1</v>
      </c>
      <c r="N1164" s="3" t="s">
        <v>84</v>
      </c>
      <c r="O1164" s="3" t="s">
        <v>273</v>
      </c>
      <c r="P1164" s="3" t="s">
        <v>79</v>
      </c>
      <c r="Q1164" s="3" t="s">
        <v>116</v>
      </c>
      <c r="R1164" s="3" t="s">
        <v>116</v>
      </c>
      <c r="S1164" s="3"/>
      <c r="T1164" s="2"/>
      <c r="U1164" s="3" t="s">
        <v>81</v>
      </c>
      <c r="V1164" s="3"/>
      <c r="W1164" s="3" t="s">
        <v>39</v>
      </c>
      <c r="X1164" s="3" t="s">
        <v>40</v>
      </c>
      <c r="Y1164" s="3"/>
      <c r="Z1164" s="3"/>
      <c r="AA1164" s="3" t="s">
        <v>41</v>
      </c>
    </row>
    <row r="1165" spans="1:27" x14ac:dyDescent="0.2">
      <c r="A1165" s="5">
        <v>3931</v>
      </c>
      <c r="C1165" s="3"/>
      <c r="D1165" s="3" t="s">
        <v>2167</v>
      </c>
      <c r="E1165" s="3" t="s">
        <v>192</v>
      </c>
      <c r="F1165" s="3" t="s">
        <v>193</v>
      </c>
      <c r="G1165" s="3" t="s">
        <v>329</v>
      </c>
      <c r="H1165" s="3" t="s">
        <v>194</v>
      </c>
      <c r="I1165" s="3" t="s">
        <v>329</v>
      </c>
      <c r="J1165" s="3" t="s">
        <v>31</v>
      </c>
      <c r="K1165" s="3" t="s">
        <v>330</v>
      </c>
      <c r="L1165" s="3" t="s">
        <v>31</v>
      </c>
      <c r="M1165" t="b">
        <v>1</v>
      </c>
      <c r="N1165" s="3" t="s">
        <v>35</v>
      </c>
      <c r="O1165" s="3" t="s">
        <v>193</v>
      </c>
      <c r="P1165" s="3" t="s">
        <v>193</v>
      </c>
      <c r="Q1165" s="3" t="s">
        <v>192</v>
      </c>
      <c r="R1165" s="3" t="s">
        <v>192</v>
      </c>
      <c r="S1165" s="3"/>
      <c r="T1165" s="2"/>
      <c r="U1165" s="3" t="s">
        <v>115</v>
      </c>
      <c r="V1165" s="3"/>
      <c r="W1165" s="3" t="s">
        <v>39</v>
      </c>
      <c r="X1165" s="3" t="s">
        <v>40</v>
      </c>
      <c r="Y1165" s="3"/>
      <c r="Z1165" s="3"/>
      <c r="AA1165" s="3" t="s">
        <v>41</v>
      </c>
    </row>
    <row r="1166" spans="1:27" x14ac:dyDescent="0.2">
      <c r="A1166" s="5">
        <v>3932</v>
      </c>
      <c r="B1166">
        <v>39411</v>
      </c>
      <c r="C1166" s="3" t="s">
        <v>2168</v>
      </c>
      <c r="D1166" s="3" t="s">
        <v>2169</v>
      </c>
      <c r="E1166" s="3" t="s">
        <v>192</v>
      </c>
      <c r="F1166" s="3" t="s">
        <v>193</v>
      </c>
      <c r="G1166" s="3" t="s">
        <v>811</v>
      </c>
      <c r="H1166" s="3" t="s">
        <v>194</v>
      </c>
      <c r="I1166" s="3" t="s">
        <v>329</v>
      </c>
      <c r="J1166" s="3" t="s">
        <v>31</v>
      </c>
      <c r="K1166" s="3" t="s">
        <v>330</v>
      </c>
      <c r="L1166" s="3" t="s">
        <v>31</v>
      </c>
      <c r="M1166" t="b">
        <v>0</v>
      </c>
      <c r="N1166" s="3" t="s">
        <v>35</v>
      </c>
      <c r="O1166" s="3" t="s">
        <v>193</v>
      </c>
      <c r="P1166" s="3" t="s">
        <v>193</v>
      </c>
      <c r="Q1166" s="3" t="s">
        <v>192</v>
      </c>
      <c r="R1166" s="3" t="s">
        <v>192</v>
      </c>
      <c r="S1166" s="3" t="s">
        <v>2170</v>
      </c>
      <c r="T1166" s="2">
        <v>2072</v>
      </c>
      <c r="U1166" s="3" t="s">
        <v>244</v>
      </c>
      <c r="V1166" s="3" t="s">
        <v>1802</v>
      </c>
      <c r="W1166" s="3" t="s">
        <v>39</v>
      </c>
      <c r="X1166" s="3" t="s">
        <v>40</v>
      </c>
      <c r="Y1166" s="3"/>
      <c r="Z1166" s="3"/>
      <c r="AA1166" s="3" t="s">
        <v>41</v>
      </c>
    </row>
    <row r="1167" spans="1:27" x14ac:dyDescent="0.2">
      <c r="A1167" s="5">
        <v>3933</v>
      </c>
      <c r="B1167">
        <v>40722</v>
      </c>
      <c r="C1167" s="3" t="s">
        <v>2171</v>
      </c>
      <c r="D1167" s="3" t="s">
        <v>2172</v>
      </c>
      <c r="E1167" s="3" t="s">
        <v>192</v>
      </c>
      <c r="F1167" s="3" t="s">
        <v>193</v>
      </c>
      <c r="G1167" s="3" t="s">
        <v>811</v>
      </c>
      <c r="H1167" s="3" t="s">
        <v>194</v>
      </c>
      <c r="I1167" s="3" t="s">
        <v>329</v>
      </c>
      <c r="J1167" s="3" t="s">
        <v>31</v>
      </c>
      <c r="K1167" s="3" t="s">
        <v>330</v>
      </c>
      <c r="L1167" s="3" t="s">
        <v>31</v>
      </c>
      <c r="M1167" t="b">
        <v>0</v>
      </c>
      <c r="N1167" s="3" t="s">
        <v>35</v>
      </c>
      <c r="O1167" s="3" t="s">
        <v>193</v>
      </c>
      <c r="P1167" s="3" t="s">
        <v>193</v>
      </c>
      <c r="Q1167" s="3" t="s">
        <v>192</v>
      </c>
      <c r="R1167" s="3" t="s">
        <v>192</v>
      </c>
      <c r="S1167" s="3" t="s">
        <v>2170</v>
      </c>
      <c r="T1167" s="2">
        <v>2072</v>
      </c>
      <c r="U1167" s="3" t="s">
        <v>95</v>
      </c>
      <c r="V1167" s="3" t="s">
        <v>1802</v>
      </c>
      <c r="W1167" s="3" t="s">
        <v>39</v>
      </c>
      <c r="X1167" s="3" t="s">
        <v>40</v>
      </c>
      <c r="Y1167" s="3"/>
      <c r="Z1167" s="3"/>
      <c r="AA1167" s="3" t="s">
        <v>41</v>
      </c>
    </row>
    <row r="1168" spans="1:27" x14ac:dyDescent="0.2">
      <c r="A1168" s="5">
        <v>3934</v>
      </c>
      <c r="B1168">
        <v>40691</v>
      </c>
      <c r="C1168" s="3" t="s">
        <v>2173</v>
      </c>
      <c r="D1168" s="3" t="s">
        <v>2174</v>
      </c>
      <c r="E1168" s="3" t="s">
        <v>192</v>
      </c>
      <c r="F1168" s="3" t="s">
        <v>193</v>
      </c>
      <c r="G1168" s="3" t="s">
        <v>329</v>
      </c>
      <c r="H1168" s="3" t="s">
        <v>194</v>
      </c>
      <c r="I1168" s="3" t="s">
        <v>329</v>
      </c>
      <c r="J1168" s="3" t="s">
        <v>31</v>
      </c>
      <c r="K1168" s="3" t="s">
        <v>330</v>
      </c>
      <c r="L1168" s="3" t="s">
        <v>31</v>
      </c>
      <c r="M1168" t="b">
        <v>1</v>
      </c>
      <c r="N1168" s="3" t="s">
        <v>35</v>
      </c>
      <c r="O1168" s="3" t="s">
        <v>193</v>
      </c>
      <c r="P1168" s="3" t="s">
        <v>193</v>
      </c>
      <c r="Q1168" s="3" t="s">
        <v>192</v>
      </c>
      <c r="R1168" s="3" t="s">
        <v>192</v>
      </c>
      <c r="S1168" s="3"/>
      <c r="T1168" s="2">
        <v>2072</v>
      </c>
      <c r="U1168" s="3" t="s">
        <v>50</v>
      </c>
      <c r="V1168" s="3"/>
      <c r="W1168" s="3" t="s">
        <v>39</v>
      </c>
      <c r="X1168" s="3" t="s">
        <v>40</v>
      </c>
      <c r="Y1168" s="3"/>
      <c r="Z1168" s="3"/>
      <c r="AA1168" s="3" t="s">
        <v>41</v>
      </c>
    </row>
    <row r="1169" spans="1:27" x14ac:dyDescent="0.2">
      <c r="A1169" s="5">
        <v>3937</v>
      </c>
      <c r="C1169" s="3" t="s">
        <v>2175</v>
      </c>
      <c r="D1169" s="3" t="s">
        <v>2176</v>
      </c>
      <c r="E1169" s="3" t="s">
        <v>29</v>
      </c>
      <c r="F1169" s="3" t="s">
        <v>53</v>
      </c>
      <c r="G1169" s="3" t="s">
        <v>47</v>
      </c>
      <c r="H1169" s="3" t="s">
        <v>32</v>
      </c>
      <c r="I1169" s="3" t="s">
        <v>47</v>
      </c>
      <c r="J1169" s="3" t="s">
        <v>48</v>
      </c>
      <c r="K1169" s="3" t="s">
        <v>49</v>
      </c>
      <c r="L1169" s="3" t="s">
        <v>50</v>
      </c>
      <c r="M1169" t="b">
        <v>1</v>
      </c>
      <c r="N1169" s="3" t="s">
        <v>35</v>
      </c>
      <c r="O1169" s="3" t="s">
        <v>53</v>
      </c>
      <c r="P1169" s="3" t="s">
        <v>53</v>
      </c>
      <c r="Q1169" s="3" t="s">
        <v>36</v>
      </c>
      <c r="R1169" s="3" t="s">
        <v>54</v>
      </c>
      <c r="S1169" s="3"/>
      <c r="T1169" s="2"/>
      <c r="U1169" s="3" t="s">
        <v>50</v>
      </c>
      <c r="V1169" s="3"/>
      <c r="W1169" s="3" t="s">
        <v>39</v>
      </c>
      <c r="X1169" s="3" t="s">
        <v>40</v>
      </c>
      <c r="Y1169" s="3"/>
      <c r="Z1169" s="3"/>
      <c r="AA1169" s="3" t="s">
        <v>41</v>
      </c>
    </row>
    <row r="1170" spans="1:27" x14ac:dyDescent="0.2">
      <c r="A1170" s="5">
        <v>3938</v>
      </c>
      <c r="B1170">
        <v>40942</v>
      </c>
      <c r="C1170" s="3" t="s">
        <v>2177</v>
      </c>
      <c r="D1170" s="3" t="s">
        <v>2178</v>
      </c>
      <c r="E1170" s="3" t="s">
        <v>867</v>
      </c>
      <c r="F1170" s="3" t="s">
        <v>868</v>
      </c>
      <c r="G1170" s="3" t="s">
        <v>47</v>
      </c>
      <c r="H1170" s="3" t="s">
        <v>32</v>
      </c>
      <c r="I1170" s="3" t="s">
        <v>47</v>
      </c>
      <c r="J1170" s="3" t="s">
        <v>48</v>
      </c>
      <c r="K1170" s="3" t="s">
        <v>49</v>
      </c>
      <c r="L1170" s="3" t="s">
        <v>50</v>
      </c>
      <c r="M1170" t="b">
        <v>1</v>
      </c>
      <c r="N1170" s="3" t="s">
        <v>73</v>
      </c>
      <c r="O1170" s="3" t="s">
        <v>868</v>
      </c>
      <c r="P1170" s="3" t="s">
        <v>868</v>
      </c>
      <c r="Q1170" s="3" t="s">
        <v>116</v>
      </c>
      <c r="R1170" s="3" t="s">
        <v>116</v>
      </c>
      <c r="S1170" s="3"/>
      <c r="T1170" s="2">
        <v>2000</v>
      </c>
      <c r="U1170" s="3" t="s">
        <v>50</v>
      </c>
      <c r="V1170" s="3"/>
      <c r="W1170" s="3" t="s">
        <v>39</v>
      </c>
      <c r="X1170" s="3" t="s">
        <v>40</v>
      </c>
      <c r="Y1170" s="3"/>
      <c r="Z1170" s="3"/>
      <c r="AA1170" s="3" t="s">
        <v>41</v>
      </c>
    </row>
    <row r="1171" spans="1:27" x14ac:dyDescent="0.2">
      <c r="A1171" s="5">
        <v>3939</v>
      </c>
      <c r="B1171">
        <v>40853</v>
      </c>
      <c r="C1171" s="3" t="s">
        <v>2179</v>
      </c>
      <c r="D1171" s="3" t="s">
        <v>2180</v>
      </c>
      <c r="E1171" s="3" t="s">
        <v>91</v>
      </c>
      <c r="F1171" s="3" t="s">
        <v>92</v>
      </c>
      <c r="G1171" s="3" t="s">
        <v>475</v>
      </c>
      <c r="H1171" s="3" t="s">
        <v>32</v>
      </c>
      <c r="I1171" s="3" t="s">
        <v>475</v>
      </c>
      <c r="J1171" s="3" t="s">
        <v>48</v>
      </c>
      <c r="K1171" s="3" t="s">
        <v>476</v>
      </c>
      <c r="L1171" s="3" t="s">
        <v>95</v>
      </c>
      <c r="M1171" t="b">
        <v>1</v>
      </c>
      <c r="N1171" s="3" t="s">
        <v>84</v>
      </c>
      <c r="O1171" s="3" t="s">
        <v>92</v>
      </c>
      <c r="P1171" s="3" t="s">
        <v>92</v>
      </c>
      <c r="Q1171" s="3" t="s">
        <v>36</v>
      </c>
      <c r="R1171" s="3" t="s">
        <v>74</v>
      </c>
      <c r="S1171" s="3"/>
      <c r="T1171" s="2">
        <v>4007</v>
      </c>
      <c r="U1171" s="3" t="s">
        <v>95</v>
      </c>
      <c r="V1171" s="3"/>
      <c r="W1171" s="3" t="s">
        <v>39</v>
      </c>
      <c r="X1171" s="3" t="s">
        <v>40</v>
      </c>
      <c r="Y1171" s="3"/>
      <c r="Z1171" s="3"/>
      <c r="AA1171" s="3" t="s">
        <v>41</v>
      </c>
    </row>
    <row r="1172" spans="1:27" x14ac:dyDescent="0.2">
      <c r="A1172" s="5">
        <v>3940</v>
      </c>
      <c r="C1172" s="3"/>
      <c r="D1172" s="3" t="s">
        <v>2181</v>
      </c>
      <c r="E1172" s="3" t="s">
        <v>91</v>
      </c>
      <c r="F1172" s="3" t="s">
        <v>92</v>
      </c>
      <c r="G1172" s="3" t="s">
        <v>100</v>
      </c>
      <c r="H1172" s="3" t="s">
        <v>32</v>
      </c>
      <c r="I1172" s="3" t="s">
        <v>100</v>
      </c>
      <c r="J1172" s="3" t="s">
        <v>48</v>
      </c>
      <c r="K1172" s="3" t="s">
        <v>101</v>
      </c>
      <c r="L1172" s="3" t="s">
        <v>95</v>
      </c>
      <c r="M1172" t="b">
        <v>1</v>
      </c>
      <c r="N1172" s="3" t="s">
        <v>84</v>
      </c>
      <c r="O1172" s="3" t="s">
        <v>92</v>
      </c>
      <c r="P1172" s="3" t="s">
        <v>92</v>
      </c>
      <c r="Q1172" s="3" t="s">
        <v>36</v>
      </c>
      <c r="R1172" s="3" t="s">
        <v>74</v>
      </c>
      <c r="S1172" s="3"/>
      <c r="T1172" s="2"/>
      <c r="U1172" s="3" t="s">
        <v>95</v>
      </c>
      <c r="V1172" s="3"/>
      <c r="W1172" s="3" t="s">
        <v>39</v>
      </c>
      <c r="X1172" s="3" t="s">
        <v>40</v>
      </c>
      <c r="Y1172" s="3"/>
      <c r="Z1172" s="3"/>
      <c r="AA1172" s="3" t="s">
        <v>41</v>
      </c>
    </row>
    <row r="1173" spans="1:27" x14ac:dyDescent="0.2">
      <c r="A1173" s="5">
        <v>3941</v>
      </c>
      <c r="B1173">
        <v>40850</v>
      </c>
      <c r="C1173" s="3" t="s">
        <v>2182</v>
      </c>
      <c r="D1173" s="3" t="s">
        <v>2183</v>
      </c>
      <c r="E1173" s="3" t="s">
        <v>91</v>
      </c>
      <c r="F1173" s="3" t="s">
        <v>92</v>
      </c>
      <c r="G1173" s="3" t="s">
        <v>100</v>
      </c>
      <c r="H1173" s="3" t="s">
        <v>32</v>
      </c>
      <c r="I1173" s="3" t="s">
        <v>100</v>
      </c>
      <c r="J1173" s="3" t="s">
        <v>48</v>
      </c>
      <c r="K1173" s="3" t="s">
        <v>101</v>
      </c>
      <c r="L1173" s="3" t="s">
        <v>95</v>
      </c>
      <c r="M1173" t="b">
        <v>1</v>
      </c>
      <c r="N1173" s="3" t="s">
        <v>84</v>
      </c>
      <c r="O1173" s="3" t="s">
        <v>92</v>
      </c>
      <c r="P1173" s="3" t="s">
        <v>92</v>
      </c>
      <c r="Q1173" s="3" t="s">
        <v>36</v>
      </c>
      <c r="R1173" s="3" t="s">
        <v>74</v>
      </c>
      <c r="S1173" s="3"/>
      <c r="T1173" s="2">
        <v>4024</v>
      </c>
      <c r="U1173" s="3" t="s">
        <v>95</v>
      </c>
      <c r="V1173" s="3"/>
      <c r="W1173" s="3" t="s">
        <v>39</v>
      </c>
      <c r="X1173" s="3" t="s">
        <v>40</v>
      </c>
      <c r="Y1173" s="3"/>
      <c r="Z1173" s="3"/>
      <c r="AA1173" s="3" t="s">
        <v>41</v>
      </c>
    </row>
    <row r="1174" spans="1:27" x14ac:dyDescent="0.2">
      <c r="A1174" s="5">
        <v>3942</v>
      </c>
      <c r="C1174" s="3" t="s">
        <v>2184</v>
      </c>
      <c r="D1174" s="3" t="s">
        <v>2185</v>
      </c>
      <c r="E1174" s="3" t="s">
        <v>71</v>
      </c>
      <c r="F1174" s="3" t="s">
        <v>72</v>
      </c>
      <c r="G1174" s="3" t="s">
        <v>47</v>
      </c>
      <c r="H1174" s="3" t="s">
        <v>32</v>
      </c>
      <c r="I1174" s="3" t="s">
        <v>47</v>
      </c>
      <c r="J1174" s="3" t="s">
        <v>48</v>
      </c>
      <c r="K1174" s="3" t="s">
        <v>49</v>
      </c>
      <c r="L1174" s="3" t="s">
        <v>50</v>
      </c>
      <c r="M1174" t="b">
        <v>1</v>
      </c>
      <c r="N1174" s="3" t="s">
        <v>73</v>
      </c>
      <c r="O1174" s="3" t="s">
        <v>72</v>
      </c>
      <c r="P1174" s="3" t="s">
        <v>72</v>
      </c>
      <c r="Q1174" s="3" t="s">
        <v>36</v>
      </c>
      <c r="R1174" s="3" t="s">
        <v>74</v>
      </c>
      <c r="S1174" s="3"/>
      <c r="T1174" s="2"/>
      <c r="U1174" s="3" t="s">
        <v>50</v>
      </c>
      <c r="V1174" s="3"/>
      <c r="W1174" s="3" t="s">
        <v>39</v>
      </c>
      <c r="X1174" s="3" t="s">
        <v>40</v>
      </c>
      <c r="Y1174" s="3"/>
      <c r="Z1174" s="3"/>
      <c r="AA1174" s="3" t="s">
        <v>41</v>
      </c>
    </row>
    <row r="1175" spans="1:27" x14ac:dyDescent="0.2">
      <c r="A1175" s="5">
        <v>3943</v>
      </c>
      <c r="C1175" s="3" t="s">
        <v>2186</v>
      </c>
      <c r="D1175" s="3" t="s">
        <v>2187</v>
      </c>
      <c r="E1175" s="3" t="s">
        <v>71</v>
      </c>
      <c r="F1175" s="3" t="s">
        <v>72</v>
      </c>
      <c r="G1175" s="3" t="s">
        <v>47</v>
      </c>
      <c r="H1175" s="3" t="s">
        <v>32</v>
      </c>
      <c r="I1175" s="3" t="s">
        <v>47</v>
      </c>
      <c r="J1175" s="3" t="s">
        <v>48</v>
      </c>
      <c r="K1175" s="3" t="s">
        <v>49</v>
      </c>
      <c r="L1175" s="3" t="s">
        <v>50</v>
      </c>
      <c r="M1175" t="b">
        <v>1</v>
      </c>
      <c r="N1175" s="3" t="s">
        <v>73</v>
      </c>
      <c r="O1175" s="3" t="s">
        <v>72</v>
      </c>
      <c r="P1175" s="3" t="s">
        <v>72</v>
      </c>
      <c r="Q1175" s="3" t="s">
        <v>36</v>
      </c>
      <c r="R1175" s="3" t="s">
        <v>74</v>
      </c>
      <c r="S1175" s="3"/>
      <c r="T1175" s="2"/>
      <c r="U1175" s="3" t="s">
        <v>50</v>
      </c>
      <c r="V1175" s="3"/>
      <c r="W1175" s="3" t="s">
        <v>39</v>
      </c>
      <c r="X1175" s="3" t="s">
        <v>40</v>
      </c>
      <c r="Y1175" s="3"/>
      <c r="Z1175" s="3"/>
      <c r="AA1175" s="3" t="s">
        <v>41</v>
      </c>
    </row>
    <row r="1176" spans="1:27" x14ac:dyDescent="0.2">
      <c r="A1176" s="5">
        <v>3944</v>
      </c>
      <c r="C1176" s="3" t="s">
        <v>2188</v>
      </c>
      <c r="D1176" s="3" t="s">
        <v>2189</v>
      </c>
      <c r="E1176" s="3" t="s">
        <v>346</v>
      </c>
      <c r="F1176" s="3" t="s">
        <v>450</v>
      </c>
      <c r="G1176" s="3" t="s">
        <v>47</v>
      </c>
      <c r="H1176" s="3" t="s">
        <v>32</v>
      </c>
      <c r="I1176" s="3" t="s">
        <v>47</v>
      </c>
      <c r="J1176" s="3" t="s">
        <v>48</v>
      </c>
      <c r="K1176" s="3" t="s">
        <v>49</v>
      </c>
      <c r="L1176" s="3" t="s">
        <v>50</v>
      </c>
      <c r="M1176" t="b">
        <v>1</v>
      </c>
      <c r="N1176" s="3" t="s">
        <v>73</v>
      </c>
      <c r="O1176" s="3" t="s">
        <v>450</v>
      </c>
      <c r="P1176" s="3" t="s">
        <v>124</v>
      </c>
      <c r="Q1176" s="3" t="s">
        <v>36</v>
      </c>
      <c r="R1176" s="3" t="s">
        <v>74</v>
      </c>
      <c r="S1176" s="3"/>
      <c r="T1176" s="2"/>
      <c r="U1176" s="3" t="s">
        <v>50</v>
      </c>
      <c r="V1176" s="3"/>
      <c r="W1176" s="3" t="s">
        <v>39</v>
      </c>
      <c r="X1176" s="3" t="s">
        <v>40</v>
      </c>
      <c r="Y1176" s="3"/>
      <c r="Z1176" s="3"/>
      <c r="AA1176" s="3" t="s">
        <v>41</v>
      </c>
    </row>
    <row r="1177" spans="1:27" x14ac:dyDescent="0.2">
      <c r="A1177" s="5">
        <v>3945</v>
      </c>
      <c r="B1177">
        <v>41528</v>
      </c>
      <c r="C1177" s="3" t="s">
        <v>2190</v>
      </c>
      <c r="D1177" s="3" t="s">
        <v>2191</v>
      </c>
      <c r="E1177" s="3" t="s">
        <v>1158</v>
      </c>
      <c r="F1177" s="3" t="s">
        <v>1159</v>
      </c>
      <c r="G1177" s="3" t="s">
        <v>137</v>
      </c>
      <c r="H1177" s="3" t="s">
        <v>32</v>
      </c>
      <c r="I1177" s="3" t="s">
        <v>137</v>
      </c>
      <c r="J1177" s="3" t="s">
        <v>48</v>
      </c>
      <c r="K1177" s="3" t="s">
        <v>138</v>
      </c>
      <c r="L1177" s="3" t="s">
        <v>83</v>
      </c>
      <c r="M1177" t="b">
        <v>1</v>
      </c>
      <c r="N1177" s="3" t="s">
        <v>139</v>
      </c>
      <c r="O1177" s="3" t="s">
        <v>1159</v>
      </c>
      <c r="P1177" s="3" t="s">
        <v>1159</v>
      </c>
      <c r="Q1177" s="3" t="s">
        <v>36</v>
      </c>
      <c r="R1177" s="3" t="s">
        <v>74</v>
      </c>
      <c r="S1177" s="3"/>
      <c r="T1177" s="2">
        <v>6019</v>
      </c>
      <c r="U1177" s="3" t="s">
        <v>83</v>
      </c>
      <c r="V1177" s="3"/>
      <c r="W1177" s="3" t="s">
        <v>39</v>
      </c>
      <c r="X1177" s="3" t="s">
        <v>40</v>
      </c>
      <c r="Y1177" s="3"/>
      <c r="Z1177" s="3">
        <v>2147</v>
      </c>
      <c r="AA1177" s="3" t="s">
        <v>221</v>
      </c>
    </row>
    <row r="1178" spans="1:27" x14ac:dyDescent="0.2">
      <c r="A1178" s="5">
        <v>3946</v>
      </c>
      <c r="C1178" s="3" t="s">
        <v>2192</v>
      </c>
      <c r="D1178" s="3" t="s">
        <v>2193</v>
      </c>
      <c r="E1178" s="3" t="s">
        <v>346</v>
      </c>
      <c r="F1178" s="3" t="s">
        <v>450</v>
      </c>
      <c r="G1178" s="3" t="s">
        <v>113</v>
      </c>
      <c r="H1178" s="3" t="s">
        <v>32</v>
      </c>
      <c r="I1178" s="3" t="s">
        <v>113</v>
      </c>
      <c r="J1178" s="3" t="s">
        <v>48</v>
      </c>
      <c r="K1178" s="3" t="s">
        <v>114</v>
      </c>
      <c r="L1178" s="3" t="s">
        <v>115</v>
      </c>
      <c r="M1178" t="b">
        <v>1</v>
      </c>
      <c r="N1178" s="3" t="s">
        <v>73</v>
      </c>
      <c r="O1178" s="3" t="s">
        <v>450</v>
      </c>
      <c r="P1178" s="3" t="s">
        <v>124</v>
      </c>
      <c r="Q1178" s="3" t="s">
        <v>36</v>
      </c>
      <c r="R1178" s="3" t="s">
        <v>74</v>
      </c>
      <c r="S1178" s="3"/>
      <c r="T1178" s="2"/>
      <c r="U1178" s="3" t="s">
        <v>115</v>
      </c>
      <c r="V1178" s="3"/>
      <c r="W1178" s="3" t="s">
        <v>39</v>
      </c>
      <c r="X1178" s="3" t="s">
        <v>40</v>
      </c>
      <c r="Y1178" s="3"/>
      <c r="Z1178" s="3"/>
      <c r="AA1178" s="3" t="s">
        <v>41</v>
      </c>
    </row>
    <row r="1179" spans="1:27" x14ac:dyDescent="0.2">
      <c r="A1179" s="5">
        <v>3947</v>
      </c>
      <c r="C1179" s="3" t="s">
        <v>2194</v>
      </c>
      <c r="D1179" s="3" t="s">
        <v>2195</v>
      </c>
      <c r="E1179" s="3" t="s">
        <v>346</v>
      </c>
      <c r="F1179" s="3" t="s">
        <v>450</v>
      </c>
      <c r="G1179" s="3" t="s">
        <v>113</v>
      </c>
      <c r="H1179" s="3" t="s">
        <v>32</v>
      </c>
      <c r="I1179" s="3" t="s">
        <v>113</v>
      </c>
      <c r="J1179" s="3" t="s">
        <v>48</v>
      </c>
      <c r="K1179" s="3" t="s">
        <v>114</v>
      </c>
      <c r="L1179" s="3" t="s">
        <v>115</v>
      </c>
      <c r="M1179" t="b">
        <v>1</v>
      </c>
      <c r="N1179" s="3" t="s">
        <v>73</v>
      </c>
      <c r="O1179" s="3" t="s">
        <v>450</v>
      </c>
      <c r="P1179" s="3" t="s">
        <v>124</v>
      </c>
      <c r="Q1179" s="3" t="s">
        <v>36</v>
      </c>
      <c r="R1179" s="3" t="s">
        <v>74</v>
      </c>
      <c r="S1179" s="3"/>
      <c r="T1179" s="2"/>
      <c r="U1179" s="3" t="s">
        <v>115</v>
      </c>
      <c r="V1179" s="3"/>
      <c r="W1179" s="3" t="s">
        <v>39</v>
      </c>
      <c r="X1179" s="3" t="s">
        <v>40</v>
      </c>
      <c r="Y1179" s="3"/>
      <c r="Z1179" s="3"/>
      <c r="AA1179" s="3" t="s">
        <v>41</v>
      </c>
    </row>
    <row r="1180" spans="1:27" x14ac:dyDescent="0.2">
      <c r="A1180" s="5">
        <v>3948</v>
      </c>
      <c r="B1180">
        <v>41114</v>
      </c>
      <c r="C1180" s="3" t="s">
        <v>2196</v>
      </c>
      <c r="D1180" s="3" t="s">
        <v>2197</v>
      </c>
      <c r="E1180" s="3" t="s">
        <v>123</v>
      </c>
      <c r="F1180" s="3" t="s">
        <v>124</v>
      </c>
      <c r="G1180" s="3" t="s">
        <v>113</v>
      </c>
      <c r="H1180" s="3" t="s">
        <v>32</v>
      </c>
      <c r="I1180" s="3" t="s">
        <v>113</v>
      </c>
      <c r="J1180" s="3" t="s">
        <v>48</v>
      </c>
      <c r="K1180" s="3" t="s">
        <v>114</v>
      </c>
      <c r="L1180" s="3" t="s">
        <v>115</v>
      </c>
      <c r="M1180" t="b">
        <v>0</v>
      </c>
      <c r="N1180" s="3" t="s">
        <v>73</v>
      </c>
      <c r="O1180" s="3" t="s">
        <v>124</v>
      </c>
      <c r="P1180" s="3" t="s">
        <v>124</v>
      </c>
      <c r="Q1180" s="3" t="s">
        <v>36</v>
      </c>
      <c r="R1180" s="3" t="s">
        <v>74</v>
      </c>
      <c r="S1180" s="3"/>
      <c r="T1180" s="2">
        <v>3000</v>
      </c>
      <c r="U1180" s="3" t="s">
        <v>115</v>
      </c>
      <c r="V1180" s="3"/>
      <c r="W1180" s="3" t="s">
        <v>39</v>
      </c>
      <c r="X1180" s="3" t="s">
        <v>40</v>
      </c>
      <c r="Y1180" s="3"/>
      <c r="Z1180" s="3">
        <v>2624</v>
      </c>
      <c r="AA1180" s="3" t="s">
        <v>986</v>
      </c>
    </row>
    <row r="1181" spans="1:27" x14ac:dyDescent="0.2">
      <c r="A1181" s="5">
        <v>3949</v>
      </c>
      <c r="C1181" s="3" t="s">
        <v>2198</v>
      </c>
      <c r="D1181" s="3" t="s">
        <v>2199</v>
      </c>
      <c r="E1181" s="3" t="s">
        <v>346</v>
      </c>
      <c r="F1181" s="3" t="s">
        <v>450</v>
      </c>
      <c r="G1181" s="3" t="s">
        <v>113</v>
      </c>
      <c r="H1181" s="3" t="s">
        <v>32</v>
      </c>
      <c r="I1181" s="3" t="s">
        <v>113</v>
      </c>
      <c r="J1181" s="3" t="s">
        <v>48</v>
      </c>
      <c r="K1181" s="3" t="s">
        <v>114</v>
      </c>
      <c r="L1181" s="3" t="s">
        <v>115</v>
      </c>
      <c r="M1181" t="b">
        <v>1</v>
      </c>
      <c r="N1181" s="3" t="s">
        <v>73</v>
      </c>
      <c r="O1181" s="3" t="s">
        <v>450</v>
      </c>
      <c r="P1181" s="3" t="s">
        <v>124</v>
      </c>
      <c r="Q1181" s="3" t="s">
        <v>36</v>
      </c>
      <c r="R1181" s="3" t="s">
        <v>74</v>
      </c>
      <c r="S1181" s="3"/>
      <c r="T1181" s="2"/>
      <c r="U1181" s="3" t="s">
        <v>115</v>
      </c>
      <c r="V1181" s="3"/>
      <c r="W1181" s="3" t="s">
        <v>39</v>
      </c>
      <c r="X1181" s="3" t="s">
        <v>40</v>
      </c>
      <c r="Y1181" s="3"/>
      <c r="Z1181" s="3"/>
      <c r="AA1181" s="3" t="s">
        <v>41</v>
      </c>
    </row>
    <row r="1182" spans="1:27" x14ac:dyDescent="0.2">
      <c r="A1182" s="5">
        <v>3950</v>
      </c>
      <c r="B1182">
        <v>41112</v>
      </c>
      <c r="C1182" s="3" t="s">
        <v>2200</v>
      </c>
      <c r="D1182" s="3" t="s">
        <v>2201</v>
      </c>
      <c r="E1182" s="3" t="s">
        <v>346</v>
      </c>
      <c r="F1182" s="3" t="s">
        <v>450</v>
      </c>
      <c r="G1182" s="3" t="s">
        <v>113</v>
      </c>
      <c r="H1182" s="3" t="s">
        <v>32</v>
      </c>
      <c r="I1182" s="3" t="s">
        <v>113</v>
      </c>
      <c r="J1182" s="3" t="s">
        <v>48</v>
      </c>
      <c r="K1182" s="3" t="s">
        <v>114</v>
      </c>
      <c r="L1182" s="3" t="s">
        <v>115</v>
      </c>
      <c r="M1182" t="b">
        <v>1</v>
      </c>
      <c r="N1182" s="3" t="s">
        <v>73</v>
      </c>
      <c r="O1182" s="3" t="s">
        <v>450</v>
      </c>
      <c r="P1182" s="3" t="s">
        <v>124</v>
      </c>
      <c r="Q1182" s="3" t="s">
        <v>36</v>
      </c>
      <c r="R1182" s="3" t="s">
        <v>74</v>
      </c>
      <c r="S1182" s="3"/>
      <c r="T1182" s="2">
        <v>3000</v>
      </c>
      <c r="U1182" s="3" t="s">
        <v>115</v>
      </c>
      <c r="V1182" s="3"/>
      <c r="W1182" s="3" t="s">
        <v>39</v>
      </c>
      <c r="X1182" s="3" t="s">
        <v>40</v>
      </c>
      <c r="Y1182" s="3"/>
      <c r="Z1182" s="3">
        <v>2638</v>
      </c>
      <c r="AA1182" s="3" t="s">
        <v>316</v>
      </c>
    </row>
    <row r="1183" spans="1:27" x14ac:dyDescent="0.2">
      <c r="A1183" s="5">
        <v>3951</v>
      </c>
      <c r="B1183">
        <v>40757</v>
      </c>
      <c r="C1183" s="3" t="s">
        <v>2202</v>
      </c>
      <c r="D1183" s="3" t="s">
        <v>2203</v>
      </c>
      <c r="E1183" s="3" t="s">
        <v>346</v>
      </c>
      <c r="F1183" s="3" t="s">
        <v>1325</v>
      </c>
      <c r="G1183" s="3" t="s">
        <v>31</v>
      </c>
      <c r="H1183" s="3" t="s">
        <v>32</v>
      </c>
      <c r="I1183" s="3" t="s">
        <v>33</v>
      </c>
      <c r="J1183" s="3" t="s">
        <v>31</v>
      </c>
      <c r="K1183" s="3" t="s">
        <v>34</v>
      </c>
      <c r="L1183" s="3" t="s">
        <v>31</v>
      </c>
      <c r="M1183" t="b">
        <v>1</v>
      </c>
      <c r="N1183" s="3" t="s">
        <v>84</v>
      </c>
      <c r="O1183" s="3" t="s">
        <v>1325</v>
      </c>
      <c r="P1183" s="3" t="s">
        <v>1325</v>
      </c>
      <c r="Q1183" s="3" t="s">
        <v>1326</v>
      </c>
      <c r="R1183" s="3" t="s">
        <v>1327</v>
      </c>
      <c r="S1183" s="3"/>
      <c r="T1183" s="2">
        <v>2072</v>
      </c>
      <c r="U1183" s="3" t="s">
        <v>31</v>
      </c>
      <c r="V1183" s="3"/>
      <c r="W1183" s="3" t="s">
        <v>39</v>
      </c>
      <c r="X1183" s="3" t="s">
        <v>40</v>
      </c>
      <c r="Y1183" s="3"/>
      <c r="Z1183" s="3">
        <v>2876</v>
      </c>
      <c r="AA1183" s="3" t="s">
        <v>43</v>
      </c>
    </row>
    <row r="1184" spans="1:27" x14ac:dyDescent="0.2">
      <c r="A1184" s="5">
        <v>3952</v>
      </c>
      <c r="B1184">
        <v>40834</v>
      </c>
      <c r="C1184" s="3" t="s">
        <v>2204</v>
      </c>
      <c r="D1184" s="3" t="s">
        <v>2205</v>
      </c>
      <c r="E1184" s="3" t="s">
        <v>346</v>
      </c>
      <c r="F1184" s="3" t="s">
        <v>1325</v>
      </c>
      <c r="G1184" s="3" t="s">
        <v>31</v>
      </c>
      <c r="H1184" s="3" t="s">
        <v>32</v>
      </c>
      <c r="I1184" s="3" t="s">
        <v>33</v>
      </c>
      <c r="J1184" s="3" t="s">
        <v>31</v>
      </c>
      <c r="K1184" s="3" t="s">
        <v>34</v>
      </c>
      <c r="L1184" s="3" t="s">
        <v>31</v>
      </c>
      <c r="M1184" t="b">
        <v>1</v>
      </c>
      <c r="N1184" s="3" t="s">
        <v>84</v>
      </c>
      <c r="O1184" s="3" t="s">
        <v>1325</v>
      </c>
      <c r="P1184" s="3" t="s">
        <v>1325</v>
      </c>
      <c r="Q1184" s="3" t="s">
        <v>1326</v>
      </c>
      <c r="R1184" s="3" t="s">
        <v>1327</v>
      </c>
      <c r="S1184" s="3" t="s">
        <v>348</v>
      </c>
      <c r="T1184" s="2">
        <v>2072</v>
      </c>
      <c r="U1184" s="3" t="s">
        <v>31</v>
      </c>
      <c r="V1184" s="3"/>
      <c r="W1184" s="3" t="s">
        <v>39</v>
      </c>
      <c r="X1184" s="3" t="s">
        <v>40</v>
      </c>
      <c r="Y1184" s="3"/>
      <c r="Z1184" s="3">
        <v>4742</v>
      </c>
      <c r="AA1184" s="3" t="s">
        <v>43</v>
      </c>
    </row>
    <row r="1185" spans="1:27" x14ac:dyDescent="0.2">
      <c r="A1185" s="5">
        <v>3953</v>
      </c>
      <c r="B1185">
        <v>39797</v>
      </c>
      <c r="C1185" s="3" t="s">
        <v>2206</v>
      </c>
      <c r="D1185" s="3" t="s">
        <v>2207</v>
      </c>
      <c r="E1185" s="3" t="s">
        <v>346</v>
      </c>
      <c r="F1185" s="3" t="s">
        <v>1325</v>
      </c>
      <c r="G1185" s="3" t="s">
        <v>31</v>
      </c>
      <c r="H1185" s="3" t="s">
        <v>32</v>
      </c>
      <c r="I1185" s="3" t="s">
        <v>33</v>
      </c>
      <c r="J1185" s="3" t="s">
        <v>31</v>
      </c>
      <c r="K1185" s="3" t="s">
        <v>34</v>
      </c>
      <c r="L1185" s="3" t="s">
        <v>31</v>
      </c>
      <c r="M1185" t="b">
        <v>1</v>
      </c>
      <c r="N1185" s="3" t="s">
        <v>84</v>
      </c>
      <c r="O1185" s="3" t="s">
        <v>1325</v>
      </c>
      <c r="P1185" s="3" t="s">
        <v>1325</v>
      </c>
      <c r="Q1185" s="3" t="s">
        <v>1326</v>
      </c>
      <c r="R1185" s="3" t="s">
        <v>1327</v>
      </c>
      <c r="S1185" s="3"/>
      <c r="T1185" s="2">
        <v>2072</v>
      </c>
      <c r="U1185" s="3" t="s">
        <v>31</v>
      </c>
      <c r="V1185" s="3"/>
      <c r="W1185" s="3" t="s">
        <v>39</v>
      </c>
      <c r="X1185" s="3" t="s">
        <v>40</v>
      </c>
      <c r="Y1185" s="3"/>
      <c r="Z1185" s="3">
        <v>2886</v>
      </c>
      <c r="AA1185" s="3" t="s">
        <v>43</v>
      </c>
    </row>
    <row r="1186" spans="1:27" x14ac:dyDescent="0.2">
      <c r="A1186" s="5">
        <v>3954</v>
      </c>
      <c r="C1186" s="3" t="s">
        <v>2208</v>
      </c>
      <c r="D1186" s="3" t="s">
        <v>2209</v>
      </c>
      <c r="E1186" s="3" t="s">
        <v>346</v>
      </c>
      <c r="F1186" s="3" t="s">
        <v>1325</v>
      </c>
      <c r="G1186" s="3" t="s">
        <v>31</v>
      </c>
      <c r="H1186" s="3" t="s">
        <v>32</v>
      </c>
      <c r="I1186" s="3" t="s">
        <v>33</v>
      </c>
      <c r="J1186" s="3" t="s">
        <v>31</v>
      </c>
      <c r="K1186" s="3" t="s">
        <v>34</v>
      </c>
      <c r="L1186" s="3" t="s">
        <v>31</v>
      </c>
      <c r="M1186" t="b">
        <v>1</v>
      </c>
      <c r="N1186" s="3" t="s">
        <v>84</v>
      </c>
      <c r="O1186" s="3" t="s">
        <v>1325</v>
      </c>
      <c r="P1186" s="3" t="s">
        <v>1325</v>
      </c>
      <c r="Q1186" s="3" t="s">
        <v>1326</v>
      </c>
      <c r="R1186" s="3" t="s">
        <v>1327</v>
      </c>
      <c r="S1186" s="3"/>
      <c r="T1186" s="2"/>
      <c r="U1186" s="3" t="s">
        <v>31</v>
      </c>
      <c r="V1186" s="3"/>
      <c r="W1186" s="3" t="s">
        <v>39</v>
      </c>
      <c r="X1186" s="3" t="s">
        <v>40</v>
      </c>
      <c r="Y1186" s="3"/>
      <c r="Z1186" s="3"/>
      <c r="AA1186" s="3" t="s">
        <v>41</v>
      </c>
    </row>
    <row r="1187" spans="1:27" x14ac:dyDescent="0.2">
      <c r="A1187" s="5">
        <v>3955</v>
      </c>
      <c r="C1187" s="3" t="s">
        <v>2210</v>
      </c>
      <c r="D1187" s="3" t="s">
        <v>2211</v>
      </c>
      <c r="E1187" s="3" t="s">
        <v>346</v>
      </c>
      <c r="F1187" s="3" t="s">
        <v>1325</v>
      </c>
      <c r="G1187" s="3" t="s">
        <v>31</v>
      </c>
      <c r="H1187" s="3" t="s">
        <v>32</v>
      </c>
      <c r="I1187" s="3" t="s">
        <v>33</v>
      </c>
      <c r="J1187" s="3" t="s">
        <v>31</v>
      </c>
      <c r="K1187" s="3" t="s">
        <v>34</v>
      </c>
      <c r="L1187" s="3" t="s">
        <v>31</v>
      </c>
      <c r="M1187" t="b">
        <v>1</v>
      </c>
      <c r="N1187" s="3" t="s">
        <v>84</v>
      </c>
      <c r="O1187" s="3" t="s">
        <v>1325</v>
      </c>
      <c r="P1187" s="3" t="s">
        <v>1325</v>
      </c>
      <c r="Q1187" s="3" t="s">
        <v>1326</v>
      </c>
      <c r="R1187" s="3" t="s">
        <v>1327</v>
      </c>
      <c r="S1187" s="3"/>
      <c r="T1187" s="2"/>
      <c r="U1187" s="3" t="s">
        <v>31</v>
      </c>
      <c r="V1187" s="3"/>
      <c r="W1187" s="3" t="s">
        <v>39</v>
      </c>
      <c r="X1187" s="3" t="s">
        <v>40</v>
      </c>
      <c r="Y1187" s="3"/>
      <c r="Z1187" s="3"/>
      <c r="AA1187" s="3" t="s">
        <v>41</v>
      </c>
    </row>
    <row r="1188" spans="1:27" x14ac:dyDescent="0.2">
      <c r="A1188" s="5">
        <v>3956</v>
      </c>
      <c r="C1188" s="3" t="s">
        <v>2212</v>
      </c>
      <c r="D1188" s="3" t="s">
        <v>2213</v>
      </c>
      <c r="E1188" s="3" t="s">
        <v>346</v>
      </c>
      <c r="F1188" s="3" t="s">
        <v>1325</v>
      </c>
      <c r="G1188" s="3" t="s">
        <v>31</v>
      </c>
      <c r="H1188" s="3" t="s">
        <v>32</v>
      </c>
      <c r="I1188" s="3" t="s">
        <v>33</v>
      </c>
      <c r="J1188" s="3" t="s">
        <v>31</v>
      </c>
      <c r="K1188" s="3" t="s">
        <v>34</v>
      </c>
      <c r="L1188" s="3" t="s">
        <v>31</v>
      </c>
      <c r="M1188" t="b">
        <v>1</v>
      </c>
      <c r="N1188" s="3" t="s">
        <v>84</v>
      </c>
      <c r="O1188" s="3" t="s">
        <v>1325</v>
      </c>
      <c r="P1188" s="3" t="s">
        <v>1325</v>
      </c>
      <c r="Q1188" s="3" t="s">
        <v>1326</v>
      </c>
      <c r="R1188" s="3" t="s">
        <v>1327</v>
      </c>
      <c r="S1188" s="3"/>
      <c r="T1188" s="2"/>
      <c r="U1188" s="3" t="s">
        <v>31</v>
      </c>
      <c r="V1188" s="3"/>
      <c r="W1188" s="3" t="s">
        <v>39</v>
      </c>
      <c r="X1188" s="3" t="s">
        <v>40</v>
      </c>
      <c r="Y1188" s="3"/>
      <c r="Z1188" s="3"/>
      <c r="AA1188" s="3" t="s">
        <v>41</v>
      </c>
    </row>
    <row r="1189" spans="1:27" x14ac:dyDescent="0.2">
      <c r="A1189" s="5">
        <v>3958</v>
      </c>
      <c r="C1189" s="3"/>
      <c r="D1189" s="3" t="s">
        <v>2214</v>
      </c>
      <c r="E1189" s="3" t="s">
        <v>57</v>
      </c>
      <c r="F1189" s="3" t="s">
        <v>58</v>
      </c>
      <c r="G1189" s="3" t="s">
        <v>100</v>
      </c>
      <c r="H1189" s="3" t="s">
        <v>60</v>
      </c>
      <c r="I1189" s="3" t="s">
        <v>100</v>
      </c>
      <c r="J1189" s="3" t="s">
        <v>48</v>
      </c>
      <c r="K1189" s="3" t="s">
        <v>101</v>
      </c>
      <c r="L1189" s="3" t="s">
        <v>95</v>
      </c>
      <c r="M1189" t="b">
        <v>1</v>
      </c>
      <c r="N1189" s="3" t="s">
        <v>35</v>
      </c>
      <c r="O1189" s="3" t="s">
        <v>58</v>
      </c>
      <c r="P1189" s="3" t="s">
        <v>61</v>
      </c>
      <c r="Q1189" s="3" t="s">
        <v>62</v>
      </c>
      <c r="R1189" s="3" t="s">
        <v>63</v>
      </c>
      <c r="S1189" s="3"/>
      <c r="T1189" s="2"/>
      <c r="U1189" s="3" t="s">
        <v>95</v>
      </c>
      <c r="V1189" s="3"/>
      <c r="W1189" s="3" t="s">
        <v>39</v>
      </c>
      <c r="X1189" s="3" t="s">
        <v>40</v>
      </c>
      <c r="Y1189" s="3"/>
      <c r="Z1189" s="3"/>
      <c r="AA1189" s="3" t="s">
        <v>41</v>
      </c>
    </row>
    <row r="1190" spans="1:27" x14ac:dyDescent="0.2">
      <c r="A1190" s="5">
        <v>3959</v>
      </c>
      <c r="C1190" s="3" t="s">
        <v>2215</v>
      </c>
      <c r="D1190" s="3" t="s">
        <v>2216</v>
      </c>
      <c r="E1190" s="3" t="s">
        <v>46</v>
      </c>
      <c r="F1190" s="3" t="s">
        <v>46</v>
      </c>
      <c r="G1190" s="3" t="s">
        <v>235</v>
      </c>
      <c r="H1190" s="3" t="s">
        <v>32</v>
      </c>
      <c r="I1190" s="3" t="s">
        <v>236</v>
      </c>
      <c r="J1190" s="3" t="s">
        <v>48</v>
      </c>
      <c r="K1190" s="3" t="s">
        <v>237</v>
      </c>
      <c r="L1190" s="3" t="s">
        <v>83</v>
      </c>
      <c r="M1190" t="b">
        <v>1</v>
      </c>
      <c r="N1190" s="3" t="s">
        <v>46</v>
      </c>
      <c r="O1190" s="3" t="s">
        <v>46</v>
      </c>
      <c r="P1190" s="3" t="s">
        <v>46</v>
      </c>
      <c r="Q1190" s="3" t="s">
        <v>46</v>
      </c>
      <c r="R1190" s="3" t="s">
        <v>46</v>
      </c>
      <c r="S1190" s="3"/>
      <c r="T1190" s="2"/>
      <c r="U1190" s="3" t="s">
        <v>83</v>
      </c>
      <c r="V1190" s="3"/>
      <c r="W1190" s="3" t="s">
        <v>39</v>
      </c>
      <c r="X1190" s="3" t="s">
        <v>40</v>
      </c>
      <c r="Y1190" s="3"/>
      <c r="Z1190" s="3"/>
      <c r="AA1190" s="3" t="s">
        <v>41</v>
      </c>
    </row>
    <row r="1191" spans="1:27" x14ac:dyDescent="0.2">
      <c r="A1191" s="5">
        <v>3960</v>
      </c>
      <c r="B1191">
        <v>40789</v>
      </c>
      <c r="C1191" s="3" t="s">
        <v>2217</v>
      </c>
      <c r="D1191" s="3" t="s">
        <v>2218</v>
      </c>
      <c r="E1191" s="3" t="s">
        <v>123</v>
      </c>
      <c r="F1191" s="3" t="s">
        <v>136</v>
      </c>
      <c r="G1191" s="3" t="s">
        <v>235</v>
      </c>
      <c r="H1191" s="3" t="s">
        <v>32</v>
      </c>
      <c r="I1191" s="3" t="s">
        <v>236</v>
      </c>
      <c r="J1191" s="3" t="s">
        <v>48</v>
      </c>
      <c r="K1191" s="3" t="s">
        <v>237</v>
      </c>
      <c r="L1191" s="3" t="s">
        <v>83</v>
      </c>
      <c r="M1191" t="b">
        <v>1</v>
      </c>
      <c r="N1191" s="3" t="s">
        <v>139</v>
      </c>
      <c r="O1191" s="3" t="s">
        <v>136</v>
      </c>
      <c r="P1191" s="3" t="s">
        <v>140</v>
      </c>
      <c r="Q1191" s="3" t="s">
        <v>36</v>
      </c>
      <c r="R1191" s="3" t="s">
        <v>74</v>
      </c>
      <c r="S1191" s="3"/>
      <c r="T1191" s="2">
        <v>6009</v>
      </c>
      <c r="U1191" s="3" t="s">
        <v>83</v>
      </c>
      <c r="V1191" s="3"/>
      <c r="W1191" s="3" t="s">
        <v>39</v>
      </c>
      <c r="X1191" s="3" t="s">
        <v>40</v>
      </c>
      <c r="Y1191" s="3"/>
      <c r="Z1191" s="3">
        <v>2084</v>
      </c>
      <c r="AA1191" s="3" t="s">
        <v>221</v>
      </c>
    </row>
    <row r="1192" spans="1:27" x14ac:dyDescent="0.2">
      <c r="A1192" s="5">
        <v>3961</v>
      </c>
      <c r="C1192" s="3"/>
      <c r="D1192" s="3" t="s">
        <v>2219</v>
      </c>
      <c r="E1192" s="3" t="s">
        <v>66</v>
      </c>
      <c r="F1192" s="3" t="s">
        <v>67</v>
      </c>
      <c r="G1192" s="3" t="s">
        <v>47</v>
      </c>
      <c r="H1192" s="3" t="s">
        <v>32</v>
      </c>
      <c r="I1192" s="3" t="s">
        <v>47</v>
      </c>
      <c r="J1192" s="3" t="s">
        <v>48</v>
      </c>
      <c r="K1192" s="3" t="s">
        <v>49</v>
      </c>
      <c r="L1192" s="3" t="s">
        <v>50</v>
      </c>
      <c r="M1192" t="b">
        <v>1</v>
      </c>
      <c r="N1192" s="3" t="s">
        <v>35</v>
      </c>
      <c r="O1192" s="3" t="s">
        <v>67</v>
      </c>
      <c r="P1192" s="3" t="s">
        <v>67</v>
      </c>
      <c r="Q1192" s="3" t="s">
        <v>68</v>
      </c>
      <c r="R1192" s="3" t="s">
        <v>69</v>
      </c>
      <c r="S1192" s="3"/>
      <c r="T1192" s="2"/>
      <c r="U1192" s="3" t="s">
        <v>50</v>
      </c>
      <c r="V1192" s="3"/>
      <c r="W1192" s="3" t="s">
        <v>39</v>
      </c>
      <c r="X1192" s="3" t="s">
        <v>40</v>
      </c>
      <c r="Y1192" s="3"/>
      <c r="Z1192" s="3"/>
      <c r="AA1192" s="3" t="s">
        <v>41</v>
      </c>
    </row>
    <row r="1193" spans="1:27" x14ac:dyDescent="0.2">
      <c r="A1193" s="5">
        <v>3963</v>
      </c>
      <c r="C1193" s="3" t="s">
        <v>2220</v>
      </c>
      <c r="D1193" s="3" t="s">
        <v>2221</v>
      </c>
      <c r="E1193" s="3" t="s">
        <v>66</v>
      </c>
      <c r="F1193" s="3" t="s">
        <v>67</v>
      </c>
      <c r="G1193" s="3" t="s">
        <v>47</v>
      </c>
      <c r="H1193" s="3" t="s">
        <v>32</v>
      </c>
      <c r="I1193" s="3" t="s">
        <v>47</v>
      </c>
      <c r="J1193" s="3" t="s">
        <v>48</v>
      </c>
      <c r="K1193" s="3" t="s">
        <v>49</v>
      </c>
      <c r="L1193" s="3" t="s">
        <v>50</v>
      </c>
      <c r="M1193" t="b">
        <v>1</v>
      </c>
      <c r="N1193" s="3" t="s">
        <v>35</v>
      </c>
      <c r="O1193" s="3" t="s">
        <v>67</v>
      </c>
      <c r="P1193" s="3" t="s">
        <v>67</v>
      </c>
      <c r="Q1193" s="3" t="s">
        <v>68</v>
      </c>
      <c r="R1193" s="3" t="s">
        <v>69</v>
      </c>
      <c r="S1193" s="3"/>
      <c r="T1193" s="2"/>
      <c r="U1193" s="3" t="s">
        <v>50</v>
      </c>
      <c r="V1193" s="3"/>
      <c r="W1193" s="3" t="s">
        <v>39</v>
      </c>
      <c r="X1193" s="3" t="s">
        <v>40</v>
      </c>
      <c r="Y1193" s="3"/>
      <c r="Z1193" s="3"/>
      <c r="AA1193" s="3" t="s">
        <v>41</v>
      </c>
    </row>
    <row r="1194" spans="1:27" x14ac:dyDescent="0.2">
      <c r="A1194" s="5">
        <v>3964</v>
      </c>
      <c r="C1194" s="3" t="s">
        <v>2222</v>
      </c>
      <c r="D1194" s="3" t="s">
        <v>2223</v>
      </c>
      <c r="E1194" s="3" t="s">
        <v>66</v>
      </c>
      <c r="F1194" s="3" t="s">
        <v>67</v>
      </c>
      <c r="G1194" s="3" t="s">
        <v>47</v>
      </c>
      <c r="H1194" s="3" t="s">
        <v>32</v>
      </c>
      <c r="I1194" s="3" t="s">
        <v>47</v>
      </c>
      <c r="J1194" s="3" t="s">
        <v>48</v>
      </c>
      <c r="K1194" s="3" t="s">
        <v>49</v>
      </c>
      <c r="L1194" s="3" t="s">
        <v>50</v>
      </c>
      <c r="M1194" t="b">
        <v>1</v>
      </c>
      <c r="N1194" s="3" t="s">
        <v>35</v>
      </c>
      <c r="O1194" s="3" t="s">
        <v>67</v>
      </c>
      <c r="P1194" s="3" t="s">
        <v>67</v>
      </c>
      <c r="Q1194" s="3" t="s">
        <v>68</v>
      </c>
      <c r="R1194" s="3" t="s">
        <v>69</v>
      </c>
      <c r="S1194" s="3"/>
      <c r="T1194" s="2"/>
      <c r="U1194" s="3" t="s">
        <v>50</v>
      </c>
      <c r="V1194" s="3"/>
      <c r="W1194" s="3" t="s">
        <v>39</v>
      </c>
      <c r="X1194" s="3" t="s">
        <v>40</v>
      </c>
      <c r="Y1194" s="3"/>
      <c r="Z1194" s="3"/>
      <c r="AA1194" s="3" t="s">
        <v>41</v>
      </c>
    </row>
    <row r="1195" spans="1:27" x14ac:dyDescent="0.2">
      <c r="A1195" s="5">
        <v>3965</v>
      </c>
      <c r="C1195" s="3"/>
      <c r="D1195" s="3" t="s">
        <v>2224</v>
      </c>
      <c r="E1195" s="3" t="s">
        <v>91</v>
      </c>
      <c r="F1195" s="3" t="s">
        <v>92</v>
      </c>
      <c r="G1195" s="3" t="s">
        <v>224</v>
      </c>
      <c r="H1195" s="3" t="s">
        <v>32</v>
      </c>
      <c r="I1195" s="3" t="s">
        <v>224</v>
      </c>
      <c r="J1195" s="3" t="s">
        <v>48</v>
      </c>
      <c r="K1195" s="3" t="s">
        <v>225</v>
      </c>
      <c r="L1195" s="3" t="s">
        <v>95</v>
      </c>
      <c r="M1195" t="b">
        <v>1</v>
      </c>
      <c r="N1195" s="3" t="s">
        <v>84</v>
      </c>
      <c r="O1195" s="3" t="s">
        <v>92</v>
      </c>
      <c r="P1195" s="3" t="s">
        <v>92</v>
      </c>
      <c r="Q1195" s="3" t="s">
        <v>36</v>
      </c>
      <c r="R1195" s="3" t="s">
        <v>74</v>
      </c>
      <c r="S1195" s="3"/>
      <c r="T1195" s="2"/>
      <c r="U1195" s="3" t="s">
        <v>95</v>
      </c>
      <c r="V1195" s="3"/>
      <c r="W1195" s="3" t="s">
        <v>39</v>
      </c>
      <c r="X1195" s="3" t="s">
        <v>40</v>
      </c>
      <c r="Y1195" s="3"/>
      <c r="Z1195" s="3"/>
      <c r="AA1195" s="3" t="s">
        <v>41</v>
      </c>
    </row>
    <row r="1196" spans="1:27" x14ac:dyDescent="0.2">
      <c r="A1196" s="5">
        <v>3966</v>
      </c>
      <c r="C1196" s="3" t="s">
        <v>2225</v>
      </c>
      <c r="D1196" s="3" t="s">
        <v>2226</v>
      </c>
      <c r="E1196" s="3" t="s">
        <v>91</v>
      </c>
      <c r="F1196" s="3" t="s">
        <v>92</v>
      </c>
      <c r="G1196" s="3" t="s">
        <v>224</v>
      </c>
      <c r="H1196" s="3" t="s">
        <v>32</v>
      </c>
      <c r="I1196" s="3" t="s">
        <v>224</v>
      </c>
      <c r="J1196" s="3" t="s">
        <v>48</v>
      </c>
      <c r="K1196" s="3" t="s">
        <v>225</v>
      </c>
      <c r="L1196" s="3" t="s">
        <v>95</v>
      </c>
      <c r="M1196" t="b">
        <v>1</v>
      </c>
      <c r="N1196" s="3" t="s">
        <v>84</v>
      </c>
      <c r="O1196" s="3" t="s">
        <v>92</v>
      </c>
      <c r="P1196" s="3" t="s">
        <v>92</v>
      </c>
      <c r="Q1196" s="3" t="s">
        <v>36</v>
      </c>
      <c r="R1196" s="3" t="s">
        <v>74</v>
      </c>
      <c r="S1196" s="3"/>
      <c r="T1196" s="2"/>
      <c r="U1196" s="3" t="s">
        <v>95</v>
      </c>
      <c r="V1196" s="3"/>
      <c r="W1196" s="3" t="s">
        <v>39</v>
      </c>
      <c r="X1196" s="3" t="s">
        <v>40</v>
      </c>
      <c r="Y1196" s="3"/>
      <c r="Z1196" s="3">
        <v>1381</v>
      </c>
      <c r="AA1196" s="3" t="s">
        <v>639</v>
      </c>
    </row>
    <row r="1197" spans="1:27" x14ac:dyDescent="0.2">
      <c r="A1197" s="5">
        <v>3967</v>
      </c>
      <c r="B1197">
        <v>40546</v>
      </c>
      <c r="C1197" s="3" t="s">
        <v>2227</v>
      </c>
      <c r="D1197" s="3" t="s">
        <v>2228</v>
      </c>
      <c r="E1197" s="3" t="s">
        <v>91</v>
      </c>
      <c r="F1197" s="3" t="s">
        <v>92</v>
      </c>
      <c r="G1197" s="3" t="s">
        <v>224</v>
      </c>
      <c r="H1197" s="3" t="s">
        <v>32</v>
      </c>
      <c r="I1197" s="3" t="s">
        <v>224</v>
      </c>
      <c r="J1197" s="3" t="s">
        <v>48</v>
      </c>
      <c r="K1197" s="3" t="s">
        <v>225</v>
      </c>
      <c r="L1197" s="3" t="s">
        <v>95</v>
      </c>
      <c r="M1197" t="b">
        <v>0</v>
      </c>
      <c r="N1197" s="3" t="s">
        <v>84</v>
      </c>
      <c r="O1197" s="3" t="s">
        <v>92</v>
      </c>
      <c r="P1197" s="3" t="s">
        <v>92</v>
      </c>
      <c r="Q1197" s="3" t="s">
        <v>36</v>
      </c>
      <c r="R1197" s="3" t="s">
        <v>74</v>
      </c>
      <c r="S1197" s="3"/>
      <c r="T1197" s="2">
        <v>4001</v>
      </c>
      <c r="U1197" s="3" t="s">
        <v>95</v>
      </c>
      <c r="V1197" s="3"/>
      <c r="W1197" s="3" t="s">
        <v>39</v>
      </c>
      <c r="X1197" s="3" t="s">
        <v>40</v>
      </c>
      <c r="Y1197" s="3"/>
      <c r="Z1197" s="3">
        <v>1386</v>
      </c>
      <c r="AA1197" s="3" t="s">
        <v>221</v>
      </c>
    </row>
    <row r="1198" spans="1:27" x14ac:dyDescent="0.2">
      <c r="A1198" s="5">
        <v>3968</v>
      </c>
      <c r="C1198" s="3" t="s">
        <v>2229</v>
      </c>
      <c r="D1198" s="3" t="s">
        <v>2230</v>
      </c>
      <c r="E1198" s="3" t="s">
        <v>91</v>
      </c>
      <c r="F1198" s="3" t="s">
        <v>92</v>
      </c>
      <c r="G1198" s="3" t="s">
        <v>224</v>
      </c>
      <c r="H1198" s="3" t="s">
        <v>32</v>
      </c>
      <c r="I1198" s="3" t="s">
        <v>224</v>
      </c>
      <c r="J1198" s="3" t="s">
        <v>48</v>
      </c>
      <c r="K1198" s="3" t="s">
        <v>225</v>
      </c>
      <c r="L1198" s="3" t="s">
        <v>95</v>
      </c>
      <c r="M1198" t="b">
        <v>1</v>
      </c>
      <c r="N1198" s="3" t="s">
        <v>84</v>
      </c>
      <c r="O1198" s="3" t="s">
        <v>92</v>
      </c>
      <c r="P1198" s="3" t="s">
        <v>92</v>
      </c>
      <c r="Q1198" s="3" t="s">
        <v>36</v>
      </c>
      <c r="R1198" s="3" t="s">
        <v>74</v>
      </c>
      <c r="S1198" s="3"/>
      <c r="T1198" s="2"/>
      <c r="U1198" s="3" t="s">
        <v>95</v>
      </c>
      <c r="V1198" s="3"/>
      <c r="W1198" s="3" t="s">
        <v>39</v>
      </c>
      <c r="X1198" s="3" t="s">
        <v>40</v>
      </c>
      <c r="Y1198" s="3"/>
      <c r="Z1198" s="3">
        <v>1389</v>
      </c>
      <c r="AA1198" s="3" t="s">
        <v>639</v>
      </c>
    </row>
    <row r="1199" spans="1:27" x14ac:dyDescent="0.2">
      <c r="A1199" s="5">
        <v>3969</v>
      </c>
      <c r="C1199" s="3"/>
      <c r="D1199" s="3" t="s">
        <v>2231</v>
      </c>
      <c r="E1199" s="3" t="s">
        <v>91</v>
      </c>
      <c r="F1199" s="3" t="s">
        <v>92</v>
      </c>
      <c r="G1199" s="3" t="s">
        <v>224</v>
      </c>
      <c r="H1199" s="3" t="s">
        <v>32</v>
      </c>
      <c r="I1199" s="3" t="s">
        <v>224</v>
      </c>
      <c r="J1199" s="3" t="s">
        <v>48</v>
      </c>
      <c r="K1199" s="3" t="s">
        <v>225</v>
      </c>
      <c r="L1199" s="3" t="s">
        <v>95</v>
      </c>
      <c r="M1199" t="b">
        <v>1</v>
      </c>
      <c r="N1199" s="3" t="s">
        <v>84</v>
      </c>
      <c r="O1199" s="3" t="s">
        <v>92</v>
      </c>
      <c r="P1199" s="3" t="s">
        <v>92</v>
      </c>
      <c r="Q1199" s="3" t="s">
        <v>36</v>
      </c>
      <c r="R1199" s="3" t="s">
        <v>74</v>
      </c>
      <c r="S1199" s="3"/>
      <c r="T1199" s="2"/>
      <c r="U1199" s="3" t="s">
        <v>95</v>
      </c>
      <c r="V1199" s="3"/>
      <c r="W1199" s="3" t="s">
        <v>39</v>
      </c>
      <c r="X1199" s="3" t="s">
        <v>40</v>
      </c>
      <c r="Y1199" s="3"/>
      <c r="Z1199" s="3"/>
      <c r="AA1199" s="3" t="s">
        <v>41</v>
      </c>
    </row>
    <row r="1200" spans="1:27" x14ac:dyDescent="0.2">
      <c r="A1200" s="5">
        <v>3970</v>
      </c>
      <c r="B1200">
        <v>41863</v>
      </c>
      <c r="C1200" s="3" t="s">
        <v>2232</v>
      </c>
      <c r="D1200" s="3" t="s">
        <v>2233</v>
      </c>
      <c r="E1200" s="3" t="s">
        <v>71</v>
      </c>
      <c r="F1200" s="3" t="s">
        <v>72</v>
      </c>
      <c r="G1200" s="3" t="s">
        <v>395</v>
      </c>
      <c r="H1200" s="3" t="s">
        <v>32</v>
      </c>
      <c r="I1200" s="3" t="s">
        <v>395</v>
      </c>
      <c r="J1200" s="3" t="s">
        <v>48</v>
      </c>
      <c r="K1200" s="3" t="s">
        <v>49</v>
      </c>
      <c r="L1200" s="3" t="s">
        <v>50</v>
      </c>
      <c r="M1200" t="b">
        <v>0</v>
      </c>
      <c r="N1200" s="3" t="s">
        <v>73</v>
      </c>
      <c r="O1200" s="3" t="s">
        <v>72</v>
      </c>
      <c r="P1200" s="3" t="s">
        <v>72</v>
      </c>
      <c r="Q1200" s="3" t="s">
        <v>36</v>
      </c>
      <c r="R1200" s="3" t="s">
        <v>74</v>
      </c>
      <c r="S1200" s="3"/>
      <c r="T1200" s="2">
        <v>2001</v>
      </c>
      <c r="U1200" s="3" t="s">
        <v>50</v>
      </c>
      <c r="V1200" s="3"/>
      <c r="W1200" s="3" t="s">
        <v>39</v>
      </c>
      <c r="X1200" s="3" t="s">
        <v>40</v>
      </c>
      <c r="Y1200" s="3"/>
      <c r="Z1200" s="3">
        <v>2926</v>
      </c>
      <c r="AA1200" s="3" t="s">
        <v>221</v>
      </c>
    </row>
    <row r="1201" spans="1:27" x14ac:dyDescent="0.2">
      <c r="A1201" s="5">
        <v>3971</v>
      </c>
      <c r="C1201" s="3" t="s">
        <v>2234</v>
      </c>
      <c r="D1201" s="3" t="s">
        <v>2235</v>
      </c>
      <c r="E1201" s="3" t="s">
        <v>71</v>
      </c>
      <c r="F1201" s="3" t="s">
        <v>72</v>
      </c>
      <c r="G1201" s="3" t="s">
        <v>201</v>
      </c>
      <c r="H1201" s="3" t="s">
        <v>32</v>
      </c>
      <c r="I1201" s="3" t="s">
        <v>201</v>
      </c>
      <c r="J1201" s="3" t="s">
        <v>48</v>
      </c>
      <c r="K1201" s="3" t="s">
        <v>202</v>
      </c>
      <c r="L1201" s="3" t="s">
        <v>50</v>
      </c>
      <c r="M1201" t="b">
        <v>1</v>
      </c>
      <c r="N1201" s="3" t="s">
        <v>73</v>
      </c>
      <c r="O1201" s="3" t="s">
        <v>72</v>
      </c>
      <c r="P1201" s="3" t="s">
        <v>72</v>
      </c>
      <c r="Q1201" s="3" t="s">
        <v>36</v>
      </c>
      <c r="R1201" s="3" t="s">
        <v>74</v>
      </c>
      <c r="S1201" s="3"/>
      <c r="T1201" s="2"/>
      <c r="U1201" s="3" t="s">
        <v>50</v>
      </c>
      <c r="V1201" s="3"/>
      <c r="W1201" s="3" t="s">
        <v>39</v>
      </c>
      <c r="X1201" s="3" t="s">
        <v>40</v>
      </c>
      <c r="Y1201" s="3"/>
      <c r="Z1201" s="3"/>
      <c r="AA1201" s="3" t="s">
        <v>41</v>
      </c>
    </row>
    <row r="1202" spans="1:27" x14ac:dyDescent="0.2">
      <c r="A1202" s="5">
        <v>3972</v>
      </c>
      <c r="C1202" s="3"/>
      <c r="D1202" s="3" t="s">
        <v>2236</v>
      </c>
      <c r="E1202" s="3" t="s">
        <v>71</v>
      </c>
      <c r="F1202" s="3" t="s">
        <v>72</v>
      </c>
      <c r="G1202" s="3" t="s">
        <v>201</v>
      </c>
      <c r="H1202" s="3" t="s">
        <v>32</v>
      </c>
      <c r="I1202" s="3" t="s">
        <v>201</v>
      </c>
      <c r="J1202" s="3" t="s">
        <v>48</v>
      </c>
      <c r="K1202" s="3" t="s">
        <v>202</v>
      </c>
      <c r="L1202" s="3" t="s">
        <v>50</v>
      </c>
      <c r="M1202" t="b">
        <v>1</v>
      </c>
      <c r="N1202" s="3" t="s">
        <v>73</v>
      </c>
      <c r="O1202" s="3" t="s">
        <v>72</v>
      </c>
      <c r="P1202" s="3" t="s">
        <v>72</v>
      </c>
      <c r="Q1202" s="3" t="s">
        <v>36</v>
      </c>
      <c r="R1202" s="3" t="s">
        <v>74</v>
      </c>
      <c r="S1202" s="3"/>
      <c r="T1202" s="2"/>
      <c r="U1202" s="3" t="s">
        <v>50</v>
      </c>
      <c r="V1202" s="3"/>
      <c r="W1202" s="3" t="s">
        <v>39</v>
      </c>
      <c r="X1202" s="3" t="s">
        <v>40</v>
      </c>
      <c r="Y1202" s="3"/>
      <c r="Z1202" s="3"/>
      <c r="AA1202" s="3" t="s">
        <v>41</v>
      </c>
    </row>
    <row r="1203" spans="1:27" x14ac:dyDescent="0.2">
      <c r="A1203" s="5">
        <v>3973</v>
      </c>
      <c r="C1203" s="3" t="s">
        <v>2237</v>
      </c>
      <c r="D1203" s="3" t="s">
        <v>2238</v>
      </c>
      <c r="E1203" s="3" t="s">
        <v>71</v>
      </c>
      <c r="F1203" s="3" t="s">
        <v>72</v>
      </c>
      <c r="G1203" s="3" t="s">
        <v>201</v>
      </c>
      <c r="H1203" s="3" t="s">
        <v>32</v>
      </c>
      <c r="I1203" s="3" t="s">
        <v>201</v>
      </c>
      <c r="J1203" s="3" t="s">
        <v>48</v>
      </c>
      <c r="K1203" s="3" t="s">
        <v>202</v>
      </c>
      <c r="L1203" s="3" t="s">
        <v>50</v>
      </c>
      <c r="M1203" t="b">
        <v>1</v>
      </c>
      <c r="N1203" s="3" t="s">
        <v>73</v>
      </c>
      <c r="O1203" s="3" t="s">
        <v>72</v>
      </c>
      <c r="P1203" s="3" t="s">
        <v>72</v>
      </c>
      <c r="Q1203" s="3" t="s">
        <v>36</v>
      </c>
      <c r="R1203" s="3" t="s">
        <v>74</v>
      </c>
      <c r="S1203" s="3"/>
      <c r="T1203" s="2"/>
      <c r="U1203" s="3" t="s">
        <v>50</v>
      </c>
      <c r="V1203" s="3"/>
      <c r="W1203" s="3" t="s">
        <v>39</v>
      </c>
      <c r="X1203" s="3" t="s">
        <v>40</v>
      </c>
      <c r="Y1203" s="3"/>
      <c r="Z1203" s="3"/>
      <c r="AA1203" s="3" t="s">
        <v>41</v>
      </c>
    </row>
    <row r="1204" spans="1:27" x14ac:dyDescent="0.2">
      <c r="A1204" s="5">
        <v>3974</v>
      </c>
      <c r="C1204" s="3" t="s">
        <v>2239</v>
      </c>
      <c r="D1204" s="3" t="s">
        <v>2240</v>
      </c>
      <c r="E1204" s="3" t="s">
        <v>71</v>
      </c>
      <c r="F1204" s="3" t="s">
        <v>72</v>
      </c>
      <c r="G1204" s="3" t="s">
        <v>201</v>
      </c>
      <c r="H1204" s="3" t="s">
        <v>32</v>
      </c>
      <c r="I1204" s="3" t="s">
        <v>201</v>
      </c>
      <c r="J1204" s="3" t="s">
        <v>48</v>
      </c>
      <c r="K1204" s="3" t="s">
        <v>202</v>
      </c>
      <c r="L1204" s="3" t="s">
        <v>50</v>
      </c>
      <c r="M1204" t="b">
        <v>1</v>
      </c>
      <c r="N1204" s="3" t="s">
        <v>73</v>
      </c>
      <c r="O1204" s="3" t="s">
        <v>72</v>
      </c>
      <c r="P1204" s="3" t="s">
        <v>72</v>
      </c>
      <c r="Q1204" s="3" t="s">
        <v>36</v>
      </c>
      <c r="R1204" s="3" t="s">
        <v>74</v>
      </c>
      <c r="S1204" s="3"/>
      <c r="T1204" s="2"/>
      <c r="U1204" s="3" t="s">
        <v>50</v>
      </c>
      <c r="V1204" s="3"/>
      <c r="W1204" s="3" t="s">
        <v>39</v>
      </c>
      <c r="X1204" s="3" t="s">
        <v>40</v>
      </c>
      <c r="Y1204" s="3"/>
      <c r="Z1204" s="3"/>
      <c r="AA1204" s="3" t="s">
        <v>41</v>
      </c>
    </row>
    <row r="1205" spans="1:27" x14ac:dyDescent="0.2">
      <c r="A1205" s="5">
        <v>3975</v>
      </c>
      <c r="C1205" s="3" t="s">
        <v>2241</v>
      </c>
      <c r="D1205" s="3" t="s">
        <v>2242</v>
      </c>
      <c r="E1205" s="3" t="s">
        <v>71</v>
      </c>
      <c r="F1205" s="3" t="s">
        <v>375</v>
      </c>
      <c r="G1205" s="3" t="s">
        <v>201</v>
      </c>
      <c r="H1205" s="3" t="s">
        <v>32</v>
      </c>
      <c r="I1205" s="3" t="s">
        <v>201</v>
      </c>
      <c r="J1205" s="3" t="s">
        <v>48</v>
      </c>
      <c r="K1205" s="3" t="s">
        <v>202</v>
      </c>
      <c r="L1205" s="3" t="s">
        <v>50</v>
      </c>
      <c r="M1205" t="b">
        <v>1</v>
      </c>
      <c r="N1205" s="3" t="s">
        <v>73</v>
      </c>
      <c r="O1205" s="3" t="s">
        <v>375</v>
      </c>
      <c r="P1205" s="3" t="s">
        <v>72</v>
      </c>
      <c r="Q1205" s="3" t="s">
        <v>36</v>
      </c>
      <c r="R1205" s="3" t="s">
        <v>74</v>
      </c>
      <c r="S1205" s="3"/>
      <c r="T1205" s="2"/>
      <c r="U1205" s="3" t="s">
        <v>50</v>
      </c>
      <c r="V1205" s="3"/>
      <c r="W1205" s="3" t="s">
        <v>39</v>
      </c>
      <c r="X1205" s="3" t="s">
        <v>40</v>
      </c>
      <c r="Y1205" s="3"/>
      <c r="Z1205" s="3"/>
      <c r="AA1205" s="3" t="s">
        <v>41</v>
      </c>
    </row>
    <row r="1206" spans="1:27" x14ac:dyDescent="0.2">
      <c r="A1206" s="5">
        <v>3976</v>
      </c>
      <c r="C1206" s="3" t="s">
        <v>2243</v>
      </c>
      <c r="D1206" s="3" t="s">
        <v>2244</v>
      </c>
      <c r="E1206" s="3" t="s">
        <v>71</v>
      </c>
      <c r="F1206" s="3" t="s">
        <v>375</v>
      </c>
      <c r="G1206" s="3" t="s">
        <v>201</v>
      </c>
      <c r="H1206" s="3" t="s">
        <v>32</v>
      </c>
      <c r="I1206" s="3" t="s">
        <v>201</v>
      </c>
      <c r="J1206" s="3" t="s">
        <v>48</v>
      </c>
      <c r="K1206" s="3" t="s">
        <v>202</v>
      </c>
      <c r="L1206" s="3" t="s">
        <v>50</v>
      </c>
      <c r="M1206" t="b">
        <v>1</v>
      </c>
      <c r="N1206" s="3" t="s">
        <v>73</v>
      </c>
      <c r="O1206" s="3" t="s">
        <v>375</v>
      </c>
      <c r="P1206" s="3" t="s">
        <v>72</v>
      </c>
      <c r="Q1206" s="3" t="s">
        <v>36</v>
      </c>
      <c r="R1206" s="3" t="s">
        <v>74</v>
      </c>
      <c r="S1206" s="3"/>
      <c r="T1206" s="2"/>
      <c r="U1206" s="3" t="s">
        <v>50</v>
      </c>
      <c r="V1206" s="3"/>
      <c r="W1206" s="3" t="s">
        <v>39</v>
      </c>
      <c r="X1206" s="3" t="s">
        <v>40</v>
      </c>
      <c r="Y1206" s="3"/>
      <c r="Z1206" s="3"/>
      <c r="AA1206" s="3" t="s">
        <v>41</v>
      </c>
    </row>
    <row r="1207" spans="1:27" x14ac:dyDescent="0.2">
      <c r="A1207" s="5">
        <v>3977</v>
      </c>
      <c r="C1207" s="3" t="s">
        <v>2245</v>
      </c>
      <c r="D1207" s="3" t="s">
        <v>2246</v>
      </c>
      <c r="E1207" s="3" t="s">
        <v>71</v>
      </c>
      <c r="F1207" s="3" t="s">
        <v>375</v>
      </c>
      <c r="G1207" s="3" t="s">
        <v>201</v>
      </c>
      <c r="H1207" s="3" t="s">
        <v>32</v>
      </c>
      <c r="I1207" s="3" t="s">
        <v>201</v>
      </c>
      <c r="J1207" s="3" t="s">
        <v>48</v>
      </c>
      <c r="K1207" s="3" t="s">
        <v>202</v>
      </c>
      <c r="L1207" s="3" t="s">
        <v>50</v>
      </c>
      <c r="M1207" t="b">
        <v>1</v>
      </c>
      <c r="N1207" s="3" t="s">
        <v>73</v>
      </c>
      <c r="O1207" s="3" t="s">
        <v>375</v>
      </c>
      <c r="P1207" s="3" t="s">
        <v>72</v>
      </c>
      <c r="Q1207" s="3" t="s">
        <v>36</v>
      </c>
      <c r="R1207" s="3" t="s">
        <v>74</v>
      </c>
      <c r="S1207" s="3"/>
      <c r="T1207" s="2"/>
      <c r="U1207" s="3" t="s">
        <v>50</v>
      </c>
      <c r="V1207" s="3"/>
      <c r="W1207" s="3" t="s">
        <v>39</v>
      </c>
      <c r="X1207" s="3" t="s">
        <v>40</v>
      </c>
      <c r="Y1207" s="3"/>
      <c r="Z1207" s="3"/>
      <c r="AA1207" s="3" t="s">
        <v>41</v>
      </c>
    </row>
    <row r="1208" spans="1:27" x14ac:dyDescent="0.2">
      <c r="A1208" s="5">
        <v>3978</v>
      </c>
      <c r="C1208" s="3" t="s">
        <v>2247</v>
      </c>
      <c r="D1208" s="3" t="s">
        <v>2248</v>
      </c>
      <c r="E1208" s="3" t="s">
        <v>71</v>
      </c>
      <c r="F1208" s="3" t="s">
        <v>375</v>
      </c>
      <c r="G1208" s="3" t="s">
        <v>201</v>
      </c>
      <c r="H1208" s="3" t="s">
        <v>32</v>
      </c>
      <c r="I1208" s="3" t="s">
        <v>201</v>
      </c>
      <c r="J1208" s="3" t="s">
        <v>48</v>
      </c>
      <c r="K1208" s="3" t="s">
        <v>202</v>
      </c>
      <c r="L1208" s="3" t="s">
        <v>50</v>
      </c>
      <c r="M1208" t="b">
        <v>1</v>
      </c>
      <c r="N1208" s="3" t="s">
        <v>73</v>
      </c>
      <c r="O1208" s="3" t="s">
        <v>375</v>
      </c>
      <c r="P1208" s="3" t="s">
        <v>72</v>
      </c>
      <c r="Q1208" s="3" t="s">
        <v>36</v>
      </c>
      <c r="R1208" s="3" t="s">
        <v>74</v>
      </c>
      <c r="S1208" s="3"/>
      <c r="T1208" s="2"/>
      <c r="U1208" s="3" t="s">
        <v>50</v>
      </c>
      <c r="V1208" s="3"/>
      <c r="W1208" s="3" t="s">
        <v>39</v>
      </c>
      <c r="X1208" s="3" t="s">
        <v>40</v>
      </c>
      <c r="Y1208" s="3"/>
      <c r="Z1208" s="3"/>
      <c r="AA1208" s="3" t="s">
        <v>41</v>
      </c>
    </row>
    <row r="1209" spans="1:27" x14ac:dyDescent="0.2">
      <c r="A1209" s="5">
        <v>3979</v>
      </c>
      <c r="C1209" s="3" t="s">
        <v>2249</v>
      </c>
      <c r="D1209" s="3" t="s">
        <v>2250</v>
      </c>
      <c r="E1209" s="3" t="s">
        <v>71</v>
      </c>
      <c r="F1209" s="3" t="s">
        <v>375</v>
      </c>
      <c r="G1209" s="3" t="s">
        <v>201</v>
      </c>
      <c r="H1209" s="3" t="s">
        <v>32</v>
      </c>
      <c r="I1209" s="3" t="s">
        <v>201</v>
      </c>
      <c r="J1209" s="3" t="s">
        <v>48</v>
      </c>
      <c r="K1209" s="3" t="s">
        <v>202</v>
      </c>
      <c r="L1209" s="3" t="s">
        <v>50</v>
      </c>
      <c r="M1209" t="b">
        <v>1</v>
      </c>
      <c r="N1209" s="3" t="s">
        <v>73</v>
      </c>
      <c r="O1209" s="3" t="s">
        <v>375</v>
      </c>
      <c r="P1209" s="3" t="s">
        <v>72</v>
      </c>
      <c r="Q1209" s="3" t="s">
        <v>36</v>
      </c>
      <c r="R1209" s="3" t="s">
        <v>74</v>
      </c>
      <c r="S1209" s="3"/>
      <c r="T1209" s="2"/>
      <c r="U1209" s="3" t="s">
        <v>50</v>
      </c>
      <c r="V1209" s="3"/>
      <c r="W1209" s="3" t="s">
        <v>39</v>
      </c>
      <c r="X1209" s="3" t="s">
        <v>40</v>
      </c>
      <c r="Y1209" s="3"/>
      <c r="Z1209" s="3"/>
      <c r="AA1209" s="3" t="s">
        <v>41</v>
      </c>
    </row>
    <row r="1210" spans="1:27" x14ac:dyDescent="0.2">
      <c r="A1210" s="5">
        <v>3980</v>
      </c>
      <c r="C1210" s="3" t="s">
        <v>2251</v>
      </c>
      <c r="D1210" s="3" t="s">
        <v>2252</v>
      </c>
      <c r="E1210" s="3" t="s">
        <v>71</v>
      </c>
      <c r="F1210" s="3" t="s">
        <v>72</v>
      </c>
      <c r="G1210" s="3" t="s">
        <v>201</v>
      </c>
      <c r="H1210" s="3" t="s">
        <v>32</v>
      </c>
      <c r="I1210" s="3" t="s">
        <v>201</v>
      </c>
      <c r="J1210" s="3" t="s">
        <v>48</v>
      </c>
      <c r="K1210" s="3" t="s">
        <v>202</v>
      </c>
      <c r="L1210" s="3" t="s">
        <v>50</v>
      </c>
      <c r="M1210" t="b">
        <v>1</v>
      </c>
      <c r="N1210" s="3" t="s">
        <v>73</v>
      </c>
      <c r="O1210" s="3" t="s">
        <v>72</v>
      </c>
      <c r="P1210" s="3" t="s">
        <v>72</v>
      </c>
      <c r="Q1210" s="3" t="s">
        <v>36</v>
      </c>
      <c r="R1210" s="3" t="s">
        <v>74</v>
      </c>
      <c r="S1210" s="3"/>
      <c r="T1210" s="2"/>
      <c r="U1210" s="3" t="s">
        <v>50</v>
      </c>
      <c r="V1210" s="3"/>
      <c r="W1210" s="3" t="s">
        <v>39</v>
      </c>
      <c r="X1210" s="3" t="s">
        <v>40</v>
      </c>
      <c r="Y1210" s="3"/>
      <c r="Z1210" s="3"/>
      <c r="AA1210" s="3" t="s">
        <v>41</v>
      </c>
    </row>
    <row r="1211" spans="1:27" x14ac:dyDescent="0.2">
      <c r="A1211" s="5">
        <v>3982</v>
      </c>
      <c r="C1211" s="3"/>
      <c r="D1211" s="3" t="s">
        <v>2253</v>
      </c>
      <c r="E1211" s="3" t="s">
        <v>71</v>
      </c>
      <c r="F1211" s="3" t="s">
        <v>72</v>
      </c>
      <c r="G1211" s="3" t="s">
        <v>47</v>
      </c>
      <c r="H1211" s="3" t="s">
        <v>32</v>
      </c>
      <c r="I1211" s="3" t="s">
        <v>47</v>
      </c>
      <c r="J1211" s="3" t="s">
        <v>48</v>
      </c>
      <c r="K1211" s="3" t="s">
        <v>49</v>
      </c>
      <c r="L1211" s="3" t="s">
        <v>50</v>
      </c>
      <c r="M1211" t="b">
        <v>1</v>
      </c>
      <c r="N1211" s="3" t="s">
        <v>73</v>
      </c>
      <c r="O1211" s="3" t="s">
        <v>72</v>
      </c>
      <c r="P1211" s="3" t="s">
        <v>72</v>
      </c>
      <c r="Q1211" s="3" t="s">
        <v>36</v>
      </c>
      <c r="R1211" s="3" t="s">
        <v>74</v>
      </c>
      <c r="S1211" s="3"/>
      <c r="T1211" s="2"/>
      <c r="U1211" s="3" t="s">
        <v>50</v>
      </c>
      <c r="V1211" s="3"/>
      <c r="W1211" s="3" t="s">
        <v>39</v>
      </c>
      <c r="X1211" s="3" t="s">
        <v>40</v>
      </c>
      <c r="Y1211" s="3"/>
      <c r="Z1211" s="3"/>
      <c r="AA1211" s="3" t="s">
        <v>41</v>
      </c>
    </row>
    <row r="1212" spans="1:27" x14ac:dyDescent="0.2">
      <c r="A1212" s="5">
        <v>3983</v>
      </c>
      <c r="C1212" s="3" t="s">
        <v>2254</v>
      </c>
      <c r="D1212" s="3" t="s">
        <v>2255</v>
      </c>
      <c r="E1212" s="3" t="s">
        <v>71</v>
      </c>
      <c r="F1212" s="3" t="s">
        <v>72</v>
      </c>
      <c r="G1212" s="3" t="s">
        <v>47</v>
      </c>
      <c r="H1212" s="3" t="s">
        <v>32</v>
      </c>
      <c r="I1212" s="3" t="s">
        <v>47</v>
      </c>
      <c r="J1212" s="3" t="s">
        <v>48</v>
      </c>
      <c r="K1212" s="3" t="s">
        <v>49</v>
      </c>
      <c r="L1212" s="3" t="s">
        <v>50</v>
      </c>
      <c r="M1212" t="b">
        <v>1</v>
      </c>
      <c r="N1212" s="3" t="s">
        <v>73</v>
      </c>
      <c r="O1212" s="3" t="s">
        <v>72</v>
      </c>
      <c r="P1212" s="3" t="s">
        <v>72</v>
      </c>
      <c r="Q1212" s="3" t="s">
        <v>36</v>
      </c>
      <c r="R1212" s="3" t="s">
        <v>74</v>
      </c>
      <c r="S1212" s="3"/>
      <c r="T1212" s="2"/>
      <c r="U1212" s="3" t="s">
        <v>50</v>
      </c>
      <c r="V1212" s="3"/>
      <c r="W1212" s="3" t="s">
        <v>39</v>
      </c>
      <c r="X1212" s="3" t="s">
        <v>40</v>
      </c>
      <c r="Y1212" s="3"/>
      <c r="Z1212" s="3"/>
      <c r="AA1212" s="3" t="s">
        <v>41</v>
      </c>
    </row>
    <row r="1213" spans="1:27" x14ac:dyDescent="0.2">
      <c r="A1213" s="5">
        <v>3984</v>
      </c>
      <c r="C1213" s="3" t="s">
        <v>2256</v>
      </c>
      <c r="D1213" s="3" t="s">
        <v>2257</v>
      </c>
      <c r="E1213" s="3" t="s">
        <v>71</v>
      </c>
      <c r="F1213" s="3" t="s">
        <v>72</v>
      </c>
      <c r="G1213" s="3" t="s">
        <v>47</v>
      </c>
      <c r="H1213" s="3" t="s">
        <v>32</v>
      </c>
      <c r="I1213" s="3" t="s">
        <v>47</v>
      </c>
      <c r="J1213" s="3" t="s">
        <v>48</v>
      </c>
      <c r="K1213" s="3" t="s">
        <v>49</v>
      </c>
      <c r="L1213" s="3" t="s">
        <v>50</v>
      </c>
      <c r="M1213" t="b">
        <v>1</v>
      </c>
      <c r="N1213" s="3" t="s">
        <v>73</v>
      </c>
      <c r="O1213" s="3" t="s">
        <v>72</v>
      </c>
      <c r="P1213" s="3" t="s">
        <v>72</v>
      </c>
      <c r="Q1213" s="3" t="s">
        <v>36</v>
      </c>
      <c r="R1213" s="3" t="s">
        <v>74</v>
      </c>
      <c r="S1213" s="3"/>
      <c r="T1213" s="2"/>
      <c r="U1213" s="3" t="s">
        <v>50</v>
      </c>
      <c r="V1213" s="3"/>
      <c r="W1213" s="3" t="s">
        <v>39</v>
      </c>
      <c r="X1213" s="3" t="s">
        <v>40</v>
      </c>
      <c r="Y1213" s="3"/>
      <c r="Z1213" s="3"/>
      <c r="AA1213" s="3" t="s">
        <v>41</v>
      </c>
    </row>
    <row r="1214" spans="1:27" x14ac:dyDescent="0.2">
      <c r="A1214" s="5">
        <v>3985</v>
      </c>
      <c r="C1214" s="3" t="s">
        <v>2258</v>
      </c>
      <c r="D1214" s="3" t="s">
        <v>2259</v>
      </c>
      <c r="E1214" s="3" t="s">
        <v>71</v>
      </c>
      <c r="F1214" s="3" t="s">
        <v>72</v>
      </c>
      <c r="G1214" s="3" t="s">
        <v>47</v>
      </c>
      <c r="H1214" s="3" t="s">
        <v>32</v>
      </c>
      <c r="I1214" s="3" t="s">
        <v>47</v>
      </c>
      <c r="J1214" s="3" t="s">
        <v>48</v>
      </c>
      <c r="K1214" s="3" t="s">
        <v>49</v>
      </c>
      <c r="L1214" s="3" t="s">
        <v>50</v>
      </c>
      <c r="M1214" t="b">
        <v>1</v>
      </c>
      <c r="N1214" s="3" t="s">
        <v>73</v>
      </c>
      <c r="O1214" s="3" t="s">
        <v>72</v>
      </c>
      <c r="P1214" s="3" t="s">
        <v>72</v>
      </c>
      <c r="Q1214" s="3" t="s">
        <v>36</v>
      </c>
      <c r="R1214" s="3" t="s">
        <v>74</v>
      </c>
      <c r="S1214" s="3"/>
      <c r="T1214" s="2"/>
      <c r="U1214" s="3" t="s">
        <v>50</v>
      </c>
      <c r="V1214" s="3"/>
      <c r="W1214" s="3" t="s">
        <v>39</v>
      </c>
      <c r="X1214" s="3" t="s">
        <v>40</v>
      </c>
      <c r="Y1214" s="3"/>
      <c r="Z1214" s="3"/>
      <c r="AA1214" s="3" t="s">
        <v>41</v>
      </c>
    </row>
    <row r="1215" spans="1:27" x14ac:dyDescent="0.2">
      <c r="A1215" s="5">
        <v>3986</v>
      </c>
      <c r="C1215" s="3" t="s">
        <v>2260</v>
      </c>
      <c r="D1215" s="3" t="s">
        <v>2261</v>
      </c>
      <c r="E1215" s="3" t="s">
        <v>71</v>
      </c>
      <c r="F1215" s="3" t="s">
        <v>72</v>
      </c>
      <c r="G1215" s="3" t="s">
        <v>47</v>
      </c>
      <c r="H1215" s="3" t="s">
        <v>32</v>
      </c>
      <c r="I1215" s="3" t="s">
        <v>47</v>
      </c>
      <c r="J1215" s="3" t="s">
        <v>48</v>
      </c>
      <c r="K1215" s="3" t="s">
        <v>49</v>
      </c>
      <c r="L1215" s="3" t="s">
        <v>50</v>
      </c>
      <c r="M1215" t="b">
        <v>1</v>
      </c>
      <c r="N1215" s="3" t="s">
        <v>73</v>
      </c>
      <c r="O1215" s="3" t="s">
        <v>72</v>
      </c>
      <c r="P1215" s="3" t="s">
        <v>72</v>
      </c>
      <c r="Q1215" s="3" t="s">
        <v>36</v>
      </c>
      <c r="R1215" s="3" t="s">
        <v>74</v>
      </c>
      <c r="S1215" s="3"/>
      <c r="T1215" s="2"/>
      <c r="U1215" s="3" t="s">
        <v>50</v>
      </c>
      <c r="V1215" s="3"/>
      <c r="W1215" s="3" t="s">
        <v>39</v>
      </c>
      <c r="X1215" s="3" t="s">
        <v>40</v>
      </c>
      <c r="Y1215" s="3"/>
      <c r="Z1215" s="3"/>
      <c r="AA1215" s="3" t="s">
        <v>41</v>
      </c>
    </row>
    <row r="1216" spans="1:27" x14ac:dyDescent="0.2">
      <c r="A1216" s="5">
        <v>3987</v>
      </c>
      <c r="C1216" s="3"/>
      <c r="D1216" s="3" t="s">
        <v>2262</v>
      </c>
      <c r="E1216" s="3" t="s">
        <v>71</v>
      </c>
      <c r="F1216" s="3" t="s">
        <v>72</v>
      </c>
      <c r="G1216" s="3" t="s">
        <v>47</v>
      </c>
      <c r="H1216" s="3" t="s">
        <v>32</v>
      </c>
      <c r="I1216" s="3" t="s">
        <v>47</v>
      </c>
      <c r="J1216" s="3" t="s">
        <v>48</v>
      </c>
      <c r="K1216" s="3" t="s">
        <v>49</v>
      </c>
      <c r="L1216" s="3" t="s">
        <v>50</v>
      </c>
      <c r="M1216" t="b">
        <v>1</v>
      </c>
      <c r="N1216" s="3" t="s">
        <v>73</v>
      </c>
      <c r="O1216" s="3" t="s">
        <v>72</v>
      </c>
      <c r="P1216" s="3" t="s">
        <v>72</v>
      </c>
      <c r="Q1216" s="3" t="s">
        <v>36</v>
      </c>
      <c r="R1216" s="3" t="s">
        <v>74</v>
      </c>
      <c r="S1216" s="3"/>
      <c r="T1216" s="2"/>
      <c r="U1216" s="3" t="s">
        <v>50</v>
      </c>
      <c r="V1216" s="3"/>
      <c r="W1216" s="3" t="s">
        <v>39</v>
      </c>
      <c r="X1216" s="3" t="s">
        <v>40</v>
      </c>
      <c r="Y1216" s="3"/>
      <c r="Z1216" s="3"/>
      <c r="AA1216" s="3" t="s">
        <v>41</v>
      </c>
    </row>
    <row r="1217" spans="1:27" x14ac:dyDescent="0.2">
      <c r="A1217" s="5">
        <v>3988</v>
      </c>
      <c r="B1217">
        <v>40889</v>
      </c>
      <c r="C1217" s="3" t="s">
        <v>2263</v>
      </c>
      <c r="D1217" s="3" t="s">
        <v>2264</v>
      </c>
      <c r="E1217" s="3" t="s">
        <v>71</v>
      </c>
      <c r="F1217" s="3" t="s">
        <v>72</v>
      </c>
      <c r="G1217" s="3" t="s">
        <v>47</v>
      </c>
      <c r="H1217" s="3" t="s">
        <v>32</v>
      </c>
      <c r="I1217" s="3" t="s">
        <v>47</v>
      </c>
      <c r="J1217" s="3" t="s">
        <v>48</v>
      </c>
      <c r="K1217" s="3" t="s">
        <v>49</v>
      </c>
      <c r="L1217" s="3" t="s">
        <v>50</v>
      </c>
      <c r="M1217" t="b">
        <v>0</v>
      </c>
      <c r="N1217" s="3" t="s">
        <v>73</v>
      </c>
      <c r="O1217" s="3" t="s">
        <v>72</v>
      </c>
      <c r="P1217" s="3" t="s">
        <v>72</v>
      </c>
      <c r="Q1217" s="3" t="s">
        <v>36</v>
      </c>
      <c r="R1217" s="3" t="s">
        <v>74</v>
      </c>
      <c r="S1217" s="3"/>
      <c r="T1217" s="2">
        <v>2000</v>
      </c>
      <c r="U1217" s="3" t="s">
        <v>50</v>
      </c>
      <c r="V1217" s="3"/>
      <c r="W1217" s="3" t="s">
        <v>39</v>
      </c>
      <c r="X1217" s="3" t="s">
        <v>40</v>
      </c>
      <c r="Y1217" s="3"/>
      <c r="Z1217" s="3">
        <v>2929</v>
      </c>
      <c r="AA1217" s="3" t="s">
        <v>221</v>
      </c>
    </row>
    <row r="1218" spans="1:27" x14ac:dyDescent="0.2">
      <c r="A1218" s="5">
        <v>3989</v>
      </c>
      <c r="C1218" s="3" t="s">
        <v>2265</v>
      </c>
      <c r="D1218" s="3" t="s">
        <v>2266</v>
      </c>
      <c r="E1218" s="3" t="s">
        <v>71</v>
      </c>
      <c r="F1218" s="3" t="s">
        <v>72</v>
      </c>
      <c r="G1218" s="3" t="s">
        <v>47</v>
      </c>
      <c r="H1218" s="3" t="s">
        <v>32</v>
      </c>
      <c r="I1218" s="3" t="s">
        <v>47</v>
      </c>
      <c r="J1218" s="3" t="s">
        <v>48</v>
      </c>
      <c r="K1218" s="3" t="s">
        <v>49</v>
      </c>
      <c r="L1218" s="3" t="s">
        <v>50</v>
      </c>
      <c r="M1218" t="b">
        <v>1</v>
      </c>
      <c r="N1218" s="3" t="s">
        <v>73</v>
      </c>
      <c r="O1218" s="3" t="s">
        <v>72</v>
      </c>
      <c r="P1218" s="3" t="s">
        <v>72</v>
      </c>
      <c r="Q1218" s="3" t="s">
        <v>36</v>
      </c>
      <c r="R1218" s="3" t="s">
        <v>74</v>
      </c>
      <c r="S1218" s="3"/>
      <c r="T1218" s="2"/>
      <c r="U1218" s="3" t="s">
        <v>50</v>
      </c>
      <c r="V1218" s="3"/>
      <c r="W1218" s="3" t="s">
        <v>39</v>
      </c>
      <c r="X1218" s="3" t="s">
        <v>40</v>
      </c>
      <c r="Y1218" s="3"/>
      <c r="Z1218" s="3"/>
      <c r="AA1218" s="3" t="s">
        <v>41</v>
      </c>
    </row>
    <row r="1219" spans="1:27" x14ac:dyDescent="0.2">
      <c r="A1219" s="5">
        <v>3990</v>
      </c>
      <c r="C1219" s="3" t="s">
        <v>2267</v>
      </c>
      <c r="D1219" s="3" t="s">
        <v>2268</v>
      </c>
      <c r="E1219" s="3" t="s">
        <v>71</v>
      </c>
      <c r="F1219" s="3" t="s">
        <v>72</v>
      </c>
      <c r="G1219" s="3" t="s">
        <v>47</v>
      </c>
      <c r="H1219" s="3" t="s">
        <v>32</v>
      </c>
      <c r="I1219" s="3" t="s">
        <v>47</v>
      </c>
      <c r="J1219" s="3" t="s">
        <v>48</v>
      </c>
      <c r="K1219" s="3" t="s">
        <v>49</v>
      </c>
      <c r="L1219" s="3" t="s">
        <v>50</v>
      </c>
      <c r="M1219" t="b">
        <v>1</v>
      </c>
      <c r="N1219" s="3" t="s">
        <v>73</v>
      </c>
      <c r="O1219" s="3" t="s">
        <v>72</v>
      </c>
      <c r="P1219" s="3" t="s">
        <v>72</v>
      </c>
      <c r="Q1219" s="3" t="s">
        <v>36</v>
      </c>
      <c r="R1219" s="3" t="s">
        <v>74</v>
      </c>
      <c r="S1219" s="3"/>
      <c r="T1219" s="2"/>
      <c r="U1219" s="3" t="s">
        <v>50</v>
      </c>
      <c r="V1219" s="3"/>
      <c r="W1219" s="3" t="s">
        <v>39</v>
      </c>
      <c r="X1219" s="3" t="s">
        <v>40</v>
      </c>
      <c r="Y1219" s="3"/>
      <c r="Z1219" s="3"/>
      <c r="AA1219" s="3" t="s">
        <v>41</v>
      </c>
    </row>
    <row r="1220" spans="1:27" x14ac:dyDescent="0.2">
      <c r="A1220" s="5">
        <v>3992</v>
      </c>
      <c r="B1220">
        <v>40399</v>
      </c>
      <c r="C1220" s="3" t="s">
        <v>2269</v>
      </c>
      <c r="D1220" s="3" t="s">
        <v>2270</v>
      </c>
      <c r="E1220" s="3" t="s">
        <v>71</v>
      </c>
      <c r="F1220" s="3" t="s">
        <v>72</v>
      </c>
      <c r="G1220" s="3" t="s">
        <v>47</v>
      </c>
      <c r="H1220" s="3" t="s">
        <v>32</v>
      </c>
      <c r="I1220" s="3" t="s">
        <v>47</v>
      </c>
      <c r="J1220" s="3" t="s">
        <v>48</v>
      </c>
      <c r="K1220" s="3" t="s">
        <v>49</v>
      </c>
      <c r="L1220" s="3" t="s">
        <v>50</v>
      </c>
      <c r="M1220" t="b">
        <v>0</v>
      </c>
      <c r="N1220" s="3" t="s">
        <v>73</v>
      </c>
      <c r="O1220" s="3" t="s">
        <v>72</v>
      </c>
      <c r="P1220" s="3" t="s">
        <v>72</v>
      </c>
      <c r="Q1220" s="3" t="s">
        <v>36</v>
      </c>
      <c r="R1220" s="3" t="s">
        <v>74</v>
      </c>
      <c r="S1220" s="3"/>
      <c r="T1220" s="2">
        <v>2000</v>
      </c>
      <c r="U1220" s="3" t="s">
        <v>50</v>
      </c>
      <c r="V1220" s="3"/>
      <c r="W1220" s="3" t="s">
        <v>39</v>
      </c>
      <c r="X1220" s="3" t="s">
        <v>40</v>
      </c>
      <c r="Y1220" s="3"/>
      <c r="Z1220" s="3">
        <v>3011</v>
      </c>
      <c r="AA1220" s="3" t="s">
        <v>221</v>
      </c>
    </row>
    <row r="1221" spans="1:27" x14ac:dyDescent="0.2">
      <c r="A1221" s="5">
        <v>3993</v>
      </c>
      <c r="C1221" s="3" t="s">
        <v>2271</v>
      </c>
      <c r="D1221" s="3" t="s">
        <v>2272</v>
      </c>
      <c r="E1221" s="3" t="s">
        <v>46</v>
      </c>
      <c r="F1221" s="3" t="s">
        <v>46</v>
      </c>
      <c r="G1221" s="3" t="s">
        <v>31</v>
      </c>
      <c r="H1221" s="3" t="s">
        <v>32</v>
      </c>
      <c r="I1221" s="3" t="s">
        <v>33</v>
      </c>
      <c r="J1221" s="3" t="s">
        <v>31</v>
      </c>
      <c r="K1221" s="3" t="s">
        <v>34</v>
      </c>
      <c r="L1221" s="3" t="s">
        <v>31</v>
      </c>
      <c r="M1221" t="b">
        <v>1</v>
      </c>
      <c r="N1221" s="3" t="s">
        <v>46</v>
      </c>
      <c r="O1221" s="3" t="s">
        <v>46</v>
      </c>
      <c r="P1221" s="3" t="s">
        <v>46</v>
      </c>
      <c r="Q1221" s="3" t="s">
        <v>46</v>
      </c>
      <c r="R1221" s="3" t="s">
        <v>46</v>
      </c>
      <c r="S1221" s="3"/>
      <c r="T1221" s="2"/>
      <c r="U1221" s="3" t="s">
        <v>31</v>
      </c>
      <c r="V1221" s="3"/>
      <c r="W1221" s="3" t="s">
        <v>39</v>
      </c>
      <c r="X1221" s="3" t="s">
        <v>40</v>
      </c>
      <c r="Y1221" s="3"/>
      <c r="Z1221" s="3"/>
      <c r="AA1221" s="3" t="s">
        <v>41</v>
      </c>
    </row>
    <row r="1222" spans="1:27" x14ac:dyDescent="0.2">
      <c r="A1222" s="5">
        <v>3994</v>
      </c>
      <c r="C1222" s="3" t="s">
        <v>2273</v>
      </c>
      <c r="D1222" s="3" t="s">
        <v>2274</v>
      </c>
      <c r="E1222" s="3" t="s">
        <v>46</v>
      </c>
      <c r="F1222" s="3" t="s">
        <v>46</v>
      </c>
      <c r="G1222" s="3" t="s">
        <v>31</v>
      </c>
      <c r="H1222" s="3" t="s">
        <v>32</v>
      </c>
      <c r="I1222" s="3" t="s">
        <v>33</v>
      </c>
      <c r="J1222" s="3" t="s">
        <v>31</v>
      </c>
      <c r="K1222" s="3" t="s">
        <v>34</v>
      </c>
      <c r="L1222" s="3" t="s">
        <v>31</v>
      </c>
      <c r="M1222" t="b">
        <v>1</v>
      </c>
      <c r="N1222" s="3" t="s">
        <v>46</v>
      </c>
      <c r="O1222" s="3" t="s">
        <v>46</v>
      </c>
      <c r="P1222" s="3" t="s">
        <v>46</v>
      </c>
      <c r="Q1222" s="3" t="s">
        <v>46</v>
      </c>
      <c r="R1222" s="3" t="s">
        <v>46</v>
      </c>
      <c r="S1222" s="3"/>
      <c r="T1222" s="2"/>
      <c r="U1222" s="3" t="s">
        <v>31</v>
      </c>
      <c r="V1222" s="3"/>
      <c r="W1222" s="3" t="s">
        <v>39</v>
      </c>
      <c r="X1222" s="3" t="s">
        <v>40</v>
      </c>
      <c r="Y1222" s="3"/>
      <c r="Z1222" s="3"/>
      <c r="AA1222" s="3" t="s">
        <v>41</v>
      </c>
    </row>
    <row r="1223" spans="1:27" x14ac:dyDescent="0.2">
      <c r="A1223" s="5">
        <v>3995</v>
      </c>
      <c r="C1223" s="3"/>
      <c r="D1223" s="3" t="s">
        <v>2275</v>
      </c>
      <c r="E1223" s="3" t="s">
        <v>91</v>
      </c>
      <c r="F1223" s="3" t="s">
        <v>92</v>
      </c>
      <c r="G1223" s="3" t="s">
        <v>31</v>
      </c>
      <c r="H1223" s="3" t="s">
        <v>32</v>
      </c>
      <c r="I1223" s="3" t="s">
        <v>33</v>
      </c>
      <c r="J1223" s="3" t="s">
        <v>31</v>
      </c>
      <c r="K1223" s="3" t="s">
        <v>34</v>
      </c>
      <c r="L1223" s="3" t="s">
        <v>31</v>
      </c>
      <c r="M1223" t="b">
        <v>1</v>
      </c>
      <c r="N1223" s="3" t="s">
        <v>84</v>
      </c>
      <c r="O1223" s="3" t="s">
        <v>92</v>
      </c>
      <c r="P1223" s="3" t="s">
        <v>92</v>
      </c>
      <c r="Q1223" s="3" t="s">
        <v>36</v>
      </c>
      <c r="R1223" s="3" t="s">
        <v>74</v>
      </c>
      <c r="S1223" s="3"/>
      <c r="T1223" s="2"/>
      <c r="U1223" s="3" t="s">
        <v>31</v>
      </c>
      <c r="V1223" s="3"/>
      <c r="W1223" s="3" t="s">
        <v>39</v>
      </c>
      <c r="X1223" s="3" t="s">
        <v>40</v>
      </c>
      <c r="Y1223" s="3"/>
      <c r="Z1223" s="3"/>
      <c r="AA1223" s="3" t="s">
        <v>41</v>
      </c>
    </row>
    <row r="1224" spans="1:27" x14ac:dyDescent="0.2">
      <c r="A1224" s="5">
        <v>3996</v>
      </c>
      <c r="C1224" s="3"/>
      <c r="D1224" s="3" t="s">
        <v>2276</v>
      </c>
      <c r="E1224" s="3" t="s">
        <v>91</v>
      </c>
      <c r="F1224" s="3" t="s">
        <v>92</v>
      </c>
      <c r="G1224" s="3" t="s">
        <v>31</v>
      </c>
      <c r="H1224" s="3" t="s">
        <v>32</v>
      </c>
      <c r="I1224" s="3" t="s">
        <v>33</v>
      </c>
      <c r="J1224" s="3" t="s">
        <v>31</v>
      </c>
      <c r="K1224" s="3" t="s">
        <v>34</v>
      </c>
      <c r="L1224" s="3" t="s">
        <v>31</v>
      </c>
      <c r="M1224" t="b">
        <v>1</v>
      </c>
      <c r="N1224" s="3" t="s">
        <v>84</v>
      </c>
      <c r="O1224" s="3" t="s">
        <v>92</v>
      </c>
      <c r="P1224" s="3" t="s">
        <v>92</v>
      </c>
      <c r="Q1224" s="3" t="s">
        <v>36</v>
      </c>
      <c r="R1224" s="3" t="s">
        <v>74</v>
      </c>
      <c r="S1224" s="3"/>
      <c r="T1224" s="2"/>
      <c r="U1224" s="3" t="s">
        <v>31</v>
      </c>
      <c r="V1224" s="3"/>
      <c r="W1224" s="3" t="s">
        <v>39</v>
      </c>
      <c r="X1224" s="3" t="s">
        <v>40</v>
      </c>
      <c r="Y1224" s="3"/>
      <c r="Z1224" s="3"/>
      <c r="AA1224" s="3" t="s">
        <v>41</v>
      </c>
    </row>
    <row r="1225" spans="1:27" x14ac:dyDescent="0.2">
      <c r="A1225" s="5">
        <v>3997</v>
      </c>
      <c r="C1225" s="3" t="s">
        <v>2277</v>
      </c>
      <c r="D1225" s="3" t="s">
        <v>2278</v>
      </c>
      <c r="E1225" s="3" t="s">
        <v>91</v>
      </c>
      <c r="F1225" s="3" t="s">
        <v>92</v>
      </c>
      <c r="G1225" s="3" t="s">
        <v>93</v>
      </c>
      <c r="H1225" s="3" t="s">
        <v>32</v>
      </c>
      <c r="I1225" s="3" t="s">
        <v>93</v>
      </c>
      <c r="J1225" s="3" t="s">
        <v>48</v>
      </c>
      <c r="K1225" s="3" t="s">
        <v>94</v>
      </c>
      <c r="L1225" s="3" t="s">
        <v>95</v>
      </c>
      <c r="M1225" t="b">
        <v>0</v>
      </c>
      <c r="N1225" s="3" t="s">
        <v>84</v>
      </c>
      <c r="O1225" s="3" t="s">
        <v>92</v>
      </c>
      <c r="P1225" s="3" t="s">
        <v>92</v>
      </c>
      <c r="Q1225" s="3" t="s">
        <v>36</v>
      </c>
      <c r="R1225" s="3" t="s">
        <v>74</v>
      </c>
      <c r="S1225" s="3"/>
      <c r="T1225" s="2">
        <v>4000</v>
      </c>
      <c r="U1225" s="3" t="s">
        <v>95</v>
      </c>
      <c r="V1225" s="3"/>
      <c r="W1225" s="3" t="s">
        <v>39</v>
      </c>
      <c r="X1225" s="3" t="s">
        <v>40</v>
      </c>
      <c r="Y1225" s="3"/>
      <c r="Z1225" s="3"/>
      <c r="AA1225" s="3" t="s">
        <v>41</v>
      </c>
    </row>
    <row r="1226" spans="1:27" x14ac:dyDescent="0.2">
      <c r="A1226" s="5">
        <v>3998</v>
      </c>
      <c r="C1226" s="3"/>
      <c r="D1226" s="3" t="s">
        <v>2279</v>
      </c>
      <c r="E1226" s="3" t="s">
        <v>91</v>
      </c>
      <c r="F1226" s="3" t="s">
        <v>92</v>
      </c>
      <c r="G1226" s="3" t="s">
        <v>93</v>
      </c>
      <c r="H1226" s="3" t="s">
        <v>32</v>
      </c>
      <c r="I1226" s="3" t="s">
        <v>93</v>
      </c>
      <c r="J1226" s="3" t="s">
        <v>48</v>
      </c>
      <c r="K1226" s="3" t="s">
        <v>94</v>
      </c>
      <c r="L1226" s="3" t="s">
        <v>95</v>
      </c>
      <c r="M1226" t="b">
        <v>1</v>
      </c>
      <c r="N1226" s="3" t="s">
        <v>84</v>
      </c>
      <c r="O1226" s="3" t="s">
        <v>92</v>
      </c>
      <c r="P1226" s="3" t="s">
        <v>92</v>
      </c>
      <c r="Q1226" s="3" t="s">
        <v>36</v>
      </c>
      <c r="R1226" s="3" t="s">
        <v>74</v>
      </c>
      <c r="S1226" s="3"/>
      <c r="T1226" s="2"/>
      <c r="U1226" s="3" t="s">
        <v>95</v>
      </c>
      <c r="V1226" s="3"/>
      <c r="W1226" s="3" t="s">
        <v>39</v>
      </c>
      <c r="X1226" s="3" t="s">
        <v>40</v>
      </c>
      <c r="Y1226" s="3"/>
      <c r="Z1226" s="3"/>
      <c r="AA1226" s="3" t="s">
        <v>41</v>
      </c>
    </row>
    <row r="1227" spans="1:27" x14ac:dyDescent="0.2">
      <c r="A1227" s="5">
        <v>3999</v>
      </c>
      <c r="C1227" s="3"/>
      <c r="D1227" s="3" t="s">
        <v>2280</v>
      </c>
      <c r="E1227" s="3" t="s">
        <v>91</v>
      </c>
      <c r="F1227" s="3" t="s">
        <v>92</v>
      </c>
      <c r="G1227" s="3" t="s">
        <v>93</v>
      </c>
      <c r="H1227" s="3" t="s">
        <v>32</v>
      </c>
      <c r="I1227" s="3" t="s">
        <v>93</v>
      </c>
      <c r="J1227" s="3" t="s">
        <v>48</v>
      </c>
      <c r="K1227" s="3" t="s">
        <v>94</v>
      </c>
      <c r="L1227" s="3" t="s">
        <v>95</v>
      </c>
      <c r="M1227" t="b">
        <v>1</v>
      </c>
      <c r="N1227" s="3" t="s">
        <v>84</v>
      </c>
      <c r="O1227" s="3" t="s">
        <v>92</v>
      </c>
      <c r="P1227" s="3" t="s">
        <v>92</v>
      </c>
      <c r="Q1227" s="3" t="s">
        <v>36</v>
      </c>
      <c r="R1227" s="3" t="s">
        <v>74</v>
      </c>
      <c r="S1227" s="3"/>
      <c r="T1227" s="2"/>
      <c r="U1227" s="3" t="s">
        <v>95</v>
      </c>
      <c r="V1227" s="3"/>
      <c r="W1227" s="3" t="s">
        <v>39</v>
      </c>
      <c r="X1227" s="3" t="s">
        <v>40</v>
      </c>
      <c r="Y1227" s="3"/>
      <c r="Z1227" s="3"/>
      <c r="AA1227" s="3" t="s">
        <v>41</v>
      </c>
    </row>
    <row r="1228" spans="1:27" x14ac:dyDescent="0.2">
      <c r="A1228" s="5">
        <v>4000</v>
      </c>
      <c r="C1228" s="3" t="s">
        <v>2281</v>
      </c>
      <c r="D1228" s="3" t="s">
        <v>2282</v>
      </c>
      <c r="E1228" s="3" t="s">
        <v>91</v>
      </c>
      <c r="F1228" s="3" t="s">
        <v>92</v>
      </c>
      <c r="G1228" s="3" t="s">
        <v>100</v>
      </c>
      <c r="H1228" s="3" t="s">
        <v>32</v>
      </c>
      <c r="I1228" s="3" t="s">
        <v>100</v>
      </c>
      <c r="J1228" s="3" t="s">
        <v>48</v>
      </c>
      <c r="K1228" s="3" t="s">
        <v>101</v>
      </c>
      <c r="L1228" s="3" t="s">
        <v>95</v>
      </c>
      <c r="M1228" t="b">
        <v>1</v>
      </c>
      <c r="N1228" s="3" t="s">
        <v>84</v>
      </c>
      <c r="O1228" s="3" t="s">
        <v>92</v>
      </c>
      <c r="P1228" s="3" t="s">
        <v>92</v>
      </c>
      <c r="Q1228" s="3" t="s">
        <v>36</v>
      </c>
      <c r="R1228" s="3" t="s">
        <v>74</v>
      </c>
      <c r="S1228" s="3"/>
      <c r="T1228" s="2"/>
      <c r="U1228" s="3" t="s">
        <v>95</v>
      </c>
      <c r="V1228" s="3"/>
      <c r="W1228" s="3" t="s">
        <v>39</v>
      </c>
      <c r="X1228" s="3" t="s">
        <v>40</v>
      </c>
      <c r="Y1228" s="3"/>
      <c r="Z1228" s="3"/>
      <c r="AA1228" s="3" t="s">
        <v>41</v>
      </c>
    </row>
    <row r="1229" spans="1:27" x14ac:dyDescent="0.2">
      <c r="A1229" s="5">
        <v>4001</v>
      </c>
      <c r="C1229" s="3"/>
      <c r="D1229" s="3" t="s">
        <v>2283</v>
      </c>
      <c r="E1229" s="3" t="s">
        <v>91</v>
      </c>
      <c r="F1229" s="3" t="s">
        <v>92</v>
      </c>
      <c r="G1229" s="3" t="s">
        <v>100</v>
      </c>
      <c r="H1229" s="3" t="s">
        <v>32</v>
      </c>
      <c r="I1229" s="3" t="s">
        <v>100</v>
      </c>
      <c r="J1229" s="3" t="s">
        <v>48</v>
      </c>
      <c r="K1229" s="3" t="s">
        <v>101</v>
      </c>
      <c r="L1229" s="3" t="s">
        <v>95</v>
      </c>
      <c r="M1229" t="b">
        <v>1</v>
      </c>
      <c r="N1229" s="3" t="s">
        <v>84</v>
      </c>
      <c r="O1229" s="3" t="s">
        <v>92</v>
      </c>
      <c r="P1229" s="3" t="s">
        <v>92</v>
      </c>
      <c r="Q1229" s="3" t="s">
        <v>36</v>
      </c>
      <c r="R1229" s="3" t="s">
        <v>74</v>
      </c>
      <c r="S1229" s="3"/>
      <c r="T1229" s="2"/>
      <c r="U1229" s="3" t="s">
        <v>95</v>
      </c>
      <c r="V1229" s="3"/>
      <c r="W1229" s="3" t="s">
        <v>39</v>
      </c>
      <c r="X1229" s="3" t="s">
        <v>40</v>
      </c>
      <c r="Y1229" s="3"/>
      <c r="Z1229" s="3"/>
      <c r="AA1229" s="3" t="s">
        <v>41</v>
      </c>
    </row>
    <row r="1230" spans="1:27" x14ac:dyDescent="0.2">
      <c r="A1230" s="5">
        <v>4002</v>
      </c>
      <c r="C1230" s="3" t="s">
        <v>2284</v>
      </c>
      <c r="D1230" s="3" t="s">
        <v>2285</v>
      </c>
      <c r="E1230" s="3" t="s">
        <v>91</v>
      </c>
      <c r="F1230" s="3" t="s">
        <v>92</v>
      </c>
      <c r="G1230" s="3" t="s">
        <v>100</v>
      </c>
      <c r="H1230" s="3" t="s">
        <v>32</v>
      </c>
      <c r="I1230" s="3" t="s">
        <v>100</v>
      </c>
      <c r="J1230" s="3" t="s">
        <v>48</v>
      </c>
      <c r="K1230" s="3" t="s">
        <v>101</v>
      </c>
      <c r="L1230" s="3" t="s">
        <v>95</v>
      </c>
      <c r="M1230" t="b">
        <v>1</v>
      </c>
      <c r="N1230" s="3" t="s">
        <v>84</v>
      </c>
      <c r="O1230" s="3" t="s">
        <v>92</v>
      </c>
      <c r="P1230" s="3" t="s">
        <v>92</v>
      </c>
      <c r="Q1230" s="3" t="s">
        <v>36</v>
      </c>
      <c r="R1230" s="3" t="s">
        <v>74</v>
      </c>
      <c r="S1230" s="3"/>
      <c r="T1230" s="2"/>
      <c r="U1230" s="3" t="s">
        <v>95</v>
      </c>
      <c r="V1230" s="3"/>
      <c r="W1230" s="3" t="s">
        <v>39</v>
      </c>
      <c r="X1230" s="3" t="s">
        <v>40</v>
      </c>
      <c r="Y1230" s="3"/>
      <c r="Z1230" s="3"/>
      <c r="AA1230" s="3" t="s">
        <v>41</v>
      </c>
    </row>
    <row r="1231" spans="1:27" x14ac:dyDescent="0.2">
      <c r="A1231" s="5">
        <v>4003</v>
      </c>
      <c r="C1231" s="3" t="s">
        <v>2286</v>
      </c>
      <c r="D1231" s="3" t="s">
        <v>2287</v>
      </c>
      <c r="E1231" s="3" t="s">
        <v>91</v>
      </c>
      <c r="F1231" s="3" t="s">
        <v>92</v>
      </c>
      <c r="G1231" s="3" t="s">
        <v>100</v>
      </c>
      <c r="H1231" s="3" t="s">
        <v>32</v>
      </c>
      <c r="I1231" s="3" t="s">
        <v>100</v>
      </c>
      <c r="J1231" s="3" t="s">
        <v>48</v>
      </c>
      <c r="K1231" s="3" t="s">
        <v>101</v>
      </c>
      <c r="L1231" s="3" t="s">
        <v>95</v>
      </c>
      <c r="M1231" t="b">
        <v>1</v>
      </c>
      <c r="N1231" s="3" t="s">
        <v>84</v>
      </c>
      <c r="O1231" s="3" t="s">
        <v>92</v>
      </c>
      <c r="P1231" s="3" t="s">
        <v>92</v>
      </c>
      <c r="Q1231" s="3" t="s">
        <v>36</v>
      </c>
      <c r="R1231" s="3" t="s">
        <v>74</v>
      </c>
      <c r="S1231" s="3"/>
      <c r="T1231" s="2"/>
      <c r="U1231" s="3" t="s">
        <v>95</v>
      </c>
      <c r="V1231" s="3"/>
      <c r="W1231" s="3" t="s">
        <v>39</v>
      </c>
      <c r="X1231" s="3" t="s">
        <v>40</v>
      </c>
      <c r="Y1231" s="3"/>
      <c r="Z1231" s="3"/>
      <c r="AA1231" s="3" t="s">
        <v>41</v>
      </c>
    </row>
    <row r="1232" spans="1:27" x14ac:dyDescent="0.2">
      <c r="A1232" s="5">
        <v>4004</v>
      </c>
      <c r="B1232">
        <v>40492</v>
      </c>
      <c r="C1232" s="3" t="s">
        <v>2288</v>
      </c>
      <c r="D1232" s="3" t="s">
        <v>2289</v>
      </c>
      <c r="E1232" s="3" t="s">
        <v>91</v>
      </c>
      <c r="F1232" s="3" t="s">
        <v>92</v>
      </c>
      <c r="G1232" s="3" t="s">
        <v>100</v>
      </c>
      <c r="H1232" s="3" t="s">
        <v>32</v>
      </c>
      <c r="I1232" s="3" t="s">
        <v>100</v>
      </c>
      <c r="J1232" s="3" t="s">
        <v>48</v>
      </c>
      <c r="K1232" s="3" t="s">
        <v>101</v>
      </c>
      <c r="L1232" s="3" t="s">
        <v>95</v>
      </c>
      <c r="M1232" t="b">
        <v>1</v>
      </c>
      <c r="N1232" s="3" t="s">
        <v>84</v>
      </c>
      <c r="O1232" s="3" t="s">
        <v>92</v>
      </c>
      <c r="P1232" s="3" t="s">
        <v>92</v>
      </c>
      <c r="Q1232" s="3" t="s">
        <v>36</v>
      </c>
      <c r="R1232" s="3" t="s">
        <v>74</v>
      </c>
      <c r="S1232" s="3"/>
      <c r="T1232" s="2">
        <v>4024</v>
      </c>
      <c r="U1232" s="3" t="s">
        <v>95</v>
      </c>
      <c r="V1232" s="3"/>
      <c r="W1232" s="3" t="s">
        <v>39</v>
      </c>
      <c r="X1232" s="3" t="s">
        <v>40</v>
      </c>
      <c r="Y1232" s="3"/>
      <c r="Z1232" s="3"/>
      <c r="AA1232" s="3" t="s">
        <v>41</v>
      </c>
    </row>
    <row r="1233" spans="1:27" x14ac:dyDescent="0.2">
      <c r="A1233" s="5">
        <v>4005</v>
      </c>
      <c r="B1233">
        <v>40590</v>
      </c>
      <c r="C1233" s="3" t="s">
        <v>2290</v>
      </c>
      <c r="D1233" s="3" t="s">
        <v>2291</v>
      </c>
      <c r="E1233" s="3" t="s">
        <v>91</v>
      </c>
      <c r="F1233" s="3" t="s">
        <v>92</v>
      </c>
      <c r="G1233" s="3" t="s">
        <v>100</v>
      </c>
      <c r="H1233" s="3" t="s">
        <v>32</v>
      </c>
      <c r="I1233" s="3" t="s">
        <v>100</v>
      </c>
      <c r="J1233" s="3" t="s">
        <v>48</v>
      </c>
      <c r="K1233" s="3" t="s">
        <v>101</v>
      </c>
      <c r="L1233" s="3" t="s">
        <v>95</v>
      </c>
      <c r="M1233" t="b">
        <v>1</v>
      </c>
      <c r="N1233" s="3" t="s">
        <v>84</v>
      </c>
      <c r="O1233" s="3" t="s">
        <v>92</v>
      </c>
      <c r="P1233" s="3" t="s">
        <v>92</v>
      </c>
      <c r="Q1233" s="3" t="s">
        <v>36</v>
      </c>
      <c r="R1233" s="3" t="s">
        <v>74</v>
      </c>
      <c r="S1233" s="3"/>
      <c r="T1233" s="2">
        <v>4024</v>
      </c>
      <c r="U1233" s="3" t="s">
        <v>95</v>
      </c>
      <c r="V1233" s="3"/>
      <c r="W1233" s="3" t="s">
        <v>39</v>
      </c>
      <c r="X1233" s="3" t="s">
        <v>40</v>
      </c>
      <c r="Y1233" s="3"/>
      <c r="Z1233" s="3">
        <v>1392</v>
      </c>
      <c r="AA1233" s="3" t="s">
        <v>316</v>
      </c>
    </row>
    <row r="1234" spans="1:27" x14ac:dyDescent="0.2">
      <c r="A1234" s="5">
        <v>4006</v>
      </c>
      <c r="C1234" s="3" t="s">
        <v>2292</v>
      </c>
      <c r="D1234" s="3" t="s">
        <v>2293</v>
      </c>
      <c r="E1234" s="3" t="s">
        <v>91</v>
      </c>
      <c r="F1234" s="3" t="s">
        <v>92</v>
      </c>
      <c r="G1234" s="3" t="s">
        <v>100</v>
      </c>
      <c r="H1234" s="3" t="s">
        <v>32</v>
      </c>
      <c r="I1234" s="3" t="s">
        <v>100</v>
      </c>
      <c r="J1234" s="3" t="s">
        <v>48</v>
      </c>
      <c r="K1234" s="3" t="s">
        <v>101</v>
      </c>
      <c r="L1234" s="3" t="s">
        <v>95</v>
      </c>
      <c r="M1234" t="b">
        <v>1</v>
      </c>
      <c r="N1234" s="3" t="s">
        <v>84</v>
      </c>
      <c r="O1234" s="3" t="s">
        <v>92</v>
      </c>
      <c r="P1234" s="3" t="s">
        <v>92</v>
      </c>
      <c r="Q1234" s="3" t="s">
        <v>36</v>
      </c>
      <c r="R1234" s="3" t="s">
        <v>74</v>
      </c>
      <c r="S1234" s="3"/>
      <c r="T1234" s="2"/>
      <c r="U1234" s="3" t="s">
        <v>95</v>
      </c>
      <c r="V1234" s="3"/>
      <c r="W1234" s="3" t="s">
        <v>39</v>
      </c>
      <c r="X1234" s="3" t="s">
        <v>40</v>
      </c>
      <c r="Y1234" s="3"/>
      <c r="Z1234" s="3"/>
      <c r="AA1234" s="3" t="s">
        <v>41</v>
      </c>
    </row>
    <row r="1235" spans="1:27" x14ac:dyDescent="0.2">
      <c r="A1235" s="5">
        <v>4007</v>
      </c>
      <c r="B1235">
        <v>41540</v>
      </c>
      <c r="C1235" s="3" t="s">
        <v>2294</v>
      </c>
      <c r="D1235" s="3" t="s">
        <v>2295</v>
      </c>
      <c r="E1235" s="3" t="s">
        <v>91</v>
      </c>
      <c r="F1235" s="3" t="s">
        <v>92</v>
      </c>
      <c r="G1235" s="3" t="s">
        <v>100</v>
      </c>
      <c r="H1235" s="3" t="s">
        <v>32</v>
      </c>
      <c r="I1235" s="3" t="s">
        <v>100</v>
      </c>
      <c r="J1235" s="3" t="s">
        <v>48</v>
      </c>
      <c r="K1235" s="3" t="s">
        <v>101</v>
      </c>
      <c r="L1235" s="3" t="s">
        <v>95</v>
      </c>
      <c r="M1235" t="b">
        <v>1</v>
      </c>
      <c r="N1235" s="3" t="s">
        <v>84</v>
      </c>
      <c r="O1235" s="3" t="s">
        <v>92</v>
      </c>
      <c r="P1235" s="3" t="s">
        <v>92</v>
      </c>
      <c r="Q1235" s="3" t="s">
        <v>36</v>
      </c>
      <c r="R1235" s="3" t="s">
        <v>74</v>
      </c>
      <c r="S1235" s="3"/>
      <c r="T1235" s="2">
        <v>4024</v>
      </c>
      <c r="U1235" s="3" t="s">
        <v>95</v>
      </c>
      <c r="V1235" s="3"/>
      <c r="W1235" s="3" t="s">
        <v>39</v>
      </c>
      <c r="X1235" s="3" t="s">
        <v>40</v>
      </c>
      <c r="Y1235" s="3"/>
      <c r="Z1235" s="3">
        <v>1493</v>
      </c>
      <c r="AA1235" s="3" t="s">
        <v>221</v>
      </c>
    </row>
    <row r="1236" spans="1:27" x14ac:dyDescent="0.2">
      <c r="A1236" s="5">
        <v>4008</v>
      </c>
      <c r="C1236" s="3" t="s">
        <v>2296</v>
      </c>
      <c r="D1236" s="3" t="s">
        <v>2297</v>
      </c>
      <c r="E1236" s="3" t="s">
        <v>91</v>
      </c>
      <c r="F1236" s="3" t="s">
        <v>92</v>
      </c>
      <c r="G1236" s="3" t="s">
        <v>100</v>
      </c>
      <c r="H1236" s="3" t="s">
        <v>32</v>
      </c>
      <c r="I1236" s="3" t="s">
        <v>100</v>
      </c>
      <c r="J1236" s="3" t="s">
        <v>48</v>
      </c>
      <c r="K1236" s="3" t="s">
        <v>101</v>
      </c>
      <c r="L1236" s="3" t="s">
        <v>95</v>
      </c>
      <c r="M1236" t="b">
        <v>1</v>
      </c>
      <c r="N1236" s="3" t="s">
        <v>84</v>
      </c>
      <c r="O1236" s="3" t="s">
        <v>92</v>
      </c>
      <c r="P1236" s="3" t="s">
        <v>92</v>
      </c>
      <c r="Q1236" s="3" t="s">
        <v>36</v>
      </c>
      <c r="R1236" s="3" t="s">
        <v>74</v>
      </c>
      <c r="S1236" s="3"/>
      <c r="T1236" s="2"/>
      <c r="U1236" s="3" t="s">
        <v>95</v>
      </c>
      <c r="V1236" s="3"/>
      <c r="W1236" s="3" t="s">
        <v>39</v>
      </c>
      <c r="X1236" s="3" t="s">
        <v>40</v>
      </c>
      <c r="Y1236" s="3"/>
      <c r="Z1236" s="3"/>
      <c r="AA1236" s="3" t="s">
        <v>41</v>
      </c>
    </row>
    <row r="1237" spans="1:27" x14ac:dyDescent="0.2">
      <c r="A1237" s="5">
        <v>4010</v>
      </c>
      <c r="C1237" s="3"/>
      <c r="D1237" s="3" t="s">
        <v>2298</v>
      </c>
      <c r="E1237" s="3" t="s">
        <v>71</v>
      </c>
      <c r="F1237" s="3" t="s">
        <v>72</v>
      </c>
      <c r="G1237" s="3" t="s">
        <v>395</v>
      </c>
      <c r="H1237" s="3" t="s">
        <v>32</v>
      </c>
      <c r="I1237" s="3" t="s">
        <v>395</v>
      </c>
      <c r="J1237" s="3" t="s">
        <v>48</v>
      </c>
      <c r="K1237" s="3" t="s">
        <v>49</v>
      </c>
      <c r="L1237" s="3" t="s">
        <v>50</v>
      </c>
      <c r="M1237" t="b">
        <v>1</v>
      </c>
      <c r="N1237" s="3" t="s">
        <v>73</v>
      </c>
      <c r="O1237" s="3" t="s">
        <v>72</v>
      </c>
      <c r="P1237" s="3" t="s">
        <v>72</v>
      </c>
      <c r="Q1237" s="3" t="s">
        <v>36</v>
      </c>
      <c r="R1237" s="3" t="s">
        <v>74</v>
      </c>
      <c r="S1237" s="3"/>
      <c r="T1237" s="2"/>
      <c r="U1237" s="3" t="s">
        <v>50</v>
      </c>
      <c r="V1237" s="3"/>
      <c r="W1237" s="3" t="s">
        <v>39</v>
      </c>
      <c r="X1237" s="3" t="s">
        <v>40</v>
      </c>
      <c r="Y1237" s="3"/>
      <c r="Z1237" s="3"/>
      <c r="AA1237" s="3" t="s">
        <v>41</v>
      </c>
    </row>
    <row r="1238" spans="1:27" x14ac:dyDescent="0.2">
      <c r="A1238" s="5">
        <v>4011</v>
      </c>
      <c r="B1238">
        <v>41280</v>
      </c>
      <c r="C1238" s="3" t="s">
        <v>2299</v>
      </c>
      <c r="D1238" s="3" t="s">
        <v>2300</v>
      </c>
      <c r="E1238" s="3" t="s">
        <v>71</v>
      </c>
      <c r="F1238" s="3" t="s">
        <v>72</v>
      </c>
      <c r="G1238" s="3" t="s">
        <v>47</v>
      </c>
      <c r="H1238" s="3" t="s">
        <v>32</v>
      </c>
      <c r="I1238" s="3" t="s">
        <v>47</v>
      </c>
      <c r="J1238" s="3" t="s">
        <v>48</v>
      </c>
      <c r="K1238" s="3" t="s">
        <v>49</v>
      </c>
      <c r="L1238" s="3" t="s">
        <v>50</v>
      </c>
      <c r="M1238" t="b">
        <v>1</v>
      </c>
      <c r="N1238" s="3" t="s">
        <v>73</v>
      </c>
      <c r="O1238" s="3" t="s">
        <v>72</v>
      </c>
      <c r="P1238" s="3" t="s">
        <v>72</v>
      </c>
      <c r="Q1238" s="3" t="s">
        <v>36</v>
      </c>
      <c r="R1238" s="3" t="s">
        <v>74</v>
      </c>
      <c r="S1238" s="3"/>
      <c r="T1238" s="2">
        <v>2000</v>
      </c>
      <c r="U1238" s="3" t="s">
        <v>50</v>
      </c>
      <c r="V1238" s="3"/>
      <c r="W1238" s="3" t="s">
        <v>39</v>
      </c>
      <c r="X1238" s="3" t="s">
        <v>40</v>
      </c>
      <c r="Y1238" s="3"/>
      <c r="Z1238" s="3">
        <v>2965</v>
      </c>
      <c r="AA1238" s="3" t="s">
        <v>221</v>
      </c>
    </row>
    <row r="1239" spans="1:27" x14ac:dyDescent="0.2">
      <c r="A1239" s="5">
        <v>4012</v>
      </c>
      <c r="C1239" s="3"/>
      <c r="D1239" s="3" t="s">
        <v>2301</v>
      </c>
      <c r="E1239" s="3" t="s">
        <v>71</v>
      </c>
      <c r="F1239" s="3" t="s">
        <v>72</v>
      </c>
      <c r="G1239" s="3" t="s">
        <v>47</v>
      </c>
      <c r="H1239" s="3" t="s">
        <v>32</v>
      </c>
      <c r="I1239" s="3" t="s">
        <v>47</v>
      </c>
      <c r="J1239" s="3" t="s">
        <v>48</v>
      </c>
      <c r="K1239" s="3" t="s">
        <v>49</v>
      </c>
      <c r="L1239" s="3" t="s">
        <v>50</v>
      </c>
      <c r="M1239" t="b">
        <v>1</v>
      </c>
      <c r="N1239" s="3" t="s">
        <v>73</v>
      </c>
      <c r="O1239" s="3" t="s">
        <v>72</v>
      </c>
      <c r="P1239" s="3" t="s">
        <v>72</v>
      </c>
      <c r="Q1239" s="3" t="s">
        <v>36</v>
      </c>
      <c r="R1239" s="3" t="s">
        <v>74</v>
      </c>
      <c r="S1239" s="3"/>
      <c r="T1239" s="2"/>
      <c r="U1239" s="3" t="s">
        <v>50</v>
      </c>
      <c r="V1239" s="3"/>
      <c r="W1239" s="3" t="s">
        <v>39</v>
      </c>
      <c r="X1239" s="3" t="s">
        <v>40</v>
      </c>
      <c r="Y1239" s="3"/>
      <c r="Z1239" s="3"/>
      <c r="AA1239" s="3" t="s">
        <v>41</v>
      </c>
    </row>
    <row r="1240" spans="1:27" x14ac:dyDescent="0.2">
      <c r="A1240" s="5">
        <v>4013</v>
      </c>
      <c r="C1240" s="3" t="s">
        <v>2302</v>
      </c>
      <c r="D1240" s="3" t="s">
        <v>2303</v>
      </c>
      <c r="E1240" s="3" t="s">
        <v>867</v>
      </c>
      <c r="F1240" s="3" t="s">
        <v>868</v>
      </c>
      <c r="G1240" s="3" t="s">
        <v>47</v>
      </c>
      <c r="H1240" s="3" t="s">
        <v>32</v>
      </c>
      <c r="I1240" s="3" t="s">
        <v>47</v>
      </c>
      <c r="J1240" s="3" t="s">
        <v>48</v>
      </c>
      <c r="K1240" s="3" t="s">
        <v>49</v>
      </c>
      <c r="L1240" s="3" t="s">
        <v>50</v>
      </c>
      <c r="M1240" t="b">
        <v>1</v>
      </c>
      <c r="N1240" s="3" t="s">
        <v>73</v>
      </c>
      <c r="O1240" s="3" t="s">
        <v>868</v>
      </c>
      <c r="P1240" s="3" t="s">
        <v>868</v>
      </c>
      <c r="Q1240" s="3" t="s">
        <v>116</v>
      </c>
      <c r="R1240" s="3" t="s">
        <v>116</v>
      </c>
      <c r="S1240" s="3"/>
      <c r="T1240" s="2"/>
      <c r="U1240" s="3" t="s">
        <v>50</v>
      </c>
      <c r="V1240" s="3"/>
      <c r="W1240" s="3" t="s">
        <v>39</v>
      </c>
      <c r="X1240" s="3" t="s">
        <v>40</v>
      </c>
      <c r="Y1240" s="3"/>
      <c r="Z1240" s="3"/>
      <c r="AA1240" s="3" t="s">
        <v>41</v>
      </c>
    </row>
    <row r="1241" spans="1:27" x14ac:dyDescent="0.2">
      <c r="A1241" s="5">
        <v>4014</v>
      </c>
      <c r="C1241" s="3" t="s">
        <v>2304</v>
      </c>
      <c r="D1241" s="3" t="s">
        <v>2305</v>
      </c>
      <c r="E1241" s="3" t="s">
        <v>78</v>
      </c>
      <c r="F1241" s="3" t="s">
        <v>79</v>
      </c>
      <c r="G1241" s="3" t="s">
        <v>2306</v>
      </c>
      <c r="H1241" s="3" t="s">
        <v>32</v>
      </c>
      <c r="I1241" s="3" t="s">
        <v>2306</v>
      </c>
      <c r="J1241" s="3" t="s">
        <v>81</v>
      </c>
      <c r="K1241" s="3" t="s">
        <v>743</v>
      </c>
      <c r="L1241" s="3" t="s">
        <v>95</v>
      </c>
      <c r="M1241" t="b">
        <v>1</v>
      </c>
      <c r="N1241" s="3" t="s">
        <v>84</v>
      </c>
      <c r="O1241" s="3" t="s">
        <v>79</v>
      </c>
      <c r="P1241" s="3" t="s">
        <v>79</v>
      </c>
      <c r="Q1241" s="3" t="s">
        <v>81</v>
      </c>
      <c r="R1241" s="3" t="s">
        <v>85</v>
      </c>
      <c r="S1241" s="3"/>
      <c r="T1241" s="2"/>
      <c r="U1241" s="3" t="s">
        <v>81</v>
      </c>
      <c r="V1241" s="3"/>
      <c r="W1241" s="3" t="s">
        <v>39</v>
      </c>
      <c r="X1241" s="3" t="s">
        <v>40</v>
      </c>
      <c r="Y1241" s="3"/>
      <c r="Z1241" s="3"/>
      <c r="AA1241" s="3" t="s">
        <v>41</v>
      </c>
    </row>
    <row r="1242" spans="1:27" x14ac:dyDescent="0.2">
      <c r="A1242" s="5">
        <v>4015</v>
      </c>
      <c r="C1242" s="3" t="s">
        <v>2307</v>
      </c>
      <c r="D1242" s="3" t="s">
        <v>2308</v>
      </c>
      <c r="E1242" s="3" t="s">
        <v>78</v>
      </c>
      <c r="F1242" s="3" t="s">
        <v>79</v>
      </c>
      <c r="G1242" s="3" t="s">
        <v>742</v>
      </c>
      <c r="H1242" s="3" t="s">
        <v>32</v>
      </c>
      <c r="I1242" s="3" t="s">
        <v>742</v>
      </c>
      <c r="J1242" s="3" t="s">
        <v>81</v>
      </c>
      <c r="K1242" s="3" t="s">
        <v>743</v>
      </c>
      <c r="L1242" s="3" t="s">
        <v>95</v>
      </c>
      <c r="M1242" t="b">
        <v>1</v>
      </c>
      <c r="N1242" s="3" t="s">
        <v>84</v>
      </c>
      <c r="O1242" s="3" t="s">
        <v>79</v>
      </c>
      <c r="P1242" s="3" t="s">
        <v>79</v>
      </c>
      <c r="Q1242" s="3" t="s">
        <v>81</v>
      </c>
      <c r="R1242" s="3" t="s">
        <v>85</v>
      </c>
      <c r="S1242" s="3"/>
      <c r="T1242" s="2"/>
      <c r="U1242" s="3" t="s">
        <v>81</v>
      </c>
      <c r="V1242" s="3"/>
      <c r="W1242" s="3" t="s">
        <v>39</v>
      </c>
      <c r="X1242" s="3" t="s">
        <v>40</v>
      </c>
      <c r="Y1242" s="3"/>
      <c r="Z1242" s="3"/>
      <c r="AA1242" s="3" t="s">
        <v>41</v>
      </c>
    </row>
    <row r="1243" spans="1:27" x14ac:dyDescent="0.2">
      <c r="A1243" s="5">
        <v>4016</v>
      </c>
      <c r="C1243" s="3" t="s">
        <v>2309</v>
      </c>
      <c r="D1243" s="3" t="s">
        <v>2310</v>
      </c>
      <c r="E1243" s="3" t="s">
        <v>78</v>
      </c>
      <c r="F1243" s="3" t="s">
        <v>79</v>
      </c>
      <c r="G1243" s="3" t="s">
        <v>742</v>
      </c>
      <c r="H1243" s="3" t="s">
        <v>32</v>
      </c>
      <c r="I1243" s="3" t="s">
        <v>742</v>
      </c>
      <c r="J1243" s="3" t="s">
        <v>81</v>
      </c>
      <c r="K1243" s="3" t="s">
        <v>743</v>
      </c>
      <c r="L1243" s="3" t="s">
        <v>95</v>
      </c>
      <c r="M1243" t="b">
        <v>1</v>
      </c>
      <c r="N1243" s="3" t="s">
        <v>84</v>
      </c>
      <c r="O1243" s="3" t="s">
        <v>79</v>
      </c>
      <c r="P1243" s="3" t="s">
        <v>79</v>
      </c>
      <c r="Q1243" s="3" t="s">
        <v>81</v>
      </c>
      <c r="R1243" s="3" t="s">
        <v>85</v>
      </c>
      <c r="S1243" s="3"/>
      <c r="T1243" s="2"/>
      <c r="U1243" s="3" t="s">
        <v>81</v>
      </c>
      <c r="V1243" s="3"/>
      <c r="W1243" s="3" t="s">
        <v>39</v>
      </c>
      <c r="X1243" s="3" t="s">
        <v>40</v>
      </c>
      <c r="Y1243" s="3"/>
      <c r="Z1243" s="3"/>
      <c r="AA1243" s="3" t="s">
        <v>41</v>
      </c>
    </row>
    <row r="1244" spans="1:27" x14ac:dyDescent="0.2">
      <c r="A1244" s="5">
        <v>4017</v>
      </c>
      <c r="C1244" s="3"/>
      <c r="D1244" s="3" t="s">
        <v>2311</v>
      </c>
      <c r="E1244" s="3" t="s">
        <v>78</v>
      </c>
      <c r="F1244" s="3" t="s">
        <v>79</v>
      </c>
      <c r="G1244" s="3" t="s">
        <v>80</v>
      </c>
      <c r="H1244" s="3" t="s">
        <v>32</v>
      </c>
      <c r="I1244" s="3" t="s">
        <v>80</v>
      </c>
      <c r="J1244" s="3" t="s">
        <v>81</v>
      </c>
      <c r="K1244" s="3" t="s">
        <v>82</v>
      </c>
      <c r="L1244" s="3" t="s">
        <v>83</v>
      </c>
      <c r="M1244" t="b">
        <v>1</v>
      </c>
      <c r="N1244" s="3" t="s">
        <v>84</v>
      </c>
      <c r="O1244" s="3" t="s">
        <v>79</v>
      </c>
      <c r="P1244" s="3" t="s">
        <v>79</v>
      </c>
      <c r="Q1244" s="3" t="s">
        <v>81</v>
      </c>
      <c r="R1244" s="3" t="s">
        <v>85</v>
      </c>
      <c r="S1244" s="3"/>
      <c r="T1244" s="2"/>
      <c r="U1244" s="3" t="s">
        <v>81</v>
      </c>
      <c r="V1244" s="3"/>
      <c r="W1244" s="3" t="s">
        <v>39</v>
      </c>
      <c r="X1244" s="3" t="s">
        <v>40</v>
      </c>
      <c r="Y1244" s="3"/>
      <c r="Z1244" s="3"/>
      <c r="AA1244" s="3" t="s">
        <v>41</v>
      </c>
    </row>
    <row r="1245" spans="1:27" x14ac:dyDescent="0.2">
      <c r="A1245" s="5">
        <v>4018</v>
      </c>
      <c r="C1245" s="3" t="s">
        <v>2312</v>
      </c>
      <c r="D1245" s="3" t="s">
        <v>2313</v>
      </c>
      <c r="E1245" s="3" t="s">
        <v>78</v>
      </c>
      <c r="F1245" s="3" t="s">
        <v>79</v>
      </c>
      <c r="G1245" s="3" t="s">
        <v>80</v>
      </c>
      <c r="H1245" s="3" t="s">
        <v>32</v>
      </c>
      <c r="I1245" s="3" t="s">
        <v>80</v>
      </c>
      <c r="J1245" s="3" t="s">
        <v>81</v>
      </c>
      <c r="K1245" s="3" t="s">
        <v>82</v>
      </c>
      <c r="L1245" s="3" t="s">
        <v>83</v>
      </c>
      <c r="M1245" t="b">
        <v>1</v>
      </c>
      <c r="N1245" s="3" t="s">
        <v>84</v>
      </c>
      <c r="O1245" s="3" t="s">
        <v>79</v>
      </c>
      <c r="P1245" s="3" t="s">
        <v>79</v>
      </c>
      <c r="Q1245" s="3" t="s">
        <v>81</v>
      </c>
      <c r="R1245" s="3" t="s">
        <v>85</v>
      </c>
      <c r="S1245" s="3"/>
      <c r="T1245" s="2"/>
      <c r="U1245" s="3" t="s">
        <v>81</v>
      </c>
      <c r="V1245" s="3"/>
      <c r="W1245" s="3" t="s">
        <v>39</v>
      </c>
      <c r="X1245" s="3" t="s">
        <v>40</v>
      </c>
      <c r="Y1245" s="3"/>
      <c r="Z1245" s="3"/>
      <c r="AA1245" s="3" t="s">
        <v>41</v>
      </c>
    </row>
    <row r="1246" spans="1:27" x14ac:dyDescent="0.2">
      <c r="A1246" s="5">
        <v>4019</v>
      </c>
      <c r="C1246" s="3"/>
      <c r="D1246" s="3" t="s">
        <v>2314</v>
      </c>
      <c r="E1246" s="3" t="s">
        <v>78</v>
      </c>
      <c r="F1246" s="3" t="s">
        <v>79</v>
      </c>
      <c r="G1246" s="3" t="s">
        <v>80</v>
      </c>
      <c r="H1246" s="3" t="s">
        <v>32</v>
      </c>
      <c r="I1246" s="3" t="s">
        <v>80</v>
      </c>
      <c r="J1246" s="3" t="s">
        <v>81</v>
      </c>
      <c r="K1246" s="3" t="s">
        <v>82</v>
      </c>
      <c r="L1246" s="3" t="s">
        <v>83</v>
      </c>
      <c r="M1246" t="b">
        <v>1</v>
      </c>
      <c r="N1246" s="3" t="s">
        <v>84</v>
      </c>
      <c r="O1246" s="3" t="s">
        <v>79</v>
      </c>
      <c r="P1246" s="3" t="s">
        <v>79</v>
      </c>
      <c r="Q1246" s="3" t="s">
        <v>81</v>
      </c>
      <c r="R1246" s="3" t="s">
        <v>85</v>
      </c>
      <c r="S1246" s="3"/>
      <c r="T1246" s="2"/>
      <c r="U1246" s="3" t="s">
        <v>81</v>
      </c>
      <c r="V1246" s="3"/>
      <c r="W1246" s="3" t="s">
        <v>39</v>
      </c>
      <c r="X1246" s="3" t="s">
        <v>40</v>
      </c>
      <c r="Y1246" s="3"/>
      <c r="Z1246" s="3"/>
      <c r="AA1246" s="3" t="s">
        <v>41</v>
      </c>
    </row>
    <row r="1247" spans="1:27" x14ac:dyDescent="0.2">
      <c r="A1247" s="5">
        <v>4020</v>
      </c>
      <c r="C1247" s="3"/>
      <c r="D1247" s="3" t="s">
        <v>2315</v>
      </c>
      <c r="E1247" s="3" t="s">
        <v>78</v>
      </c>
      <c r="F1247" s="3" t="s">
        <v>79</v>
      </c>
      <c r="G1247" s="3" t="s">
        <v>80</v>
      </c>
      <c r="H1247" s="3" t="s">
        <v>32</v>
      </c>
      <c r="I1247" s="3" t="s">
        <v>80</v>
      </c>
      <c r="J1247" s="3" t="s">
        <v>81</v>
      </c>
      <c r="K1247" s="3" t="s">
        <v>82</v>
      </c>
      <c r="L1247" s="3" t="s">
        <v>83</v>
      </c>
      <c r="M1247" t="b">
        <v>1</v>
      </c>
      <c r="N1247" s="3" t="s">
        <v>84</v>
      </c>
      <c r="O1247" s="3" t="s">
        <v>79</v>
      </c>
      <c r="P1247" s="3" t="s">
        <v>79</v>
      </c>
      <c r="Q1247" s="3" t="s">
        <v>81</v>
      </c>
      <c r="R1247" s="3" t="s">
        <v>85</v>
      </c>
      <c r="S1247" s="3"/>
      <c r="T1247" s="2"/>
      <c r="U1247" s="3" t="s">
        <v>81</v>
      </c>
      <c r="V1247" s="3"/>
      <c r="W1247" s="3" t="s">
        <v>39</v>
      </c>
      <c r="X1247" s="3" t="s">
        <v>40</v>
      </c>
      <c r="Y1247" s="3"/>
      <c r="Z1247" s="3"/>
      <c r="AA1247" s="3" t="s">
        <v>41</v>
      </c>
    </row>
    <row r="1248" spans="1:27" x14ac:dyDescent="0.2">
      <c r="A1248" s="5">
        <v>4021</v>
      </c>
      <c r="C1248" s="3" t="s">
        <v>2316</v>
      </c>
      <c r="D1248" s="3" t="s">
        <v>2317</v>
      </c>
      <c r="E1248" s="3" t="s">
        <v>78</v>
      </c>
      <c r="F1248" s="3" t="s">
        <v>79</v>
      </c>
      <c r="G1248" s="3" t="s">
        <v>80</v>
      </c>
      <c r="H1248" s="3" t="s">
        <v>32</v>
      </c>
      <c r="I1248" s="3" t="s">
        <v>80</v>
      </c>
      <c r="J1248" s="3" t="s">
        <v>81</v>
      </c>
      <c r="K1248" s="3" t="s">
        <v>82</v>
      </c>
      <c r="L1248" s="3" t="s">
        <v>83</v>
      </c>
      <c r="M1248" t="b">
        <v>1</v>
      </c>
      <c r="N1248" s="3" t="s">
        <v>84</v>
      </c>
      <c r="O1248" s="3" t="s">
        <v>79</v>
      </c>
      <c r="P1248" s="3" t="s">
        <v>79</v>
      </c>
      <c r="Q1248" s="3" t="s">
        <v>81</v>
      </c>
      <c r="R1248" s="3" t="s">
        <v>85</v>
      </c>
      <c r="S1248" s="3"/>
      <c r="T1248" s="2"/>
      <c r="U1248" s="3" t="s">
        <v>81</v>
      </c>
      <c r="V1248" s="3"/>
      <c r="W1248" s="3" t="s">
        <v>39</v>
      </c>
      <c r="X1248" s="3" t="s">
        <v>40</v>
      </c>
      <c r="Y1248" s="3"/>
      <c r="Z1248" s="3"/>
      <c r="AA1248" s="3" t="s">
        <v>41</v>
      </c>
    </row>
    <row r="1249" spans="1:27" x14ac:dyDescent="0.2">
      <c r="A1249" s="5">
        <v>4022</v>
      </c>
      <c r="C1249" s="3" t="s">
        <v>2318</v>
      </c>
      <c r="D1249" s="3" t="s">
        <v>2319</v>
      </c>
      <c r="E1249" s="3" t="s">
        <v>78</v>
      </c>
      <c r="F1249" s="3" t="s">
        <v>79</v>
      </c>
      <c r="G1249" s="3" t="s">
        <v>80</v>
      </c>
      <c r="H1249" s="3" t="s">
        <v>32</v>
      </c>
      <c r="I1249" s="3" t="s">
        <v>80</v>
      </c>
      <c r="J1249" s="3" t="s">
        <v>81</v>
      </c>
      <c r="K1249" s="3" t="s">
        <v>82</v>
      </c>
      <c r="L1249" s="3" t="s">
        <v>83</v>
      </c>
      <c r="M1249" t="b">
        <v>1</v>
      </c>
      <c r="N1249" s="3" t="s">
        <v>84</v>
      </c>
      <c r="O1249" s="3" t="s">
        <v>79</v>
      </c>
      <c r="P1249" s="3" t="s">
        <v>79</v>
      </c>
      <c r="Q1249" s="3" t="s">
        <v>81</v>
      </c>
      <c r="R1249" s="3" t="s">
        <v>85</v>
      </c>
      <c r="S1249" s="3"/>
      <c r="T1249" s="2"/>
      <c r="U1249" s="3" t="s">
        <v>81</v>
      </c>
      <c r="V1249" s="3"/>
      <c r="W1249" s="3" t="s">
        <v>39</v>
      </c>
      <c r="X1249" s="3" t="s">
        <v>40</v>
      </c>
      <c r="Y1249" s="3"/>
      <c r="Z1249" s="3"/>
      <c r="AA1249" s="3" t="s">
        <v>41</v>
      </c>
    </row>
    <row r="1250" spans="1:27" x14ac:dyDescent="0.2">
      <c r="A1250" s="5">
        <v>4023</v>
      </c>
      <c r="C1250" s="3" t="s">
        <v>2320</v>
      </c>
      <c r="D1250" s="3" t="s">
        <v>2321</v>
      </c>
      <c r="E1250" s="3" t="s">
        <v>78</v>
      </c>
      <c r="F1250" s="3" t="s">
        <v>79</v>
      </c>
      <c r="G1250" s="3" t="s">
        <v>80</v>
      </c>
      <c r="H1250" s="3" t="s">
        <v>32</v>
      </c>
      <c r="I1250" s="3" t="s">
        <v>80</v>
      </c>
      <c r="J1250" s="3" t="s">
        <v>81</v>
      </c>
      <c r="K1250" s="3" t="s">
        <v>82</v>
      </c>
      <c r="L1250" s="3" t="s">
        <v>83</v>
      </c>
      <c r="M1250" t="b">
        <v>1</v>
      </c>
      <c r="N1250" s="3" t="s">
        <v>84</v>
      </c>
      <c r="O1250" s="3" t="s">
        <v>79</v>
      </c>
      <c r="P1250" s="3" t="s">
        <v>79</v>
      </c>
      <c r="Q1250" s="3" t="s">
        <v>81</v>
      </c>
      <c r="R1250" s="3" t="s">
        <v>85</v>
      </c>
      <c r="S1250" s="3"/>
      <c r="T1250" s="2"/>
      <c r="U1250" s="3" t="s">
        <v>81</v>
      </c>
      <c r="V1250" s="3"/>
      <c r="W1250" s="3" t="s">
        <v>39</v>
      </c>
      <c r="X1250" s="3" t="s">
        <v>40</v>
      </c>
      <c r="Y1250" s="3"/>
      <c r="Z1250" s="3"/>
      <c r="AA1250" s="3" t="s">
        <v>41</v>
      </c>
    </row>
    <row r="1251" spans="1:27" x14ac:dyDescent="0.2">
      <c r="A1251" s="5">
        <v>4024</v>
      </c>
      <c r="C1251" s="3" t="s">
        <v>2322</v>
      </c>
      <c r="D1251" s="3" t="s">
        <v>2323</v>
      </c>
      <c r="E1251" s="3" t="s">
        <v>78</v>
      </c>
      <c r="F1251" s="3" t="s">
        <v>79</v>
      </c>
      <c r="G1251" s="3" t="s">
        <v>80</v>
      </c>
      <c r="H1251" s="3" t="s">
        <v>32</v>
      </c>
      <c r="I1251" s="3" t="s">
        <v>80</v>
      </c>
      <c r="J1251" s="3" t="s">
        <v>81</v>
      </c>
      <c r="K1251" s="3" t="s">
        <v>82</v>
      </c>
      <c r="L1251" s="3" t="s">
        <v>83</v>
      </c>
      <c r="M1251" t="b">
        <v>1</v>
      </c>
      <c r="N1251" s="3" t="s">
        <v>84</v>
      </c>
      <c r="O1251" s="3" t="s">
        <v>79</v>
      </c>
      <c r="P1251" s="3" t="s">
        <v>79</v>
      </c>
      <c r="Q1251" s="3" t="s">
        <v>81</v>
      </c>
      <c r="R1251" s="3" t="s">
        <v>85</v>
      </c>
      <c r="S1251" s="3"/>
      <c r="T1251" s="2"/>
      <c r="U1251" s="3" t="s">
        <v>81</v>
      </c>
      <c r="V1251" s="3"/>
      <c r="W1251" s="3" t="s">
        <v>39</v>
      </c>
      <c r="X1251" s="3" t="s">
        <v>40</v>
      </c>
      <c r="Y1251" s="3"/>
      <c r="Z1251" s="3"/>
      <c r="AA1251" s="3" t="s">
        <v>41</v>
      </c>
    </row>
    <row r="1252" spans="1:27" x14ac:dyDescent="0.2">
      <c r="A1252" s="5">
        <v>4025</v>
      </c>
      <c r="C1252" s="3"/>
      <c r="D1252" s="3" t="s">
        <v>1129</v>
      </c>
      <c r="E1252" s="3" t="s">
        <v>78</v>
      </c>
      <c r="F1252" s="3" t="s">
        <v>79</v>
      </c>
      <c r="G1252" s="3" t="s">
        <v>1125</v>
      </c>
      <c r="H1252" s="3" t="s">
        <v>32</v>
      </c>
      <c r="I1252" s="3" t="s">
        <v>1125</v>
      </c>
      <c r="J1252" s="3" t="s">
        <v>81</v>
      </c>
      <c r="K1252" s="3" t="s">
        <v>743</v>
      </c>
      <c r="L1252" s="3" t="s">
        <v>83</v>
      </c>
      <c r="M1252" t="b">
        <v>1</v>
      </c>
      <c r="N1252" s="3" t="s">
        <v>84</v>
      </c>
      <c r="O1252" s="3" t="s">
        <v>79</v>
      </c>
      <c r="P1252" s="3" t="s">
        <v>79</v>
      </c>
      <c r="Q1252" s="3" t="s">
        <v>81</v>
      </c>
      <c r="R1252" s="3" t="s">
        <v>85</v>
      </c>
      <c r="S1252" s="3"/>
      <c r="T1252" s="2"/>
      <c r="U1252" s="3" t="s">
        <v>81</v>
      </c>
      <c r="V1252" s="3"/>
      <c r="W1252" s="3" t="s">
        <v>39</v>
      </c>
      <c r="X1252" s="3" t="s">
        <v>40</v>
      </c>
      <c r="Y1252" s="3"/>
      <c r="Z1252" s="3"/>
      <c r="AA1252" s="3" t="s">
        <v>41</v>
      </c>
    </row>
    <row r="1253" spans="1:27" x14ac:dyDescent="0.2">
      <c r="A1253" s="5">
        <v>4026</v>
      </c>
      <c r="C1253" s="3" t="s">
        <v>2324</v>
      </c>
      <c r="D1253" s="3" t="s">
        <v>2325</v>
      </c>
      <c r="E1253" s="3" t="s">
        <v>78</v>
      </c>
      <c r="F1253" s="3" t="s">
        <v>79</v>
      </c>
      <c r="G1253" s="3" t="s">
        <v>1125</v>
      </c>
      <c r="H1253" s="3" t="s">
        <v>32</v>
      </c>
      <c r="I1253" s="3" t="s">
        <v>1125</v>
      </c>
      <c r="J1253" s="3" t="s">
        <v>81</v>
      </c>
      <c r="K1253" s="3" t="s">
        <v>743</v>
      </c>
      <c r="L1253" s="3" t="s">
        <v>83</v>
      </c>
      <c r="M1253" t="b">
        <v>1</v>
      </c>
      <c r="N1253" s="3" t="s">
        <v>84</v>
      </c>
      <c r="O1253" s="3" t="s">
        <v>79</v>
      </c>
      <c r="P1253" s="3" t="s">
        <v>79</v>
      </c>
      <c r="Q1253" s="3" t="s">
        <v>81</v>
      </c>
      <c r="R1253" s="3" t="s">
        <v>85</v>
      </c>
      <c r="S1253" s="3"/>
      <c r="T1253" s="2"/>
      <c r="U1253" s="3" t="s">
        <v>81</v>
      </c>
      <c r="V1253" s="3"/>
      <c r="W1253" s="3" t="s">
        <v>39</v>
      </c>
      <c r="X1253" s="3" t="s">
        <v>40</v>
      </c>
      <c r="Y1253" s="3"/>
      <c r="Z1253" s="3"/>
      <c r="AA1253" s="3" t="s">
        <v>41</v>
      </c>
    </row>
    <row r="1254" spans="1:27" x14ac:dyDescent="0.2">
      <c r="A1254" s="5">
        <v>4027</v>
      </c>
      <c r="C1254" s="3"/>
      <c r="D1254" s="3" t="s">
        <v>2326</v>
      </c>
      <c r="E1254" s="3" t="s">
        <v>174</v>
      </c>
      <c r="F1254" s="3" t="s">
        <v>881</v>
      </c>
      <c r="G1254" s="3" t="s">
        <v>1125</v>
      </c>
      <c r="H1254" s="3" t="s">
        <v>32</v>
      </c>
      <c r="I1254" s="3" t="s">
        <v>1125</v>
      </c>
      <c r="J1254" s="3" t="s">
        <v>81</v>
      </c>
      <c r="K1254" s="3" t="s">
        <v>743</v>
      </c>
      <c r="L1254" s="3" t="s">
        <v>83</v>
      </c>
      <c r="M1254" t="b">
        <v>1</v>
      </c>
      <c r="N1254" s="3" t="s">
        <v>84</v>
      </c>
      <c r="O1254" s="3" t="s">
        <v>881</v>
      </c>
      <c r="P1254" s="3" t="s">
        <v>881</v>
      </c>
      <c r="Q1254" s="3" t="s">
        <v>81</v>
      </c>
      <c r="R1254" s="3" t="s">
        <v>882</v>
      </c>
      <c r="S1254" s="3"/>
      <c r="T1254" s="2"/>
      <c r="U1254" s="3" t="s">
        <v>81</v>
      </c>
      <c r="V1254" s="3"/>
      <c r="W1254" s="3" t="s">
        <v>39</v>
      </c>
      <c r="X1254" s="3" t="s">
        <v>40</v>
      </c>
      <c r="Y1254" s="3"/>
      <c r="Z1254" s="3"/>
      <c r="AA1254" s="3" t="s">
        <v>41</v>
      </c>
    </row>
    <row r="1255" spans="1:27" x14ac:dyDescent="0.2">
      <c r="A1255" s="5">
        <v>4028</v>
      </c>
      <c r="C1255" s="3" t="s">
        <v>2327</v>
      </c>
      <c r="D1255" s="3" t="s">
        <v>2328</v>
      </c>
      <c r="E1255" s="3" t="s">
        <v>78</v>
      </c>
      <c r="F1255" s="3" t="s">
        <v>79</v>
      </c>
      <c r="G1255" s="3" t="s">
        <v>1125</v>
      </c>
      <c r="H1255" s="3" t="s">
        <v>32</v>
      </c>
      <c r="I1255" s="3" t="s">
        <v>1125</v>
      </c>
      <c r="J1255" s="3" t="s">
        <v>81</v>
      </c>
      <c r="K1255" s="3" t="s">
        <v>743</v>
      </c>
      <c r="L1255" s="3" t="s">
        <v>83</v>
      </c>
      <c r="M1255" t="b">
        <v>1</v>
      </c>
      <c r="N1255" s="3" t="s">
        <v>84</v>
      </c>
      <c r="O1255" s="3" t="s">
        <v>79</v>
      </c>
      <c r="P1255" s="3" t="s">
        <v>79</v>
      </c>
      <c r="Q1255" s="3" t="s">
        <v>81</v>
      </c>
      <c r="R1255" s="3" t="s">
        <v>85</v>
      </c>
      <c r="S1255" s="3"/>
      <c r="T1255" s="2"/>
      <c r="U1255" s="3" t="s">
        <v>81</v>
      </c>
      <c r="V1255" s="3"/>
      <c r="W1255" s="3" t="s">
        <v>39</v>
      </c>
      <c r="X1255" s="3" t="s">
        <v>40</v>
      </c>
      <c r="Y1255" s="3"/>
      <c r="Z1255" s="3"/>
      <c r="AA1255" s="3" t="s">
        <v>41</v>
      </c>
    </row>
    <row r="1256" spans="1:27" x14ac:dyDescent="0.2">
      <c r="A1256" s="5">
        <v>4029</v>
      </c>
      <c r="C1256" s="3" t="s">
        <v>2329</v>
      </c>
      <c r="D1256" s="3" t="s">
        <v>2330</v>
      </c>
      <c r="E1256" s="3" t="s">
        <v>78</v>
      </c>
      <c r="F1256" s="3" t="s">
        <v>79</v>
      </c>
      <c r="G1256" s="3" t="s">
        <v>1125</v>
      </c>
      <c r="H1256" s="3" t="s">
        <v>32</v>
      </c>
      <c r="I1256" s="3" t="s">
        <v>1125</v>
      </c>
      <c r="J1256" s="3" t="s">
        <v>81</v>
      </c>
      <c r="K1256" s="3" t="s">
        <v>743</v>
      </c>
      <c r="L1256" s="3" t="s">
        <v>83</v>
      </c>
      <c r="M1256" t="b">
        <v>1</v>
      </c>
      <c r="N1256" s="3" t="s">
        <v>84</v>
      </c>
      <c r="O1256" s="3" t="s">
        <v>79</v>
      </c>
      <c r="P1256" s="3" t="s">
        <v>79</v>
      </c>
      <c r="Q1256" s="3" t="s">
        <v>81</v>
      </c>
      <c r="R1256" s="3" t="s">
        <v>85</v>
      </c>
      <c r="S1256" s="3"/>
      <c r="T1256" s="2"/>
      <c r="U1256" s="3" t="s">
        <v>81</v>
      </c>
      <c r="V1256" s="3"/>
      <c r="W1256" s="3" t="s">
        <v>39</v>
      </c>
      <c r="X1256" s="3" t="s">
        <v>40</v>
      </c>
      <c r="Y1256" s="3"/>
      <c r="Z1256" s="3"/>
      <c r="AA1256" s="3" t="s">
        <v>41</v>
      </c>
    </row>
    <row r="1257" spans="1:27" x14ac:dyDescent="0.2">
      <c r="A1257" s="5">
        <v>4030</v>
      </c>
      <c r="C1257" s="3" t="s">
        <v>2331</v>
      </c>
      <c r="D1257" s="3" t="s">
        <v>1153</v>
      </c>
      <c r="E1257" s="3" t="s">
        <v>1158</v>
      </c>
      <c r="F1257" s="3" t="s">
        <v>1907</v>
      </c>
      <c r="G1257" s="3" t="s">
        <v>235</v>
      </c>
      <c r="H1257" s="3" t="s">
        <v>32</v>
      </c>
      <c r="I1257" s="3" t="s">
        <v>236</v>
      </c>
      <c r="J1257" s="3" t="s">
        <v>48</v>
      </c>
      <c r="K1257" s="3" t="s">
        <v>237</v>
      </c>
      <c r="L1257" s="3" t="s">
        <v>83</v>
      </c>
      <c r="M1257" t="b">
        <v>1</v>
      </c>
      <c r="N1257" s="3" t="s">
        <v>139</v>
      </c>
      <c r="O1257" s="3" t="s">
        <v>1907</v>
      </c>
      <c r="P1257" s="3" t="s">
        <v>140</v>
      </c>
      <c r="Q1257" s="3" t="s">
        <v>36</v>
      </c>
      <c r="R1257" s="3" t="s">
        <v>74</v>
      </c>
      <c r="S1257" s="3"/>
      <c r="T1257" s="2"/>
      <c r="U1257" s="3" t="s">
        <v>83</v>
      </c>
      <c r="V1257" s="3"/>
      <c r="W1257" s="3" t="s">
        <v>39</v>
      </c>
      <c r="X1257" s="3" t="s">
        <v>40</v>
      </c>
      <c r="Y1257" s="3"/>
      <c r="Z1257" s="3"/>
      <c r="AA1257" s="3" t="s">
        <v>41</v>
      </c>
    </row>
    <row r="1258" spans="1:27" x14ac:dyDescent="0.2">
      <c r="A1258" s="5">
        <v>4031</v>
      </c>
      <c r="B1258">
        <v>40851</v>
      </c>
      <c r="C1258" s="3" t="s">
        <v>2332</v>
      </c>
      <c r="D1258" s="3" t="s">
        <v>2333</v>
      </c>
      <c r="E1258" s="3" t="s">
        <v>29</v>
      </c>
      <c r="F1258" s="3" t="s">
        <v>538</v>
      </c>
      <c r="G1258" s="3" t="s">
        <v>31</v>
      </c>
      <c r="H1258" s="3" t="s">
        <v>32</v>
      </c>
      <c r="I1258" s="3" t="s">
        <v>33</v>
      </c>
      <c r="J1258" s="3" t="s">
        <v>31</v>
      </c>
      <c r="K1258" s="3" t="s">
        <v>34</v>
      </c>
      <c r="L1258" s="3" t="s">
        <v>31</v>
      </c>
      <c r="M1258" t="b">
        <v>1</v>
      </c>
      <c r="N1258" s="3" t="s">
        <v>35</v>
      </c>
      <c r="O1258" s="3" t="s">
        <v>538</v>
      </c>
      <c r="P1258" s="3" t="s">
        <v>538</v>
      </c>
      <c r="Q1258" s="3" t="s">
        <v>36</v>
      </c>
      <c r="R1258" s="3" t="s">
        <v>539</v>
      </c>
      <c r="S1258" s="3"/>
      <c r="T1258" s="2">
        <v>2072</v>
      </c>
      <c r="U1258" s="3" t="s">
        <v>31</v>
      </c>
      <c r="V1258" s="3"/>
      <c r="W1258" s="3" t="s">
        <v>39</v>
      </c>
      <c r="X1258" s="3" t="s">
        <v>40</v>
      </c>
      <c r="Y1258" s="3"/>
      <c r="Z1258" s="3">
        <v>3686</v>
      </c>
      <c r="AA1258" s="3" t="s">
        <v>43</v>
      </c>
    </row>
    <row r="1259" spans="1:27" x14ac:dyDescent="0.2">
      <c r="A1259" s="5">
        <v>4032</v>
      </c>
      <c r="C1259" s="3" t="s">
        <v>2334</v>
      </c>
      <c r="D1259" s="3" t="s">
        <v>2335</v>
      </c>
      <c r="E1259" s="3" t="s">
        <v>29</v>
      </c>
      <c r="F1259" s="3" t="s">
        <v>538</v>
      </c>
      <c r="G1259" s="3" t="s">
        <v>31</v>
      </c>
      <c r="H1259" s="3" t="s">
        <v>32</v>
      </c>
      <c r="I1259" s="3" t="s">
        <v>33</v>
      </c>
      <c r="J1259" s="3" t="s">
        <v>31</v>
      </c>
      <c r="K1259" s="3" t="s">
        <v>34</v>
      </c>
      <c r="L1259" s="3" t="s">
        <v>31</v>
      </c>
      <c r="M1259" t="b">
        <v>1</v>
      </c>
      <c r="N1259" s="3" t="s">
        <v>35</v>
      </c>
      <c r="O1259" s="3" t="s">
        <v>538</v>
      </c>
      <c r="P1259" s="3" t="s">
        <v>538</v>
      </c>
      <c r="Q1259" s="3" t="s">
        <v>36</v>
      </c>
      <c r="R1259" s="3" t="s">
        <v>539</v>
      </c>
      <c r="S1259" s="3"/>
      <c r="T1259" s="2"/>
      <c r="U1259" s="3" t="s">
        <v>31</v>
      </c>
      <c r="V1259" s="3"/>
      <c r="W1259" s="3" t="s">
        <v>39</v>
      </c>
      <c r="X1259" s="3" t="s">
        <v>40</v>
      </c>
      <c r="Y1259" s="3"/>
      <c r="Z1259" s="3"/>
      <c r="AA1259" s="3" t="s">
        <v>41</v>
      </c>
    </row>
    <row r="1260" spans="1:27" x14ac:dyDescent="0.2">
      <c r="A1260" s="5">
        <v>4033</v>
      </c>
      <c r="C1260" s="3" t="s">
        <v>2336</v>
      </c>
      <c r="D1260" s="3" t="s">
        <v>2337</v>
      </c>
      <c r="E1260" s="3" t="s">
        <v>29</v>
      </c>
      <c r="F1260" s="3" t="s">
        <v>538</v>
      </c>
      <c r="G1260" s="3" t="s">
        <v>31</v>
      </c>
      <c r="H1260" s="3" t="s">
        <v>32</v>
      </c>
      <c r="I1260" s="3" t="s">
        <v>33</v>
      </c>
      <c r="J1260" s="3" t="s">
        <v>31</v>
      </c>
      <c r="K1260" s="3" t="s">
        <v>34</v>
      </c>
      <c r="L1260" s="3" t="s">
        <v>31</v>
      </c>
      <c r="M1260" t="b">
        <v>1</v>
      </c>
      <c r="N1260" s="3" t="s">
        <v>35</v>
      </c>
      <c r="O1260" s="3" t="s">
        <v>538</v>
      </c>
      <c r="P1260" s="3" t="s">
        <v>538</v>
      </c>
      <c r="Q1260" s="3" t="s">
        <v>36</v>
      </c>
      <c r="R1260" s="3" t="s">
        <v>539</v>
      </c>
      <c r="S1260" s="3"/>
      <c r="T1260" s="2"/>
      <c r="U1260" s="3" t="s">
        <v>31</v>
      </c>
      <c r="V1260" s="3"/>
      <c r="W1260" s="3" t="s">
        <v>39</v>
      </c>
      <c r="X1260" s="3" t="s">
        <v>40</v>
      </c>
      <c r="Y1260" s="3"/>
      <c r="Z1260" s="3"/>
      <c r="AA1260" s="3" t="s">
        <v>41</v>
      </c>
    </row>
    <row r="1261" spans="1:27" x14ac:dyDescent="0.2">
      <c r="A1261" s="5">
        <v>4034</v>
      </c>
      <c r="C1261" s="3" t="s">
        <v>2338</v>
      </c>
      <c r="D1261" s="3" t="s">
        <v>2339</v>
      </c>
      <c r="E1261" s="3" t="s">
        <v>29</v>
      </c>
      <c r="F1261" s="3" t="s">
        <v>538</v>
      </c>
      <c r="G1261" s="3" t="s">
        <v>31</v>
      </c>
      <c r="H1261" s="3" t="s">
        <v>32</v>
      </c>
      <c r="I1261" s="3" t="s">
        <v>33</v>
      </c>
      <c r="J1261" s="3" t="s">
        <v>31</v>
      </c>
      <c r="K1261" s="3" t="s">
        <v>34</v>
      </c>
      <c r="L1261" s="3" t="s">
        <v>31</v>
      </c>
      <c r="M1261" t="b">
        <v>1</v>
      </c>
      <c r="N1261" s="3" t="s">
        <v>35</v>
      </c>
      <c r="O1261" s="3" t="s">
        <v>538</v>
      </c>
      <c r="P1261" s="3" t="s">
        <v>538</v>
      </c>
      <c r="Q1261" s="3" t="s">
        <v>36</v>
      </c>
      <c r="R1261" s="3" t="s">
        <v>539</v>
      </c>
      <c r="S1261" s="3"/>
      <c r="T1261" s="2"/>
      <c r="U1261" s="3" t="s">
        <v>31</v>
      </c>
      <c r="V1261" s="3"/>
      <c r="W1261" s="3" t="s">
        <v>39</v>
      </c>
      <c r="X1261" s="3" t="s">
        <v>40</v>
      </c>
      <c r="Y1261" s="3"/>
      <c r="Z1261" s="3"/>
      <c r="AA1261" s="3" t="s">
        <v>41</v>
      </c>
    </row>
    <row r="1262" spans="1:27" x14ac:dyDescent="0.2">
      <c r="A1262" s="5">
        <v>4035</v>
      </c>
      <c r="B1262">
        <v>40475</v>
      </c>
      <c r="C1262" s="3" t="s">
        <v>2340</v>
      </c>
      <c r="D1262" s="3" t="s">
        <v>2341</v>
      </c>
      <c r="E1262" s="3" t="s">
        <v>29</v>
      </c>
      <c r="F1262" s="3" t="s">
        <v>538</v>
      </c>
      <c r="G1262" s="3" t="s">
        <v>31</v>
      </c>
      <c r="H1262" s="3" t="s">
        <v>32</v>
      </c>
      <c r="I1262" s="3" t="s">
        <v>33</v>
      </c>
      <c r="J1262" s="3" t="s">
        <v>31</v>
      </c>
      <c r="K1262" s="3" t="s">
        <v>34</v>
      </c>
      <c r="L1262" s="3" t="s">
        <v>31</v>
      </c>
      <c r="M1262" t="b">
        <v>1</v>
      </c>
      <c r="N1262" s="3" t="s">
        <v>35</v>
      </c>
      <c r="O1262" s="3" t="s">
        <v>538</v>
      </c>
      <c r="P1262" s="3" t="s">
        <v>538</v>
      </c>
      <c r="Q1262" s="3" t="s">
        <v>36</v>
      </c>
      <c r="R1262" s="3" t="s">
        <v>539</v>
      </c>
      <c r="S1262" s="3"/>
      <c r="T1262" s="2">
        <v>2072</v>
      </c>
      <c r="U1262" s="3" t="s">
        <v>31</v>
      </c>
      <c r="V1262" s="3"/>
      <c r="W1262" s="3" t="s">
        <v>39</v>
      </c>
      <c r="X1262" s="3" t="s">
        <v>40</v>
      </c>
      <c r="Y1262" s="3"/>
      <c r="Z1262" s="3">
        <v>2864</v>
      </c>
      <c r="AA1262" s="3" t="s">
        <v>43</v>
      </c>
    </row>
    <row r="1263" spans="1:27" x14ac:dyDescent="0.2">
      <c r="A1263" s="5">
        <v>4036</v>
      </c>
      <c r="C1263" s="3"/>
      <c r="D1263" s="3" t="s">
        <v>2342</v>
      </c>
      <c r="E1263" s="3" t="s">
        <v>174</v>
      </c>
      <c r="F1263" s="3" t="s">
        <v>464</v>
      </c>
      <c r="G1263" s="3" t="s">
        <v>31</v>
      </c>
      <c r="H1263" s="3" t="s">
        <v>32</v>
      </c>
      <c r="I1263" s="3" t="s">
        <v>33</v>
      </c>
      <c r="J1263" s="3" t="s">
        <v>31</v>
      </c>
      <c r="K1263" s="3" t="s">
        <v>34</v>
      </c>
      <c r="L1263" s="3" t="s">
        <v>31</v>
      </c>
      <c r="M1263" t="b">
        <v>1</v>
      </c>
      <c r="N1263" s="3" t="s">
        <v>73</v>
      </c>
      <c r="O1263" s="3" t="s">
        <v>464</v>
      </c>
      <c r="P1263" s="3" t="s">
        <v>464</v>
      </c>
      <c r="Q1263" s="3" t="s">
        <v>36</v>
      </c>
      <c r="R1263" s="3" t="s">
        <v>465</v>
      </c>
      <c r="S1263" s="3"/>
      <c r="T1263" s="2"/>
      <c r="U1263" s="3" t="s">
        <v>31</v>
      </c>
      <c r="V1263" s="3"/>
      <c r="W1263" s="3" t="s">
        <v>39</v>
      </c>
      <c r="X1263" s="3" t="s">
        <v>40</v>
      </c>
      <c r="Y1263" s="3"/>
      <c r="Z1263" s="3"/>
      <c r="AA1263" s="3" t="s">
        <v>41</v>
      </c>
    </row>
    <row r="1264" spans="1:27" x14ac:dyDescent="0.2">
      <c r="A1264" s="5">
        <v>4037</v>
      </c>
      <c r="B1264">
        <v>41615</v>
      </c>
      <c r="C1264" s="3" t="s">
        <v>2343</v>
      </c>
      <c r="D1264" s="3" t="s">
        <v>2344</v>
      </c>
      <c r="E1264" s="3" t="s">
        <v>123</v>
      </c>
      <c r="F1264" s="3" t="s">
        <v>2345</v>
      </c>
      <c r="G1264" s="3" t="s">
        <v>2346</v>
      </c>
      <c r="H1264" s="3" t="s">
        <v>32</v>
      </c>
      <c r="I1264" s="3" t="s">
        <v>2346</v>
      </c>
      <c r="J1264" s="3" t="s">
        <v>2347</v>
      </c>
      <c r="K1264" s="3" t="s">
        <v>2348</v>
      </c>
      <c r="L1264" s="3" t="s">
        <v>115</v>
      </c>
      <c r="M1264" t="b">
        <v>1</v>
      </c>
      <c r="N1264" s="3" t="s">
        <v>73</v>
      </c>
      <c r="O1264" s="3" t="s">
        <v>2345</v>
      </c>
      <c r="P1264" s="3" t="s">
        <v>124</v>
      </c>
      <c r="Q1264" s="3" t="s">
        <v>36</v>
      </c>
      <c r="R1264" s="3" t="s">
        <v>74</v>
      </c>
      <c r="S1264" s="3"/>
      <c r="T1264" s="2">
        <v>3051</v>
      </c>
      <c r="U1264" s="3" t="s">
        <v>115</v>
      </c>
      <c r="V1264" s="3"/>
      <c r="W1264" s="3" t="s">
        <v>39</v>
      </c>
      <c r="X1264" s="3" t="s">
        <v>40</v>
      </c>
      <c r="Y1264" s="3"/>
      <c r="Z1264" s="3">
        <v>4289</v>
      </c>
      <c r="AA1264" s="3" t="s">
        <v>221</v>
      </c>
    </row>
    <row r="1265" spans="1:27" x14ac:dyDescent="0.2">
      <c r="A1265" s="5">
        <v>4038</v>
      </c>
      <c r="C1265" s="3" t="s">
        <v>2349</v>
      </c>
      <c r="D1265" s="3" t="s">
        <v>2350</v>
      </c>
      <c r="E1265" s="3" t="s">
        <v>2347</v>
      </c>
      <c r="F1265" s="3" t="s">
        <v>2351</v>
      </c>
      <c r="G1265" s="3" t="s">
        <v>2346</v>
      </c>
      <c r="H1265" s="3" t="s">
        <v>32</v>
      </c>
      <c r="I1265" s="3" t="s">
        <v>2346</v>
      </c>
      <c r="J1265" s="3" t="s">
        <v>2347</v>
      </c>
      <c r="K1265" s="3" t="s">
        <v>2348</v>
      </c>
      <c r="L1265" s="3" t="s">
        <v>115</v>
      </c>
      <c r="M1265" t="b">
        <v>1</v>
      </c>
      <c r="N1265" s="3" t="s">
        <v>73</v>
      </c>
      <c r="O1265" s="3" t="s">
        <v>2351</v>
      </c>
      <c r="P1265" s="3" t="s">
        <v>2351</v>
      </c>
      <c r="Q1265" s="3" t="s">
        <v>2347</v>
      </c>
      <c r="R1265" s="3" t="s">
        <v>2347</v>
      </c>
      <c r="S1265" s="3"/>
      <c r="T1265" s="2"/>
      <c r="U1265" s="3" t="s">
        <v>115</v>
      </c>
      <c r="V1265" s="3"/>
      <c r="W1265" s="3" t="s">
        <v>39</v>
      </c>
      <c r="X1265" s="3" t="s">
        <v>40</v>
      </c>
      <c r="Y1265" s="3"/>
      <c r="Z1265" s="3"/>
      <c r="AA1265" s="3" t="s">
        <v>41</v>
      </c>
    </row>
    <row r="1266" spans="1:27" x14ac:dyDescent="0.2">
      <c r="A1266" s="5">
        <v>4039</v>
      </c>
      <c r="B1266">
        <v>40733</v>
      </c>
      <c r="C1266" s="3" t="s">
        <v>2352</v>
      </c>
      <c r="D1266" s="3" t="s">
        <v>2353</v>
      </c>
      <c r="E1266" s="3" t="s">
        <v>1158</v>
      </c>
      <c r="F1266" s="3" t="s">
        <v>1907</v>
      </c>
      <c r="G1266" s="3" t="s">
        <v>2354</v>
      </c>
      <c r="H1266" s="3" t="s">
        <v>32</v>
      </c>
      <c r="I1266" s="3" t="s">
        <v>2354</v>
      </c>
      <c r="J1266" s="3" t="s">
        <v>48</v>
      </c>
      <c r="K1266" s="3" t="s">
        <v>159</v>
      </c>
      <c r="L1266" s="3" t="s">
        <v>83</v>
      </c>
      <c r="M1266" t="b">
        <v>1</v>
      </c>
      <c r="N1266" s="3" t="s">
        <v>139</v>
      </c>
      <c r="O1266" s="3" t="s">
        <v>1907</v>
      </c>
      <c r="P1266" s="3" t="s">
        <v>140</v>
      </c>
      <c r="Q1266" s="3" t="s">
        <v>36</v>
      </c>
      <c r="R1266" s="3" t="s">
        <v>74</v>
      </c>
      <c r="S1266" s="3"/>
      <c r="T1266" s="2">
        <v>6114</v>
      </c>
      <c r="U1266" s="3" t="s">
        <v>83</v>
      </c>
      <c r="V1266" s="3"/>
      <c r="W1266" s="3" t="s">
        <v>39</v>
      </c>
      <c r="X1266" s="3" t="s">
        <v>40</v>
      </c>
      <c r="Y1266" s="3"/>
      <c r="Z1266" s="3">
        <v>2122</v>
      </c>
      <c r="AA1266" s="3" t="s">
        <v>221</v>
      </c>
    </row>
    <row r="1267" spans="1:27" x14ac:dyDescent="0.2">
      <c r="A1267" s="5">
        <v>4040</v>
      </c>
      <c r="C1267" s="3" t="s">
        <v>2355</v>
      </c>
      <c r="D1267" s="3" t="s">
        <v>2356</v>
      </c>
      <c r="E1267" s="3" t="s">
        <v>1158</v>
      </c>
      <c r="F1267" s="3" t="s">
        <v>1907</v>
      </c>
      <c r="G1267" s="3" t="s">
        <v>2354</v>
      </c>
      <c r="H1267" s="3" t="s">
        <v>32</v>
      </c>
      <c r="I1267" s="3" t="s">
        <v>2354</v>
      </c>
      <c r="J1267" s="3" t="s">
        <v>48</v>
      </c>
      <c r="K1267" s="3" t="s">
        <v>159</v>
      </c>
      <c r="L1267" s="3" t="s">
        <v>83</v>
      </c>
      <c r="M1267" t="b">
        <v>1</v>
      </c>
      <c r="N1267" s="3" t="s">
        <v>139</v>
      </c>
      <c r="O1267" s="3" t="s">
        <v>1907</v>
      </c>
      <c r="P1267" s="3" t="s">
        <v>140</v>
      </c>
      <c r="Q1267" s="3" t="s">
        <v>36</v>
      </c>
      <c r="R1267" s="3" t="s">
        <v>74</v>
      </c>
      <c r="S1267" s="3"/>
      <c r="T1267" s="2"/>
      <c r="U1267" s="3" t="s">
        <v>83</v>
      </c>
      <c r="V1267" s="3"/>
      <c r="W1267" s="3" t="s">
        <v>39</v>
      </c>
      <c r="X1267" s="3" t="s">
        <v>40</v>
      </c>
      <c r="Y1267" s="3"/>
      <c r="Z1267" s="3"/>
      <c r="AA1267" s="3" t="s">
        <v>41</v>
      </c>
    </row>
    <row r="1268" spans="1:27" x14ac:dyDescent="0.2">
      <c r="A1268" s="5">
        <v>4041</v>
      </c>
      <c r="C1268" s="3" t="s">
        <v>2357</v>
      </c>
      <c r="D1268" s="3" t="s">
        <v>2358</v>
      </c>
      <c r="E1268" s="3" t="s">
        <v>1158</v>
      </c>
      <c r="F1268" s="3" t="s">
        <v>1907</v>
      </c>
      <c r="G1268" s="3" t="s">
        <v>2359</v>
      </c>
      <c r="H1268" s="3" t="s">
        <v>32</v>
      </c>
      <c r="I1268" s="3" t="s">
        <v>2359</v>
      </c>
      <c r="J1268" s="3" t="s">
        <v>48</v>
      </c>
      <c r="K1268" s="3" t="s">
        <v>2360</v>
      </c>
      <c r="L1268" s="3" t="s">
        <v>83</v>
      </c>
      <c r="M1268" t="b">
        <v>1</v>
      </c>
      <c r="N1268" s="3" t="s">
        <v>139</v>
      </c>
      <c r="O1268" s="3" t="s">
        <v>1907</v>
      </c>
      <c r="P1268" s="3" t="s">
        <v>140</v>
      </c>
      <c r="Q1268" s="3" t="s">
        <v>36</v>
      </c>
      <c r="R1268" s="3" t="s">
        <v>74</v>
      </c>
      <c r="S1268" s="3"/>
      <c r="T1268" s="2"/>
      <c r="U1268" s="3" t="s">
        <v>83</v>
      </c>
      <c r="V1268" s="3"/>
      <c r="W1268" s="3" t="s">
        <v>39</v>
      </c>
      <c r="X1268" s="3" t="s">
        <v>40</v>
      </c>
      <c r="Y1268" s="3"/>
      <c r="Z1268" s="3"/>
      <c r="AA1268" s="3" t="s">
        <v>41</v>
      </c>
    </row>
    <row r="1269" spans="1:27" x14ac:dyDescent="0.2">
      <c r="A1269" s="5">
        <v>4042</v>
      </c>
      <c r="C1269" s="3" t="s">
        <v>2361</v>
      </c>
      <c r="D1269" s="3" t="s">
        <v>2362</v>
      </c>
      <c r="E1269" s="3" t="s">
        <v>1158</v>
      </c>
      <c r="F1269" s="3" t="s">
        <v>1907</v>
      </c>
      <c r="G1269" s="3" t="s">
        <v>2359</v>
      </c>
      <c r="H1269" s="3" t="s">
        <v>32</v>
      </c>
      <c r="I1269" s="3" t="s">
        <v>2359</v>
      </c>
      <c r="J1269" s="3" t="s">
        <v>48</v>
      </c>
      <c r="K1269" s="3" t="s">
        <v>2360</v>
      </c>
      <c r="L1269" s="3" t="s">
        <v>83</v>
      </c>
      <c r="M1269" t="b">
        <v>1</v>
      </c>
      <c r="N1269" s="3" t="s">
        <v>139</v>
      </c>
      <c r="O1269" s="3" t="s">
        <v>1907</v>
      </c>
      <c r="P1269" s="3" t="s">
        <v>140</v>
      </c>
      <c r="Q1269" s="3" t="s">
        <v>36</v>
      </c>
      <c r="R1269" s="3" t="s">
        <v>74</v>
      </c>
      <c r="S1269" s="3"/>
      <c r="T1269" s="2"/>
      <c r="U1269" s="3" t="s">
        <v>83</v>
      </c>
      <c r="V1269" s="3"/>
      <c r="W1269" s="3" t="s">
        <v>39</v>
      </c>
      <c r="X1269" s="3" t="s">
        <v>40</v>
      </c>
      <c r="Y1269" s="3"/>
      <c r="Z1269" s="3"/>
      <c r="AA1269" s="3" t="s">
        <v>41</v>
      </c>
    </row>
    <row r="1270" spans="1:27" x14ac:dyDescent="0.2">
      <c r="A1270" s="5">
        <v>4043</v>
      </c>
      <c r="C1270" s="3" t="s">
        <v>2363</v>
      </c>
      <c r="D1270" s="3" t="s">
        <v>2364</v>
      </c>
      <c r="E1270" s="3" t="s">
        <v>1158</v>
      </c>
      <c r="F1270" s="3" t="s">
        <v>1907</v>
      </c>
      <c r="G1270" s="3" t="s">
        <v>2365</v>
      </c>
      <c r="H1270" s="3" t="s">
        <v>32</v>
      </c>
      <c r="I1270" s="3" t="s">
        <v>2365</v>
      </c>
      <c r="J1270" s="3" t="s">
        <v>48</v>
      </c>
      <c r="K1270" s="3" t="s">
        <v>2360</v>
      </c>
      <c r="L1270" s="3" t="s">
        <v>83</v>
      </c>
      <c r="M1270" t="b">
        <v>1</v>
      </c>
      <c r="N1270" s="3" t="s">
        <v>139</v>
      </c>
      <c r="O1270" s="3" t="s">
        <v>1907</v>
      </c>
      <c r="P1270" s="3" t="s">
        <v>140</v>
      </c>
      <c r="Q1270" s="3" t="s">
        <v>36</v>
      </c>
      <c r="R1270" s="3" t="s">
        <v>74</v>
      </c>
      <c r="S1270" s="3"/>
      <c r="T1270" s="2"/>
      <c r="U1270" s="3" t="s">
        <v>83</v>
      </c>
      <c r="V1270" s="3"/>
      <c r="W1270" s="3" t="s">
        <v>39</v>
      </c>
      <c r="X1270" s="3" t="s">
        <v>40</v>
      </c>
      <c r="Y1270" s="3"/>
      <c r="Z1270" s="3"/>
      <c r="AA1270" s="3" t="s">
        <v>41</v>
      </c>
    </row>
    <row r="1271" spans="1:27" x14ac:dyDescent="0.2">
      <c r="A1271" s="5">
        <v>4044</v>
      </c>
      <c r="B1271">
        <v>40739</v>
      </c>
      <c r="C1271" s="3" t="s">
        <v>2366</v>
      </c>
      <c r="D1271" s="3" t="s">
        <v>2367</v>
      </c>
      <c r="E1271" s="3" t="s">
        <v>1158</v>
      </c>
      <c r="F1271" s="3" t="s">
        <v>1907</v>
      </c>
      <c r="G1271" s="3" t="s">
        <v>2368</v>
      </c>
      <c r="H1271" s="3" t="s">
        <v>32</v>
      </c>
      <c r="I1271" s="3" t="s">
        <v>2368</v>
      </c>
      <c r="J1271" s="3" t="s">
        <v>48</v>
      </c>
      <c r="K1271" s="3" t="s">
        <v>2360</v>
      </c>
      <c r="L1271" s="3" t="s">
        <v>83</v>
      </c>
      <c r="M1271" t="b">
        <v>1</v>
      </c>
      <c r="N1271" s="3" t="s">
        <v>139</v>
      </c>
      <c r="O1271" s="3" t="s">
        <v>1907</v>
      </c>
      <c r="P1271" s="3" t="s">
        <v>140</v>
      </c>
      <c r="Q1271" s="3" t="s">
        <v>36</v>
      </c>
      <c r="R1271" s="3" t="s">
        <v>74</v>
      </c>
      <c r="S1271" s="3"/>
      <c r="T1271" s="2">
        <v>6009</v>
      </c>
      <c r="U1271" s="3" t="s">
        <v>83</v>
      </c>
      <c r="V1271" s="3"/>
      <c r="W1271" s="3" t="s">
        <v>39</v>
      </c>
      <c r="X1271" s="3" t="s">
        <v>40</v>
      </c>
      <c r="Y1271" s="3"/>
      <c r="Z1271" s="3">
        <v>2150</v>
      </c>
      <c r="AA1271" s="3" t="s">
        <v>221</v>
      </c>
    </row>
    <row r="1272" spans="1:27" x14ac:dyDescent="0.2">
      <c r="A1272" s="5">
        <v>4045</v>
      </c>
      <c r="C1272" s="3" t="s">
        <v>2369</v>
      </c>
      <c r="D1272" s="3" t="s">
        <v>2370</v>
      </c>
      <c r="E1272" s="3" t="s">
        <v>1158</v>
      </c>
      <c r="F1272" s="3" t="s">
        <v>1907</v>
      </c>
      <c r="G1272" s="3" t="s">
        <v>2359</v>
      </c>
      <c r="H1272" s="3" t="s">
        <v>32</v>
      </c>
      <c r="I1272" s="3" t="s">
        <v>2371</v>
      </c>
      <c r="J1272" s="3" t="s">
        <v>48</v>
      </c>
      <c r="K1272" s="3" t="s">
        <v>2360</v>
      </c>
      <c r="L1272" s="3" t="s">
        <v>83</v>
      </c>
      <c r="M1272" t="b">
        <v>1</v>
      </c>
      <c r="N1272" s="3" t="s">
        <v>139</v>
      </c>
      <c r="O1272" s="3" t="s">
        <v>1907</v>
      </c>
      <c r="P1272" s="3" t="s">
        <v>140</v>
      </c>
      <c r="Q1272" s="3" t="s">
        <v>36</v>
      </c>
      <c r="R1272" s="3" t="s">
        <v>74</v>
      </c>
      <c r="S1272" s="3"/>
      <c r="T1272" s="2"/>
      <c r="U1272" s="3" t="s">
        <v>83</v>
      </c>
      <c r="V1272" s="3"/>
      <c r="W1272" s="3" t="s">
        <v>39</v>
      </c>
      <c r="X1272" s="3" t="s">
        <v>40</v>
      </c>
      <c r="Y1272" s="3"/>
      <c r="Z1272" s="3"/>
      <c r="AA1272" s="3" t="s">
        <v>41</v>
      </c>
    </row>
    <row r="1273" spans="1:27" x14ac:dyDescent="0.2">
      <c r="A1273" s="5">
        <v>4046</v>
      </c>
      <c r="B1273">
        <v>40222</v>
      </c>
      <c r="C1273" s="3"/>
      <c r="D1273" s="3" t="s">
        <v>2372</v>
      </c>
      <c r="E1273" s="3" t="s">
        <v>29</v>
      </c>
      <c r="F1273" s="3" t="s">
        <v>538</v>
      </c>
      <c r="G1273" s="3" t="s">
        <v>31</v>
      </c>
      <c r="H1273" s="3" t="s">
        <v>32</v>
      </c>
      <c r="I1273" s="3" t="s">
        <v>33</v>
      </c>
      <c r="J1273" s="3" t="s">
        <v>31</v>
      </c>
      <c r="K1273" s="3" t="s">
        <v>34</v>
      </c>
      <c r="L1273" s="3" t="s">
        <v>31</v>
      </c>
      <c r="M1273" t="b">
        <v>1</v>
      </c>
      <c r="N1273" s="3" t="s">
        <v>35</v>
      </c>
      <c r="O1273" s="3" t="s">
        <v>538</v>
      </c>
      <c r="P1273" s="3" t="s">
        <v>538</v>
      </c>
      <c r="Q1273" s="3" t="s">
        <v>36</v>
      </c>
      <c r="R1273" s="3" t="s">
        <v>539</v>
      </c>
      <c r="S1273" s="3"/>
      <c r="T1273" s="2">
        <v>2072</v>
      </c>
      <c r="U1273" s="3" t="s">
        <v>31</v>
      </c>
      <c r="V1273" s="3"/>
      <c r="W1273" s="3" t="s">
        <v>39</v>
      </c>
      <c r="X1273" s="3" t="s">
        <v>40</v>
      </c>
      <c r="Y1273" s="3"/>
      <c r="Z1273" s="3"/>
      <c r="AA1273" s="3" t="s">
        <v>41</v>
      </c>
    </row>
    <row r="1274" spans="1:27" x14ac:dyDescent="0.2">
      <c r="A1274" s="5">
        <v>4047</v>
      </c>
      <c r="B1274">
        <v>40351</v>
      </c>
      <c r="C1274" s="3"/>
      <c r="D1274" s="3" t="s">
        <v>2373</v>
      </c>
      <c r="E1274" s="3" t="s">
        <v>57</v>
      </c>
      <c r="F1274" s="3" t="s">
        <v>58</v>
      </c>
      <c r="G1274" s="3" t="s">
        <v>31</v>
      </c>
      <c r="H1274" s="3" t="s">
        <v>60</v>
      </c>
      <c r="I1274" s="3" t="s">
        <v>57</v>
      </c>
      <c r="J1274" s="3" t="s">
        <v>31</v>
      </c>
      <c r="K1274" s="3" t="s">
        <v>34</v>
      </c>
      <c r="L1274" s="3" t="s">
        <v>31</v>
      </c>
      <c r="M1274" t="b">
        <v>1</v>
      </c>
      <c r="N1274" s="3" t="s">
        <v>35</v>
      </c>
      <c r="O1274" s="3" t="s">
        <v>58</v>
      </c>
      <c r="P1274" s="3" t="s">
        <v>61</v>
      </c>
      <c r="Q1274" s="3" t="s">
        <v>62</v>
      </c>
      <c r="R1274" s="3" t="s">
        <v>63</v>
      </c>
      <c r="S1274" s="3"/>
      <c r="T1274" s="2">
        <v>2072</v>
      </c>
      <c r="U1274" s="3" t="s">
        <v>31</v>
      </c>
      <c r="V1274" s="3"/>
      <c r="W1274" s="3" t="s">
        <v>39</v>
      </c>
      <c r="X1274" s="3" t="s">
        <v>40</v>
      </c>
      <c r="Y1274" s="3"/>
      <c r="Z1274" s="3"/>
      <c r="AA1274" s="3" t="s">
        <v>41</v>
      </c>
    </row>
    <row r="1275" spans="1:27" x14ac:dyDescent="0.2">
      <c r="A1275" s="5">
        <v>4048</v>
      </c>
      <c r="B1275">
        <v>40358</v>
      </c>
      <c r="C1275" s="3"/>
      <c r="D1275" s="3" t="s">
        <v>2374</v>
      </c>
      <c r="E1275" s="3" t="s">
        <v>192</v>
      </c>
      <c r="F1275" s="3" t="s">
        <v>193</v>
      </c>
      <c r="G1275" s="3" t="s">
        <v>329</v>
      </c>
      <c r="H1275" s="3" t="s">
        <v>194</v>
      </c>
      <c r="I1275" s="3" t="s">
        <v>329</v>
      </c>
      <c r="J1275" s="3" t="s">
        <v>31</v>
      </c>
      <c r="K1275" s="3" t="s">
        <v>330</v>
      </c>
      <c r="L1275" s="3" t="s">
        <v>31</v>
      </c>
      <c r="M1275" t="b">
        <v>1</v>
      </c>
      <c r="N1275" s="3" t="s">
        <v>35</v>
      </c>
      <c r="O1275" s="3" t="s">
        <v>193</v>
      </c>
      <c r="P1275" s="3" t="s">
        <v>193</v>
      </c>
      <c r="Q1275" s="3" t="s">
        <v>192</v>
      </c>
      <c r="R1275" s="3" t="s">
        <v>192</v>
      </c>
      <c r="S1275" s="3"/>
      <c r="T1275" s="2">
        <v>2072</v>
      </c>
      <c r="U1275" s="3" t="s">
        <v>115</v>
      </c>
      <c r="V1275" s="3"/>
      <c r="W1275" s="3" t="s">
        <v>39</v>
      </c>
      <c r="X1275" s="3" t="s">
        <v>40</v>
      </c>
      <c r="Y1275" s="3"/>
      <c r="Z1275" s="3"/>
      <c r="AA1275" s="3" t="s">
        <v>41</v>
      </c>
    </row>
    <row r="1276" spans="1:27" x14ac:dyDescent="0.2">
      <c r="A1276" s="5">
        <v>4049</v>
      </c>
      <c r="B1276">
        <v>40447</v>
      </c>
      <c r="C1276" s="3" t="s">
        <v>2375</v>
      </c>
      <c r="D1276" s="3" t="s">
        <v>2376</v>
      </c>
      <c r="E1276" s="3" t="s">
        <v>78</v>
      </c>
      <c r="F1276" s="3" t="s">
        <v>273</v>
      </c>
      <c r="G1276" s="3" t="s">
        <v>95</v>
      </c>
      <c r="H1276" s="3" t="s">
        <v>32</v>
      </c>
      <c r="I1276" s="3" t="s">
        <v>95</v>
      </c>
      <c r="J1276" s="3" t="s">
        <v>48</v>
      </c>
      <c r="K1276" s="3" t="s">
        <v>94</v>
      </c>
      <c r="L1276" s="3" t="s">
        <v>95</v>
      </c>
      <c r="M1276" t="b">
        <v>1</v>
      </c>
      <c r="N1276" s="3" t="s">
        <v>84</v>
      </c>
      <c r="O1276" s="3" t="s">
        <v>273</v>
      </c>
      <c r="P1276" s="3" t="s">
        <v>868</v>
      </c>
      <c r="Q1276" s="3" t="s">
        <v>116</v>
      </c>
      <c r="R1276" s="3" t="s">
        <v>1665</v>
      </c>
      <c r="S1276" s="3"/>
      <c r="T1276" s="2">
        <v>2072</v>
      </c>
      <c r="U1276" s="3" t="s">
        <v>95</v>
      </c>
      <c r="V1276" s="3"/>
      <c r="W1276" s="3" t="s">
        <v>39</v>
      </c>
      <c r="X1276" s="3" t="s">
        <v>40</v>
      </c>
      <c r="Y1276" s="3"/>
      <c r="Z1276" s="3"/>
      <c r="AA1276" s="3" t="s">
        <v>41</v>
      </c>
    </row>
    <row r="1277" spans="1:27" x14ac:dyDescent="0.2">
      <c r="A1277" s="5">
        <v>4050</v>
      </c>
      <c r="B1277">
        <v>40201</v>
      </c>
      <c r="C1277" s="3" t="s">
        <v>2377</v>
      </c>
      <c r="D1277" s="3" t="s">
        <v>2378</v>
      </c>
      <c r="E1277" s="3" t="s">
        <v>29</v>
      </c>
      <c r="F1277" s="3" t="s">
        <v>53</v>
      </c>
      <c r="G1277" s="3" t="s">
        <v>113</v>
      </c>
      <c r="H1277" s="3" t="s">
        <v>32</v>
      </c>
      <c r="I1277" s="3" t="s">
        <v>113</v>
      </c>
      <c r="J1277" s="3" t="s">
        <v>48</v>
      </c>
      <c r="K1277" s="3" t="s">
        <v>114</v>
      </c>
      <c r="L1277" s="3" t="s">
        <v>115</v>
      </c>
      <c r="M1277" t="b">
        <v>1</v>
      </c>
      <c r="N1277" s="3" t="s">
        <v>35</v>
      </c>
      <c r="O1277" s="3" t="s">
        <v>53</v>
      </c>
      <c r="P1277" s="3" t="s">
        <v>53</v>
      </c>
      <c r="Q1277" s="3" t="s">
        <v>36</v>
      </c>
      <c r="R1277" s="3" t="s">
        <v>54</v>
      </c>
      <c r="S1277" s="3"/>
      <c r="T1277" s="2">
        <v>3000</v>
      </c>
      <c r="U1277" s="3" t="s">
        <v>115</v>
      </c>
      <c r="V1277" s="3"/>
      <c r="W1277" s="3" t="s">
        <v>39</v>
      </c>
      <c r="X1277" s="3" t="s">
        <v>40</v>
      </c>
      <c r="Y1277" s="3"/>
      <c r="Z1277" s="3"/>
      <c r="AA1277" s="3" t="s">
        <v>41</v>
      </c>
    </row>
    <row r="1278" spans="1:27" x14ac:dyDescent="0.2">
      <c r="A1278" s="5">
        <v>4051</v>
      </c>
      <c r="B1278">
        <v>40493</v>
      </c>
      <c r="C1278" s="3"/>
      <c r="D1278" s="3" t="s">
        <v>2379</v>
      </c>
      <c r="E1278" s="3" t="s">
        <v>123</v>
      </c>
      <c r="F1278" s="3" t="s">
        <v>136</v>
      </c>
      <c r="G1278" s="3" t="s">
        <v>137</v>
      </c>
      <c r="H1278" s="3" t="s">
        <v>256</v>
      </c>
      <c r="I1278" s="3" t="s">
        <v>137</v>
      </c>
      <c r="J1278" s="3" t="s">
        <v>48</v>
      </c>
      <c r="K1278" s="3" t="s">
        <v>138</v>
      </c>
      <c r="L1278" s="3" t="s">
        <v>83</v>
      </c>
      <c r="M1278" t="b">
        <v>1</v>
      </c>
      <c r="N1278" s="3" t="s">
        <v>139</v>
      </c>
      <c r="O1278" s="3" t="s">
        <v>136</v>
      </c>
      <c r="P1278" s="3" t="s">
        <v>140</v>
      </c>
      <c r="Q1278" s="3" t="s">
        <v>36</v>
      </c>
      <c r="R1278" s="3" t="s">
        <v>74</v>
      </c>
      <c r="S1278" s="3"/>
      <c r="T1278" s="2">
        <v>6019</v>
      </c>
      <c r="U1278" s="3" t="s">
        <v>83</v>
      </c>
      <c r="V1278" s="3"/>
      <c r="W1278" s="3" t="s">
        <v>39</v>
      </c>
      <c r="X1278" s="3" t="s">
        <v>40</v>
      </c>
      <c r="Y1278" s="3"/>
      <c r="Z1278" s="3"/>
      <c r="AA1278" s="3" t="s">
        <v>41</v>
      </c>
    </row>
    <row r="1279" spans="1:27" x14ac:dyDescent="0.2">
      <c r="A1279" s="5">
        <v>4052</v>
      </c>
      <c r="B1279">
        <v>40377</v>
      </c>
      <c r="C1279" s="3" t="s">
        <v>2380</v>
      </c>
      <c r="D1279" s="3" t="s">
        <v>2381</v>
      </c>
      <c r="E1279" s="3" t="s">
        <v>1775</v>
      </c>
      <c r="F1279" s="3" t="s">
        <v>1775</v>
      </c>
      <c r="G1279" s="3" t="s">
        <v>1763</v>
      </c>
      <c r="H1279" s="3" t="s">
        <v>1764</v>
      </c>
      <c r="I1279" s="3" t="s">
        <v>1765</v>
      </c>
      <c r="J1279" s="3" t="s">
        <v>31</v>
      </c>
      <c r="K1279" s="3" t="s">
        <v>1766</v>
      </c>
      <c r="L1279" s="3" t="s">
        <v>31</v>
      </c>
      <c r="M1279" t="b">
        <v>1</v>
      </c>
      <c r="N1279" s="3" t="s">
        <v>35</v>
      </c>
      <c r="O1279" s="3" t="s">
        <v>1775</v>
      </c>
      <c r="P1279" s="3" t="s">
        <v>1775</v>
      </c>
      <c r="Q1279" s="3" t="s">
        <v>1767</v>
      </c>
      <c r="R1279" s="3" t="s">
        <v>1768</v>
      </c>
      <c r="S1279" s="3"/>
      <c r="T1279" s="2">
        <v>2072</v>
      </c>
      <c r="U1279" s="3" t="s">
        <v>1769</v>
      </c>
      <c r="V1279" s="3"/>
      <c r="W1279" s="3" t="s">
        <v>39</v>
      </c>
      <c r="X1279" s="3" t="s">
        <v>40</v>
      </c>
      <c r="Y1279" s="3"/>
      <c r="Z1279" s="3"/>
      <c r="AA1279" s="3" t="s">
        <v>41</v>
      </c>
    </row>
    <row r="1280" spans="1:27" x14ac:dyDescent="0.2">
      <c r="A1280" s="5">
        <v>4053</v>
      </c>
      <c r="B1280">
        <v>40380</v>
      </c>
      <c r="C1280" s="3" t="s">
        <v>2382</v>
      </c>
      <c r="D1280" s="3" t="s">
        <v>2383</v>
      </c>
      <c r="E1280" s="3" t="s">
        <v>1762</v>
      </c>
      <c r="F1280" s="3" t="s">
        <v>1762</v>
      </c>
      <c r="G1280" s="3" t="s">
        <v>1763</v>
      </c>
      <c r="H1280" s="3" t="s">
        <v>1764</v>
      </c>
      <c r="I1280" s="3" t="s">
        <v>1765</v>
      </c>
      <c r="J1280" s="3" t="s">
        <v>31</v>
      </c>
      <c r="K1280" s="3" t="s">
        <v>1766</v>
      </c>
      <c r="L1280" s="3" t="s">
        <v>31</v>
      </c>
      <c r="M1280" t="b">
        <v>1</v>
      </c>
      <c r="N1280" s="3" t="s">
        <v>35</v>
      </c>
      <c r="O1280" s="3" t="s">
        <v>1762</v>
      </c>
      <c r="P1280" s="3" t="s">
        <v>1762</v>
      </c>
      <c r="Q1280" s="3" t="s">
        <v>1767</v>
      </c>
      <c r="R1280" s="3" t="s">
        <v>1768</v>
      </c>
      <c r="S1280" s="3"/>
      <c r="T1280" s="2">
        <v>2072</v>
      </c>
      <c r="U1280" s="3" t="s">
        <v>1769</v>
      </c>
      <c r="V1280" s="3"/>
      <c r="W1280" s="3" t="s">
        <v>39</v>
      </c>
      <c r="X1280" s="3" t="s">
        <v>40</v>
      </c>
      <c r="Y1280" s="3"/>
      <c r="Z1280" s="3"/>
      <c r="AA1280" s="3" t="s">
        <v>41</v>
      </c>
    </row>
    <row r="1281" spans="1:27" x14ac:dyDescent="0.2">
      <c r="A1281" s="5">
        <v>4054</v>
      </c>
      <c r="C1281" s="3" t="s">
        <v>2384</v>
      </c>
      <c r="D1281" s="3" t="s">
        <v>2385</v>
      </c>
      <c r="E1281" s="3" t="s">
        <v>46</v>
      </c>
      <c r="F1281" s="3" t="s">
        <v>46</v>
      </c>
      <c r="G1281" s="3" t="s">
        <v>235</v>
      </c>
      <c r="H1281" s="3" t="s">
        <v>32</v>
      </c>
      <c r="I1281" s="3" t="s">
        <v>236</v>
      </c>
      <c r="J1281" s="3" t="s">
        <v>48</v>
      </c>
      <c r="K1281" s="3" t="s">
        <v>237</v>
      </c>
      <c r="L1281" s="3" t="s">
        <v>83</v>
      </c>
      <c r="M1281" t="b">
        <v>1</v>
      </c>
      <c r="N1281" s="3" t="s">
        <v>46</v>
      </c>
      <c r="O1281" s="3" t="s">
        <v>46</v>
      </c>
      <c r="P1281" s="3" t="s">
        <v>46</v>
      </c>
      <c r="Q1281" s="3" t="s">
        <v>46</v>
      </c>
      <c r="R1281" s="3" t="s">
        <v>46</v>
      </c>
      <c r="S1281" s="3"/>
      <c r="T1281" s="2"/>
      <c r="U1281" s="3" t="s">
        <v>83</v>
      </c>
      <c r="V1281" s="3"/>
      <c r="W1281" s="3" t="s">
        <v>39</v>
      </c>
      <c r="X1281" s="3" t="s">
        <v>40</v>
      </c>
      <c r="Y1281" s="3"/>
      <c r="Z1281" s="3"/>
      <c r="AA1281" s="3" t="s">
        <v>41</v>
      </c>
    </row>
    <row r="1282" spans="1:27" x14ac:dyDescent="0.2">
      <c r="A1282" s="5">
        <v>4055</v>
      </c>
      <c r="B1282">
        <v>39674</v>
      </c>
      <c r="C1282" s="3"/>
      <c r="D1282" s="3" t="s">
        <v>2386</v>
      </c>
      <c r="E1282" s="3" t="s">
        <v>123</v>
      </c>
      <c r="F1282" s="3" t="s">
        <v>124</v>
      </c>
      <c r="G1282" s="3" t="s">
        <v>813</v>
      </c>
      <c r="H1282" s="3" t="s">
        <v>256</v>
      </c>
      <c r="I1282" s="3" t="s">
        <v>813</v>
      </c>
      <c r="J1282" s="3" t="s">
        <v>48</v>
      </c>
      <c r="K1282" s="3" t="s">
        <v>114</v>
      </c>
      <c r="L1282" s="3" t="s">
        <v>115</v>
      </c>
      <c r="M1282" t="b">
        <v>0</v>
      </c>
      <c r="N1282" s="3" t="s">
        <v>73</v>
      </c>
      <c r="O1282" s="3" t="s">
        <v>124</v>
      </c>
      <c r="P1282" s="3" t="s">
        <v>124</v>
      </c>
      <c r="Q1282" s="3" t="s">
        <v>36</v>
      </c>
      <c r="R1282" s="3" t="s">
        <v>74</v>
      </c>
      <c r="S1282" s="3"/>
      <c r="T1282" s="2">
        <v>6022</v>
      </c>
      <c r="U1282" s="3" t="s">
        <v>814</v>
      </c>
      <c r="V1282" s="3"/>
      <c r="W1282" s="3" t="s">
        <v>39</v>
      </c>
      <c r="X1282" s="3" t="s">
        <v>40</v>
      </c>
      <c r="Y1282" s="3"/>
      <c r="Z1282" s="3"/>
      <c r="AA1282" s="3" t="s">
        <v>41</v>
      </c>
    </row>
    <row r="1283" spans="1:27" x14ac:dyDescent="0.2">
      <c r="A1283" s="5">
        <v>4056</v>
      </c>
      <c r="C1283" s="3" t="s">
        <v>2387</v>
      </c>
      <c r="D1283" s="3" t="s">
        <v>2388</v>
      </c>
      <c r="E1283" s="3" t="s">
        <v>119</v>
      </c>
      <c r="F1283" s="3" t="s">
        <v>120</v>
      </c>
      <c r="G1283" s="3" t="s">
        <v>125</v>
      </c>
      <c r="H1283" s="3" t="s">
        <v>32</v>
      </c>
      <c r="I1283" s="3" t="s">
        <v>125</v>
      </c>
      <c r="J1283" s="3" t="s">
        <v>48</v>
      </c>
      <c r="K1283" s="3" t="s">
        <v>126</v>
      </c>
      <c r="L1283" s="3" t="s">
        <v>115</v>
      </c>
      <c r="M1283" t="b">
        <v>1</v>
      </c>
      <c r="N1283" s="3" t="s">
        <v>73</v>
      </c>
      <c r="O1283" s="3" t="s">
        <v>120</v>
      </c>
      <c r="P1283" s="3" t="s">
        <v>120</v>
      </c>
      <c r="Q1283" s="3" t="s">
        <v>36</v>
      </c>
      <c r="R1283" s="3" t="s">
        <v>74</v>
      </c>
      <c r="S1283" s="3"/>
      <c r="T1283" s="2"/>
      <c r="U1283" s="3" t="s">
        <v>115</v>
      </c>
      <c r="V1283" s="3"/>
      <c r="W1283" s="3" t="s">
        <v>39</v>
      </c>
      <c r="X1283" s="3" t="s">
        <v>40</v>
      </c>
      <c r="Y1283" s="3"/>
      <c r="Z1283" s="3"/>
      <c r="AA1283" s="3" t="s">
        <v>41</v>
      </c>
    </row>
    <row r="1284" spans="1:27" x14ac:dyDescent="0.2">
      <c r="A1284" s="5">
        <v>4057</v>
      </c>
      <c r="B1284">
        <v>40711</v>
      </c>
      <c r="C1284" s="3"/>
      <c r="D1284" s="3" t="s">
        <v>2389</v>
      </c>
      <c r="E1284" s="3" t="s">
        <v>119</v>
      </c>
      <c r="F1284" s="3" t="s">
        <v>944</v>
      </c>
      <c r="G1284" s="3" t="s">
        <v>113</v>
      </c>
      <c r="H1284" s="3" t="s">
        <v>256</v>
      </c>
      <c r="I1284" s="3" t="s">
        <v>113</v>
      </c>
      <c r="J1284" s="3" t="s">
        <v>48</v>
      </c>
      <c r="K1284" s="3" t="s">
        <v>114</v>
      </c>
      <c r="L1284" s="3" t="s">
        <v>115</v>
      </c>
      <c r="M1284" t="b">
        <v>1</v>
      </c>
      <c r="N1284" s="3" t="s">
        <v>73</v>
      </c>
      <c r="O1284" s="3" t="s">
        <v>944</v>
      </c>
      <c r="P1284" s="3" t="s">
        <v>945</v>
      </c>
      <c r="Q1284" s="3" t="s">
        <v>36</v>
      </c>
      <c r="R1284" s="3" t="s">
        <v>74</v>
      </c>
      <c r="S1284" s="3"/>
      <c r="T1284" s="2">
        <v>3003</v>
      </c>
      <c r="U1284" s="3" t="s">
        <v>814</v>
      </c>
      <c r="V1284" s="3"/>
      <c r="W1284" s="3" t="s">
        <v>39</v>
      </c>
      <c r="X1284" s="3" t="s">
        <v>40</v>
      </c>
      <c r="Y1284" s="3"/>
      <c r="Z1284" s="3"/>
      <c r="AA1284" s="3" t="s">
        <v>41</v>
      </c>
    </row>
    <row r="1285" spans="1:27" x14ac:dyDescent="0.2">
      <c r="A1285" s="5">
        <v>4058</v>
      </c>
      <c r="B1285">
        <v>40655</v>
      </c>
      <c r="C1285" s="3" t="s">
        <v>2390</v>
      </c>
      <c r="D1285" s="3" t="s">
        <v>2391</v>
      </c>
      <c r="E1285" s="3" t="s">
        <v>1762</v>
      </c>
      <c r="F1285" s="3" t="s">
        <v>1762</v>
      </c>
      <c r="G1285" s="3" t="s">
        <v>1679</v>
      </c>
      <c r="H1285" s="3" t="s">
        <v>1764</v>
      </c>
      <c r="I1285" s="3" t="s">
        <v>33</v>
      </c>
      <c r="J1285" s="3" t="s">
        <v>31</v>
      </c>
      <c r="K1285" s="3" t="s">
        <v>34</v>
      </c>
      <c r="L1285" s="3" t="s">
        <v>31</v>
      </c>
      <c r="M1285" t="b">
        <v>1</v>
      </c>
      <c r="N1285" s="3" t="s">
        <v>35</v>
      </c>
      <c r="O1285" s="3" t="s">
        <v>1762</v>
      </c>
      <c r="P1285" s="3" t="s">
        <v>1762</v>
      </c>
      <c r="Q1285" s="3" t="s">
        <v>1767</v>
      </c>
      <c r="R1285" s="3" t="s">
        <v>1768</v>
      </c>
      <c r="S1285" s="3" t="s">
        <v>1680</v>
      </c>
      <c r="T1285" s="2">
        <v>2072</v>
      </c>
      <c r="U1285" s="3" t="s">
        <v>31</v>
      </c>
      <c r="V1285" s="3" t="s">
        <v>1802</v>
      </c>
      <c r="W1285" s="3" t="s">
        <v>39</v>
      </c>
      <c r="X1285" s="3" t="s">
        <v>40</v>
      </c>
      <c r="Y1285" s="3"/>
      <c r="Z1285" s="3"/>
      <c r="AA1285" s="3" t="s">
        <v>41</v>
      </c>
    </row>
    <row r="1286" spans="1:27" x14ac:dyDescent="0.2">
      <c r="A1286" s="5">
        <v>4059</v>
      </c>
      <c r="B1286">
        <v>40398</v>
      </c>
      <c r="C1286" s="3" t="s">
        <v>2392</v>
      </c>
      <c r="D1286" s="3" t="s">
        <v>2393</v>
      </c>
      <c r="E1286" s="3" t="s">
        <v>1762</v>
      </c>
      <c r="F1286" s="3" t="s">
        <v>1762</v>
      </c>
      <c r="G1286" s="3" t="s">
        <v>1763</v>
      </c>
      <c r="H1286" s="3" t="s">
        <v>1764</v>
      </c>
      <c r="I1286" s="3" t="s">
        <v>1765</v>
      </c>
      <c r="J1286" s="3" t="s">
        <v>31</v>
      </c>
      <c r="K1286" s="3" t="s">
        <v>1766</v>
      </c>
      <c r="L1286" s="3" t="s">
        <v>31</v>
      </c>
      <c r="M1286" t="b">
        <v>1</v>
      </c>
      <c r="N1286" s="3" t="s">
        <v>35</v>
      </c>
      <c r="O1286" s="3" t="s">
        <v>1762</v>
      </c>
      <c r="P1286" s="3" t="s">
        <v>1762</v>
      </c>
      <c r="Q1286" s="3" t="s">
        <v>1767</v>
      </c>
      <c r="R1286" s="3" t="s">
        <v>1768</v>
      </c>
      <c r="S1286" s="3"/>
      <c r="T1286" s="2">
        <v>2072</v>
      </c>
      <c r="U1286" s="3" t="s">
        <v>1769</v>
      </c>
      <c r="V1286" s="3"/>
      <c r="W1286" s="3" t="s">
        <v>39</v>
      </c>
      <c r="X1286" s="3" t="s">
        <v>40</v>
      </c>
      <c r="Y1286" s="3"/>
      <c r="Z1286" s="3"/>
      <c r="AA1286" s="3" t="s">
        <v>41</v>
      </c>
    </row>
    <row r="1287" spans="1:27" x14ac:dyDescent="0.2">
      <c r="A1287" s="5">
        <v>4060</v>
      </c>
      <c r="B1287">
        <v>40980</v>
      </c>
      <c r="C1287" s="3" t="s">
        <v>2394</v>
      </c>
      <c r="D1287" s="3" t="s">
        <v>2395</v>
      </c>
      <c r="E1287" s="3" t="s">
        <v>1762</v>
      </c>
      <c r="F1287" s="3" t="s">
        <v>1762</v>
      </c>
      <c r="G1287" s="3" t="s">
        <v>1763</v>
      </c>
      <c r="H1287" s="3" t="s">
        <v>1764</v>
      </c>
      <c r="I1287" s="3" t="s">
        <v>1765</v>
      </c>
      <c r="J1287" s="3" t="s">
        <v>31</v>
      </c>
      <c r="K1287" s="3" t="s">
        <v>1766</v>
      </c>
      <c r="L1287" s="3" t="s">
        <v>31</v>
      </c>
      <c r="M1287" t="b">
        <v>1</v>
      </c>
      <c r="N1287" s="3" t="s">
        <v>35</v>
      </c>
      <c r="O1287" s="3" t="s">
        <v>1762</v>
      </c>
      <c r="P1287" s="3" t="s">
        <v>1762</v>
      </c>
      <c r="Q1287" s="3" t="s">
        <v>1767</v>
      </c>
      <c r="R1287" s="3" t="s">
        <v>1768</v>
      </c>
      <c r="S1287" s="3"/>
      <c r="T1287" s="2">
        <v>2072</v>
      </c>
      <c r="U1287" s="3" t="s">
        <v>1769</v>
      </c>
      <c r="V1287" s="3"/>
      <c r="W1287" s="3" t="s">
        <v>39</v>
      </c>
      <c r="X1287" s="3" t="s">
        <v>40</v>
      </c>
      <c r="Y1287" s="3"/>
      <c r="Z1287" s="3"/>
      <c r="AA1287" s="3" t="s">
        <v>41</v>
      </c>
    </row>
    <row r="1288" spans="1:27" x14ac:dyDescent="0.2">
      <c r="A1288" s="5">
        <v>4061</v>
      </c>
      <c r="C1288" s="3"/>
      <c r="D1288" s="3" t="s">
        <v>2396</v>
      </c>
      <c r="E1288" s="3" t="s">
        <v>1762</v>
      </c>
      <c r="F1288" s="3" t="s">
        <v>1762</v>
      </c>
      <c r="G1288" s="3" t="s">
        <v>1763</v>
      </c>
      <c r="H1288" s="3" t="s">
        <v>1764</v>
      </c>
      <c r="I1288" s="3" t="s">
        <v>1765</v>
      </c>
      <c r="J1288" s="3" t="s">
        <v>31</v>
      </c>
      <c r="K1288" s="3" t="s">
        <v>1766</v>
      </c>
      <c r="L1288" s="3" t="s">
        <v>31</v>
      </c>
      <c r="M1288" t="b">
        <v>1</v>
      </c>
      <c r="N1288" s="3" t="s">
        <v>35</v>
      </c>
      <c r="O1288" s="3" t="s">
        <v>1762</v>
      </c>
      <c r="P1288" s="3" t="s">
        <v>1762</v>
      </c>
      <c r="Q1288" s="3" t="s">
        <v>1767</v>
      </c>
      <c r="R1288" s="3" t="s">
        <v>1768</v>
      </c>
      <c r="S1288" s="3"/>
      <c r="T1288" s="2">
        <v>2072</v>
      </c>
      <c r="U1288" s="3" t="s">
        <v>1769</v>
      </c>
      <c r="V1288" s="3"/>
      <c r="W1288" s="3" t="s">
        <v>39</v>
      </c>
      <c r="X1288" s="3" t="s">
        <v>40</v>
      </c>
      <c r="Y1288" s="3"/>
      <c r="Z1288" s="3"/>
      <c r="AA1288" s="3" t="s">
        <v>41</v>
      </c>
    </row>
    <row r="1289" spans="1:27" x14ac:dyDescent="0.2">
      <c r="A1289" s="5">
        <v>4062</v>
      </c>
      <c r="B1289">
        <v>40751</v>
      </c>
      <c r="C1289" s="3" t="s">
        <v>2397</v>
      </c>
      <c r="D1289" s="3" t="s">
        <v>2398</v>
      </c>
      <c r="E1289" s="3" t="s">
        <v>1762</v>
      </c>
      <c r="F1289" s="3" t="s">
        <v>1762</v>
      </c>
      <c r="G1289" s="3" t="s">
        <v>1763</v>
      </c>
      <c r="H1289" s="3" t="s">
        <v>1764</v>
      </c>
      <c r="I1289" s="3" t="s">
        <v>1765</v>
      </c>
      <c r="J1289" s="3" t="s">
        <v>31</v>
      </c>
      <c r="K1289" s="3" t="s">
        <v>1766</v>
      </c>
      <c r="L1289" s="3" t="s">
        <v>31</v>
      </c>
      <c r="M1289" t="b">
        <v>1</v>
      </c>
      <c r="N1289" s="3" t="s">
        <v>35</v>
      </c>
      <c r="O1289" s="3" t="s">
        <v>1762</v>
      </c>
      <c r="P1289" s="3" t="s">
        <v>1762</v>
      </c>
      <c r="Q1289" s="3" t="s">
        <v>1767</v>
      </c>
      <c r="R1289" s="3" t="s">
        <v>1768</v>
      </c>
      <c r="S1289" s="3"/>
      <c r="T1289" s="2">
        <v>2072</v>
      </c>
      <c r="U1289" s="3" t="s">
        <v>1769</v>
      </c>
      <c r="V1289" s="3"/>
      <c r="W1289" s="3" t="s">
        <v>39</v>
      </c>
      <c r="X1289" s="3" t="s">
        <v>40</v>
      </c>
      <c r="Y1289" s="3"/>
      <c r="Z1289" s="3"/>
      <c r="AA1289" s="3" t="s">
        <v>41</v>
      </c>
    </row>
    <row r="1290" spans="1:27" x14ac:dyDescent="0.2">
      <c r="A1290" s="5">
        <v>4063</v>
      </c>
      <c r="C1290" s="3" t="s">
        <v>2399</v>
      </c>
      <c r="D1290" s="3" t="s">
        <v>2400</v>
      </c>
      <c r="E1290" s="3" t="s">
        <v>1762</v>
      </c>
      <c r="F1290" s="3" t="s">
        <v>1762</v>
      </c>
      <c r="G1290" s="3" t="s">
        <v>1763</v>
      </c>
      <c r="H1290" s="3" t="s">
        <v>1764</v>
      </c>
      <c r="I1290" s="3" t="s">
        <v>1765</v>
      </c>
      <c r="J1290" s="3" t="s">
        <v>31</v>
      </c>
      <c r="K1290" s="3" t="s">
        <v>1766</v>
      </c>
      <c r="L1290" s="3" t="s">
        <v>31</v>
      </c>
      <c r="M1290" t="b">
        <v>1</v>
      </c>
      <c r="N1290" s="3" t="s">
        <v>35</v>
      </c>
      <c r="O1290" s="3" t="s">
        <v>1762</v>
      </c>
      <c r="P1290" s="3" t="s">
        <v>1762</v>
      </c>
      <c r="Q1290" s="3" t="s">
        <v>1767</v>
      </c>
      <c r="R1290" s="3" t="s">
        <v>1768</v>
      </c>
      <c r="S1290" s="3"/>
      <c r="T1290" s="2">
        <v>2072</v>
      </c>
      <c r="U1290" s="3" t="s">
        <v>1769</v>
      </c>
      <c r="V1290" s="3"/>
      <c r="W1290" s="3" t="s">
        <v>39</v>
      </c>
      <c r="X1290" s="3" t="s">
        <v>40</v>
      </c>
      <c r="Y1290" s="3"/>
      <c r="Z1290" s="3"/>
      <c r="AA1290" s="3" t="s">
        <v>41</v>
      </c>
    </row>
    <row r="1291" spans="1:27" x14ac:dyDescent="0.2">
      <c r="A1291" s="5">
        <v>4064</v>
      </c>
      <c r="C1291" s="3"/>
      <c r="D1291" s="3" t="s">
        <v>2401</v>
      </c>
      <c r="E1291" s="3" t="s">
        <v>1762</v>
      </c>
      <c r="F1291" s="3" t="s">
        <v>1762</v>
      </c>
      <c r="G1291" s="3" t="s">
        <v>1763</v>
      </c>
      <c r="H1291" s="3" t="s">
        <v>1764</v>
      </c>
      <c r="I1291" s="3" t="s">
        <v>1765</v>
      </c>
      <c r="J1291" s="3" t="s">
        <v>31</v>
      </c>
      <c r="K1291" s="3" t="s">
        <v>1766</v>
      </c>
      <c r="L1291" s="3" t="s">
        <v>31</v>
      </c>
      <c r="M1291" t="b">
        <v>1</v>
      </c>
      <c r="N1291" s="3" t="s">
        <v>35</v>
      </c>
      <c r="O1291" s="3" t="s">
        <v>1762</v>
      </c>
      <c r="P1291" s="3" t="s">
        <v>1762</v>
      </c>
      <c r="Q1291" s="3" t="s">
        <v>1767</v>
      </c>
      <c r="R1291" s="3" t="s">
        <v>1768</v>
      </c>
      <c r="S1291" s="3"/>
      <c r="T1291" s="2">
        <v>2072</v>
      </c>
      <c r="U1291" s="3" t="s">
        <v>1769</v>
      </c>
      <c r="V1291" s="3"/>
      <c r="W1291" s="3" t="s">
        <v>39</v>
      </c>
      <c r="X1291" s="3" t="s">
        <v>40</v>
      </c>
      <c r="Y1291" s="3"/>
      <c r="Z1291" s="3"/>
      <c r="AA1291" s="3" t="s">
        <v>41</v>
      </c>
    </row>
    <row r="1292" spans="1:27" x14ac:dyDescent="0.2">
      <c r="A1292" s="5">
        <v>4065</v>
      </c>
      <c r="C1292" s="3" t="s">
        <v>2402</v>
      </c>
      <c r="D1292" s="3" t="s">
        <v>2403</v>
      </c>
      <c r="E1292" s="3" t="s">
        <v>1762</v>
      </c>
      <c r="F1292" s="3" t="s">
        <v>1762</v>
      </c>
      <c r="G1292" s="3" t="s">
        <v>1763</v>
      </c>
      <c r="H1292" s="3" t="s">
        <v>1764</v>
      </c>
      <c r="I1292" s="3" t="s">
        <v>1765</v>
      </c>
      <c r="J1292" s="3" t="s">
        <v>31</v>
      </c>
      <c r="K1292" s="3" t="s">
        <v>1766</v>
      </c>
      <c r="L1292" s="3" t="s">
        <v>31</v>
      </c>
      <c r="M1292" t="b">
        <v>1</v>
      </c>
      <c r="N1292" s="3" t="s">
        <v>35</v>
      </c>
      <c r="O1292" s="3" t="s">
        <v>1762</v>
      </c>
      <c r="P1292" s="3" t="s">
        <v>1762</v>
      </c>
      <c r="Q1292" s="3" t="s">
        <v>1767</v>
      </c>
      <c r="R1292" s="3" t="s">
        <v>1768</v>
      </c>
      <c r="S1292" s="3"/>
      <c r="T1292" s="2">
        <v>2072</v>
      </c>
      <c r="U1292" s="3" t="s">
        <v>1769</v>
      </c>
      <c r="V1292" s="3"/>
      <c r="W1292" s="3" t="s">
        <v>39</v>
      </c>
      <c r="X1292" s="3" t="s">
        <v>40</v>
      </c>
      <c r="Y1292" s="3"/>
      <c r="Z1292" s="3"/>
      <c r="AA1292" s="3" t="s">
        <v>41</v>
      </c>
    </row>
    <row r="1293" spans="1:27" x14ac:dyDescent="0.2">
      <c r="A1293" s="5">
        <v>4066</v>
      </c>
      <c r="C1293" s="3" t="s">
        <v>2404</v>
      </c>
      <c r="D1293" s="3" t="s">
        <v>2405</v>
      </c>
      <c r="E1293" s="3" t="s">
        <v>119</v>
      </c>
      <c r="F1293" s="3" t="s">
        <v>120</v>
      </c>
      <c r="G1293" s="3" t="s">
        <v>113</v>
      </c>
      <c r="H1293" s="3" t="s">
        <v>32</v>
      </c>
      <c r="I1293" s="3" t="s">
        <v>113</v>
      </c>
      <c r="J1293" s="3" t="s">
        <v>48</v>
      </c>
      <c r="K1293" s="3" t="s">
        <v>114</v>
      </c>
      <c r="L1293" s="3" t="s">
        <v>115</v>
      </c>
      <c r="M1293" t="b">
        <v>1</v>
      </c>
      <c r="N1293" s="3" t="s">
        <v>73</v>
      </c>
      <c r="O1293" s="3" t="s">
        <v>120</v>
      </c>
      <c r="P1293" s="3" t="s">
        <v>120</v>
      </c>
      <c r="Q1293" s="3" t="s">
        <v>36</v>
      </c>
      <c r="R1293" s="3" t="s">
        <v>74</v>
      </c>
      <c r="S1293" s="3"/>
      <c r="T1293" s="2"/>
      <c r="U1293" s="3" t="s">
        <v>115</v>
      </c>
      <c r="V1293" s="3"/>
      <c r="W1293" s="3" t="s">
        <v>39</v>
      </c>
      <c r="X1293" s="3" t="s">
        <v>40</v>
      </c>
      <c r="Y1293" s="3"/>
      <c r="Z1293" s="3"/>
      <c r="AA1293" s="3" t="s">
        <v>41</v>
      </c>
    </row>
    <row r="1294" spans="1:27" x14ac:dyDescent="0.2">
      <c r="A1294" s="5">
        <v>4067</v>
      </c>
      <c r="B1294">
        <v>39980</v>
      </c>
      <c r="C1294" s="3" t="s">
        <v>2406</v>
      </c>
      <c r="D1294" s="3" t="s">
        <v>2407</v>
      </c>
      <c r="E1294" s="3" t="s">
        <v>91</v>
      </c>
      <c r="F1294" s="3" t="s">
        <v>92</v>
      </c>
      <c r="G1294" s="3" t="s">
        <v>959</v>
      </c>
      <c r="H1294" s="3" t="s">
        <v>256</v>
      </c>
      <c r="I1294" s="3" t="s">
        <v>959</v>
      </c>
      <c r="J1294" s="3" t="s">
        <v>81</v>
      </c>
      <c r="K1294" s="3" t="s">
        <v>258</v>
      </c>
      <c r="L1294" s="3" t="s">
        <v>95</v>
      </c>
      <c r="M1294" t="b">
        <v>0</v>
      </c>
      <c r="N1294" s="3" t="s">
        <v>84</v>
      </c>
      <c r="O1294" s="3" t="s">
        <v>92</v>
      </c>
      <c r="P1294" s="3" t="s">
        <v>92</v>
      </c>
      <c r="Q1294" s="3" t="s">
        <v>36</v>
      </c>
      <c r="R1294" s="3" t="s">
        <v>74</v>
      </c>
      <c r="S1294" s="3"/>
      <c r="T1294" s="2">
        <v>4092</v>
      </c>
      <c r="U1294" s="3" t="s">
        <v>95</v>
      </c>
      <c r="V1294" s="3"/>
      <c r="W1294" s="3" t="s">
        <v>39</v>
      </c>
      <c r="X1294" s="3" t="s">
        <v>40</v>
      </c>
      <c r="Y1294" s="3"/>
      <c r="Z1294" s="3">
        <v>3929</v>
      </c>
      <c r="AA1294" s="3" t="s">
        <v>221</v>
      </c>
    </row>
    <row r="1295" spans="1:27" x14ac:dyDescent="0.2">
      <c r="A1295" s="5">
        <v>4068</v>
      </c>
      <c r="C1295" s="3"/>
      <c r="D1295" s="3" t="s">
        <v>2408</v>
      </c>
      <c r="E1295" s="3" t="s">
        <v>78</v>
      </c>
      <c r="F1295" s="3" t="s">
        <v>79</v>
      </c>
      <c r="G1295" s="3" t="s">
        <v>1576</v>
      </c>
      <c r="H1295" s="3" t="s">
        <v>32</v>
      </c>
      <c r="I1295" s="3" t="s">
        <v>1576</v>
      </c>
      <c r="J1295" s="3" t="s">
        <v>81</v>
      </c>
      <c r="K1295" s="3" t="s">
        <v>82</v>
      </c>
      <c r="L1295" s="3" t="s">
        <v>83</v>
      </c>
      <c r="M1295" t="b">
        <v>1</v>
      </c>
      <c r="N1295" s="3" t="s">
        <v>84</v>
      </c>
      <c r="O1295" s="3" t="s">
        <v>79</v>
      </c>
      <c r="P1295" s="3" t="s">
        <v>79</v>
      </c>
      <c r="Q1295" s="3" t="s">
        <v>81</v>
      </c>
      <c r="R1295" s="3" t="s">
        <v>85</v>
      </c>
      <c r="S1295" s="3"/>
      <c r="T1295" s="2"/>
      <c r="U1295" s="3" t="s">
        <v>81</v>
      </c>
      <c r="V1295" s="3"/>
      <c r="W1295" s="3" t="s">
        <v>39</v>
      </c>
      <c r="X1295" s="3" t="s">
        <v>40</v>
      </c>
      <c r="Y1295" s="3"/>
      <c r="Z1295" s="3"/>
      <c r="AA1295" s="3" t="s">
        <v>41</v>
      </c>
    </row>
    <row r="1296" spans="1:27" x14ac:dyDescent="0.2">
      <c r="A1296" s="5">
        <v>4069</v>
      </c>
      <c r="C1296" s="3"/>
      <c r="D1296" s="3" t="s">
        <v>2409</v>
      </c>
      <c r="E1296" s="3" t="s">
        <v>174</v>
      </c>
      <c r="F1296" s="3" t="s">
        <v>881</v>
      </c>
      <c r="G1296" s="3" t="s">
        <v>742</v>
      </c>
      <c r="H1296" s="3" t="s">
        <v>32</v>
      </c>
      <c r="I1296" s="3" t="s">
        <v>742</v>
      </c>
      <c r="J1296" s="3" t="s">
        <v>81</v>
      </c>
      <c r="K1296" s="3" t="s">
        <v>743</v>
      </c>
      <c r="L1296" s="3" t="s">
        <v>95</v>
      </c>
      <c r="M1296" t="b">
        <v>1</v>
      </c>
      <c r="N1296" s="3" t="s">
        <v>84</v>
      </c>
      <c r="O1296" s="3" t="s">
        <v>881</v>
      </c>
      <c r="P1296" s="3" t="s">
        <v>881</v>
      </c>
      <c r="Q1296" s="3" t="s">
        <v>81</v>
      </c>
      <c r="R1296" s="3" t="s">
        <v>882</v>
      </c>
      <c r="S1296" s="3"/>
      <c r="T1296" s="2"/>
      <c r="U1296" s="3" t="s">
        <v>81</v>
      </c>
      <c r="V1296" s="3"/>
      <c r="W1296" s="3" t="s">
        <v>39</v>
      </c>
      <c r="X1296" s="3" t="s">
        <v>40</v>
      </c>
      <c r="Y1296" s="3"/>
      <c r="Z1296" s="3"/>
      <c r="AA1296" s="3" t="s">
        <v>41</v>
      </c>
    </row>
    <row r="1297" spans="1:27" x14ac:dyDescent="0.2">
      <c r="A1297" s="5">
        <v>4072</v>
      </c>
      <c r="B1297">
        <v>40631</v>
      </c>
      <c r="C1297" s="3" t="s">
        <v>2410</v>
      </c>
      <c r="D1297" s="3" t="s">
        <v>2411</v>
      </c>
      <c r="E1297" s="3" t="s">
        <v>123</v>
      </c>
      <c r="F1297" s="3" t="s">
        <v>124</v>
      </c>
      <c r="G1297" s="3" t="s">
        <v>113</v>
      </c>
      <c r="H1297" s="3" t="s">
        <v>32</v>
      </c>
      <c r="I1297" s="3" t="s">
        <v>113</v>
      </c>
      <c r="J1297" s="3" t="s">
        <v>48</v>
      </c>
      <c r="K1297" s="3" t="s">
        <v>114</v>
      </c>
      <c r="L1297" s="3" t="s">
        <v>115</v>
      </c>
      <c r="M1297" t="b">
        <v>1</v>
      </c>
      <c r="N1297" s="3" t="s">
        <v>73</v>
      </c>
      <c r="O1297" s="3" t="s">
        <v>124</v>
      </c>
      <c r="P1297" s="3" t="s">
        <v>124</v>
      </c>
      <c r="Q1297" s="3" t="s">
        <v>36</v>
      </c>
      <c r="R1297" s="3" t="s">
        <v>74</v>
      </c>
      <c r="S1297" s="3" t="s">
        <v>348</v>
      </c>
      <c r="T1297" s="2">
        <v>3000</v>
      </c>
      <c r="U1297" s="3" t="s">
        <v>115</v>
      </c>
      <c r="V1297" s="3"/>
      <c r="W1297" s="3" t="s">
        <v>39</v>
      </c>
      <c r="X1297" s="3" t="s">
        <v>40</v>
      </c>
      <c r="Y1297" s="3"/>
      <c r="Z1297" s="3">
        <v>2662</v>
      </c>
      <c r="AA1297" s="3" t="s">
        <v>316</v>
      </c>
    </row>
    <row r="1298" spans="1:27" x14ac:dyDescent="0.2">
      <c r="A1298" s="5">
        <v>4073</v>
      </c>
      <c r="B1298">
        <v>40633</v>
      </c>
      <c r="C1298" s="3" t="s">
        <v>2412</v>
      </c>
      <c r="D1298" s="3" t="s">
        <v>2413</v>
      </c>
      <c r="E1298" s="3" t="s">
        <v>123</v>
      </c>
      <c r="F1298" s="3" t="s">
        <v>124</v>
      </c>
      <c r="G1298" s="3" t="s">
        <v>113</v>
      </c>
      <c r="H1298" s="3" t="s">
        <v>32</v>
      </c>
      <c r="I1298" s="3" t="s">
        <v>113</v>
      </c>
      <c r="J1298" s="3" t="s">
        <v>48</v>
      </c>
      <c r="K1298" s="3" t="s">
        <v>114</v>
      </c>
      <c r="L1298" s="3" t="s">
        <v>115</v>
      </c>
      <c r="M1298" t="b">
        <v>1</v>
      </c>
      <c r="N1298" s="3" t="s">
        <v>73</v>
      </c>
      <c r="O1298" s="3" t="s">
        <v>124</v>
      </c>
      <c r="P1298" s="3" t="s">
        <v>124</v>
      </c>
      <c r="Q1298" s="3" t="s">
        <v>36</v>
      </c>
      <c r="R1298" s="3" t="s">
        <v>74</v>
      </c>
      <c r="S1298" s="3" t="s">
        <v>348</v>
      </c>
      <c r="T1298" s="2">
        <v>3000</v>
      </c>
      <c r="U1298" s="3" t="s">
        <v>115</v>
      </c>
      <c r="V1298" s="3"/>
      <c r="W1298" s="3" t="s">
        <v>39</v>
      </c>
      <c r="X1298" s="3" t="s">
        <v>40</v>
      </c>
      <c r="Y1298" s="3"/>
      <c r="Z1298" s="3"/>
      <c r="AA1298" s="3" t="s">
        <v>41</v>
      </c>
    </row>
    <row r="1299" spans="1:27" x14ac:dyDescent="0.2">
      <c r="A1299" s="5">
        <v>4075</v>
      </c>
      <c r="B1299">
        <v>40634</v>
      </c>
      <c r="C1299" s="3" t="s">
        <v>2414</v>
      </c>
      <c r="D1299" s="3" t="s">
        <v>2415</v>
      </c>
      <c r="E1299" s="3" t="s">
        <v>123</v>
      </c>
      <c r="F1299" s="3" t="s">
        <v>124</v>
      </c>
      <c r="G1299" s="3" t="s">
        <v>113</v>
      </c>
      <c r="H1299" s="3" t="s">
        <v>32</v>
      </c>
      <c r="I1299" s="3" t="s">
        <v>113</v>
      </c>
      <c r="J1299" s="3" t="s">
        <v>48</v>
      </c>
      <c r="K1299" s="3" t="s">
        <v>114</v>
      </c>
      <c r="L1299" s="3" t="s">
        <v>115</v>
      </c>
      <c r="M1299" t="b">
        <v>1</v>
      </c>
      <c r="N1299" s="3" t="s">
        <v>73</v>
      </c>
      <c r="O1299" s="3" t="s">
        <v>124</v>
      </c>
      <c r="P1299" s="3" t="s">
        <v>124</v>
      </c>
      <c r="Q1299" s="3" t="s">
        <v>36</v>
      </c>
      <c r="R1299" s="3" t="s">
        <v>74</v>
      </c>
      <c r="S1299" s="3" t="s">
        <v>348</v>
      </c>
      <c r="T1299" s="2">
        <v>3000</v>
      </c>
      <c r="U1299" s="3" t="s">
        <v>115</v>
      </c>
      <c r="V1299" s="3"/>
      <c r="W1299" s="3" t="s">
        <v>39</v>
      </c>
      <c r="X1299" s="3" t="s">
        <v>40</v>
      </c>
      <c r="Y1299" s="3"/>
      <c r="Z1299" s="3">
        <v>2601</v>
      </c>
      <c r="AA1299" s="3" t="s">
        <v>316</v>
      </c>
    </row>
    <row r="1300" spans="1:27" x14ac:dyDescent="0.2">
      <c r="A1300" s="5">
        <v>4077</v>
      </c>
      <c r="B1300">
        <v>40635</v>
      </c>
      <c r="C1300" s="3" t="s">
        <v>2416</v>
      </c>
      <c r="D1300" s="3" t="s">
        <v>2417</v>
      </c>
      <c r="E1300" s="3" t="s">
        <v>123</v>
      </c>
      <c r="F1300" s="3" t="s">
        <v>124</v>
      </c>
      <c r="G1300" s="3" t="s">
        <v>113</v>
      </c>
      <c r="H1300" s="3" t="s">
        <v>32</v>
      </c>
      <c r="I1300" s="3" t="s">
        <v>113</v>
      </c>
      <c r="J1300" s="3" t="s">
        <v>48</v>
      </c>
      <c r="K1300" s="3" t="s">
        <v>114</v>
      </c>
      <c r="L1300" s="3" t="s">
        <v>115</v>
      </c>
      <c r="M1300" t="b">
        <v>1</v>
      </c>
      <c r="N1300" s="3" t="s">
        <v>73</v>
      </c>
      <c r="O1300" s="3" t="s">
        <v>124</v>
      </c>
      <c r="P1300" s="3" t="s">
        <v>124</v>
      </c>
      <c r="Q1300" s="3" t="s">
        <v>36</v>
      </c>
      <c r="R1300" s="3" t="s">
        <v>74</v>
      </c>
      <c r="S1300" s="3" t="s">
        <v>348</v>
      </c>
      <c r="T1300" s="2">
        <v>3000</v>
      </c>
      <c r="U1300" s="3" t="s">
        <v>115</v>
      </c>
      <c r="V1300" s="3"/>
      <c r="W1300" s="3" t="s">
        <v>39</v>
      </c>
      <c r="X1300" s="3" t="s">
        <v>40</v>
      </c>
      <c r="Y1300" s="3"/>
      <c r="Z1300" s="3">
        <v>2602</v>
      </c>
      <c r="AA1300" s="3" t="s">
        <v>221</v>
      </c>
    </row>
    <row r="1301" spans="1:27" x14ac:dyDescent="0.2">
      <c r="A1301" s="5">
        <v>4079</v>
      </c>
      <c r="B1301">
        <v>40636</v>
      </c>
      <c r="C1301" s="3" t="s">
        <v>2418</v>
      </c>
      <c r="D1301" s="3" t="s">
        <v>2419</v>
      </c>
      <c r="E1301" s="3" t="s">
        <v>123</v>
      </c>
      <c r="F1301" s="3" t="s">
        <v>124</v>
      </c>
      <c r="G1301" s="3" t="s">
        <v>113</v>
      </c>
      <c r="H1301" s="3" t="s">
        <v>32</v>
      </c>
      <c r="I1301" s="3" t="s">
        <v>113</v>
      </c>
      <c r="J1301" s="3" t="s">
        <v>48</v>
      </c>
      <c r="K1301" s="3" t="s">
        <v>114</v>
      </c>
      <c r="L1301" s="3" t="s">
        <v>115</v>
      </c>
      <c r="M1301" t="b">
        <v>1</v>
      </c>
      <c r="N1301" s="3" t="s">
        <v>73</v>
      </c>
      <c r="O1301" s="3" t="s">
        <v>124</v>
      </c>
      <c r="P1301" s="3" t="s">
        <v>124</v>
      </c>
      <c r="Q1301" s="3" t="s">
        <v>36</v>
      </c>
      <c r="R1301" s="3" t="s">
        <v>74</v>
      </c>
      <c r="S1301" s="3" t="s">
        <v>348</v>
      </c>
      <c r="T1301" s="2">
        <v>3000</v>
      </c>
      <c r="U1301" s="3" t="s">
        <v>115</v>
      </c>
      <c r="V1301" s="3"/>
      <c r="W1301" s="3" t="s">
        <v>39</v>
      </c>
      <c r="X1301" s="3" t="s">
        <v>40</v>
      </c>
      <c r="Y1301" s="3"/>
      <c r="Z1301" s="3">
        <v>2652</v>
      </c>
      <c r="AA1301" s="3" t="s">
        <v>316</v>
      </c>
    </row>
    <row r="1302" spans="1:27" x14ac:dyDescent="0.2">
      <c r="A1302" s="5">
        <v>4081</v>
      </c>
      <c r="B1302">
        <v>40637</v>
      </c>
      <c r="C1302" s="3" t="s">
        <v>2420</v>
      </c>
      <c r="D1302" s="3" t="s">
        <v>2421</v>
      </c>
      <c r="E1302" s="3" t="s">
        <v>123</v>
      </c>
      <c r="F1302" s="3" t="s">
        <v>124</v>
      </c>
      <c r="G1302" s="3" t="s">
        <v>113</v>
      </c>
      <c r="H1302" s="3" t="s">
        <v>32</v>
      </c>
      <c r="I1302" s="3" t="s">
        <v>113</v>
      </c>
      <c r="J1302" s="3" t="s">
        <v>48</v>
      </c>
      <c r="K1302" s="3" t="s">
        <v>114</v>
      </c>
      <c r="L1302" s="3" t="s">
        <v>115</v>
      </c>
      <c r="M1302" t="b">
        <v>1</v>
      </c>
      <c r="N1302" s="3" t="s">
        <v>73</v>
      </c>
      <c r="O1302" s="3" t="s">
        <v>124</v>
      </c>
      <c r="P1302" s="3" t="s">
        <v>124</v>
      </c>
      <c r="Q1302" s="3" t="s">
        <v>36</v>
      </c>
      <c r="R1302" s="3" t="s">
        <v>74</v>
      </c>
      <c r="S1302" s="3" t="s">
        <v>348</v>
      </c>
      <c r="T1302" s="2">
        <v>3000</v>
      </c>
      <c r="U1302" s="3" t="s">
        <v>115</v>
      </c>
      <c r="V1302" s="3"/>
      <c r="W1302" s="3" t="s">
        <v>39</v>
      </c>
      <c r="X1302" s="3" t="s">
        <v>40</v>
      </c>
      <c r="Y1302" s="3"/>
      <c r="Z1302" s="3">
        <v>2619</v>
      </c>
      <c r="AA1302" s="3" t="s">
        <v>221</v>
      </c>
    </row>
    <row r="1303" spans="1:27" x14ac:dyDescent="0.2">
      <c r="A1303" s="5">
        <v>4082</v>
      </c>
      <c r="B1303">
        <v>40660</v>
      </c>
      <c r="C1303" s="3"/>
      <c r="D1303" s="3" t="s">
        <v>2422</v>
      </c>
      <c r="E1303" s="3" t="s">
        <v>346</v>
      </c>
      <c r="F1303" s="3" t="s">
        <v>1325</v>
      </c>
      <c r="G1303" s="3" t="s">
        <v>31</v>
      </c>
      <c r="H1303" s="3" t="s">
        <v>32</v>
      </c>
      <c r="I1303" s="3" t="s">
        <v>33</v>
      </c>
      <c r="J1303" s="3" t="s">
        <v>31</v>
      </c>
      <c r="K1303" s="3" t="s">
        <v>34</v>
      </c>
      <c r="L1303" s="3" t="s">
        <v>31</v>
      </c>
      <c r="M1303" t="b">
        <v>1</v>
      </c>
      <c r="N1303" s="3" t="s">
        <v>84</v>
      </c>
      <c r="O1303" s="3" t="s">
        <v>1325</v>
      </c>
      <c r="P1303" s="3" t="s">
        <v>1325</v>
      </c>
      <c r="Q1303" s="3" t="s">
        <v>1326</v>
      </c>
      <c r="R1303" s="3" t="s">
        <v>1327</v>
      </c>
      <c r="S1303" s="3"/>
      <c r="T1303" s="2">
        <v>2072</v>
      </c>
      <c r="U1303" s="3" t="s">
        <v>31</v>
      </c>
      <c r="V1303" s="3"/>
      <c r="W1303" s="3" t="s">
        <v>39</v>
      </c>
      <c r="X1303" s="3" t="s">
        <v>40</v>
      </c>
      <c r="Y1303" s="3"/>
      <c r="Z1303" s="3"/>
      <c r="AA1303" s="3" t="s">
        <v>41</v>
      </c>
    </row>
    <row r="1304" spans="1:27" x14ac:dyDescent="0.2">
      <c r="A1304" s="5">
        <v>4083</v>
      </c>
      <c r="B1304">
        <v>40429</v>
      </c>
      <c r="C1304" s="3" t="s">
        <v>2423</v>
      </c>
      <c r="D1304" s="3" t="s">
        <v>2424</v>
      </c>
      <c r="E1304" s="3" t="s">
        <v>91</v>
      </c>
      <c r="F1304" s="3" t="s">
        <v>92</v>
      </c>
      <c r="G1304" s="3" t="s">
        <v>93</v>
      </c>
      <c r="H1304" s="3" t="s">
        <v>32</v>
      </c>
      <c r="I1304" s="3" t="s">
        <v>93</v>
      </c>
      <c r="J1304" s="3" t="s">
        <v>48</v>
      </c>
      <c r="K1304" s="3" t="s">
        <v>94</v>
      </c>
      <c r="L1304" s="3" t="s">
        <v>95</v>
      </c>
      <c r="M1304" t="b">
        <v>1</v>
      </c>
      <c r="N1304" s="3" t="s">
        <v>84</v>
      </c>
      <c r="O1304" s="3" t="s">
        <v>92</v>
      </c>
      <c r="P1304" s="3" t="s">
        <v>92</v>
      </c>
      <c r="Q1304" s="3" t="s">
        <v>36</v>
      </c>
      <c r="R1304" s="3" t="s">
        <v>74</v>
      </c>
      <c r="S1304" s="3"/>
      <c r="T1304" s="2">
        <v>4000</v>
      </c>
      <c r="U1304" s="3" t="s">
        <v>95</v>
      </c>
      <c r="V1304" s="3"/>
      <c r="W1304" s="3" t="s">
        <v>39</v>
      </c>
      <c r="X1304" s="3" t="s">
        <v>40</v>
      </c>
      <c r="Y1304" s="3"/>
      <c r="Z1304" s="3"/>
      <c r="AA1304" s="3" t="s">
        <v>41</v>
      </c>
    </row>
    <row r="1305" spans="1:27" x14ac:dyDescent="0.2">
      <c r="A1305" s="5">
        <v>4084</v>
      </c>
      <c r="B1305">
        <v>40591</v>
      </c>
      <c r="C1305" s="3" t="s">
        <v>2425</v>
      </c>
      <c r="D1305" s="3" t="s">
        <v>2426</v>
      </c>
      <c r="E1305" s="3" t="s">
        <v>91</v>
      </c>
      <c r="F1305" s="3" t="s">
        <v>92</v>
      </c>
      <c r="G1305" s="3" t="s">
        <v>224</v>
      </c>
      <c r="H1305" s="3" t="s">
        <v>32</v>
      </c>
      <c r="I1305" s="3" t="s">
        <v>224</v>
      </c>
      <c r="J1305" s="3" t="s">
        <v>48</v>
      </c>
      <c r="K1305" s="3" t="s">
        <v>225</v>
      </c>
      <c r="L1305" s="3" t="s">
        <v>95</v>
      </c>
      <c r="M1305" t="b">
        <v>1</v>
      </c>
      <c r="N1305" s="3" t="s">
        <v>84</v>
      </c>
      <c r="O1305" s="3" t="s">
        <v>92</v>
      </c>
      <c r="P1305" s="3" t="s">
        <v>92</v>
      </c>
      <c r="Q1305" s="3" t="s">
        <v>36</v>
      </c>
      <c r="R1305" s="3" t="s">
        <v>74</v>
      </c>
      <c r="S1305" s="3"/>
      <c r="T1305" s="2">
        <v>4005</v>
      </c>
      <c r="U1305" s="3" t="s">
        <v>95</v>
      </c>
      <c r="V1305" s="3"/>
      <c r="W1305" s="3" t="s">
        <v>39</v>
      </c>
      <c r="X1305" s="3" t="s">
        <v>40</v>
      </c>
      <c r="Y1305" s="3"/>
      <c r="Z1305" s="3">
        <v>1457</v>
      </c>
      <c r="AA1305" s="3" t="s">
        <v>221</v>
      </c>
    </row>
    <row r="1306" spans="1:27" x14ac:dyDescent="0.2">
      <c r="A1306" s="5">
        <v>4085</v>
      </c>
      <c r="B1306">
        <v>40466</v>
      </c>
      <c r="C1306" s="3" t="s">
        <v>2427</v>
      </c>
      <c r="D1306" s="3" t="s">
        <v>2428</v>
      </c>
      <c r="E1306" s="3" t="s">
        <v>91</v>
      </c>
      <c r="F1306" s="3" t="s">
        <v>92</v>
      </c>
      <c r="G1306" s="3" t="s">
        <v>100</v>
      </c>
      <c r="H1306" s="3" t="s">
        <v>32</v>
      </c>
      <c r="I1306" s="3" t="s">
        <v>100</v>
      </c>
      <c r="J1306" s="3" t="s">
        <v>48</v>
      </c>
      <c r="K1306" s="3" t="s">
        <v>101</v>
      </c>
      <c r="L1306" s="3" t="s">
        <v>95</v>
      </c>
      <c r="M1306" t="b">
        <v>1</v>
      </c>
      <c r="N1306" s="3" t="s">
        <v>84</v>
      </c>
      <c r="O1306" s="3" t="s">
        <v>92</v>
      </c>
      <c r="P1306" s="3" t="s">
        <v>92</v>
      </c>
      <c r="Q1306" s="3" t="s">
        <v>36</v>
      </c>
      <c r="R1306" s="3" t="s">
        <v>74</v>
      </c>
      <c r="S1306" s="3"/>
      <c r="T1306" s="2">
        <v>4024</v>
      </c>
      <c r="U1306" s="3" t="s">
        <v>95</v>
      </c>
      <c r="V1306" s="3"/>
      <c r="W1306" s="3" t="s">
        <v>39</v>
      </c>
      <c r="X1306" s="3" t="s">
        <v>40</v>
      </c>
      <c r="Y1306" s="3"/>
      <c r="Z1306" s="3"/>
      <c r="AA1306" s="3" t="s">
        <v>41</v>
      </c>
    </row>
    <row r="1307" spans="1:27" x14ac:dyDescent="0.2">
      <c r="A1307" s="5">
        <v>4086</v>
      </c>
      <c r="C1307" s="3"/>
      <c r="D1307" s="3" t="s">
        <v>2429</v>
      </c>
      <c r="E1307" s="3" t="s">
        <v>46</v>
      </c>
      <c r="F1307" s="3" t="s">
        <v>46</v>
      </c>
      <c r="G1307" s="3" t="s">
        <v>100</v>
      </c>
      <c r="H1307" s="3" t="s">
        <v>32</v>
      </c>
      <c r="I1307" s="3" t="s">
        <v>100</v>
      </c>
      <c r="J1307" s="3" t="s">
        <v>48</v>
      </c>
      <c r="K1307" s="3" t="s">
        <v>101</v>
      </c>
      <c r="L1307" s="3" t="s">
        <v>95</v>
      </c>
      <c r="M1307" t="b">
        <v>1</v>
      </c>
      <c r="N1307" s="3" t="s">
        <v>46</v>
      </c>
      <c r="O1307" s="3" t="s">
        <v>46</v>
      </c>
      <c r="P1307" s="3" t="s">
        <v>46</v>
      </c>
      <c r="Q1307" s="3" t="s">
        <v>46</v>
      </c>
      <c r="R1307" s="3" t="s">
        <v>46</v>
      </c>
      <c r="S1307" s="3"/>
      <c r="T1307" s="2">
        <v>4024</v>
      </c>
      <c r="U1307" s="3" t="s">
        <v>95</v>
      </c>
      <c r="V1307" s="3"/>
      <c r="W1307" s="3" t="s">
        <v>39</v>
      </c>
      <c r="X1307" s="3" t="s">
        <v>40</v>
      </c>
      <c r="Y1307" s="3"/>
      <c r="Z1307" s="3"/>
      <c r="AA1307" s="3" t="s">
        <v>41</v>
      </c>
    </row>
    <row r="1308" spans="1:27" x14ac:dyDescent="0.2">
      <c r="A1308" s="5">
        <v>4087</v>
      </c>
      <c r="B1308">
        <v>36750</v>
      </c>
      <c r="C1308" s="3" t="s">
        <v>2430</v>
      </c>
      <c r="D1308" s="3" t="s">
        <v>2431</v>
      </c>
      <c r="E1308" s="3" t="s">
        <v>78</v>
      </c>
      <c r="F1308" s="3" t="s">
        <v>273</v>
      </c>
      <c r="G1308" s="3" t="s">
        <v>274</v>
      </c>
      <c r="H1308" s="3" t="s">
        <v>32</v>
      </c>
      <c r="I1308" s="3" t="s">
        <v>274</v>
      </c>
      <c r="J1308" s="3" t="s">
        <v>81</v>
      </c>
      <c r="K1308" s="3" t="s">
        <v>275</v>
      </c>
      <c r="L1308" s="3" t="s">
        <v>95</v>
      </c>
      <c r="M1308" t="b">
        <v>1</v>
      </c>
      <c r="N1308" s="3" t="s">
        <v>84</v>
      </c>
      <c r="O1308" s="3" t="s">
        <v>273</v>
      </c>
      <c r="P1308" s="3" t="s">
        <v>79</v>
      </c>
      <c r="Q1308" s="3" t="s">
        <v>116</v>
      </c>
      <c r="R1308" s="3" t="s">
        <v>116</v>
      </c>
      <c r="S1308" s="3" t="s">
        <v>352</v>
      </c>
      <c r="T1308" s="2">
        <v>4128</v>
      </c>
      <c r="U1308" s="3" t="s">
        <v>81</v>
      </c>
      <c r="V1308" s="3"/>
      <c r="W1308" s="3" t="s">
        <v>39</v>
      </c>
      <c r="X1308" s="3" t="s">
        <v>40</v>
      </c>
      <c r="Y1308" s="3"/>
      <c r="Z1308" s="3"/>
      <c r="AA1308" s="3" t="s">
        <v>41</v>
      </c>
    </row>
    <row r="1309" spans="1:27" x14ac:dyDescent="0.2">
      <c r="A1309" s="5">
        <v>4088</v>
      </c>
      <c r="B1309">
        <v>36751</v>
      </c>
      <c r="C1309" s="3" t="s">
        <v>2432</v>
      </c>
      <c r="D1309" s="3" t="s">
        <v>2433</v>
      </c>
      <c r="E1309" s="3" t="s">
        <v>78</v>
      </c>
      <c r="F1309" s="3" t="s">
        <v>273</v>
      </c>
      <c r="G1309" s="3" t="s">
        <v>274</v>
      </c>
      <c r="H1309" s="3" t="s">
        <v>32</v>
      </c>
      <c r="I1309" s="3" t="s">
        <v>274</v>
      </c>
      <c r="J1309" s="3" t="s">
        <v>81</v>
      </c>
      <c r="K1309" s="3" t="s">
        <v>275</v>
      </c>
      <c r="L1309" s="3" t="s">
        <v>95</v>
      </c>
      <c r="M1309" t="b">
        <v>1</v>
      </c>
      <c r="N1309" s="3" t="s">
        <v>84</v>
      </c>
      <c r="O1309" s="3" t="s">
        <v>273</v>
      </c>
      <c r="P1309" s="3" t="s">
        <v>79</v>
      </c>
      <c r="Q1309" s="3" t="s">
        <v>116</v>
      </c>
      <c r="R1309" s="3" t="s">
        <v>116</v>
      </c>
      <c r="S1309" s="3" t="s">
        <v>352</v>
      </c>
      <c r="T1309" s="2">
        <v>4128</v>
      </c>
      <c r="U1309" s="3" t="s">
        <v>81</v>
      </c>
      <c r="V1309" s="3"/>
      <c r="W1309" s="3" t="s">
        <v>39</v>
      </c>
      <c r="X1309" s="3" t="s">
        <v>40</v>
      </c>
      <c r="Y1309" s="3"/>
      <c r="Z1309" s="3"/>
      <c r="AA1309" s="3" t="s">
        <v>41</v>
      </c>
    </row>
    <row r="1310" spans="1:27" x14ac:dyDescent="0.2">
      <c r="A1310" s="5">
        <v>4089</v>
      </c>
      <c r="B1310">
        <v>36752</v>
      </c>
      <c r="C1310" s="3" t="s">
        <v>2434</v>
      </c>
      <c r="D1310" s="3" t="s">
        <v>2435</v>
      </c>
      <c r="E1310" s="3" t="s">
        <v>78</v>
      </c>
      <c r="F1310" s="3" t="s">
        <v>273</v>
      </c>
      <c r="G1310" s="3" t="s">
        <v>274</v>
      </c>
      <c r="H1310" s="3" t="s">
        <v>32</v>
      </c>
      <c r="I1310" s="3" t="s">
        <v>274</v>
      </c>
      <c r="J1310" s="3" t="s">
        <v>81</v>
      </c>
      <c r="K1310" s="3" t="s">
        <v>275</v>
      </c>
      <c r="L1310" s="3" t="s">
        <v>95</v>
      </c>
      <c r="M1310" t="b">
        <v>1</v>
      </c>
      <c r="N1310" s="3" t="s">
        <v>84</v>
      </c>
      <c r="O1310" s="3" t="s">
        <v>273</v>
      </c>
      <c r="P1310" s="3" t="s">
        <v>79</v>
      </c>
      <c r="Q1310" s="3" t="s">
        <v>116</v>
      </c>
      <c r="R1310" s="3" t="s">
        <v>116</v>
      </c>
      <c r="S1310" s="3" t="s">
        <v>352</v>
      </c>
      <c r="T1310" s="2">
        <v>4128</v>
      </c>
      <c r="U1310" s="3" t="s">
        <v>81</v>
      </c>
      <c r="V1310" s="3"/>
      <c r="W1310" s="3" t="s">
        <v>39</v>
      </c>
      <c r="X1310" s="3" t="s">
        <v>40</v>
      </c>
      <c r="Y1310" s="3"/>
      <c r="Z1310" s="3"/>
      <c r="AA1310" s="3" t="s">
        <v>41</v>
      </c>
    </row>
    <row r="1311" spans="1:27" x14ac:dyDescent="0.2">
      <c r="A1311" s="5">
        <v>4090</v>
      </c>
      <c r="B1311">
        <v>40610</v>
      </c>
      <c r="C1311" s="3" t="s">
        <v>2436</v>
      </c>
      <c r="D1311" s="3" t="s">
        <v>2437</v>
      </c>
      <c r="E1311" s="3" t="s">
        <v>123</v>
      </c>
      <c r="F1311" s="3" t="s">
        <v>136</v>
      </c>
      <c r="G1311" s="3" t="s">
        <v>137</v>
      </c>
      <c r="H1311" s="3" t="s">
        <v>32</v>
      </c>
      <c r="I1311" s="3" t="s">
        <v>137</v>
      </c>
      <c r="J1311" s="3" t="s">
        <v>48</v>
      </c>
      <c r="K1311" s="3" t="s">
        <v>138</v>
      </c>
      <c r="L1311" s="3" t="s">
        <v>83</v>
      </c>
      <c r="M1311" t="b">
        <v>1</v>
      </c>
      <c r="N1311" s="3" t="s">
        <v>139</v>
      </c>
      <c r="O1311" s="3" t="s">
        <v>136</v>
      </c>
      <c r="P1311" s="3" t="s">
        <v>140</v>
      </c>
      <c r="Q1311" s="3" t="s">
        <v>36</v>
      </c>
      <c r="R1311" s="3" t="s">
        <v>74</v>
      </c>
      <c r="S1311" s="3"/>
      <c r="T1311" s="2">
        <v>6019</v>
      </c>
      <c r="U1311" s="3" t="s">
        <v>83</v>
      </c>
      <c r="V1311" s="3"/>
      <c r="W1311" s="3" t="s">
        <v>39</v>
      </c>
      <c r="X1311" s="3" t="s">
        <v>40</v>
      </c>
      <c r="Y1311" s="3"/>
      <c r="Z1311" s="3">
        <v>2068</v>
      </c>
      <c r="AA1311" s="3" t="s">
        <v>221</v>
      </c>
    </row>
    <row r="1312" spans="1:27" x14ac:dyDescent="0.2">
      <c r="A1312" s="5">
        <v>4091</v>
      </c>
      <c r="B1312">
        <v>40622</v>
      </c>
      <c r="C1312" s="3" t="s">
        <v>2438</v>
      </c>
      <c r="D1312" s="3" t="s">
        <v>2439</v>
      </c>
      <c r="E1312" s="3" t="s">
        <v>123</v>
      </c>
      <c r="F1312" s="3" t="s">
        <v>136</v>
      </c>
      <c r="G1312" s="3" t="s">
        <v>158</v>
      </c>
      <c r="H1312" s="3" t="s">
        <v>32</v>
      </c>
      <c r="I1312" s="3" t="s">
        <v>158</v>
      </c>
      <c r="J1312" s="3" t="s">
        <v>48</v>
      </c>
      <c r="K1312" s="3" t="s">
        <v>159</v>
      </c>
      <c r="L1312" s="3" t="s">
        <v>83</v>
      </c>
      <c r="M1312" t="b">
        <v>1</v>
      </c>
      <c r="N1312" s="3" t="s">
        <v>139</v>
      </c>
      <c r="O1312" s="3" t="s">
        <v>136</v>
      </c>
      <c r="P1312" s="3" t="s">
        <v>140</v>
      </c>
      <c r="Q1312" s="3" t="s">
        <v>36</v>
      </c>
      <c r="R1312" s="3" t="s">
        <v>74</v>
      </c>
      <c r="S1312" s="3"/>
      <c r="T1312" s="2">
        <v>6114</v>
      </c>
      <c r="U1312" s="3" t="s">
        <v>83</v>
      </c>
      <c r="V1312" s="3"/>
      <c r="W1312" s="3" t="s">
        <v>39</v>
      </c>
      <c r="X1312" s="3" t="s">
        <v>40</v>
      </c>
      <c r="Y1312" s="3"/>
      <c r="Z1312" s="3">
        <v>2165</v>
      </c>
      <c r="AA1312" s="3" t="s">
        <v>639</v>
      </c>
    </row>
    <row r="1313" spans="1:27" x14ac:dyDescent="0.2">
      <c r="A1313" s="5">
        <v>4092</v>
      </c>
      <c r="C1313" s="3"/>
      <c r="D1313" s="3" t="s">
        <v>2440</v>
      </c>
      <c r="E1313" s="3" t="s">
        <v>240</v>
      </c>
      <c r="F1313" s="3" t="s">
        <v>241</v>
      </c>
      <c r="G1313" s="3" t="s">
        <v>242</v>
      </c>
      <c r="H1313" s="3" t="s">
        <v>32</v>
      </c>
      <c r="I1313" s="3" t="s">
        <v>242</v>
      </c>
      <c r="J1313" s="3" t="s">
        <v>48</v>
      </c>
      <c r="K1313" s="3" t="s">
        <v>243</v>
      </c>
      <c r="L1313" s="3" t="s">
        <v>244</v>
      </c>
      <c r="M1313" t="b">
        <v>1</v>
      </c>
      <c r="N1313" s="3" t="s">
        <v>139</v>
      </c>
      <c r="O1313" s="3" t="s">
        <v>241</v>
      </c>
      <c r="P1313" s="3" t="s">
        <v>241</v>
      </c>
      <c r="Q1313" s="3" t="s">
        <v>36</v>
      </c>
      <c r="R1313" s="3" t="s">
        <v>54</v>
      </c>
      <c r="S1313" s="3"/>
      <c r="T1313" s="2">
        <v>8016</v>
      </c>
      <c r="U1313" s="3" t="s">
        <v>244</v>
      </c>
      <c r="V1313" s="3"/>
      <c r="W1313" s="3" t="s">
        <v>39</v>
      </c>
      <c r="X1313" s="3" t="s">
        <v>40</v>
      </c>
      <c r="Y1313" s="3"/>
      <c r="Z1313" s="3">
        <v>1826</v>
      </c>
      <c r="AA1313" s="3" t="s">
        <v>639</v>
      </c>
    </row>
    <row r="1314" spans="1:27" x14ac:dyDescent="0.2">
      <c r="A1314" s="5">
        <v>4094</v>
      </c>
      <c r="B1314">
        <v>40676</v>
      </c>
      <c r="C1314" s="3" t="s">
        <v>2441</v>
      </c>
      <c r="D1314" s="3" t="s">
        <v>2442</v>
      </c>
      <c r="E1314" s="3" t="s">
        <v>123</v>
      </c>
      <c r="F1314" s="3" t="s">
        <v>124</v>
      </c>
      <c r="G1314" s="3" t="s">
        <v>113</v>
      </c>
      <c r="H1314" s="3" t="s">
        <v>32</v>
      </c>
      <c r="I1314" s="3" t="s">
        <v>113</v>
      </c>
      <c r="J1314" s="3" t="s">
        <v>48</v>
      </c>
      <c r="K1314" s="3" t="s">
        <v>114</v>
      </c>
      <c r="L1314" s="3" t="s">
        <v>115</v>
      </c>
      <c r="M1314" t="b">
        <v>0</v>
      </c>
      <c r="N1314" s="3" t="s">
        <v>73</v>
      </c>
      <c r="O1314" s="3" t="s">
        <v>124</v>
      </c>
      <c r="P1314" s="3" t="s">
        <v>124</v>
      </c>
      <c r="Q1314" s="3" t="s">
        <v>36</v>
      </c>
      <c r="R1314" s="3" t="s">
        <v>74</v>
      </c>
      <c r="S1314" s="3" t="s">
        <v>348</v>
      </c>
      <c r="T1314" s="2">
        <v>3000</v>
      </c>
      <c r="U1314" s="3" t="s">
        <v>115</v>
      </c>
      <c r="V1314" s="3"/>
      <c r="W1314" s="3" t="s">
        <v>39</v>
      </c>
      <c r="X1314" s="3" t="s">
        <v>40</v>
      </c>
      <c r="Y1314" s="3"/>
      <c r="Z1314" s="3">
        <v>2608</v>
      </c>
      <c r="AA1314" s="3" t="s">
        <v>221</v>
      </c>
    </row>
    <row r="1315" spans="1:27" x14ac:dyDescent="0.2">
      <c r="A1315" s="5">
        <v>4095</v>
      </c>
      <c r="B1315">
        <v>40808</v>
      </c>
      <c r="C1315" s="3" t="s">
        <v>2443</v>
      </c>
      <c r="D1315" s="3" t="s">
        <v>2444</v>
      </c>
      <c r="E1315" s="3" t="s">
        <v>123</v>
      </c>
      <c r="F1315" s="3" t="s">
        <v>136</v>
      </c>
      <c r="G1315" s="3" t="s">
        <v>235</v>
      </c>
      <c r="H1315" s="3" t="s">
        <v>32</v>
      </c>
      <c r="I1315" s="3" t="s">
        <v>236</v>
      </c>
      <c r="J1315" s="3" t="s">
        <v>48</v>
      </c>
      <c r="K1315" s="3" t="s">
        <v>237</v>
      </c>
      <c r="L1315" s="3" t="s">
        <v>83</v>
      </c>
      <c r="M1315" t="b">
        <v>1</v>
      </c>
      <c r="N1315" s="3" t="s">
        <v>139</v>
      </c>
      <c r="O1315" s="3" t="s">
        <v>136</v>
      </c>
      <c r="P1315" s="3" t="s">
        <v>140</v>
      </c>
      <c r="Q1315" s="3" t="s">
        <v>36</v>
      </c>
      <c r="R1315" s="3" t="s">
        <v>74</v>
      </c>
      <c r="S1315" s="3"/>
      <c r="T1315" s="2">
        <v>6009</v>
      </c>
      <c r="U1315" s="3" t="s">
        <v>83</v>
      </c>
      <c r="V1315" s="3"/>
      <c r="W1315" s="3" t="s">
        <v>39</v>
      </c>
      <c r="X1315" s="3" t="s">
        <v>40</v>
      </c>
      <c r="Y1315" s="3"/>
      <c r="Z1315" s="3">
        <v>2007</v>
      </c>
      <c r="AA1315" s="3" t="s">
        <v>221</v>
      </c>
    </row>
    <row r="1316" spans="1:27" x14ac:dyDescent="0.2">
      <c r="A1316" s="5">
        <v>4096</v>
      </c>
      <c r="B1316">
        <v>40831</v>
      </c>
      <c r="C1316" s="3" t="s">
        <v>2445</v>
      </c>
      <c r="D1316" s="3" t="s">
        <v>2446</v>
      </c>
      <c r="E1316" s="3" t="s">
        <v>123</v>
      </c>
      <c r="F1316" s="3" t="s">
        <v>136</v>
      </c>
      <c r="G1316" s="3" t="s">
        <v>235</v>
      </c>
      <c r="H1316" s="3" t="s">
        <v>32</v>
      </c>
      <c r="I1316" s="3" t="s">
        <v>236</v>
      </c>
      <c r="J1316" s="3" t="s">
        <v>48</v>
      </c>
      <c r="K1316" s="3" t="s">
        <v>237</v>
      </c>
      <c r="L1316" s="3" t="s">
        <v>83</v>
      </c>
      <c r="M1316" t="b">
        <v>1</v>
      </c>
      <c r="N1316" s="3" t="s">
        <v>139</v>
      </c>
      <c r="O1316" s="3" t="s">
        <v>136</v>
      </c>
      <c r="P1316" s="3" t="s">
        <v>140</v>
      </c>
      <c r="Q1316" s="3" t="s">
        <v>36</v>
      </c>
      <c r="R1316" s="3" t="s">
        <v>74</v>
      </c>
      <c r="S1316" s="3"/>
      <c r="T1316" s="2">
        <v>6009</v>
      </c>
      <c r="U1316" s="3" t="s">
        <v>83</v>
      </c>
      <c r="V1316" s="3"/>
      <c r="W1316" s="3" t="s">
        <v>39</v>
      </c>
      <c r="X1316" s="3" t="s">
        <v>40</v>
      </c>
      <c r="Y1316" s="3"/>
      <c r="Z1316" s="3"/>
      <c r="AA1316" s="3" t="s">
        <v>41</v>
      </c>
    </row>
    <row r="1317" spans="1:27" x14ac:dyDescent="0.2">
      <c r="A1317" s="5">
        <v>4097</v>
      </c>
      <c r="B1317">
        <v>40791</v>
      </c>
      <c r="C1317" s="3" t="s">
        <v>2447</v>
      </c>
      <c r="D1317" s="3" t="s">
        <v>2448</v>
      </c>
      <c r="E1317" s="3" t="s">
        <v>123</v>
      </c>
      <c r="F1317" s="3" t="s">
        <v>124</v>
      </c>
      <c r="G1317" s="3" t="s">
        <v>113</v>
      </c>
      <c r="H1317" s="3" t="s">
        <v>32</v>
      </c>
      <c r="I1317" s="3" t="s">
        <v>113</v>
      </c>
      <c r="J1317" s="3" t="s">
        <v>48</v>
      </c>
      <c r="K1317" s="3" t="s">
        <v>114</v>
      </c>
      <c r="L1317" s="3" t="s">
        <v>115</v>
      </c>
      <c r="M1317" t="b">
        <v>1</v>
      </c>
      <c r="N1317" s="3" t="s">
        <v>73</v>
      </c>
      <c r="O1317" s="3" t="s">
        <v>124</v>
      </c>
      <c r="P1317" s="3" t="s">
        <v>124</v>
      </c>
      <c r="Q1317" s="3" t="s">
        <v>36</v>
      </c>
      <c r="R1317" s="3" t="s">
        <v>74</v>
      </c>
      <c r="S1317" s="3"/>
      <c r="T1317" s="2">
        <v>3000</v>
      </c>
      <c r="U1317" s="3" t="s">
        <v>115</v>
      </c>
      <c r="V1317" s="3"/>
      <c r="W1317" s="3" t="s">
        <v>39</v>
      </c>
      <c r="X1317" s="3" t="s">
        <v>40</v>
      </c>
      <c r="Y1317" s="3"/>
      <c r="Z1317" s="3">
        <v>2637</v>
      </c>
      <c r="AA1317" s="3" t="s">
        <v>221</v>
      </c>
    </row>
    <row r="1318" spans="1:27" x14ac:dyDescent="0.2">
      <c r="A1318" s="5">
        <v>4098</v>
      </c>
      <c r="B1318">
        <v>37959</v>
      </c>
      <c r="C1318" s="3"/>
      <c r="D1318" s="3" t="s">
        <v>2449</v>
      </c>
      <c r="E1318" s="3" t="s">
        <v>941</v>
      </c>
      <c r="F1318" s="3" t="s">
        <v>942</v>
      </c>
      <c r="G1318" s="3" t="s">
        <v>113</v>
      </c>
      <c r="H1318" s="3" t="s">
        <v>256</v>
      </c>
      <c r="I1318" s="3" t="s">
        <v>113</v>
      </c>
      <c r="J1318" s="3" t="s">
        <v>48</v>
      </c>
      <c r="K1318" s="3" t="s">
        <v>114</v>
      </c>
      <c r="L1318" s="3" t="s">
        <v>115</v>
      </c>
      <c r="M1318" t="b">
        <v>1</v>
      </c>
      <c r="N1318" s="3" t="s">
        <v>73</v>
      </c>
      <c r="O1318" s="3" t="s">
        <v>942</v>
      </c>
      <c r="P1318" s="3" t="s">
        <v>942</v>
      </c>
      <c r="Q1318" s="3" t="s">
        <v>36</v>
      </c>
      <c r="R1318" s="3" t="s">
        <v>74</v>
      </c>
      <c r="S1318" s="3"/>
      <c r="T1318" s="2">
        <v>3003</v>
      </c>
      <c r="U1318" s="3" t="s">
        <v>814</v>
      </c>
      <c r="V1318" s="3"/>
      <c r="W1318" s="3" t="s">
        <v>39</v>
      </c>
      <c r="X1318" s="3" t="s">
        <v>40</v>
      </c>
      <c r="Y1318" s="3"/>
      <c r="Z1318" s="3"/>
      <c r="AA1318" s="3" t="s">
        <v>41</v>
      </c>
    </row>
    <row r="1319" spans="1:27" x14ac:dyDescent="0.2">
      <c r="A1319" s="5">
        <v>4099</v>
      </c>
      <c r="B1319">
        <v>38227</v>
      </c>
      <c r="C1319" s="3" t="s">
        <v>2450</v>
      </c>
      <c r="D1319" s="3" t="s">
        <v>2451</v>
      </c>
      <c r="E1319" s="3" t="s">
        <v>1762</v>
      </c>
      <c r="F1319" s="3" t="s">
        <v>1762</v>
      </c>
      <c r="G1319" s="3" t="s">
        <v>2452</v>
      </c>
      <c r="H1319" s="3" t="s">
        <v>2453</v>
      </c>
      <c r="I1319" s="3" t="s">
        <v>2452</v>
      </c>
      <c r="J1319" s="3" t="s">
        <v>31</v>
      </c>
      <c r="K1319" s="3" t="s">
        <v>1766</v>
      </c>
      <c r="L1319" s="3" t="s">
        <v>31</v>
      </c>
      <c r="M1319" t="b">
        <v>0</v>
      </c>
      <c r="N1319" s="3" t="s">
        <v>35</v>
      </c>
      <c r="O1319" s="3" t="s">
        <v>1762</v>
      </c>
      <c r="P1319" s="3" t="s">
        <v>1762</v>
      </c>
      <c r="Q1319" s="3" t="s">
        <v>1767</v>
      </c>
      <c r="R1319" s="3" t="s">
        <v>1768</v>
      </c>
      <c r="S1319" s="3" t="s">
        <v>2454</v>
      </c>
      <c r="T1319" s="2">
        <v>5046</v>
      </c>
      <c r="U1319" s="3" t="s">
        <v>1769</v>
      </c>
      <c r="V1319" s="3" t="s">
        <v>1802</v>
      </c>
      <c r="W1319" s="3" t="s">
        <v>39</v>
      </c>
      <c r="X1319" s="3" t="s">
        <v>40</v>
      </c>
      <c r="Y1319" s="3" t="s">
        <v>2455</v>
      </c>
      <c r="Z1319" s="3"/>
      <c r="AA1319" s="3" t="s">
        <v>986</v>
      </c>
    </row>
    <row r="1320" spans="1:27" x14ac:dyDescent="0.2">
      <c r="A1320" s="5">
        <v>4100</v>
      </c>
      <c r="B1320">
        <v>39257</v>
      </c>
      <c r="C1320" s="3"/>
      <c r="D1320" s="3" t="s">
        <v>2456</v>
      </c>
      <c r="E1320" s="3" t="s">
        <v>1762</v>
      </c>
      <c r="F1320" s="3" t="s">
        <v>1762</v>
      </c>
      <c r="G1320" s="3" t="s">
        <v>2457</v>
      </c>
      <c r="H1320" s="3" t="s">
        <v>2453</v>
      </c>
      <c r="I1320" s="3" t="s">
        <v>2452</v>
      </c>
      <c r="J1320" s="3" t="s">
        <v>31</v>
      </c>
      <c r="K1320" s="3" t="s">
        <v>1766</v>
      </c>
      <c r="L1320" s="3" t="s">
        <v>31</v>
      </c>
      <c r="M1320" t="b">
        <v>1</v>
      </c>
      <c r="N1320" s="3" t="s">
        <v>35</v>
      </c>
      <c r="O1320" s="3" t="s">
        <v>1762</v>
      </c>
      <c r="P1320" s="3" t="s">
        <v>1762</v>
      </c>
      <c r="Q1320" s="3" t="s">
        <v>1767</v>
      </c>
      <c r="R1320" s="3" t="s">
        <v>1768</v>
      </c>
      <c r="S1320" s="3"/>
      <c r="T1320" s="2">
        <v>5046</v>
      </c>
      <c r="U1320" s="3" t="s">
        <v>1769</v>
      </c>
      <c r="V1320" s="3" t="s">
        <v>1802</v>
      </c>
      <c r="W1320" s="3" t="s">
        <v>39</v>
      </c>
      <c r="X1320" s="3" t="s">
        <v>40</v>
      </c>
      <c r="Y1320" s="3"/>
      <c r="Z1320" s="3"/>
      <c r="AA1320" s="3" t="s">
        <v>41</v>
      </c>
    </row>
    <row r="1321" spans="1:27" x14ac:dyDescent="0.2">
      <c r="A1321" s="5">
        <v>4101</v>
      </c>
      <c r="B1321">
        <v>40235</v>
      </c>
      <c r="C1321" s="3"/>
      <c r="D1321" s="3" t="s">
        <v>2458</v>
      </c>
      <c r="E1321" s="3" t="s">
        <v>1804</v>
      </c>
      <c r="F1321" s="3" t="s">
        <v>1804</v>
      </c>
      <c r="G1321" s="3" t="s">
        <v>2457</v>
      </c>
      <c r="H1321" s="3" t="s">
        <v>2453</v>
      </c>
      <c r="I1321" s="3" t="s">
        <v>2452</v>
      </c>
      <c r="J1321" s="3" t="s">
        <v>31</v>
      </c>
      <c r="K1321" s="3" t="s">
        <v>1766</v>
      </c>
      <c r="L1321" s="3" t="s">
        <v>31</v>
      </c>
      <c r="M1321" t="b">
        <v>1</v>
      </c>
      <c r="N1321" s="3" t="s">
        <v>35</v>
      </c>
      <c r="O1321" s="3" t="s">
        <v>1804</v>
      </c>
      <c r="P1321" s="3" t="s">
        <v>1804</v>
      </c>
      <c r="Q1321" s="3" t="s">
        <v>1767</v>
      </c>
      <c r="R1321" s="3" t="s">
        <v>1808</v>
      </c>
      <c r="S1321" s="3" t="s">
        <v>1638</v>
      </c>
      <c r="T1321" s="2">
        <v>4045</v>
      </c>
      <c r="U1321" s="3" t="s">
        <v>1769</v>
      </c>
      <c r="V1321" s="3"/>
      <c r="W1321" s="3" t="s">
        <v>39</v>
      </c>
      <c r="X1321" s="3" t="s">
        <v>40</v>
      </c>
      <c r="Y1321" s="3"/>
      <c r="Z1321" s="3"/>
      <c r="AA1321" s="3" t="s">
        <v>41</v>
      </c>
    </row>
    <row r="1322" spans="1:27" x14ac:dyDescent="0.2">
      <c r="A1322" s="5">
        <v>4102</v>
      </c>
      <c r="B1322">
        <v>40236</v>
      </c>
      <c r="C1322" s="3"/>
      <c r="D1322" s="3" t="s">
        <v>2459</v>
      </c>
      <c r="E1322" s="3" t="s">
        <v>1804</v>
      </c>
      <c r="F1322" s="3" t="s">
        <v>1804</v>
      </c>
      <c r="G1322" s="3" t="s">
        <v>2457</v>
      </c>
      <c r="H1322" s="3" t="s">
        <v>2453</v>
      </c>
      <c r="I1322" s="3" t="s">
        <v>2452</v>
      </c>
      <c r="J1322" s="3" t="s">
        <v>31</v>
      </c>
      <c r="K1322" s="3" t="s">
        <v>1766</v>
      </c>
      <c r="L1322" s="3" t="s">
        <v>31</v>
      </c>
      <c r="M1322" t="b">
        <v>1</v>
      </c>
      <c r="N1322" s="3" t="s">
        <v>35</v>
      </c>
      <c r="O1322" s="3" t="s">
        <v>1804</v>
      </c>
      <c r="P1322" s="3" t="s">
        <v>1804</v>
      </c>
      <c r="Q1322" s="3" t="s">
        <v>1767</v>
      </c>
      <c r="R1322" s="3" t="s">
        <v>1808</v>
      </c>
      <c r="S1322" s="3" t="s">
        <v>1638</v>
      </c>
      <c r="T1322" s="2">
        <v>4033</v>
      </c>
      <c r="U1322" s="3" t="s">
        <v>1769</v>
      </c>
      <c r="V1322" s="3"/>
      <c r="W1322" s="3" t="s">
        <v>39</v>
      </c>
      <c r="X1322" s="3" t="s">
        <v>40</v>
      </c>
      <c r="Y1322" s="3"/>
      <c r="Z1322" s="3"/>
      <c r="AA1322" s="3" t="s">
        <v>41</v>
      </c>
    </row>
    <row r="1323" spans="1:27" x14ac:dyDescent="0.2">
      <c r="A1323" s="5">
        <v>4103</v>
      </c>
      <c r="C1323" s="3" t="s">
        <v>2460</v>
      </c>
      <c r="D1323" s="3" t="s">
        <v>2461</v>
      </c>
      <c r="E1323" s="3" t="s">
        <v>46</v>
      </c>
      <c r="F1323" s="3" t="s">
        <v>46</v>
      </c>
      <c r="G1323" s="3" t="s">
        <v>47</v>
      </c>
      <c r="H1323" s="3" t="s">
        <v>32</v>
      </c>
      <c r="I1323" s="3" t="s">
        <v>47</v>
      </c>
      <c r="J1323" s="3" t="s">
        <v>48</v>
      </c>
      <c r="K1323" s="3" t="s">
        <v>49</v>
      </c>
      <c r="L1323" s="3" t="s">
        <v>50</v>
      </c>
      <c r="M1323" t="b">
        <v>1</v>
      </c>
      <c r="N1323" s="3" t="s">
        <v>46</v>
      </c>
      <c r="O1323" s="3" t="s">
        <v>46</v>
      </c>
      <c r="P1323" s="3" t="s">
        <v>46</v>
      </c>
      <c r="Q1323" s="3" t="s">
        <v>46</v>
      </c>
      <c r="R1323" s="3" t="s">
        <v>46</v>
      </c>
      <c r="S1323" s="3"/>
      <c r="T1323" s="2"/>
      <c r="U1323" s="3" t="s">
        <v>50</v>
      </c>
      <c r="V1323" s="3"/>
      <c r="W1323" s="3" t="s">
        <v>39</v>
      </c>
      <c r="X1323" s="3" t="s">
        <v>40</v>
      </c>
      <c r="Y1323" s="3"/>
      <c r="Z1323" s="3"/>
      <c r="AA1323" s="3" t="s">
        <v>41</v>
      </c>
    </row>
    <row r="1324" spans="1:27" x14ac:dyDescent="0.2">
      <c r="A1324" s="5">
        <v>4104</v>
      </c>
      <c r="B1324">
        <v>40582</v>
      </c>
      <c r="C1324" s="3" t="s">
        <v>2462</v>
      </c>
      <c r="D1324" s="3" t="s">
        <v>2463</v>
      </c>
      <c r="E1324" s="3" t="s">
        <v>119</v>
      </c>
      <c r="F1324" s="3" t="s">
        <v>944</v>
      </c>
      <c r="G1324" s="3" t="s">
        <v>113</v>
      </c>
      <c r="H1324" s="3" t="s">
        <v>256</v>
      </c>
      <c r="I1324" s="3" t="s">
        <v>113</v>
      </c>
      <c r="J1324" s="3" t="s">
        <v>48</v>
      </c>
      <c r="K1324" s="3" t="s">
        <v>114</v>
      </c>
      <c r="L1324" s="3" t="s">
        <v>115</v>
      </c>
      <c r="M1324" t="b">
        <v>1</v>
      </c>
      <c r="N1324" s="3" t="s">
        <v>73</v>
      </c>
      <c r="O1324" s="3" t="s">
        <v>944</v>
      </c>
      <c r="P1324" s="3" t="s">
        <v>945</v>
      </c>
      <c r="Q1324" s="3" t="s">
        <v>36</v>
      </c>
      <c r="R1324" s="3" t="s">
        <v>74</v>
      </c>
      <c r="S1324" s="3"/>
      <c r="T1324" s="2">
        <v>3000</v>
      </c>
      <c r="U1324" s="3" t="s">
        <v>814</v>
      </c>
      <c r="V1324" s="3"/>
      <c r="W1324" s="3" t="s">
        <v>39</v>
      </c>
      <c r="X1324" s="3" t="s">
        <v>40</v>
      </c>
      <c r="Y1324" s="3"/>
      <c r="Z1324" s="3"/>
      <c r="AA1324" s="3" t="s">
        <v>41</v>
      </c>
    </row>
    <row r="1325" spans="1:27" x14ac:dyDescent="0.2">
      <c r="A1325" s="5">
        <v>4105</v>
      </c>
      <c r="C1325" s="3" t="s">
        <v>2464</v>
      </c>
      <c r="D1325" s="3" t="s">
        <v>2465</v>
      </c>
      <c r="E1325" s="3" t="s">
        <v>57</v>
      </c>
      <c r="F1325" s="3" t="s">
        <v>58</v>
      </c>
      <c r="G1325" s="3" t="s">
        <v>201</v>
      </c>
      <c r="H1325" s="3" t="s">
        <v>60</v>
      </c>
      <c r="I1325" s="3" t="s">
        <v>201</v>
      </c>
      <c r="J1325" s="3" t="s">
        <v>48</v>
      </c>
      <c r="K1325" s="3" t="s">
        <v>202</v>
      </c>
      <c r="L1325" s="3" t="s">
        <v>50</v>
      </c>
      <c r="M1325" t="b">
        <v>1</v>
      </c>
      <c r="N1325" s="3" t="s">
        <v>35</v>
      </c>
      <c r="O1325" s="3" t="s">
        <v>58</v>
      </c>
      <c r="P1325" s="3" t="s">
        <v>61</v>
      </c>
      <c r="Q1325" s="3" t="s">
        <v>62</v>
      </c>
      <c r="R1325" s="3" t="s">
        <v>63</v>
      </c>
      <c r="S1325" s="3"/>
      <c r="T1325" s="2"/>
      <c r="U1325" s="3" t="s">
        <v>50</v>
      </c>
      <c r="V1325" s="3"/>
      <c r="W1325" s="3" t="s">
        <v>39</v>
      </c>
      <c r="X1325" s="3" t="s">
        <v>40</v>
      </c>
      <c r="Y1325" s="3"/>
      <c r="Z1325" s="3"/>
      <c r="AA1325" s="3" t="s">
        <v>41</v>
      </c>
    </row>
    <row r="1326" spans="1:27" x14ac:dyDescent="0.2">
      <c r="A1326" s="5">
        <v>4106</v>
      </c>
      <c r="B1326">
        <v>40786</v>
      </c>
      <c r="C1326" s="3" t="s">
        <v>2466</v>
      </c>
      <c r="D1326" s="3" t="s">
        <v>2467</v>
      </c>
      <c r="E1326" s="3" t="s">
        <v>71</v>
      </c>
      <c r="F1326" s="3" t="s">
        <v>72</v>
      </c>
      <c r="G1326" s="3" t="s">
        <v>201</v>
      </c>
      <c r="H1326" s="3" t="s">
        <v>32</v>
      </c>
      <c r="I1326" s="3" t="s">
        <v>201</v>
      </c>
      <c r="J1326" s="3" t="s">
        <v>48</v>
      </c>
      <c r="K1326" s="3" t="s">
        <v>202</v>
      </c>
      <c r="L1326" s="3" t="s">
        <v>50</v>
      </c>
      <c r="M1326" t="b">
        <v>1</v>
      </c>
      <c r="N1326" s="3" t="s">
        <v>73</v>
      </c>
      <c r="O1326" s="3" t="s">
        <v>72</v>
      </c>
      <c r="P1326" s="3" t="s">
        <v>72</v>
      </c>
      <c r="Q1326" s="3" t="s">
        <v>36</v>
      </c>
      <c r="R1326" s="3" t="s">
        <v>74</v>
      </c>
      <c r="S1326" s="3"/>
      <c r="T1326" s="2">
        <v>2016</v>
      </c>
      <c r="U1326" s="3" t="s">
        <v>50</v>
      </c>
      <c r="V1326" s="3"/>
      <c r="W1326" s="3" t="s">
        <v>39</v>
      </c>
      <c r="X1326" s="3" t="s">
        <v>40</v>
      </c>
      <c r="Y1326" s="3"/>
      <c r="Z1326" s="3">
        <v>4748</v>
      </c>
      <c r="AA1326" s="3" t="s">
        <v>221</v>
      </c>
    </row>
    <row r="1327" spans="1:27" x14ac:dyDescent="0.2">
      <c r="A1327" s="5">
        <v>4108</v>
      </c>
      <c r="B1327">
        <v>40681</v>
      </c>
      <c r="C1327" s="3" t="s">
        <v>2468</v>
      </c>
      <c r="D1327" s="3" t="s">
        <v>2469</v>
      </c>
      <c r="E1327" s="3" t="s">
        <v>123</v>
      </c>
      <c r="F1327" s="3" t="s">
        <v>124</v>
      </c>
      <c r="G1327" s="3" t="s">
        <v>125</v>
      </c>
      <c r="H1327" s="3" t="s">
        <v>32</v>
      </c>
      <c r="I1327" s="3" t="s">
        <v>125</v>
      </c>
      <c r="J1327" s="3" t="s">
        <v>48</v>
      </c>
      <c r="K1327" s="3" t="s">
        <v>126</v>
      </c>
      <c r="L1327" s="3" t="s">
        <v>115</v>
      </c>
      <c r="M1327" t="b">
        <v>1</v>
      </c>
      <c r="N1327" s="3" t="s">
        <v>73</v>
      </c>
      <c r="O1327" s="3" t="s">
        <v>124</v>
      </c>
      <c r="P1327" s="3" t="s">
        <v>124</v>
      </c>
      <c r="Q1327" s="3" t="s">
        <v>36</v>
      </c>
      <c r="R1327" s="3" t="s">
        <v>74</v>
      </c>
      <c r="S1327" s="3"/>
      <c r="T1327" s="2">
        <v>3001</v>
      </c>
      <c r="U1327" s="3" t="s">
        <v>115</v>
      </c>
      <c r="V1327" s="3"/>
      <c r="W1327" s="3" t="s">
        <v>39</v>
      </c>
      <c r="X1327" s="3" t="s">
        <v>40</v>
      </c>
      <c r="Y1327" s="3"/>
      <c r="Z1327" s="3">
        <v>2647</v>
      </c>
      <c r="AA1327" s="3" t="s">
        <v>316</v>
      </c>
    </row>
    <row r="1328" spans="1:27" x14ac:dyDescent="0.2">
      <c r="A1328" s="5">
        <v>4109</v>
      </c>
      <c r="B1328">
        <v>40682</v>
      </c>
      <c r="C1328" s="3" t="s">
        <v>2470</v>
      </c>
      <c r="D1328" s="3" t="s">
        <v>2471</v>
      </c>
      <c r="E1328" s="3" t="s">
        <v>123</v>
      </c>
      <c r="F1328" s="3" t="s">
        <v>124</v>
      </c>
      <c r="G1328" s="3" t="s">
        <v>125</v>
      </c>
      <c r="H1328" s="3" t="s">
        <v>32</v>
      </c>
      <c r="I1328" s="3" t="s">
        <v>125</v>
      </c>
      <c r="J1328" s="3" t="s">
        <v>48</v>
      </c>
      <c r="K1328" s="3" t="s">
        <v>126</v>
      </c>
      <c r="L1328" s="3" t="s">
        <v>115</v>
      </c>
      <c r="M1328" t="b">
        <v>0</v>
      </c>
      <c r="N1328" s="3" t="s">
        <v>73</v>
      </c>
      <c r="O1328" s="3" t="s">
        <v>124</v>
      </c>
      <c r="P1328" s="3" t="s">
        <v>124</v>
      </c>
      <c r="Q1328" s="3" t="s">
        <v>36</v>
      </c>
      <c r="R1328" s="3" t="s">
        <v>74</v>
      </c>
      <c r="S1328" s="3"/>
      <c r="T1328" s="2">
        <v>3001</v>
      </c>
      <c r="U1328" s="3" t="s">
        <v>115</v>
      </c>
      <c r="V1328" s="3"/>
      <c r="W1328" s="3" t="s">
        <v>39</v>
      </c>
      <c r="X1328" s="3" t="s">
        <v>40</v>
      </c>
      <c r="Y1328" s="3"/>
      <c r="Z1328" s="3">
        <v>2606</v>
      </c>
      <c r="AA1328" s="3" t="s">
        <v>221</v>
      </c>
    </row>
    <row r="1329" spans="1:27" x14ac:dyDescent="0.2">
      <c r="A1329" s="5">
        <v>4110</v>
      </c>
      <c r="C1329" s="3" t="s">
        <v>2472</v>
      </c>
      <c r="D1329" s="3" t="s">
        <v>2473</v>
      </c>
      <c r="E1329" s="3" t="s">
        <v>123</v>
      </c>
      <c r="F1329" s="3" t="s">
        <v>124</v>
      </c>
      <c r="G1329" s="3" t="s">
        <v>125</v>
      </c>
      <c r="H1329" s="3" t="s">
        <v>32</v>
      </c>
      <c r="I1329" s="3" t="s">
        <v>125</v>
      </c>
      <c r="J1329" s="3" t="s">
        <v>48</v>
      </c>
      <c r="K1329" s="3" t="s">
        <v>126</v>
      </c>
      <c r="L1329" s="3" t="s">
        <v>115</v>
      </c>
      <c r="M1329" t="b">
        <v>1</v>
      </c>
      <c r="N1329" s="3" t="s">
        <v>73</v>
      </c>
      <c r="O1329" s="3" t="s">
        <v>124</v>
      </c>
      <c r="P1329" s="3" t="s">
        <v>124</v>
      </c>
      <c r="Q1329" s="3" t="s">
        <v>36</v>
      </c>
      <c r="R1329" s="3" t="s">
        <v>74</v>
      </c>
      <c r="S1329" s="3"/>
      <c r="T1329" s="2"/>
      <c r="U1329" s="3" t="s">
        <v>115</v>
      </c>
      <c r="V1329" s="3"/>
      <c r="W1329" s="3" t="s">
        <v>39</v>
      </c>
      <c r="X1329" s="3" t="s">
        <v>40</v>
      </c>
      <c r="Y1329" s="3"/>
      <c r="Z1329" s="3"/>
      <c r="AA1329" s="3" t="s">
        <v>41</v>
      </c>
    </row>
    <row r="1330" spans="1:27" x14ac:dyDescent="0.2">
      <c r="A1330" s="5">
        <v>4111</v>
      </c>
      <c r="C1330" s="3" t="s">
        <v>2474</v>
      </c>
      <c r="D1330" s="3" t="s">
        <v>2475</v>
      </c>
      <c r="E1330" s="3" t="s">
        <v>123</v>
      </c>
      <c r="F1330" s="3" t="s">
        <v>124</v>
      </c>
      <c r="G1330" s="3" t="s">
        <v>125</v>
      </c>
      <c r="H1330" s="3" t="s">
        <v>32</v>
      </c>
      <c r="I1330" s="3" t="s">
        <v>125</v>
      </c>
      <c r="J1330" s="3" t="s">
        <v>48</v>
      </c>
      <c r="K1330" s="3" t="s">
        <v>126</v>
      </c>
      <c r="L1330" s="3" t="s">
        <v>115</v>
      </c>
      <c r="M1330" t="b">
        <v>1</v>
      </c>
      <c r="N1330" s="3" t="s">
        <v>73</v>
      </c>
      <c r="O1330" s="3" t="s">
        <v>124</v>
      </c>
      <c r="P1330" s="3" t="s">
        <v>124</v>
      </c>
      <c r="Q1330" s="3" t="s">
        <v>36</v>
      </c>
      <c r="R1330" s="3" t="s">
        <v>74</v>
      </c>
      <c r="S1330" s="3"/>
      <c r="T1330" s="2"/>
      <c r="U1330" s="3" t="s">
        <v>115</v>
      </c>
      <c r="V1330" s="3"/>
      <c r="W1330" s="3" t="s">
        <v>39</v>
      </c>
      <c r="X1330" s="3" t="s">
        <v>40</v>
      </c>
      <c r="Y1330" s="3"/>
      <c r="Z1330" s="3"/>
      <c r="AA1330" s="3" t="s">
        <v>41</v>
      </c>
    </row>
    <row r="1331" spans="1:27" x14ac:dyDescent="0.2">
      <c r="A1331" s="5">
        <v>4113</v>
      </c>
      <c r="B1331">
        <v>40798</v>
      </c>
      <c r="C1331" s="3" t="s">
        <v>2476</v>
      </c>
      <c r="D1331" s="3" t="s">
        <v>2477</v>
      </c>
      <c r="E1331" s="3" t="s">
        <v>91</v>
      </c>
      <c r="F1331" s="3" t="s">
        <v>92</v>
      </c>
      <c r="G1331" s="3" t="s">
        <v>93</v>
      </c>
      <c r="H1331" s="3" t="s">
        <v>32</v>
      </c>
      <c r="I1331" s="3" t="s">
        <v>93</v>
      </c>
      <c r="J1331" s="3" t="s">
        <v>48</v>
      </c>
      <c r="K1331" s="3" t="s">
        <v>94</v>
      </c>
      <c r="L1331" s="3" t="s">
        <v>95</v>
      </c>
      <c r="M1331" t="b">
        <v>1</v>
      </c>
      <c r="N1331" s="3" t="s">
        <v>84</v>
      </c>
      <c r="O1331" s="3" t="s">
        <v>92</v>
      </c>
      <c r="P1331" s="3" t="s">
        <v>92</v>
      </c>
      <c r="Q1331" s="3" t="s">
        <v>36</v>
      </c>
      <c r="R1331" s="3" t="s">
        <v>74</v>
      </c>
      <c r="S1331" s="3" t="s">
        <v>1539</v>
      </c>
      <c r="T1331" s="2">
        <v>4000</v>
      </c>
      <c r="U1331" s="3" t="s">
        <v>95</v>
      </c>
      <c r="V1331" s="3"/>
      <c r="W1331" s="3" t="s">
        <v>39</v>
      </c>
      <c r="X1331" s="3" t="s">
        <v>40</v>
      </c>
      <c r="Y1331" s="3"/>
      <c r="Z1331" s="3">
        <v>4879</v>
      </c>
      <c r="AA1331" s="3" t="s">
        <v>221</v>
      </c>
    </row>
    <row r="1332" spans="1:27" x14ac:dyDescent="0.2">
      <c r="A1332" s="5">
        <v>4115</v>
      </c>
      <c r="B1332">
        <v>40031</v>
      </c>
      <c r="C1332" s="3" t="s">
        <v>2478</v>
      </c>
      <c r="D1332" s="3" t="s">
        <v>2479</v>
      </c>
      <c r="E1332" s="3" t="s">
        <v>91</v>
      </c>
      <c r="F1332" s="3" t="s">
        <v>92</v>
      </c>
      <c r="G1332" s="3" t="s">
        <v>959</v>
      </c>
      <c r="H1332" s="3" t="s">
        <v>256</v>
      </c>
      <c r="I1332" s="3" t="s">
        <v>959</v>
      </c>
      <c r="J1332" s="3" t="s">
        <v>81</v>
      </c>
      <c r="K1332" s="3" t="s">
        <v>258</v>
      </c>
      <c r="L1332" s="3" t="s">
        <v>95</v>
      </c>
      <c r="M1332" t="b">
        <v>1</v>
      </c>
      <c r="N1332" s="3" t="s">
        <v>84</v>
      </c>
      <c r="O1332" s="3" t="s">
        <v>92</v>
      </c>
      <c r="P1332" s="3" t="s">
        <v>92</v>
      </c>
      <c r="Q1332" s="3" t="s">
        <v>36</v>
      </c>
      <c r="R1332" s="3" t="s">
        <v>74</v>
      </c>
      <c r="S1332" s="3"/>
      <c r="T1332" s="2">
        <v>4092</v>
      </c>
      <c r="U1332" s="3" t="s">
        <v>95</v>
      </c>
      <c r="V1332" s="3"/>
      <c r="W1332" s="3" t="s">
        <v>39</v>
      </c>
      <c r="X1332" s="3" t="s">
        <v>40</v>
      </c>
      <c r="Y1332" s="3"/>
      <c r="Z1332" s="3">
        <v>4129</v>
      </c>
      <c r="AA1332" s="3" t="s">
        <v>221</v>
      </c>
    </row>
    <row r="1333" spans="1:27" x14ac:dyDescent="0.2">
      <c r="A1333" s="5">
        <v>4119</v>
      </c>
      <c r="C1333" s="3" t="s">
        <v>2480</v>
      </c>
      <c r="D1333" s="3" t="s">
        <v>2481</v>
      </c>
      <c r="E1333" s="3" t="s">
        <v>78</v>
      </c>
      <c r="F1333" s="3" t="s">
        <v>273</v>
      </c>
      <c r="G1333" s="3" t="s">
        <v>274</v>
      </c>
      <c r="H1333" s="3" t="s">
        <v>32</v>
      </c>
      <c r="I1333" s="3" t="s">
        <v>274</v>
      </c>
      <c r="J1333" s="3" t="s">
        <v>81</v>
      </c>
      <c r="K1333" s="3" t="s">
        <v>275</v>
      </c>
      <c r="L1333" s="3" t="s">
        <v>95</v>
      </c>
      <c r="M1333" t="b">
        <v>1</v>
      </c>
      <c r="N1333" s="3" t="s">
        <v>84</v>
      </c>
      <c r="O1333" s="3" t="s">
        <v>273</v>
      </c>
      <c r="P1333" s="3" t="s">
        <v>79</v>
      </c>
      <c r="Q1333" s="3" t="s">
        <v>116</v>
      </c>
      <c r="R1333" s="3" t="s">
        <v>116</v>
      </c>
      <c r="S1333" s="3"/>
      <c r="T1333" s="2"/>
      <c r="U1333" s="3" t="s">
        <v>81</v>
      </c>
      <c r="V1333" s="3"/>
      <c r="W1333" s="3" t="s">
        <v>39</v>
      </c>
      <c r="X1333" s="3" t="s">
        <v>40</v>
      </c>
      <c r="Y1333" s="3"/>
      <c r="Z1333" s="3"/>
      <c r="AA1333" s="3" t="s">
        <v>41</v>
      </c>
    </row>
    <row r="1334" spans="1:27" x14ac:dyDescent="0.2">
      <c r="A1334" s="5">
        <v>4120</v>
      </c>
      <c r="C1334" s="3"/>
      <c r="D1334" s="3" t="s">
        <v>2482</v>
      </c>
      <c r="E1334" s="3" t="s">
        <v>78</v>
      </c>
      <c r="F1334" s="3" t="s">
        <v>273</v>
      </c>
      <c r="G1334" s="3" t="s">
        <v>274</v>
      </c>
      <c r="H1334" s="3" t="s">
        <v>32</v>
      </c>
      <c r="I1334" s="3" t="s">
        <v>274</v>
      </c>
      <c r="J1334" s="3" t="s">
        <v>81</v>
      </c>
      <c r="K1334" s="3" t="s">
        <v>275</v>
      </c>
      <c r="L1334" s="3" t="s">
        <v>95</v>
      </c>
      <c r="M1334" t="b">
        <v>1</v>
      </c>
      <c r="N1334" s="3" t="s">
        <v>84</v>
      </c>
      <c r="O1334" s="3" t="s">
        <v>273</v>
      </c>
      <c r="P1334" s="3" t="s">
        <v>79</v>
      </c>
      <c r="Q1334" s="3" t="s">
        <v>116</v>
      </c>
      <c r="R1334" s="3" t="s">
        <v>116</v>
      </c>
      <c r="S1334" s="3"/>
      <c r="T1334" s="2"/>
      <c r="U1334" s="3" t="s">
        <v>81</v>
      </c>
      <c r="V1334" s="3"/>
      <c r="W1334" s="3" t="s">
        <v>39</v>
      </c>
      <c r="X1334" s="3" t="s">
        <v>40</v>
      </c>
      <c r="Y1334" s="3"/>
      <c r="Z1334" s="3"/>
      <c r="AA1334" s="3" t="s">
        <v>41</v>
      </c>
    </row>
    <row r="1335" spans="1:27" x14ac:dyDescent="0.2">
      <c r="A1335" s="5">
        <v>4121</v>
      </c>
      <c r="C1335" s="3"/>
      <c r="D1335" s="3" t="s">
        <v>2483</v>
      </c>
      <c r="E1335" s="3" t="s">
        <v>78</v>
      </c>
      <c r="F1335" s="3" t="s">
        <v>273</v>
      </c>
      <c r="G1335" s="3" t="s">
        <v>274</v>
      </c>
      <c r="H1335" s="3" t="s">
        <v>32</v>
      </c>
      <c r="I1335" s="3" t="s">
        <v>274</v>
      </c>
      <c r="J1335" s="3" t="s">
        <v>81</v>
      </c>
      <c r="K1335" s="3" t="s">
        <v>275</v>
      </c>
      <c r="L1335" s="3" t="s">
        <v>95</v>
      </c>
      <c r="M1335" t="b">
        <v>1</v>
      </c>
      <c r="N1335" s="3" t="s">
        <v>84</v>
      </c>
      <c r="O1335" s="3" t="s">
        <v>273</v>
      </c>
      <c r="P1335" s="3" t="s">
        <v>79</v>
      </c>
      <c r="Q1335" s="3" t="s">
        <v>116</v>
      </c>
      <c r="R1335" s="3" t="s">
        <v>116</v>
      </c>
      <c r="S1335" s="3"/>
      <c r="T1335" s="2"/>
      <c r="U1335" s="3" t="s">
        <v>81</v>
      </c>
      <c r="V1335" s="3"/>
      <c r="W1335" s="3" t="s">
        <v>39</v>
      </c>
      <c r="X1335" s="3" t="s">
        <v>40</v>
      </c>
      <c r="Y1335" s="3"/>
      <c r="Z1335" s="3"/>
      <c r="AA1335" s="3" t="s">
        <v>41</v>
      </c>
    </row>
    <row r="1336" spans="1:27" x14ac:dyDescent="0.2">
      <c r="A1336" s="5">
        <v>4124</v>
      </c>
      <c r="C1336" s="3"/>
      <c r="D1336" s="3" t="s">
        <v>2141</v>
      </c>
      <c r="E1336" s="3" t="s">
        <v>78</v>
      </c>
      <c r="F1336" s="3" t="s">
        <v>273</v>
      </c>
      <c r="G1336" s="3" t="s">
        <v>274</v>
      </c>
      <c r="H1336" s="3" t="s">
        <v>32</v>
      </c>
      <c r="I1336" s="3" t="s">
        <v>274</v>
      </c>
      <c r="J1336" s="3" t="s">
        <v>81</v>
      </c>
      <c r="K1336" s="3" t="s">
        <v>275</v>
      </c>
      <c r="L1336" s="3" t="s">
        <v>95</v>
      </c>
      <c r="M1336" t="b">
        <v>1</v>
      </c>
      <c r="N1336" s="3" t="s">
        <v>84</v>
      </c>
      <c r="O1336" s="3" t="s">
        <v>273</v>
      </c>
      <c r="P1336" s="3" t="s">
        <v>79</v>
      </c>
      <c r="Q1336" s="3" t="s">
        <v>116</v>
      </c>
      <c r="R1336" s="3" t="s">
        <v>116</v>
      </c>
      <c r="S1336" s="3"/>
      <c r="T1336" s="2"/>
      <c r="U1336" s="3" t="s">
        <v>81</v>
      </c>
      <c r="V1336" s="3"/>
      <c r="W1336" s="3" t="s">
        <v>39</v>
      </c>
      <c r="X1336" s="3" t="s">
        <v>40</v>
      </c>
      <c r="Y1336" s="3"/>
      <c r="Z1336" s="3"/>
      <c r="AA1336" s="3" t="s">
        <v>41</v>
      </c>
    </row>
    <row r="1337" spans="1:27" x14ac:dyDescent="0.2">
      <c r="A1337" s="5">
        <v>4125</v>
      </c>
      <c r="C1337" s="3"/>
      <c r="D1337" s="3" t="s">
        <v>2482</v>
      </c>
      <c r="E1337" s="3" t="s">
        <v>78</v>
      </c>
      <c r="F1337" s="3" t="s">
        <v>273</v>
      </c>
      <c r="G1337" s="3" t="s">
        <v>274</v>
      </c>
      <c r="H1337" s="3" t="s">
        <v>32</v>
      </c>
      <c r="I1337" s="3" t="s">
        <v>274</v>
      </c>
      <c r="J1337" s="3" t="s">
        <v>81</v>
      </c>
      <c r="K1337" s="3" t="s">
        <v>275</v>
      </c>
      <c r="L1337" s="3" t="s">
        <v>95</v>
      </c>
      <c r="M1337" t="b">
        <v>1</v>
      </c>
      <c r="N1337" s="3" t="s">
        <v>84</v>
      </c>
      <c r="O1337" s="3" t="s">
        <v>273</v>
      </c>
      <c r="P1337" s="3" t="s">
        <v>79</v>
      </c>
      <c r="Q1337" s="3" t="s">
        <v>116</v>
      </c>
      <c r="R1337" s="3" t="s">
        <v>116</v>
      </c>
      <c r="S1337" s="3"/>
      <c r="T1337" s="2"/>
      <c r="U1337" s="3" t="s">
        <v>81</v>
      </c>
      <c r="V1337" s="3"/>
      <c r="W1337" s="3" t="s">
        <v>39</v>
      </c>
      <c r="X1337" s="3" t="s">
        <v>40</v>
      </c>
      <c r="Y1337" s="3"/>
      <c r="Z1337" s="3"/>
      <c r="AA1337" s="3" t="s">
        <v>41</v>
      </c>
    </row>
    <row r="1338" spans="1:27" x14ac:dyDescent="0.2">
      <c r="A1338" s="5">
        <v>4126</v>
      </c>
      <c r="C1338" s="3" t="s">
        <v>2484</v>
      </c>
      <c r="D1338" s="3" t="s">
        <v>2483</v>
      </c>
      <c r="E1338" s="3" t="s">
        <v>78</v>
      </c>
      <c r="F1338" s="3" t="s">
        <v>273</v>
      </c>
      <c r="G1338" s="3" t="s">
        <v>274</v>
      </c>
      <c r="H1338" s="3" t="s">
        <v>32</v>
      </c>
      <c r="I1338" s="3" t="s">
        <v>274</v>
      </c>
      <c r="J1338" s="3" t="s">
        <v>81</v>
      </c>
      <c r="K1338" s="3" t="s">
        <v>275</v>
      </c>
      <c r="L1338" s="3" t="s">
        <v>95</v>
      </c>
      <c r="M1338" t="b">
        <v>1</v>
      </c>
      <c r="N1338" s="3" t="s">
        <v>84</v>
      </c>
      <c r="O1338" s="3" t="s">
        <v>273</v>
      </c>
      <c r="P1338" s="3" t="s">
        <v>79</v>
      </c>
      <c r="Q1338" s="3" t="s">
        <v>116</v>
      </c>
      <c r="R1338" s="3" t="s">
        <v>116</v>
      </c>
      <c r="S1338" s="3"/>
      <c r="T1338" s="2"/>
      <c r="U1338" s="3" t="s">
        <v>81</v>
      </c>
      <c r="V1338" s="3"/>
      <c r="W1338" s="3" t="s">
        <v>39</v>
      </c>
      <c r="X1338" s="3" t="s">
        <v>40</v>
      </c>
      <c r="Y1338" s="3"/>
      <c r="Z1338" s="3"/>
      <c r="AA1338" s="3" t="s">
        <v>41</v>
      </c>
    </row>
    <row r="1339" spans="1:27" x14ac:dyDescent="0.2">
      <c r="A1339" s="5">
        <v>4127</v>
      </c>
      <c r="B1339">
        <v>41970</v>
      </c>
      <c r="C1339" s="3"/>
      <c r="D1339" s="3" t="s">
        <v>2485</v>
      </c>
      <c r="E1339" s="3" t="s">
        <v>174</v>
      </c>
      <c r="F1339" s="3" t="s">
        <v>881</v>
      </c>
      <c r="G1339" s="3" t="s">
        <v>80</v>
      </c>
      <c r="H1339" s="3" t="s">
        <v>32</v>
      </c>
      <c r="I1339" s="3" t="s">
        <v>80</v>
      </c>
      <c r="J1339" s="3" t="s">
        <v>81</v>
      </c>
      <c r="K1339" s="3" t="s">
        <v>82</v>
      </c>
      <c r="L1339" s="3" t="s">
        <v>83</v>
      </c>
      <c r="M1339" t="b">
        <v>1</v>
      </c>
      <c r="N1339" s="3" t="s">
        <v>84</v>
      </c>
      <c r="O1339" s="3" t="s">
        <v>881</v>
      </c>
      <c r="P1339" s="3" t="s">
        <v>881</v>
      </c>
      <c r="Q1339" s="3" t="s">
        <v>81</v>
      </c>
      <c r="R1339" s="3" t="s">
        <v>882</v>
      </c>
      <c r="S1339" s="3"/>
      <c r="T1339" s="2">
        <v>6102</v>
      </c>
      <c r="U1339" s="3" t="s">
        <v>81</v>
      </c>
      <c r="V1339" s="3"/>
      <c r="W1339" s="3" t="s">
        <v>39</v>
      </c>
      <c r="X1339" s="3" t="s">
        <v>40</v>
      </c>
      <c r="Y1339" s="3"/>
      <c r="Z1339" s="3"/>
      <c r="AA1339" s="3" t="s">
        <v>41</v>
      </c>
    </row>
    <row r="1340" spans="1:27" x14ac:dyDescent="0.2">
      <c r="A1340" s="5">
        <v>4128</v>
      </c>
      <c r="C1340" s="3"/>
      <c r="D1340" s="3" t="s">
        <v>2486</v>
      </c>
      <c r="E1340" s="3" t="s">
        <v>174</v>
      </c>
      <c r="F1340" s="3" t="s">
        <v>881</v>
      </c>
      <c r="G1340" s="3" t="s">
        <v>80</v>
      </c>
      <c r="H1340" s="3" t="s">
        <v>32</v>
      </c>
      <c r="I1340" s="3" t="s">
        <v>80</v>
      </c>
      <c r="J1340" s="3" t="s">
        <v>81</v>
      </c>
      <c r="K1340" s="3" t="s">
        <v>82</v>
      </c>
      <c r="L1340" s="3" t="s">
        <v>83</v>
      </c>
      <c r="M1340" t="b">
        <v>1</v>
      </c>
      <c r="N1340" s="3" t="s">
        <v>84</v>
      </c>
      <c r="O1340" s="3" t="s">
        <v>881</v>
      </c>
      <c r="P1340" s="3" t="s">
        <v>881</v>
      </c>
      <c r="Q1340" s="3" t="s">
        <v>81</v>
      </c>
      <c r="R1340" s="3" t="s">
        <v>882</v>
      </c>
      <c r="S1340" s="3"/>
      <c r="T1340" s="2"/>
      <c r="U1340" s="3" t="s">
        <v>81</v>
      </c>
      <c r="V1340" s="3"/>
      <c r="W1340" s="3" t="s">
        <v>39</v>
      </c>
      <c r="X1340" s="3" t="s">
        <v>40</v>
      </c>
      <c r="Y1340" s="3"/>
      <c r="Z1340" s="3"/>
      <c r="AA1340" s="3" t="s">
        <v>41</v>
      </c>
    </row>
    <row r="1341" spans="1:27" x14ac:dyDescent="0.2">
      <c r="A1341" s="5">
        <v>4129</v>
      </c>
      <c r="B1341">
        <v>40211</v>
      </c>
      <c r="C1341" s="3"/>
      <c r="D1341" s="3" t="s">
        <v>2487</v>
      </c>
      <c r="E1341" s="3" t="s">
        <v>1762</v>
      </c>
      <c r="F1341" s="3" t="s">
        <v>1762</v>
      </c>
      <c r="G1341" s="3" t="s">
        <v>2457</v>
      </c>
      <c r="H1341" s="3" t="s">
        <v>2453</v>
      </c>
      <c r="I1341" s="3" t="s">
        <v>2452</v>
      </c>
      <c r="J1341" s="3" t="s">
        <v>31</v>
      </c>
      <c r="K1341" s="3" t="s">
        <v>1766</v>
      </c>
      <c r="L1341" s="3" t="s">
        <v>31</v>
      </c>
      <c r="M1341" t="b">
        <v>1</v>
      </c>
      <c r="N1341" s="3" t="s">
        <v>35</v>
      </c>
      <c r="O1341" s="3" t="s">
        <v>1762</v>
      </c>
      <c r="P1341" s="3" t="s">
        <v>1762</v>
      </c>
      <c r="Q1341" s="3" t="s">
        <v>1767</v>
      </c>
      <c r="R1341" s="3" t="s">
        <v>1768</v>
      </c>
      <c r="S1341" s="3" t="s">
        <v>1680</v>
      </c>
      <c r="T1341" s="2">
        <v>5046</v>
      </c>
      <c r="U1341" s="3" t="s">
        <v>1769</v>
      </c>
      <c r="V1341" s="3" t="s">
        <v>1802</v>
      </c>
      <c r="W1341" s="3" t="s">
        <v>39</v>
      </c>
      <c r="X1341" s="3" t="s">
        <v>40</v>
      </c>
      <c r="Y1341" s="3"/>
      <c r="Z1341" s="3"/>
      <c r="AA1341" s="3" t="s">
        <v>41</v>
      </c>
    </row>
    <row r="1342" spans="1:27" x14ac:dyDescent="0.2">
      <c r="A1342" s="5">
        <v>4130</v>
      </c>
      <c r="B1342">
        <v>40212</v>
      </c>
      <c r="C1342" s="3"/>
      <c r="D1342" s="3" t="s">
        <v>2488</v>
      </c>
      <c r="E1342" s="3" t="s">
        <v>1762</v>
      </c>
      <c r="F1342" s="3" t="s">
        <v>1762</v>
      </c>
      <c r="G1342" s="3" t="s">
        <v>2457</v>
      </c>
      <c r="H1342" s="3" t="s">
        <v>2453</v>
      </c>
      <c r="I1342" s="3" t="s">
        <v>2452</v>
      </c>
      <c r="J1342" s="3" t="s">
        <v>31</v>
      </c>
      <c r="K1342" s="3" t="s">
        <v>1766</v>
      </c>
      <c r="L1342" s="3" t="s">
        <v>31</v>
      </c>
      <c r="M1342" t="b">
        <v>1</v>
      </c>
      <c r="N1342" s="3" t="s">
        <v>35</v>
      </c>
      <c r="O1342" s="3" t="s">
        <v>1762</v>
      </c>
      <c r="P1342" s="3" t="s">
        <v>1762</v>
      </c>
      <c r="Q1342" s="3" t="s">
        <v>1767</v>
      </c>
      <c r="R1342" s="3" t="s">
        <v>1768</v>
      </c>
      <c r="S1342" s="3" t="s">
        <v>1680</v>
      </c>
      <c r="T1342" s="2">
        <v>4033</v>
      </c>
      <c r="U1342" s="3" t="s">
        <v>1769</v>
      </c>
      <c r="V1342" s="3" t="s">
        <v>1802</v>
      </c>
      <c r="W1342" s="3" t="s">
        <v>39</v>
      </c>
      <c r="X1342" s="3" t="s">
        <v>40</v>
      </c>
      <c r="Y1342" s="3"/>
      <c r="Z1342" s="3"/>
      <c r="AA1342" s="3" t="s">
        <v>41</v>
      </c>
    </row>
    <row r="1343" spans="1:27" x14ac:dyDescent="0.2">
      <c r="A1343" s="5">
        <v>4132</v>
      </c>
      <c r="B1343">
        <v>40706</v>
      </c>
      <c r="C1343" s="3" t="s">
        <v>2489</v>
      </c>
      <c r="D1343" s="3" t="s">
        <v>2490</v>
      </c>
      <c r="E1343" s="3" t="s">
        <v>123</v>
      </c>
      <c r="F1343" s="3" t="s">
        <v>124</v>
      </c>
      <c r="G1343" s="3" t="s">
        <v>113</v>
      </c>
      <c r="H1343" s="3" t="s">
        <v>32</v>
      </c>
      <c r="I1343" s="3" t="s">
        <v>113</v>
      </c>
      <c r="J1343" s="3" t="s">
        <v>48</v>
      </c>
      <c r="K1343" s="3" t="s">
        <v>114</v>
      </c>
      <c r="L1343" s="3" t="s">
        <v>115</v>
      </c>
      <c r="M1343" t="b">
        <v>0</v>
      </c>
      <c r="N1343" s="3" t="s">
        <v>73</v>
      </c>
      <c r="O1343" s="3" t="s">
        <v>124</v>
      </c>
      <c r="P1343" s="3" t="s">
        <v>124</v>
      </c>
      <c r="Q1343" s="3" t="s">
        <v>36</v>
      </c>
      <c r="R1343" s="3" t="s">
        <v>74</v>
      </c>
      <c r="S1343" s="3" t="s">
        <v>348</v>
      </c>
      <c r="T1343" s="2">
        <v>3000</v>
      </c>
      <c r="U1343" s="3" t="s">
        <v>115</v>
      </c>
      <c r="V1343" s="3"/>
      <c r="W1343" s="3" t="s">
        <v>39</v>
      </c>
      <c r="X1343" s="3" t="s">
        <v>40</v>
      </c>
      <c r="Y1343" s="3"/>
      <c r="Z1343" s="3">
        <v>2604</v>
      </c>
      <c r="AA1343" s="3" t="s">
        <v>221</v>
      </c>
    </row>
    <row r="1344" spans="1:27" x14ac:dyDescent="0.2">
      <c r="A1344" s="5">
        <v>4133</v>
      </c>
      <c r="B1344">
        <v>40708</v>
      </c>
      <c r="C1344" s="3" t="s">
        <v>2491</v>
      </c>
      <c r="D1344" s="3" t="s">
        <v>2492</v>
      </c>
      <c r="E1344" s="3" t="s">
        <v>123</v>
      </c>
      <c r="F1344" s="3" t="s">
        <v>124</v>
      </c>
      <c r="G1344" s="3" t="s">
        <v>113</v>
      </c>
      <c r="H1344" s="3" t="s">
        <v>32</v>
      </c>
      <c r="I1344" s="3" t="s">
        <v>113</v>
      </c>
      <c r="J1344" s="3" t="s">
        <v>48</v>
      </c>
      <c r="K1344" s="3" t="s">
        <v>114</v>
      </c>
      <c r="L1344" s="3" t="s">
        <v>115</v>
      </c>
      <c r="M1344" t="b">
        <v>1</v>
      </c>
      <c r="N1344" s="3" t="s">
        <v>73</v>
      </c>
      <c r="O1344" s="3" t="s">
        <v>124</v>
      </c>
      <c r="P1344" s="3" t="s">
        <v>124</v>
      </c>
      <c r="Q1344" s="3" t="s">
        <v>36</v>
      </c>
      <c r="R1344" s="3" t="s">
        <v>74</v>
      </c>
      <c r="S1344" s="3" t="s">
        <v>348</v>
      </c>
      <c r="T1344" s="2">
        <v>3000</v>
      </c>
      <c r="U1344" s="3" t="s">
        <v>115</v>
      </c>
      <c r="V1344" s="3"/>
      <c r="W1344" s="3" t="s">
        <v>39</v>
      </c>
      <c r="X1344" s="3" t="s">
        <v>40</v>
      </c>
      <c r="Y1344" s="3"/>
      <c r="Z1344" s="3">
        <v>2615</v>
      </c>
      <c r="AA1344" s="3" t="s">
        <v>221</v>
      </c>
    </row>
    <row r="1345" spans="1:27" x14ac:dyDescent="0.2">
      <c r="A1345" s="5">
        <v>4137</v>
      </c>
      <c r="B1345">
        <v>40018</v>
      </c>
      <c r="C1345" s="3" t="s">
        <v>2493</v>
      </c>
      <c r="D1345" s="3" t="s">
        <v>2494</v>
      </c>
      <c r="E1345" s="3" t="s">
        <v>123</v>
      </c>
      <c r="F1345" s="3" t="s">
        <v>136</v>
      </c>
      <c r="G1345" s="3" t="s">
        <v>235</v>
      </c>
      <c r="H1345" s="3" t="s">
        <v>32</v>
      </c>
      <c r="I1345" s="3" t="s">
        <v>236</v>
      </c>
      <c r="J1345" s="3" t="s">
        <v>48</v>
      </c>
      <c r="K1345" s="3" t="s">
        <v>237</v>
      </c>
      <c r="L1345" s="3" t="s">
        <v>83</v>
      </c>
      <c r="M1345" t="b">
        <v>1</v>
      </c>
      <c r="N1345" s="3" t="s">
        <v>139</v>
      </c>
      <c r="O1345" s="3" t="s">
        <v>136</v>
      </c>
      <c r="P1345" s="3" t="s">
        <v>140</v>
      </c>
      <c r="Q1345" s="3" t="s">
        <v>36</v>
      </c>
      <c r="R1345" s="3" t="s">
        <v>74</v>
      </c>
      <c r="S1345" s="3"/>
      <c r="T1345" s="2">
        <v>6009</v>
      </c>
      <c r="U1345" s="3" t="s">
        <v>83</v>
      </c>
      <c r="V1345" s="3"/>
      <c r="W1345" s="3" t="s">
        <v>39</v>
      </c>
      <c r="X1345" s="3" t="s">
        <v>40</v>
      </c>
      <c r="Y1345" s="3"/>
      <c r="Z1345" s="3">
        <v>2214</v>
      </c>
      <c r="AA1345" s="3" t="s">
        <v>221</v>
      </c>
    </row>
    <row r="1346" spans="1:27" x14ac:dyDescent="0.2">
      <c r="A1346" s="5">
        <v>4138</v>
      </c>
      <c r="B1346">
        <v>40769</v>
      </c>
      <c r="C1346" s="3" t="s">
        <v>2495</v>
      </c>
      <c r="D1346" s="3" t="s">
        <v>2496</v>
      </c>
      <c r="E1346" s="3" t="s">
        <v>240</v>
      </c>
      <c r="F1346" s="3" t="s">
        <v>241</v>
      </c>
      <c r="G1346" s="3" t="s">
        <v>242</v>
      </c>
      <c r="H1346" s="3" t="s">
        <v>32</v>
      </c>
      <c r="I1346" s="3" t="s">
        <v>242</v>
      </c>
      <c r="J1346" s="3" t="s">
        <v>48</v>
      </c>
      <c r="K1346" s="3" t="s">
        <v>243</v>
      </c>
      <c r="L1346" s="3" t="s">
        <v>244</v>
      </c>
      <c r="M1346" t="b">
        <v>1</v>
      </c>
      <c r="N1346" s="3" t="s">
        <v>139</v>
      </c>
      <c r="O1346" s="3" t="s">
        <v>241</v>
      </c>
      <c r="P1346" s="3" t="s">
        <v>241</v>
      </c>
      <c r="Q1346" s="3" t="s">
        <v>36</v>
      </c>
      <c r="R1346" s="3" t="s">
        <v>54</v>
      </c>
      <c r="S1346" s="3"/>
      <c r="T1346" s="2">
        <v>8016</v>
      </c>
      <c r="U1346" s="3" t="s">
        <v>244</v>
      </c>
      <c r="V1346" s="3"/>
      <c r="W1346" s="3" t="s">
        <v>39</v>
      </c>
      <c r="X1346" s="3" t="s">
        <v>40</v>
      </c>
      <c r="Y1346" s="3"/>
      <c r="Z1346" s="3">
        <v>1845</v>
      </c>
      <c r="AA1346" s="3" t="s">
        <v>639</v>
      </c>
    </row>
    <row r="1347" spans="1:27" x14ac:dyDescent="0.2">
      <c r="A1347" s="5">
        <v>4140</v>
      </c>
      <c r="B1347">
        <v>40481</v>
      </c>
      <c r="C1347" s="3"/>
      <c r="D1347" s="3" t="s">
        <v>2497</v>
      </c>
      <c r="E1347" s="3" t="s">
        <v>1762</v>
      </c>
      <c r="F1347" s="3" t="s">
        <v>1762</v>
      </c>
      <c r="G1347" s="3" t="s">
        <v>1679</v>
      </c>
      <c r="H1347" s="3" t="s">
        <v>1764</v>
      </c>
      <c r="I1347" s="3" t="s">
        <v>1799</v>
      </c>
      <c r="J1347" s="3" t="s">
        <v>31</v>
      </c>
      <c r="K1347" s="3" t="s">
        <v>1766</v>
      </c>
      <c r="L1347" s="3" t="s">
        <v>31</v>
      </c>
      <c r="M1347" t="b">
        <v>1</v>
      </c>
      <c r="N1347" s="3" t="s">
        <v>35</v>
      </c>
      <c r="O1347" s="3" t="s">
        <v>1762</v>
      </c>
      <c r="P1347" s="3" t="s">
        <v>1762</v>
      </c>
      <c r="Q1347" s="3" t="s">
        <v>1767</v>
      </c>
      <c r="R1347" s="3" t="s">
        <v>1768</v>
      </c>
      <c r="S1347" s="3"/>
      <c r="T1347" s="2">
        <v>2072</v>
      </c>
      <c r="U1347" s="3" t="s">
        <v>1769</v>
      </c>
      <c r="V1347" s="3"/>
      <c r="W1347" s="3" t="s">
        <v>39</v>
      </c>
      <c r="X1347" s="3" t="s">
        <v>40</v>
      </c>
      <c r="Y1347" s="3"/>
      <c r="Z1347" s="3"/>
      <c r="AA1347" s="3" t="s">
        <v>1712</v>
      </c>
    </row>
    <row r="1348" spans="1:27" x14ac:dyDescent="0.2">
      <c r="A1348" s="5">
        <v>4141</v>
      </c>
      <c r="B1348">
        <v>40214</v>
      </c>
      <c r="C1348" s="3" t="s">
        <v>2498</v>
      </c>
      <c r="D1348" s="3" t="s">
        <v>2499</v>
      </c>
      <c r="E1348" s="3" t="s">
        <v>1762</v>
      </c>
      <c r="F1348" s="3" t="s">
        <v>1762</v>
      </c>
      <c r="G1348" s="3" t="s">
        <v>1763</v>
      </c>
      <c r="H1348" s="3" t="s">
        <v>1764</v>
      </c>
      <c r="I1348" s="3" t="s">
        <v>1765</v>
      </c>
      <c r="J1348" s="3" t="s">
        <v>31</v>
      </c>
      <c r="K1348" s="3" t="s">
        <v>1766</v>
      </c>
      <c r="L1348" s="3" t="s">
        <v>31</v>
      </c>
      <c r="M1348" t="b">
        <v>1</v>
      </c>
      <c r="N1348" s="3" t="s">
        <v>35</v>
      </c>
      <c r="O1348" s="3" t="s">
        <v>1762</v>
      </c>
      <c r="P1348" s="3" t="s">
        <v>1762</v>
      </c>
      <c r="Q1348" s="3" t="s">
        <v>1767</v>
      </c>
      <c r="R1348" s="3" t="s">
        <v>1768</v>
      </c>
      <c r="S1348" s="3"/>
      <c r="T1348" s="2">
        <v>2072</v>
      </c>
      <c r="U1348" s="3" t="s">
        <v>1769</v>
      </c>
      <c r="V1348" s="3"/>
      <c r="W1348" s="3" t="s">
        <v>39</v>
      </c>
      <c r="X1348" s="3" t="s">
        <v>40</v>
      </c>
      <c r="Y1348" s="3"/>
      <c r="Z1348" s="3"/>
      <c r="AA1348" s="3" t="s">
        <v>41</v>
      </c>
    </row>
    <row r="1349" spans="1:27" x14ac:dyDescent="0.2">
      <c r="A1349" s="5">
        <v>4142</v>
      </c>
      <c r="B1349">
        <v>40102</v>
      </c>
      <c r="C1349" s="3"/>
      <c r="D1349" s="3" t="s">
        <v>2500</v>
      </c>
      <c r="E1349" s="3" t="s">
        <v>1762</v>
      </c>
      <c r="F1349" s="3" t="s">
        <v>1762</v>
      </c>
      <c r="G1349" s="3" t="s">
        <v>1763</v>
      </c>
      <c r="H1349" s="3" t="s">
        <v>1764</v>
      </c>
      <c r="I1349" s="3" t="s">
        <v>1765</v>
      </c>
      <c r="J1349" s="3" t="s">
        <v>31</v>
      </c>
      <c r="K1349" s="3" t="s">
        <v>1766</v>
      </c>
      <c r="L1349" s="3" t="s">
        <v>31</v>
      </c>
      <c r="M1349" t="b">
        <v>1</v>
      </c>
      <c r="N1349" s="3" t="s">
        <v>35</v>
      </c>
      <c r="O1349" s="3" t="s">
        <v>1762</v>
      </c>
      <c r="P1349" s="3" t="s">
        <v>1762</v>
      </c>
      <c r="Q1349" s="3" t="s">
        <v>1767</v>
      </c>
      <c r="R1349" s="3" t="s">
        <v>1768</v>
      </c>
      <c r="S1349" s="3"/>
      <c r="T1349" s="2">
        <v>2072</v>
      </c>
      <c r="U1349" s="3" t="s">
        <v>1769</v>
      </c>
      <c r="V1349" s="3"/>
      <c r="W1349" s="3" t="s">
        <v>39</v>
      </c>
      <c r="X1349" s="3" t="s">
        <v>40</v>
      </c>
      <c r="Y1349" s="3"/>
      <c r="Z1349" s="3"/>
      <c r="AA1349" s="3" t="s">
        <v>41</v>
      </c>
    </row>
    <row r="1350" spans="1:27" x14ac:dyDescent="0.2">
      <c r="A1350" s="5">
        <v>4143</v>
      </c>
      <c r="B1350">
        <v>37655</v>
      </c>
      <c r="C1350" s="3"/>
      <c r="D1350" s="3" t="s">
        <v>2501</v>
      </c>
      <c r="E1350" s="3" t="s">
        <v>1775</v>
      </c>
      <c r="F1350" s="3" t="s">
        <v>1775</v>
      </c>
      <c r="G1350" s="3" t="s">
        <v>2452</v>
      </c>
      <c r="H1350" s="3" t="s">
        <v>2453</v>
      </c>
      <c r="I1350" s="3" t="s">
        <v>2452</v>
      </c>
      <c r="J1350" s="3" t="s">
        <v>31</v>
      </c>
      <c r="K1350" s="3" t="s">
        <v>1766</v>
      </c>
      <c r="L1350" s="3" t="s">
        <v>31</v>
      </c>
      <c r="M1350" t="b">
        <v>1</v>
      </c>
      <c r="N1350" s="3" t="s">
        <v>35</v>
      </c>
      <c r="O1350" s="3" t="s">
        <v>1775</v>
      </c>
      <c r="P1350" s="3" t="s">
        <v>1775</v>
      </c>
      <c r="Q1350" s="3" t="s">
        <v>1767</v>
      </c>
      <c r="R1350" s="3" t="s">
        <v>1768</v>
      </c>
      <c r="S1350" s="3"/>
      <c r="T1350" s="2">
        <v>5046</v>
      </c>
      <c r="U1350" s="3" t="s">
        <v>1769</v>
      </c>
      <c r="V1350" s="3" t="s">
        <v>2502</v>
      </c>
      <c r="W1350" s="3" t="s">
        <v>39</v>
      </c>
      <c r="X1350" s="3" t="s">
        <v>40</v>
      </c>
      <c r="Y1350" s="3"/>
      <c r="Z1350" s="3"/>
      <c r="AA1350" s="3" t="s">
        <v>41</v>
      </c>
    </row>
    <row r="1351" spans="1:27" x14ac:dyDescent="0.2">
      <c r="A1351" s="5">
        <v>4144</v>
      </c>
      <c r="B1351">
        <v>39051</v>
      </c>
      <c r="C1351" s="3"/>
      <c r="D1351" s="3" t="s">
        <v>2503</v>
      </c>
      <c r="E1351" s="3" t="s">
        <v>1762</v>
      </c>
      <c r="F1351" s="3" t="s">
        <v>1762</v>
      </c>
      <c r="G1351" s="3" t="s">
        <v>1679</v>
      </c>
      <c r="H1351" s="3" t="s">
        <v>1764</v>
      </c>
      <c r="I1351" s="3" t="s">
        <v>1799</v>
      </c>
      <c r="J1351" s="3" t="s">
        <v>31</v>
      </c>
      <c r="K1351" s="3" t="s">
        <v>1766</v>
      </c>
      <c r="L1351" s="3" t="s">
        <v>31</v>
      </c>
      <c r="M1351" t="b">
        <v>1</v>
      </c>
      <c r="N1351" s="3" t="s">
        <v>35</v>
      </c>
      <c r="O1351" s="3" t="s">
        <v>1762</v>
      </c>
      <c r="P1351" s="3" t="s">
        <v>1762</v>
      </c>
      <c r="Q1351" s="3" t="s">
        <v>1767</v>
      </c>
      <c r="R1351" s="3" t="s">
        <v>1768</v>
      </c>
      <c r="S1351" s="3" t="s">
        <v>1680</v>
      </c>
      <c r="T1351" s="2">
        <v>2072</v>
      </c>
      <c r="U1351" s="3" t="s">
        <v>1769</v>
      </c>
      <c r="V1351" s="3"/>
      <c r="W1351" s="3" t="s">
        <v>39</v>
      </c>
      <c r="X1351" s="3" t="s">
        <v>40</v>
      </c>
      <c r="Y1351" s="3"/>
      <c r="Z1351" s="3"/>
      <c r="AA1351" s="3" t="s">
        <v>1712</v>
      </c>
    </row>
    <row r="1352" spans="1:27" x14ac:dyDescent="0.2">
      <c r="A1352" s="5">
        <v>4159</v>
      </c>
      <c r="B1352">
        <v>40725</v>
      </c>
      <c r="C1352" s="3" t="s">
        <v>2504</v>
      </c>
      <c r="D1352" s="3" t="s">
        <v>2505</v>
      </c>
      <c r="E1352" s="3" t="s">
        <v>123</v>
      </c>
      <c r="F1352" s="3" t="s">
        <v>124</v>
      </c>
      <c r="G1352" s="3" t="s">
        <v>113</v>
      </c>
      <c r="H1352" s="3" t="s">
        <v>32</v>
      </c>
      <c r="I1352" s="3" t="s">
        <v>113</v>
      </c>
      <c r="J1352" s="3" t="s">
        <v>48</v>
      </c>
      <c r="K1352" s="3" t="s">
        <v>114</v>
      </c>
      <c r="L1352" s="3" t="s">
        <v>115</v>
      </c>
      <c r="M1352" t="b">
        <v>1</v>
      </c>
      <c r="N1352" s="3" t="s">
        <v>73</v>
      </c>
      <c r="O1352" s="3" t="s">
        <v>124</v>
      </c>
      <c r="P1352" s="3" t="s">
        <v>124</v>
      </c>
      <c r="Q1352" s="3" t="s">
        <v>36</v>
      </c>
      <c r="R1352" s="3" t="s">
        <v>74</v>
      </c>
      <c r="S1352" s="3" t="s">
        <v>348</v>
      </c>
      <c r="T1352" s="2">
        <v>3000</v>
      </c>
      <c r="U1352" s="3" t="s">
        <v>115</v>
      </c>
      <c r="V1352" s="3"/>
      <c r="W1352" s="3" t="s">
        <v>39</v>
      </c>
      <c r="X1352" s="3" t="s">
        <v>40</v>
      </c>
      <c r="Y1352" s="3"/>
      <c r="Z1352" s="3"/>
      <c r="AA1352" s="3" t="s">
        <v>41</v>
      </c>
    </row>
    <row r="1353" spans="1:27" x14ac:dyDescent="0.2">
      <c r="A1353" s="5">
        <v>4160</v>
      </c>
      <c r="B1353">
        <v>40654</v>
      </c>
      <c r="C1353" s="3" t="s">
        <v>2506</v>
      </c>
      <c r="D1353" s="3" t="s">
        <v>2506</v>
      </c>
      <c r="E1353" s="3" t="s">
        <v>57</v>
      </c>
      <c r="F1353" s="3" t="s">
        <v>58</v>
      </c>
      <c r="G1353" s="3" t="s">
        <v>201</v>
      </c>
      <c r="H1353" s="3" t="s">
        <v>60</v>
      </c>
      <c r="I1353" s="3" t="s">
        <v>201</v>
      </c>
      <c r="J1353" s="3" t="s">
        <v>48</v>
      </c>
      <c r="K1353" s="3" t="s">
        <v>202</v>
      </c>
      <c r="L1353" s="3" t="s">
        <v>50</v>
      </c>
      <c r="M1353" t="b">
        <v>1</v>
      </c>
      <c r="N1353" s="3" t="s">
        <v>35</v>
      </c>
      <c r="O1353" s="3" t="s">
        <v>58</v>
      </c>
      <c r="P1353" s="3" t="s">
        <v>61</v>
      </c>
      <c r="Q1353" s="3" t="s">
        <v>62</v>
      </c>
      <c r="R1353" s="3" t="s">
        <v>63</v>
      </c>
      <c r="S1353" s="3" t="s">
        <v>2507</v>
      </c>
      <c r="T1353" s="2">
        <v>2016</v>
      </c>
      <c r="U1353" s="3" t="s">
        <v>50</v>
      </c>
      <c r="V1353" s="3"/>
      <c r="W1353" s="3" t="s">
        <v>39</v>
      </c>
      <c r="X1353" s="3" t="s">
        <v>40</v>
      </c>
      <c r="Y1353" s="3"/>
      <c r="Z1353" s="3"/>
      <c r="AA1353" s="3" t="s">
        <v>41</v>
      </c>
    </row>
    <row r="1354" spans="1:27" x14ac:dyDescent="0.2">
      <c r="A1354" s="5">
        <v>4161</v>
      </c>
      <c r="B1354">
        <v>40664</v>
      </c>
      <c r="C1354" s="3" t="s">
        <v>2508</v>
      </c>
      <c r="D1354" s="3" t="s">
        <v>2508</v>
      </c>
      <c r="E1354" s="3" t="s">
        <v>71</v>
      </c>
      <c r="F1354" s="3" t="s">
        <v>72</v>
      </c>
      <c r="G1354" s="3" t="s">
        <v>47</v>
      </c>
      <c r="H1354" s="3" t="s">
        <v>32</v>
      </c>
      <c r="I1354" s="3" t="s">
        <v>47</v>
      </c>
      <c r="J1354" s="3" t="s">
        <v>48</v>
      </c>
      <c r="K1354" s="3" t="s">
        <v>49</v>
      </c>
      <c r="L1354" s="3" t="s">
        <v>50</v>
      </c>
      <c r="M1354" t="b">
        <v>1</v>
      </c>
      <c r="N1354" s="3" t="s">
        <v>73</v>
      </c>
      <c r="O1354" s="3" t="s">
        <v>72</v>
      </c>
      <c r="P1354" s="3" t="s">
        <v>72</v>
      </c>
      <c r="Q1354" s="3" t="s">
        <v>36</v>
      </c>
      <c r="R1354" s="3" t="s">
        <v>74</v>
      </c>
      <c r="S1354" s="3" t="s">
        <v>75</v>
      </c>
      <c r="T1354" s="2">
        <v>2000</v>
      </c>
      <c r="U1354" s="3" t="s">
        <v>50</v>
      </c>
      <c r="V1354" s="3"/>
      <c r="W1354" s="3" t="s">
        <v>39</v>
      </c>
      <c r="X1354" s="3" t="s">
        <v>40</v>
      </c>
      <c r="Y1354" s="3"/>
      <c r="Z1354" s="3">
        <v>2942</v>
      </c>
      <c r="AA1354" s="3" t="s">
        <v>221</v>
      </c>
    </row>
    <row r="1355" spans="1:27" x14ac:dyDescent="0.2">
      <c r="A1355" s="5">
        <v>4162</v>
      </c>
      <c r="B1355">
        <v>40724</v>
      </c>
      <c r="C1355" s="3" t="s">
        <v>2509</v>
      </c>
      <c r="D1355" s="3" t="s">
        <v>2510</v>
      </c>
      <c r="E1355" s="3" t="s">
        <v>71</v>
      </c>
      <c r="F1355" s="3" t="s">
        <v>72</v>
      </c>
      <c r="G1355" s="3" t="s">
        <v>47</v>
      </c>
      <c r="H1355" s="3" t="s">
        <v>32</v>
      </c>
      <c r="I1355" s="3" t="s">
        <v>47</v>
      </c>
      <c r="J1355" s="3" t="s">
        <v>48</v>
      </c>
      <c r="K1355" s="3" t="s">
        <v>49</v>
      </c>
      <c r="L1355" s="3" t="s">
        <v>50</v>
      </c>
      <c r="M1355" t="b">
        <v>1</v>
      </c>
      <c r="N1355" s="3" t="s">
        <v>73</v>
      </c>
      <c r="O1355" s="3" t="s">
        <v>72</v>
      </c>
      <c r="P1355" s="3" t="s">
        <v>72</v>
      </c>
      <c r="Q1355" s="3" t="s">
        <v>36</v>
      </c>
      <c r="R1355" s="3" t="s">
        <v>74</v>
      </c>
      <c r="S1355" s="3" t="s">
        <v>2507</v>
      </c>
      <c r="T1355" s="2">
        <v>2000</v>
      </c>
      <c r="U1355" s="3" t="s">
        <v>50</v>
      </c>
      <c r="V1355" s="3"/>
      <c r="W1355" s="3" t="s">
        <v>39</v>
      </c>
      <c r="X1355" s="3" t="s">
        <v>40</v>
      </c>
      <c r="Y1355" s="3"/>
      <c r="Z1355" s="3">
        <v>2966</v>
      </c>
      <c r="AA1355" s="3" t="s">
        <v>316</v>
      </c>
    </row>
    <row r="1356" spans="1:27" x14ac:dyDescent="0.2">
      <c r="A1356" s="5">
        <v>4163</v>
      </c>
      <c r="B1356">
        <v>40727</v>
      </c>
      <c r="C1356" s="3" t="s">
        <v>2511</v>
      </c>
      <c r="D1356" s="3" t="s">
        <v>2512</v>
      </c>
      <c r="E1356" s="3" t="s">
        <v>71</v>
      </c>
      <c r="F1356" s="3" t="s">
        <v>72</v>
      </c>
      <c r="G1356" s="3" t="s">
        <v>395</v>
      </c>
      <c r="H1356" s="3" t="s">
        <v>32</v>
      </c>
      <c r="I1356" s="3" t="s">
        <v>395</v>
      </c>
      <c r="J1356" s="3" t="s">
        <v>48</v>
      </c>
      <c r="K1356" s="3" t="s">
        <v>49</v>
      </c>
      <c r="L1356" s="3" t="s">
        <v>50</v>
      </c>
      <c r="M1356" t="b">
        <v>0</v>
      </c>
      <c r="N1356" s="3" t="s">
        <v>73</v>
      </c>
      <c r="O1356" s="3" t="s">
        <v>72</v>
      </c>
      <c r="P1356" s="3" t="s">
        <v>72</v>
      </c>
      <c r="Q1356" s="3" t="s">
        <v>36</v>
      </c>
      <c r="R1356" s="3" t="s">
        <v>74</v>
      </c>
      <c r="S1356" s="3" t="s">
        <v>2507</v>
      </c>
      <c r="T1356" s="2">
        <v>2001</v>
      </c>
      <c r="U1356" s="3" t="s">
        <v>50</v>
      </c>
      <c r="V1356" s="3"/>
      <c r="W1356" s="3" t="s">
        <v>39</v>
      </c>
      <c r="X1356" s="3" t="s">
        <v>40</v>
      </c>
      <c r="Y1356" s="3"/>
      <c r="Z1356" s="3">
        <v>2987</v>
      </c>
      <c r="AA1356" s="3" t="s">
        <v>221</v>
      </c>
    </row>
    <row r="1357" spans="1:27" x14ac:dyDescent="0.2">
      <c r="A1357" s="5">
        <v>4164</v>
      </c>
      <c r="B1357">
        <v>40742</v>
      </c>
      <c r="C1357" s="3" t="s">
        <v>2513</v>
      </c>
      <c r="D1357" s="3" t="s">
        <v>2513</v>
      </c>
      <c r="E1357" s="3" t="s">
        <v>66</v>
      </c>
      <c r="F1357" s="3" t="s">
        <v>67</v>
      </c>
      <c r="G1357" s="3" t="s">
        <v>47</v>
      </c>
      <c r="H1357" s="3" t="s">
        <v>32</v>
      </c>
      <c r="I1357" s="3" t="s">
        <v>47</v>
      </c>
      <c r="J1357" s="3" t="s">
        <v>48</v>
      </c>
      <c r="K1357" s="3" t="s">
        <v>49</v>
      </c>
      <c r="L1357" s="3" t="s">
        <v>50</v>
      </c>
      <c r="M1357" t="b">
        <v>1</v>
      </c>
      <c r="N1357" s="3" t="s">
        <v>35</v>
      </c>
      <c r="O1357" s="3" t="s">
        <v>67</v>
      </c>
      <c r="P1357" s="3" t="s">
        <v>67</v>
      </c>
      <c r="Q1357" s="3" t="s">
        <v>68</v>
      </c>
      <c r="R1357" s="3" t="s">
        <v>69</v>
      </c>
      <c r="S1357" s="3" t="s">
        <v>75</v>
      </c>
      <c r="T1357" s="2">
        <v>2000</v>
      </c>
      <c r="U1357" s="3" t="s">
        <v>50</v>
      </c>
      <c r="V1357" s="3"/>
      <c r="W1357" s="3" t="s">
        <v>39</v>
      </c>
      <c r="X1357" s="3" t="s">
        <v>40</v>
      </c>
      <c r="Y1357" s="3"/>
      <c r="Z1357" s="3"/>
      <c r="AA1357" s="3" t="s">
        <v>41</v>
      </c>
    </row>
    <row r="1358" spans="1:27" x14ac:dyDescent="0.2">
      <c r="A1358" s="5">
        <v>4165</v>
      </c>
      <c r="B1358">
        <v>32745</v>
      </c>
      <c r="C1358" s="3"/>
      <c r="D1358" s="3" t="s">
        <v>2514</v>
      </c>
      <c r="E1358" s="3" t="s">
        <v>46</v>
      </c>
      <c r="F1358" s="3" t="s">
        <v>46</v>
      </c>
      <c r="G1358" s="3" t="s">
        <v>137</v>
      </c>
      <c r="H1358" s="3" t="s">
        <v>32</v>
      </c>
      <c r="I1358" s="3" t="s">
        <v>137</v>
      </c>
      <c r="J1358" s="3" t="s">
        <v>48</v>
      </c>
      <c r="K1358" s="3" t="s">
        <v>138</v>
      </c>
      <c r="L1358" s="3" t="s">
        <v>83</v>
      </c>
      <c r="M1358" t="b">
        <v>1</v>
      </c>
      <c r="N1358" s="3" t="s">
        <v>46</v>
      </c>
      <c r="O1358" s="3" t="s">
        <v>46</v>
      </c>
      <c r="P1358" s="3" t="s">
        <v>46</v>
      </c>
      <c r="Q1358" s="3" t="s">
        <v>46</v>
      </c>
      <c r="R1358" s="3" t="s">
        <v>46</v>
      </c>
      <c r="S1358" s="3"/>
      <c r="T1358" s="2">
        <v>6022</v>
      </c>
      <c r="U1358" s="3" t="s">
        <v>83</v>
      </c>
      <c r="V1358" s="3"/>
      <c r="W1358" s="3" t="s">
        <v>39</v>
      </c>
      <c r="X1358" s="3" t="s">
        <v>40</v>
      </c>
      <c r="Y1358" s="3"/>
      <c r="Z1358" s="3"/>
      <c r="AA1358" s="3" t="s">
        <v>41</v>
      </c>
    </row>
    <row r="1359" spans="1:27" x14ac:dyDescent="0.2">
      <c r="A1359" s="5">
        <v>4167</v>
      </c>
      <c r="B1359">
        <v>40116</v>
      </c>
      <c r="C1359" s="3" t="s">
        <v>2515</v>
      </c>
      <c r="D1359" s="3" t="s">
        <v>2516</v>
      </c>
      <c r="E1359" s="3" t="s">
        <v>119</v>
      </c>
      <c r="F1359" s="3" t="s">
        <v>120</v>
      </c>
      <c r="G1359" s="3" t="s">
        <v>113</v>
      </c>
      <c r="H1359" s="3" t="s">
        <v>32</v>
      </c>
      <c r="I1359" s="3" t="s">
        <v>113</v>
      </c>
      <c r="J1359" s="3" t="s">
        <v>48</v>
      </c>
      <c r="K1359" s="3" t="s">
        <v>114</v>
      </c>
      <c r="L1359" s="3" t="s">
        <v>115</v>
      </c>
      <c r="M1359" t="b">
        <v>1</v>
      </c>
      <c r="N1359" s="3" t="s">
        <v>73</v>
      </c>
      <c r="O1359" s="3" t="s">
        <v>120</v>
      </c>
      <c r="P1359" s="3" t="s">
        <v>120</v>
      </c>
      <c r="Q1359" s="3" t="s">
        <v>36</v>
      </c>
      <c r="R1359" s="3" t="s">
        <v>74</v>
      </c>
      <c r="S1359" s="3"/>
      <c r="T1359" s="2">
        <v>3000</v>
      </c>
      <c r="U1359" s="3" t="s">
        <v>115</v>
      </c>
      <c r="V1359" s="3"/>
      <c r="W1359" s="3" t="s">
        <v>39</v>
      </c>
      <c r="X1359" s="3" t="s">
        <v>40</v>
      </c>
      <c r="Y1359" s="3"/>
      <c r="Z1359" s="3"/>
      <c r="AA1359" s="3" t="s">
        <v>41</v>
      </c>
    </row>
    <row r="1360" spans="1:27" x14ac:dyDescent="0.2">
      <c r="A1360" s="5">
        <v>4168</v>
      </c>
      <c r="B1360">
        <v>40764</v>
      </c>
      <c r="C1360" s="3" t="s">
        <v>2517</v>
      </c>
      <c r="D1360" s="3" t="s">
        <v>2518</v>
      </c>
      <c r="E1360" s="3" t="s">
        <v>123</v>
      </c>
      <c r="F1360" s="3" t="s">
        <v>124</v>
      </c>
      <c r="G1360" s="3" t="s">
        <v>113</v>
      </c>
      <c r="H1360" s="3" t="s">
        <v>32</v>
      </c>
      <c r="I1360" s="3" t="s">
        <v>113</v>
      </c>
      <c r="J1360" s="3" t="s">
        <v>48</v>
      </c>
      <c r="K1360" s="3" t="s">
        <v>114</v>
      </c>
      <c r="L1360" s="3" t="s">
        <v>115</v>
      </c>
      <c r="M1360" t="b">
        <v>0</v>
      </c>
      <c r="N1360" s="3" t="s">
        <v>73</v>
      </c>
      <c r="O1360" s="3" t="s">
        <v>124</v>
      </c>
      <c r="P1360" s="3" t="s">
        <v>124</v>
      </c>
      <c r="Q1360" s="3" t="s">
        <v>36</v>
      </c>
      <c r="R1360" s="3" t="s">
        <v>74</v>
      </c>
      <c r="S1360" s="3" t="s">
        <v>348</v>
      </c>
      <c r="T1360" s="2">
        <v>3000</v>
      </c>
      <c r="U1360" s="3" t="s">
        <v>115</v>
      </c>
      <c r="V1360" s="3"/>
      <c r="W1360" s="3" t="s">
        <v>39</v>
      </c>
      <c r="X1360" s="3" t="s">
        <v>40</v>
      </c>
      <c r="Y1360" s="3"/>
      <c r="Z1360" s="3">
        <v>2599</v>
      </c>
      <c r="AA1360" s="3" t="s">
        <v>221</v>
      </c>
    </row>
    <row r="1361" spans="1:27" x14ac:dyDescent="0.2">
      <c r="A1361" s="5">
        <v>4169</v>
      </c>
      <c r="B1361">
        <v>40765</v>
      </c>
      <c r="C1361" s="3" t="s">
        <v>2519</v>
      </c>
      <c r="D1361" s="3" t="s">
        <v>2520</v>
      </c>
      <c r="E1361" s="3" t="s">
        <v>111</v>
      </c>
      <c r="F1361" s="3" t="s">
        <v>112</v>
      </c>
      <c r="G1361" s="3" t="s">
        <v>113</v>
      </c>
      <c r="H1361" s="3" t="s">
        <v>32</v>
      </c>
      <c r="I1361" s="3" t="s">
        <v>113</v>
      </c>
      <c r="J1361" s="3" t="s">
        <v>48</v>
      </c>
      <c r="K1361" s="3" t="s">
        <v>114</v>
      </c>
      <c r="L1361" s="3" t="s">
        <v>115</v>
      </c>
      <c r="M1361" t="b">
        <v>1</v>
      </c>
      <c r="N1361" s="3" t="s">
        <v>73</v>
      </c>
      <c r="O1361" s="3" t="s">
        <v>112</v>
      </c>
      <c r="P1361" s="3" t="s">
        <v>112</v>
      </c>
      <c r="Q1361" s="3" t="s">
        <v>116</v>
      </c>
      <c r="R1361" s="3" t="s">
        <v>116</v>
      </c>
      <c r="S1361" s="3" t="s">
        <v>348</v>
      </c>
      <c r="T1361" s="2">
        <v>3000</v>
      </c>
      <c r="U1361" s="3" t="s">
        <v>115</v>
      </c>
      <c r="V1361" s="3"/>
      <c r="W1361" s="3" t="s">
        <v>39</v>
      </c>
      <c r="X1361" s="3" t="s">
        <v>40</v>
      </c>
      <c r="Y1361" s="3"/>
      <c r="Z1361" s="3">
        <v>2578</v>
      </c>
      <c r="AA1361" s="3" t="s">
        <v>221</v>
      </c>
    </row>
    <row r="1362" spans="1:27" x14ac:dyDescent="0.2">
      <c r="A1362" s="5">
        <v>4170</v>
      </c>
      <c r="B1362">
        <v>40623</v>
      </c>
      <c r="C1362" s="3"/>
      <c r="D1362" s="3" t="s">
        <v>2521</v>
      </c>
      <c r="E1362" s="3" t="s">
        <v>941</v>
      </c>
      <c r="F1362" s="3" t="s">
        <v>942</v>
      </c>
      <c r="G1362" s="3" t="s">
        <v>113</v>
      </c>
      <c r="H1362" s="3" t="s">
        <v>256</v>
      </c>
      <c r="I1362" s="3" t="s">
        <v>113</v>
      </c>
      <c r="J1362" s="3" t="s">
        <v>48</v>
      </c>
      <c r="K1362" s="3" t="s">
        <v>114</v>
      </c>
      <c r="L1362" s="3" t="s">
        <v>115</v>
      </c>
      <c r="M1362" t="b">
        <v>1</v>
      </c>
      <c r="N1362" s="3" t="s">
        <v>73</v>
      </c>
      <c r="O1362" s="3" t="s">
        <v>942</v>
      </c>
      <c r="P1362" s="3" t="s">
        <v>942</v>
      </c>
      <c r="Q1362" s="3" t="s">
        <v>36</v>
      </c>
      <c r="R1362" s="3" t="s">
        <v>74</v>
      </c>
      <c r="S1362" s="3"/>
      <c r="T1362" s="2"/>
      <c r="U1362" s="3" t="s">
        <v>814</v>
      </c>
      <c r="V1362" s="3"/>
      <c r="W1362" s="3" t="s">
        <v>39</v>
      </c>
      <c r="X1362" s="3" t="s">
        <v>40</v>
      </c>
      <c r="Y1362" s="3"/>
      <c r="Z1362" s="3"/>
      <c r="AA1362" s="3" t="s">
        <v>41</v>
      </c>
    </row>
    <row r="1363" spans="1:27" x14ac:dyDescent="0.2">
      <c r="A1363" s="5">
        <v>4172</v>
      </c>
      <c r="B1363">
        <v>36703</v>
      </c>
      <c r="C1363" s="3"/>
      <c r="D1363" s="3" t="s">
        <v>2522</v>
      </c>
      <c r="E1363" s="3" t="s">
        <v>346</v>
      </c>
      <c r="F1363" s="3" t="s">
        <v>1325</v>
      </c>
      <c r="G1363" s="3" t="s">
        <v>1679</v>
      </c>
      <c r="H1363" s="3" t="s">
        <v>32</v>
      </c>
      <c r="I1363" s="3" t="s">
        <v>33</v>
      </c>
      <c r="J1363" s="3" t="s">
        <v>31</v>
      </c>
      <c r="K1363" s="3" t="s">
        <v>34</v>
      </c>
      <c r="L1363" s="3" t="s">
        <v>31</v>
      </c>
      <c r="M1363" t="b">
        <v>1</v>
      </c>
      <c r="N1363" s="3" t="s">
        <v>84</v>
      </c>
      <c r="O1363" s="3" t="s">
        <v>1325</v>
      </c>
      <c r="P1363" s="3" t="s">
        <v>1325</v>
      </c>
      <c r="Q1363" s="3" t="s">
        <v>1326</v>
      </c>
      <c r="R1363" s="3" t="s">
        <v>1327</v>
      </c>
      <c r="S1363" s="3"/>
      <c r="T1363" s="2">
        <v>2072</v>
      </c>
      <c r="U1363" s="3" t="s">
        <v>31</v>
      </c>
      <c r="V1363" s="3"/>
      <c r="W1363" s="3" t="s">
        <v>39</v>
      </c>
      <c r="X1363" s="3" t="s">
        <v>40</v>
      </c>
      <c r="Y1363" s="3"/>
      <c r="Z1363" s="3"/>
      <c r="AA1363" s="3" t="s">
        <v>41</v>
      </c>
    </row>
    <row r="1364" spans="1:27" x14ac:dyDescent="0.2">
      <c r="A1364" s="5">
        <v>4173</v>
      </c>
      <c r="B1364">
        <v>40652</v>
      </c>
      <c r="C1364" s="3"/>
      <c r="D1364" s="3" t="s">
        <v>2523</v>
      </c>
      <c r="E1364" s="3" t="s">
        <v>46</v>
      </c>
      <c r="F1364" s="3" t="s">
        <v>46</v>
      </c>
      <c r="G1364" s="3" t="s">
        <v>31</v>
      </c>
      <c r="H1364" s="3" t="s">
        <v>32</v>
      </c>
      <c r="I1364" s="3" t="s">
        <v>33</v>
      </c>
      <c r="J1364" s="3" t="s">
        <v>31</v>
      </c>
      <c r="K1364" s="3" t="s">
        <v>34</v>
      </c>
      <c r="L1364" s="3" t="s">
        <v>31</v>
      </c>
      <c r="M1364" t="b">
        <v>1</v>
      </c>
      <c r="N1364" s="3" t="s">
        <v>46</v>
      </c>
      <c r="O1364" s="3" t="s">
        <v>46</v>
      </c>
      <c r="P1364" s="3" t="s">
        <v>46</v>
      </c>
      <c r="Q1364" s="3" t="s">
        <v>46</v>
      </c>
      <c r="R1364" s="3" t="s">
        <v>46</v>
      </c>
      <c r="S1364" s="3"/>
      <c r="T1364" s="2">
        <v>2072</v>
      </c>
      <c r="U1364" s="3" t="s">
        <v>31</v>
      </c>
      <c r="V1364" s="3"/>
      <c r="W1364" s="3" t="s">
        <v>39</v>
      </c>
      <c r="X1364" s="3" t="s">
        <v>40</v>
      </c>
      <c r="Y1364" s="3"/>
      <c r="Z1364" s="3"/>
      <c r="AA1364" s="3" t="s">
        <v>41</v>
      </c>
    </row>
    <row r="1365" spans="1:27" x14ac:dyDescent="0.2">
      <c r="A1365" s="5">
        <v>4174</v>
      </c>
      <c r="B1365">
        <v>40450</v>
      </c>
      <c r="C1365" s="3"/>
      <c r="D1365" s="3" t="s">
        <v>2524</v>
      </c>
      <c r="E1365" s="3" t="s">
        <v>46</v>
      </c>
      <c r="F1365" s="3" t="s">
        <v>46</v>
      </c>
      <c r="G1365" s="3" t="s">
        <v>31</v>
      </c>
      <c r="H1365" s="3" t="s">
        <v>32</v>
      </c>
      <c r="I1365" s="3" t="s">
        <v>33</v>
      </c>
      <c r="J1365" s="3" t="s">
        <v>31</v>
      </c>
      <c r="K1365" s="3" t="s">
        <v>34</v>
      </c>
      <c r="L1365" s="3" t="s">
        <v>31</v>
      </c>
      <c r="M1365" t="b">
        <v>1</v>
      </c>
      <c r="N1365" s="3" t="s">
        <v>46</v>
      </c>
      <c r="O1365" s="3" t="s">
        <v>46</v>
      </c>
      <c r="P1365" s="3" t="s">
        <v>46</v>
      </c>
      <c r="Q1365" s="3" t="s">
        <v>46</v>
      </c>
      <c r="R1365" s="3" t="s">
        <v>46</v>
      </c>
      <c r="S1365" s="3"/>
      <c r="T1365" s="2">
        <v>2072</v>
      </c>
      <c r="U1365" s="3" t="s">
        <v>31</v>
      </c>
      <c r="V1365" s="3"/>
      <c r="W1365" s="3" t="s">
        <v>39</v>
      </c>
      <c r="X1365" s="3" t="s">
        <v>40</v>
      </c>
      <c r="Y1365" s="3"/>
      <c r="Z1365" s="3"/>
      <c r="AA1365" s="3" t="s">
        <v>41</v>
      </c>
    </row>
    <row r="1366" spans="1:27" x14ac:dyDescent="0.2">
      <c r="A1366" s="5">
        <v>4175</v>
      </c>
      <c r="B1366">
        <v>40730</v>
      </c>
      <c r="C1366" s="3"/>
      <c r="D1366" s="3" t="s">
        <v>2525</v>
      </c>
      <c r="E1366" s="3" t="s">
        <v>57</v>
      </c>
      <c r="F1366" s="3" t="s">
        <v>58</v>
      </c>
      <c r="G1366" s="3" t="s">
        <v>31</v>
      </c>
      <c r="H1366" s="3" t="s">
        <v>60</v>
      </c>
      <c r="I1366" s="3" t="s">
        <v>57</v>
      </c>
      <c r="J1366" s="3" t="s">
        <v>31</v>
      </c>
      <c r="K1366" s="3" t="s">
        <v>34</v>
      </c>
      <c r="L1366" s="3" t="s">
        <v>31</v>
      </c>
      <c r="M1366" t="b">
        <v>1</v>
      </c>
      <c r="N1366" s="3" t="s">
        <v>35</v>
      </c>
      <c r="O1366" s="3" t="s">
        <v>58</v>
      </c>
      <c r="P1366" s="3" t="s">
        <v>61</v>
      </c>
      <c r="Q1366" s="3" t="s">
        <v>62</v>
      </c>
      <c r="R1366" s="3" t="s">
        <v>63</v>
      </c>
      <c r="S1366" s="3"/>
      <c r="T1366" s="2">
        <v>2072</v>
      </c>
      <c r="U1366" s="3" t="s">
        <v>31</v>
      </c>
      <c r="V1366" s="3"/>
      <c r="W1366" s="3" t="s">
        <v>39</v>
      </c>
      <c r="X1366" s="3" t="s">
        <v>40</v>
      </c>
      <c r="Y1366" s="3"/>
      <c r="Z1366" s="3"/>
      <c r="AA1366" s="3" t="s">
        <v>41</v>
      </c>
    </row>
    <row r="1367" spans="1:27" x14ac:dyDescent="0.2">
      <c r="A1367" s="5">
        <v>4176</v>
      </c>
      <c r="B1367">
        <v>40746</v>
      </c>
      <c r="C1367" s="3" t="s">
        <v>2526</v>
      </c>
      <c r="D1367" s="3" t="s">
        <v>2527</v>
      </c>
      <c r="E1367" s="3" t="s">
        <v>57</v>
      </c>
      <c r="F1367" s="3" t="s">
        <v>58</v>
      </c>
      <c r="G1367" s="3" t="s">
        <v>31</v>
      </c>
      <c r="H1367" s="3" t="s">
        <v>60</v>
      </c>
      <c r="I1367" s="3" t="s">
        <v>57</v>
      </c>
      <c r="J1367" s="3" t="s">
        <v>31</v>
      </c>
      <c r="K1367" s="3" t="s">
        <v>34</v>
      </c>
      <c r="L1367" s="3" t="s">
        <v>31</v>
      </c>
      <c r="M1367" t="b">
        <v>1</v>
      </c>
      <c r="N1367" s="3" t="s">
        <v>35</v>
      </c>
      <c r="O1367" s="3" t="s">
        <v>58</v>
      </c>
      <c r="P1367" s="3" t="s">
        <v>61</v>
      </c>
      <c r="Q1367" s="3" t="s">
        <v>62</v>
      </c>
      <c r="R1367" s="3" t="s">
        <v>63</v>
      </c>
      <c r="S1367" s="3"/>
      <c r="T1367" s="2">
        <v>2072</v>
      </c>
      <c r="U1367" s="3" t="s">
        <v>31</v>
      </c>
      <c r="V1367" s="3"/>
      <c r="W1367" s="3" t="s">
        <v>39</v>
      </c>
      <c r="X1367" s="3" t="s">
        <v>40</v>
      </c>
      <c r="Y1367" s="3"/>
      <c r="Z1367" s="3"/>
      <c r="AA1367" s="3" t="s">
        <v>41</v>
      </c>
    </row>
    <row r="1368" spans="1:27" x14ac:dyDescent="0.2">
      <c r="A1368" s="5">
        <v>4177</v>
      </c>
      <c r="C1368" s="3"/>
      <c r="D1368" s="3" t="s">
        <v>2528</v>
      </c>
      <c r="E1368" s="3" t="s">
        <v>346</v>
      </c>
      <c r="F1368" s="3" t="s">
        <v>1325</v>
      </c>
      <c r="G1368" s="3" t="s">
        <v>31</v>
      </c>
      <c r="H1368" s="3" t="s">
        <v>32</v>
      </c>
      <c r="I1368" s="3" t="s">
        <v>33</v>
      </c>
      <c r="J1368" s="3" t="s">
        <v>31</v>
      </c>
      <c r="K1368" s="3" t="s">
        <v>34</v>
      </c>
      <c r="L1368" s="3" t="s">
        <v>31</v>
      </c>
      <c r="M1368" t="b">
        <v>1</v>
      </c>
      <c r="N1368" s="3" t="s">
        <v>84</v>
      </c>
      <c r="O1368" s="3" t="s">
        <v>1325</v>
      </c>
      <c r="P1368" s="3" t="s">
        <v>1325</v>
      </c>
      <c r="Q1368" s="3" t="s">
        <v>1326</v>
      </c>
      <c r="R1368" s="3" t="s">
        <v>1327</v>
      </c>
      <c r="S1368" s="3"/>
      <c r="T1368" s="2">
        <v>2072</v>
      </c>
      <c r="U1368" s="3" t="s">
        <v>31</v>
      </c>
      <c r="V1368" s="3"/>
      <c r="W1368" s="3" t="s">
        <v>39</v>
      </c>
      <c r="X1368" s="3" t="s">
        <v>40</v>
      </c>
      <c r="Y1368" s="3"/>
      <c r="Z1368" s="3"/>
      <c r="AA1368" s="3" t="s">
        <v>41</v>
      </c>
    </row>
    <row r="1369" spans="1:27" x14ac:dyDescent="0.2">
      <c r="A1369" s="5">
        <v>4178</v>
      </c>
      <c r="B1369">
        <v>40118</v>
      </c>
      <c r="C1369" s="3"/>
      <c r="D1369" s="3" t="s">
        <v>2529</v>
      </c>
      <c r="E1369" s="3" t="s">
        <v>147</v>
      </c>
      <c r="F1369" s="3" t="s">
        <v>234</v>
      </c>
      <c r="G1369" s="3" t="s">
        <v>836</v>
      </c>
      <c r="H1369" s="3" t="s">
        <v>32</v>
      </c>
      <c r="I1369" s="3" t="s">
        <v>836</v>
      </c>
      <c r="J1369" s="3" t="s">
        <v>81</v>
      </c>
      <c r="K1369" s="3" t="s">
        <v>275</v>
      </c>
      <c r="L1369" s="3" t="s">
        <v>83</v>
      </c>
      <c r="M1369" t="b">
        <v>1</v>
      </c>
      <c r="N1369" s="3" t="s">
        <v>139</v>
      </c>
      <c r="O1369" s="3" t="s">
        <v>234</v>
      </c>
      <c r="P1369" s="3" t="s">
        <v>234</v>
      </c>
      <c r="Q1369" s="3" t="s">
        <v>116</v>
      </c>
      <c r="R1369" s="3" t="s">
        <v>116</v>
      </c>
      <c r="S1369" s="3"/>
      <c r="T1369" s="2">
        <v>6127</v>
      </c>
      <c r="U1369" s="3" t="s">
        <v>81</v>
      </c>
      <c r="V1369" s="3"/>
      <c r="W1369" s="3" t="s">
        <v>39</v>
      </c>
      <c r="X1369" s="3" t="s">
        <v>40</v>
      </c>
      <c r="Y1369" s="3"/>
      <c r="Z1369" s="3"/>
      <c r="AA1369" s="3" t="s">
        <v>41</v>
      </c>
    </row>
    <row r="1370" spans="1:27" x14ac:dyDescent="0.2">
      <c r="A1370" s="5">
        <v>4180</v>
      </c>
      <c r="C1370" s="3"/>
      <c r="D1370" s="3" t="s">
        <v>2530</v>
      </c>
      <c r="E1370" s="3" t="s">
        <v>123</v>
      </c>
      <c r="F1370" s="3" t="s">
        <v>124</v>
      </c>
      <c r="G1370" s="3" t="s">
        <v>113</v>
      </c>
      <c r="H1370" s="3" t="s">
        <v>32</v>
      </c>
      <c r="I1370" s="3" t="s">
        <v>113</v>
      </c>
      <c r="J1370" s="3" t="s">
        <v>48</v>
      </c>
      <c r="K1370" s="3" t="s">
        <v>114</v>
      </c>
      <c r="L1370" s="3" t="s">
        <v>115</v>
      </c>
      <c r="M1370" t="b">
        <v>1</v>
      </c>
      <c r="N1370" s="3" t="s">
        <v>73</v>
      </c>
      <c r="O1370" s="3" t="s">
        <v>124</v>
      </c>
      <c r="P1370" s="3" t="s">
        <v>124</v>
      </c>
      <c r="Q1370" s="3" t="s">
        <v>36</v>
      </c>
      <c r="R1370" s="3" t="s">
        <v>74</v>
      </c>
      <c r="S1370" s="3" t="s">
        <v>348</v>
      </c>
      <c r="T1370" s="2"/>
      <c r="U1370" s="3" t="s">
        <v>115</v>
      </c>
      <c r="V1370" s="3"/>
      <c r="W1370" s="3" t="s">
        <v>39</v>
      </c>
      <c r="X1370" s="3" t="s">
        <v>40</v>
      </c>
      <c r="Y1370" s="3"/>
      <c r="Z1370" s="3"/>
      <c r="AA1370" s="3" t="s">
        <v>41</v>
      </c>
    </row>
    <row r="1371" spans="1:27" x14ac:dyDescent="0.2">
      <c r="A1371" s="5">
        <v>4181</v>
      </c>
      <c r="C1371" s="3" t="s">
        <v>2531</v>
      </c>
      <c r="D1371" s="3" t="s">
        <v>2532</v>
      </c>
      <c r="E1371" s="3" t="s">
        <v>174</v>
      </c>
      <c r="F1371" s="3" t="s">
        <v>464</v>
      </c>
      <c r="G1371" s="3" t="s">
        <v>235</v>
      </c>
      <c r="H1371" s="3" t="s">
        <v>32</v>
      </c>
      <c r="I1371" s="3" t="s">
        <v>236</v>
      </c>
      <c r="J1371" s="3" t="s">
        <v>48</v>
      </c>
      <c r="K1371" s="3" t="s">
        <v>237</v>
      </c>
      <c r="L1371" s="3" t="s">
        <v>83</v>
      </c>
      <c r="M1371" t="b">
        <v>1</v>
      </c>
      <c r="N1371" s="3" t="s">
        <v>73</v>
      </c>
      <c r="O1371" s="3" t="s">
        <v>464</v>
      </c>
      <c r="P1371" s="3" t="s">
        <v>464</v>
      </c>
      <c r="Q1371" s="3" t="s">
        <v>36</v>
      </c>
      <c r="R1371" s="3" t="s">
        <v>465</v>
      </c>
      <c r="S1371" s="3"/>
      <c r="T1371" s="2"/>
      <c r="U1371" s="3" t="s">
        <v>83</v>
      </c>
      <c r="V1371" s="3"/>
      <c r="W1371" s="3" t="s">
        <v>39</v>
      </c>
      <c r="X1371" s="3" t="s">
        <v>40</v>
      </c>
      <c r="Y1371" s="3"/>
      <c r="Z1371" s="3"/>
      <c r="AA1371" s="3" t="s">
        <v>41</v>
      </c>
    </row>
    <row r="1372" spans="1:27" x14ac:dyDescent="0.2">
      <c r="A1372" s="5">
        <v>4182</v>
      </c>
      <c r="C1372" s="3" t="s">
        <v>2533</v>
      </c>
      <c r="D1372" s="3" t="s">
        <v>2534</v>
      </c>
      <c r="E1372" s="3" t="s">
        <v>78</v>
      </c>
      <c r="F1372" s="3" t="s">
        <v>79</v>
      </c>
      <c r="G1372" s="3" t="s">
        <v>80</v>
      </c>
      <c r="H1372" s="3" t="s">
        <v>32</v>
      </c>
      <c r="I1372" s="3" t="s">
        <v>80</v>
      </c>
      <c r="J1372" s="3" t="s">
        <v>81</v>
      </c>
      <c r="K1372" s="3" t="s">
        <v>82</v>
      </c>
      <c r="L1372" s="3" t="s">
        <v>83</v>
      </c>
      <c r="M1372" t="b">
        <v>1</v>
      </c>
      <c r="N1372" s="3" t="s">
        <v>84</v>
      </c>
      <c r="O1372" s="3" t="s">
        <v>79</v>
      </c>
      <c r="P1372" s="3" t="s">
        <v>79</v>
      </c>
      <c r="Q1372" s="3" t="s">
        <v>81</v>
      </c>
      <c r="R1372" s="3" t="s">
        <v>85</v>
      </c>
      <c r="S1372" s="3"/>
      <c r="T1372" s="2"/>
      <c r="U1372" s="3" t="s">
        <v>81</v>
      </c>
      <c r="V1372" s="3"/>
      <c r="W1372" s="3" t="s">
        <v>39</v>
      </c>
      <c r="X1372" s="3" t="s">
        <v>40</v>
      </c>
      <c r="Y1372" s="3"/>
      <c r="Z1372" s="3"/>
      <c r="AA1372" s="3" t="s">
        <v>41</v>
      </c>
    </row>
    <row r="1373" spans="1:27" x14ac:dyDescent="0.2">
      <c r="A1373" s="5">
        <v>4183</v>
      </c>
      <c r="B1373">
        <v>40648</v>
      </c>
      <c r="C1373" s="3" t="s">
        <v>2535</v>
      </c>
      <c r="D1373" s="3" t="s">
        <v>2536</v>
      </c>
      <c r="E1373" s="3" t="s">
        <v>1762</v>
      </c>
      <c r="F1373" s="3" t="s">
        <v>1762</v>
      </c>
      <c r="G1373" s="3" t="s">
        <v>1792</v>
      </c>
      <c r="H1373" s="3" t="s">
        <v>1764</v>
      </c>
      <c r="I1373" s="3" t="s">
        <v>1793</v>
      </c>
      <c r="J1373" s="3" t="s">
        <v>31</v>
      </c>
      <c r="K1373" s="3" t="s">
        <v>1766</v>
      </c>
      <c r="L1373" s="3" t="s">
        <v>31</v>
      </c>
      <c r="M1373" t="b">
        <v>1</v>
      </c>
      <c r="N1373" s="3" t="s">
        <v>35</v>
      </c>
      <c r="O1373" s="3" t="s">
        <v>1762</v>
      </c>
      <c r="P1373" s="3" t="s">
        <v>1762</v>
      </c>
      <c r="Q1373" s="3" t="s">
        <v>1767</v>
      </c>
      <c r="R1373" s="3" t="s">
        <v>1768</v>
      </c>
      <c r="S1373" s="3"/>
      <c r="T1373" s="2">
        <v>2072</v>
      </c>
      <c r="U1373" s="3" t="s">
        <v>1769</v>
      </c>
      <c r="V1373" s="3"/>
      <c r="W1373" s="3" t="s">
        <v>39</v>
      </c>
      <c r="X1373" s="3" t="s">
        <v>40</v>
      </c>
      <c r="Y1373" s="3"/>
      <c r="Z1373" s="3"/>
      <c r="AA1373" s="3" t="s">
        <v>41</v>
      </c>
    </row>
    <row r="1374" spans="1:27" x14ac:dyDescent="0.2">
      <c r="A1374" s="5">
        <v>4184</v>
      </c>
      <c r="B1374">
        <v>40647</v>
      </c>
      <c r="C1374" s="3" t="s">
        <v>2537</v>
      </c>
      <c r="D1374" s="3" t="s">
        <v>2538</v>
      </c>
      <c r="E1374" s="3" t="s">
        <v>1775</v>
      </c>
      <c r="F1374" s="3" t="s">
        <v>1775</v>
      </c>
      <c r="G1374" s="3" t="s">
        <v>1792</v>
      </c>
      <c r="H1374" s="3" t="s">
        <v>1764</v>
      </c>
      <c r="I1374" s="3" t="s">
        <v>1793</v>
      </c>
      <c r="J1374" s="3" t="s">
        <v>31</v>
      </c>
      <c r="K1374" s="3" t="s">
        <v>1766</v>
      </c>
      <c r="L1374" s="3" t="s">
        <v>31</v>
      </c>
      <c r="M1374" t="b">
        <v>1</v>
      </c>
      <c r="N1374" s="3" t="s">
        <v>35</v>
      </c>
      <c r="O1374" s="3" t="s">
        <v>1775</v>
      </c>
      <c r="P1374" s="3" t="s">
        <v>1775</v>
      </c>
      <c r="Q1374" s="3" t="s">
        <v>1767</v>
      </c>
      <c r="R1374" s="3" t="s">
        <v>1768</v>
      </c>
      <c r="S1374" s="3"/>
      <c r="T1374" s="2">
        <v>2072</v>
      </c>
      <c r="U1374" s="3" t="s">
        <v>1769</v>
      </c>
      <c r="V1374" s="3" t="s">
        <v>1776</v>
      </c>
      <c r="W1374" s="3" t="s">
        <v>39</v>
      </c>
      <c r="X1374" s="3" t="s">
        <v>40</v>
      </c>
      <c r="Y1374" s="3"/>
      <c r="Z1374" s="3"/>
      <c r="AA1374" s="3" t="s">
        <v>41</v>
      </c>
    </row>
    <row r="1375" spans="1:27" x14ac:dyDescent="0.2">
      <c r="A1375" s="5">
        <v>4185</v>
      </c>
      <c r="C1375" s="3" t="s">
        <v>2539</v>
      </c>
      <c r="D1375" s="3" t="s">
        <v>2400</v>
      </c>
      <c r="E1375" s="3" t="s">
        <v>1762</v>
      </c>
      <c r="F1375" s="3" t="s">
        <v>1762</v>
      </c>
      <c r="G1375" s="3" t="s">
        <v>1792</v>
      </c>
      <c r="H1375" s="3" t="s">
        <v>1764</v>
      </c>
      <c r="I1375" s="3" t="s">
        <v>1793</v>
      </c>
      <c r="J1375" s="3" t="s">
        <v>31</v>
      </c>
      <c r="K1375" s="3" t="s">
        <v>1766</v>
      </c>
      <c r="L1375" s="3" t="s">
        <v>31</v>
      </c>
      <c r="M1375" t="b">
        <v>1</v>
      </c>
      <c r="N1375" s="3" t="s">
        <v>35</v>
      </c>
      <c r="O1375" s="3" t="s">
        <v>1762</v>
      </c>
      <c r="P1375" s="3" t="s">
        <v>1762</v>
      </c>
      <c r="Q1375" s="3" t="s">
        <v>1767</v>
      </c>
      <c r="R1375" s="3" t="s">
        <v>1768</v>
      </c>
      <c r="S1375" s="3"/>
      <c r="T1375" s="2"/>
      <c r="U1375" s="3" t="s">
        <v>1769</v>
      </c>
      <c r="V1375" s="3"/>
      <c r="W1375" s="3" t="s">
        <v>39</v>
      </c>
      <c r="X1375" s="3" t="s">
        <v>40</v>
      </c>
      <c r="Y1375" s="3"/>
      <c r="Z1375" s="3"/>
      <c r="AA1375" s="3" t="s">
        <v>41</v>
      </c>
    </row>
    <row r="1376" spans="1:27" x14ac:dyDescent="0.2">
      <c r="A1376" s="5">
        <v>4186</v>
      </c>
      <c r="B1376">
        <v>40801</v>
      </c>
      <c r="C1376" s="3" t="s">
        <v>2540</v>
      </c>
      <c r="D1376" s="3" t="s">
        <v>2541</v>
      </c>
      <c r="E1376" s="3" t="s">
        <v>123</v>
      </c>
      <c r="F1376" s="3" t="s">
        <v>124</v>
      </c>
      <c r="G1376" s="3" t="s">
        <v>113</v>
      </c>
      <c r="H1376" s="3" t="s">
        <v>32</v>
      </c>
      <c r="I1376" s="3" t="s">
        <v>113</v>
      </c>
      <c r="J1376" s="3" t="s">
        <v>48</v>
      </c>
      <c r="K1376" s="3" t="s">
        <v>114</v>
      </c>
      <c r="L1376" s="3" t="s">
        <v>115</v>
      </c>
      <c r="M1376" t="b">
        <v>1</v>
      </c>
      <c r="N1376" s="3" t="s">
        <v>73</v>
      </c>
      <c r="O1376" s="3" t="s">
        <v>124</v>
      </c>
      <c r="P1376" s="3" t="s">
        <v>124</v>
      </c>
      <c r="Q1376" s="3" t="s">
        <v>36</v>
      </c>
      <c r="R1376" s="3" t="s">
        <v>74</v>
      </c>
      <c r="S1376" s="3" t="s">
        <v>348</v>
      </c>
      <c r="T1376" s="2">
        <v>3000</v>
      </c>
      <c r="U1376" s="3" t="s">
        <v>115</v>
      </c>
      <c r="V1376" s="3"/>
      <c r="W1376" s="3" t="s">
        <v>39</v>
      </c>
      <c r="X1376" s="3" t="s">
        <v>40</v>
      </c>
      <c r="Y1376" s="3"/>
      <c r="Z1376" s="3">
        <v>2573</v>
      </c>
      <c r="AA1376" s="3" t="s">
        <v>221</v>
      </c>
    </row>
    <row r="1377" spans="1:27" x14ac:dyDescent="0.2">
      <c r="A1377" s="5">
        <v>4188</v>
      </c>
      <c r="B1377">
        <v>40802</v>
      </c>
      <c r="C1377" s="3" t="s">
        <v>2542</v>
      </c>
      <c r="D1377" s="3" t="s">
        <v>2543</v>
      </c>
      <c r="E1377" s="3" t="s">
        <v>123</v>
      </c>
      <c r="F1377" s="3" t="s">
        <v>124</v>
      </c>
      <c r="G1377" s="3" t="s">
        <v>113</v>
      </c>
      <c r="H1377" s="3" t="s">
        <v>32</v>
      </c>
      <c r="I1377" s="3" t="s">
        <v>113</v>
      </c>
      <c r="J1377" s="3" t="s">
        <v>48</v>
      </c>
      <c r="K1377" s="3" t="s">
        <v>114</v>
      </c>
      <c r="L1377" s="3" t="s">
        <v>115</v>
      </c>
      <c r="M1377" t="b">
        <v>1</v>
      </c>
      <c r="N1377" s="3" t="s">
        <v>73</v>
      </c>
      <c r="O1377" s="3" t="s">
        <v>124</v>
      </c>
      <c r="P1377" s="3" t="s">
        <v>124</v>
      </c>
      <c r="Q1377" s="3" t="s">
        <v>36</v>
      </c>
      <c r="R1377" s="3" t="s">
        <v>74</v>
      </c>
      <c r="S1377" s="3" t="s">
        <v>348</v>
      </c>
      <c r="T1377" s="2">
        <v>3000</v>
      </c>
      <c r="U1377" s="3" t="s">
        <v>115</v>
      </c>
      <c r="V1377" s="3"/>
      <c r="W1377" s="3" t="s">
        <v>39</v>
      </c>
      <c r="X1377" s="3" t="s">
        <v>40</v>
      </c>
      <c r="Y1377" s="3"/>
      <c r="Z1377" s="3">
        <v>2644</v>
      </c>
      <c r="AA1377" s="3" t="s">
        <v>221</v>
      </c>
    </row>
    <row r="1378" spans="1:27" x14ac:dyDescent="0.2">
      <c r="A1378" s="5">
        <v>4189</v>
      </c>
      <c r="B1378">
        <v>40919</v>
      </c>
      <c r="C1378" s="3" t="s">
        <v>2544</v>
      </c>
      <c r="D1378" s="3" t="s">
        <v>2545</v>
      </c>
      <c r="E1378" s="3" t="s">
        <v>78</v>
      </c>
      <c r="F1378" s="3" t="s">
        <v>273</v>
      </c>
      <c r="G1378" s="3" t="s">
        <v>93</v>
      </c>
      <c r="H1378" s="3" t="s">
        <v>32</v>
      </c>
      <c r="I1378" s="3" t="s">
        <v>93</v>
      </c>
      <c r="J1378" s="3" t="s">
        <v>48</v>
      </c>
      <c r="K1378" s="3" t="s">
        <v>94</v>
      </c>
      <c r="L1378" s="3" t="s">
        <v>95</v>
      </c>
      <c r="M1378" t="b">
        <v>1</v>
      </c>
      <c r="N1378" s="3" t="s">
        <v>84</v>
      </c>
      <c r="O1378" s="3" t="s">
        <v>273</v>
      </c>
      <c r="P1378" s="3" t="s">
        <v>868</v>
      </c>
      <c r="Q1378" s="3" t="s">
        <v>116</v>
      </c>
      <c r="R1378" s="3" t="s">
        <v>1665</v>
      </c>
      <c r="S1378" s="3" t="s">
        <v>1539</v>
      </c>
      <c r="T1378" s="2">
        <v>4000</v>
      </c>
      <c r="U1378" s="3" t="s">
        <v>95</v>
      </c>
      <c r="V1378" s="3"/>
      <c r="W1378" s="3" t="s">
        <v>39</v>
      </c>
      <c r="X1378" s="3" t="s">
        <v>40</v>
      </c>
      <c r="Y1378" s="3"/>
      <c r="Z1378" s="3"/>
      <c r="AA1378" s="3" t="s">
        <v>41</v>
      </c>
    </row>
    <row r="1379" spans="1:27" x14ac:dyDescent="0.2">
      <c r="A1379" s="5">
        <v>4190</v>
      </c>
      <c r="B1379">
        <v>40458</v>
      </c>
      <c r="C1379" s="3"/>
      <c r="D1379" s="3" t="s">
        <v>2546</v>
      </c>
      <c r="E1379" s="3" t="s">
        <v>941</v>
      </c>
      <c r="F1379" s="3" t="s">
        <v>942</v>
      </c>
      <c r="G1379" s="3" t="s">
        <v>137</v>
      </c>
      <c r="H1379" s="3" t="s">
        <v>256</v>
      </c>
      <c r="I1379" s="3" t="s">
        <v>137</v>
      </c>
      <c r="J1379" s="3" t="s">
        <v>48</v>
      </c>
      <c r="K1379" s="3" t="s">
        <v>138</v>
      </c>
      <c r="L1379" s="3" t="s">
        <v>83</v>
      </c>
      <c r="M1379" t="b">
        <v>1</v>
      </c>
      <c r="N1379" s="3" t="s">
        <v>73</v>
      </c>
      <c r="O1379" s="3" t="s">
        <v>942</v>
      </c>
      <c r="P1379" s="3" t="s">
        <v>942</v>
      </c>
      <c r="Q1379" s="3" t="s">
        <v>36</v>
      </c>
      <c r="R1379" s="3" t="s">
        <v>74</v>
      </c>
      <c r="S1379" s="3"/>
      <c r="T1379" s="2"/>
      <c r="U1379" s="3" t="s">
        <v>814</v>
      </c>
      <c r="V1379" s="3"/>
      <c r="W1379" s="3" t="s">
        <v>39</v>
      </c>
      <c r="X1379" s="3" t="s">
        <v>40</v>
      </c>
      <c r="Y1379" s="3"/>
      <c r="Z1379" s="3"/>
      <c r="AA1379" s="3" t="s">
        <v>41</v>
      </c>
    </row>
    <row r="1380" spans="1:27" x14ac:dyDescent="0.2">
      <c r="A1380" s="5">
        <v>4191</v>
      </c>
      <c r="B1380">
        <v>40703</v>
      </c>
      <c r="C1380" s="3"/>
      <c r="D1380" s="3" t="s">
        <v>2547</v>
      </c>
      <c r="E1380" s="3" t="s">
        <v>941</v>
      </c>
      <c r="F1380" s="3" t="s">
        <v>942</v>
      </c>
      <c r="G1380" s="3" t="s">
        <v>137</v>
      </c>
      <c r="H1380" s="3" t="s">
        <v>256</v>
      </c>
      <c r="I1380" s="3" t="s">
        <v>137</v>
      </c>
      <c r="J1380" s="3" t="s">
        <v>48</v>
      </c>
      <c r="K1380" s="3" t="s">
        <v>138</v>
      </c>
      <c r="L1380" s="3" t="s">
        <v>83</v>
      </c>
      <c r="M1380" t="b">
        <v>1</v>
      </c>
      <c r="N1380" s="3" t="s">
        <v>73</v>
      </c>
      <c r="O1380" s="3" t="s">
        <v>942</v>
      </c>
      <c r="P1380" s="3" t="s">
        <v>942</v>
      </c>
      <c r="Q1380" s="3" t="s">
        <v>36</v>
      </c>
      <c r="R1380" s="3" t="s">
        <v>74</v>
      </c>
      <c r="S1380" s="3"/>
      <c r="T1380" s="2"/>
      <c r="U1380" s="3" t="s">
        <v>814</v>
      </c>
      <c r="V1380" s="3"/>
      <c r="W1380" s="3" t="s">
        <v>39</v>
      </c>
      <c r="X1380" s="3" t="s">
        <v>40</v>
      </c>
      <c r="Y1380" s="3"/>
      <c r="Z1380" s="3"/>
      <c r="AA1380" s="3" t="s">
        <v>41</v>
      </c>
    </row>
    <row r="1381" spans="1:27" x14ac:dyDescent="0.2">
      <c r="A1381" s="5">
        <v>4192</v>
      </c>
      <c r="B1381">
        <v>40792</v>
      </c>
      <c r="C1381" s="3"/>
      <c r="D1381" s="3" t="s">
        <v>2548</v>
      </c>
      <c r="E1381" s="3" t="s">
        <v>941</v>
      </c>
      <c r="F1381" s="3" t="s">
        <v>942</v>
      </c>
      <c r="G1381" s="3" t="s">
        <v>137</v>
      </c>
      <c r="H1381" s="3" t="s">
        <v>256</v>
      </c>
      <c r="I1381" s="3" t="s">
        <v>137</v>
      </c>
      <c r="J1381" s="3" t="s">
        <v>48</v>
      </c>
      <c r="K1381" s="3" t="s">
        <v>138</v>
      </c>
      <c r="L1381" s="3" t="s">
        <v>83</v>
      </c>
      <c r="M1381" t="b">
        <v>1</v>
      </c>
      <c r="N1381" s="3" t="s">
        <v>73</v>
      </c>
      <c r="O1381" s="3" t="s">
        <v>942</v>
      </c>
      <c r="P1381" s="3" t="s">
        <v>942</v>
      </c>
      <c r="Q1381" s="3" t="s">
        <v>36</v>
      </c>
      <c r="R1381" s="3" t="s">
        <v>74</v>
      </c>
      <c r="S1381" s="3"/>
      <c r="T1381" s="2">
        <v>6024</v>
      </c>
      <c r="U1381" s="3" t="s">
        <v>814</v>
      </c>
      <c r="V1381" s="3"/>
      <c r="W1381" s="3" t="s">
        <v>39</v>
      </c>
      <c r="X1381" s="3" t="s">
        <v>40</v>
      </c>
      <c r="Y1381" s="3"/>
      <c r="Z1381" s="3"/>
      <c r="AA1381" s="3" t="s">
        <v>41</v>
      </c>
    </row>
    <row r="1382" spans="1:27" x14ac:dyDescent="0.2">
      <c r="A1382" s="5">
        <v>4193</v>
      </c>
      <c r="B1382">
        <v>38706</v>
      </c>
      <c r="C1382" s="3"/>
      <c r="D1382" s="3" t="s">
        <v>2549</v>
      </c>
      <c r="E1382" s="3" t="s">
        <v>941</v>
      </c>
      <c r="F1382" s="3" t="s">
        <v>942</v>
      </c>
      <c r="G1382" s="3" t="s">
        <v>113</v>
      </c>
      <c r="H1382" s="3" t="s">
        <v>256</v>
      </c>
      <c r="I1382" s="3" t="s">
        <v>113</v>
      </c>
      <c r="J1382" s="3" t="s">
        <v>48</v>
      </c>
      <c r="K1382" s="3" t="s">
        <v>114</v>
      </c>
      <c r="L1382" s="3" t="s">
        <v>115</v>
      </c>
      <c r="M1382" t="b">
        <v>1</v>
      </c>
      <c r="N1382" s="3" t="s">
        <v>73</v>
      </c>
      <c r="O1382" s="3" t="s">
        <v>942</v>
      </c>
      <c r="P1382" s="3" t="s">
        <v>942</v>
      </c>
      <c r="Q1382" s="3" t="s">
        <v>36</v>
      </c>
      <c r="R1382" s="3" t="s">
        <v>74</v>
      </c>
      <c r="S1382" s="3"/>
      <c r="T1382" s="2">
        <v>3003</v>
      </c>
      <c r="U1382" s="3" t="s">
        <v>814</v>
      </c>
      <c r="V1382" s="3"/>
      <c r="W1382" s="3" t="s">
        <v>39</v>
      </c>
      <c r="X1382" s="3" t="s">
        <v>40</v>
      </c>
      <c r="Y1382" s="3"/>
      <c r="Z1382" s="3"/>
      <c r="AA1382" s="3" t="s">
        <v>41</v>
      </c>
    </row>
    <row r="1383" spans="1:27" x14ac:dyDescent="0.2">
      <c r="A1383" s="5">
        <v>4194</v>
      </c>
      <c r="B1383">
        <v>38186</v>
      </c>
      <c r="C1383" s="3"/>
      <c r="D1383" s="3" t="s">
        <v>2550</v>
      </c>
      <c r="E1383" s="3" t="s">
        <v>941</v>
      </c>
      <c r="F1383" s="3" t="s">
        <v>2551</v>
      </c>
      <c r="G1383" s="3" t="s">
        <v>113</v>
      </c>
      <c r="H1383" s="3" t="s">
        <v>256</v>
      </c>
      <c r="I1383" s="3" t="s">
        <v>113</v>
      </c>
      <c r="J1383" s="3" t="s">
        <v>48</v>
      </c>
      <c r="K1383" s="3" t="s">
        <v>114</v>
      </c>
      <c r="L1383" s="3" t="s">
        <v>115</v>
      </c>
      <c r="M1383" t="b">
        <v>0</v>
      </c>
      <c r="N1383" s="3" t="s">
        <v>73</v>
      </c>
      <c r="O1383" s="3" t="s">
        <v>2551</v>
      </c>
      <c r="P1383" s="3" t="s">
        <v>2551</v>
      </c>
      <c r="Q1383" s="3" t="s">
        <v>36</v>
      </c>
      <c r="R1383" s="3" t="s">
        <v>74</v>
      </c>
      <c r="S1383" s="3"/>
      <c r="T1383" s="2">
        <v>3003</v>
      </c>
      <c r="U1383" s="3" t="s">
        <v>814</v>
      </c>
      <c r="V1383" s="3"/>
      <c r="W1383" s="3" t="s">
        <v>39</v>
      </c>
      <c r="X1383" s="3" t="s">
        <v>40</v>
      </c>
      <c r="Y1383" s="3"/>
      <c r="Z1383" s="3"/>
      <c r="AA1383" s="3" t="s">
        <v>986</v>
      </c>
    </row>
    <row r="1384" spans="1:27" x14ac:dyDescent="0.2">
      <c r="A1384" s="5">
        <v>4195</v>
      </c>
      <c r="B1384">
        <v>40463</v>
      </c>
      <c r="C1384" s="3"/>
      <c r="D1384" s="3" t="s">
        <v>2552</v>
      </c>
      <c r="E1384" s="3" t="s">
        <v>119</v>
      </c>
      <c r="F1384" s="3" t="s">
        <v>120</v>
      </c>
      <c r="G1384" s="3" t="s">
        <v>113</v>
      </c>
      <c r="H1384" s="3" t="s">
        <v>256</v>
      </c>
      <c r="I1384" s="3" t="s">
        <v>113</v>
      </c>
      <c r="J1384" s="3" t="s">
        <v>48</v>
      </c>
      <c r="K1384" s="3" t="s">
        <v>114</v>
      </c>
      <c r="L1384" s="3" t="s">
        <v>115</v>
      </c>
      <c r="M1384" t="b">
        <v>1</v>
      </c>
      <c r="N1384" s="3" t="s">
        <v>73</v>
      </c>
      <c r="O1384" s="3" t="s">
        <v>120</v>
      </c>
      <c r="P1384" s="3" t="s">
        <v>120</v>
      </c>
      <c r="Q1384" s="3" t="s">
        <v>36</v>
      </c>
      <c r="R1384" s="3" t="s">
        <v>74</v>
      </c>
      <c r="S1384" s="3"/>
      <c r="T1384" s="2">
        <v>3003</v>
      </c>
      <c r="U1384" s="3" t="s">
        <v>115</v>
      </c>
      <c r="V1384" s="3"/>
      <c r="W1384" s="3" t="s">
        <v>39</v>
      </c>
      <c r="X1384" s="3" t="s">
        <v>40</v>
      </c>
      <c r="Y1384" s="3"/>
      <c r="Z1384" s="3"/>
      <c r="AA1384" s="3" t="s">
        <v>41</v>
      </c>
    </row>
    <row r="1385" spans="1:27" x14ac:dyDescent="0.2">
      <c r="A1385" s="5">
        <v>4196</v>
      </c>
      <c r="B1385">
        <v>40707</v>
      </c>
      <c r="C1385" s="3"/>
      <c r="D1385" s="3" t="s">
        <v>2553</v>
      </c>
      <c r="E1385" s="3" t="s">
        <v>941</v>
      </c>
      <c r="F1385" s="3" t="s">
        <v>942</v>
      </c>
      <c r="G1385" s="3" t="s">
        <v>137</v>
      </c>
      <c r="H1385" s="3" t="s">
        <v>256</v>
      </c>
      <c r="I1385" s="3" t="s">
        <v>137</v>
      </c>
      <c r="J1385" s="3" t="s">
        <v>48</v>
      </c>
      <c r="K1385" s="3" t="s">
        <v>138</v>
      </c>
      <c r="L1385" s="3" t="s">
        <v>83</v>
      </c>
      <c r="M1385" t="b">
        <v>1</v>
      </c>
      <c r="N1385" s="3" t="s">
        <v>73</v>
      </c>
      <c r="O1385" s="3" t="s">
        <v>942</v>
      </c>
      <c r="P1385" s="3" t="s">
        <v>942</v>
      </c>
      <c r="Q1385" s="3" t="s">
        <v>36</v>
      </c>
      <c r="R1385" s="3" t="s">
        <v>74</v>
      </c>
      <c r="S1385" s="3"/>
      <c r="T1385" s="2"/>
      <c r="U1385" s="3" t="s">
        <v>814</v>
      </c>
      <c r="V1385" s="3"/>
      <c r="W1385" s="3" t="s">
        <v>39</v>
      </c>
      <c r="X1385" s="3" t="s">
        <v>40</v>
      </c>
      <c r="Y1385" s="3"/>
      <c r="Z1385" s="3"/>
      <c r="AA1385" s="3" t="s">
        <v>41</v>
      </c>
    </row>
    <row r="1386" spans="1:27" x14ac:dyDescent="0.2">
      <c r="A1386" s="5">
        <v>4197</v>
      </c>
      <c r="B1386">
        <v>40709</v>
      </c>
      <c r="C1386" s="3"/>
      <c r="D1386" s="3" t="s">
        <v>2554</v>
      </c>
      <c r="E1386" s="3" t="s">
        <v>941</v>
      </c>
      <c r="F1386" s="3" t="s">
        <v>942</v>
      </c>
      <c r="G1386" s="3" t="s">
        <v>137</v>
      </c>
      <c r="H1386" s="3" t="s">
        <v>256</v>
      </c>
      <c r="I1386" s="3" t="s">
        <v>137</v>
      </c>
      <c r="J1386" s="3" t="s">
        <v>48</v>
      </c>
      <c r="K1386" s="3" t="s">
        <v>138</v>
      </c>
      <c r="L1386" s="3" t="s">
        <v>83</v>
      </c>
      <c r="M1386" t="b">
        <v>1</v>
      </c>
      <c r="N1386" s="3" t="s">
        <v>73</v>
      </c>
      <c r="O1386" s="3" t="s">
        <v>942</v>
      </c>
      <c r="P1386" s="3" t="s">
        <v>942</v>
      </c>
      <c r="Q1386" s="3" t="s">
        <v>36</v>
      </c>
      <c r="R1386" s="3" t="s">
        <v>74</v>
      </c>
      <c r="S1386" s="3"/>
      <c r="T1386" s="2"/>
      <c r="U1386" s="3" t="s">
        <v>814</v>
      </c>
      <c r="V1386" s="3"/>
      <c r="W1386" s="3" t="s">
        <v>39</v>
      </c>
      <c r="X1386" s="3" t="s">
        <v>40</v>
      </c>
      <c r="Y1386" s="3"/>
      <c r="Z1386" s="3"/>
      <c r="AA1386" s="3" t="s">
        <v>41</v>
      </c>
    </row>
    <row r="1387" spans="1:27" x14ac:dyDescent="0.2">
      <c r="A1387" s="5">
        <v>4198</v>
      </c>
      <c r="B1387">
        <v>40710</v>
      </c>
      <c r="C1387" s="3"/>
      <c r="D1387" s="3" t="s">
        <v>2555</v>
      </c>
      <c r="E1387" s="3" t="s">
        <v>941</v>
      </c>
      <c r="F1387" s="3" t="s">
        <v>942</v>
      </c>
      <c r="G1387" s="3" t="s">
        <v>137</v>
      </c>
      <c r="H1387" s="3" t="s">
        <v>256</v>
      </c>
      <c r="I1387" s="3" t="s">
        <v>137</v>
      </c>
      <c r="J1387" s="3" t="s">
        <v>48</v>
      </c>
      <c r="K1387" s="3" t="s">
        <v>138</v>
      </c>
      <c r="L1387" s="3" t="s">
        <v>83</v>
      </c>
      <c r="M1387" t="b">
        <v>1</v>
      </c>
      <c r="N1387" s="3" t="s">
        <v>73</v>
      </c>
      <c r="O1387" s="3" t="s">
        <v>942</v>
      </c>
      <c r="P1387" s="3" t="s">
        <v>942</v>
      </c>
      <c r="Q1387" s="3" t="s">
        <v>36</v>
      </c>
      <c r="R1387" s="3" t="s">
        <v>74</v>
      </c>
      <c r="S1387" s="3"/>
      <c r="T1387" s="2"/>
      <c r="U1387" s="3" t="s">
        <v>814</v>
      </c>
      <c r="V1387" s="3"/>
      <c r="W1387" s="3" t="s">
        <v>39</v>
      </c>
      <c r="X1387" s="3" t="s">
        <v>40</v>
      </c>
      <c r="Y1387" s="3"/>
      <c r="Z1387" s="3"/>
      <c r="AA1387" s="3" t="s">
        <v>41</v>
      </c>
    </row>
    <row r="1388" spans="1:27" x14ac:dyDescent="0.2">
      <c r="A1388" s="5">
        <v>4199</v>
      </c>
      <c r="B1388">
        <v>40704</v>
      </c>
      <c r="C1388" s="3"/>
      <c r="D1388" s="3" t="s">
        <v>2556</v>
      </c>
      <c r="E1388" s="3" t="s">
        <v>941</v>
      </c>
      <c r="F1388" s="3" t="s">
        <v>942</v>
      </c>
      <c r="G1388" s="3" t="s">
        <v>137</v>
      </c>
      <c r="H1388" s="3" t="s">
        <v>256</v>
      </c>
      <c r="I1388" s="3" t="s">
        <v>137</v>
      </c>
      <c r="J1388" s="3" t="s">
        <v>48</v>
      </c>
      <c r="K1388" s="3" t="s">
        <v>138</v>
      </c>
      <c r="L1388" s="3" t="s">
        <v>83</v>
      </c>
      <c r="M1388" t="b">
        <v>1</v>
      </c>
      <c r="N1388" s="3" t="s">
        <v>73</v>
      </c>
      <c r="O1388" s="3" t="s">
        <v>942</v>
      </c>
      <c r="P1388" s="3" t="s">
        <v>942</v>
      </c>
      <c r="Q1388" s="3" t="s">
        <v>36</v>
      </c>
      <c r="R1388" s="3" t="s">
        <v>74</v>
      </c>
      <c r="S1388" s="3"/>
      <c r="T1388" s="2"/>
      <c r="U1388" s="3" t="s">
        <v>814</v>
      </c>
      <c r="V1388" s="3"/>
      <c r="W1388" s="3" t="s">
        <v>39</v>
      </c>
      <c r="X1388" s="3" t="s">
        <v>40</v>
      </c>
      <c r="Y1388" s="3"/>
      <c r="Z1388" s="3"/>
      <c r="AA1388" s="3" t="s">
        <v>41</v>
      </c>
    </row>
    <row r="1389" spans="1:27" x14ac:dyDescent="0.2">
      <c r="A1389" s="5">
        <v>4200</v>
      </c>
      <c r="B1389">
        <v>38985</v>
      </c>
      <c r="C1389" s="3"/>
      <c r="D1389" s="3" t="s">
        <v>2557</v>
      </c>
      <c r="E1389" s="3" t="s">
        <v>941</v>
      </c>
      <c r="F1389" s="3" t="s">
        <v>942</v>
      </c>
      <c r="G1389" s="3" t="s">
        <v>47</v>
      </c>
      <c r="H1389" s="3" t="s">
        <v>256</v>
      </c>
      <c r="I1389" s="3" t="s">
        <v>47</v>
      </c>
      <c r="J1389" s="3" t="s">
        <v>48</v>
      </c>
      <c r="K1389" s="3" t="s">
        <v>49</v>
      </c>
      <c r="L1389" s="3" t="s">
        <v>50</v>
      </c>
      <c r="M1389" t="b">
        <v>1</v>
      </c>
      <c r="N1389" s="3" t="s">
        <v>73</v>
      </c>
      <c r="O1389" s="3" t="s">
        <v>942</v>
      </c>
      <c r="P1389" s="3" t="s">
        <v>942</v>
      </c>
      <c r="Q1389" s="3" t="s">
        <v>36</v>
      </c>
      <c r="R1389" s="3" t="s">
        <v>74</v>
      </c>
      <c r="S1389" s="3"/>
      <c r="T1389" s="2">
        <v>2020</v>
      </c>
      <c r="U1389" s="3" t="s">
        <v>814</v>
      </c>
      <c r="V1389" s="3"/>
      <c r="W1389" s="3" t="s">
        <v>39</v>
      </c>
      <c r="X1389" s="3" t="s">
        <v>40</v>
      </c>
      <c r="Y1389" s="3"/>
      <c r="Z1389" s="3"/>
      <c r="AA1389" s="3" t="s">
        <v>41</v>
      </c>
    </row>
    <row r="1390" spans="1:27" x14ac:dyDescent="0.2">
      <c r="A1390" s="5">
        <v>4201</v>
      </c>
      <c r="B1390">
        <v>39290</v>
      </c>
      <c r="C1390" s="3"/>
      <c r="D1390" s="3" t="s">
        <v>2558</v>
      </c>
      <c r="E1390" s="3" t="s">
        <v>941</v>
      </c>
      <c r="F1390" s="3" t="s">
        <v>942</v>
      </c>
      <c r="G1390" s="3" t="s">
        <v>201</v>
      </c>
      <c r="H1390" s="3" t="s">
        <v>256</v>
      </c>
      <c r="I1390" s="3" t="s">
        <v>201</v>
      </c>
      <c r="J1390" s="3" t="s">
        <v>48</v>
      </c>
      <c r="K1390" s="3" t="s">
        <v>202</v>
      </c>
      <c r="L1390" s="3" t="s">
        <v>50</v>
      </c>
      <c r="M1390" t="b">
        <v>1</v>
      </c>
      <c r="N1390" s="3" t="s">
        <v>73</v>
      </c>
      <c r="O1390" s="3" t="s">
        <v>942</v>
      </c>
      <c r="P1390" s="3" t="s">
        <v>942</v>
      </c>
      <c r="Q1390" s="3" t="s">
        <v>36</v>
      </c>
      <c r="R1390" s="3" t="s">
        <v>74</v>
      </c>
      <c r="S1390" s="3"/>
      <c r="T1390" s="2">
        <v>2020</v>
      </c>
      <c r="U1390" s="3" t="s">
        <v>814</v>
      </c>
      <c r="V1390" s="3"/>
      <c r="W1390" s="3" t="s">
        <v>39</v>
      </c>
      <c r="X1390" s="3" t="s">
        <v>40</v>
      </c>
      <c r="Y1390" s="3"/>
      <c r="Z1390" s="3"/>
      <c r="AA1390" s="3" t="s">
        <v>41</v>
      </c>
    </row>
    <row r="1391" spans="1:27" x14ac:dyDescent="0.2">
      <c r="A1391" s="5">
        <v>4202</v>
      </c>
      <c r="B1391">
        <v>38909</v>
      </c>
      <c r="C1391" s="3"/>
      <c r="D1391" s="3" t="s">
        <v>2559</v>
      </c>
      <c r="E1391" s="3" t="s">
        <v>941</v>
      </c>
      <c r="F1391" s="3" t="s">
        <v>942</v>
      </c>
      <c r="G1391" s="3" t="s">
        <v>395</v>
      </c>
      <c r="H1391" s="3" t="s">
        <v>256</v>
      </c>
      <c r="I1391" s="3" t="s">
        <v>395</v>
      </c>
      <c r="J1391" s="3" t="s">
        <v>48</v>
      </c>
      <c r="K1391" s="3" t="s">
        <v>49</v>
      </c>
      <c r="L1391" s="3" t="s">
        <v>50</v>
      </c>
      <c r="M1391" t="b">
        <v>0</v>
      </c>
      <c r="N1391" s="3" t="s">
        <v>73</v>
      </c>
      <c r="O1391" s="3" t="s">
        <v>942</v>
      </c>
      <c r="P1391" s="3" t="s">
        <v>942</v>
      </c>
      <c r="Q1391" s="3" t="s">
        <v>36</v>
      </c>
      <c r="R1391" s="3" t="s">
        <v>74</v>
      </c>
      <c r="S1391" s="3"/>
      <c r="T1391" s="2">
        <v>2020</v>
      </c>
      <c r="U1391" s="3" t="s">
        <v>814</v>
      </c>
      <c r="V1391" s="3"/>
      <c r="W1391" s="3" t="s">
        <v>39</v>
      </c>
      <c r="X1391" s="3" t="s">
        <v>40</v>
      </c>
      <c r="Y1391" s="3"/>
      <c r="Z1391" s="3"/>
      <c r="AA1391" s="3" t="s">
        <v>41</v>
      </c>
    </row>
    <row r="1392" spans="1:27" x14ac:dyDescent="0.2">
      <c r="A1392" s="5">
        <v>4203</v>
      </c>
      <c r="B1392">
        <v>40650</v>
      </c>
      <c r="C1392" s="3"/>
      <c r="D1392" s="3" t="s">
        <v>2560</v>
      </c>
      <c r="E1392" s="3" t="s">
        <v>941</v>
      </c>
      <c r="F1392" s="3" t="s">
        <v>942</v>
      </c>
      <c r="G1392" s="3" t="s">
        <v>201</v>
      </c>
      <c r="H1392" s="3" t="s">
        <v>256</v>
      </c>
      <c r="I1392" s="3" t="s">
        <v>201</v>
      </c>
      <c r="J1392" s="3" t="s">
        <v>48</v>
      </c>
      <c r="K1392" s="3" t="s">
        <v>202</v>
      </c>
      <c r="L1392" s="3" t="s">
        <v>50</v>
      </c>
      <c r="M1392" t="b">
        <v>1</v>
      </c>
      <c r="N1392" s="3" t="s">
        <v>73</v>
      </c>
      <c r="O1392" s="3" t="s">
        <v>942</v>
      </c>
      <c r="P1392" s="3" t="s">
        <v>942</v>
      </c>
      <c r="Q1392" s="3" t="s">
        <v>36</v>
      </c>
      <c r="R1392" s="3" t="s">
        <v>74</v>
      </c>
      <c r="S1392" s="3"/>
      <c r="T1392" s="2">
        <v>2027</v>
      </c>
      <c r="U1392" s="3" t="s">
        <v>814</v>
      </c>
      <c r="V1392" s="3"/>
      <c r="W1392" s="3" t="s">
        <v>39</v>
      </c>
      <c r="X1392" s="3" t="s">
        <v>40</v>
      </c>
      <c r="Y1392" s="3"/>
      <c r="Z1392" s="3"/>
      <c r="AA1392" s="3" t="s">
        <v>41</v>
      </c>
    </row>
    <row r="1393" spans="1:27" x14ac:dyDescent="0.2">
      <c r="A1393" s="5">
        <v>4205</v>
      </c>
      <c r="B1393">
        <v>39220</v>
      </c>
      <c r="C1393" s="3"/>
      <c r="D1393" s="3" t="s">
        <v>2561</v>
      </c>
      <c r="E1393" s="3" t="s">
        <v>941</v>
      </c>
      <c r="F1393" s="3" t="s">
        <v>942</v>
      </c>
      <c r="G1393" s="3" t="s">
        <v>113</v>
      </c>
      <c r="H1393" s="3" t="s">
        <v>256</v>
      </c>
      <c r="I1393" s="3" t="s">
        <v>113</v>
      </c>
      <c r="J1393" s="3" t="s">
        <v>48</v>
      </c>
      <c r="K1393" s="3" t="s">
        <v>114</v>
      </c>
      <c r="L1393" s="3" t="s">
        <v>115</v>
      </c>
      <c r="M1393" t="b">
        <v>1</v>
      </c>
      <c r="N1393" s="3" t="s">
        <v>73</v>
      </c>
      <c r="O1393" s="3" t="s">
        <v>942</v>
      </c>
      <c r="P1393" s="3" t="s">
        <v>942</v>
      </c>
      <c r="Q1393" s="3" t="s">
        <v>36</v>
      </c>
      <c r="R1393" s="3" t="s">
        <v>74</v>
      </c>
      <c r="S1393" s="3"/>
      <c r="T1393" s="2">
        <v>3003</v>
      </c>
      <c r="U1393" s="3" t="s">
        <v>814</v>
      </c>
      <c r="V1393" s="3"/>
      <c r="W1393" s="3" t="s">
        <v>39</v>
      </c>
      <c r="X1393" s="3" t="s">
        <v>40</v>
      </c>
      <c r="Y1393" s="3"/>
      <c r="Z1393" s="3"/>
      <c r="AA1393" s="3" t="s">
        <v>41</v>
      </c>
    </row>
    <row r="1394" spans="1:27" x14ac:dyDescent="0.2">
      <c r="A1394" s="5">
        <v>4206</v>
      </c>
      <c r="B1394">
        <v>40226</v>
      </c>
      <c r="C1394" s="3"/>
      <c r="D1394" s="3" t="s">
        <v>2562</v>
      </c>
      <c r="E1394" s="3" t="s">
        <v>941</v>
      </c>
      <c r="F1394" s="3" t="s">
        <v>942</v>
      </c>
      <c r="G1394" s="3" t="s">
        <v>113</v>
      </c>
      <c r="H1394" s="3" t="s">
        <v>256</v>
      </c>
      <c r="I1394" s="3" t="s">
        <v>113</v>
      </c>
      <c r="J1394" s="3" t="s">
        <v>48</v>
      </c>
      <c r="K1394" s="3" t="s">
        <v>114</v>
      </c>
      <c r="L1394" s="3" t="s">
        <v>115</v>
      </c>
      <c r="M1394" t="b">
        <v>1</v>
      </c>
      <c r="N1394" s="3" t="s">
        <v>73</v>
      </c>
      <c r="O1394" s="3" t="s">
        <v>942</v>
      </c>
      <c r="P1394" s="3" t="s">
        <v>942</v>
      </c>
      <c r="Q1394" s="3" t="s">
        <v>36</v>
      </c>
      <c r="R1394" s="3" t="s">
        <v>74</v>
      </c>
      <c r="S1394" s="3"/>
      <c r="T1394" s="2">
        <v>3003</v>
      </c>
      <c r="U1394" s="3" t="s">
        <v>814</v>
      </c>
      <c r="V1394" s="3"/>
      <c r="W1394" s="3" t="s">
        <v>39</v>
      </c>
      <c r="X1394" s="3" t="s">
        <v>40</v>
      </c>
      <c r="Y1394" s="3"/>
      <c r="Z1394" s="3"/>
      <c r="AA1394" s="3" t="s">
        <v>41</v>
      </c>
    </row>
    <row r="1395" spans="1:27" x14ac:dyDescent="0.2">
      <c r="A1395" s="5">
        <v>4207</v>
      </c>
      <c r="B1395">
        <v>38551</v>
      </c>
      <c r="C1395" s="3"/>
      <c r="D1395" s="3" t="s">
        <v>2563</v>
      </c>
      <c r="E1395" s="3" t="s">
        <v>941</v>
      </c>
      <c r="F1395" s="3" t="s">
        <v>942</v>
      </c>
      <c r="G1395" s="3" t="s">
        <v>113</v>
      </c>
      <c r="H1395" s="3" t="s">
        <v>256</v>
      </c>
      <c r="I1395" s="3" t="s">
        <v>113</v>
      </c>
      <c r="J1395" s="3" t="s">
        <v>48</v>
      </c>
      <c r="K1395" s="3" t="s">
        <v>114</v>
      </c>
      <c r="L1395" s="3" t="s">
        <v>115</v>
      </c>
      <c r="M1395" t="b">
        <v>0</v>
      </c>
      <c r="N1395" s="3" t="s">
        <v>73</v>
      </c>
      <c r="O1395" s="3" t="s">
        <v>942</v>
      </c>
      <c r="P1395" s="3" t="s">
        <v>942</v>
      </c>
      <c r="Q1395" s="3" t="s">
        <v>36</v>
      </c>
      <c r="R1395" s="3" t="s">
        <v>74</v>
      </c>
      <c r="S1395" s="3"/>
      <c r="T1395" s="2">
        <v>3003</v>
      </c>
      <c r="U1395" s="3" t="s">
        <v>814</v>
      </c>
      <c r="V1395" s="3"/>
      <c r="W1395" s="3" t="s">
        <v>39</v>
      </c>
      <c r="X1395" s="3" t="s">
        <v>40</v>
      </c>
      <c r="Y1395" s="3"/>
      <c r="Z1395" s="3"/>
      <c r="AA1395" s="3" t="s">
        <v>41</v>
      </c>
    </row>
    <row r="1396" spans="1:27" x14ac:dyDescent="0.2">
      <c r="A1396" s="5">
        <v>4208</v>
      </c>
      <c r="B1396">
        <v>39917</v>
      </c>
      <c r="C1396" s="3"/>
      <c r="D1396" s="3" t="s">
        <v>2564</v>
      </c>
      <c r="E1396" s="3" t="s">
        <v>941</v>
      </c>
      <c r="F1396" s="3" t="s">
        <v>942</v>
      </c>
      <c r="G1396" s="3" t="s">
        <v>113</v>
      </c>
      <c r="H1396" s="3" t="s">
        <v>256</v>
      </c>
      <c r="I1396" s="3" t="s">
        <v>113</v>
      </c>
      <c r="J1396" s="3" t="s">
        <v>48</v>
      </c>
      <c r="K1396" s="3" t="s">
        <v>114</v>
      </c>
      <c r="L1396" s="3" t="s">
        <v>115</v>
      </c>
      <c r="M1396" t="b">
        <v>1</v>
      </c>
      <c r="N1396" s="3" t="s">
        <v>73</v>
      </c>
      <c r="O1396" s="3" t="s">
        <v>942</v>
      </c>
      <c r="P1396" s="3" t="s">
        <v>942</v>
      </c>
      <c r="Q1396" s="3" t="s">
        <v>36</v>
      </c>
      <c r="R1396" s="3" t="s">
        <v>74</v>
      </c>
      <c r="S1396" s="3"/>
      <c r="T1396" s="2">
        <v>3003</v>
      </c>
      <c r="U1396" s="3" t="s">
        <v>814</v>
      </c>
      <c r="V1396" s="3"/>
      <c r="W1396" s="3" t="s">
        <v>39</v>
      </c>
      <c r="X1396" s="3" t="s">
        <v>40</v>
      </c>
      <c r="Y1396" s="3"/>
      <c r="Z1396" s="3"/>
      <c r="AA1396" s="3" t="s">
        <v>41</v>
      </c>
    </row>
    <row r="1397" spans="1:27" x14ac:dyDescent="0.2">
      <c r="A1397" s="5">
        <v>4209</v>
      </c>
      <c r="B1397">
        <v>39020</v>
      </c>
      <c r="C1397" s="3"/>
      <c r="D1397" s="3" t="s">
        <v>2565</v>
      </c>
      <c r="E1397" s="3" t="s">
        <v>941</v>
      </c>
      <c r="F1397" s="3" t="s">
        <v>942</v>
      </c>
      <c r="G1397" s="3" t="s">
        <v>113</v>
      </c>
      <c r="H1397" s="3" t="s">
        <v>256</v>
      </c>
      <c r="I1397" s="3" t="s">
        <v>113</v>
      </c>
      <c r="J1397" s="3" t="s">
        <v>48</v>
      </c>
      <c r="K1397" s="3" t="s">
        <v>114</v>
      </c>
      <c r="L1397" s="3" t="s">
        <v>115</v>
      </c>
      <c r="M1397" t="b">
        <v>1</v>
      </c>
      <c r="N1397" s="3" t="s">
        <v>73</v>
      </c>
      <c r="O1397" s="3" t="s">
        <v>942</v>
      </c>
      <c r="P1397" s="3" t="s">
        <v>942</v>
      </c>
      <c r="Q1397" s="3" t="s">
        <v>36</v>
      </c>
      <c r="R1397" s="3" t="s">
        <v>74</v>
      </c>
      <c r="S1397" s="3"/>
      <c r="T1397" s="2"/>
      <c r="U1397" s="3" t="s">
        <v>814</v>
      </c>
      <c r="V1397" s="3"/>
      <c r="W1397" s="3" t="s">
        <v>39</v>
      </c>
      <c r="X1397" s="3" t="s">
        <v>40</v>
      </c>
      <c r="Y1397" s="3"/>
      <c r="Z1397" s="3"/>
      <c r="AA1397" s="3" t="s">
        <v>41</v>
      </c>
    </row>
    <row r="1398" spans="1:27" x14ac:dyDescent="0.2">
      <c r="A1398" s="5">
        <v>4210</v>
      </c>
      <c r="B1398">
        <v>40432</v>
      </c>
      <c r="C1398" s="3"/>
      <c r="D1398" s="3" t="s">
        <v>2566</v>
      </c>
      <c r="E1398" s="3" t="s">
        <v>941</v>
      </c>
      <c r="F1398" s="3" t="s">
        <v>942</v>
      </c>
      <c r="G1398" s="3" t="s">
        <v>113</v>
      </c>
      <c r="H1398" s="3" t="s">
        <v>256</v>
      </c>
      <c r="I1398" s="3" t="s">
        <v>113</v>
      </c>
      <c r="J1398" s="3" t="s">
        <v>48</v>
      </c>
      <c r="K1398" s="3" t="s">
        <v>114</v>
      </c>
      <c r="L1398" s="3" t="s">
        <v>115</v>
      </c>
      <c r="M1398" t="b">
        <v>1</v>
      </c>
      <c r="N1398" s="3" t="s">
        <v>73</v>
      </c>
      <c r="O1398" s="3" t="s">
        <v>942</v>
      </c>
      <c r="P1398" s="3" t="s">
        <v>942</v>
      </c>
      <c r="Q1398" s="3" t="s">
        <v>36</v>
      </c>
      <c r="R1398" s="3" t="s">
        <v>74</v>
      </c>
      <c r="S1398" s="3"/>
      <c r="T1398" s="2">
        <v>3003</v>
      </c>
      <c r="U1398" s="3" t="s">
        <v>814</v>
      </c>
      <c r="V1398" s="3"/>
      <c r="W1398" s="3" t="s">
        <v>39</v>
      </c>
      <c r="X1398" s="3" t="s">
        <v>40</v>
      </c>
      <c r="Y1398" s="3"/>
      <c r="Z1398" s="3"/>
      <c r="AA1398" s="3" t="s">
        <v>41</v>
      </c>
    </row>
    <row r="1399" spans="1:27" x14ac:dyDescent="0.2">
      <c r="A1399" s="5">
        <v>4211</v>
      </c>
      <c r="B1399">
        <v>40809</v>
      </c>
      <c r="C1399" s="3"/>
      <c r="D1399" s="3" t="s">
        <v>2567</v>
      </c>
      <c r="E1399" s="3" t="s">
        <v>941</v>
      </c>
      <c r="F1399" s="3" t="s">
        <v>942</v>
      </c>
      <c r="G1399" s="3" t="s">
        <v>113</v>
      </c>
      <c r="H1399" s="3" t="s">
        <v>256</v>
      </c>
      <c r="I1399" s="3" t="s">
        <v>113</v>
      </c>
      <c r="J1399" s="3" t="s">
        <v>48</v>
      </c>
      <c r="K1399" s="3" t="s">
        <v>114</v>
      </c>
      <c r="L1399" s="3" t="s">
        <v>115</v>
      </c>
      <c r="M1399" t="b">
        <v>1</v>
      </c>
      <c r="N1399" s="3" t="s">
        <v>73</v>
      </c>
      <c r="O1399" s="3" t="s">
        <v>942</v>
      </c>
      <c r="P1399" s="3" t="s">
        <v>942</v>
      </c>
      <c r="Q1399" s="3" t="s">
        <v>36</v>
      </c>
      <c r="R1399" s="3" t="s">
        <v>74</v>
      </c>
      <c r="S1399" s="3"/>
      <c r="T1399" s="2">
        <v>3003</v>
      </c>
      <c r="U1399" s="3" t="s">
        <v>814</v>
      </c>
      <c r="V1399" s="3"/>
      <c r="W1399" s="3" t="s">
        <v>39</v>
      </c>
      <c r="X1399" s="3" t="s">
        <v>40</v>
      </c>
      <c r="Y1399" s="3"/>
      <c r="Z1399" s="3"/>
      <c r="AA1399" s="3" t="s">
        <v>41</v>
      </c>
    </row>
    <row r="1400" spans="1:27" x14ac:dyDescent="0.2">
      <c r="A1400" s="5">
        <v>4212</v>
      </c>
      <c r="B1400">
        <v>37615</v>
      </c>
      <c r="C1400" s="3"/>
      <c r="D1400" s="3" t="s">
        <v>2568</v>
      </c>
      <c r="E1400" s="3" t="s">
        <v>941</v>
      </c>
      <c r="F1400" s="3" t="s">
        <v>2551</v>
      </c>
      <c r="G1400" s="3" t="s">
        <v>113</v>
      </c>
      <c r="H1400" s="3" t="s">
        <v>256</v>
      </c>
      <c r="I1400" s="3" t="s">
        <v>113</v>
      </c>
      <c r="J1400" s="3" t="s">
        <v>48</v>
      </c>
      <c r="K1400" s="3" t="s">
        <v>114</v>
      </c>
      <c r="L1400" s="3" t="s">
        <v>115</v>
      </c>
      <c r="M1400" t="b">
        <v>0</v>
      </c>
      <c r="N1400" s="3" t="s">
        <v>73</v>
      </c>
      <c r="O1400" s="3" t="s">
        <v>2551</v>
      </c>
      <c r="P1400" s="3" t="s">
        <v>2551</v>
      </c>
      <c r="Q1400" s="3" t="s">
        <v>36</v>
      </c>
      <c r="R1400" s="3" t="s">
        <v>74</v>
      </c>
      <c r="S1400" s="3"/>
      <c r="T1400" s="2">
        <v>3003</v>
      </c>
      <c r="U1400" s="3" t="s">
        <v>814</v>
      </c>
      <c r="V1400" s="3"/>
      <c r="W1400" s="3" t="s">
        <v>39</v>
      </c>
      <c r="X1400" s="3" t="s">
        <v>40</v>
      </c>
      <c r="Y1400" s="3"/>
      <c r="Z1400" s="3"/>
      <c r="AA1400" s="3" t="s">
        <v>986</v>
      </c>
    </row>
    <row r="1401" spans="1:27" x14ac:dyDescent="0.2">
      <c r="A1401" s="5">
        <v>4213</v>
      </c>
      <c r="B1401">
        <v>38255</v>
      </c>
      <c r="C1401" s="3"/>
      <c r="D1401" s="3" t="s">
        <v>2569</v>
      </c>
      <c r="E1401" s="3" t="s">
        <v>941</v>
      </c>
      <c r="F1401" s="3" t="s">
        <v>2551</v>
      </c>
      <c r="G1401" s="3" t="s">
        <v>113</v>
      </c>
      <c r="H1401" s="3" t="s">
        <v>256</v>
      </c>
      <c r="I1401" s="3" t="s">
        <v>113</v>
      </c>
      <c r="J1401" s="3" t="s">
        <v>48</v>
      </c>
      <c r="K1401" s="3" t="s">
        <v>114</v>
      </c>
      <c r="L1401" s="3" t="s">
        <v>115</v>
      </c>
      <c r="M1401" t="b">
        <v>0</v>
      </c>
      <c r="N1401" s="3" t="s">
        <v>73</v>
      </c>
      <c r="O1401" s="3" t="s">
        <v>2551</v>
      </c>
      <c r="P1401" s="3" t="s">
        <v>2551</v>
      </c>
      <c r="Q1401" s="3" t="s">
        <v>36</v>
      </c>
      <c r="R1401" s="3" t="s">
        <v>74</v>
      </c>
      <c r="S1401" s="3"/>
      <c r="T1401" s="2">
        <v>3003</v>
      </c>
      <c r="U1401" s="3" t="s">
        <v>814</v>
      </c>
      <c r="V1401" s="3"/>
      <c r="W1401" s="3" t="s">
        <v>39</v>
      </c>
      <c r="X1401" s="3" t="s">
        <v>40</v>
      </c>
      <c r="Y1401" s="3"/>
      <c r="Z1401" s="3"/>
      <c r="AA1401" s="3" t="s">
        <v>986</v>
      </c>
    </row>
    <row r="1402" spans="1:27" x14ac:dyDescent="0.2">
      <c r="A1402" s="5">
        <v>4214</v>
      </c>
      <c r="B1402">
        <v>39565</v>
      </c>
      <c r="C1402" s="3"/>
      <c r="D1402" s="3" t="s">
        <v>2570</v>
      </c>
      <c r="E1402" s="3" t="s">
        <v>941</v>
      </c>
      <c r="F1402" s="3" t="s">
        <v>2551</v>
      </c>
      <c r="G1402" s="3" t="s">
        <v>113</v>
      </c>
      <c r="H1402" s="3" t="s">
        <v>256</v>
      </c>
      <c r="I1402" s="3" t="s">
        <v>113</v>
      </c>
      <c r="J1402" s="3" t="s">
        <v>48</v>
      </c>
      <c r="K1402" s="3" t="s">
        <v>114</v>
      </c>
      <c r="L1402" s="3" t="s">
        <v>115</v>
      </c>
      <c r="M1402" t="b">
        <v>0</v>
      </c>
      <c r="N1402" s="3" t="s">
        <v>73</v>
      </c>
      <c r="O1402" s="3" t="s">
        <v>2551</v>
      </c>
      <c r="P1402" s="3" t="s">
        <v>2551</v>
      </c>
      <c r="Q1402" s="3" t="s">
        <v>36</v>
      </c>
      <c r="R1402" s="3" t="s">
        <v>74</v>
      </c>
      <c r="S1402" s="3"/>
      <c r="T1402" s="2">
        <v>3003</v>
      </c>
      <c r="U1402" s="3" t="s">
        <v>814</v>
      </c>
      <c r="V1402" s="3"/>
      <c r="W1402" s="3" t="s">
        <v>39</v>
      </c>
      <c r="X1402" s="3" t="s">
        <v>40</v>
      </c>
      <c r="Y1402" s="3"/>
      <c r="Z1402" s="3"/>
      <c r="AA1402" s="3" t="s">
        <v>986</v>
      </c>
    </row>
    <row r="1403" spans="1:27" x14ac:dyDescent="0.2">
      <c r="A1403" s="5">
        <v>4215</v>
      </c>
      <c r="B1403">
        <v>40128</v>
      </c>
      <c r="C1403" s="3"/>
      <c r="D1403" s="3" t="s">
        <v>2571</v>
      </c>
      <c r="E1403" s="3" t="s">
        <v>941</v>
      </c>
      <c r="F1403" s="3" t="s">
        <v>942</v>
      </c>
      <c r="G1403" s="3" t="s">
        <v>113</v>
      </c>
      <c r="H1403" s="3" t="s">
        <v>256</v>
      </c>
      <c r="I1403" s="3" t="s">
        <v>113</v>
      </c>
      <c r="J1403" s="3" t="s">
        <v>48</v>
      </c>
      <c r="K1403" s="3" t="s">
        <v>114</v>
      </c>
      <c r="L1403" s="3" t="s">
        <v>115</v>
      </c>
      <c r="M1403" t="b">
        <v>1</v>
      </c>
      <c r="N1403" s="3" t="s">
        <v>73</v>
      </c>
      <c r="O1403" s="3" t="s">
        <v>942</v>
      </c>
      <c r="P1403" s="3" t="s">
        <v>942</v>
      </c>
      <c r="Q1403" s="3" t="s">
        <v>36</v>
      </c>
      <c r="R1403" s="3" t="s">
        <v>74</v>
      </c>
      <c r="S1403" s="3"/>
      <c r="T1403" s="2">
        <v>3003</v>
      </c>
      <c r="U1403" s="3" t="s">
        <v>814</v>
      </c>
      <c r="V1403" s="3"/>
      <c r="W1403" s="3" t="s">
        <v>39</v>
      </c>
      <c r="X1403" s="3" t="s">
        <v>40</v>
      </c>
      <c r="Y1403" s="3"/>
      <c r="Z1403" s="3"/>
      <c r="AA1403" s="3" t="s">
        <v>41</v>
      </c>
    </row>
    <row r="1404" spans="1:27" x14ac:dyDescent="0.2">
      <c r="A1404" s="5">
        <v>4216</v>
      </c>
      <c r="B1404">
        <v>37745</v>
      </c>
      <c r="C1404" s="3"/>
      <c r="D1404" s="3" t="s">
        <v>2572</v>
      </c>
      <c r="E1404" s="3" t="s">
        <v>119</v>
      </c>
      <c r="F1404" s="3" t="s">
        <v>120</v>
      </c>
      <c r="G1404" s="3" t="s">
        <v>113</v>
      </c>
      <c r="H1404" s="3" t="s">
        <v>256</v>
      </c>
      <c r="I1404" s="3" t="s">
        <v>113</v>
      </c>
      <c r="J1404" s="3" t="s">
        <v>48</v>
      </c>
      <c r="K1404" s="3" t="s">
        <v>114</v>
      </c>
      <c r="L1404" s="3" t="s">
        <v>115</v>
      </c>
      <c r="M1404" t="b">
        <v>1</v>
      </c>
      <c r="N1404" s="3" t="s">
        <v>73</v>
      </c>
      <c r="O1404" s="3" t="s">
        <v>120</v>
      </c>
      <c r="P1404" s="3" t="s">
        <v>120</v>
      </c>
      <c r="Q1404" s="3" t="s">
        <v>36</v>
      </c>
      <c r="R1404" s="3" t="s">
        <v>74</v>
      </c>
      <c r="S1404" s="3"/>
      <c r="T1404" s="2"/>
      <c r="U1404" s="3" t="s">
        <v>814</v>
      </c>
      <c r="V1404" s="3"/>
      <c r="W1404" s="3" t="s">
        <v>39</v>
      </c>
      <c r="X1404" s="3" t="s">
        <v>40</v>
      </c>
      <c r="Y1404" s="3"/>
      <c r="Z1404" s="3"/>
      <c r="AA1404" s="3" t="s">
        <v>41</v>
      </c>
    </row>
    <row r="1405" spans="1:27" x14ac:dyDescent="0.2">
      <c r="A1405" s="5">
        <v>4217</v>
      </c>
      <c r="B1405">
        <v>39885</v>
      </c>
      <c r="C1405" s="3"/>
      <c r="D1405" s="3" t="s">
        <v>2573</v>
      </c>
      <c r="E1405" s="3" t="s">
        <v>941</v>
      </c>
      <c r="F1405" s="3" t="s">
        <v>2551</v>
      </c>
      <c r="G1405" s="3" t="s">
        <v>113</v>
      </c>
      <c r="H1405" s="3" t="s">
        <v>256</v>
      </c>
      <c r="I1405" s="3" t="s">
        <v>113</v>
      </c>
      <c r="J1405" s="3" t="s">
        <v>48</v>
      </c>
      <c r="K1405" s="3" t="s">
        <v>114</v>
      </c>
      <c r="L1405" s="3" t="s">
        <v>115</v>
      </c>
      <c r="M1405" t="b">
        <v>0</v>
      </c>
      <c r="N1405" s="3" t="s">
        <v>73</v>
      </c>
      <c r="O1405" s="3" t="s">
        <v>2551</v>
      </c>
      <c r="P1405" s="3" t="s">
        <v>2551</v>
      </c>
      <c r="Q1405" s="3" t="s">
        <v>36</v>
      </c>
      <c r="R1405" s="3" t="s">
        <v>74</v>
      </c>
      <c r="S1405" s="3"/>
      <c r="T1405" s="2">
        <v>3003</v>
      </c>
      <c r="U1405" s="3" t="s">
        <v>814</v>
      </c>
      <c r="V1405" s="3"/>
      <c r="W1405" s="3" t="s">
        <v>39</v>
      </c>
      <c r="X1405" s="3" t="s">
        <v>40</v>
      </c>
      <c r="Y1405" s="3"/>
      <c r="Z1405" s="3"/>
      <c r="AA1405" s="3" t="s">
        <v>986</v>
      </c>
    </row>
    <row r="1406" spans="1:27" x14ac:dyDescent="0.2">
      <c r="A1406" s="5">
        <v>4218</v>
      </c>
      <c r="B1406">
        <v>38454</v>
      </c>
      <c r="C1406" s="3"/>
      <c r="D1406" s="3" t="s">
        <v>2574</v>
      </c>
      <c r="E1406" s="3" t="s">
        <v>941</v>
      </c>
      <c r="F1406" s="3" t="s">
        <v>942</v>
      </c>
      <c r="G1406" s="3" t="s">
        <v>113</v>
      </c>
      <c r="H1406" s="3" t="s">
        <v>256</v>
      </c>
      <c r="I1406" s="3" t="s">
        <v>113</v>
      </c>
      <c r="J1406" s="3" t="s">
        <v>48</v>
      </c>
      <c r="K1406" s="3" t="s">
        <v>114</v>
      </c>
      <c r="L1406" s="3" t="s">
        <v>115</v>
      </c>
      <c r="M1406" t="b">
        <v>1</v>
      </c>
      <c r="N1406" s="3" t="s">
        <v>73</v>
      </c>
      <c r="O1406" s="3" t="s">
        <v>942</v>
      </c>
      <c r="P1406" s="3" t="s">
        <v>942</v>
      </c>
      <c r="Q1406" s="3" t="s">
        <v>36</v>
      </c>
      <c r="R1406" s="3" t="s">
        <v>74</v>
      </c>
      <c r="S1406" s="3"/>
      <c r="T1406" s="2">
        <v>3003</v>
      </c>
      <c r="U1406" s="3" t="s">
        <v>814</v>
      </c>
      <c r="V1406" s="3"/>
      <c r="W1406" s="3" t="s">
        <v>39</v>
      </c>
      <c r="X1406" s="3" t="s">
        <v>40</v>
      </c>
      <c r="Y1406" s="3"/>
      <c r="Z1406" s="3"/>
      <c r="AA1406" s="3" t="s">
        <v>41</v>
      </c>
    </row>
    <row r="1407" spans="1:27" x14ac:dyDescent="0.2">
      <c r="A1407" s="5">
        <v>4219</v>
      </c>
      <c r="B1407">
        <v>37862</v>
      </c>
      <c r="C1407" s="3"/>
      <c r="D1407" s="3" t="s">
        <v>2575</v>
      </c>
      <c r="E1407" s="3" t="s">
        <v>941</v>
      </c>
      <c r="F1407" s="3" t="s">
        <v>942</v>
      </c>
      <c r="G1407" s="3" t="s">
        <v>113</v>
      </c>
      <c r="H1407" s="3" t="s">
        <v>256</v>
      </c>
      <c r="I1407" s="3" t="s">
        <v>113</v>
      </c>
      <c r="J1407" s="3" t="s">
        <v>48</v>
      </c>
      <c r="K1407" s="3" t="s">
        <v>114</v>
      </c>
      <c r="L1407" s="3" t="s">
        <v>115</v>
      </c>
      <c r="M1407" t="b">
        <v>1</v>
      </c>
      <c r="N1407" s="3" t="s">
        <v>73</v>
      </c>
      <c r="O1407" s="3" t="s">
        <v>942</v>
      </c>
      <c r="P1407" s="3" t="s">
        <v>942</v>
      </c>
      <c r="Q1407" s="3" t="s">
        <v>36</v>
      </c>
      <c r="R1407" s="3" t="s">
        <v>74</v>
      </c>
      <c r="S1407" s="3"/>
      <c r="T1407" s="2">
        <v>3003</v>
      </c>
      <c r="U1407" s="3" t="s">
        <v>814</v>
      </c>
      <c r="V1407" s="3"/>
      <c r="W1407" s="3" t="s">
        <v>39</v>
      </c>
      <c r="X1407" s="3" t="s">
        <v>40</v>
      </c>
      <c r="Y1407" s="3"/>
      <c r="Z1407" s="3"/>
      <c r="AA1407" s="3" t="s">
        <v>41</v>
      </c>
    </row>
    <row r="1408" spans="1:27" x14ac:dyDescent="0.2">
      <c r="A1408" s="5">
        <v>4221</v>
      </c>
      <c r="B1408">
        <v>40227</v>
      </c>
      <c r="C1408" s="3"/>
      <c r="D1408" s="3" t="s">
        <v>2576</v>
      </c>
      <c r="E1408" s="3" t="s">
        <v>941</v>
      </c>
      <c r="F1408" s="3" t="s">
        <v>942</v>
      </c>
      <c r="G1408" s="3" t="s">
        <v>113</v>
      </c>
      <c r="H1408" s="3" t="s">
        <v>256</v>
      </c>
      <c r="I1408" s="3" t="s">
        <v>113</v>
      </c>
      <c r="J1408" s="3" t="s">
        <v>48</v>
      </c>
      <c r="K1408" s="3" t="s">
        <v>114</v>
      </c>
      <c r="L1408" s="3" t="s">
        <v>115</v>
      </c>
      <c r="M1408" t="b">
        <v>1</v>
      </c>
      <c r="N1408" s="3" t="s">
        <v>73</v>
      </c>
      <c r="O1408" s="3" t="s">
        <v>942</v>
      </c>
      <c r="P1408" s="3" t="s">
        <v>942</v>
      </c>
      <c r="Q1408" s="3" t="s">
        <v>36</v>
      </c>
      <c r="R1408" s="3" t="s">
        <v>74</v>
      </c>
      <c r="S1408" s="3"/>
      <c r="T1408" s="2">
        <v>3003</v>
      </c>
      <c r="U1408" s="3" t="s">
        <v>814</v>
      </c>
      <c r="V1408" s="3"/>
      <c r="W1408" s="3" t="s">
        <v>39</v>
      </c>
      <c r="X1408" s="3" t="s">
        <v>40</v>
      </c>
      <c r="Y1408" s="3"/>
      <c r="Z1408" s="3"/>
      <c r="AA1408" s="3" t="s">
        <v>41</v>
      </c>
    </row>
    <row r="1409" spans="1:27" x14ac:dyDescent="0.2">
      <c r="A1409" s="5">
        <v>4222</v>
      </c>
      <c r="B1409">
        <v>39651</v>
      </c>
      <c r="C1409" s="3"/>
      <c r="D1409" s="3" t="s">
        <v>2577</v>
      </c>
      <c r="E1409" s="3" t="s">
        <v>941</v>
      </c>
      <c r="F1409" s="3" t="s">
        <v>2551</v>
      </c>
      <c r="G1409" s="3" t="s">
        <v>113</v>
      </c>
      <c r="H1409" s="3" t="s">
        <v>256</v>
      </c>
      <c r="I1409" s="3" t="s">
        <v>113</v>
      </c>
      <c r="J1409" s="3" t="s">
        <v>48</v>
      </c>
      <c r="K1409" s="3" t="s">
        <v>114</v>
      </c>
      <c r="L1409" s="3" t="s">
        <v>115</v>
      </c>
      <c r="M1409" t="b">
        <v>0</v>
      </c>
      <c r="N1409" s="3" t="s">
        <v>73</v>
      </c>
      <c r="O1409" s="3" t="s">
        <v>2551</v>
      </c>
      <c r="P1409" s="3" t="s">
        <v>2551</v>
      </c>
      <c r="Q1409" s="3" t="s">
        <v>36</v>
      </c>
      <c r="R1409" s="3" t="s">
        <v>74</v>
      </c>
      <c r="S1409" s="3"/>
      <c r="T1409" s="2">
        <v>3003</v>
      </c>
      <c r="U1409" s="3" t="s">
        <v>814</v>
      </c>
      <c r="V1409" s="3"/>
      <c r="W1409" s="3" t="s">
        <v>39</v>
      </c>
      <c r="X1409" s="3" t="s">
        <v>40</v>
      </c>
      <c r="Y1409" s="3"/>
      <c r="Z1409" s="3"/>
      <c r="AA1409" s="3" t="s">
        <v>986</v>
      </c>
    </row>
    <row r="1410" spans="1:27" x14ac:dyDescent="0.2">
      <c r="A1410" s="5">
        <v>4223</v>
      </c>
      <c r="B1410">
        <v>40013</v>
      </c>
      <c r="C1410" s="3"/>
      <c r="D1410" s="3" t="s">
        <v>2578</v>
      </c>
      <c r="E1410" s="3" t="s">
        <v>941</v>
      </c>
      <c r="F1410" s="3" t="s">
        <v>942</v>
      </c>
      <c r="G1410" s="3" t="s">
        <v>113</v>
      </c>
      <c r="H1410" s="3" t="s">
        <v>256</v>
      </c>
      <c r="I1410" s="3" t="s">
        <v>113</v>
      </c>
      <c r="J1410" s="3" t="s">
        <v>48</v>
      </c>
      <c r="K1410" s="3" t="s">
        <v>114</v>
      </c>
      <c r="L1410" s="3" t="s">
        <v>115</v>
      </c>
      <c r="M1410" t="b">
        <v>1</v>
      </c>
      <c r="N1410" s="3" t="s">
        <v>73</v>
      </c>
      <c r="O1410" s="3" t="s">
        <v>942</v>
      </c>
      <c r="P1410" s="3" t="s">
        <v>942</v>
      </c>
      <c r="Q1410" s="3" t="s">
        <v>36</v>
      </c>
      <c r="R1410" s="3" t="s">
        <v>74</v>
      </c>
      <c r="S1410" s="3"/>
      <c r="T1410" s="2">
        <v>3003</v>
      </c>
      <c r="U1410" s="3" t="s">
        <v>814</v>
      </c>
      <c r="V1410" s="3"/>
      <c r="W1410" s="3" t="s">
        <v>39</v>
      </c>
      <c r="X1410" s="3" t="s">
        <v>40</v>
      </c>
      <c r="Y1410" s="3"/>
      <c r="Z1410" s="3"/>
      <c r="AA1410" s="3" t="s">
        <v>41</v>
      </c>
    </row>
    <row r="1411" spans="1:27" x14ac:dyDescent="0.2">
      <c r="A1411" s="5">
        <v>4224</v>
      </c>
      <c r="B1411">
        <v>39564</v>
      </c>
      <c r="C1411" s="3"/>
      <c r="D1411" s="3" t="s">
        <v>2579</v>
      </c>
      <c r="E1411" s="3" t="s">
        <v>941</v>
      </c>
      <c r="F1411" s="3" t="s">
        <v>942</v>
      </c>
      <c r="G1411" s="3" t="s">
        <v>113</v>
      </c>
      <c r="H1411" s="3" t="s">
        <v>256</v>
      </c>
      <c r="I1411" s="3" t="s">
        <v>113</v>
      </c>
      <c r="J1411" s="3" t="s">
        <v>48</v>
      </c>
      <c r="K1411" s="3" t="s">
        <v>114</v>
      </c>
      <c r="L1411" s="3" t="s">
        <v>115</v>
      </c>
      <c r="M1411" t="b">
        <v>1</v>
      </c>
      <c r="N1411" s="3" t="s">
        <v>73</v>
      </c>
      <c r="O1411" s="3" t="s">
        <v>942</v>
      </c>
      <c r="P1411" s="3" t="s">
        <v>942</v>
      </c>
      <c r="Q1411" s="3" t="s">
        <v>36</v>
      </c>
      <c r="R1411" s="3" t="s">
        <v>74</v>
      </c>
      <c r="S1411" s="3"/>
      <c r="T1411" s="2">
        <v>3003</v>
      </c>
      <c r="U1411" s="3" t="s">
        <v>814</v>
      </c>
      <c r="V1411" s="3"/>
      <c r="W1411" s="3" t="s">
        <v>39</v>
      </c>
      <c r="X1411" s="3" t="s">
        <v>40</v>
      </c>
      <c r="Y1411" s="3"/>
      <c r="Z1411" s="3"/>
      <c r="AA1411" s="3" t="s">
        <v>41</v>
      </c>
    </row>
    <row r="1412" spans="1:27" x14ac:dyDescent="0.2">
      <c r="A1412" s="5">
        <v>4225</v>
      </c>
      <c r="B1412">
        <v>39237</v>
      </c>
      <c r="C1412" s="3"/>
      <c r="D1412" s="3" t="s">
        <v>2580</v>
      </c>
      <c r="E1412" s="3" t="s">
        <v>941</v>
      </c>
      <c r="F1412" s="3" t="s">
        <v>2551</v>
      </c>
      <c r="G1412" s="3" t="s">
        <v>113</v>
      </c>
      <c r="H1412" s="3" t="s">
        <v>256</v>
      </c>
      <c r="I1412" s="3" t="s">
        <v>113</v>
      </c>
      <c r="J1412" s="3" t="s">
        <v>48</v>
      </c>
      <c r="K1412" s="3" t="s">
        <v>114</v>
      </c>
      <c r="L1412" s="3" t="s">
        <v>115</v>
      </c>
      <c r="M1412" t="b">
        <v>0</v>
      </c>
      <c r="N1412" s="3" t="s">
        <v>73</v>
      </c>
      <c r="O1412" s="3" t="s">
        <v>2551</v>
      </c>
      <c r="P1412" s="3" t="s">
        <v>2551</v>
      </c>
      <c r="Q1412" s="3" t="s">
        <v>36</v>
      </c>
      <c r="R1412" s="3" t="s">
        <v>74</v>
      </c>
      <c r="S1412" s="3"/>
      <c r="T1412" s="2">
        <v>3003</v>
      </c>
      <c r="U1412" s="3" t="s">
        <v>814</v>
      </c>
      <c r="V1412" s="3"/>
      <c r="W1412" s="3" t="s">
        <v>39</v>
      </c>
      <c r="X1412" s="3" t="s">
        <v>40</v>
      </c>
      <c r="Y1412" s="3"/>
      <c r="Z1412" s="3"/>
      <c r="AA1412" s="3" t="s">
        <v>986</v>
      </c>
    </row>
    <row r="1413" spans="1:27" x14ac:dyDescent="0.2">
      <c r="A1413" s="5">
        <v>4226</v>
      </c>
      <c r="B1413">
        <v>37641</v>
      </c>
      <c r="C1413" s="3"/>
      <c r="D1413" s="3" t="s">
        <v>2581</v>
      </c>
      <c r="E1413" s="3" t="s">
        <v>941</v>
      </c>
      <c r="F1413" s="3" t="s">
        <v>942</v>
      </c>
      <c r="G1413" s="3" t="s">
        <v>113</v>
      </c>
      <c r="H1413" s="3" t="s">
        <v>256</v>
      </c>
      <c r="I1413" s="3" t="s">
        <v>113</v>
      </c>
      <c r="J1413" s="3" t="s">
        <v>48</v>
      </c>
      <c r="K1413" s="3" t="s">
        <v>114</v>
      </c>
      <c r="L1413" s="3" t="s">
        <v>115</v>
      </c>
      <c r="M1413" t="b">
        <v>1</v>
      </c>
      <c r="N1413" s="3" t="s">
        <v>73</v>
      </c>
      <c r="O1413" s="3" t="s">
        <v>942</v>
      </c>
      <c r="P1413" s="3" t="s">
        <v>942</v>
      </c>
      <c r="Q1413" s="3" t="s">
        <v>36</v>
      </c>
      <c r="R1413" s="3" t="s">
        <v>74</v>
      </c>
      <c r="S1413" s="3"/>
      <c r="T1413" s="2">
        <v>3003</v>
      </c>
      <c r="U1413" s="3" t="s">
        <v>814</v>
      </c>
      <c r="V1413" s="3"/>
      <c r="W1413" s="3" t="s">
        <v>39</v>
      </c>
      <c r="X1413" s="3" t="s">
        <v>40</v>
      </c>
      <c r="Y1413" s="3"/>
      <c r="Z1413" s="3"/>
      <c r="AA1413" s="3" t="s">
        <v>41</v>
      </c>
    </row>
    <row r="1414" spans="1:27" x14ac:dyDescent="0.2">
      <c r="A1414" s="5">
        <v>4227</v>
      </c>
      <c r="B1414">
        <v>37744</v>
      </c>
      <c r="C1414" s="3"/>
      <c r="D1414" s="3" t="s">
        <v>2582</v>
      </c>
      <c r="E1414" s="3" t="s">
        <v>941</v>
      </c>
      <c r="F1414" s="3" t="s">
        <v>2551</v>
      </c>
      <c r="G1414" s="3" t="s">
        <v>113</v>
      </c>
      <c r="H1414" s="3" t="s">
        <v>256</v>
      </c>
      <c r="I1414" s="3" t="s">
        <v>113</v>
      </c>
      <c r="J1414" s="3" t="s">
        <v>48</v>
      </c>
      <c r="K1414" s="3" t="s">
        <v>114</v>
      </c>
      <c r="L1414" s="3" t="s">
        <v>115</v>
      </c>
      <c r="M1414" t="b">
        <v>0</v>
      </c>
      <c r="N1414" s="3" t="s">
        <v>73</v>
      </c>
      <c r="O1414" s="3" t="s">
        <v>2551</v>
      </c>
      <c r="P1414" s="3" t="s">
        <v>2551</v>
      </c>
      <c r="Q1414" s="3" t="s">
        <v>36</v>
      </c>
      <c r="R1414" s="3" t="s">
        <v>74</v>
      </c>
      <c r="S1414" s="3"/>
      <c r="T1414" s="2">
        <v>3003</v>
      </c>
      <c r="U1414" s="3" t="s">
        <v>814</v>
      </c>
      <c r="V1414" s="3"/>
      <c r="W1414" s="3" t="s">
        <v>39</v>
      </c>
      <c r="X1414" s="3" t="s">
        <v>40</v>
      </c>
      <c r="Y1414" s="3"/>
      <c r="Z1414" s="3"/>
      <c r="AA1414" s="3" t="s">
        <v>986</v>
      </c>
    </row>
    <row r="1415" spans="1:27" x14ac:dyDescent="0.2">
      <c r="A1415" s="5">
        <v>4228</v>
      </c>
      <c r="B1415">
        <v>38646</v>
      </c>
      <c r="C1415" s="3"/>
      <c r="D1415" s="3" t="s">
        <v>2583</v>
      </c>
      <c r="E1415" s="3" t="s">
        <v>941</v>
      </c>
      <c r="F1415" s="3" t="s">
        <v>2551</v>
      </c>
      <c r="G1415" s="3" t="s">
        <v>113</v>
      </c>
      <c r="H1415" s="3" t="s">
        <v>256</v>
      </c>
      <c r="I1415" s="3" t="s">
        <v>113</v>
      </c>
      <c r="J1415" s="3" t="s">
        <v>48</v>
      </c>
      <c r="K1415" s="3" t="s">
        <v>114</v>
      </c>
      <c r="L1415" s="3" t="s">
        <v>115</v>
      </c>
      <c r="M1415" t="b">
        <v>0</v>
      </c>
      <c r="N1415" s="3" t="s">
        <v>73</v>
      </c>
      <c r="O1415" s="3" t="s">
        <v>2551</v>
      </c>
      <c r="P1415" s="3" t="s">
        <v>2551</v>
      </c>
      <c r="Q1415" s="3" t="s">
        <v>36</v>
      </c>
      <c r="R1415" s="3" t="s">
        <v>74</v>
      </c>
      <c r="S1415" s="3"/>
      <c r="T1415" s="2">
        <v>3003</v>
      </c>
      <c r="U1415" s="3" t="s">
        <v>814</v>
      </c>
      <c r="V1415" s="3"/>
      <c r="W1415" s="3" t="s">
        <v>39</v>
      </c>
      <c r="X1415" s="3" t="s">
        <v>40</v>
      </c>
      <c r="Y1415" s="3"/>
      <c r="Z1415" s="3"/>
      <c r="AA1415" s="3" t="s">
        <v>986</v>
      </c>
    </row>
    <row r="1416" spans="1:27" x14ac:dyDescent="0.2">
      <c r="A1416" s="5">
        <v>4231</v>
      </c>
      <c r="B1416">
        <v>37716</v>
      </c>
      <c r="C1416" s="3"/>
      <c r="D1416" s="3" t="s">
        <v>2584</v>
      </c>
      <c r="E1416" s="3" t="s">
        <v>941</v>
      </c>
      <c r="F1416" s="3" t="s">
        <v>942</v>
      </c>
      <c r="G1416" s="3" t="s">
        <v>113</v>
      </c>
      <c r="H1416" s="3" t="s">
        <v>256</v>
      </c>
      <c r="I1416" s="3" t="s">
        <v>113</v>
      </c>
      <c r="J1416" s="3" t="s">
        <v>48</v>
      </c>
      <c r="K1416" s="3" t="s">
        <v>114</v>
      </c>
      <c r="L1416" s="3" t="s">
        <v>115</v>
      </c>
      <c r="M1416" t="b">
        <v>1</v>
      </c>
      <c r="N1416" s="3" t="s">
        <v>73</v>
      </c>
      <c r="O1416" s="3" t="s">
        <v>942</v>
      </c>
      <c r="P1416" s="3" t="s">
        <v>942</v>
      </c>
      <c r="Q1416" s="3" t="s">
        <v>36</v>
      </c>
      <c r="R1416" s="3" t="s">
        <v>74</v>
      </c>
      <c r="S1416" s="3"/>
      <c r="T1416" s="2">
        <v>3000</v>
      </c>
      <c r="U1416" s="3" t="s">
        <v>814</v>
      </c>
      <c r="V1416" s="3"/>
      <c r="W1416" s="3" t="s">
        <v>39</v>
      </c>
      <c r="X1416" s="3" t="s">
        <v>40</v>
      </c>
      <c r="Y1416" s="3"/>
      <c r="Z1416" s="3"/>
      <c r="AA1416" s="3" t="s">
        <v>41</v>
      </c>
    </row>
    <row r="1417" spans="1:27" x14ac:dyDescent="0.2">
      <c r="A1417" s="5">
        <v>4232</v>
      </c>
      <c r="B1417">
        <v>39454</v>
      </c>
      <c r="C1417" s="3"/>
      <c r="D1417" s="3" t="s">
        <v>2585</v>
      </c>
      <c r="E1417" s="3" t="s">
        <v>941</v>
      </c>
      <c r="F1417" s="3" t="s">
        <v>942</v>
      </c>
      <c r="G1417" s="3" t="s">
        <v>113</v>
      </c>
      <c r="H1417" s="3" t="s">
        <v>256</v>
      </c>
      <c r="I1417" s="3" t="s">
        <v>113</v>
      </c>
      <c r="J1417" s="3" t="s">
        <v>48</v>
      </c>
      <c r="K1417" s="3" t="s">
        <v>114</v>
      </c>
      <c r="L1417" s="3" t="s">
        <v>115</v>
      </c>
      <c r="M1417" t="b">
        <v>1</v>
      </c>
      <c r="N1417" s="3" t="s">
        <v>73</v>
      </c>
      <c r="O1417" s="3" t="s">
        <v>942</v>
      </c>
      <c r="P1417" s="3" t="s">
        <v>942</v>
      </c>
      <c r="Q1417" s="3" t="s">
        <v>36</v>
      </c>
      <c r="R1417" s="3" t="s">
        <v>74</v>
      </c>
      <c r="S1417" s="3"/>
      <c r="T1417" s="2">
        <v>3003</v>
      </c>
      <c r="U1417" s="3" t="s">
        <v>814</v>
      </c>
      <c r="V1417" s="3"/>
      <c r="W1417" s="3" t="s">
        <v>39</v>
      </c>
      <c r="X1417" s="3" t="s">
        <v>40</v>
      </c>
      <c r="Y1417" s="3"/>
      <c r="Z1417" s="3"/>
      <c r="AA1417" s="3" t="s">
        <v>41</v>
      </c>
    </row>
    <row r="1418" spans="1:27" x14ac:dyDescent="0.2">
      <c r="A1418" s="5">
        <v>4233</v>
      </c>
      <c r="B1418">
        <v>37604</v>
      </c>
      <c r="C1418" s="3"/>
      <c r="D1418" s="3" t="s">
        <v>2586</v>
      </c>
      <c r="E1418" s="3" t="s">
        <v>941</v>
      </c>
      <c r="F1418" s="3" t="s">
        <v>2551</v>
      </c>
      <c r="G1418" s="3" t="s">
        <v>113</v>
      </c>
      <c r="H1418" s="3" t="s">
        <v>256</v>
      </c>
      <c r="I1418" s="3" t="s">
        <v>113</v>
      </c>
      <c r="J1418" s="3" t="s">
        <v>48</v>
      </c>
      <c r="K1418" s="3" t="s">
        <v>114</v>
      </c>
      <c r="L1418" s="3" t="s">
        <v>115</v>
      </c>
      <c r="M1418" t="b">
        <v>0</v>
      </c>
      <c r="N1418" s="3" t="s">
        <v>73</v>
      </c>
      <c r="O1418" s="3" t="s">
        <v>2551</v>
      </c>
      <c r="P1418" s="3" t="s">
        <v>2551</v>
      </c>
      <c r="Q1418" s="3" t="s">
        <v>36</v>
      </c>
      <c r="R1418" s="3" t="s">
        <v>74</v>
      </c>
      <c r="S1418" s="3"/>
      <c r="T1418" s="2">
        <v>3003</v>
      </c>
      <c r="U1418" s="3" t="s">
        <v>814</v>
      </c>
      <c r="V1418" s="3"/>
      <c r="W1418" s="3" t="s">
        <v>39</v>
      </c>
      <c r="X1418" s="3" t="s">
        <v>40</v>
      </c>
      <c r="Y1418" s="3"/>
      <c r="Z1418" s="3"/>
      <c r="AA1418" s="3" t="s">
        <v>986</v>
      </c>
    </row>
    <row r="1419" spans="1:27" x14ac:dyDescent="0.2">
      <c r="A1419" s="5">
        <v>4234</v>
      </c>
      <c r="B1419">
        <v>39604</v>
      </c>
      <c r="C1419" s="3"/>
      <c r="D1419" s="3" t="s">
        <v>2587</v>
      </c>
      <c r="E1419" s="3" t="s">
        <v>941</v>
      </c>
      <c r="F1419" s="3" t="s">
        <v>942</v>
      </c>
      <c r="G1419" s="3" t="s">
        <v>113</v>
      </c>
      <c r="H1419" s="3" t="s">
        <v>256</v>
      </c>
      <c r="I1419" s="3" t="s">
        <v>113</v>
      </c>
      <c r="J1419" s="3" t="s">
        <v>48</v>
      </c>
      <c r="K1419" s="3" t="s">
        <v>114</v>
      </c>
      <c r="L1419" s="3" t="s">
        <v>115</v>
      </c>
      <c r="M1419" t="b">
        <v>1</v>
      </c>
      <c r="N1419" s="3" t="s">
        <v>73</v>
      </c>
      <c r="O1419" s="3" t="s">
        <v>942</v>
      </c>
      <c r="P1419" s="3" t="s">
        <v>942</v>
      </c>
      <c r="Q1419" s="3" t="s">
        <v>36</v>
      </c>
      <c r="R1419" s="3" t="s">
        <v>74</v>
      </c>
      <c r="S1419" s="3"/>
      <c r="T1419" s="2">
        <v>3003</v>
      </c>
      <c r="U1419" s="3" t="s">
        <v>814</v>
      </c>
      <c r="V1419" s="3"/>
      <c r="W1419" s="3" t="s">
        <v>39</v>
      </c>
      <c r="X1419" s="3" t="s">
        <v>40</v>
      </c>
      <c r="Y1419" s="3"/>
      <c r="Z1419" s="3"/>
      <c r="AA1419" s="3" t="s">
        <v>41</v>
      </c>
    </row>
    <row r="1420" spans="1:27" x14ac:dyDescent="0.2">
      <c r="A1420" s="5">
        <v>4235</v>
      </c>
      <c r="B1420">
        <v>39165</v>
      </c>
      <c r="C1420" s="3"/>
      <c r="D1420" s="3" t="s">
        <v>2588</v>
      </c>
      <c r="E1420" s="3" t="s">
        <v>941</v>
      </c>
      <c r="F1420" s="3" t="s">
        <v>2551</v>
      </c>
      <c r="G1420" s="3" t="s">
        <v>113</v>
      </c>
      <c r="H1420" s="3" t="s">
        <v>256</v>
      </c>
      <c r="I1420" s="3" t="s">
        <v>113</v>
      </c>
      <c r="J1420" s="3" t="s">
        <v>48</v>
      </c>
      <c r="K1420" s="3" t="s">
        <v>114</v>
      </c>
      <c r="L1420" s="3" t="s">
        <v>115</v>
      </c>
      <c r="M1420" t="b">
        <v>0</v>
      </c>
      <c r="N1420" s="3" t="s">
        <v>73</v>
      </c>
      <c r="O1420" s="3" t="s">
        <v>2551</v>
      </c>
      <c r="P1420" s="3" t="s">
        <v>2551</v>
      </c>
      <c r="Q1420" s="3" t="s">
        <v>36</v>
      </c>
      <c r="R1420" s="3" t="s">
        <v>74</v>
      </c>
      <c r="S1420" s="3"/>
      <c r="T1420" s="2">
        <v>3003</v>
      </c>
      <c r="U1420" s="3" t="s">
        <v>814</v>
      </c>
      <c r="V1420" s="3"/>
      <c r="W1420" s="3" t="s">
        <v>39</v>
      </c>
      <c r="X1420" s="3" t="s">
        <v>40</v>
      </c>
      <c r="Y1420" s="3"/>
      <c r="Z1420" s="3"/>
      <c r="AA1420" s="3" t="s">
        <v>986</v>
      </c>
    </row>
    <row r="1421" spans="1:27" x14ac:dyDescent="0.2">
      <c r="A1421" s="5">
        <v>4236</v>
      </c>
      <c r="B1421">
        <v>40387</v>
      </c>
      <c r="C1421" s="3"/>
      <c r="D1421" s="3" t="s">
        <v>2589</v>
      </c>
      <c r="E1421" s="3" t="s">
        <v>941</v>
      </c>
      <c r="F1421" s="3" t="s">
        <v>942</v>
      </c>
      <c r="G1421" s="3" t="s">
        <v>113</v>
      </c>
      <c r="H1421" s="3" t="s">
        <v>256</v>
      </c>
      <c r="I1421" s="3" t="s">
        <v>113</v>
      </c>
      <c r="J1421" s="3" t="s">
        <v>48</v>
      </c>
      <c r="K1421" s="3" t="s">
        <v>114</v>
      </c>
      <c r="L1421" s="3" t="s">
        <v>115</v>
      </c>
      <c r="M1421" t="b">
        <v>1</v>
      </c>
      <c r="N1421" s="3" t="s">
        <v>73</v>
      </c>
      <c r="O1421" s="3" t="s">
        <v>942</v>
      </c>
      <c r="P1421" s="3" t="s">
        <v>942</v>
      </c>
      <c r="Q1421" s="3" t="s">
        <v>36</v>
      </c>
      <c r="R1421" s="3" t="s">
        <v>74</v>
      </c>
      <c r="S1421" s="3"/>
      <c r="T1421" s="2">
        <v>3003</v>
      </c>
      <c r="U1421" s="3" t="s">
        <v>814</v>
      </c>
      <c r="V1421" s="3"/>
      <c r="W1421" s="3" t="s">
        <v>39</v>
      </c>
      <c r="X1421" s="3" t="s">
        <v>40</v>
      </c>
      <c r="Y1421" s="3"/>
      <c r="Z1421" s="3"/>
      <c r="AA1421" s="3" t="s">
        <v>41</v>
      </c>
    </row>
    <row r="1422" spans="1:27" x14ac:dyDescent="0.2">
      <c r="A1422" s="5">
        <v>4237</v>
      </c>
      <c r="B1422">
        <v>40580</v>
      </c>
      <c r="C1422" s="3"/>
      <c r="D1422" s="3" t="s">
        <v>2590</v>
      </c>
      <c r="E1422" s="3" t="s">
        <v>941</v>
      </c>
      <c r="F1422" s="3" t="s">
        <v>942</v>
      </c>
      <c r="G1422" s="3" t="s">
        <v>113</v>
      </c>
      <c r="H1422" s="3" t="s">
        <v>256</v>
      </c>
      <c r="I1422" s="3" t="s">
        <v>113</v>
      </c>
      <c r="J1422" s="3" t="s">
        <v>48</v>
      </c>
      <c r="K1422" s="3" t="s">
        <v>114</v>
      </c>
      <c r="L1422" s="3" t="s">
        <v>115</v>
      </c>
      <c r="M1422" t="b">
        <v>1</v>
      </c>
      <c r="N1422" s="3" t="s">
        <v>73</v>
      </c>
      <c r="O1422" s="3" t="s">
        <v>942</v>
      </c>
      <c r="P1422" s="3" t="s">
        <v>942</v>
      </c>
      <c r="Q1422" s="3" t="s">
        <v>36</v>
      </c>
      <c r="R1422" s="3" t="s">
        <v>74</v>
      </c>
      <c r="S1422" s="3"/>
      <c r="T1422" s="2"/>
      <c r="U1422" s="3" t="s">
        <v>814</v>
      </c>
      <c r="V1422" s="3"/>
      <c r="W1422" s="3" t="s">
        <v>39</v>
      </c>
      <c r="X1422" s="3" t="s">
        <v>40</v>
      </c>
      <c r="Y1422" s="3"/>
      <c r="Z1422" s="3"/>
      <c r="AA1422" s="3" t="s">
        <v>41</v>
      </c>
    </row>
    <row r="1423" spans="1:27" x14ac:dyDescent="0.2">
      <c r="A1423" s="5">
        <v>4238</v>
      </c>
      <c r="B1423">
        <v>40692</v>
      </c>
      <c r="C1423" s="3"/>
      <c r="D1423" s="3" t="s">
        <v>2591</v>
      </c>
      <c r="E1423" s="3" t="s">
        <v>941</v>
      </c>
      <c r="F1423" s="3" t="s">
        <v>942</v>
      </c>
      <c r="G1423" s="3" t="s">
        <v>113</v>
      </c>
      <c r="H1423" s="3" t="s">
        <v>256</v>
      </c>
      <c r="I1423" s="3" t="s">
        <v>113</v>
      </c>
      <c r="J1423" s="3" t="s">
        <v>48</v>
      </c>
      <c r="K1423" s="3" t="s">
        <v>114</v>
      </c>
      <c r="L1423" s="3" t="s">
        <v>115</v>
      </c>
      <c r="M1423" t="b">
        <v>1</v>
      </c>
      <c r="N1423" s="3" t="s">
        <v>73</v>
      </c>
      <c r="O1423" s="3" t="s">
        <v>942</v>
      </c>
      <c r="P1423" s="3" t="s">
        <v>942</v>
      </c>
      <c r="Q1423" s="3" t="s">
        <v>36</v>
      </c>
      <c r="R1423" s="3" t="s">
        <v>74</v>
      </c>
      <c r="S1423" s="3"/>
      <c r="T1423" s="2">
        <v>3003</v>
      </c>
      <c r="U1423" s="3" t="s">
        <v>814</v>
      </c>
      <c r="V1423" s="3"/>
      <c r="W1423" s="3" t="s">
        <v>39</v>
      </c>
      <c r="X1423" s="3" t="s">
        <v>40</v>
      </c>
      <c r="Y1423" s="3"/>
      <c r="Z1423" s="3"/>
      <c r="AA1423" s="3" t="s">
        <v>316</v>
      </c>
    </row>
    <row r="1424" spans="1:27" x14ac:dyDescent="0.2">
      <c r="A1424" s="5">
        <v>4239</v>
      </c>
      <c r="B1424">
        <v>35984</v>
      </c>
      <c r="C1424" s="3"/>
      <c r="D1424" s="3" t="s">
        <v>2592</v>
      </c>
      <c r="E1424" s="3" t="s">
        <v>941</v>
      </c>
      <c r="F1424" s="3" t="s">
        <v>942</v>
      </c>
      <c r="G1424" s="3" t="s">
        <v>113</v>
      </c>
      <c r="H1424" s="3" t="s">
        <v>256</v>
      </c>
      <c r="I1424" s="3" t="s">
        <v>113</v>
      </c>
      <c r="J1424" s="3" t="s">
        <v>48</v>
      </c>
      <c r="K1424" s="3" t="s">
        <v>114</v>
      </c>
      <c r="L1424" s="3" t="s">
        <v>115</v>
      </c>
      <c r="M1424" t="b">
        <v>1</v>
      </c>
      <c r="N1424" s="3" t="s">
        <v>73</v>
      </c>
      <c r="O1424" s="3" t="s">
        <v>942</v>
      </c>
      <c r="P1424" s="3" t="s">
        <v>942</v>
      </c>
      <c r="Q1424" s="3" t="s">
        <v>36</v>
      </c>
      <c r="R1424" s="3" t="s">
        <v>74</v>
      </c>
      <c r="S1424" s="3"/>
      <c r="T1424" s="2">
        <v>3000</v>
      </c>
      <c r="U1424" s="3" t="s">
        <v>814</v>
      </c>
      <c r="V1424" s="3"/>
      <c r="W1424" s="3" t="s">
        <v>39</v>
      </c>
      <c r="X1424" s="3" t="s">
        <v>40</v>
      </c>
      <c r="Y1424" s="3"/>
      <c r="Z1424" s="3"/>
      <c r="AA1424" s="3" t="s">
        <v>41</v>
      </c>
    </row>
    <row r="1425" spans="1:27" x14ac:dyDescent="0.2">
      <c r="A1425" s="5">
        <v>4241</v>
      </c>
      <c r="B1425">
        <v>38479</v>
      </c>
      <c r="C1425" s="3"/>
      <c r="D1425" s="3" t="s">
        <v>2593</v>
      </c>
      <c r="E1425" s="3" t="s">
        <v>941</v>
      </c>
      <c r="F1425" s="3" t="s">
        <v>942</v>
      </c>
      <c r="G1425" s="3" t="s">
        <v>113</v>
      </c>
      <c r="H1425" s="3" t="s">
        <v>256</v>
      </c>
      <c r="I1425" s="3" t="s">
        <v>113</v>
      </c>
      <c r="J1425" s="3" t="s">
        <v>48</v>
      </c>
      <c r="K1425" s="3" t="s">
        <v>114</v>
      </c>
      <c r="L1425" s="3" t="s">
        <v>115</v>
      </c>
      <c r="M1425" t="b">
        <v>1</v>
      </c>
      <c r="N1425" s="3" t="s">
        <v>73</v>
      </c>
      <c r="O1425" s="3" t="s">
        <v>942</v>
      </c>
      <c r="P1425" s="3" t="s">
        <v>942</v>
      </c>
      <c r="Q1425" s="3" t="s">
        <v>36</v>
      </c>
      <c r="R1425" s="3" t="s">
        <v>74</v>
      </c>
      <c r="S1425" s="3"/>
      <c r="T1425" s="2">
        <v>3003</v>
      </c>
      <c r="U1425" s="3" t="s">
        <v>814</v>
      </c>
      <c r="V1425" s="3"/>
      <c r="W1425" s="3" t="s">
        <v>39</v>
      </c>
      <c r="X1425" s="3" t="s">
        <v>40</v>
      </c>
      <c r="Y1425" s="3"/>
      <c r="Z1425" s="3"/>
      <c r="AA1425" s="3" t="s">
        <v>41</v>
      </c>
    </row>
    <row r="1426" spans="1:27" x14ac:dyDescent="0.2">
      <c r="A1426" s="5">
        <v>4242</v>
      </c>
      <c r="B1426">
        <v>38566</v>
      </c>
      <c r="C1426" s="3"/>
      <c r="D1426" s="3" t="s">
        <v>2594</v>
      </c>
      <c r="E1426" s="3" t="s">
        <v>941</v>
      </c>
      <c r="F1426" s="3" t="s">
        <v>942</v>
      </c>
      <c r="G1426" s="3" t="s">
        <v>113</v>
      </c>
      <c r="H1426" s="3" t="s">
        <v>256</v>
      </c>
      <c r="I1426" s="3" t="s">
        <v>113</v>
      </c>
      <c r="J1426" s="3" t="s">
        <v>48</v>
      </c>
      <c r="K1426" s="3" t="s">
        <v>114</v>
      </c>
      <c r="L1426" s="3" t="s">
        <v>115</v>
      </c>
      <c r="M1426" t="b">
        <v>1</v>
      </c>
      <c r="N1426" s="3" t="s">
        <v>73</v>
      </c>
      <c r="O1426" s="3" t="s">
        <v>942</v>
      </c>
      <c r="P1426" s="3" t="s">
        <v>942</v>
      </c>
      <c r="Q1426" s="3" t="s">
        <v>36</v>
      </c>
      <c r="R1426" s="3" t="s">
        <v>74</v>
      </c>
      <c r="S1426" s="3"/>
      <c r="T1426" s="2">
        <v>3003</v>
      </c>
      <c r="U1426" s="3" t="s">
        <v>814</v>
      </c>
      <c r="V1426" s="3"/>
      <c r="W1426" s="3" t="s">
        <v>39</v>
      </c>
      <c r="X1426" s="3" t="s">
        <v>40</v>
      </c>
      <c r="Y1426" s="3"/>
      <c r="Z1426" s="3"/>
      <c r="AA1426" s="3" t="s">
        <v>41</v>
      </c>
    </row>
    <row r="1427" spans="1:27" x14ac:dyDescent="0.2">
      <c r="A1427" s="5">
        <v>4243</v>
      </c>
      <c r="B1427">
        <v>39291</v>
      </c>
      <c r="C1427" s="3"/>
      <c r="D1427" s="3" t="s">
        <v>2595</v>
      </c>
      <c r="E1427" s="3" t="s">
        <v>941</v>
      </c>
      <c r="F1427" s="3" t="s">
        <v>942</v>
      </c>
      <c r="G1427" s="3" t="s">
        <v>113</v>
      </c>
      <c r="H1427" s="3" t="s">
        <v>256</v>
      </c>
      <c r="I1427" s="3" t="s">
        <v>113</v>
      </c>
      <c r="J1427" s="3" t="s">
        <v>48</v>
      </c>
      <c r="K1427" s="3" t="s">
        <v>114</v>
      </c>
      <c r="L1427" s="3" t="s">
        <v>115</v>
      </c>
      <c r="M1427" t="b">
        <v>1</v>
      </c>
      <c r="N1427" s="3" t="s">
        <v>73</v>
      </c>
      <c r="O1427" s="3" t="s">
        <v>942</v>
      </c>
      <c r="P1427" s="3" t="s">
        <v>942</v>
      </c>
      <c r="Q1427" s="3" t="s">
        <v>36</v>
      </c>
      <c r="R1427" s="3" t="s">
        <v>74</v>
      </c>
      <c r="S1427" s="3"/>
      <c r="T1427" s="2">
        <v>3003</v>
      </c>
      <c r="U1427" s="3" t="s">
        <v>814</v>
      </c>
      <c r="V1427" s="3"/>
      <c r="W1427" s="3" t="s">
        <v>39</v>
      </c>
      <c r="X1427" s="3" t="s">
        <v>40</v>
      </c>
      <c r="Y1427" s="3"/>
      <c r="Z1427" s="3"/>
      <c r="AA1427" s="3" t="s">
        <v>41</v>
      </c>
    </row>
    <row r="1428" spans="1:27" x14ac:dyDescent="0.2">
      <c r="A1428" s="5">
        <v>4245</v>
      </c>
      <c r="B1428">
        <v>38900</v>
      </c>
      <c r="C1428" s="3"/>
      <c r="D1428" s="3" t="s">
        <v>2596</v>
      </c>
      <c r="E1428" s="3" t="s">
        <v>941</v>
      </c>
      <c r="F1428" s="3" t="s">
        <v>942</v>
      </c>
      <c r="G1428" s="3" t="s">
        <v>113</v>
      </c>
      <c r="H1428" s="3" t="s">
        <v>256</v>
      </c>
      <c r="I1428" s="3" t="s">
        <v>113</v>
      </c>
      <c r="J1428" s="3" t="s">
        <v>48</v>
      </c>
      <c r="K1428" s="3" t="s">
        <v>114</v>
      </c>
      <c r="L1428" s="3" t="s">
        <v>115</v>
      </c>
      <c r="M1428" t="b">
        <v>1</v>
      </c>
      <c r="N1428" s="3" t="s">
        <v>73</v>
      </c>
      <c r="O1428" s="3" t="s">
        <v>942</v>
      </c>
      <c r="P1428" s="3" t="s">
        <v>942</v>
      </c>
      <c r="Q1428" s="3" t="s">
        <v>36</v>
      </c>
      <c r="R1428" s="3" t="s">
        <v>74</v>
      </c>
      <c r="S1428" s="3"/>
      <c r="T1428" s="2">
        <v>3003</v>
      </c>
      <c r="U1428" s="3" t="s">
        <v>814</v>
      </c>
      <c r="V1428" s="3"/>
      <c r="W1428" s="3" t="s">
        <v>39</v>
      </c>
      <c r="X1428" s="3" t="s">
        <v>40</v>
      </c>
      <c r="Y1428" s="3"/>
      <c r="Z1428" s="3"/>
      <c r="AA1428" s="3" t="s">
        <v>41</v>
      </c>
    </row>
    <row r="1429" spans="1:27" x14ac:dyDescent="0.2">
      <c r="A1429" s="5">
        <v>4246</v>
      </c>
      <c r="B1429">
        <v>38269</v>
      </c>
      <c r="C1429" s="3"/>
      <c r="D1429" s="3" t="s">
        <v>2597</v>
      </c>
      <c r="E1429" s="3" t="s">
        <v>941</v>
      </c>
      <c r="F1429" s="3" t="s">
        <v>942</v>
      </c>
      <c r="G1429" s="3" t="s">
        <v>113</v>
      </c>
      <c r="H1429" s="3" t="s">
        <v>256</v>
      </c>
      <c r="I1429" s="3" t="s">
        <v>113</v>
      </c>
      <c r="J1429" s="3" t="s">
        <v>48</v>
      </c>
      <c r="K1429" s="3" t="s">
        <v>114</v>
      </c>
      <c r="L1429" s="3" t="s">
        <v>115</v>
      </c>
      <c r="M1429" t="b">
        <v>0</v>
      </c>
      <c r="N1429" s="3" t="s">
        <v>73</v>
      </c>
      <c r="O1429" s="3" t="s">
        <v>942</v>
      </c>
      <c r="P1429" s="3" t="s">
        <v>942</v>
      </c>
      <c r="Q1429" s="3" t="s">
        <v>36</v>
      </c>
      <c r="R1429" s="3" t="s">
        <v>74</v>
      </c>
      <c r="S1429" s="3"/>
      <c r="T1429" s="2">
        <v>3003</v>
      </c>
      <c r="U1429" s="3" t="s">
        <v>814</v>
      </c>
      <c r="V1429" s="3"/>
      <c r="W1429" s="3" t="s">
        <v>39</v>
      </c>
      <c r="X1429" s="3" t="s">
        <v>40</v>
      </c>
      <c r="Y1429" s="3"/>
      <c r="Z1429" s="3"/>
      <c r="AA1429" s="3" t="s">
        <v>41</v>
      </c>
    </row>
    <row r="1430" spans="1:27" x14ac:dyDescent="0.2">
      <c r="A1430" s="5">
        <v>4247</v>
      </c>
      <c r="B1430">
        <v>40578</v>
      </c>
      <c r="C1430" s="3"/>
      <c r="D1430" s="3" t="s">
        <v>2598</v>
      </c>
      <c r="E1430" s="3" t="s">
        <v>941</v>
      </c>
      <c r="F1430" s="3" t="s">
        <v>2551</v>
      </c>
      <c r="G1430" s="3" t="s">
        <v>113</v>
      </c>
      <c r="H1430" s="3" t="s">
        <v>256</v>
      </c>
      <c r="I1430" s="3" t="s">
        <v>113</v>
      </c>
      <c r="J1430" s="3" t="s">
        <v>48</v>
      </c>
      <c r="K1430" s="3" t="s">
        <v>114</v>
      </c>
      <c r="L1430" s="3" t="s">
        <v>115</v>
      </c>
      <c r="M1430" t="b">
        <v>0</v>
      </c>
      <c r="N1430" s="3" t="s">
        <v>73</v>
      </c>
      <c r="O1430" s="3" t="s">
        <v>2551</v>
      </c>
      <c r="P1430" s="3" t="s">
        <v>2551</v>
      </c>
      <c r="Q1430" s="3" t="s">
        <v>36</v>
      </c>
      <c r="R1430" s="3" t="s">
        <v>74</v>
      </c>
      <c r="S1430" s="3"/>
      <c r="T1430" s="2">
        <v>3003</v>
      </c>
      <c r="U1430" s="3" t="s">
        <v>814</v>
      </c>
      <c r="V1430" s="3"/>
      <c r="W1430" s="3" t="s">
        <v>39</v>
      </c>
      <c r="X1430" s="3" t="s">
        <v>40</v>
      </c>
      <c r="Y1430" s="3"/>
      <c r="Z1430" s="3"/>
      <c r="AA1430" s="3" t="s">
        <v>986</v>
      </c>
    </row>
    <row r="1431" spans="1:27" x14ac:dyDescent="0.2">
      <c r="A1431" s="5">
        <v>4248</v>
      </c>
      <c r="B1431">
        <v>38703</v>
      </c>
      <c r="C1431" s="3"/>
      <c r="D1431" s="3" t="s">
        <v>2599</v>
      </c>
      <c r="E1431" s="3" t="s">
        <v>941</v>
      </c>
      <c r="F1431" s="3" t="s">
        <v>942</v>
      </c>
      <c r="G1431" s="3" t="s">
        <v>113</v>
      </c>
      <c r="H1431" s="3" t="s">
        <v>256</v>
      </c>
      <c r="I1431" s="3" t="s">
        <v>113</v>
      </c>
      <c r="J1431" s="3" t="s">
        <v>48</v>
      </c>
      <c r="K1431" s="3" t="s">
        <v>114</v>
      </c>
      <c r="L1431" s="3" t="s">
        <v>115</v>
      </c>
      <c r="M1431" t="b">
        <v>1</v>
      </c>
      <c r="N1431" s="3" t="s">
        <v>73</v>
      </c>
      <c r="O1431" s="3" t="s">
        <v>942</v>
      </c>
      <c r="P1431" s="3" t="s">
        <v>942</v>
      </c>
      <c r="Q1431" s="3" t="s">
        <v>36</v>
      </c>
      <c r="R1431" s="3" t="s">
        <v>74</v>
      </c>
      <c r="S1431" s="3"/>
      <c r="T1431" s="2">
        <v>3003</v>
      </c>
      <c r="U1431" s="3" t="s">
        <v>814</v>
      </c>
      <c r="V1431" s="3"/>
      <c r="W1431" s="3" t="s">
        <v>39</v>
      </c>
      <c r="X1431" s="3" t="s">
        <v>40</v>
      </c>
      <c r="Y1431" s="3"/>
      <c r="Z1431" s="3"/>
      <c r="AA1431" s="3" t="s">
        <v>41</v>
      </c>
    </row>
    <row r="1432" spans="1:27" x14ac:dyDescent="0.2">
      <c r="A1432" s="5">
        <v>4249</v>
      </c>
      <c r="B1432">
        <v>40534</v>
      </c>
      <c r="C1432" s="3"/>
      <c r="D1432" s="3" t="s">
        <v>2600</v>
      </c>
      <c r="E1432" s="3" t="s">
        <v>941</v>
      </c>
      <c r="F1432" s="3" t="s">
        <v>2551</v>
      </c>
      <c r="G1432" s="3" t="s">
        <v>113</v>
      </c>
      <c r="H1432" s="3" t="s">
        <v>256</v>
      </c>
      <c r="I1432" s="3" t="s">
        <v>113</v>
      </c>
      <c r="J1432" s="3" t="s">
        <v>48</v>
      </c>
      <c r="K1432" s="3" t="s">
        <v>114</v>
      </c>
      <c r="L1432" s="3" t="s">
        <v>115</v>
      </c>
      <c r="M1432" t="b">
        <v>0</v>
      </c>
      <c r="N1432" s="3" t="s">
        <v>73</v>
      </c>
      <c r="O1432" s="3" t="s">
        <v>2551</v>
      </c>
      <c r="P1432" s="3" t="s">
        <v>2551</v>
      </c>
      <c r="Q1432" s="3" t="s">
        <v>36</v>
      </c>
      <c r="R1432" s="3" t="s">
        <v>74</v>
      </c>
      <c r="S1432" s="3"/>
      <c r="T1432" s="2">
        <v>3003</v>
      </c>
      <c r="U1432" s="3" t="s">
        <v>814</v>
      </c>
      <c r="V1432" s="3"/>
      <c r="W1432" s="3" t="s">
        <v>39</v>
      </c>
      <c r="X1432" s="3" t="s">
        <v>40</v>
      </c>
      <c r="Y1432" s="3"/>
      <c r="Z1432" s="3"/>
      <c r="AA1432" s="3" t="s">
        <v>986</v>
      </c>
    </row>
    <row r="1433" spans="1:27" x14ac:dyDescent="0.2">
      <c r="A1433" s="5">
        <v>4250</v>
      </c>
      <c r="B1433">
        <v>40626</v>
      </c>
      <c r="C1433" s="3"/>
      <c r="D1433" s="3" t="s">
        <v>2601</v>
      </c>
      <c r="E1433" s="3" t="s">
        <v>941</v>
      </c>
      <c r="F1433" s="3" t="s">
        <v>942</v>
      </c>
      <c r="G1433" s="3" t="s">
        <v>113</v>
      </c>
      <c r="H1433" s="3" t="s">
        <v>256</v>
      </c>
      <c r="I1433" s="3" t="s">
        <v>113</v>
      </c>
      <c r="J1433" s="3" t="s">
        <v>48</v>
      </c>
      <c r="K1433" s="3" t="s">
        <v>114</v>
      </c>
      <c r="L1433" s="3" t="s">
        <v>115</v>
      </c>
      <c r="M1433" t="b">
        <v>1</v>
      </c>
      <c r="N1433" s="3" t="s">
        <v>73</v>
      </c>
      <c r="O1433" s="3" t="s">
        <v>942</v>
      </c>
      <c r="P1433" s="3" t="s">
        <v>942</v>
      </c>
      <c r="Q1433" s="3" t="s">
        <v>36</v>
      </c>
      <c r="R1433" s="3" t="s">
        <v>74</v>
      </c>
      <c r="S1433" s="3"/>
      <c r="T1433" s="2">
        <v>3003</v>
      </c>
      <c r="U1433" s="3" t="s">
        <v>814</v>
      </c>
      <c r="V1433" s="3"/>
      <c r="W1433" s="3" t="s">
        <v>39</v>
      </c>
      <c r="X1433" s="3" t="s">
        <v>40</v>
      </c>
      <c r="Y1433" s="3"/>
      <c r="Z1433" s="3"/>
      <c r="AA1433" s="3" t="s">
        <v>41</v>
      </c>
    </row>
    <row r="1434" spans="1:27" x14ac:dyDescent="0.2">
      <c r="A1434" s="5">
        <v>4251</v>
      </c>
      <c r="B1434">
        <v>40643</v>
      </c>
      <c r="C1434" s="3"/>
      <c r="D1434" s="3" t="s">
        <v>2602</v>
      </c>
      <c r="E1434" s="3" t="s">
        <v>941</v>
      </c>
      <c r="F1434" s="3" t="s">
        <v>942</v>
      </c>
      <c r="G1434" s="3" t="s">
        <v>831</v>
      </c>
      <c r="H1434" s="3" t="s">
        <v>256</v>
      </c>
      <c r="I1434" s="3" t="s">
        <v>831</v>
      </c>
      <c r="J1434" s="3" t="s">
        <v>48</v>
      </c>
      <c r="K1434" s="3" t="s">
        <v>114</v>
      </c>
      <c r="L1434" s="3" t="s">
        <v>115</v>
      </c>
      <c r="M1434" t="b">
        <v>1</v>
      </c>
      <c r="N1434" s="3" t="s">
        <v>73</v>
      </c>
      <c r="O1434" s="3" t="s">
        <v>942</v>
      </c>
      <c r="P1434" s="3" t="s">
        <v>942</v>
      </c>
      <c r="Q1434" s="3" t="s">
        <v>36</v>
      </c>
      <c r="R1434" s="3" t="s">
        <v>74</v>
      </c>
      <c r="S1434" s="3"/>
      <c r="T1434" s="2">
        <v>5057</v>
      </c>
      <c r="U1434" s="3" t="s">
        <v>814</v>
      </c>
      <c r="V1434" s="3"/>
      <c r="W1434" s="3" t="s">
        <v>39</v>
      </c>
      <c r="X1434" s="3" t="s">
        <v>40</v>
      </c>
      <c r="Y1434" s="3"/>
      <c r="Z1434" s="3"/>
      <c r="AA1434" s="3" t="s">
        <v>41</v>
      </c>
    </row>
    <row r="1435" spans="1:27" x14ac:dyDescent="0.2">
      <c r="A1435" s="5">
        <v>4252</v>
      </c>
      <c r="B1435">
        <v>38003</v>
      </c>
      <c r="C1435" s="3"/>
      <c r="D1435" s="3" t="s">
        <v>2603</v>
      </c>
      <c r="E1435" s="3" t="s">
        <v>941</v>
      </c>
      <c r="F1435" s="3" t="s">
        <v>2551</v>
      </c>
      <c r="G1435" s="3" t="s">
        <v>113</v>
      </c>
      <c r="H1435" s="3" t="s">
        <v>256</v>
      </c>
      <c r="I1435" s="3" t="s">
        <v>113</v>
      </c>
      <c r="J1435" s="3" t="s">
        <v>48</v>
      </c>
      <c r="K1435" s="3" t="s">
        <v>114</v>
      </c>
      <c r="L1435" s="3" t="s">
        <v>115</v>
      </c>
      <c r="M1435" t="b">
        <v>0</v>
      </c>
      <c r="N1435" s="3" t="s">
        <v>73</v>
      </c>
      <c r="O1435" s="3" t="s">
        <v>2551</v>
      </c>
      <c r="P1435" s="3" t="s">
        <v>2551</v>
      </c>
      <c r="Q1435" s="3" t="s">
        <v>36</v>
      </c>
      <c r="R1435" s="3" t="s">
        <v>74</v>
      </c>
      <c r="S1435" s="3"/>
      <c r="T1435" s="2">
        <v>3003</v>
      </c>
      <c r="U1435" s="3" t="s">
        <v>814</v>
      </c>
      <c r="V1435" s="3"/>
      <c r="W1435" s="3" t="s">
        <v>39</v>
      </c>
      <c r="X1435" s="3" t="s">
        <v>40</v>
      </c>
      <c r="Y1435" s="3"/>
      <c r="Z1435" s="3"/>
      <c r="AA1435" s="3" t="s">
        <v>986</v>
      </c>
    </row>
    <row r="1436" spans="1:27" x14ac:dyDescent="0.2">
      <c r="A1436" s="5">
        <v>4253</v>
      </c>
      <c r="B1436">
        <v>39282</v>
      </c>
      <c r="C1436" s="3"/>
      <c r="D1436" s="3" t="s">
        <v>2604</v>
      </c>
      <c r="E1436" s="3" t="s">
        <v>941</v>
      </c>
      <c r="F1436" s="3" t="s">
        <v>2551</v>
      </c>
      <c r="G1436" s="3" t="s">
        <v>113</v>
      </c>
      <c r="H1436" s="3" t="s">
        <v>256</v>
      </c>
      <c r="I1436" s="3" t="s">
        <v>113</v>
      </c>
      <c r="J1436" s="3" t="s">
        <v>48</v>
      </c>
      <c r="K1436" s="3" t="s">
        <v>114</v>
      </c>
      <c r="L1436" s="3" t="s">
        <v>115</v>
      </c>
      <c r="M1436" t="b">
        <v>0</v>
      </c>
      <c r="N1436" s="3" t="s">
        <v>73</v>
      </c>
      <c r="O1436" s="3" t="s">
        <v>2551</v>
      </c>
      <c r="P1436" s="3" t="s">
        <v>2551</v>
      </c>
      <c r="Q1436" s="3" t="s">
        <v>36</v>
      </c>
      <c r="R1436" s="3" t="s">
        <v>74</v>
      </c>
      <c r="S1436" s="3"/>
      <c r="T1436" s="2">
        <v>3003</v>
      </c>
      <c r="U1436" s="3" t="s">
        <v>814</v>
      </c>
      <c r="V1436" s="3"/>
      <c r="W1436" s="3" t="s">
        <v>39</v>
      </c>
      <c r="X1436" s="3" t="s">
        <v>40</v>
      </c>
      <c r="Y1436" s="3"/>
      <c r="Z1436" s="3"/>
      <c r="AA1436" s="3" t="s">
        <v>986</v>
      </c>
    </row>
    <row r="1437" spans="1:27" x14ac:dyDescent="0.2">
      <c r="A1437" s="5">
        <v>4254</v>
      </c>
      <c r="B1437">
        <v>39986</v>
      </c>
      <c r="C1437" s="3"/>
      <c r="D1437" s="3" t="s">
        <v>2605</v>
      </c>
      <c r="E1437" s="3" t="s">
        <v>941</v>
      </c>
      <c r="F1437" s="3" t="s">
        <v>942</v>
      </c>
      <c r="G1437" s="3" t="s">
        <v>113</v>
      </c>
      <c r="H1437" s="3" t="s">
        <v>256</v>
      </c>
      <c r="I1437" s="3" t="s">
        <v>113</v>
      </c>
      <c r="J1437" s="3" t="s">
        <v>48</v>
      </c>
      <c r="K1437" s="3" t="s">
        <v>114</v>
      </c>
      <c r="L1437" s="3" t="s">
        <v>115</v>
      </c>
      <c r="M1437" t="b">
        <v>1</v>
      </c>
      <c r="N1437" s="3" t="s">
        <v>73</v>
      </c>
      <c r="O1437" s="3" t="s">
        <v>942</v>
      </c>
      <c r="P1437" s="3" t="s">
        <v>942</v>
      </c>
      <c r="Q1437" s="3" t="s">
        <v>36</v>
      </c>
      <c r="R1437" s="3" t="s">
        <v>74</v>
      </c>
      <c r="S1437" s="3"/>
      <c r="T1437" s="2">
        <v>3003</v>
      </c>
      <c r="U1437" s="3" t="s">
        <v>814</v>
      </c>
      <c r="V1437" s="3"/>
      <c r="W1437" s="3" t="s">
        <v>39</v>
      </c>
      <c r="X1437" s="3" t="s">
        <v>40</v>
      </c>
      <c r="Y1437" s="3"/>
      <c r="Z1437" s="3"/>
      <c r="AA1437" s="3" t="s">
        <v>41</v>
      </c>
    </row>
    <row r="1438" spans="1:27" x14ac:dyDescent="0.2">
      <c r="A1438" s="5">
        <v>4255</v>
      </c>
      <c r="B1438">
        <v>39018</v>
      </c>
      <c r="C1438" s="3"/>
      <c r="D1438" s="3" t="s">
        <v>2606</v>
      </c>
      <c r="E1438" s="3" t="s">
        <v>941</v>
      </c>
      <c r="F1438" s="3" t="s">
        <v>2551</v>
      </c>
      <c r="G1438" s="3" t="s">
        <v>113</v>
      </c>
      <c r="H1438" s="3" t="s">
        <v>256</v>
      </c>
      <c r="I1438" s="3" t="s">
        <v>113</v>
      </c>
      <c r="J1438" s="3" t="s">
        <v>48</v>
      </c>
      <c r="K1438" s="3" t="s">
        <v>114</v>
      </c>
      <c r="L1438" s="3" t="s">
        <v>115</v>
      </c>
      <c r="M1438" t="b">
        <v>0</v>
      </c>
      <c r="N1438" s="3" t="s">
        <v>73</v>
      </c>
      <c r="O1438" s="3" t="s">
        <v>2551</v>
      </c>
      <c r="P1438" s="3" t="s">
        <v>2551</v>
      </c>
      <c r="Q1438" s="3" t="s">
        <v>36</v>
      </c>
      <c r="R1438" s="3" t="s">
        <v>74</v>
      </c>
      <c r="S1438" s="3"/>
      <c r="T1438" s="2">
        <v>3003</v>
      </c>
      <c r="U1438" s="3" t="s">
        <v>814</v>
      </c>
      <c r="V1438" s="3"/>
      <c r="W1438" s="3" t="s">
        <v>39</v>
      </c>
      <c r="X1438" s="3" t="s">
        <v>40</v>
      </c>
      <c r="Y1438" s="3"/>
      <c r="Z1438" s="3"/>
      <c r="AA1438" s="3" t="s">
        <v>986</v>
      </c>
    </row>
    <row r="1439" spans="1:27" x14ac:dyDescent="0.2">
      <c r="A1439" s="5">
        <v>4256</v>
      </c>
      <c r="B1439">
        <v>40264</v>
      </c>
      <c r="C1439" s="3"/>
      <c r="D1439" s="3" t="s">
        <v>2607</v>
      </c>
      <c r="E1439" s="3" t="s">
        <v>941</v>
      </c>
      <c r="F1439" s="3" t="s">
        <v>2551</v>
      </c>
      <c r="G1439" s="3" t="s">
        <v>113</v>
      </c>
      <c r="H1439" s="3" t="s">
        <v>256</v>
      </c>
      <c r="I1439" s="3" t="s">
        <v>113</v>
      </c>
      <c r="J1439" s="3" t="s">
        <v>48</v>
      </c>
      <c r="K1439" s="3" t="s">
        <v>114</v>
      </c>
      <c r="L1439" s="3" t="s">
        <v>115</v>
      </c>
      <c r="M1439" t="b">
        <v>0</v>
      </c>
      <c r="N1439" s="3" t="s">
        <v>73</v>
      </c>
      <c r="O1439" s="3" t="s">
        <v>2551</v>
      </c>
      <c r="P1439" s="3" t="s">
        <v>2551</v>
      </c>
      <c r="Q1439" s="3" t="s">
        <v>36</v>
      </c>
      <c r="R1439" s="3" t="s">
        <v>74</v>
      </c>
      <c r="S1439" s="3"/>
      <c r="T1439" s="2">
        <v>3003</v>
      </c>
      <c r="U1439" s="3" t="s">
        <v>814</v>
      </c>
      <c r="V1439" s="3"/>
      <c r="W1439" s="3" t="s">
        <v>39</v>
      </c>
      <c r="X1439" s="3" t="s">
        <v>40</v>
      </c>
      <c r="Y1439" s="3"/>
      <c r="Z1439" s="3"/>
      <c r="AA1439" s="3" t="s">
        <v>986</v>
      </c>
    </row>
    <row r="1440" spans="1:27" x14ac:dyDescent="0.2">
      <c r="A1440" s="5">
        <v>4257</v>
      </c>
      <c r="B1440">
        <v>39094</v>
      </c>
      <c r="C1440" s="3"/>
      <c r="D1440" s="3" t="s">
        <v>2608</v>
      </c>
      <c r="E1440" s="3" t="s">
        <v>941</v>
      </c>
      <c r="F1440" s="3" t="s">
        <v>2551</v>
      </c>
      <c r="G1440" s="3" t="s">
        <v>113</v>
      </c>
      <c r="H1440" s="3" t="s">
        <v>256</v>
      </c>
      <c r="I1440" s="3" t="s">
        <v>113</v>
      </c>
      <c r="J1440" s="3" t="s">
        <v>48</v>
      </c>
      <c r="K1440" s="3" t="s">
        <v>114</v>
      </c>
      <c r="L1440" s="3" t="s">
        <v>115</v>
      </c>
      <c r="M1440" t="b">
        <v>0</v>
      </c>
      <c r="N1440" s="3" t="s">
        <v>73</v>
      </c>
      <c r="O1440" s="3" t="s">
        <v>2551</v>
      </c>
      <c r="P1440" s="3" t="s">
        <v>2551</v>
      </c>
      <c r="Q1440" s="3" t="s">
        <v>36</v>
      </c>
      <c r="R1440" s="3" t="s">
        <v>74</v>
      </c>
      <c r="S1440" s="3"/>
      <c r="T1440" s="2">
        <v>3003</v>
      </c>
      <c r="U1440" s="3" t="s">
        <v>814</v>
      </c>
      <c r="V1440" s="3"/>
      <c r="W1440" s="3" t="s">
        <v>39</v>
      </c>
      <c r="X1440" s="3" t="s">
        <v>40</v>
      </c>
      <c r="Y1440" s="3"/>
      <c r="Z1440" s="3"/>
      <c r="AA1440" s="3" t="s">
        <v>986</v>
      </c>
    </row>
    <row r="1441" spans="1:27" x14ac:dyDescent="0.2">
      <c r="A1441" s="5">
        <v>4259</v>
      </c>
      <c r="B1441">
        <v>37064</v>
      </c>
      <c r="C1441" s="3"/>
      <c r="D1441" s="3" t="s">
        <v>2609</v>
      </c>
      <c r="E1441" s="3" t="s">
        <v>941</v>
      </c>
      <c r="F1441" s="3" t="s">
        <v>942</v>
      </c>
      <c r="G1441" s="3" t="s">
        <v>47</v>
      </c>
      <c r="H1441" s="3" t="s">
        <v>256</v>
      </c>
      <c r="I1441" s="3" t="s">
        <v>47</v>
      </c>
      <c r="J1441" s="3" t="s">
        <v>48</v>
      </c>
      <c r="K1441" s="3" t="s">
        <v>49</v>
      </c>
      <c r="L1441" s="3" t="s">
        <v>50</v>
      </c>
      <c r="M1441" t="b">
        <v>1</v>
      </c>
      <c r="N1441" s="3" t="s">
        <v>73</v>
      </c>
      <c r="O1441" s="3" t="s">
        <v>942</v>
      </c>
      <c r="P1441" s="3" t="s">
        <v>942</v>
      </c>
      <c r="Q1441" s="3" t="s">
        <v>36</v>
      </c>
      <c r="R1441" s="3" t="s">
        <v>74</v>
      </c>
      <c r="S1441" s="3"/>
      <c r="T1441" s="2"/>
      <c r="U1441" s="3" t="s">
        <v>814</v>
      </c>
      <c r="V1441" s="3"/>
      <c r="W1441" s="3" t="s">
        <v>39</v>
      </c>
      <c r="X1441" s="3" t="s">
        <v>40</v>
      </c>
      <c r="Y1441" s="3"/>
      <c r="Z1441" s="3"/>
      <c r="AA1441" s="3" t="s">
        <v>41</v>
      </c>
    </row>
    <row r="1442" spans="1:27" x14ac:dyDescent="0.2">
      <c r="A1442" s="5">
        <v>4260</v>
      </c>
      <c r="B1442">
        <v>37471</v>
      </c>
      <c r="C1442" s="3"/>
      <c r="D1442" s="3" t="s">
        <v>2610</v>
      </c>
      <c r="E1442" s="3" t="s">
        <v>941</v>
      </c>
      <c r="F1442" s="3" t="s">
        <v>942</v>
      </c>
      <c r="G1442" s="3" t="s">
        <v>47</v>
      </c>
      <c r="H1442" s="3" t="s">
        <v>256</v>
      </c>
      <c r="I1442" s="3" t="s">
        <v>47</v>
      </c>
      <c r="J1442" s="3" t="s">
        <v>48</v>
      </c>
      <c r="K1442" s="3" t="s">
        <v>49</v>
      </c>
      <c r="L1442" s="3" t="s">
        <v>50</v>
      </c>
      <c r="M1442" t="b">
        <v>1</v>
      </c>
      <c r="N1442" s="3" t="s">
        <v>73</v>
      </c>
      <c r="O1442" s="3" t="s">
        <v>942</v>
      </c>
      <c r="P1442" s="3" t="s">
        <v>942</v>
      </c>
      <c r="Q1442" s="3" t="s">
        <v>36</v>
      </c>
      <c r="R1442" s="3" t="s">
        <v>74</v>
      </c>
      <c r="S1442" s="3"/>
      <c r="T1442" s="2">
        <v>2020</v>
      </c>
      <c r="U1442" s="3" t="s">
        <v>814</v>
      </c>
      <c r="V1442" s="3"/>
      <c r="W1442" s="3" t="s">
        <v>39</v>
      </c>
      <c r="X1442" s="3" t="s">
        <v>40</v>
      </c>
      <c r="Y1442" s="3"/>
      <c r="Z1442" s="3"/>
      <c r="AA1442" s="3" t="s">
        <v>41</v>
      </c>
    </row>
    <row r="1443" spans="1:27" x14ac:dyDescent="0.2">
      <c r="A1443" s="5">
        <v>4261</v>
      </c>
      <c r="B1443">
        <v>38004</v>
      </c>
      <c r="C1443" s="3"/>
      <c r="D1443" s="3" t="s">
        <v>2611</v>
      </c>
      <c r="E1443" s="3" t="s">
        <v>941</v>
      </c>
      <c r="F1443" s="3" t="s">
        <v>942</v>
      </c>
      <c r="G1443" s="3" t="s">
        <v>47</v>
      </c>
      <c r="H1443" s="3" t="s">
        <v>256</v>
      </c>
      <c r="I1443" s="3" t="s">
        <v>47</v>
      </c>
      <c r="J1443" s="3" t="s">
        <v>48</v>
      </c>
      <c r="K1443" s="3" t="s">
        <v>49</v>
      </c>
      <c r="L1443" s="3" t="s">
        <v>50</v>
      </c>
      <c r="M1443" t="b">
        <v>1</v>
      </c>
      <c r="N1443" s="3" t="s">
        <v>73</v>
      </c>
      <c r="O1443" s="3" t="s">
        <v>942</v>
      </c>
      <c r="P1443" s="3" t="s">
        <v>942</v>
      </c>
      <c r="Q1443" s="3" t="s">
        <v>36</v>
      </c>
      <c r="R1443" s="3" t="s">
        <v>74</v>
      </c>
      <c r="S1443" s="3"/>
      <c r="T1443" s="2"/>
      <c r="U1443" s="3" t="s">
        <v>814</v>
      </c>
      <c r="V1443" s="3"/>
      <c r="W1443" s="3" t="s">
        <v>39</v>
      </c>
      <c r="X1443" s="3" t="s">
        <v>40</v>
      </c>
      <c r="Y1443" s="3"/>
      <c r="Z1443" s="3"/>
      <c r="AA1443" s="3" t="s">
        <v>41</v>
      </c>
    </row>
    <row r="1444" spans="1:27" x14ac:dyDescent="0.2">
      <c r="A1444" s="5">
        <v>4262</v>
      </c>
      <c r="B1444">
        <v>38189</v>
      </c>
      <c r="C1444" s="3"/>
      <c r="D1444" s="3" t="s">
        <v>2612</v>
      </c>
      <c r="E1444" s="3" t="s">
        <v>941</v>
      </c>
      <c r="F1444" s="3" t="s">
        <v>942</v>
      </c>
      <c r="G1444" s="3" t="s">
        <v>47</v>
      </c>
      <c r="H1444" s="3" t="s">
        <v>256</v>
      </c>
      <c r="I1444" s="3" t="s">
        <v>47</v>
      </c>
      <c r="J1444" s="3" t="s">
        <v>48</v>
      </c>
      <c r="K1444" s="3" t="s">
        <v>49</v>
      </c>
      <c r="L1444" s="3" t="s">
        <v>50</v>
      </c>
      <c r="M1444" t="b">
        <v>1</v>
      </c>
      <c r="N1444" s="3" t="s">
        <v>73</v>
      </c>
      <c r="O1444" s="3" t="s">
        <v>942</v>
      </c>
      <c r="P1444" s="3" t="s">
        <v>942</v>
      </c>
      <c r="Q1444" s="3" t="s">
        <v>36</v>
      </c>
      <c r="R1444" s="3" t="s">
        <v>74</v>
      </c>
      <c r="S1444" s="3"/>
      <c r="T1444" s="2"/>
      <c r="U1444" s="3" t="s">
        <v>814</v>
      </c>
      <c r="V1444" s="3"/>
      <c r="W1444" s="3" t="s">
        <v>39</v>
      </c>
      <c r="X1444" s="3" t="s">
        <v>40</v>
      </c>
      <c r="Y1444" s="3"/>
      <c r="Z1444" s="3"/>
      <c r="AA1444" s="3" t="s">
        <v>41</v>
      </c>
    </row>
    <row r="1445" spans="1:27" x14ac:dyDescent="0.2">
      <c r="A1445" s="5">
        <v>4263</v>
      </c>
      <c r="B1445">
        <v>38312</v>
      </c>
      <c r="C1445" s="3"/>
      <c r="D1445" s="3" t="s">
        <v>2613</v>
      </c>
      <c r="E1445" s="3" t="s">
        <v>941</v>
      </c>
      <c r="F1445" s="3" t="s">
        <v>942</v>
      </c>
      <c r="G1445" s="3" t="s">
        <v>201</v>
      </c>
      <c r="H1445" s="3" t="s">
        <v>256</v>
      </c>
      <c r="I1445" s="3" t="s">
        <v>201</v>
      </c>
      <c r="J1445" s="3" t="s">
        <v>48</v>
      </c>
      <c r="K1445" s="3" t="s">
        <v>202</v>
      </c>
      <c r="L1445" s="3" t="s">
        <v>50</v>
      </c>
      <c r="M1445" t="b">
        <v>1</v>
      </c>
      <c r="N1445" s="3" t="s">
        <v>73</v>
      </c>
      <c r="O1445" s="3" t="s">
        <v>942</v>
      </c>
      <c r="P1445" s="3" t="s">
        <v>942</v>
      </c>
      <c r="Q1445" s="3" t="s">
        <v>36</v>
      </c>
      <c r="R1445" s="3" t="s">
        <v>74</v>
      </c>
      <c r="S1445" s="3"/>
      <c r="T1445" s="2"/>
      <c r="U1445" s="3" t="s">
        <v>814</v>
      </c>
      <c r="V1445" s="3"/>
      <c r="W1445" s="3" t="s">
        <v>39</v>
      </c>
      <c r="X1445" s="3" t="s">
        <v>40</v>
      </c>
      <c r="Y1445" s="3"/>
      <c r="Z1445" s="3"/>
      <c r="AA1445" s="3" t="s">
        <v>41</v>
      </c>
    </row>
    <row r="1446" spans="1:27" x14ac:dyDescent="0.2">
      <c r="A1446" s="5">
        <v>4264</v>
      </c>
      <c r="B1446">
        <v>38313</v>
      </c>
      <c r="C1446" s="3"/>
      <c r="D1446" s="3" t="s">
        <v>2614</v>
      </c>
      <c r="E1446" s="3" t="s">
        <v>941</v>
      </c>
      <c r="F1446" s="3" t="s">
        <v>942</v>
      </c>
      <c r="G1446" s="3" t="s">
        <v>47</v>
      </c>
      <c r="H1446" s="3" t="s">
        <v>256</v>
      </c>
      <c r="I1446" s="3" t="s">
        <v>47</v>
      </c>
      <c r="J1446" s="3" t="s">
        <v>48</v>
      </c>
      <c r="K1446" s="3" t="s">
        <v>49</v>
      </c>
      <c r="L1446" s="3" t="s">
        <v>50</v>
      </c>
      <c r="M1446" t="b">
        <v>0</v>
      </c>
      <c r="N1446" s="3" t="s">
        <v>73</v>
      </c>
      <c r="O1446" s="3" t="s">
        <v>942</v>
      </c>
      <c r="P1446" s="3" t="s">
        <v>942</v>
      </c>
      <c r="Q1446" s="3" t="s">
        <v>36</v>
      </c>
      <c r="R1446" s="3" t="s">
        <v>74</v>
      </c>
      <c r="S1446" s="3"/>
      <c r="T1446" s="2">
        <v>2020</v>
      </c>
      <c r="U1446" s="3" t="s">
        <v>814</v>
      </c>
      <c r="V1446" s="3"/>
      <c r="W1446" s="3" t="s">
        <v>39</v>
      </c>
      <c r="X1446" s="3" t="s">
        <v>40</v>
      </c>
      <c r="Y1446" s="3"/>
      <c r="Z1446" s="3"/>
      <c r="AA1446" s="3" t="s">
        <v>41</v>
      </c>
    </row>
    <row r="1447" spans="1:27" x14ac:dyDescent="0.2">
      <c r="A1447" s="5">
        <v>4267</v>
      </c>
      <c r="B1447">
        <v>40012</v>
      </c>
      <c r="C1447" s="3"/>
      <c r="D1447" s="3" t="s">
        <v>2615</v>
      </c>
      <c r="E1447" s="3" t="s">
        <v>941</v>
      </c>
      <c r="F1447" s="3" t="s">
        <v>942</v>
      </c>
      <c r="G1447" s="3" t="s">
        <v>113</v>
      </c>
      <c r="H1447" s="3" t="s">
        <v>256</v>
      </c>
      <c r="I1447" s="3" t="s">
        <v>113</v>
      </c>
      <c r="J1447" s="3" t="s">
        <v>48</v>
      </c>
      <c r="K1447" s="3" t="s">
        <v>114</v>
      </c>
      <c r="L1447" s="3" t="s">
        <v>115</v>
      </c>
      <c r="M1447" t="b">
        <v>1</v>
      </c>
      <c r="N1447" s="3" t="s">
        <v>73</v>
      </c>
      <c r="O1447" s="3" t="s">
        <v>942</v>
      </c>
      <c r="P1447" s="3" t="s">
        <v>942</v>
      </c>
      <c r="Q1447" s="3" t="s">
        <v>36</v>
      </c>
      <c r="R1447" s="3" t="s">
        <v>74</v>
      </c>
      <c r="S1447" s="3"/>
      <c r="T1447" s="2"/>
      <c r="U1447" s="3" t="s">
        <v>814</v>
      </c>
      <c r="V1447" s="3"/>
      <c r="W1447" s="3" t="s">
        <v>39</v>
      </c>
      <c r="X1447" s="3" t="s">
        <v>40</v>
      </c>
      <c r="Y1447" s="3"/>
      <c r="Z1447" s="3"/>
      <c r="AA1447" s="3" t="s">
        <v>41</v>
      </c>
    </row>
    <row r="1448" spans="1:27" x14ac:dyDescent="0.2">
      <c r="A1448" s="5">
        <v>4268</v>
      </c>
      <c r="B1448">
        <v>38844</v>
      </c>
      <c r="C1448" s="3"/>
      <c r="D1448" s="3" t="s">
        <v>2616</v>
      </c>
      <c r="E1448" s="3" t="s">
        <v>941</v>
      </c>
      <c r="F1448" s="3" t="s">
        <v>942</v>
      </c>
      <c r="G1448" s="3" t="s">
        <v>113</v>
      </c>
      <c r="H1448" s="3" t="s">
        <v>256</v>
      </c>
      <c r="I1448" s="3" t="s">
        <v>113</v>
      </c>
      <c r="J1448" s="3" t="s">
        <v>48</v>
      </c>
      <c r="K1448" s="3" t="s">
        <v>114</v>
      </c>
      <c r="L1448" s="3" t="s">
        <v>115</v>
      </c>
      <c r="M1448" t="b">
        <v>1</v>
      </c>
      <c r="N1448" s="3" t="s">
        <v>73</v>
      </c>
      <c r="O1448" s="3" t="s">
        <v>942</v>
      </c>
      <c r="P1448" s="3" t="s">
        <v>942</v>
      </c>
      <c r="Q1448" s="3" t="s">
        <v>36</v>
      </c>
      <c r="R1448" s="3" t="s">
        <v>74</v>
      </c>
      <c r="S1448" s="3"/>
      <c r="T1448" s="2">
        <v>3003</v>
      </c>
      <c r="U1448" s="3" t="s">
        <v>814</v>
      </c>
      <c r="V1448" s="3"/>
      <c r="W1448" s="3" t="s">
        <v>39</v>
      </c>
      <c r="X1448" s="3" t="s">
        <v>40</v>
      </c>
      <c r="Y1448" s="3"/>
      <c r="Z1448" s="3"/>
      <c r="AA1448" s="3" t="s">
        <v>41</v>
      </c>
    </row>
    <row r="1449" spans="1:27" x14ac:dyDescent="0.2">
      <c r="A1449" s="5">
        <v>4269</v>
      </c>
      <c r="B1449">
        <v>38453</v>
      </c>
      <c r="C1449" s="3"/>
      <c r="D1449" s="3" t="s">
        <v>2617</v>
      </c>
      <c r="E1449" s="3" t="s">
        <v>941</v>
      </c>
      <c r="F1449" s="3" t="s">
        <v>942</v>
      </c>
      <c r="G1449" s="3" t="s">
        <v>113</v>
      </c>
      <c r="H1449" s="3" t="s">
        <v>256</v>
      </c>
      <c r="I1449" s="3" t="s">
        <v>113</v>
      </c>
      <c r="J1449" s="3" t="s">
        <v>48</v>
      </c>
      <c r="K1449" s="3" t="s">
        <v>114</v>
      </c>
      <c r="L1449" s="3" t="s">
        <v>115</v>
      </c>
      <c r="M1449" t="b">
        <v>1</v>
      </c>
      <c r="N1449" s="3" t="s">
        <v>73</v>
      </c>
      <c r="O1449" s="3" t="s">
        <v>942</v>
      </c>
      <c r="P1449" s="3" t="s">
        <v>942</v>
      </c>
      <c r="Q1449" s="3" t="s">
        <v>36</v>
      </c>
      <c r="R1449" s="3" t="s">
        <v>74</v>
      </c>
      <c r="S1449" s="3"/>
      <c r="T1449" s="2">
        <v>3003</v>
      </c>
      <c r="U1449" s="3" t="s">
        <v>814</v>
      </c>
      <c r="V1449" s="3"/>
      <c r="W1449" s="3" t="s">
        <v>39</v>
      </c>
      <c r="X1449" s="3" t="s">
        <v>40</v>
      </c>
      <c r="Y1449" s="3"/>
      <c r="Z1449" s="3"/>
      <c r="AA1449" s="3" t="s">
        <v>41</v>
      </c>
    </row>
    <row r="1450" spans="1:27" x14ac:dyDescent="0.2">
      <c r="A1450" s="5">
        <v>4270</v>
      </c>
      <c r="B1450">
        <v>38334</v>
      </c>
      <c r="C1450" s="3"/>
      <c r="D1450" s="3" t="s">
        <v>2618</v>
      </c>
      <c r="E1450" s="3" t="s">
        <v>941</v>
      </c>
      <c r="F1450" s="3" t="s">
        <v>942</v>
      </c>
      <c r="G1450" s="3" t="s">
        <v>113</v>
      </c>
      <c r="H1450" s="3" t="s">
        <v>256</v>
      </c>
      <c r="I1450" s="3" t="s">
        <v>113</v>
      </c>
      <c r="J1450" s="3" t="s">
        <v>48</v>
      </c>
      <c r="K1450" s="3" t="s">
        <v>114</v>
      </c>
      <c r="L1450" s="3" t="s">
        <v>115</v>
      </c>
      <c r="M1450" t="b">
        <v>1</v>
      </c>
      <c r="N1450" s="3" t="s">
        <v>73</v>
      </c>
      <c r="O1450" s="3" t="s">
        <v>942</v>
      </c>
      <c r="P1450" s="3" t="s">
        <v>942</v>
      </c>
      <c r="Q1450" s="3" t="s">
        <v>36</v>
      </c>
      <c r="R1450" s="3" t="s">
        <v>74</v>
      </c>
      <c r="S1450" s="3"/>
      <c r="T1450" s="2">
        <v>3003</v>
      </c>
      <c r="U1450" s="3" t="s">
        <v>814</v>
      </c>
      <c r="V1450" s="3"/>
      <c r="W1450" s="3" t="s">
        <v>39</v>
      </c>
      <c r="X1450" s="3" t="s">
        <v>40</v>
      </c>
      <c r="Y1450" s="3"/>
      <c r="Z1450" s="3"/>
      <c r="AA1450" s="3" t="s">
        <v>41</v>
      </c>
    </row>
    <row r="1451" spans="1:27" x14ac:dyDescent="0.2">
      <c r="A1451" s="5">
        <v>4271</v>
      </c>
      <c r="B1451">
        <v>37203</v>
      </c>
      <c r="C1451" s="3"/>
      <c r="D1451" s="3" t="s">
        <v>2619</v>
      </c>
      <c r="E1451" s="3" t="s">
        <v>941</v>
      </c>
      <c r="F1451" s="3" t="s">
        <v>942</v>
      </c>
      <c r="G1451" s="3" t="s">
        <v>113</v>
      </c>
      <c r="H1451" s="3" t="s">
        <v>256</v>
      </c>
      <c r="I1451" s="3" t="s">
        <v>113</v>
      </c>
      <c r="J1451" s="3" t="s">
        <v>48</v>
      </c>
      <c r="K1451" s="3" t="s">
        <v>114</v>
      </c>
      <c r="L1451" s="3" t="s">
        <v>115</v>
      </c>
      <c r="M1451" t="b">
        <v>1</v>
      </c>
      <c r="N1451" s="3" t="s">
        <v>73</v>
      </c>
      <c r="O1451" s="3" t="s">
        <v>942</v>
      </c>
      <c r="P1451" s="3" t="s">
        <v>942</v>
      </c>
      <c r="Q1451" s="3" t="s">
        <v>36</v>
      </c>
      <c r="R1451" s="3" t="s">
        <v>74</v>
      </c>
      <c r="S1451" s="3"/>
      <c r="T1451" s="2">
        <v>3000</v>
      </c>
      <c r="U1451" s="3" t="s">
        <v>814</v>
      </c>
      <c r="V1451" s="3"/>
      <c r="W1451" s="3" t="s">
        <v>39</v>
      </c>
      <c r="X1451" s="3" t="s">
        <v>40</v>
      </c>
      <c r="Y1451" s="3"/>
      <c r="Z1451" s="3"/>
      <c r="AA1451" s="3" t="s">
        <v>41</v>
      </c>
    </row>
    <row r="1452" spans="1:27" x14ac:dyDescent="0.2">
      <c r="A1452" s="5">
        <v>4272</v>
      </c>
      <c r="B1452">
        <v>39095</v>
      </c>
      <c r="C1452" s="3"/>
      <c r="D1452" s="3" t="s">
        <v>2620</v>
      </c>
      <c r="E1452" s="3" t="s">
        <v>941</v>
      </c>
      <c r="F1452" s="3" t="s">
        <v>942</v>
      </c>
      <c r="G1452" s="3" t="s">
        <v>113</v>
      </c>
      <c r="H1452" s="3" t="s">
        <v>256</v>
      </c>
      <c r="I1452" s="3" t="s">
        <v>113</v>
      </c>
      <c r="J1452" s="3" t="s">
        <v>48</v>
      </c>
      <c r="K1452" s="3" t="s">
        <v>114</v>
      </c>
      <c r="L1452" s="3" t="s">
        <v>115</v>
      </c>
      <c r="M1452" t="b">
        <v>1</v>
      </c>
      <c r="N1452" s="3" t="s">
        <v>73</v>
      </c>
      <c r="O1452" s="3" t="s">
        <v>942</v>
      </c>
      <c r="P1452" s="3" t="s">
        <v>942</v>
      </c>
      <c r="Q1452" s="3" t="s">
        <v>36</v>
      </c>
      <c r="R1452" s="3" t="s">
        <v>74</v>
      </c>
      <c r="S1452" s="3"/>
      <c r="T1452" s="2">
        <v>3003</v>
      </c>
      <c r="U1452" s="3" t="s">
        <v>814</v>
      </c>
      <c r="V1452" s="3"/>
      <c r="W1452" s="3" t="s">
        <v>39</v>
      </c>
      <c r="X1452" s="3" t="s">
        <v>40</v>
      </c>
      <c r="Y1452" s="3"/>
      <c r="Z1452" s="3"/>
      <c r="AA1452" s="3" t="s">
        <v>41</v>
      </c>
    </row>
    <row r="1453" spans="1:27" x14ac:dyDescent="0.2">
      <c r="A1453" s="5">
        <v>4273</v>
      </c>
      <c r="B1453">
        <v>37239</v>
      </c>
      <c r="C1453" s="3"/>
      <c r="D1453" s="3" t="s">
        <v>2621</v>
      </c>
      <c r="E1453" s="3" t="s">
        <v>941</v>
      </c>
      <c r="F1453" s="3" t="s">
        <v>942</v>
      </c>
      <c r="G1453" s="3" t="s">
        <v>113</v>
      </c>
      <c r="H1453" s="3" t="s">
        <v>256</v>
      </c>
      <c r="I1453" s="3" t="s">
        <v>113</v>
      </c>
      <c r="J1453" s="3" t="s">
        <v>48</v>
      </c>
      <c r="K1453" s="3" t="s">
        <v>114</v>
      </c>
      <c r="L1453" s="3" t="s">
        <v>115</v>
      </c>
      <c r="M1453" t="b">
        <v>1</v>
      </c>
      <c r="N1453" s="3" t="s">
        <v>73</v>
      </c>
      <c r="O1453" s="3" t="s">
        <v>942</v>
      </c>
      <c r="P1453" s="3" t="s">
        <v>942</v>
      </c>
      <c r="Q1453" s="3" t="s">
        <v>36</v>
      </c>
      <c r="R1453" s="3" t="s">
        <v>74</v>
      </c>
      <c r="S1453" s="3"/>
      <c r="T1453" s="2">
        <v>3003</v>
      </c>
      <c r="U1453" s="3" t="s">
        <v>814</v>
      </c>
      <c r="V1453" s="3"/>
      <c r="W1453" s="3" t="s">
        <v>39</v>
      </c>
      <c r="X1453" s="3" t="s">
        <v>40</v>
      </c>
      <c r="Y1453" s="3"/>
      <c r="Z1453" s="3"/>
      <c r="AA1453" s="3" t="s">
        <v>41</v>
      </c>
    </row>
    <row r="1454" spans="1:27" x14ac:dyDescent="0.2">
      <c r="A1454" s="5">
        <v>4274</v>
      </c>
      <c r="B1454">
        <v>39188</v>
      </c>
      <c r="C1454" s="3"/>
      <c r="D1454" s="3" t="s">
        <v>2622</v>
      </c>
      <c r="E1454" s="3" t="s">
        <v>941</v>
      </c>
      <c r="F1454" s="3" t="s">
        <v>942</v>
      </c>
      <c r="G1454" s="3" t="s">
        <v>113</v>
      </c>
      <c r="H1454" s="3" t="s">
        <v>256</v>
      </c>
      <c r="I1454" s="3" t="s">
        <v>113</v>
      </c>
      <c r="J1454" s="3" t="s">
        <v>48</v>
      </c>
      <c r="K1454" s="3" t="s">
        <v>114</v>
      </c>
      <c r="L1454" s="3" t="s">
        <v>115</v>
      </c>
      <c r="M1454" t="b">
        <v>1</v>
      </c>
      <c r="N1454" s="3" t="s">
        <v>73</v>
      </c>
      <c r="O1454" s="3" t="s">
        <v>942</v>
      </c>
      <c r="P1454" s="3" t="s">
        <v>942</v>
      </c>
      <c r="Q1454" s="3" t="s">
        <v>36</v>
      </c>
      <c r="R1454" s="3" t="s">
        <v>74</v>
      </c>
      <c r="S1454" s="3"/>
      <c r="T1454" s="2">
        <v>3003</v>
      </c>
      <c r="U1454" s="3" t="s">
        <v>814</v>
      </c>
      <c r="V1454" s="3"/>
      <c r="W1454" s="3" t="s">
        <v>39</v>
      </c>
      <c r="X1454" s="3" t="s">
        <v>40</v>
      </c>
      <c r="Y1454" s="3"/>
      <c r="Z1454" s="3"/>
      <c r="AA1454" s="3" t="s">
        <v>41</v>
      </c>
    </row>
    <row r="1455" spans="1:27" x14ac:dyDescent="0.2">
      <c r="A1455" s="5">
        <v>4275</v>
      </c>
      <c r="B1455">
        <v>39247</v>
      </c>
      <c r="C1455" s="3"/>
      <c r="D1455" s="3" t="s">
        <v>2623</v>
      </c>
      <c r="E1455" s="3" t="s">
        <v>941</v>
      </c>
      <c r="F1455" s="3" t="s">
        <v>942</v>
      </c>
      <c r="G1455" s="3" t="s">
        <v>113</v>
      </c>
      <c r="H1455" s="3" t="s">
        <v>256</v>
      </c>
      <c r="I1455" s="3" t="s">
        <v>113</v>
      </c>
      <c r="J1455" s="3" t="s">
        <v>48</v>
      </c>
      <c r="K1455" s="3" t="s">
        <v>114</v>
      </c>
      <c r="L1455" s="3" t="s">
        <v>115</v>
      </c>
      <c r="M1455" t="b">
        <v>1</v>
      </c>
      <c r="N1455" s="3" t="s">
        <v>73</v>
      </c>
      <c r="O1455" s="3" t="s">
        <v>942</v>
      </c>
      <c r="P1455" s="3" t="s">
        <v>942</v>
      </c>
      <c r="Q1455" s="3" t="s">
        <v>36</v>
      </c>
      <c r="R1455" s="3" t="s">
        <v>74</v>
      </c>
      <c r="S1455" s="3"/>
      <c r="T1455" s="2">
        <v>3003</v>
      </c>
      <c r="U1455" s="3" t="s">
        <v>814</v>
      </c>
      <c r="V1455" s="3"/>
      <c r="W1455" s="3" t="s">
        <v>39</v>
      </c>
      <c r="X1455" s="3" t="s">
        <v>40</v>
      </c>
      <c r="Y1455" s="3"/>
      <c r="Z1455" s="3"/>
      <c r="AA1455" s="3" t="s">
        <v>41</v>
      </c>
    </row>
    <row r="1456" spans="1:27" x14ac:dyDescent="0.2">
      <c r="A1456" s="5">
        <v>4276</v>
      </c>
      <c r="B1456">
        <v>38575</v>
      </c>
      <c r="C1456" s="3"/>
      <c r="D1456" s="3" t="s">
        <v>2624</v>
      </c>
      <c r="E1456" s="3" t="s">
        <v>941</v>
      </c>
      <c r="F1456" s="3" t="s">
        <v>942</v>
      </c>
      <c r="G1456" s="3" t="s">
        <v>113</v>
      </c>
      <c r="H1456" s="3" t="s">
        <v>256</v>
      </c>
      <c r="I1456" s="3" t="s">
        <v>113</v>
      </c>
      <c r="J1456" s="3" t="s">
        <v>48</v>
      </c>
      <c r="K1456" s="3" t="s">
        <v>114</v>
      </c>
      <c r="L1456" s="3" t="s">
        <v>115</v>
      </c>
      <c r="M1456" t="b">
        <v>1</v>
      </c>
      <c r="N1456" s="3" t="s">
        <v>73</v>
      </c>
      <c r="O1456" s="3" t="s">
        <v>942</v>
      </c>
      <c r="P1456" s="3" t="s">
        <v>942</v>
      </c>
      <c r="Q1456" s="3" t="s">
        <v>36</v>
      </c>
      <c r="R1456" s="3" t="s">
        <v>74</v>
      </c>
      <c r="S1456" s="3"/>
      <c r="T1456" s="2">
        <v>3003</v>
      </c>
      <c r="U1456" s="3" t="s">
        <v>814</v>
      </c>
      <c r="V1456" s="3"/>
      <c r="W1456" s="3" t="s">
        <v>39</v>
      </c>
      <c r="X1456" s="3" t="s">
        <v>40</v>
      </c>
      <c r="Y1456" s="3"/>
      <c r="Z1456" s="3"/>
      <c r="AA1456" s="3" t="s">
        <v>41</v>
      </c>
    </row>
    <row r="1457" spans="1:27" x14ac:dyDescent="0.2">
      <c r="A1457" s="5">
        <v>4277</v>
      </c>
      <c r="B1457">
        <v>36534</v>
      </c>
      <c r="C1457" s="3"/>
      <c r="D1457" s="3" t="s">
        <v>2625</v>
      </c>
      <c r="E1457" s="3" t="s">
        <v>941</v>
      </c>
      <c r="F1457" s="3" t="s">
        <v>942</v>
      </c>
      <c r="G1457" s="3" t="s">
        <v>113</v>
      </c>
      <c r="H1457" s="3" t="s">
        <v>256</v>
      </c>
      <c r="I1457" s="3" t="s">
        <v>113</v>
      </c>
      <c r="J1457" s="3" t="s">
        <v>48</v>
      </c>
      <c r="K1457" s="3" t="s">
        <v>114</v>
      </c>
      <c r="L1457" s="3" t="s">
        <v>115</v>
      </c>
      <c r="M1457" t="b">
        <v>1</v>
      </c>
      <c r="N1457" s="3" t="s">
        <v>73</v>
      </c>
      <c r="O1457" s="3" t="s">
        <v>942</v>
      </c>
      <c r="P1457" s="3" t="s">
        <v>942</v>
      </c>
      <c r="Q1457" s="3" t="s">
        <v>36</v>
      </c>
      <c r="R1457" s="3" t="s">
        <v>74</v>
      </c>
      <c r="S1457" s="3"/>
      <c r="T1457" s="2">
        <v>3003</v>
      </c>
      <c r="U1457" s="3" t="s">
        <v>814</v>
      </c>
      <c r="V1457" s="3"/>
      <c r="W1457" s="3" t="s">
        <v>39</v>
      </c>
      <c r="X1457" s="3" t="s">
        <v>40</v>
      </c>
      <c r="Y1457" s="3"/>
      <c r="Z1457" s="3"/>
      <c r="AA1457" s="3" t="s">
        <v>41</v>
      </c>
    </row>
    <row r="1458" spans="1:27" x14ac:dyDescent="0.2">
      <c r="A1458" s="5">
        <v>4278</v>
      </c>
      <c r="B1458">
        <v>39367</v>
      </c>
      <c r="C1458" s="3"/>
      <c r="D1458" s="3" t="s">
        <v>2626</v>
      </c>
      <c r="E1458" s="3" t="s">
        <v>941</v>
      </c>
      <c r="F1458" s="3" t="s">
        <v>942</v>
      </c>
      <c r="G1458" s="3" t="s">
        <v>113</v>
      </c>
      <c r="H1458" s="3" t="s">
        <v>256</v>
      </c>
      <c r="I1458" s="3" t="s">
        <v>113</v>
      </c>
      <c r="J1458" s="3" t="s">
        <v>48</v>
      </c>
      <c r="K1458" s="3" t="s">
        <v>114</v>
      </c>
      <c r="L1458" s="3" t="s">
        <v>115</v>
      </c>
      <c r="M1458" t="b">
        <v>1</v>
      </c>
      <c r="N1458" s="3" t="s">
        <v>73</v>
      </c>
      <c r="O1458" s="3" t="s">
        <v>942</v>
      </c>
      <c r="P1458" s="3" t="s">
        <v>942</v>
      </c>
      <c r="Q1458" s="3" t="s">
        <v>36</v>
      </c>
      <c r="R1458" s="3" t="s">
        <v>74</v>
      </c>
      <c r="S1458" s="3"/>
      <c r="T1458" s="2">
        <v>3003</v>
      </c>
      <c r="U1458" s="3" t="s">
        <v>814</v>
      </c>
      <c r="V1458" s="3"/>
      <c r="W1458" s="3" t="s">
        <v>39</v>
      </c>
      <c r="X1458" s="3" t="s">
        <v>40</v>
      </c>
      <c r="Y1458" s="3"/>
      <c r="Z1458" s="3"/>
      <c r="AA1458" s="3" t="s">
        <v>41</v>
      </c>
    </row>
    <row r="1459" spans="1:27" x14ac:dyDescent="0.2">
      <c r="A1459" s="5">
        <v>4280</v>
      </c>
      <c r="B1459">
        <v>38845</v>
      </c>
      <c r="C1459" s="3"/>
      <c r="D1459" s="3" t="s">
        <v>2627</v>
      </c>
      <c r="E1459" s="3" t="s">
        <v>941</v>
      </c>
      <c r="F1459" s="3" t="s">
        <v>942</v>
      </c>
      <c r="G1459" s="3" t="s">
        <v>113</v>
      </c>
      <c r="H1459" s="3" t="s">
        <v>256</v>
      </c>
      <c r="I1459" s="3" t="s">
        <v>113</v>
      </c>
      <c r="J1459" s="3" t="s">
        <v>48</v>
      </c>
      <c r="K1459" s="3" t="s">
        <v>114</v>
      </c>
      <c r="L1459" s="3" t="s">
        <v>115</v>
      </c>
      <c r="M1459" t="b">
        <v>1</v>
      </c>
      <c r="N1459" s="3" t="s">
        <v>73</v>
      </c>
      <c r="O1459" s="3" t="s">
        <v>942</v>
      </c>
      <c r="P1459" s="3" t="s">
        <v>942</v>
      </c>
      <c r="Q1459" s="3" t="s">
        <v>36</v>
      </c>
      <c r="R1459" s="3" t="s">
        <v>74</v>
      </c>
      <c r="S1459" s="3"/>
      <c r="T1459" s="2">
        <v>3003</v>
      </c>
      <c r="U1459" s="3" t="s">
        <v>814</v>
      </c>
      <c r="V1459" s="3"/>
      <c r="W1459" s="3" t="s">
        <v>39</v>
      </c>
      <c r="X1459" s="3" t="s">
        <v>40</v>
      </c>
      <c r="Y1459" s="3"/>
      <c r="Z1459" s="3"/>
      <c r="AA1459" s="3" t="s">
        <v>41</v>
      </c>
    </row>
    <row r="1460" spans="1:27" x14ac:dyDescent="0.2">
      <c r="A1460" s="5">
        <v>4281</v>
      </c>
      <c r="B1460">
        <v>39019</v>
      </c>
      <c r="C1460" s="3"/>
      <c r="D1460" s="3" t="s">
        <v>2628</v>
      </c>
      <c r="E1460" s="3" t="s">
        <v>941</v>
      </c>
      <c r="F1460" s="3" t="s">
        <v>942</v>
      </c>
      <c r="G1460" s="3" t="s">
        <v>113</v>
      </c>
      <c r="H1460" s="3" t="s">
        <v>256</v>
      </c>
      <c r="I1460" s="3" t="s">
        <v>113</v>
      </c>
      <c r="J1460" s="3" t="s">
        <v>48</v>
      </c>
      <c r="K1460" s="3" t="s">
        <v>114</v>
      </c>
      <c r="L1460" s="3" t="s">
        <v>115</v>
      </c>
      <c r="M1460" t="b">
        <v>1</v>
      </c>
      <c r="N1460" s="3" t="s">
        <v>73</v>
      </c>
      <c r="O1460" s="3" t="s">
        <v>942</v>
      </c>
      <c r="P1460" s="3" t="s">
        <v>942</v>
      </c>
      <c r="Q1460" s="3" t="s">
        <v>36</v>
      </c>
      <c r="R1460" s="3" t="s">
        <v>74</v>
      </c>
      <c r="S1460" s="3"/>
      <c r="T1460" s="2">
        <v>3003</v>
      </c>
      <c r="U1460" s="3" t="s">
        <v>814</v>
      </c>
      <c r="V1460" s="3"/>
      <c r="W1460" s="3" t="s">
        <v>39</v>
      </c>
      <c r="X1460" s="3" t="s">
        <v>40</v>
      </c>
      <c r="Y1460" s="3"/>
      <c r="Z1460" s="3"/>
      <c r="AA1460" s="3" t="s">
        <v>41</v>
      </c>
    </row>
    <row r="1461" spans="1:27" x14ac:dyDescent="0.2">
      <c r="A1461" s="5">
        <v>4282</v>
      </c>
      <c r="B1461">
        <v>36894</v>
      </c>
      <c r="C1461" s="3"/>
      <c r="D1461" s="3" t="s">
        <v>2629</v>
      </c>
      <c r="E1461" s="3" t="s">
        <v>941</v>
      </c>
      <c r="F1461" s="3" t="s">
        <v>942</v>
      </c>
      <c r="G1461" s="3" t="s">
        <v>113</v>
      </c>
      <c r="H1461" s="3" t="s">
        <v>256</v>
      </c>
      <c r="I1461" s="3" t="s">
        <v>113</v>
      </c>
      <c r="J1461" s="3" t="s">
        <v>48</v>
      </c>
      <c r="K1461" s="3" t="s">
        <v>114</v>
      </c>
      <c r="L1461" s="3" t="s">
        <v>115</v>
      </c>
      <c r="M1461" t="b">
        <v>1</v>
      </c>
      <c r="N1461" s="3" t="s">
        <v>73</v>
      </c>
      <c r="O1461" s="3" t="s">
        <v>942</v>
      </c>
      <c r="P1461" s="3" t="s">
        <v>942</v>
      </c>
      <c r="Q1461" s="3" t="s">
        <v>36</v>
      </c>
      <c r="R1461" s="3" t="s">
        <v>74</v>
      </c>
      <c r="S1461" s="3"/>
      <c r="T1461" s="2">
        <v>3003</v>
      </c>
      <c r="U1461" s="3" t="s">
        <v>814</v>
      </c>
      <c r="V1461" s="3"/>
      <c r="W1461" s="3" t="s">
        <v>39</v>
      </c>
      <c r="X1461" s="3" t="s">
        <v>40</v>
      </c>
      <c r="Y1461" s="3"/>
      <c r="Z1461" s="3"/>
      <c r="AA1461" s="3" t="s">
        <v>41</v>
      </c>
    </row>
    <row r="1462" spans="1:27" x14ac:dyDescent="0.2">
      <c r="A1462" s="5">
        <v>4285</v>
      </c>
      <c r="B1462">
        <v>40879</v>
      </c>
      <c r="C1462" s="3" t="s">
        <v>2630</v>
      </c>
      <c r="D1462" s="3" t="s">
        <v>2631</v>
      </c>
      <c r="E1462" s="3" t="s">
        <v>147</v>
      </c>
      <c r="F1462" s="3" t="s">
        <v>234</v>
      </c>
      <c r="G1462" s="3" t="s">
        <v>158</v>
      </c>
      <c r="H1462" s="3" t="s">
        <v>32</v>
      </c>
      <c r="I1462" s="3" t="s">
        <v>158</v>
      </c>
      <c r="J1462" s="3" t="s">
        <v>48</v>
      </c>
      <c r="K1462" s="3" t="s">
        <v>159</v>
      </c>
      <c r="L1462" s="3" t="s">
        <v>83</v>
      </c>
      <c r="M1462" t="b">
        <v>1</v>
      </c>
      <c r="N1462" s="3" t="s">
        <v>139</v>
      </c>
      <c r="O1462" s="3" t="s">
        <v>234</v>
      </c>
      <c r="P1462" s="3" t="s">
        <v>234</v>
      </c>
      <c r="Q1462" s="3" t="s">
        <v>116</v>
      </c>
      <c r="R1462" s="3" t="s">
        <v>116</v>
      </c>
      <c r="S1462" s="3"/>
      <c r="T1462" s="2">
        <v>6114</v>
      </c>
      <c r="U1462" s="3" t="s">
        <v>83</v>
      </c>
      <c r="V1462" s="3"/>
      <c r="W1462" s="3" t="s">
        <v>39</v>
      </c>
      <c r="X1462" s="3" t="s">
        <v>40</v>
      </c>
      <c r="Y1462" s="3"/>
      <c r="Z1462" s="3">
        <v>2524</v>
      </c>
      <c r="AA1462" s="3" t="s">
        <v>221</v>
      </c>
    </row>
    <row r="1463" spans="1:27" x14ac:dyDescent="0.2">
      <c r="A1463" s="5">
        <v>4286</v>
      </c>
      <c r="C1463" s="3" t="s">
        <v>2632</v>
      </c>
      <c r="D1463" s="3" t="s">
        <v>2405</v>
      </c>
      <c r="E1463" s="3" t="s">
        <v>119</v>
      </c>
      <c r="F1463" s="3" t="s">
        <v>120</v>
      </c>
      <c r="G1463" s="3" t="s">
        <v>113</v>
      </c>
      <c r="H1463" s="3" t="s">
        <v>32</v>
      </c>
      <c r="I1463" s="3" t="s">
        <v>113</v>
      </c>
      <c r="J1463" s="3" t="s">
        <v>48</v>
      </c>
      <c r="K1463" s="3" t="s">
        <v>114</v>
      </c>
      <c r="L1463" s="3" t="s">
        <v>115</v>
      </c>
      <c r="M1463" t="b">
        <v>1</v>
      </c>
      <c r="N1463" s="3" t="s">
        <v>73</v>
      </c>
      <c r="O1463" s="3" t="s">
        <v>120</v>
      </c>
      <c r="P1463" s="3" t="s">
        <v>120</v>
      </c>
      <c r="Q1463" s="3" t="s">
        <v>36</v>
      </c>
      <c r="R1463" s="3" t="s">
        <v>74</v>
      </c>
      <c r="S1463" s="3"/>
      <c r="T1463" s="2"/>
      <c r="U1463" s="3" t="s">
        <v>115</v>
      </c>
      <c r="V1463" s="3"/>
      <c r="W1463" s="3" t="s">
        <v>39</v>
      </c>
      <c r="X1463" s="3" t="s">
        <v>40</v>
      </c>
      <c r="Y1463" s="3"/>
      <c r="Z1463" s="3"/>
      <c r="AA1463" s="3" t="s">
        <v>41</v>
      </c>
    </row>
    <row r="1464" spans="1:27" x14ac:dyDescent="0.2">
      <c r="A1464" s="5">
        <v>4287</v>
      </c>
      <c r="B1464">
        <v>40550</v>
      </c>
      <c r="C1464" s="3" t="s">
        <v>2633</v>
      </c>
      <c r="D1464" s="3" t="s">
        <v>2634</v>
      </c>
      <c r="E1464" s="3" t="s">
        <v>147</v>
      </c>
      <c r="F1464" s="3" t="s">
        <v>234</v>
      </c>
      <c r="G1464" s="3" t="s">
        <v>235</v>
      </c>
      <c r="H1464" s="3" t="s">
        <v>32</v>
      </c>
      <c r="I1464" s="3" t="s">
        <v>236</v>
      </c>
      <c r="J1464" s="3" t="s">
        <v>48</v>
      </c>
      <c r="K1464" s="3" t="s">
        <v>237</v>
      </c>
      <c r="L1464" s="3" t="s">
        <v>83</v>
      </c>
      <c r="M1464" t="b">
        <v>1</v>
      </c>
      <c r="N1464" s="3" t="s">
        <v>139</v>
      </c>
      <c r="O1464" s="3" t="s">
        <v>234</v>
      </c>
      <c r="P1464" s="3" t="s">
        <v>234</v>
      </c>
      <c r="Q1464" s="3" t="s">
        <v>116</v>
      </c>
      <c r="R1464" s="3" t="s">
        <v>116</v>
      </c>
      <c r="S1464" s="3"/>
      <c r="T1464" s="2">
        <v>6009</v>
      </c>
      <c r="U1464" s="3" t="s">
        <v>83</v>
      </c>
      <c r="V1464" s="3"/>
      <c r="W1464" s="3" t="s">
        <v>39</v>
      </c>
      <c r="X1464" s="3" t="s">
        <v>40</v>
      </c>
      <c r="Y1464" s="3"/>
      <c r="Z1464" s="3">
        <v>2187</v>
      </c>
      <c r="AA1464" s="3" t="s">
        <v>221</v>
      </c>
    </row>
    <row r="1465" spans="1:27" x14ac:dyDescent="0.2">
      <c r="A1465" s="5">
        <v>4288</v>
      </c>
      <c r="B1465">
        <v>40959</v>
      </c>
      <c r="C1465" s="3" t="s">
        <v>2635</v>
      </c>
      <c r="D1465" s="3" t="s">
        <v>2636</v>
      </c>
      <c r="E1465" s="3" t="s">
        <v>147</v>
      </c>
      <c r="F1465" s="3" t="s">
        <v>234</v>
      </c>
      <c r="G1465" s="3" t="s">
        <v>235</v>
      </c>
      <c r="H1465" s="3" t="s">
        <v>32</v>
      </c>
      <c r="I1465" s="3" t="s">
        <v>236</v>
      </c>
      <c r="J1465" s="3" t="s">
        <v>48</v>
      </c>
      <c r="K1465" s="3" t="s">
        <v>237</v>
      </c>
      <c r="L1465" s="3" t="s">
        <v>83</v>
      </c>
      <c r="M1465" t="b">
        <v>1</v>
      </c>
      <c r="N1465" s="3" t="s">
        <v>139</v>
      </c>
      <c r="O1465" s="3" t="s">
        <v>234</v>
      </c>
      <c r="P1465" s="3" t="s">
        <v>234</v>
      </c>
      <c r="Q1465" s="3" t="s">
        <v>116</v>
      </c>
      <c r="R1465" s="3" t="s">
        <v>116</v>
      </c>
      <c r="S1465" s="3"/>
      <c r="T1465" s="2">
        <v>6009</v>
      </c>
      <c r="U1465" s="3" t="s">
        <v>83</v>
      </c>
      <c r="V1465" s="3"/>
      <c r="W1465" s="3" t="s">
        <v>39</v>
      </c>
      <c r="X1465" s="3" t="s">
        <v>40</v>
      </c>
      <c r="Y1465" s="3"/>
      <c r="Z1465" s="3"/>
      <c r="AA1465" s="3" t="s">
        <v>41</v>
      </c>
    </row>
    <row r="1466" spans="1:27" x14ac:dyDescent="0.2">
      <c r="A1466" s="5">
        <v>4289</v>
      </c>
      <c r="B1466">
        <v>40672</v>
      </c>
      <c r="C1466" s="3"/>
      <c r="D1466" s="3" t="s">
        <v>2637</v>
      </c>
      <c r="E1466" s="3" t="s">
        <v>46</v>
      </c>
      <c r="F1466" s="3" t="s">
        <v>46</v>
      </c>
      <c r="G1466" s="3" t="s">
        <v>31</v>
      </c>
      <c r="H1466" s="3" t="s">
        <v>32</v>
      </c>
      <c r="I1466" s="3" t="s">
        <v>33</v>
      </c>
      <c r="J1466" s="3" t="s">
        <v>31</v>
      </c>
      <c r="K1466" s="3" t="s">
        <v>34</v>
      </c>
      <c r="L1466" s="3" t="s">
        <v>31</v>
      </c>
      <c r="M1466" t="b">
        <v>1</v>
      </c>
      <c r="N1466" s="3" t="s">
        <v>46</v>
      </c>
      <c r="O1466" s="3" t="s">
        <v>46</v>
      </c>
      <c r="P1466" s="3" t="s">
        <v>46</v>
      </c>
      <c r="Q1466" s="3" t="s">
        <v>46</v>
      </c>
      <c r="R1466" s="3" t="s">
        <v>46</v>
      </c>
      <c r="S1466" s="3"/>
      <c r="T1466" s="2">
        <v>2072</v>
      </c>
      <c r="U1466" s="3" t="s">
        <v>31</v>
      </c>
      <c r="V1466" s="3"/>
      <c r="W1466" s="3" t="s">
        <v>39</v>
      </c>
      <c r="X1466" s="3" t="s">
        <v>40</v>
      </c>
      <c r="Y1466" s="3"/>
      <c r="Z1466" s="3"/>
      <c r="AA1466" s="3" t="s">
        <v>41</v>
      </c>
    </row>
    <row r="1467" spans="1:27" x14ac:dyDescent="0.2">
      <c r="A1467" s="5">
        <v>4290</v>
      </c>
      <c r="B1467">
        <v>40721</v>
      </c>
      <c r="C1467" s="3"/>
      <c r="D1467" s="3" t="s">
        <v>2638</v>
      </c>
      <c r="E1467" s="3" t="s">
        <v>192</v>
      </c>
      <c r="F1467" s="3" t="s">
        <v>193</v>
      </c>
      <c r="G1467" s="3" t="s">
        <v>329</v>
      </c>
      <c r="H1467" s="3" t="s">
        <v>194</v>
      </c>
      <c r="I1467" s="3" t="s">
        <v>329</v>
      </c>
      <c r="J1467" s="3" t="s">
        <v>31</v>
      </c>
      <c r="K1467" s="3" t="s">
        <v>330</v>
      </c>
      <c r="L1467" s="3" t="s">
        <v>31</v>
      </c>
      <c r="M1467" t="b">
        <v>1</v>
      </c>
      <c r="N1467" s="3" t="s">
        <v>35</v>
      </c>
      <c r="O1467" s="3" t="s">
        <v>193</v>
      </c>
      <c r="P1467" s="3" t="s">
        <v>193</v>
      </c>
      <c r="Q1467" s="3" t="s">
        <v>192</v>
      </c>
      <c r="R1467" s="3" t="s">
        <v>192</v>
      </c>
      <c r="S1467" s="3"/>
      <c r="T1467" s="2">
        <v>2072</v>
      </c>
      <c r="U1467" s="3" t="s">
        <v>95</v>
      </c>
      <c r="V1467" s="3"/>
      <c r="W1467" s="3" t="s">
        <v>39</v>
      </c>
      <c r="X1467" s="3" t="s">
        <v>40</v>
      </c>
      <c r="Y1467" s="3"/>
      <c r="Z1467" s="3"/>
      <c r="AA1467" s="3" t="s">
        <v>41</v>
      </c>
    </row>
    <row r="1468" spans="1:27" x14ac:dyDescent="0.2">
      <c r="A1468" s="5">
        <v>4291</v>
      </c>
      <c r="C1468" s="3"/>
      <c r="D1468" s="3" t="s">
        <v>2639</v>
      </c>
      <c r="E1468" s="3" t="s">
        <v>46</v>
      </c>
      <c r="F1468" s="3" t="s">
        <v>46</v>
      </c>
      <c r="G1468" s="3" t="s">
        <v>1679</v>
      </c>
      <c r="H1468" s="3" t="s">
        <v>32</v>
      </c>
      <c r="I1468" s="3" t="s">
        <v>33</v>
      </c>
      <c r="J1468" s="3" t="s">
        <v>31</v>
      </c>
      <c r="K1468" s="3" t="s">
        <v>34</v>
      </c>
      <c r="L1468" s="3" t="s">
        <v>31</v>
      </c>
      <c r="M1468" t="b">
        <v>1</v>
      </c>
      <c r="N1468" s="3" t="s">
        <v>46</v>
      </c>
      <c r="O1468" s="3" t="s">
        <v>46</v>
      </c>
      <c r="P1468" s="3" t="s">
        <v>46</v>
      </c>
      <c r="Q1468" s="3" t="s">
        <v>46</v>
      </c>
      <c r="R1468" s="3" t="s">
        <v>46</v>
      </c>
      <c r="S1468" s="3"/>
      <c r="T1468" s="2">
        <v>2072</v>
      </c>
      <c r="U1468" s="3" t="s">
        <v>31</v>
      </c>
      <c r="V1468" s="3"/>
      <c r="W1468" s="3" t="s">
        <v>39</v>
      </c>
      <c r="X1468" s="3" t="s">
        <v>40</v>
      </c>
      <c r="Y1468" s="3"/>
      <c r="Z1468" s="3"/>
      <c r="AA1468" s="3" t="s">
        <v>41</v>
      </c>
    </row>
    <row r="1469" spans="1:27" x14ac:dyDescent="0.2">
      <c r="A1469" s="5">
        <v>4293</v>
      </c>
      <c r="C1469" s="3"/>
      <c r="D1469" s="3" t="s">
        <v>2640</v>
      </c>
      <c r="E1469" s="3" t="s">
        <v>46</v>
      </c>
      <c r="F1469" s="3" t="s">
        <v>46</v>
      </c>
      <c r="G1469" s="3" t="s">
        <v>137</v>
      </c>
      <c r="H1469" s="3" t="s">
        <v>32</v>
      </c>
      <c r="I1469" s="3" t="s">
        <v>137</v>
      </c>
      <c r="J1469" s="3" t="s">
        <v>48</v>
      </c>
      <c r="K1469" s="3" t="s">
        <v>138</v>
      </c>
      <c r="L1469" s="3" t="s">
        <v>83</v>
      </c>
      <c r="M1469" t="b">
        <v>1</v>
      </c>
      <c r="N1469" s="3" t="s">
        <v>46</v>
      </c>
      <c r="O1469" s="3" t="s">
        <v>46</v>
      </c>
      <c r="P1469" s="3" t="s">
        <v>46</v>
      </c>
      <c r="Q1469" s="3" t="s">
        <v>46</v>
      </c>
      <c r="R1469" s="3" t="s">
        <v>46</v>
      </c>
      <c r="S1469" s="3"/>
      <c r="T1469" s="2">
        <v>6019</v>
      </c>
      <c r="U1469" s="3" t="s">
        <v>83</v>
      </c>
      <c r="V1469" s="3"/>
      <c r="W1469" s="3" t="s">
        <v>39</v>
      </c>
      <c r="X1469" s="3" t="s">
        <v>40</v>
      </c>
      <c r="Y1469" s="3"/>
      <c r="Z1469" s="3"/>
      <c r="AA1469" s="3" t="s">
        <v>41</v>
      </c>
    </row>
    <row r="1470" spans="1:27" x14ac:dyDescent="0.2">
      <c r="A1470" s="5">
        <v>4294</v>
      </c>
      <c r="C1470" s="3"/>
      <c r="D1470" s="3" t="s">
        <v>2641</v>
      </c>
      <c r="E1470" s="3" t="s">
        <v>46</v>
      </c>
      <c r="F1470" s="3" t="s">
        <v>46</v>
      </c>
      <c r="G1470" s="3" t="s">
        <v>137</v>
      </c>
      <c r="H1470" s="3" t="s">
        <v>32</v>
      </c>
      <c r="I1470" s="3" t="s">
        <v>137</v>
      </c>
      <c r="J1470" s="3" t="s">
        <v>48</v>
      </c>
      <c r="K1470" s="3" t="s">
        <v>138</v>
      </c>
      <c r="L1470" s="3" t="s">
        <v>83</v>
      </c>
      <c r="M1470" t="b">
        <v>1</v>
      </c>
      <c r="N1470" s="3" t="s">
        <v>46</v>
      </c>
      <c r="O1470" s="3" t="s">
        <v>46</v>
      </c>
      <c r="P1470" s="3" t="s">
        <v>46</v>
      </c>
      <c r="Q1470" s="3" t="s">
        <v>46</v>
      </c>
      <c r="R1470" s="3" t="s">
        <v>46</v>
      </c>
      <c r="S1470" s="3"/>
      <c r="T1470" s="2">
        <v>6019</v>
      </c>
      <c r="U1470" s="3" t="s">
        <v>83</v>
      </c>
      <c r="V1470" s="3"/>
      <c r="W1470" s="3" t="s">
        <v>39</v>
      </c>
      <c r="X1470" s="3" t="s">
        <v>40</v>
      </c>
      <c r="Y1470" s="3"/>
      <c r="Z1470" s="3"/>
      <c r="AA1470" s="3" t="s">
        <v>41</v>
      </c>
    </row>
    <row r="1471" spans="1:27" x14ac:dyDescent="0.2">
      <c r="A1471" s="5">
        <v>4295</v>
      </c>
      <c r="C1471" s="3" t="s">
        <v>2642</v>
      </c>
      <c r="D1471" s="3" t="s">
        <v>2643</v>
      </c>
      <c r="E1471" s="3" t="s">
        <v>46</v>
      </c>
      <c r="F1471" s="3" t="s">
        <v>46</v>
      </c>
      <c r="G1471" s="3" t="s">
        <v>158</v>
      </c>
      <c r="H1471" s="3" t="s">
        <v>32</v>
      </c>
      <c r="I1471" s="3" t="s">
        <v>158</v>
      </c>
      <c r="J1471" s="3" t="s">
        <v>48</v>
      </c>
      <c r="K1471" s="3" t="s">
        <v>159</v>
      </c>
      <c r="L1471" s="3" t="s">
        <v>83</v>
      </c>
      <c r="M1471" t="b">
        <v>1</v>
      </c>
      <c r="N1471" s="3" t="s">
        <v>46</v>
      </c>
      <c r="O1471" s="3" t="s">
        <v>46</v>
      </c>
      <c r="P1471" s="3" t="s">
        <v>46</v>
      </c>
      <c r="Q1471" s="3" t="s">
        <v>46</v>
      </c>
      <c r="R1471" s="3" t="s">
        <v>46</v>
      </c>
      <c r="S1471" s="3"/>
      <c r="T1471" s="2">
        <v>6114</v>
      </c>
      <c r="U1471" s="3" t="s">
        <v>83</v>
      </c>
      <c r="V1471" s="3"/>
      <c r="W1471" s="3" t="s">
        <v>39</v>
      </c>
      <c r="X1471" s="3" t="s">
        <v>40</v>
      </c>
      <c r="Y1471" s="3"/>
      <c r="Z1471" s="3"/>
      <c r="AA1471" s="3" t="s">
        <v>41</v>
      </c>
    </row>
    <row r="1472" spans="1:27" x14ac:dyDescent="0.2">
      <c r="A1472" s="5">
        <v>4296</v>
      </c>
      <c r="C1472" s="3"/>
      <c r="D1472" s="3" t="s">
        <v>2644</v>
      </c>
      <c r="E1472" s="3" t="s">
        <v>46</v>
      </c>
      <c r="F1472" s="3" t="s">
        <v>46</v>
      </c>
      <c r="G1472" s="3" t="s">
        <v>158</v>
      </c>
      <c r="H1472" s="3" t="s">
        <v>32</v>
      </c>
      <c r="I1472" s="3" t="s">
        <v>158</v>
      </c>
      <c r="J1472" s="3" t="s">
        <v>48</v>
      </c>
      <c r="K1472" s="3" t="s">
        <v>159</v>
      </c>
      <c r="L1472" s="3" t="s">
        <v>83</v>
      </c>
      <c r="M1472" t="b">
        <v>1</v>
      </c>
      <c r="N1472" s="3" t="s">
        <v>46</v>
      </c>
      <c r="O1472" s="3" t="s">
        <v>46</v>
      </c>
      <c r="P1472" s="3" t="s">
        <v>46</v>
      </c>
      <c r="Q1472" s="3" t="s">
        <v>46</v>
      </c>
      <c r="R1472" s="3" t="s">
        <v>46</v>
      </c>
      <c r="S1472" s="3"/>
      <c r="T1472" s="2">
        <v>6114</v>
      </c>
      <c r="U1472" s="3" t="s">
        <v>83</v>
      </c>
      <c r="V1472" s="3"/>
      <c r="W1472" s="3" t="s">
        <v>39</v>
      </c>
      <c r="X1472" s="3" t="s">
        <v>40</v>
      </c>
      <c r="Y1472" s="3"/>
      <c r="Z1472" s="3"/>
      <c r="AA1472" s="3" t="s">
        <v>41</v>
      </c>
    </row>
    <row r="1473" spans="1:27" x14ac:dyDescent="0.2">
      <c r="A1473" s="5">
        <v>4297</v>
      </c>
      <c r="B1473">
        <v>39825</v>
      </c>
      <c r="C1473" s="3"/>
      <c r="D1473" s="3" t="s">
        <v>2645</v>
      </c>
      <c r="E1473" s="3" t="s">
        <v>147</v>
      </c>
      <c r="F1473" s="3" t="s">
        <v>234</v>
      </c>
      <c r="G1473" s="3" t="s">
        <v>836</v>
      </c>
      <c r="H1473" s="3" t="s">
        <v>32</v>
      </c>
      <c r="I1473" s="3" t="s">
        <v>836</v>
      </c>
      <c r="J1473" s="3" t="s">
        <v>81</v>
      </c>
      <c r="K1473" s="3" t="s">
        <v>275</v>
      </c>
      <c r="L1473" s="3" t="s">
        <v>83</v>
      </c>
      <c r="M1473" t="b">
        <v>1</v>
      </c>
      <c r="N1473" s="3" t="s">
        <v>139</v>
      </c>
      <c r="O1473" s="3" t="s">
        <v>234</v>
      </c>
      <c r="P1473" s="3" t="s">
        <v>234</v>
      </c>
      <c r="Q1473" s="3" t="s">
        <v>116</v>
      </c>
      <c r="R1473" s="3" t="s">
        <v>116</v>
      </c>
      <c r="S1473" s="3"/>
      <c r="T1473" s="2">
        <v>6127</v>
      </c>
      <c r="U1473" s="3" t="s">
        <v>81</v>
      </c>
      <c r="V1473" s="3"/>
      <c r="W1473" s="3" t="s">
        <v>39</v>
      </c>
      <c r="X1473" s="3" t="s">
        <v>40</v>
      </c>
      <c r="Y1473" s="3"/>
      <c r="Z1473" s="3">
        <v>2382</v>
      </c>
      <c r="AA1473" s="3" t="s">
        <v>221</v>
      </c>
    </row>
    <row r="1474" spans="1:27" x14ac:dyDescent="0.2">
      <c r="A1474" s="5">
        <v>4299</v>
      </c>
      <c r="B1474">
        <v>39645</v>
      </c>
      <c r="C1474" s="3"/>
      <c r="D1474" s="3" t="s">
        <v>687</v>
      </c>
      <c r="E1474" s="3" t="s">
        <v>192</v>
      </c>
      <c r="F1474" s="3" t="s">
        <v>193</v>
      </c>
      <c r="G1474" s="3" t="s">
        <v>47</v>
      </c>
      <c r="H1474" s="3" t="s">
        <v>194</v>
      </c>
      <c r="I1474" s="3" t="s">
        <v>47</v>
      </c>
      <c r="J1474" s="3" t="s">
        <v>48</v>
      </c>
      <c r="K1474" s="3" t="s">
        <v>49</v>
      </c>
      <c r="L1474" s="3" t="s">
        <v>50</v>
      </c>
      <c r="M1474" t="b">
        <v>1</v>
      </c>
      <c r="N1474" s="3" t="s">
        <v>35</v>
      </c>
      <c r="O1474" s="3" t="s">
        <v>193</v>
      </c>
      <c r="P1474" s="3" t="s">
        <v>193</v>
      </c>
      <c r="Q1474" s="3" t="s">
        <v>192</v>
      </c>
      <c r="R1474" s="3" t="s">
        <v>192</v>
      </c>
      <c r="S1474" s="3"/>
      <c r="T1474" s="2">
        <v>2000</v>
      </c>
      <c r="U1474" s="3" t="s">
        <v>50</v>
      </c>
      <c r="V1474" s="3"/>
      <c r="W1474" s="3" t="s">
        <v>39</v>
      </c>
      <c r="X1474" s="3" t="s">
        <v>40</v>
      </c>
      <c r="Y1474" s="3"/>
      <c r="Z1474" s="3"/>
      <c r="AA1474" s="3" t="s">
        <v>41</v>
      </c>
    </row>
    <row r="1475" spans="1:27" x14ac:dyDescent="0.2">
      <c r="A1475" s="5">
        <v>4300</v>
      </c>
      <c r="B1475">
        <v>40939</v>
      </c>
      <c r="C1475" s="3" t="s">
        <v>2646</v>
      </c>
      <c r="D1475" s="3" t="s">
        <v>2647</v>
      </c>
      <c r="E1475" s="3" t="s">
        <v>46</v>
      </c>
      <c r="F1475" s="3" t="s">
        <v>46</v>
      </c>
      <c r="G1475" s="3"/>
      <c r="H1475" s="3" t="s">
        <v>32</v>
      </c>
      <c r="I1475" s="3" t="s">
        <v>33</v>
      </c>
      <c r="J1475" s="3" t="s">
        <v>31</v>
      </c>
      <c r="K1475" s="3" t="s">
        <v>34</v>
      </c>
      <c r="L1475" s="3" t="s">
        <v>31</v>
      </c>
      <c r="M1475" t="b">
        <v>1</v>
      </c>
      <c r="N1475" s="3" t="s">
        <v>46</v>
      </c>
      <c r="O1475" s="3" t="s">
        <v>46</v>
      </c>
      <c r="P1475" s="3" t="s">
        <v>46</v>
      </c>
      <c r="Q1475" s="3" t="s">
        <v>46</v>
      </c>
      <c r="R1475" s="3" t="s">
        <v>46</v>
      </c>
      <c r="S1475" s="3"/>
      <c r="T1475" s="2">
        <v>2072</v>
      </c>
      <c r="U1475" s="3" t="s">
        <v>31</v>
      </c>
      <c r="V1475" s="3"/>
      <c r="W1475" s="3" t="s">
        <v>39</v>
      </c>
      <c r="X1475" s="3" t="s">
        <v>40</v>
      </c>
      <c r="Y1475" s="3"/>
      <c r="Z1475" s="3"/>
      <c r="AA1475" s="3" t="s">
        <v>41</v>
      </c>
    </row>
    <row r="1476" spans="1:27" x14ac:dyDescent="0.2">
      <c r="A1476" s="5">
        <v>4301</v>
      </c>
      <c r="B1476">
        <v>40925</v>
      </c>
      <c r="C1476" s="3" t="s">
        <v>2648</v>
      </c>
      <c r="D1476" s="3" t="s">
        <v>2649</v>
      </c>
      <c r="E1476" s="3" t="s">
        <v>57</v>
      </c>
      <c r="F1476" s="3" t="s">
        <v>58</v>
      </c>
      <c r="G1476" s="3" t="s">
        <v>31</v>
      </c>
      <c r="H1476" s="3" t="s">
        <v>60</v>
      </c>
      <c r="I1476" s="3" t="s">
        <v>57</v>
      </c>
      <c r="J1476" s="3" t="s">
        <v>31</v>
      </c>
      <c r="K1476" s="3" t="s">
        <v>34</v>
      </c>
      <c r="L1476" s="3" t="s">
        <v>31</v>
      </c>
      <c r="M1476" t="b">
        <v>1</v>
      </c>
      <c r="N1476" s="3" t="s">
        <v>35</v>
      </c>
      <c r="O1476" s="3" t="s">
        <v>58</v>
      </c>
      <c r="P1476" s="3" t="s">
        <v>61</v>
      </c>
      <c r="Q1476" s="3" t="s">
        <v>62</v>
      </c>
      <c r="R1476" s="3" t="s">
        <v>63</v>
      </c>
      <c r="S1476" s="3"/>
      <c r="T1476" s="2">
        <v>2072</v>
      </c>
      <c r="U1476" s="3" t="s">
        <v>31</v>
      </c>
      <c r="V1476" s="3"/>
      <c r="W1476" s="3" t="s">
        <v>39</v>
      </c>
      <c r="X1476" s="3" t="s">
        <v>40</v>
      </c>
      <c r="Y1476" s="3"/>
      <c r="Z1476" s="3">
        <v>2843</v>
      </c>
      <c r="AA1476" s="3" t="s">
        <v>221</v>
      </c>
    </row>
    <row r="1477" spans="1:27" x14ac:dyDescent="0.2">
      <c r="A1477" s="5">
        <v>4302</v>
      </c>
      <c r="B1477">
        <v>40525</v>
      </c>
      <c r="C1477" s="3"/>
      <c r="D1477" s="3" t="s">
        <v>2650</v>
      </c>
      <c r="E1477" s="3" t="s">
        <v>941</v>
      </c>
      <c r="F1477" s="3" t="s">
        <v>942</v>
      </c>
      <c r="G1477" s="3" t="s">
        <v>113</v>
      </c>
      <c r="H1477" s="3" t="s">
        <v>256</v>
      </c>
      <c r="I1477" s="3" t="s">
        <v>113</v>
      </c>
      <c r="J1477" s="3" t="s">
        <v>48</v>
      </c>
      <c r="K1477" s="3" t="s">
        <v>114</v>
      </c>
      <c r="L1477" s="3" t="s">
        <v>115</v>
      </c>
      <c r="M1477" t="b">
        <v>1</v>
      </c>
      <c r="N1477" s="3" t="s">
        <v>73</v>
      </c>
      <c r="O1477" s="3" t="s">
        <v>942</v>
      </c>
      <c r="P1477" s="3" t="s">
        <v>942</v>
      </c>
      <c r="Q1477" s="3" t="s">
        <v>36</v>
      </c>
      <c r="R1477" s="3" t="s">
        <v>74</v>
      </c>
      <c r="S1477" s="3"/>
      <c r="T1477" s="2">
        <v>3003</v>
      </c>
      <c r="U1477" s="3" t="s">
        <v>814</v>
      </c>
      <c r="V1477" s="3"/>
      <c r="W1477" s="3" t="s">
        <v>39</v>
      </c>
      <c r="X1477" s="3" t="s">
        <v>40</v>
      </c>
      <c r="Y1477" s="3"/>
      <c r="Z1477" s="3"/>
      <c r="AA1477" s="3" t="s">
        <v>41</v>
      </c>
    </row>
    <row r="1478" spans="1:27" x14ac:dyDescent="0.2">
      <c r="A1478" s="5">
        <v>4303</v>
      </c>
      <c r="B1478">
        <v>40462</v>
      </c>
      <c r="C1478" s="3"/>
      <c r="D1478" s="3" t="s">
        <v>2651</v>
      </c>
      <c r="E1478" s="3" t="s">
        <v>941</v>
      </c>
      <c r="F1478" s="3" t="s">
        <v>942</v>
      </c>
      <c r="G1478" s="3" t="s">
        <v>47</v>
      </c>
      <c r="H1478" s="3" t="s">
        <v>256</v>
      </c>
      <c r="I1478" s="3" t="s">
        <v>47</v>
      </c>
      <c r="J1478" s="3" t="s">
        <v>48</v>
      </c>
      <c r="K1478" s="3" t="s">
        <v>49</v>
      </c>
      <c r="L1478" s="3" t="s">
        <v>50</v>
      </c>
      <c r="M1478" t="b">
        <v>1</v>
      </c>
      <c r="N1478" s="3" t="s">
        <v>73</v>
      </c>
      <c r="O1478" s="3" t="s">
        <v>942</v>
      </c>
      <c r="P1478" s="3" t="s">
        <v>942</v>
      </c>
      <c r="Q1478" s="3" t="s">
        <v>36</v>
      </c>
      <c r="R1478" s="3" t="s">
        <v>74</v>
      </c>
      <c r="S1478" s="3"/>
      <c r="T1478" s="2">
        <v>2020</v>
      </c>
      <c r="U1478" s="3" t="s">
        <v>814</v>
      </c>
      <c r="V1478" s="3"/>
      <c r="W1478" s="3" t="s">
        <v>39</v>
      </c>
      <c r="X1478" s="3" t="s">
        <v>40</v>
      </c>
      <c r="Y1478" s="3"/>
      <c r="Z1478" s="3"/>
      <c r="AA1478" s="3" t="s">
        <v>41</v>
      </c>
    </row>
    <row r="1479" spans="1:27" x14ac:dyDescent="0.2">
      <c r="A1479" s="5">
        <v>4304</v>
      </c>
      <c r="B1479">
        <v>40464</v>
      </c>
      <c r="C1479" s="3"/>
      <c r="D1479" s="3" t="s">
        <v>2652</v>
      </c>
      <c r="E1479" s="3" t="s">
        <v>941</v>
      </c>
      <c r="F1479" s="3" t="s">
        <v>942</v>
      </c>
      <c r="G1479" s="3" t="s">
        <v>47</v>
      </c>
      <c r="H1479" s="3" t="s">
        <v>256</v>
      </c>
      <c r="I1479" s="3" t="s">
        <v>47</v>
      </c>
      <c r="J1479" s="3" t="s">
        <v>48</v>
      </c>
      <c r="K1479" s="3" t="s">
        <v>49</v>
      </c>
      <c r="L1479" s="3" t="s">
        <v>50</v>
      </c>
      <c r="M1479" t="b">
        <v>1</v>
      </c>
      <c r="N1479" s="3" t="s">
        <v>73</v>
      </c>
      <c r="O1479" s="3" t="s">
        <v>942</v>
      </c>
      <c r="P1479" s="3" t="s">
        <v>942</v>
      </c>
      <c r="Q1479" s="3" t="s">
        <v>36</v>
      </c>
      <c r="R1479" s="3" t="s">
        <v>74</v>
      </c>
      <c r="S1479" s="3"/>
      <c r="T1479" s="2">
        <v>2020</v>
      </c>
      <c r="U1479" s="3" t="s">
        <v>814</v>
      </c>
      <c r="V1479" s="3"/>
      <c r="W1479" s="3" t="s">
        <v>39</v>
      </c>
      <c r="X1479" s="3" t="s">
        <v>40</v>
      </c>
      <c r="Y1479" s="3"/>
      <c r="Z1479" s="3"/>
      <c r="AA1479" s="3" t="s">
        <v>41</v>
      </c>
    </row>
    <row r="1480" spans="1:27" x14ac:dyDescent="0.2">
      <c r="A1480" s="5">
        <v>4305</v>
      </c>
      <c r="B1480">
        <v>40524</v>
      </c>
      <c r="C1480" s="3"/>
      <c r="D1480" s="3" t="s">
        <v>2653</v>
      </c>
      <c r="E1480" s="3" t="s">
        <v>941</v>
      </c>
      <c r="F1480" s="3" t="s">
        <v>942</v>
      </c>
      <c r="G1480" s="3" t="s">
        <v>395</v>
      </c>
      <c r="H1480" s="3" t="s">
        <v>256</v>
      </c>
      <c r="I1480" s="3" t="s">
        <v>395</v>
      </c>
      <c r="J1480" s="3" t="s">
        <v>48</v>
      </c>
      <c r="K1480" s="3" t="s">
        <v>49</v>
      </c>
      <c r="L1480" s="3" t="s">
        <v>50</v>
      </c>
      <c r="M1480" t="b">
        <v>1</v>
      </c>
      <c r="N1480" s="3" t="s">
        <v>73</v>
      </c>
      <c r="O1480" s="3" t="s">
        <v>942</v>
      </c>
      <c r="P1480" s="3" t="s">
        <v>942</v>
      </c>
      <c r="Q1480" s="3" t="s">
        <v>36</v>
      </c>
      <c r="R1480" s="3" t="s">
        <v>74</v>
      </c>
      <c r="S1480" s="3"/>
      <c r="T1480" s="2">
        <v>2001</v>
      </c>
      <c r="U1480" s="3" t="s">
        <v>814</v>
      </c>
      <c r="V1480" s="3"/>
      <c r="W1480" s="3" t="s">
        <v>39</v>
      </c>
      <c r="X1480" s="3" t="s">
        <v>40</v>
      </c>
      <c r="Y1480" s="3"/>
      <c r="Z1480" s="3"/>
      <c r="AA1480" s="3" t="s">
        <v>41</v>
      </c>
    </row>
    <row r="1481" spans="1:27" x14ac:dyDescent="0.2">
      <c r="A1481" s="5">
        <v>4306</v>
      </c>
      <c r="B1481">
        <v>40526</v>
      </c>
      <c r="C1481" s="3"/>
      <c r="D1481" s="3" t="s">
        <v>2654</v>
      </c>
      <c r="E1481" s="3" t="s">
        <v>941</v>
      </c>
      <c r="F1481" s="3" t="s">
        <v>942</v>
      </c>
      <c r="G1481" s="3" t="s">
        <v>395</v>
      </c>
      <c r="H1481" s="3" t="s">
        <v>256</v>
      </c>
      <c r="I1481" s="3" t="s">
        <v>395</v>
      </c>
      <c r="J1481" s="3" t="s">
        <v>48</v>
      </c>
      <c r="K1481" s="3" t="s">
        <v>49</v>
      </c>
      <c r="L1481" s="3" t="s">
        <v>50</v>
      </c>
      <c r="M1481" t="b">
        <v>1</v>
      </c>
      <c r="N1481" s="3" t="s">
        <v>73</v>
      </c>
      <c r="O1481" s="3" t="s">
        <v>942</v>
      </c>
      <c r="P1481" s="3" t="s">
        <v>942</v>
      </c>
      <c r="Q1481" s="3" t="s">
        <v>36</v>
      </c>
      <c r="R1481" s="3" t="s">
        <v>74</v>
      </c>
      <c r="S1481" s="3"/>
      <c r="T1481" s="2">
        <v>2001</v>
      </c>
      <c r="U1481" s="3" t="s">
        <v>814</v>
      </c>
      <c r="V1481" s="3"/>
      <c r="W1481" s="3" t="s">
        <v>39</v>
      </c>
      <c r="X1481" s="3" t="s">
        <v>40</v>
      </c>
      <c r="Y1481" s="3"/>
      <c r="Z1481" s="3"/>
      <c r="AA1481" s="3" t="s">
        <v>41</v>
      </c>
    </row>
    <row r="1482" spans="1:27" x14ac:dyDescent="0.2">
      <c r="A1482" s="5">
        <v>4307</v>
      </c>
      <c r="B1482">
        <v>40527</v>
      </c>
      <c r="C1482" s="3"/>
      <c r="D1482" s="3" t="s">
        <v>2655</v>
      </c>
      <c r="E1482" s="3" t="s">
        <v>941</v>
      </c>
      <c r="F1482" s="3" t="s">
        <v>942</v>
      </c>
      <c r="G1482" s="3" t="s">
        <v>93</v>
      </c>
      <c r="H1482" s="3" t="s">
        <v>256</v>
      </c>
      <c r="I1482" s="3" t="s">
        <v>93</v>
      </c>
      <c r="J1482" s="3" t="s">
        <v>48</v>
      </c>
      <c r="K1482" s="3" t="s">
        <v>94</v>
      </c>
      <c r="L1482" s="3" t="s">
        <v>95</v>
      </c>
      <c r="M1482" t="b">
        <v>1</v>
      </c>
      <c r="N1482" s="3" t="s">
        <v>73</v>
      </c>
      <c r="O1482" s="3" t="s">
        <v>942</v>
      </c>
      <c r="P1482" s="3" t="s">
        <v>942</v>
      </c>
      <c r="Q1482" s="3" t="s">
        <v>36</v>
      </c>
      <c r="R1482" s="3" t="s">
        <v>74</v>
      </c>
      <c r="S1482" s="3"/>
      <c r="T1482" s="2">
        <v>4021</v>
      </c>
      <c r="U1482" s="3" t="s">
        <v>814</v>
      </c>
      <c r="V1482" s="3"/>
      <c r="W1482" s="3" t="s">
        <v>39</v>
      </c>
      <c r="X1482" s="3" t="s">
        <v>40</v>
      </c>
      <c r="Y1482" s="3"/>
      <c r="Z1482" s="3"/>
      <c r="AA1482" s="3" t="s">
        <v>41</v>
      </c>
    </row>
    <row r="1483" spans="1:27" x14ac:dyDescent="0.2">
      <c r="A1483" s="5">
        <v>4308</v>
      </c>
      <c r="B1483">
        <v>40528</v>
      </c>
      <c r="C1483" s="3"/>
      <c r="D1483" s="3" t="s">
        <v>2656</v>
      </c>
      <c r="E1483" s="3" t="s">
        <v>941</v>
      </c>
      <c r="F1483" s="3" t="s">
        <v>942</v>
      </c>
      <c r="G1483" s="3" t="s">
        <v>93</v>
      </c>
      <c r="H1483" s="3" t="s">
        <v>256</v>
      </c>
      <c r="I1483" s="3" t="s">
        <v>93</v>
      </c>
      <c r="J1483" s="3" t="s">
        <v>48</v>
      </c>
      <c r="K1483" s="3" t="s">
        <v>94</v>
      </c>
      <c r="L1483" s="3" t="s">
        <v>95</v>
      </c>
      <c r="M1483" t="b">
        <v>1</v>
      </c>
      <c r="N1483" s="3" t="s">
        <v>73</v>
      </c>
      <c r="O1483" s="3" t="s">
        <v>942</v>
      </c>
      <c r="P1483" s="3" t="s">
        <v>942</v>
      </c>
      <c r="Q1483" s="3" t="s">
        <v>36</v>
      </c>
      <c r="R1483" s="3" t="s">
        <v>74</v>
      </c>
      <c r="S1483" s="3"/>
      <c r="T1483" s="2">
        <v>4021</v>
      </c>
      <c r="U1483" s="3" t="s">
        <v>814</v>
      </c>
      <c r="V1483" s="3"/>
      <c r="W1483" s="3" t="s">
        <v>39</v>
      </c>
      <c r="X1483" s="3" t="s">
        <v>40</v>
      </c>
      <c r="Y1483" s="3"/>
      <c r="Z1483" s="3"/>
      <c r="AA1483" s="3" t="s">
        <v>41</v>
      </c>
    </row>
    <row r="1484" spans="1:27" x14ac:dyDescent="0.2">
      <c r="A1484" s="5">
        <v>4309</v>
      </c>
      <c r="B1484">
        <v>40529</v>
      </c>
      <c r="C1484" s="3"/>
      <c r="D1484" s="3" t="s">
        <v>2657</v>
      </c>
      <c r="E1484" s="3" t="s">
        <v>941</v>
      </c>
      <c r="F1484" s="3" t="s">
        <v>942</v>
      </c>
      <c r="G1484" s="3" t="s">
        <v>93</v>
      </c>
      <c r="H1484" s="3" t="s">
        <v>256</v>
      </c>
      <c r="I1484" s="3" t="s">
        <v>93</v>
      </c>
      <c r="J1484" s="3" t="s">
        <v>48</v>
      </c>
      <c r="K1484" s="3" t="s">
        <v>94</v>
      </c>
      <c r="L1484" s="3" t="s">
        <v>95</v>
      </c>
      <c r="M1484" t="b">
        <v>1</v>
      </c>
      <c r="N1484" s="3" t="s">
        <v>73</v>
      </c>
      <c r="O1484" s="3" t="s">
        <v>942</v>
      </c>
      <c r="P1484" s="3" t="s">
        <v>942</v>
      </c>
      <c r="Q1484" s="3" t="s">
        <v>36</v>
      </c>
      <c r="R1484" s="3" t="s">
        <v>74</v>
      </c>
      <c r="S1484" s="3"/>
      <c r="T1484" s="2">
        <v>4021</v>
      </c>
      <c r="U1484" s="3" t="s">
        <v>814</v>
      </c>
      <c r="V1484" s="3"/>
      <c r="W1484" s="3" t="s">
        <v>39</v>
      </c>
      <c r="X1484" s="3" t="s">
        <v>40</v>
      </c>
      <c r="Y1484" s="3"/>
      <c r="Z1484" s="3"/>
      <c r="AA1484" s="3" t="s">
        <v>41</v>
      </c>
    </row>
    <row r="1485" spans="1:27" x14ac:dyDescent="0.2">
      <c r="A1485" s="5">
        <v>4310</v>
      </c>
      <c r="B1485">
        <v>40530</v>
      </c>
      <c r="C1485" s="3"/>
      <c r="D1485" s="3" t="s">
        <v>2658</v>
      </c>
      <c r="E1485" s="3" t="s">
        <v>941</v>
      </c>
      <c r="F1485" s="3" t="s">
        <v>942</v>
      </c>
      <c r="G1485" s="3" t="s">
        <v>93</v>
      </c>
      <c r="H1485" s="3" t="s">
        <v>256</v>
      </c>
      <c r="I1485" s="3" t="s">
        <v>93</v>
      </c>
      <c r="J1485" s="3" t="s">
        <v>48</v>
      </c>
      <c r="K1485" s="3" t="s">
        <v>94</v>
      </c>
      <c r="L1485" s="3" t="s">
        <v>95</v>
      </c>
      <c r="M1485" t="b">
        <v>1</v>
      </c>
      <c r="N1485" s="3" t="s">
        <v>73</v>
      </c>
      <c r="O1485" s="3" t="s">
        <v>942</v>
      </c>
      <c r="P1485" s="3" t="s">
        <v>942</v>
      </c>
      <c r="Q1485" s="3" t="s">
        <v>36</v>
      </c>
      <c r="R1485" s="3" t="s">
        <v>74</v>
      </c>
      <c r="S1485" s="3"/>
      <c r="T1485" s="2">
        <v>4021</v>
      </c>
      <c r="U1485" s="3" t="s">
        <v>814</v>
      </c>
      <c r="V1485" s="3"/>
      <c r="W1485" s="3" t="s">
        <v>39</v>
      </c>
      <c r="X1485" s="3" t="s">
        <v>40</v>
      </c>
      <c r="Y1485" s="3"/>
      <c r="Z1485" s="3"/>
      <c r="AA1485" s="3" t="s">
        <v>41</v>
      </c>
    </row>
    <row r="1486" spans="1:27" x14ac:dyDescent="0.2">
      <c r="A1486" s="5">
        <v>4311</v>
      </c>
      <c r="B1486">
        <v>40913</v>
      </c>
      <c r="C1486" s="3" t="s">
        <v>2659</v>
      </c>
      <c r="D1486" s="3" t="s">
        <v>2660</v>
      </c>
      <c r="E1486" s="3" t="s">
        <v>91</v>
      </c>
      <c r="F1486" s="3" t="s">
        <v>92</v>
      </c>
      <c r="G1486" s="3" t="s">
        <v>93</v>
      </c>
      <c r="H1486" s="3" t="s">
        <v>32</v>
      </c>
      <c r="I1486" s="3" t="s">
        <v>93</v>
      </c>
      <c r="J1486" s="3" t="s">
        <v>48</v>
      </c>
      <c r="K1486" s="3" t="s">
        <v>94</v>
      </c>
      <c r="L1486" s="3" t="s">
        <v>95</v>
      </c>
      <c r="M1486" t="b">
        <v>1</v>
      </c>
      <c r="N1486" s="3" t="s">
        <v>84</v>
      </c>
      <c r="O1486" s="3" t="s">
        <v>92</v>
      </c>
      <c r="P1486" s="3" t="s">
        <v>92</v>
      </c>
      <c r="Q1486" s="3" t="s">
        <v>36</v>
      </c>
      <c r="R1486" s="3" t="s">
        <v>74</v>
      </c>
      <c r="S1486" s="3"/>
      <c r="T1486" s="2">
        <v>4000</v>
      </c>
      <c r="U1486" s="3" t="s">
        <v>95</v>
      </c>
      <c r="V1486" s="3"/>
      <c r="W1486" s="3" t="s">
        <v>39</v>
      </c>
      <c r="X1486" s="3" t="s">
        <v>40</v>
      </c>
      <c r="Y1486" s="3"/>
      <c r="Z1486" s="3">
        <v>1461</v>
      </c>
      <c r="AA1486" s="3" t="s">
        <v>316</v>
      </c>
    </row>
    <row r="1487" spans="1:27" x14ac:dyDescent="0.2">
      <c r="A1487" s="5">
        <v>4313</v>
      </c>
      <c r="B1487">
        <v>40883</v>
      </c>
      <c r="C1487" s="3" t="s">
        <v>2661</v>
      </c>
      <c r="D1487" s="3" t="s">
        <v>2662</v>
      </c>
      <c r="E1487" s="3" t="s">
        <v>91</v>
      </c>
      <c r="F1487" s="3" t="s">
        <v>92</v>
      </c>
      <c r="G1487" s="3" t="s">
        <v>93</v>
      </c>
      <c r="H1487" s="3" t="s">
        <v>32</v>
      </c>
      <c r="I1487" s="3" t="s">
        <v>93</v>
      </c>
      <c r="J1487" s="3" t="s">
        <v>48</v>
      </c>
      <c r="K1487" s="3" t="s">
        <v>94</v>
      </c>
      <c r="L1487" s="3" t="s">
        <v>95</v>
      </c>
      <c r="M1487" t="b">
        <v>1</v>
      </c>
      <c r="N1487" s="3" t="s">
        <v>84</v>
      </c>
      <c r="O1487" s="3" t="s">
        <v>92</v>
      </c>
      <c r="P1487" s="3" t="s">
        <v>92</v>
      </c>
      <c r="Q1487" s="3" t="s">
        <v>36</v>
      </c>
      <c r="R1487" s="3" t="s">
        <v>74</v>
      </c>
      <c r="S1487" s="3"/>
      <c r="T1487" s="2">
        <v>4000</v>
      </c>
      <c r="U1487" s="3" t="s">
        <v>95</v>
      </c>
      <c r="V1487" s="3"/>
      <c r="W1487" s="3" t="s">
        <v>39</v>
      </c>
      <c r="X1487" s="3" t="s">
        <v>40</v>
      </c>
      <c r="Y1487" s="3"/>
      <c r="Z1487" s="3">
        <v>5340</v>
      </c>
      <c r="AA1487" s="3" t="s">
        <v>221</v>
      </c>
    </row>
    <row r="1488" spans="1:27" x14ac:dyDescent="0.2">
      <c r="A1488" s="5">
        <v>4314</v>
      </c>
      <c r="C1488" s="3" t="s">
        <v>2663</v>
      </c>
      <c r="D1488" s="3" t="s">
        <v>2664</v>
      </c>
      <c r="E1488" s="3" t="s">
        <v>91</v>
      </c>
      <c r="F1488" s="3" t="s">
        <v>92</v>
      </c>
      <c r="G1488" s="3" t="s">
        <v>47</v>
      </c>
      <c r="H1488" s="3" t="s">
        <v>32</v>
      </c>
      <c r="I1488" s="3" t="s">
        <v>47</v>
      </c>
      <c r="J1488" s="3" t="s">
        <v>48</v>
      </c>
      <c r="K1488" s="3" t="s">
        <v>49</v>
      </c>
      <c r="L1488" s="3" t="s">
        <v>50</v>
      </c>
      <c r="M1488" t="b">
        <v>1</v>
      </c>
      <c r="N1488" s="3" t="s">
        <v>84</v>
      </c>
      <c r="O1488" s="3" t="s">
        <v>92</v>
      </c>
      <c r="P1488" s="3" t="s">
        <v>92</v>
      </c>
      <c r="Q1488" s="3" t="s">
        <v>36</v>
      </c>
      <c r="R1488" s="3" t="s">
        <v>74</v>
      </c>
      <c r="S1488" s="3"/>
      <c r="T1488" s="2"/>
      <c r="U1488" s="3" t="s">
        <v>50</v>
      </c>
      <c r="V1488" s="3"/>
      <c r="W1488" s="3" t="s">
        <v>39</v>
      </c>
      <c r="X1488" s="3" t="s">
        <v>40</v>
      </c>
      <c r="Y1488" s="3"/>
      <c r="Z1488" s="3"/>
      <c r="AA1488" s="3" t="s">
        <v>41</v>
      </c>
    </row>
    <row r="1489" spans="1:27" x14ac:dyDescent="0.2">
      <c r="A1489" s="5">
        <v>4315</v>
      </c>
      <c r="B1489">
        <v>40628</v>
      </c>
      <c r="C1489" s="3"/>
      <c r="D1489" s="3" t="s">
        <v>2665</v>
      </c>
      <c r="E1489" s="3" t="s">
        <v>1762</v>
      </c>
      <c r="F1489" s="3" t="s">
        <v>1762</v>
      </c>
      <c r="G1489" s="3" t="s">
        <v>1763</v>
      </c>
      <c r="H1489" s="3" t="s">
        <v>1764</v>
      </c>
      <c r="I1489" s="3" t="s">
        <v>1765</v>
      </c>
      <c r="J1489" s="3" t="s">
        <v>31</v>
      </c>
      <c r="K1489" s="3" t="s">
        <v>1766</v>
      </c>
      <c r="L1489" s="3" t="s">
        <v>31</v>
      </c>
      <c r="M1489" t="b">
        <v>1</v>
      </c>
      <c r="N1489" s="3" t="s">
        <v>35</v>
      </c>
      <c r="O1489" s="3" t="s">
        <v>1762</v>
      </c>
      <c r="P1489" s="3" t="s">
        <v>1762</v>
      </c>
      <c r="Q1489" s="3" t="s">
        <v>1767</v>
      </c>
      <c r="R1489" s="3" t="s">
        <v>1768</v>
      </c>
      <c r="S1489" s="3"/>
      <c r="T1489" s="2">
        <v>2072</v>
      </c>
      <c r="U1489" s="3" t="s">
        <v>1769</v>
      </c>
      <c r="V1489" s="3"/>
      <c r="W1489" s="3" t="s">
        <v>39</v>
      </c>
      <c r="X1489" s="3" t="s">
        <v>40</v>
      </c>
      <c r="Y1489" s="3"/>
      <c r="Z1489" s="3"/>
      <c r="AA1489" s="3" t="s">
        <v>41</v>
      </c>
    </row>
    <row r="1490" spans="1:27" x14ac:dyDescent="0.2">
      <c r="A1490" s="5">
        <v>4316</v>
      </c>
      <c r="B1490">
        <v>40874</v>
      </c>
      <c r="C1490" s="3"/>
      <c r="D1490" s="3" t="s">
        <v>2666</v>
      </c>
      <c r="E1490" s="3" t="s">
        <v>1762</v>
      </c>
      <c r="F1490" s="3" t="s">
        <v>1762</v>
      </c>
      <c r="G1490" s="3" t="s">
        <v>1679</v>
      </c>
      <c r="H1490" s="3" t="s">
        <v>1764</v>
      </c>
      <c r="I1490" s="3" t="s">
        <v>1799</v>
      </c>
      <c r="J1490" s="3" t="s">
        <v>31</v>
      </c>
      <c r="K1490" s="3" t="s">
        <v>1766</v>
      </c>
      <c r="L1490" s="3" t="s">
        <v>31</v>
      </c>
      <c r="M1490" t="b">
        <v>1</v>
      </c>
      <c r="N1490" s="3" t="s">
        <v>35</v>
      </c>
      <c r="O1490" s="3" t="s">
        <v>1762</v>
      </c>
      <c r="P1490" s="3" t="s">
        <v>1762</v>
      </c>
      <c r="Q1490" s="3" t="s">
        <v>1767</v>
      </c>
      <c r="R1490" s="3" t="s">
        <v>1768</v>
      </c>
      <c r="S1490" s="3"/>
      <c r="T1490" s="2">
        <v>2072</v>
      </c>
      <c r="U1490" s="3" t="s">
        <v>1769</v>
      </c>
      <c r="V1490" s="3" t="s">
        <v>1802</v>
      </c>
      <c r="W1490" s="3" t="s">
        <v>39</v>
      </c>
      <c r="X1490" s="3" t="s">
        <v>40</v>
      </c>
      <c r="Y1490" s="3"/>
      <c r="Z1490" s="3"/>
      <c r="AA1490" s="3" t="s">
        <v>41</v>
      </c>
    </row>
    <row r="1491" spans="1:27" x14ac:dyDescent="0.2">
      <c r="A1491" s="5">
        <v>4318</v>
      </c>
      <c r="B1491">
        <v>40773</v>
      </c>
      <c r="C1491" s="3"/>
      <c r="D1491" s="3" t="s">
        <v>2667</v>
      </c>
      <c r="E1491" s="3" t="s">
        <v>1762</v>
      </c>
      <c r="F1491" s="3" t="s">
        <v>1762</v>
      </c>
      <c r="G1491" s="3" t="s">
        <v>2457</v>
      </c>
      <c r="H1491" s="3" t="s">
        <v>2453</v>
      </c>
      <c r="I1491" s="3" t="s">
        <v>2452</v>
      </c>
      <c r="J1491" s="3" t="s">
        <v>31</v>
      </c>
      <c r="K1491" s="3" t="s">
        <v>1766</v>
      </c>
      <c r="L1491" s="3" t="s">
        <v>31</v>
      </c>
      <c r="M1491" t="b">
        <v>1</v>
      </c>
      <c r="N1491" s="3" t="s">
        <v>35</v>
      </c>
      <c r="O1491" s="3" t="s">
        <v>1762</v>
      </c>
      <c r="P1491" s="3" t="s">
        <v>1762</v>
      </c>
      <c r="Q1491" s="3" t="s">
        <v>1767</v>
      </c>
      <c r="R1491" s="3" t="s">
        <v>1768</v>
      </c>
      <c r="S1491" s="3" t="s">
        <v>1680</v>
      </c>
      <c r="T1491" s="2">
        <v>5046</v>
      </c>
      <c r="U1491" s="3" t="s">
        <v>1769</v>
      </c>
      <c r="V1491" s="3" t="s">
        <v>1802</v>
      </c>
      <c r="W1491" s="3" t="s">
        <v>39</v>
      </c>
      <c r="X1491" s="3" t="s">
        <v>40</v>
      </c>
      <c r="Y1491" s="3"/>
      <c r="Z1491" s="3"/>
      <c r="AA1491" s="3" t="s">
        <v>41</v>
      </c>
    </row>
    <row r="1492" spans="1:27" x14ac:dyDescent="0.2">
      <c r="A1492" s="5">
        <v>4319</v>
      </c>
      <c r="B1492">
        <v>40774</v>
      </c>
      <c r="C1492" s="3"/>
      <c r="D1492" s="3" t="s">
        <v>2668</v>
      </c>
      <c r="E1492" s="3" t="s">
        <v>1762</v>
      </c>
      <c r="F1492" s="3" t="s">
        <v>1762</v>
      </c>
      <c r="G1492" s="3" t="s">
        <v>2457</v>
      </c>
      <c r="H1492" s="3" t="s">
        <v>2453</v>
      </c>
      <c r="I1492" s="3" t="s">
        <v>2452</v>
      </c>
      <c r="J1492" s="3" t="s">
        <v>31</v>
      </c>
      <c r="K1492" s="3" t="s">
        <v>1766</v>
      </c>
      <c r="L1492" s="3" t="s">
        <v>31</v>
      </c>
      <c r="M1492" t="b">
        <v>1</v>
      </c>
      <c r="N1492" s="3" t="s">
        <v>35</v>
      </c>
      <c r="O1492" s="3" t="s">
        <v>1762</v>
      </c>
      <c r="P1492" s="3" t="s">
        <v>1762</v>
      </c>
      <c r="Q1492" s="3" t="s">
        <v>1767</v>
      </c>
      <c r="R1492" s="3" t="s">
        <v>1768</v>
      </c>
      <c r="S1492" s="3" t="s">
        <v>1680</v>
      </c>
      <c r="T1492" s="2">
        <v>4033</v>
      </c>
      <c r="U1492" s="3" t="s">
        <v>1769</v>
      </c>
      <c r="V1492" s="3" t="s">
        <v>1802</v>
      </c>
      <c r="W1492" s="3" t="s">
        <v>39</v>
      </c>
      <c r="X1492" s="3" t="s">
        <v>40</v>
      </c>
      <c r="Y1492" s="3"/>
      <c r="Z1492" s="3"/>
      <c r="AA1492" s="3" t="s">
        <v>41</v>
      </c>
    </row>
    <row r="1493" spans="1:27" x14ac:dyDescent="0.2">
      <c r="A1493" s="5">
        <v>4320</v>
      </c>
      <c r="B1493">
        <v>38228</v>
      </c>
      <c r="C1493" s="3"/>
      <c r="D1493" s="3" t="s">
        <v>2669</v>
      </c>
      <c r="E1493" s="3" t="s">
        <v>1762</v>
      </c>
      <c r="F1493" s="3" t="s">
        <v>1762</v>
      </c>
      <c r="G1493" s="3" t="s">
        <v>2457</v>
      </c>
      <c r="H1493" s="3" t="s">
        <v>2453</v>
      </c>
      <c r="I1493" s="3" t="s">
        <v>2452</v>
      </c>
      <c r="J1493" s="3" t="s">
        <v>31</v>
      </c>
      <c r="K1493" s="3" t="s">
        <v>1766</v>
      </c>
      <c r="L1493" s="3" t="s">
        <v>31</v>
      </c>
      <c r="M1493" t="b">
        <v>1</v>
      </c>
      <c r="N1493" s="3" t="s">
        <v>35</v>
      </c>
      <c r="O1493" s="3" t="s">
        <v>1762</v>
      </c>
      <c r="P1493" s="3" t="s">
        <v>1762</v>
      </c>
      <c r="Q1493" s="3" t="s">
        <v>1767</v>
      </c>
      <c r="R1493" s="3" t="s">
        <v>1768</v>
      </c>
      <c r="S1493" s="3" t="s">
        <v>1680</v>
      </c>
      <c r="T1493" s="2">
        <v>5046</v>
      </c>
      <c r="U1493" s="3" t="s">
        <v>1769</v>
      </c>
      <c r="V1493" s="3" t="s">
        <v>1802</v>
      </c>
      <c r="W1493" s="3" t="s">
        <v>39</v>
      </c>
      <c r="X1493" s="3" t="s">
        <v>40</v>
      </c>
      <c r="Y1493" s="3"/>
      <c r="Z1493" s="3"/>
      <c r="AA1493" s="3" t="s">
        <v>41</v>
      </c>
    </row>
    <row r="1494" spans="1:27" x14ac:dyDescent="0.2">
      <c r="A1494" s="5">
        <v>4321</v>
      </c>
      <c r="B1494">
        <v>38647</v>
      </c>
      <c r="C1494" s="3"/>
      <c r="D1494" s="3" t="s">
        <v>2670</v>
      </c>
      <c r="E1494" s="3" t="s">
        <v>1762</v>
      </c>
      <c r="F1494" s="3" t="s">
        <v>1762</v>
      </c>
      <c r="G1494" s="3" t="s">
        <v>2457</v>
      </c>
      <c r="H1494" s="3" t="s">
        <v>2453</v>
      </c>
      <c r="I1494" s="3" t="s">
        <v>2452</v>
      </c>
      <c r="J1494" s="3" t="s">
        <v>31</v>
      </c>
      <c r="K1494" s="3" t="s">
        <v>1766</v>
      </c>
      <c r="L1494" s="3" t="s">
        <v>31</v>
      </c>
      <c r="M1494" t="b">
        <v>1</v>
      </c>
      <c r="N1494" s="3" t="s">
        <v>35</v>
      </c>
      <c r="O1494" s="3" t="s">
        <v>1762</v>
      </c>
      <c r="P1494" s="3" t="s">
        <v>1762</v>
      </c>
      <c r="Q1494" s="3" t="s">
        <v>1767</v>
      </c>
      <c r="R1494" s="3" t="s">
        <v>1768</v>
      </c>
      <c r="S1494" s="3" t="s">
        <v>1680</v>
      </c>
      <c r="T1494" s="2">
        <v>5046</v>
      </c>
      <c r="U1494" s="3" t="s">
        <v>1769</v>
      </c>
      <c r="V1494" s="3" t="s">
        <v>1802</v>
      </c>
      <c r="W1494" s="3" t="s">
        <v>39</v>
      </c>
      <c r="X1494" s="3" t="s">
        <v>40</v>
      </c>
      <c r="Y1494" s="3"/>
      <c r="Z1494" s="3"/>
      <c r="AA1494" s="3" t="s">
        <v>41</v>
      </c>
    </row>
    <row r="1495" spans="1:27" x14ac:dyDescent="0.2">
      <c r="A1495" s="5">
        <v>4323</v>
      </c>
      <c r="B1495">
        <v>40960</v>
      </c>
      <c r="C1495" s="3" t="s">
        <v>2671</v>
      </c>
      <c r="D1495" s="3" t="s">
        <v>2672</v>
      </c>
      <c r="E1495" s="3" t="s">
        <v>123</v>
      </c>
      <c r="F1495" s="3" t="s">
        <v>136</v>
      </c>
      <c r="G1495" s="3" t="s">
        <v>235</v>
      </c>
      <c r="H1495" s="3" t="s">
        <v>32</v>
      </c>
      <c r="I1495" s="3" t="s">
        <v>236</v>
      </c>
      <c r="J1495" s="3" t="s">
        <v>48</v>
      </c>
      <c r="K1495" s="3" t="s">
        <v>237</v>
      </c>
      <c r="L1495" s="3" t="s">
        <v>83</v>
      </c>
      <c r="M1495" t="b">
        <v>1</v>
      </c>
      <c r="N1495" s="3" t="s">
        <v>139</v>
      </c>
      <c r="O1495" s="3" t="s">
        <v>136</v>
      </c>
      <c r="P1495" s="3" t="s">
        <v>140</v>
      </c>
      <c r="Q1495" s="3" t="s">
        <v>36</v>
      </c>
      <c r="R1495" s="3" t="s">
        <v>74</v>
      </c>
      <c r="S1495" s="3"/>
      <c r="T1495" s="2">
        <v>6009</v>
      </c>
      <c r="U1495" s="3" t="s">
        <v>83</v>
      </c>
      <c r="V1495" s="3"/>
      <c r="W1495" s="3" t="s">
        <v>39</v>
      </c>
      <c r="X1495" s="3" t="s">
        <v>40</v>
      </c>
      <c r="Y1495" s="3"/>
      <c r="Z1495" s="3">
        <v>2329</v>
      </c>
      <c r="AA1495" s="3" t="s">
        <v>221</v>
      </c>
    </row>
    <row r="1496" spans="1:27" x14ac:dyDescent="0.2">
      <c r="A1496" s="5">
        <v>4324</v>
      </c>
      <c r="B1496">
        <v>41058</v>
      </c>
      <c r="C1496" s="3" t="s">
        <v>2673</v>
      </c>
      <c r="D1496" s="3" t="s">
        <v>2674</v>
      </c>
      <c r="E1496" s="3" t="s">
        <v>57</v>
      </c>
      <c r="F1496" s="3" t="s">
        <v>58</v>
      </c>
      <c r="G1496" s="3" t="s">
        <v>31</v>
      </c>
      <c r="H1496" s="3" t="s">
        <v>60</v>
      </c>
      <c r="I1496" s="3" t="s">
        <v>57</v>
      </c>
      <c r="J1496" s="3" t="s">
        <v>31</v>
      </c>
      <c r="K1496" s="3" t="s">
        <v>34</v>
      </c>
      <c r="L1496" s="3" t="s">
        <v>31</v>
      </c>
      <c r="M1496" t="b">
        <v>1</v>
      </c>
      <c r="N1496" s="3" t="s">
        <v>35</v>
      </c>
      <c r="O1496" s="3" t="s">
        <v>58</v>
      </c>
      <c r="P1496" s="3" t="s">
        <v>61</v>
      </c>
      <c r="Q1496" s="3" t="s">
        <v>62</v>
      </c>
      <c r="R1496" s="3" t="s">
        <v>63</v>
      </c>
      <c r="S1496" s="3"/>
      <c r="T1496" s="2">
        <v>2072</v>
      </c>
      <c r="U1496" s="3" t="s">
        <v>31</v>
      </c>
      <c r="V1496" s="3"/>
      <c r="W1496" s="3" t="s">
        <v>39</v>
      </c>
      <c r="X1496" s="3" t="s">
        <v>40</v>
      </c>
      <c r="Y1496" s="3"/>
      <c r="Z1496" s="3"/>
      <c r="AA1496" s="3" t="s">
        <v>41</v>
      </c>
    </row>
    <row r="1497" spans="1:27" x14ac:dyDescent="0.2">
      <c r="A1497" s="5">
        <v>4325</v>
      </c>
      <c r="B1497">
        <v>20132</v>
      </c>
      <c r="C1497" s="3"/>
      <c r="D1497" s="3" t="s">
        <v>2675</v>
      </c>
      <c r="E1497" s="3" t="s">
        <v>119</v>
      </c>
      <c r="F1497" s="3" t="s">
        <v>120</v>
      </c>
      <c r="G1497" s="3" t="s">
        <v>113</v>
      </c>
      <c r="H1497" s="3" t="s">
        <v>256</v>
      </c>
      <c r="I1497" s="3" t="s">
        <v>113</v>
      </c>
      <c r="J1497" s="3" t="s">
        <v>48</v>
      </c>
      <c r="K1497" s="3" t="s">
        <v>114</v>
      </c>
      <c r="L1497" s="3" t="s">
        <v>115</v>
      </c>
      <c r="M1497" t="b">
        <v>1</v>
      </c>
      <c r="N1497" s="3" t="s">
        <v>73</v>
      </c>
      <c r="O1497" s="3" t="s">
        <v>120</v>
      </c>
      <c r="P1497" s="3" t="s">
        <v>120</v>
      </c>
      <c r="Q1497" s="3" t="s">
        <v>36</v>
      </c>
      <c r="R1497" s="3" t="s">
        <v>74</v>
      </c>
      <c r="S1497" s="3"/>
      <c r="T1497" s="2">
        <v>2000</v>
      </c>
      <c r="U1497" s="3" t="s">
        <v>814</v>
      </c>
      <c r="V1497" s="3"/>
      <c r="W1497" s="3" t="s">
        <v>39</v>
      </c>
      <c r="X1497" s="3" t="s">
        <v>40</v>
      </c>
      <c r="Y1497" s="3"/>
      <c r="Z1497" s="3"/>
      <c r="AA1497" s="3" t="s">
        <v>41</v>
      </c>
    </row>
    <row r="1498" spans="1:27" x14ac:dyDescent="0.2">
      <c r="A1498" s="5">
        <v>4326</v>
      </c>
      <c r="B1498">
        <v>20020</v>
      </c>
      <c r="C1498" s="3"/>
      <c r="D1498" s="3" t="s">
        <v>2676</v>
      </c>
      <c r="E1498" s="3" t="s">
        <v>119</v>
      </c>
      <c r="F1498" s="3" t="s">
        <v>120</v>
      </c>
      <c r="G1498" s="3" t="s">
        <v>113</v>
      </c>
      <c r="H1498" s="3" t="s">
        <v>256</v>
      </c>
      <c r="I1498" s="3" t="s">
        <v>113</v>
      </c>
      <c r="J1498" s="3" t="s">
        <v>48</v>
      </c>
      <c r="K1498" s="3" t="s">
        <v>114</v>
      </c>
      <c r="L1498" s="3" t="s">
        <v>115</v>
      </c>
      <c r="M1498" t="b">
        <v>1</v>
      </c>
      <c r="N1498" s="3" t="s">
        <v>73</v>
      </c>
      <c r="O1498" s="3" t="s">
        <v>120</v>
      </c>
      <c r="P1498" s="3" t="s">
        <v>120</v>
      </c>
      <c r="Q1498" s="3" t="s">
        <v>36</v>
      </c>
      <c r="R1498" s="3" t="s">
        <v>74</v>
      </c>
      <c r="S1498" s="3"/>
      <c r="T1498" s="2">
        <v>3000</v>
      </c>
      <c r="U1498" s="3" t="s">
        <v>814</v>
      </c>
      <c r="V1498" s="3"/>
      <c r="W1498" s="3" t="s">
        <v>39</v>
      </c>
      <c r="X1498" s="3" t="s">
        <v>40</v>
      </c>
      <c r="Y1498" s="3"/>
      <c r="Z1498" s="3"/>
      <c r="AA1498" s="3" t="s">
        <v>41</v>
      </c>
    </row>
    <row r="1499" spans="1:27" x14ac:dyDescent="0.2">
      <c r="A1499" s="5">
        <v>4327</v>
      </c>
      <c r="B1499">
        <v>20018</v>
      </c>
      <c r="C1499" s="3"/>
      <c r="D1499" s="3" t="s">
        <v>2677</v>
      </c>
      <c r="E1499" s="3" t="s">
        <v>119</v>
      </c>
      <c r="F1499" s="3" t="s">
        <v>120</v>
      </c>
      <c r="G1499" s="3" t="s">
        <v>113</v>
      </c>
      <c r="H1499" s="3" t="s">
        <v>256</v>
      </c>
      <c r="I1499" s="3" t="s">
        <v>113</v>
      </c>
      <c r="J1499" s="3" t="s">
        <v>48</v>
      </c>
      <c r="K1499" s="3" t="s">
        <v>114</v>
      </c>
      <c r="L1499" s="3" t="s">
        <v>115</v>
      </c>
      <c r="M1499" t="b">
        <v>1</v>
      </c>
      <c r="N1499" s="3" t="s">
        <v>73</v>
      </c>
      <c r="O1499" s="3" t="s">
        <v>120</v>
      </c>
      <c r="P1499" s="3" t="s">
        <v>120</v>
      </c>
      <c r="Q1499" s="3" t="s">
        <v>36</v>
      </c>
      <c r="R1499" s="3" t="s">
        <v>74</v>
      </c>
      <c r="S1499" s="3"/>
      <c r="T1499" s="2">
        <v>3000</v>
      </c>
      <c r="U1499" s="3" t="s">
        <v>814</v>
      </c>
      <c r="V1499" s="3"/>
      <c r="W1499" s="3" t="s">
        <v>39</v>
      </c>
      <c r="X1499" s="3" t="s">
        <v>40</v>
      </c>
      <c r="Y1499" s="3"/>
      <c r="Z1499" s="3"/>
      <c r="AA1499" s="3" t="s">
        <v>41</v>
      </c>
    </row>
    <row r="1500" spans="1:27" x14ac:dyDescent="0.2">
      <c r="A1500" s="5">
        <v>4328</v>
      </c>
      <c r="B1500">
        <v>40830</v>
      </c>
      <c r="C1500" s="3"/>
      <c r="D1500" s="3" t="s">
        <v>2678</v>
      </c>
      <c r="E1500" s="3" t="s">
        <v>941</v>
      </c>
      <c r="F1500" s="3" t="s">
        <v>942</v>
      </c>
      <c r="G1500" s="3" t="s">
        <v>113</v>
      </c>
      <c r="H1500" s="3" t="s">
        <v>256</v>
      </c>
      <c r="I1500" s="3" t="s">
        <v>113</v>
      </c>
      <c r="J1500" s="3" t="s">
        <v>48</v>
      </c>
      <c r="K1500" s="3" t="s">
        <v>114</v>
      </c>
      <c r="L1500" s="3" t="s">
        <v>115</v>
      </c>
      <c r="M1500" t="b">
        <v>1</v>
      </c>
      <c r="N1500" s="3" t="s">
        <v>73</v>
      </c>
      <c r="O1500" s="3" t="s">
        <v>942</v>
      </c>
      <c r="P1500" s="3" t="s">
        <v>942</v>
      </c>
      <c r="Q1500" s="3" t="s">
        <v>36</v>
      </c>
      <c r="R1500" s="3" t="s">
        <v>74</v>
      </c>
      <c r="S1500" s="3"/>
      <c r="T1500" s="2">
        <v>3003</v>
      </c>
      <c r="U1500" s="3" t="s">
        <v>115</v>
      </c>
      <c r="V1500" s="3"/>
      <c r="W1500" s="3" t="s">
        <v>39</v>
      </c>
      <c r="X1500" s="3" t="s">
        <v>40</v>
      </c>
      <c r="Y1500" s="3"/>
      <c r="Z1500" s="3"/>
      <c r="AA1500" s="3" t="s">
        <v>41</v>
      </c>
    </row>
    <row r="1501" spans="1:27" x14ac:dyDescent="0.2">
      <c r="A1501" s="5">
        <v>4329</v>
      </c>
      <c r="B1501">
        <v>40961</v>
      </c>
      <c r="C1501" s="3" t="s">
        <v>2679</v>
      </c>
      <c r="D1501" s="3" t="s">
        <v>2680</v>
      </c>
      <c r="E1501" s="3" t="s">
        <v>123</v>
      </c>
      <c r="F1501" s="3" t="s">
        <v>136</v>
      </c>
      <c r="G1501" s="3" t="s">
        <v>154</v>
      </c>
      <c r="H1501" s="3" t="s">
        <v>32</v>
      </c>
      <c r="I1501" s="3" t="s">
        <v>154</v>
      </c>
      <c r="J1501" s="3" t="s">
        <v>48</v>
      </c>
      <c r="K1501" s="3" t="s">
        <v>138</v>
      </c>
      <c r="L1501" s="3" t="s">
        <v>83</v>
      </c>
      <c r="M1501" t="b">
        <v>1</v>
      </c>
      <c r="N1501" s="3" t="s">
        <v>139</v>
      </c>
      <c r="O1501" s="3" t="s">
        <v>136</v>
      </c>
      <c r="P1501" s="3" t="s">
        <v>140</v>
      </c>
      <c r="Q1501" s="3" t="s">
        <v>36</v>
      </c>
      <c r="R1501" s="3" t="s">
        <v>74</v>
      </c>
      <c r="S1501" s="3"/>
      <c r="T1501" s="2">
        <v>6009</v>
      </c>
      <c r="U1501" s="3" t="s">
        <v>83</v>
      </c>
      <c r="V1501" s="3"/>
      <c r="W1501" s="3" t="s">
        <v>39</v>
      </c>
      <c r="X1501" s="3" t="s">
        <v>40</v>
      </c>
      <c r="Y1501" s="3"/>
      <c r="Z1501" s="3"/>
      <c r="AA1501" s="3" t="s">
        <v>41</v>
      </c>
    </row>
    <row r="1502" spans="1:27" x14ac:dyDescent="0.2">
      <c r="A1502" s="5">
        <v>4330</v>
      </c>
      <c r="B1502">
        <v>40958</v>
      </c>
      <c r="C1502" s="3" t="s">
        <v>2681</v>
      </c>
      <c r="D1502" s="3" t="s">
        <v>2682</v>
      </c>
      <c r="E1502" s="3" t="s">
        <v>240</v>
      </c>
      <c r="F1502" s="3" t="s">
        <v>241</v>
      </c>
      <c r="G1502" s="3" t="s">
        <v>261</v>
      </c>
      <c r="H1502" s="3" t="s">
        <v>256</v>
      </c>
      <c r="I1502" s="3" t="s">
        <v>262</v>
      </c>
      <c r="J1502" s="3" t="s">
        <v>48</v>
      </c>
      <c r="K1502" s="3" t="s">
        <v>258</v>
      </c>
      <c r="L1502" s="3" t="s">
        <v>244</v>
      </c>
      <c r="M1502" t="b">
        <v>1</v>
      </c>
      <c r="N1502" s="3" t="s">
        <v>139</v>
      </c>
      <c r="O1502" s="3" t="s">
        <v>241</v>
      </c>
      <c r="P1502" s="3" t="s">
        <v>241</v>
      </c>
      <c r="Q1502" s="3" t="s">
        <v>36</v>
      </c>
      <c r="R1502" s="3" t="s">
        <v>54</v>
      </c>
      <c r="S1502" s="3"/>
      <c r="T1502" s="2">
        <v>8012</v>
      </c>
      <c r="U1502" s="3" t="s">
        <v>244</v>
      </c>
      <c r="V1502" s="3"/>
      <c r="W1502" s="3" t="s">
        <v>39</v>
      </c>
      <c r="X1502" s="3" t="s">
        <v>40</v>
      </c>
      <c r="Y1502" s="3"/>
      <c r="Z1502" s="3">
        <v>3961</v>
      </c>
      <c r="AA1502" s="3" t="s">
        <v>221</v>
      </c>
    </row>
    <row r="1503" spans="1:27" x14ac:dyDescent="0.2">
      <c r="A1503" s="5">
        <v>4331</v>
      </c>
      <c r="B1503">
        <v>36900</v>
      </c>
      <c r="C1503" s="3"/>
      <c r="D1503" s="3" t="s">
        <v>2683</v>
      </c>
      <c r="E1503" s="3" t="s">
        <v>1762</v>
      </c>
      <c r="F1503" s="3" t="s">
        <v>1762</v>
      </c>
      <c r="G1503" s="3" t="s">
        <v>1679</v>
      </c>
      <c r="H1503" s="3" t="s">
        <v>1764</v>
      </c>
      <c r="I1503" s="3" t="s">
        <v>1799</v>
      </c>
      <c r="J1503" s="3" t="s">
        <v>31</v>
      </c>
      <c r="K1503" s="3" t="s">
        <v>1766</v>
      </c>
      <c r="L1503" s="3" t="s">
        <v>31</v>
      </c>
      <c r="M1503" t="b">
        <v>1</v>
      </c>
      <c r="N1503" s="3" t="s">
        <v>35</v>
      </c>
      <c r="O1503" s="3" t="s">
        <v>1762</v>
      </c>
      <c r="P1503" s="3" t="s">
        <v>1762</v>
      </c>
      <c r="Q1503" s="3" t="s">
        <v>1767</v>
      </c>
      <c r="R1503" s="3" t="s">
        <v>1768</v>
      </c>
      <c r="S1503" s="3" t="s">
        <v>1809</v>
      </c>
      <c r="T1503" s="2">
        <v>2072</v>
      </c>
      <c r="U1503" s="3" t="s">
        <v>1769</v>
      </c>
      <c r="V1503" s="3" t="s">
        <v>1802</v>
      </c>
      <c r="W1503" s="3" t="s">
        <v>39</v>
      </c>
      <c r="X1503" s="3" t="s">
        <v>40</v>
      </c>
      <c r="Y1503" s="3"/>
      <c r="Z1503" s="3"/>
      <c r="AA1503" s="3" t="s">
        <v>41</v>
      </c>
    </row>
    <row r="1504" spans="1:27" x14ac:dyDescent="0.2">
      <c r="A1504" s="5">
        <v>4332</v>
      </c>
      <c r="B1504">
        <v>40668</v>
      </c>
      <c r="C1504" s="3"/>
      <c r="D1504" s="3" t="s">
        <v>2684</v>
      </c>
      <c r="E1504" s="3" t="s">
        <v>29</v>
      </c>
      <c r="F1504" s="3" t="s">
        <v>538</v>
      </c>
      <c r="G1504" s="3" t="s">
        <v>31</v>
      </c>
      <c r="H1504" s="3" t="s">
        <v>32</v>
      </c>
      <c r="I1504" s="3" t="s">
        <v>33</v>
      </c>
      <c r="J1504" s="3" t="s">
        <v>31</v>
      </c>
      <c r="K1504" s="3" t="s">
        <v>34</v>
      </c>
      <c r="L1504" s="3" t="s">
        <v>31</v>
      </c>
      <c r="M1504" t="b">
        <v>1</v>
      </c>
      <c r="N1504" s="3" t="s">
        <v>35</v>
      </c>
      <c r="O1504" s="3" t="s">
        <v>538</v>
      </c>
      <c r="P1504" s="3" t="s">
        <v>538</v>
      </c>
      <c r="Q1504" s="3" t="s">
        <v>36</v>
      </c>
      <c r="R1504" s="3" t="s">
        <v>539</v>
      </c>
      <c r="S1504" s="3"/>
      <c r="T1504" s="2">
        <v>2072</v>
      </c>
      <c r="U1504" s="3" t="s">
        <v>31</v>
      </c>
      <c r="V1504" s="3"/>
      <c r="W1504" s="3" t="s">
        <v>39</v>
      </c>
      <c r="X1504" s="3" t="s">
        <v>40</v>
      </c>
      <c r="Y1504" s="3"/>
      <c r="Z1504" s="3"/>
      <c r="AA1504" s="3" t="s">
        <v>41</v>
      </c>
    </row>
    <row r="1505" spans="1:27" x14ac:dyDescent="0.2">
      <c r="A1505" s="5">
        <v>4333</v>
      </c>
      <c r="B1505">
        <v>40962</v>
      </c>
      <c r="C1505" s="3" t="s">
        <v>2685</v>
      </c>
      <c r="D1505" s="3" t="s">
        <v>2686</v>
      </c>
      <c r="E1505" s="3" t="s">
        <v>123</v>
      </c>
      <c r="F1505" s="3" t="s">
        <v>124</v>
      </c>
      <c r="G1505" s="3" t="s">
        <v>113</v>
      </c>
      <c r="H1505" s="3" t="s">
        <v>32</v>
      </c>
      <c r="I1505" s="3" t="s">
        <v>113</v>
      </c>
      <c r="J1505" s="3" t="s">
        <v>48</v>
      </c>
      <c r="K1505" s="3" t="s">
        <v>114</v>
      </c>
      <c r="L1505" s="3" t="s">
        <v>115</v>
      </c>
      <c r="M1505" t="b">
        <v>1</v>
      </c>
      <c r="N1505" s="3" t="s">
        <v>73</v>
      </c>
      <c r="O1505" s="3" t="s">
        <v>124</v>
      </c>
      <c r="P1505" s="3" t="s">
        <v>124</v>
      </c>
      <c r="Q1505" s="3" t="s">
        <v>36</v>
      </c>
      <c r="R1505" s="3" t="s">
        <v>74</v>
      </c>
      <c r="S1505" s="3"/>
      <c r="T1505" s="2">
        <v>3000</v>
      </c>
      <c r="U1505" s="3" t="s">
        <v>115</v>
      </c>
      <c r="V1505" s="3"/>
      <c r="W1505" s="3" t="s">
        <v>39</v>
      </c>
      <c r="X1505" s="3" t="s">
        <v>40</v>
      </c>
      <c r="Y1505" s="3"/>
      <c r="Z1505" s="3">
        <v>2588</v>
      </c>
      <c r="AA1505" s="3" t="s">
        <v>221</v>
      </c>
    </row>
    <row r="1506" spans="1:27" x14ac:dyDescent="0.2">
      <c r="A1506" s="5">
        <v>4334</v>
      </c>
      <c r="C1506" s="3"/>
      <c r="D1506" s="3" t="s">
        <v>2687</v>
      </c>
      <c r="E1506" s="3" t="s">
        <v>119</v>
      </c>
      <c r="F1506" s="3" t="s">
        <v>120</v>
      </c>
      <c r="G1506" s="3" t="s">
        <v>113</v>
      </c>
      <c r="H1506" s="3" t="s">
        <v>256</v>
      </c>
      <c r="I1506" s="3" t="s">
        <v>113</v>
      </c>
      <c r="J1506" s="3" t="s">
        <v>48</v>
      </c>
      <c r="K1506" s="3" t="s">
        <v>114</v>
      </c>
      <c r="L1506" s="3" t="s">
        <v>115</v>
      </c>
      <c r="M1506" t="b">
        <v>1</v>
      </c>
      <c r="N1506" s="3" t="s">
        <v>73</v>
      </c>
      <c r="O1506" s="3" t="s">
        <v>120</v>
      </c>
      <c r="P1506" s="3" t="s">
        <v>120</v>
      </c>
      <c r="Q1506" s="3" t="s">
        <v>36</v>
      </c>
      <c r="R1506" s="3" t="s">
        <v>74</v>
      </c>
      <c r="S1506" s="3"/>
      <c r="T1506" s="2">
        <v>3000</v>
      </c>
      <c r="U1506" s="3" t="s">
        <v>115</v>
      </c>
      <c r="V1506" s="3"/>
      <c r="W1506" s="3" t="s">
        <v>39</v>
      </c>
      <c r="X1506" s="3" t="s">
        <v>40</v>
      </c>
      <c r="Y1506" s="3"/>
      <c r="Z1506" s="3"/>
      <c r="AA1506" s="3" t="s">
        <v>41</v>
      </c>
    </row>
    <row r="1507" spans="1:27" x14ac:dyDescent="0.2">
      <c r="A1507" s="5">
        <v>4337</v>
      </c>
      <c r="B1507">
        <v>40984</v>
      </c>
      <c r="C1507" s="3" t="s">
        <v>2688</v>
      </c>
      <c r="D1507" s="3" t="s">
        <v>2689</v>
      </c>
      <c r="E1507" s="3" t="s">
        <v>57</v>
      </c>
      <c r="F1507" s="3" t="s">
        <v>58</v>
      </c>
      <c r="G1507" s="3" t="s">
        <v>47</v>
      </c>
      <c r="H1507" s="3" t="s">
        <v>60</v>
      </c>
      <c r="I1507" s="3" t="s">
        <v>47</v>
      </c>
      <c r="J1507" s="3" t="s">
        <v>48</v>
      </c>
      <c r="K1507" s="3" t="s">
        <v>49</v>
      </c>
      <c r="L1507" s="3" t="s">
        <v>50</v>
      </c>
      <c r="M1507" t="b">
        <v>1</v>
      </c>
      <c r="N1507" s="3" t="s">
        <v>35</v>
      </c>
      <c r="O1507" s="3" t="s">
        <v>58</v>
      </c>
      <c r="P1507" s="3" t="s">
        <v>61</v>
      </c>
      <c r="Q1507" s="3" t="s">
        <v>62</v>
      </c>
      <c r="R1507" s="3" t="s">
        <v>63</v>
      </c>
      <c r="S1507" s="3"/>
      <c r="T1507" s="2">
        <v>2000</v>
      </c>
      <c r="U1507" s="3" t="s">
        <v>50</v>
      </c>
      <c r="V1507" s="3"/>
      <c r="W1507" s="3" t="s">
        <v>39</v>
      </c>
      <c r="X1507" s="3" t="s">
        <v>40</v>
      </c>
      <c r="Y1507" s="3"/>
      <c r="Z1507" s="3"/>
      <c r="AA1507" s="3" t="s">
        <v>41</v>
      </c>
    </row>
    <row r="1508" spans="1:27" x14ac:dyDescent="0.2">
      <c r="A1508" s="5">
        <v>4338</v>
      </c>
      <c r="C1508" s="3" t="s">
        <v>2690</v>
      </c>
      <c r="D1508" s="3" t="s">
        <v>2691</v>
      </c>
      <c r="E1508" s="3" t="s">
        <v>71</v>
      </c>
      <c r="F1508" s="3" t="s">
        <v>72</v>
      </c>
      <c r="G1508" s="3" t="s">
        <v>47</v>
      </c>
      <c r="H1508" s="3" t="s">
        <v>32</v>
      </c>
      <c r="I1508" s="3" t="s">
        <v>47</v>
      </c>
      <c r="J1508" s="3" t="s">
        <v>48</v>
      </c>
      <c r="K1508" s="3" t="s">
        <v>49</v>
      </c>
      <c r="L1508" s="3" t="s">
        <v>50</v>
      </c>
      <c r="M1508" t="b">
        <v>1</v>
      </c>
      <c r="N1508" s="3" t="s">
        <v>73</v>
      </c>
      <c r="O1508" s="3" t="s">
        <v>72</v>
      </c>
      <c r="P1508" s="3" t="s">
        <v>72</v>
      </c>
      <c r="Q1508" s="3" t="s">
        <v>36</v>
      </c>
      <c r="R1508" s="3" t="s">
        <v>74</v>
      </c>
      <c r="S1508" s="3"/>
      <c r="T1508" s="2"/>
      <c r="U1508" s="3" t="s">
        <v>50</v>
      </c>
      <c r="V1508" s="3"/>
      <c r="W1508" s="3" t="s">
        <v>39</v>
      </c>
      <c r="X1508" s="3" t="s">
        <v>40</v>
      </c>
      <c r="Y1508" s="3"/>
      <c r="Z1508" s="3"/>
      <c r="AA1508" s="3" t="s">
        <v>41</v>
      </c>
    </row>
    <row r="1509" spans="1:27" x14ac:dyDescent="0.2">
      <c r="A1509" s="5">
        <v>4339</v>
      </c>
      <c r="B1509">
        <v>41024</v>
      </c>
      <c r="C1509" s="3" t="s">
        <v>2692</v>
      </c>
      <c r="D1509" s="3" t="s">
        <v>2693</v>
      </c>
      <c r="E1509" s="3" t="s">
        <v>123</v>
      </c>
      <c r="F1509" s="3" t="s">
        <v>136</v>
      </c>
      <c r="G1509" s="3" t="s">
        <v>137</v>
      </c>
      <c r="H1509" s="3" t="s">
        <v>32</v>
      </c>
      <c r="I1509" s="3" t="s">
        <v>137</v>
      </c>
      <c r="J1509" s="3" t="s">
        <v>48</v>
      </c>
      <c r="K1509" s="3" t="s">
        <v>138</v>
      </c>
      <c r="L1509" s="3" t="s">
        <v>83</v>
      </c>
      <c r="M1509" t="b">
        <v>1</v>
      </c>
      <c r="N1509" s="3" t="s">
        <v>139</v>
      </c>
      <c r="O1509" s="3" t="s">
        <v>136</v>
      </c>
      <c r="P1509" s="3" t="s">
        <v>140</v>
      </c>
      <c r="Q1509" s="3" t="s">
        <v>36</v>
      </c>
      <c r="R1509" s="3" t="s">
        <v>74</v>
      </c>
      <c r="S1509" s="3"/>
      <c r="T1509" s="2">
        <v>6019</v>
      </c>
      <c r="U1509" s="3" t="s">
        <v>83</v>
      </c>
      <c r="V1509" s="3"/>
      <c r="W1509" s="3" t="s">
        <v>39</v>
      </c>
      <c r="X1509" s="3" t="s">
        <v>40</v>
      </c>
      <c r="Y1509" s="3"/>
      <c r="Z1509" s="3">
        <v>2470</v>
      </c>
      <c r="AA1509" s="3" t="s">
        <v>221</v>
      </c>
    </row>
    <row r="1510" spans="1:27" x14ac:dyDescent="0.2">
      <c r="A1510" s="5">
        <v>4340</v>
      </c>
      <c r="B1510">
        <v>41028</v>
      </c>
      <c r="C1510" s="3" t="s">
        <v>2694</v>
      </c>
      <c r="D1510" s="3" t="s">
        <v>2695</v>
      </c>
      <c r="E1510" s="3" t="s">
        <v>240</v>
      </c>
      <c r="F1510" s="3" t="s">
        <v>241</v>
      </c>
      <c r="G1510" s="3" t="s">
        <v>242</v>
      </c>
      <c r="H1510" s="3" t="s">
        <v>32</v>
      </c>
      <c r="I1510" s="3" t="s">
        <v>242</v>
      </c>
      <c r="J1510" s="3" t="s">
        <v>48</v>
      </c>
      <c r="K1510" s="3" t="s">
        <v>243</v>
      </c>
      <c r="L1510" s="3" t="s">
        <v>244</v>
      </c>
      <c r="M1510" t="b">
        <v>1</v>
      </c>
      <c r="N1510" s="3" t="s">
        <v>139</v>
      </c>
      <c r="O1510" s="3" t="s">
        <v>241</v>
      </c>
      <c r="P1510" s="3" t="s">
        <v>241</v>
      </c>
      <c r="Q1510" s="3" t="s">
        <v>36</v>
      </c>
      <c r="R1510" s="3" t="s">
        <v>54</v>
      </c>
      <c r="S1510" s="3"/>
      <c r="T1510" s="2">
        <v>8016</v>
      </c>
      <c r="U1510" s="3" t="s">
        <v>244</v>
      </c>
      <c r="V1510" s="3"/>
      <c r="W1510" s="3" t="s">
        <v>39</v>
      </c>
      <c r="X1510" s="3" t="s">
        <v>40</v>
      </c>
      <c r="Y1510" s="3"/>
      <c r="Z1510" s="3">
        <v>2518</v>
      </c>
      <c r="AA1510" s="3" t="s">
        <v>221</v>
      </c>
    </row>
    <row r="1511" spans="1:27" x14ac:dyDescent="0.2">
      <c r="A1511" s="5">
        <v>4341</v>
      </c>
      <c r="B1511">
        <v>40597</v>
      </c>
      <c r="C1511" s="3"/>
      <c r="D1511" s="3" t="s">
        <v>2696</v>
      </c>
      <c r="E1511" s="3" t="s">
        <v>123</v>
      </c>
      <c r="F1511" s="3" t="s">
        <v>136</v>
      </c>
      <c r="G1511" s="3" t="s">
        <v>956</v>
      </c>
      <c r="H1511" s="3" t="s">
        <v>256</v>
      </c>
      <c r="I1511" s="3" t="s">
        <v>956</v>
      </c>
      <c r="J1511" s="3" t="s">
        <v>48</v>
      </c>
      <c r="K1511" s="3" t="s">
        <v>258</v>
      </c>
      <c r="L1511" s="3" t="s">
        <v>83</v>
      </c>
      <c r="M1511" t="b">
        <v>1</v>
      </c>
      <c r="N1511" s="3" t="s">
        <v>139</v>
      </c>
      <c r="O1511" s="3" t="s">
        <v>136</v>
      </c>
      <c r="P1511" s="3" t="s">
        <v>140</v>
      </c>
      <c r="Q1511" s="3" t="s">
        <v>36</v>
      </c>
      <c r="R1511" s="3" t="s">
        <v>74</v>
      </c>
      <c r="S1511" s="3"/>
      <c r="T1511" s="2">
        <v>6026</v>
      </c>
      <c r="U1511" s="3" t="s">
        <v>83</v>
      </c>
      <c r="V1511" s="3"/>
      <c r="W1511" s="3" t="s">
        <v>39</v>
      </c>
      <c r="X1511" s="3" t="s">
        <v>40</v>
      </c>
      <c r="Y1511" s="3"/>
      <c r="Z1511" s="3">
        <v>3956</v>
      </c>
      <c r="AA1511" s="3" t="s">
        <v>221</v>
      </c>
    </row>
    <row r="1512" spans="1:27" x14ac:dyDescent="0.2">
      <c r="A1512" s="5">
        <v>4342</v>
      </c>
      <c r="B1512">
        <v>41655</v>
      </c>
      <c r="C1512" s="3"/>
      <c r="D1512" s="3" t="s">
        <v>2697</v>
      </c>
      <c r="E1512" s="3" t="s">
        <v>123</v>
      </c>
      <c r="F1512" s="3" t="s">
        <v>124</v>
      </c>
      <c r="G1512" s="3" t="s">
        <v>813</v>
      </c>
      <c r="H1512" s="3" t="s">
        <v>256</v>
      </c>
      <c r="I1512" s="3" t="s">
        <v>813</v>
      </c>
      <c r="J1512" s="3" t="s">
        <v>48</v>
      </c>
      <c r="K1512" s="3" t="s">
        <v>114</v>
      </c>
      <c r="L1512" s="3" t="s">
        <v>115</v>
      </c>
      <c r="M1512" t="b">
        <v>0</v>
      </c>
      <c r="N1512" s="3" t="s">
        <v>73</v>
      </c>
      <c r="O1512" s="3" t="s">
        <v>124</v>
      </c>
      <c r="P1512" s="3" t="s">
        <v>124</v>
      </c>
      <c r="Q1512" s="3" t="s">
        <v>36</v>
      </c>
      <c r="R1512" s="3" t="s">
        <v>74</v>
      </c>
      <c r="S1512" s="3"/>
      <c r="T1512" s="2">
        <v>3002</v>
      </c>
      <c r="U1512" s="3" t="s">
        <v>814</v>
      </c>
      <c r="V1512" s="3"/>
      <c r="W1512" s="3" t="s">
        <v>39</v>
      </c>
      <c r="X1512" s="3" t="s">
        <v>40</v>
      </c>
      <c r="Y1512" s="3"/>
      <c r="Z1512" s="3"/>
      <c r="AA1512" s="3" t="s">
        <v>41</v>
      </c>
    </row>
    <row r="1513" spans="1:27" x14ac:dyDescent="0.2">
      <c r="A1513" s="5">
        <v>4343</v>
      </c>
      <c r="B1513">
        <v>41955</v>
      </c>
      <c r="C1513" s="3"/>
      <c r="D1513" s="3" t="s">
        <v>2698</v>
      </c>
      <c r="E1513" s="3" t="s">
        <v>123</v>
      </c>
      <c r="F1513" s="3" t="s">
        <v>124</v>
      </c>
      <c r="G1513" s="3" t="s">
        <v>813</v>
      </c>
      <c r="H1513" s="3" t="s">
        <v>256</v>
      </c>
      <c r="I1513" s="3" t="s">
        <v>813</v>
      </c>
      <c r="J1513" s="3" t="s">
        <v>48</v>
      </c>
      <c r="K1513" s="3" t="s">
        <v>114</v>
      </c>
      <c r="L1513" s="3" t="s">
        <v>115</v>
      </c>
      <c r="M1513" t="b">
        <v>0</v>
      </c>
      <c r="N1513" s="3" t="s">
        <v>73</v>
      </c>
      <c r="O1513" s="3" t="s">
        <v>124</v>
      </c>
      <c r="P1513" s="3" t="s">
        <v>124</v>
      </c>
      <c r="Q1513" s="3" t="s">
        <v>36</v>
      </c>
      <c r="R1513" s="3" t="s">
        <v>74</v>
      </c>
      <c r="S1513" s="3"/>
      <c r="T1513" s="2">
        <v>3002</v>
      </c>
      <c r="U1513" s="3" t="s">
        <v>814</v>
      </c>
      <c r="V1513" s="3"/>
      <c r="W1513" s="3" t="s">
        <v>39</v>
      </c>
      <c r="X1513" s="3" t="s">
        <v>40</v>
      </c>
      <c r="Y1513" s="3"/>
      <c r="Z1513" s="3"/>
      <c r="AA1513" s="3" t="s">
        <v>41</v>
      </c>
    </row>
    <row r="1514" spans="1:27" x14ac:dyDescent="0.2">
      <c r="A1514" s="5">
        <v>4344</v>
      </c>
      <c r="C1514" s="3" t="s">
        <v>2699</v>
      </c>
      <c r="D1514" s="3" t="s">
        <v>2280</v>
      </c>
      <c r="E1514" s="3" t="s">
        <v>46</v>
      </c>
      <c r="F1514" s="3" t="s">
        <v>46</v>
      </c>
      <c r="G1514" s="3" t="s">
        <v>93</v>
      </c>
      <c r="H1514" s="3" t="s">
        <v>32</v>
      </c>
      <c r="I1514" s="3" t="s">
        <v>93</v>
      </c>
      <c r="J1514" s="3" t="s">
        <v>48</v>
      </c>
      <c r="K1514" s="3" t="s">
        <v>94</v>
      </c>
      <c r="L1514" s="3" t="s">
        <v>95</v>
      </c>
      <c r="M1514" t="b">
        <v>1</v>
      </c>
      <c r="N1514" s="3" t="s">
        <v>46</v>
      </c>
      <c r="O1514" s="3" t="s">
        <v>46</v>
      </c>
      <c r="P1514" s="3" t="s">
        <v>46</v>
      </c>
      <c r="Q1514" s="3" t="s">
        <v>46</v>
      </c>
      <c r="R1514" s="3" t="s">
        <v>46</v>
      </c>
      <c r="S1514" s="3"/>
      <c r="T1514" s="2">
        <v>4000</v>
      </c>
      <c r="U1514" s="3" t="s">
        <v>95</v>
      </c>
      <c r="V1514" s="3"/>
      <c r="W1514" s="3" t="s">
        <v>39</v>
      </c>
      <c r="X1514" s="3" t="s">
        <v>40</v>
      </c>
      <c r="Y1514" s="3"/>
      <c r="Z1514" s="3"/>
      <c r="AA1514" s="3" t="s">
        <v>41</v>
      </c>
    </row>
    <row r="1515" spans="1:27" x14ac:dyDescent="0.2">
      <c r="A1515" s="5">
        <v>4345</v>
      </c>
      <c r="B1515">
        <v>41074</v>
      </c>
      <c r="C1515" s="3" t="s">
        <v>2700</v>
      </c>
      <c r="D1515" s="3" t="s">
        <v>2701</v>
      </c>
      <c r="E1515" s="3" t="s">
        <v>71</v>
      </c>
      <c r="F1515" s="3" t="s">
        <v>72</v>
      </c>
      <c r="G1515" s="3" t="s">
        <v>47</v>
      </c>
      <c r="H1515" s="3" t="s">
        <v>32</v>
      </c>
      <c r="I1515" s="3" t="s">
        <v>47</v>
      </c>
      <c r="J1515" s="3" t="s">
        <v>48</v>
      </c>
      <c r="K1515" s="3" t="s">
        <v>49</v>
      </c>
      <c r="L1515" s="3" t="s">
        <v>50</v>
      </c>
      <c r="M1515" t="b">
        <v>1</v>
      </c>
      <c r="N1515" s="3" t="s">
        <v>73</v>
      </c>
      <c r="O1515" s="3" t="s">
        <v>72</v>
      </c>
      <c r="P1515" s="3" t="s">
        <v>72</v>
      </c>
      <c r="Q1515" s="3" t="s">
        <v>36</v>
      </c>
      <c r="R1515" s="3" t="s">
        <v>74</v>
      </c>
      <c r="S1515" s="3"/>
      <c r="T1515" s="2">
        <v>2000</v>
      </c>
      <c r="U1515" s="3" t="s">
        <v>50</v>
      </c>
      <c r="V1515" s="3"/>
      <c r="W1515" s="3" t="s">
        <v>39</v>
      </c>
      <c r="X1515" s="3" t="s">
        <v>40</v>
      </c>
      <c r="Y1515" s="3"/>
      <c r="Z1515" s="3">
        <v>4604</v>
      </c>
      <c r="AA1515" s="3" t="s">
        <v>221</v>
      </c>
    </row>
    <row r="1516" spans="1:27" x14ac:dyDescent="0.2">
      <c r="A1516" s="5">
        <v>4348</v>
      </c>
      <c r="B1516">
        <v>30339</v>
      </c>
      <c r="C1516" s="3" t="s">
        <v>2702</v>
      </c>
      <c r="D1516" s="3" t="s">
        <v>2703</v>
      </c>
      <c r="E1516" s="3" t="s">
        <v>1775</v>
      </c>
      <c r="F1516" s="3" t="s">
        <v>2704</v>
      </c>
      <c r="G1516" s="3" t="s">
        <v>1765</v>
      </c>
      <c r="H1516" s="3" t="s">
        <v>1806</v>
      </c>
      <c r="I1516" s="3" t="s">
        <v>1765</v>
      </c>
      <c r="J1516" s="3" t="s">
        <v>31</v>
      </c>
      <c r="K1516" s="3" t="s">
        <v>1766</v>
      </c>
      <c r="L1516" s="3" t="s">
        <v>31</v>
      </c>
      <c r="M1516" t="b">
        <v>0</v>
      </c>
      <c r="N1516" s="3" t="s">
        <v>35</v>
      </c>
      <c r="O1516" s="3" t="s">
        <v>2704</v>
      </c>
      <c r="P1516" s="3" t="s">
        <v>2705</v>
      </c>
      <c r="Q1516" s="3" t="s">
        <v>2704</v>
      </c>
      <c r="R1516" s="3" t="s">
        <v>2704</v>
      </c>
      <c r="S1516" s="3"/>
      <c r="T1516" s="2">
        <v>2072</v>
      </c>
      <c r="U1516" s="3" t="s">
        <v>1769</v>
      </c>
      <c r="V1516" s="3" t="s">
        <v>2706</v>
      </c>
      <c r="W1516" s="3" t="s">
        <v>39</v>
      </c>
      <c r="X1516" s="3" t="s">
        <v>40</v>
      </c>
      <c r="Y1516" s="3" t="s">
        <v>2707</v>
      </c>
      <c r="Z1516" s="3"/>
      <c r="AA1516" s="3" t="s">
        <v>1784</v>
      </c>
    </row>
    <row r="1517" spans="1:27" x14ac:dyDescent="0.2">
      <c r="A1517" s="5">
        <v>4349</v>
      </c>
      <c r="B1517">
        <v>33787</v>
      </c>
      <c r="C1517" s="3" t="s">
        <v>2708</v>
      </c>
      <c r="D1517" s="3" t="s">
        <v>2709</v>
      </c>
      <c r="E1517" s="3" t="s">
        <v>1804</v>
      </c>
      <c r="F1517" s="3" t="s">
        <v>1804</v>
      </c>
      <c r="G1517" s="3" t="s">
        <v>1804</v>
      </c>
      <c r="H1517" s="3" t="s">
        <v>1806</v>
      </c>
      <c r="I1517" s="3" t="s">
        <v>1804</v>
      </c>
      <c r="J1517" s="3" t="s">
        <v>31</v>
      </c>
      <c r="K1517" s="3" t="s">
        <v>1807</v>
      </c>
      <c r="L1517" s="3" t="s">
        <v>31</v>
      </c>
      <c r="M1517" t="b">
        <v>1</v>
      </c>
      <c r="N1517" s="3" t="s">
        <v>35</v>
      </c>
      <c r="O1517" s="3" t="s">
        <v>1804</v>
      </c>
      <c r="P1517" s="3" t="s">
        <v>1804</v>
      </c>
      <c r="Q1517" s="3" t="s">
        <v>1767</v>
      </c>
      <c r="R1517" s="3" t="s">
        <v>1808</v>
      </c>
      <c r="S1517" s="3" t="s">
        <v>1824</v>
      </c>
      <c r="T1517" s="2">
        <v>2072</v>
      </c>
      <c r="U1517" s="3" t="s">
        <v>1769</v>
      </c>
      <c r="V1517" s="3" t="s">
        <v>1815</v>
      </c>
      <c r="W1517" s="3" t="s">
        <v>39</v>
      </c>
      <c r="X1517" s="3" t="s">
        <v>40</v>
      </c>
      <c r="Y1517" s="3" t="s">
        <v>1828</v>
      </c>
      <c r="Z1517" s="3"/>
      <c r="AA1517" s="3" t="s">
        <v>41</v>
      </c>
    </row>
    <row r="1518" spans="1:27" x14ac:dyDescent="0.2">
      <c r="A1518" s="5">
        <v>4350</v>
      </c>
      <c r="B1518">
        <v>40836</v>
      </c>
      <c r="C1518" s="3" t="s">
        <v>2710</v>
      </c>
      <c r="D1518" s="3" t="s">
        <v>2711</v>
      </c>
      <c r="E1518" s="3" t="s">
        <v>1804</v>
      </c>
      <c r="F1518" s="3" t="s">
        <v>1804</v>
      </c>
      <c r="G1518" s="3" t="s">
        <v>1805</v>
      </c>
      <c r="H1518" s="3" t="s">
        <v>1806</v>
      </c>
      <c r="I1518" s="3" t="s">
        <v>1804</v>
      </c>
      <c r="J1518" s="3" t="s">
        <v>31</v>
      </c>
      <c r="K1518" s="3" t="s">
        <v>1807</v>
      </c>
      <c r="L1518" s="3" t="s">
        <v>31</v>
      </c>
      <c r="M1518" t="b">
        <v>1</v>
      </c>
      <c r="N1518" s="3" t="s">
        <v>35</v>
      </c>
      <c r="O1518" s="3" t="s">
        <v>1804</v>
      </c>
      <c r="P1518" s="3" t="s">
        <v>1804</v>
      </c>
      <c r="Q1518" s="3" t="s">
        <v>1767</v>
      </c>
      <c r="R1518" s="3" t="s">
        <v>1808</v>
      </c>
      <c r="S1518" s="3" t="s">
        <v>1809</v>
      </c>
      <c r="T1518" s="2">
        <v>2017</v>
      </c>
      <c r="U1518" s="3" t="s">
        <v>1769</v>
      </c>
      <c r="V1518" s="3" t="s">
        <v>1815</v>
      </c>
      <c r="W1518" s="3" t="s">
        <v>39</v>
      </c>
      <c r="X1518" s="3" t="s">
        <v>40</v>
      </c>
      <c r="Y1518" s="3"/>
      <c r="Z1518" s="3"/>
      <c r="AA1518" s="3" t="s">
        <v>41</v>
      </c>
    </row>
    <row r="1519" spans="1:27" x14ac:dyDescent="0.2">
      <c r="A1519" s="5">
        <v>4351</v>
      </c>
      <c r="B1519">
        <v>41090</v>
      </c>
      <c r="C1519" s="3"/>
      <c r="D1519" s="3" t="s">
        <v>2712</v>
      </c>
      <c r="E1519" s="3" t="s">
        <v>46</v>
      </c>
      <c r="F1519" s="3" t="s">
        <v>46</v>
      </c>
      <c r="G1519" s="3" t="s">
        <v>31</v>
      </c>
      <c r="H1519" s="3" t="s">
        <v>32</v>
      </c>
      <c r="I1519" s="3" t="s">
        <v>33</v>
      </c>
      <c r="J1519" s="3" t="s">
        <v>31</v>
      </c>
      <c r="K1519" s="3" t="s">
        <v>34</v>
      </c>
      <c r="L1519" s="3" t="s">
        <v>31</v>
      </c>
      <c r="M1519" t="b">
        <v>1</v>
      </c>
      <c r="N1519" s="3" t="s">
        <v>46</v>
      </c>
      <c r="O1519" s="3" t="s">
        <v>46</v>
      </c>
      <c r="P1519" s="3" t="s">
        <v>46</v>
      </c>
      <c r="Q1519" s="3" t="s">
        <v>46</v>
      </c>
      <c r="R1519" s="3" t="s">
        <v>46</v>
      </c>
      <c r="S1519" s="3"/>
      <c r="T1519" s="2">
        <v>6009</v>
      </c>
      <c r="U1519" s="3" t="s">
        <v>83</v>
      </c>
      <c r="V1519" s="3"/>
      <c r="W1519" s="3" t="s">
        <v>39</v>
      </c>
      <c r="X1519" s="3" t="s">
        <v>40</v>
      </c>
      <c r="Y1519" s="3"/>
      <c r="Z1519" s="3"/>
      <c r="AA1519" s="3" t="s">
        <v>41</v>
      </c>
    </row>
    <row r="1520" spans="1:27" x14ac:dyDescent="0.2">
      <c r="A1520" s="5">
        <v>4352</v>
      </c>
      <c r="B1520">
        <v>40978</v>
      </c>
      <c r="C1520" s="3"/>
      <c r="D1520" s="3" t="s">
        <v>2713</v>
      </c>
      <c r="E1520" s="3" t="s">
        <v>1804</v>
      </c>
      <c r="F1520" s="3" t="s">
        <v>1804</v>
      </c>
      <c r="G1520" s="3" t="s">
        <v>1805</v>
      </c>
      <c r="H1520" s="3" t="s">
        <v>1806</v>
      </c>
      <c r="I1520" s="3" t="s">
        <v>2714</v>
      </c>
      <c r="J1520" s="3" t="s">
        <v>31</v>
      </c>
      <c r="K1520" s="3" t="s">
        <v>1807</v>
      </c>
      <c r="L1520" s="3" t="s">
        <v>31</v>
      </c>
      <c r="M1520" t="b">
        <v>1</v>
      </c>
      <c r="N1520" s="3" t="s">
        <v>35</v>
      </c>
      <c r="O1520" s="3" t="s">
        <v>1804</v>
      </c>
      <c r="P1520" s="3" t="s">
        <v>1804</v>
      </c>
      <c r="Q1520" s="3" t="s">
        <v>1767</v>
      </c>
      <c r="R1520" s="3" t="s">
        <v>1808</v>
      </c>
      <c r="S1520" s="3" t="s">
        <v>1809</v>
      </c>
      <c r="T1520" s="2">
        <v>2072</v>
      </c>
      <c r="U1520" s="3" t="s">
        <v>115</v>
      </c>
      <c r="V1520" s="3"/>
      <c r="W1520" s="3" t="s">
        <v>39</v>
      </c>
      <c r="X1520" s="3" t="s">
        <v>40</v>
      </c>
      <c r="Y1520" s="3"/>
      <c r="Z1520" s="3"/>
      <c r="AA1520" s="3" t="s">
        <v>41</v>
      </c>
    </row>
    <row r="1521" spans="1:27" x14ac:dyDescent="0.2">
      <c r="A1521" s="5">
        <v>4353</v>
      </c>
      <c r="B1521">
        <v>41065</v>
      </c>
      <c r="C1521" s="3"/>
      <c r="D1521" s="3" t="s">
        <v>2715</v>
      </c>
      <c r="E1521" s="3" t="s">
        <v>57</v>
      </c>
      <c r="F1521" s="3" t="s">
        <v>58</v>
      </c>
      <c r="G1521" s="3" t="s">
        <v>31</v>
      </c>
      <c r="H1521" s="3" t="s">
        <v>60</v>
      </c>
      <c r="I1521" s="3" t="s">
        <v>57</v>
      </c>
      <c r="J1521" s="3" t="s">
        <v>31</v>
      </c>
      <c r="K1521" s="3" t="s">
        <v>34</v>
      </c>
      <c r="L1521" s="3" t="s">
        <v>31</v>
      </c>
      <c r="M1521" t="b">
        <v>1</v>
      </c>
      <c r="N1521" s="3" t="s">
        <v>35</v>
      </c>
      <c r="O1521" s="3" t="s">
        <v>58</v>
      </c>
      <c r="P1521" s="3" t="s">
        <v>61</v>
      </c>
      <c r="Q1521" s="3" t="s">
        <v>62</v>
      </c>
      <c r="R1521" s="3" t="s">
        <v>63</v>
      </c>
      <c r="S1521" s="3"/>
      <c r="T1521" s="2">
        <v>2072</v>
      </c>
      <c r="U1521" s="3" t="s">
        <v>31</v>
      </c>
      <c r="V1521" s="3"/>
      <c r="W1521" s="3" t="s">
        <v>39</v>
      </c>
      <c r="X1521" s="3" t="s">
        <v>40</v>
      </c>
      <c r="Y1521" s="3"/>
      <c r="Z1521" s="3"/>
      <c r="AA1521" s="3" t="s">
        <v>41</v>
      </c>
    </row>
    <row r="1522" spans="1:27" x14ac:dyDescent="0.2">
      <c r="A1522" s="5">
        <v>4354</v>
      </c>
      <c r="B1522">
        <v>40957</v>
      </c>
      <c r="C1522" s="3" t="s">
        <v>2716</v>
      </c>
      <c r="D1522" s="3" t="s">
        <v>2717</v>
      </c>
      <c r="E1522" s="3" t="s">
        <v>240</v>
      </c>
      <c r="F1522" s="3" t="s">
        <v>241</v>
      </c>
      <c r="G1522" s="3" t="s">
        <v>242</v>
      </c>
      <c r="H1522" s="3" t="s">
        <v>32</v>
      </c>
      <c r="I1522" s="3" t="s">
        <v>242</v>
      </c>
      <c r="J1522" s="3" t="s">
        <v>48</v>
      </c>
      <c r="K1522" s="3" t="s">
        <v>243</v>
      </c>
      <c r="L1522" s="3" t="s">
        <v>244</v>
      </c>
      <c r="M1522" t="b">
        <v>1</v>
      </c>
      <c r="N1522" s="3" t="s">
        <v>139</v>
      </c>
      <c r="O1522" s="3" t="s">
        <v>241</v>
      </c>
      <c r="P1522" s="3" t="s">
        <v>241</v>
      </c>
      <c r="Q1522" s="3" t="s">
        <v>36</v>
      </c>
      <c r="R1522" s="3" t="s">
        <v>54</v>
      </c>
      <c r="S1522" s="3"/>
      <c r="T1522" s="2">
        <v>8016</v>
      </c>
      <c r="U1522" s="3" t="s">
        <v>244</v>
      </c>
      <c r="V1522" s="3"/>
      <c r="W1522" s="3" t="s">
        <v>39</v>
      </c>
      <c r="X1522" s="3" t="s">
        <v>40</v>
      </c>
      <c r="Y1522" s="3"/>
      <c r="Z1522" s="3">
        <v>2351</v>
      </c>
      <c r="AA1522" s="3" t="s">
        <v>639</v>
      </c>
    </row>
    <row r="1523" spans="1:27" x14ac:dyDescent="0.2">
      <c r="A1523" s="5">
        <v>4355</v>
      </c>
      <c r="B1523">
        <v>40963</v>
      </c>
      <c r="C1523" s="3"/>
      <c r="D1523" s="3" t="s">
        <v>2718</v>
      </c>
      <c r="E1523" s="3" t="s">
        <v>941</v>
      </c>
      <c r="F1523" s="3" t="s">
        <v>942</v>
      </c>
      <c r="G1523" s="3" t="s">
        <v>113</v>
      </c>
      <c r="H1523" s="3" t="s">
        <v>256</v>
      </c>
      <c r="I1523" s="3" t="s">
        <v>113</v>
      </c>
      <c r="J1523" s="3" t="s">
        <v>48</v>
      </c>
      <c r="K1523" s="3" t="s">
        <v>114</v>
      </c>
      <c r="L1523" s="3" t="s">
        <v>115</v>
      </c>
      <c r="M1523" t="b">
        <v>1</v>
      </c>
      <c r="N1523" s="3" t="s">
        <v>73</v>
      </c>
      <c r="O1523" s="3" t="s">
        <v>942</v>
      </c>
      <c r="P1523" s="3" t="s">
        <v>942</v>
      </c>
      <c r="Q1523" s="3" t="s">
        <v>36</v>
      </c>
      <c r="R1523" s="3" t="s">
        <v>74</v>
      </c>
      <c r="S1523" s="3"/>
      <c r="T1523" s="2">
        <v>3000</v>
      </c>
      <c r="U1523" s="3" t="s">
        <v>115</v>
      </c>
      <c r="V1523" s="3"/>
      <c r="W1523" s="3" t="s">
        <v>39</v>
      </c>
      <c r="X1523" s="3" t="s">
        <v>40</v>
      </c>
      <c r="Y1523" s="3"/>
      <c r="Z1523" s="3"/>
      <c r="AA1523" s="3" t="s">
        <v>41</v>
      </c>
    </row>
    <row r="1524" spans="1:27" x14ac:dyDescent="0.2">
      <c r="A1524" s="5">
        <v>4356</v>
      </c>
      <c r="C1524" s="3"/>
      <c r="D1524" s="3" t="s">
        <v>2719</v>
      </c>
      <c r="E1524" s="3" t="s">
        <v>941</v>
      </c>
      <c r="F1524" s="3" t="s">
        <v>942</v>
      </c>
      <c r="G1524" s="3" t="s">
        <v>113</v>
      </c>
      <c r="H1524" s="3" t="s">
        <v>256</v>
      </c>
      <c r="I1524" s="3" t="s">
        <v>113</v>
      </c>
      <c r="J1524" s="3" t="s">
        <v>48</v>
      </c>
      <c r="K1524" s="3" t="s">
        <v>114</v>
      </c>
      <c r="L1524" s="3" t="s">
        <v>115</v>
      </c>
      <c r="M1524" t="b">
        <v>1</v>
      </c>
      <c r="N1524" s="3" t="s">
        <v>73</v>
      </c>
      <c r="O1524" s="3" t="s">
        <v>942</v>
      </c>
      <c r="P1524" s="3" t="s">
        <v>942</v>
      </c>
      <c r="Q1524" s="3" t="s">
        <v>36</v>
      </c>
      <c r="R1524" s="3" t="s">
        <v>74</v>
      </c>
      <c r="S1524" s="3"/>
      <c r="T1524" s="2"/>
      <c r="U1524" s="3" t="s">
        <v>115</v>
      </c>
      <c r="V1524" s="3"/>
      <c r="W1524" s="3" t="s">
        <v>39</v>
      </c>
      <c r="X1524" s="3" t="s">
        <v>40</v>
      </c>
      <c r="Y1524" s="3"/>
      <c r="Z1524" s="3"/>
      <c r="AA1524" s="3" t="s">
        <v>41</v>
      </c>
    </row>
    <row r="1525" spans="1:27" x14ac:dyDescent="0.2">
      <c r="A1525" s="5">
        <v>4357</v>
      </c>
      <c r="B1525">
        <v>40129</v>
      </c>
      <c r="C1525" s="3"/>
      <c r="D1525" s="3" t="s">
        <v>2719</v>
      </c>
      <c r="E1525" s="3" t="s">
        <v>941</v>
      </c>
      <c r="F1525" s="3" t="s">
        <v>942</v>
      </c>
      <c r="G1525" s="3" t="s">
        <v>113</v>
      </c>
      <c r="H1525" s="3" t="s">
        <v>256</v>
      </c>
      <c r="I1525" s="3" t="s">
        <v>113</v>
      </c>
      <c r="J1525" s="3" t="s">
        <v>48</v>
      </c>
      <c r="K1525" s="3" t="s">
        <v>114</v>
      </c>
      <c r="L1525" s="3" t="s">
        <v>115</v>
      </c>
      <c r="M1525" t="b">
        <v>1</v>
      </c>
      <c r="N1525" s="3" t="s">
        <v>73</v>
      </c>
      <c r="O1525" s="3" t="s">
        <v>942</v>
      </c>
      <c r="P1525" s="3" t="s">
        <v>942</v>
      </c>
      <c r="Q1525" s="3" t="s">
        <v>36</v>
      </c>
      <c r="R1525" s="3" t="s">
        <v>74</v>
      </c>
      <c r="S1525" s="3"/>
      <c r="T1525" s="2">
        <v>3003</v>
      </c>
      <c r="U1525" s="3" t="s">
        <v>115</v>
      </c>
      <c r="V1525" s="3"/>
      <c r="W1525" s="3" t="s">
        <v>39</v>
      </c>
      <c r="X1525" s="3" t="s">
        <v>40</v>
      </c>
      <c r="Y1525" s="3"/>
      <c r="Z1525" s="3"/>
      <c r="AA1525" s="3" t="s">
        <v>41</v>
      </c>
    </row>
    <row r="1526" spans="1:27" x14ac:dyDescent="0.2">
      <c r="A1526" s="5">
        <v>4358</v>
      </c>
      <c r="B1526">
        <v>40922</v>
      </c>
      <c r="C1526" s="3"/>
      <c r="D1526" s="3" t="s">
        <v>2720</v>
      </c>
      <c r="E1526" s="3" t="s">
        <v>941</v>
      </c>
      <c r="F1526" s="3" t="s">
        <v>942</v>
      </c>
      <c r="G1526" s="3" t="s">
        <v>113</v>
      </c>
      <c r="H1526" s="3" t="s">
        <v>256</v>
      </c>
      <c r="I1526" s="3" t="s">
        <v>113</v>
      </c>
      <c r="J1526" s="3" t="s">
        <v>48</v>
      </c>
      <c r="K1526" s="3" t="s">
        <v>114</v>
      </c>
      <c r="L1526" s="3" t="s">
        <v>115</v>
      </c>
      <c r="M1526" t="b">
        <v>1</v>
      </c>
      <c r="N1526" s="3" t="s">
        <v>73</v>
      </c>
      <c r="O1526" s="3" t="s">
        <v>942</v>
      </c>
      <c r="P1526" s="3" t="s">
        <v>942</v>
      </c>
      <c r="Q1526" s="3" t="s">
        <v>36</v>
      </c>
      <c r="R1526" s="3" t="s">
        <v>74</v>
      </c>
      <c r="S1526" s="3"/>
      <c r="T1526" s="2">
        <v>3003</v>
      </c>
      <c r="U1526" s="3" t="s">
        <v>115</v>
      </c>
      <c r="V1526" s="3"/>
      <c r="W1526" s="3" t="s">
        <v>39</v>
      </c>
      <c r="X1526" s="3" t="s">
        <v>40</v>
      </c>
      <c r="Y1526" s="3"/>
      <c r="Z1526" s="3"/>
      <c r="AA1526" s="3" t="s">
        <v>41</v>
      </c>
    </row>
    <row r="1527" spans="1:27" x14ac:dyDescent="0.2">
      <c r="A1527" s="5">
        <v>4361</v>
      </c>
      <c r="B1527">
        <v>40857</v>
      </c>
      <c r="C1527" s="3"/>
      <c r="D1527" s="3" t="s">
        <v>2721</v>
      </c>
      <c r="E1527" s="3" t="s">
        <v>941</v>
      </c>
      <c r="F1527" s="3" t="s">
        <v>942</v>
      </c>
      <c r="G1527" s="3" t="s">
        <v>113</v>
      </c>
      <c r="H1527" s="3" t="s">
        <v>256</v>
      </c>
      <c r="I1527" s="3" t="s">
        <v>113</v>
      </c>
      <c r="J1527" s="3" t="s">
        <v>48</v>
      </c>
      <c r="K1527" s="3" t="s">
        <v>114</v>
      </c>
      <c r="L1527" s="3" t="s">
        <v>115</v>
      </c>
      <c r="M1527" t="b">
        <v>0</v>
      </c>
      <c r="N1527" s="3" t="s">
        <v>73</v>
      </c>
      <c r="O1527" s="3" t="s">
        <v>942</v>
      </c>
      <c r="P1527" s="3" t="s">
        <v>942</v>
      </c>
      <c r="Q1527" s="3" t="s">
        <v>36</v>
      </c>
      <c r="R1527" s="3" t="s">
        <v>74</v>
      </c>
      <c r="S1527" s="3"/>
      <c r="T1527" s="2">
        <v>3003</v>
      </c>
      <c r="U1527" s="3" t="s">
        <v>115</v>
      </c>
      <c r="V1527" s="3"/>
      <c r="W1527" s="3" t="s">
        <v>39</v>
      </c>
      <c r="X1527" s="3" t="s">
        <v>40</v>
      </c>
      <c r="Y1527" s="3"/>
      <c r="Z1527" s="3"/>
      <c r="AA1527" s="3" t="s">
        <v>41</v>
      </c>
    </row>
    <row r="1528" spans="1:27" x14ac:dyDescent="0.2">
      <c r="A1528" s="5">
        <v>4362</v>
      </c>
      <c r="B1528">
        <v>40833</v>
      </c>
      <c r="C1528" s="3"/>
      <c r="D1528" s="3" t="s">
        <v>2722</v>
      </c>
      <c r="E1528" s="3" t="s">
        <v>119</v>
      </c>
      <c r="F1528" s="3" t="s">
        <v>120</v>
      </c>
      <c r="G1528" s="3" t="s">
        <v>113</v>
      </c>
      <c r="H1528" s="3" t="s">
        <v>256</v>
      </c>
      <c r="I1528" s="3" t="s">
        <v>113</v>
      </c>
      <c r="J1528" s="3" t="s">
        <v>48</v>
      </c>
      <c r="K1528" s="3" t="s">
        <v>114</v>
      </c>
      <c r="L1528" s="3" t="s">
        <v>115</v>
      </c>
      <c r="M1528" t="b">
        <v>0</v>
      </c>
      <c r="N1528" s="3" t="s">
        <v>73</v>
      </c>
      <c r="O1528" s="3" t="s">
        <v>120</v>
      </c>
      <c r="P1528" s="3" t="s">
        <v>120</v>
      </c>
      <c r="Q1528" s="3" t="s">
        <v>36</v>
      </c>
      <c r="R1528" s="3" t="s">
        <v>74</v>
      </c>
      <c r="S1528" s="3"/>
      <c r="T1528" s="2">
        <v>3003</v>
      </c>
      <c r="U1528" s="3" t="s">
        <v>115</v>
      </c>
      <c r="V1528" s="3"/>
      <c r="W1528" s="3" t="s">
        <v>39</v>
      </c>
      <c r="X1528" s="3" t="s">
        <v>40</v>
      </c>
      <c r="Y1528" s="3"/>
      <c r="Z1528" s="3"/>
      <c r="AA1528" s="3" t="s">
        <v>546</v>
      </c>
    </row>
    <row r="1529" spans="1:27" x14ac:dyDescent="0.2">
      <c r="A1529" s="5">
        <v>4364</v>
      </c>
      <c r="B1529">
        <v>40905</v>
      </c>
      <c r="C1529" s="3"/>
      <c r="D1529" s="3" t="s">
        <v>2723</v>
      </c>
      <c r="E1529" s="3" t="s">
        <v>123</v>
      </c>
      <c r="F1529" s="3" t="s">
        <v>124</v>
      </c>
      <c r="G1529" s="3" t="s">
        <v>113</v>
      </c>
      <c r="H1529" s="3" t="s">
        <v>256</v>
      </c>
      <c r="I1529" s="3" t="s">
        <v>113</v>
      </c>
      <c r="J1529" s="3" t="s">
        <v>48</v>
      </c>
      <c r="K1529" s="3" t="s">
        <v>114</v>
      </c>
      <c r="L1529" s="3" t="s">
        <v>115</v>
      </c>
      <c r="M1529" t="b">
        <v>1</v>
      </c>
      <c r="N1529" s="3" t="s">
        <v>73</v>
      </c>
      <c r="O1529" s="3" t="s">
        <v>124</v>
      </c>
      <c r="P1529" s="3" t="s">
        <v>124</v>
      </c>
      <c r="Q1529" s="3" t="s">
        <v>36</v>
      </c>
      <c r="R1529" s="3" t="s">
        <v>74</v>
      </c>
      <c r="S1529" s="3"/>
      <c r="T1529" s="2"/>
      <c r="U1529" s="3" t="s">
        <v>115</v>
      </c>
      <c r="V1529" s="3"/>
      <c r="W1529" s="3" t="s">
        <v>39</v>
      </c>
      <c r="X1529" s="3" t="s">
        <v>40</v>
      </c>
      <c r="Y1529" s="3"/>
      <c r="Z1529" s="3"/>
      <c r="AA1529" s="3" t="s">
        <v>41</v>
      </c>
    </row>
    <row r="1530" spans="1:27" x14ac:dyDescent="0.2">
      <c r="A1530" s="5">
        <v>4366</v>
      </c>
      <c r="B1530">
        <v>40906</v>
      </c>
      <c r="C1530" s="3"/>
      <c r="D1530" s="3" t="s">
        <v>2724</v>
      </c>
      <c r="E1530" s="3" t="s">
        <v>119</v>
      </c>
      <c r="F1530" s="3" t="s">
        <v>120</v>
      </c>
      <c r="G1530" s="3" t="s">
        <v>113</v>
      </c>
      <c r="H1530" s="3" t="s">
        <v>256</v>
      </c>
      <c r="I1530" s="3" t="s">
        <v>113</v>
      </c>
      <c r="J1530" s="3" t="s">
        <v>48</v>
      </c>
      <c r="K1530" s="3" t="s">
        <v>114</v>
      </c>
      <c r="L1530" s="3" t="s">
        <v>115</v>
      </c>
      <c r="M1530" t="b">
        <v>1</v>
      </c>
      <c r="N1530" s="3" t="s">
        <v>73</v>
      </c>
      <c r="O1530" s="3" t="s">
        <v>120</v>
      </c>
      <c r="P1530" s="3" t="s">
        <v>120</v>
      </c>
      <c r="Q1530" s="3" t="s">
        <v>36</v>
      </c>
      <c r="R1530" s="3" t="s">
        <v>74</v>
      </c>
      <c r="S1530" s="3"/>
      <c r="T1530" s="2">
        <v>3003</v>
      </c>
      <c r="U1530" s="3" t="s">
        <v>814</v>
      </c>
      <c r="V1530" s="3"/>
      <c r="W1530" s="3" t="s">
        <v>39</v>
      </c>
      <c r="X1530" s="3" t="s">
        <v>40</v>
      </c>
      <c r="Y1530" s="3"/>
      <c r="Z1530" s="3"/>
      <c r="AA1530" s="3" t="s">
        <v>41</v>
      </c>
    </row>
    <row r="1531" spans="1:27" x14ac:dyDescent="0.2">
      <c r="A1531" s="5">
        <v>4367</v>
      </c>
      <c r="B1531">
        <v>40812</v>
      </c>
      <c r="C1531" s="3"/>
      <c r="D1531" s="3" t="s">
        <v>2725</v>
      </c>
      <c r="E1531" s="3" t="s">
        <v>941</v>
      </c>
      <c r="F1531" s="3" t="s">
        <v>942</v>
      </c>
      <c r="G1531" s="3" t="s">
        <v>113</v>
      </c>
      <c r="H1531" s="3" t="s">
        <v>256</v>
      </c>
      <c r="I1531" s="3" t="s">
        <v>113</v>
      </c>
      <c r="J1531" s="3" t="s">
        <v>48</v>
      </c>
      <c r="K1531" s="3" t="s">
        <v>114</v>
      </c>
      <c r="L1531" s="3" t="s">
        <v>115</v>
      </c>
      <c r="M1531" t="b">
        <v>1</v>
      </c>
      <c r="N1531" s="3" t="s">
        <v>73</v>
      </c>
      <c r="O1531" s="3" t="s">
        <v>942</v>
      </c>
      <c r="P1531" s="3" t="s">
        <v>942</v>
      </c>
      <c r="Q1531" s="3" t="s">
        <v>36</v>
      </c>
      <c r="R1531" s="3" t="s">
        <v>74</v>
      </c>
      <c r="S1531" s="3"/>
      <c r="T1531" s="2"/>
      <c r="U1531" s="3" t="s">
        <v>115</v>
      </c>
      <c r="V1531" s="3"/>
      <c r="W1531" s="3" t="s">
        <v>39</v>
      </c>
      <c r="X1531" s="3" t="s">
        <v>40</v>
      </c>
      <c r="Y1531" s="3"/>
      <c r="Z1531" s="3"/>
      <c r="AA1531" s="3" t="s">
        <v>41</v>
      </c>
    </row>
    <row r="1532" spans="1:27" x14ac:dyDescent="0.2">
      <c r="A1532" s="5">
        <v>4368</v>
      </c>
      <c r="B1532">
        <v>39455</v>
      </c>
      <c r="C1532" s="3"/>
      <c r="D1532" s="3" t="s">
        <v>2726</v>
      </c>
      <c r="E1532" s="3" t="s">
        <v>941</v>
      </c>
      <c r="F1532" s="3" t="s">
        <v>942</v>
      </c>
      <c r="G1532" s="3" t="s">
        <v>113</v>
      </c>
      <c r="H1532" s="3" t="s">
        <v>256</v>
      </c>
      <c r="I1532" s="3" t="s">
        <v>113</v>
      </c>
      <c r="J1532" s="3" t="s">
        <v>48</v>
      </c>
      <c r="K1532" s="3" t="s">
        <v>114</v>
      </c>
      <c r="L1532" s="3" t="s">
        <v>115</v>
      </c>
      <c r="M1532" t="b">
        <v>1</v>
      </c>
      <c r="N1532" s="3" t="s">
        <v>73</v>
      </c>
      <c r="O1532" s="3" t="s">
        <v>942</v>
      </c>
      <c r="P1532" s="3" t="s">
        <v>942</v>
      </c>
      <c r="Q1532" s="3" t="s">
        <v>36</v>
      </c>
      <c r="R1532" s="3" t="s">
        <v>74</v>
      </c>
      <c r="S1532" s="3"/>
      <c r="T1532" s="2"/>
      <c r="U1532" s="3" t="s">
        <v>115</v>
      </c>
      <c r="V1532" s="3"/>
      <c r="W1532" s="3" t="s">
        <v>39</v>
      </c>
      <c r="X1532" s="3" t="s">
        <v>40</v>
      </c>
      <c r="Y1532" s="3"/>
      <c r="Z1532" s="3"/>
      <c r="AA1532" s="3" t="s">
        <v>41</v>
      </c>
    </row>
    <row r="1533" spans="1:27" x14ac:dyDescent="0.2">
      <c r="A1533" s="5">
        <v>4369</v>
      </c>
      <c r="B1533">
        <v>40908</v>
      </c>
      <c r="C1533" s="3"/>
      <c r="D1533" s="3" t="s">
        <v>2727</v>
      </c>
      <c r="E1533" s="3" t="s">
        <v>941</v>
      </c>
      <c r="F1533" s="3" t="s">
        <v>942</v>
      </c>
      <c r="G1533" s="3" t="s">
        <v>113</v>
      </c>
      <c r="H1533" s="3" t="s">
        <v>256</v>
      </c>
      <c r="I1533" s="3" t="s">
        <v>113</v>
      </c>
      <c r="J1533" s="3" t="s">
        <v>48</v>
      </c>
      <c r="K1533" s="3" t="s">
        <v>114</v>
      </c>
      <c r="L1533" s="3" t="s">
        <v>115</v>
      </c>
      <c r="M1533" t="b">
        <v>1</v>
      </c>
      <c r="N1533" s="3" t="s">
        <v>73</v>
      </c>
      <c r="O1533" s="3" t="s">
        <v>942</v>
      </c>
      <c r="P1533" s="3" t="s">
        <v>942</v>
      </c>
      <c r="Q1533" s="3" t="s">
        <v>36</v>
      </c>
      <c r="R1533" s="3" t="s">
        <v>74</v>
      </c>
      <c r="S1533" s="3"/>
      <c r="T1533" s="2">
        <v>3003</v>
      </c>
      <c r="U1533" s="3" t="s">
        <v>115</v>
      </c>
      <c r="V1533" s="3"/>
      <c r="W1533" s="3" t="s">
        <v>39</v>
      </c>
      <c r="X1533" s="3" t="s">
        <v>40</v>
      </c>
      <c r="Y1533" s="3"/>
      <c r="Z1533" s="3"/>
      <c r="AA1533" s="3" t="s">
        <v>41</v>
      </c>
    </row>
    <row r="1534" spans="1:27" x14ac:dyDescent="0.2">
      <c r="A1534" s="5">
        <v>4370</v>
      </c>
      <c r="B1534">
        <v>41069</v>
      </c>
      <c r="C1534" s="3"/>
      <c r="D1534" s="3" t="s">
        <v>2728</v>
      </c>
      <c r="E1534" s="3" t="s">
        <v>941</v>
      </c>
      <c r="F1534" s="3" t="s">
        <v>942</v>
      </c>
      <c r="G1534" s="3" t="s">
        <v>113</v>
      </c>
      <c r="H1534" s="3" t="s">
        <v>256</v>
      </c>
      <c r="I1534" s="3" t="s">
        <v>113</v>
      </c>
      <c r="J1534" s="3" t="s">
        <v>48</v>
      </c>
      <c r="K1534" s="3" t="s">
        <v>114</v>
      </c>
      <c r="L1534" s="3" t="s">
        <v>115</v>
      </c>
      <c r="M1534" t="b">
        <v>1</v>
      </c>
      <c r="N1534" s="3" t="s">
        <v>73</v>
      </c>
      <c r="O1534" s="3" t="s">
        <v>942</v>
      </c>
      <c r="P1534" s="3" t="s">
        <v>942</v>
      </c>
      <c r="Q1534" s="3" t="s">
        <v>36</v>
      </c>
      <c r="R1534" s="3" t="s">
        <v>74</v>
      </c>
      <c r="S1534" s="3"/>
      <c r="T1534" s="2">
        <v>3003</v>
      </c>
      <c r="U1534" s="3" t="s">
        <v>115</v>
      </c>
      <c r="V1534" s="3"/>
      <c r="W1534" s="3" t="s">
        <v>39</v>
      </c>
      <c r="X1534" s="3" t="s">
        <v>40</v>
      </c>
      <c r="Y1534" s="3"/>
      <c r="Z1534" s="3"/>
      <c r="AA1534" s="3" t="s">
        <v>41</v>
      </c>
    </row>
    <row r="1535" spans="1:27" x14ac:dyDescent="0.2">
      <c r="A1535" s="5">
        <v>4371</v>
      </c>
      <c r="B1535">
        <v>40720</v>
      </c>
      <c r="C1535" s="3"/>
      <c r="D1535" s="3" t="s">
        <v>2729</v>
      </c>
      <c r="E1535" s="3" t="s">
        <v>91</v>
      </c>
      <c r="F1535" s="3" t="s">
        <v>92</v>
      </c>
      <c r="G1535" s="3" t="s">
        <v>959</v>
      </c>
      <c r="H1535" s="3" t="s">
        <v>256</v>
      </c>
      <c r="I1535" s="3" t="s">
        <v>959</v>
      </c>
      <c r="J1535" s="3" t="s">
        <v>81</v>
      </c>
      <c r="K1535" s="3" t="s">
        <v>258</v>
      </c>
      <c r="L1535" s="3" t="s">
        <v>95</v>
      </c>
      <c r="M1535" t="b">
        <v>1</v>
      </c>
      <c r="N1535" s="3" t="s">
        <v>84</v>
      </c>
      <c r="O1535" s="3" t="s">
        <v>92</v>
      </c>
      <c r="P1535" s="3" t="s">
        <v>92</v>
      </c>
      <c r="Q1535" s="3" t="s">
        <v>36</v>
      </c>
      <c r="R1535" s="3" t="s">
        <v>74</v>
      </c>
      <c r="S1535" s="3"/>
      <c r="T1535" s="2">
        <v>4092</v>
      </c>
      <c r="U1535" s="3" t="s">
        <v>95</v>
      </c>
      <c r="V1535" s="3"/>
      <c r="W1535" s="3" t="s">
        <v>39</v>
      </c>
      <c r="X1535" s="3" t="s">
        <v>40</v>
      </c>
      <c r="Y1535" s="3"/>
      <c r="Z1535" s="3">
        <v>3898</v>
      </c>
      <c r="AA1535" s="3" t="s">
        <v>221</v>
      </c>
    </row>
    <row r="1536" spans="1:27" x14ac:dyDescent="0.2">
      <c r="A1536" s="5">
        <v>4372</v>
      </c>
      <c r="B1536">
        <v>41378</v>
      </c>
      <c r="C1536" s="3"/>
      <c r="D1536" s="3" t="s">
        <v>2730</v>
      </c>
      <c r="E1536" s="3" t="s">
        <v>91</v>
      </c>
      <c r="F1536" s="3" t="s">
        <v>92</v>
      </c>
      <c r="G1536" s="3" t="s">
        <v>959</v>
      </c>
      <c r="H1536" s="3" t="s">
        <v>256</v>
      </c>
      <c r="I1536" s="3" t="s">
        <v>959</v>
      </c>
      <c r="J1536" s="3" t="s">
        <v>81</v>
      </c>
      <c r="K1536" s="3" t="s">
        <v>258</v>
      </c>
      <c r="L1536" s="3" t="s">
        <v>95</v>
      </c>
      <c r="M1536" t="b">
        <v>1</v>
      </c>
      <c r="N1536" s="3" t="s">
        <v>84</v>
      </c>
      <c r="O1536" s="3" t="s">
        <v>92</v>
      </c>
      <c r="P1536" s="3" t="s">
        <v>92</v>
      </c>
      <c r="Q1536" s="3" t="s">
        <v>36</v>
      </c>
      <c r="R1536" s="3" t="s">
        <v>74</v>
      </c>
      <c r="S1536" s="3"/>
      <c r="T1536" s="2">
        <v>4092</v>
      </c>
      <c r="U1536" s="3" t="s">
        <v>95</v>
      </c>
      <c r="V1536" s="3"/>
      <c r="W1536" s="3" t="s">
        <v>39</v>
      </c>
      <c r="X1536" s="3" t="s">
        <v>40</v>
      </c>
      <c r="Y1536" s="3"/>
      <c r="Z1536" s="3">
        <v>3900</v>
      </c>
      <c r="AA1536" s="3" t="s">
        <v>221</v>
      </c>
    </row>
    <row r="1537" spans="1:27" x14ac:dyDescent="0.2">
      <c r="A1537" s="5">
        <v>4373</v>
      </c>
      <c r="B1537">
        <v>40935</v>
      </c>
      <c r="C1537" s="3"/>
      <c r="D1537" s="3" t="s">
        <v>2731</v>
      </c>
      <c r="E1537" s="3" t="s">
        <v>867</v>
      </c>
      <c r="F1537" s="3" t="s">
        <v>868</v>
      </c>
      <c r="G1537" s="3" t="s">
        <v>47</v>
      </c>
      <c r="H1537" s="3" t="s">
        <v>32</v>
      </c>
      <c r="I1537" s="3" t="s">
        <v>47</v>
      </c>
      <c r="J1537" s="3" t="s">
        <v>48</v>
      </c>
      <c r="K1537" s="3" t="s">
        <v>49</v>
      </c>
      <c r="L1537" s="3" t="s">
        <v>50</v>
      </c>
      <c r="M1537" t="b">
        <v>1</v>
      </c>
      <c r="N1537" s="3" t="s">
        <v>73</v>
      </c>
      <c r="O1537" s="3" t="s">
        <v>868</v>
      </c>
      <c r="P1537" s="3" t="s">
        <v>868</v>
      </c>
      <c r="Q1537" s="3" t="s">
        <v>116</v>
      </c>
      <c r="R1537" s="3" t="s">
        <v>116</v>
      </c>
      <c r="S1537" s="3"/>
      <c r="T1537" s="2">
        <v>2000</v>
      </c>
      <c r="U1537" s="3" t="s">
        <v>50</v>
      </c>
      <c r="V1537" s="3"/>
      <c r="W1537" s="3" t="s">
        <v>39</v>
      </c>
      <c r="X1537" s="3" t="s">
        <v>40</v>
      </c>
      <c r="Y1537" s="3"/>
      <c r="Z1537" s="3"/>
      <c r="AA1537" s="3" t="s">
        <v>41</v>
      </c>
    </row>
    <row r="1538" spans="1:27" x14ac:dyDescent="0.2">
      <c r="A1538" s="5">
        <v>4374</v>
      </c>
      <c r="B1538">
        <v>40985</v>
      </c>
      <c r="C1538" s="3" t="s">
        <v>2732</v>
      </c>
      <c r="D1538" s="3" t="s">
        <v>2733</v>
      </c>
      <c r="E1538" s="3" t="s">
        <v>71</v>
      </c>
      <c r="F1538" s="3" t="s">
        <v>72</v>
      </c>
      <c r="G1538" s="3" t="s">
        <v>47</v>
      </c>
      <c r="H1538" s="3" t="s">
        <v>32</v>
      </c>
      <c r="I1538" s="3" t="s">
        <v>47</v>
      </c>
      <c r="J1538" s="3" t="s">
        <v>48</v>
      </c>
      <c r="K1538" s="3" t="s">
        <v>49</v>
      </c>
      <c r="L1538" s="3" t="s">
        <v>50</v>
      </c>
      <c r="M1538" t="b">
        <v>1</v>
      </c>
      <c r="N1538" s="3" t="s">
        <v>73</v>
      </c>
      <c r="O1538" s="3" t="s">
        <v>72</v>
      </c>
      <c r="P1538" s="3" t="s">
        <v>72</v>
      </c>
      <c r="Q1538" s="3" t="s">
        <v>36</v>
      </c>
      <c r="R1538" s="3" t="s">
        <v>74</v>
      </c>
      <c r="S1538" s="3"/>
      <c r="T1538" s="2">
        <v>2000</v>
      </c>
      <c r="U1538" s="3" t="s">
        <v>50</v>
      </c>
      <c r="V1538" s="3"/>
      <c r="W1538" s="3" t="s">
        <v>39</v>
      </c>
      <c r="X1538" s="3" t="s">
        <v>40</v>
      </c>
      <c r="Y1538" s="3"/>
      <c r="Z1538" s="3"/>
      <c r="AA1538" s="3" t="s">
        <v>41</v>
      </c>
    </row>
    <row r="1539" spans="1:27" x14ac:dyDescent="0.2">
      <c r="A1539" s="5">
        <v>4375</v>
      </c>
      <c r="B1539">
        <v>41055</v>
      </c>
      <c r="C1539" s="3" t="s">
        <v>2734</v>
      </c>
      <c r="D1539" s="3" t="s">
        <v>2735</v>
      </c>
      <c r="E1539" s="3" t="s">
        <v>71</v>
      </c>
      <c r="F1539" s="3" t="s">
        <v>72</v>
      </c>
      <c r="G1539" s="3" t="s">
        <v>47</v>
      </c>
      <c r="H1539" s="3" t="s">
        <v>32</v>
      </c>
      <c r="I1539" s="3" t="s">
        <v>47</v>
      </c>
      <c r="J1539" s="3" t="s">
        <v>48</v>
      </c>
      <c r="K1539" s="3" t="s">
        <v>49</v>
      </c>
      <c r="L1539" s="3" t="s">
        <v>50</v>
      </c>
      <c r="M1539" t="b">
        <v>0</v>
      </c>
      <c r="N1539" s="3" t="s">
        <v>73</v>
      </c>
      <c r="O1539" s="3" t="s">
        <v>72</v>
      </c>
      <c r="P1539" s="3" t="s">
        <v>72</v>
      </c>
      <c r="Q1539" s="3" t="s">
        <v>36</v>
      </c>
      <c r="R1539" s="3" t="s">
        <v>74</v>
      </c>
      <c r="S1539" s="3"/>
      <c r="T1539" s="2">
        <v>2000</v>
      </c>
      <c r="U1539" s="3" t="s">
        <v>50</v>
      </c>
      <c r="V1539" s="3"/>
      <c r="W1539" s="3" t="s">
        <v>39</v>
      </c>
      <c r="X1539" s="3" t="s">
        <v>40</v>
      </c>
      <c r="Y1539" s="3"/>
      <c r="Z1539" s="3">
        <v>2917</v>
      </c>
      <c r="AA1539" s="3" t="s">
        <v>221</v>
      </c>
    </row>
    <row r="1540" spans="1:27" x14ac:dyDescent="0.2">
      <c r="A1540" s="5">
        <v>4376</v>
      </c>
      <c r="B1540">
        <v>40471</v>
      </c>
      <c r="C1540" s="3"/>
      <c r="D1540" s="3" t="s">
        <v>2736</v>
      </c>
      <c r="E1540" s="3" t="s">
        <v>46</v>
      </c>
      <c r="F1540" s="3" t="s">
        <v>46</v>
      </c>
      <c r="G1540" s="3" t="s">
        <v>376</v>
      </c>
      <c r="H1540" s="3" t="s">
        <v>32</v>
      </c>
      <c r="I1540" s="3" t="s">
        <v>376</v>
      </c>
      <c r="J1540" s="3" t="s">
        <v>48</v>
      </c>
      <c r="K1540" s="3" t="s">
        <v>49</v>
      </c>
      <c r="L1540" s="3" t="s">
        <v>50</v>
      </c>
      <c r="M1540" t="b">
        <v>1</v>
      </c>
      <c r="N1540" s="3" t="s">
        <v>46</v>
      </c>
      <c r="O1540" s="3" t="s">
        <v>46</v>
      </c>
      <c r="P1540" s="3" t="s">
        <v>46</v>
      </c>
      <c r="Q1540" s="3" t="s">
        <v>46</v>
      </c>
      <c r="R1540" s="3" t="s">
        <v>46</v>
      </c>
      <c r="S1540" s="3"/>
      <c r="T1540" s="2">
        <v>2030</v>
      </c>
      <c r="U1540" s="3" t="s">
        <v>50</v>
      </c>
      <c r="V1540" s="3"/>
      <c r="W1540" s="3" t="s">
        <v>39</v>
      </c>
      <c r="X1540" s="3" t="s">
        <v>40</v>
      </c>
      <c r="Y1540" s="3"/>
      <c r="Z1540" s="3"/>
      <c r="AA1540" s="3" t="s">
        <v>41</v>
      </c>
    </row>
    <row r="1541" spans="1:27" x14ac:dyDescent="0.2">
      <c r="A1541" s="5">
        <v>4377</v>
      </c>
      <c r="B1541">
        <v>37564</v>
      </c>
      <c r="C1541" s="3"/>
      <c r="D1541" s="3" t="s">
        <v>2737</v>
      </c>
      <c r="E1541" s="3" t="s">
        <v>174</v>
      </c>
      <c r="F1541" s="3" t="s">
        <v>464</v>
      </c>
      <c r="G1541" s="3" t="s">
        <v>113</v>
      </c>
      <c r="H1541" s="3" t="s">
        <v>32</v>
      </c>
      <c r="I1541" s="3" t="s">
        <v>113</v>
      </c>
      <c r="J1541" s="3" t="s">
        <v>48</v>
      </c>
      <c r="K1541" s="3" t="s">
        <v>114</v>
      </c>
      <c r="L1541" s="3" t="s">
        <v>115</v>
      </c>
      <c r="M1541" t="b">
        <v>1</v>
      </c>
      <c r="N1541" s="3" t="s">
        <v>73</v>
      </c>
      <c r="O1541" s="3" t="s">
        <v>464</v>
      </c>
      <c r="P1541" s="3" t="s">
        <v>464</v>
      </c>
      <c r="Q1541" s="3" t="s">
        <v>36</v>
      </c>
      <c r="R1541" s="3" t="s">
        <v>465</v>
      </c>
      <c r="S1541" s="3"/>
      <c r="T1541" s="2">
        <v>3000</v>
      </c>
      <c r="U1541" s="3" t="s">
        <v>115</v>
      </c>
      <c r="V1541" s="3"/>
      <c r="W1541" s="3" t="s">
        <v>39</v>
      </c>
      <c r="X1541" s="3" t="s">
        <v>40</v>
      </c>
      <c r="Y1541" s="3"/>
      <c r="Z1541" s="3"/>
      <c r="AA1541" s="3" t="s">
        <v>41</v>
      </c>
    </row>
    <row r="1542" spans="1:27" x14ac:dyDescent="0.2">
      <c r="A1542" s="5">
        <v>4378</v>
      </c>
      <c r="B1542">
        <v>40882</v>
      </c>
      <c r="C1542" s="3"/>
      <c r="D1542" s="3" t="s">
        <v>2738</v>
      </c>
      <c r="E1542" s="3" t="s">
        <v>123</v>
      </c>
      <c r="F1542" s="3" t="s">
        <v>124</v>
      </c>
      <c r="G1542" s="3" t="s">
        <v>113</v>
      </c>
      <c r="H1542" s="3" t="s">
        <v>32</v>
      </c>
      <c r="I1542" s="3" t="s">
        <v>113</v>
      </c>
      <c r="J1542" s="3" t="s">
        <v>48</v>
      </c>
      <c r="K1542" s="3" t="s">
        <v>114</v>
      </c>
      <c r="L1542" s="3" t="s">
        <v>115</v>
      </c>
      <c r="M1542" t="b">
        <v>1</v>
      </c>
      <c r="N1542" s="3" t="s">
        <v>73</v>
      </c>
      <c r="O1542" s="3" t="s">
        <v>124</v>
      </c>
      <c r="P1542" s="3" t="s">
        <v>124</v>
      </c>
      <c r="Q1542" s="3" t="s">
        <v>36</v>
      </c>
      <c r="R1542" s="3" t="s">
        <v>74</v>
      </c>
      <c r="S1542" s="3"/>
      <c r="T1542" s="2">
        <v>3000</v>
      </c>
      <c r="U1542" s="3" t="s">
        <v>115</v>
      </c>
      <c r="V1542" s="3"/>
      <c r="W1542" s="3" t="s">
        <v>39</v>
      </c>
      <c r="X1542" s="3" t="s">
        <v>40</v>
      </c>
      <c r="Y1542" s="3"/>
      <c r="Z1542" s="3"/>
      <c r="AA1542" s="3" t="s">
        <v>41</v>
      </c>
    </row>
    <row r="1543" spans="1:27" x14ac:dyDescent="0.2">
      <c r="A1543" s="5">
        <v>4379</v>
      </c>
      <c r="B1543">
        <v>41115</v>
      </c>
      <c r="C1543" s="3"/>
      <c r="D1543" s="3" t="s">
        <v>2739</v>
      </c>
      <c r="E1543" s="3" t="s">
        <v>29</v>
      </c>
      <c r="F1543" s="3" t="s">
        <v>538</v>
      </c>
      <c r="G1543" s="3" t="s">
        <v>113</v>
      </c>
      <c r="H1543" s="3" t="s">
        <v>32</v>
      </c>
      <c r="I1543" s="3" t="s">
        <v>113</v>
      </c>
      <c r="J1543" s="3" t="s">
        <v>48</v>
      </c>
      <c r="K1543" s="3" t="s">
        <v>114</v>
      </c>
      <c r="L1543" s="3" t="s">
        <v>115</v>
      </c>
      <c r="M1543" t="b">
        <v>1</v>
      </c>
      <c r="N1543" s="3" t="s">
        <v>35</v>
      </c>
      <c r="O1543" s="3" t="s">
        <v>538</v>
      </c>
      <c r="P1543" s="3" t="s">
        <v>538</v>
      </c>
      <c r="Q1543" s="3" t="s">
        <v>36</v>
      </c>
      <c r="R1543" s="3" t="s">
        <v>539</v>
      </c>
      <c r="S1543" s="3"/>
      <c r="T1543" s="2">
        <v>3000</v>
      </c>
      <c r="U1543" s="3" t="s">
        <v>115</v>
      </c>
      <c r="V1543" s="3"/>
      <c r="W1543" s="3" t="s">
        <v>39</v>
      </c>
      <c r="X1543" s="3" t="s">
        <v>40</v>
      </c>
      <c r="Y1543" s="3"/>
      <c r="Z1543" s="3">
        <v>4072</v>
      </c>
      <c r="AA1543" s="3" t="s">
        <v>221</v>
      </c>
    </row>
    <row r="1544" spans="1:27" x14ac:dyDescent="0.2">
      <c r="A1544" s="5">
        <v>4380</v>
      </c>
      <c r="C1544" s="3"/>
      <c r="D1544" s="3" t="s">
        <v>2740</v>
      </c>
      <c r="E1544" s="3" t="s">
        <v>57</v>
      </c>
      <c r="F1544" s="3" t="s">
        <v>58</v>
      </c>
      <c r="G1544" s="3" t="s">
        <v>113</v>
      </c>
      <c r="H1544" s="3" t="s">
        <v>60</v>
      </c>
      <c r="I1544" s="3" t="s">
        <v>113</v>
      </c>
      <c r="J1544" s="3" t="s">
        <v>48</v>
      </c>
      <c r="K1544" s="3" t="s">
        <v>114</v>
      </c>
      <c r="L1544" s="3" t="s">
        <v>115</v>
      </c>
      <c r="M1544" t="b">
        <v>1</v>
      </c>
      <c r="N1544" s="3" t="s">
        <v>35</v>
      </c>
      <c r="O1544" s="3" t="s">
        <v>58</v>
      </c>
      <c r="P1544" s="3" t="s">
        <v>61</v>
      </c>
      <c r="Q1544" s="3" t="s">
        <v>62</v>
      </c>
      <c r="R1544" s="3" t="s">
        <v>63</v>
      </c>
      <c r="S1544" s="3"/>
      <c r="T1544" s="2"/>
      <c r="U1544" s="3" t="s">
        <v>115</v>
      </c>
      <c r="V1544" s="3"/>
      <c r="W1544" s="3" t="s">
        <v>39</v>
      </c>
      <c r="X1544" s="3" t="s">
        <v>40</v>
      </c>
      <c r="Y1544" s="3"/>
      <c r="Z1544" s="3"/>
      <c r="AA1544" s="3" t="s">
        <v>41</v>
      </c>
    </row>
    <row r="1545" spans="1:27" x14ac:dyDescent="0.2">
      <c r="A1545" s="5">
        <v>4381</v>
      </c>
      <c r="B1545">
        <v>31614</v>
      </c>
      <c r="C1545" s="3"/>
      <c r="D1545" s="3" t="s">
        <v>2741</v>
      </c>
      <c r="E1545" s="3" t="s">
        <v>111</v>
      </c>
      <c r="F1545" s="3" t="s">
        <v>112</v>
      </c>
      <c r="G1545" s="3" t="s">
        <v>125</v>
      </c>
      <c r="H1545" s="3" t="s">
        <v>32</v>
      </c>
      <c r="I1545" s="3" t="s">
        <v>125</v>
      </c>
      <c r="J1545" s="3" t="s">
        <v>48</v>
      </c>
      <c r="K1545" s="3" t="s">
        <v>126</v>
      </c>
      <c r="L1545" s="3" t="s">
        <v>115</v>
      </c>
      <c r="M1545" t="b">
        <v>1</v>
      </c>
      <c r="N1545" s="3" t="s">
        <v>73</v>
      </c>
      <c r="O1545" s="3" t="s">
        <v>112</v>
      </c>
      <c r="P1545" s="3" t="s">
        <v>112</v>
      </c>
      <c r="Q1545" s="3" t="s">
        <v>116</v>
      </c>
      <c r="R1545" s="3" t="s">
        <v>116</v>
      </c>
      <c r="S1545" s="3"/>
      <c r="T1545" s="2">
        <v>3001</v>
      </c>
      <c r="U1545" s="3" t="s">
        <v>115</v>
      </c>
      <c r="V1545" s="3"/>
      <c r="W1545" s="3" t="s">
        <v>39</v>
      </c>
      <c r="X1545" s="3" t="s">
        <v>40</v>
      </c>
      <c r="Y1545" s="3"/>
      <c r="Z1545" s="3"/>
      <c r="AA1545" s="3" t="s">
        <v>41</v>
      </c>
    </row>
    <row r="1546" spans="1:27" x14ac:dyDescent="0.2">
      <c r="A1546" s="5">
        <v>4382</v>
      </c>
      <c r="B1546">
        <v>41046</v>
      </c>
      <c r="C1546" s="3"/>
      <c r="D1546" s="3" t="s">
        <v>2742</v>
      </c>
      <c r="E1546" s="3" t="s">
        <v>123</v>
      </c>
      <c r="F1546" s="3" t="s">
        <v>136</v>
      </c>
      <c r="G1546" s="3" t="s">
        <v>137</v>
      </c>
      <c r="H1546" s="3" t="s">
        <v>32</v>
      </c>
      <c r="I1546" s="3" t="s">
        <v>137</v>
      </c>
      <c r="J1546" s="3" t="s">
        <v>48</v>
      </c>
      <c r="K1546" s="3" t="s">
        <v>138</v>
      </c>
      <c r="L1546" s="3" t="s">
        <v>83</v>
      </c>
      <c r="M1546" t="b">
        <v>1</v>
      </c>
      <c r="N1546" s="3" t="s">
        <v>139</v>
      </c>
      <c r="O1546" s="3" t="s">
        <v>136</v>
      </c>
      <c r="P1546" s="3" t="s">
        <v>140</v>
      </c>
      <c r="Q1546" s="3" t="s">
        <v>36</v>
      </c>
      <c r="R1546" s="3" t="s">
        <v>74</v>
      </c>
      <c r="S1546" s="3"/>
      <c r="T1546" s="2">
        <v>6022</v>
      </c>
      <c r="U1546" s="3" t="s">
        <v>83</v>
      </c>
      <c r="V1546" s="3"/>
      <c r="W1546" s="3" t="s">
        <v>39</v>
      </c>
      <c r="X1546" s="3" t="s">
        <v>40</v>
      </c>
      <c r="Y1546" s="3"/>
      <c r="Z1546" s="3"/>
      <c r="AA1546" s="3" t="s">
        <v>41</v>
      </c>
    </row>
    <row r="1547" spans="1:27" x14ac:dyDescent="0.2">
      <c r="A1547" s="5">
        <v>4383</v>
      </c>
      <c r="B1547">
        <v>41066</v>
      </c>
      <c r="C1547" s="3"/>
      <c r="D1547" s="3" t="s">
        <v>2743</v>
      </c>
      <c r="E1547" s="3" t="s">
        <v>123</v>
      </c>
      <c r="F1547" s="3" t="s">
        <v>136</v>
      </c>
      <c r="G1547" s="3" t="s">
        <v>137</v>
      </c>
      <c r="H1547" s="3" t="s">
        <v>32</v>
      </c>
      <c r="I1547" s="3" t="s">
        <v>137</v>
      </c>
      <c r="J1547" s="3" t="s">
        <v>48</v>
      </c>
      <c r="K1547" s="3" t="s">
        <v>138</v>
      </c>
      <c r="L1547" s="3" t="s">
        <v>83</v>
      </c>
      <c r="M1547" t="b">
        <v>1</v>
      </c>
      <c r="N1547" s="3" t="s">
        <v>139</v>
      </c>
      <c r="O1547" s="3" t="s">
        <v>136</v>
      </c>
      <c r="P1547" s="3" t="s">
        <v>140</v>
      </c>
      <c r="Q1547" s="3" t="s">
        <v>36</v>
      </c>
      <c r="R1547" s="3" t="s">
        <v>74</v>
      </c>
      <c r="S1547" s="3"/>
      <c r="T1547" s="2">
        <v>6022</v>
      </c>
      <c r="U1547" s="3" t="s">
        <v>83</v>
      </c>
      <c r="V1547" s="3"/>
      <c r="W1547" s="3" t="s">
        <v>39</v>
      </c>
      <c r="X1547" s="3" t="s">
        <v>40</v>
      </c>
      <c r="Y1547" s="3"/>
      <c r="Z1547" s="3"/>
      <c r="AA1547" s="3" t="s">
        <v>41</v>
      </c>
    </row>
    <row r="1548" spans="1:27" x14ac:dyDescent="0.2">
      <c r="A1548" s="5">
        <v>4384</v>
      </c>
      <c r="B1548">
        <v>41085</v>
      </c>
      <c r="C1548" s="3" t="s">
        <v>2744</v>
      </c>
      <c r="D1548" s="3" t="s">
        <v>2745</v>
      </c>
      <c r="E1548" s="3" t="s">
        <v>123</v>
      </c>
      <c r="F1548" s="3" t="s">
        <v>136</v>
      </c>
      <c r="G1548" s="3" t="s">
        <v>586</v>
      </c>
      <c r="H1548" s="3" t="s">
        <v>32</v>
      </c>
      <c r="I1548" s="3" t="s">
        <v>586</v>
      </c>
      <c r="J1548" s="3" t="s">
        <v>48</v>
      </c>
      <c r="K1548" s="3" t="s">
        <v>587</v>
      </c>
      <c r="L1548" s="3" t="s">
        <v>83</v>
      </c>
      <c r="M1548" t="b">
        <v>1</v>
      </c>
      <c r="N1548" s="3" t="s">
        <v>139</v>
      </c>
      <c r="O1548" s="3" t="s">
        <v>136</v>
      </c>
      <c r="P1548" s="3" t="s">
        <v>140</v>
      </c>
      <c r="Q1548" s="3" t="s">
        <v>36</v>
      </c>
      <c r="R1548" s="3" t="s">
        <v>74</v>
      </c>
      <c r="S1548" s="3"/>
      <c r="T1548" s="2">
        <v>6023</v>
      </c>
      <c r="U1548" s="3" t="s">
        <v>83</v>
      </c>
      <c r="V1548" s="3"/>
      <c r="W1548" s="3" t="s">
        <v>39</v>
      </c>
      <c r="X1548" s="3" t="s">
        <v>40</v>
      </c>
      <c r="Y1548" s="3"/>
      <c r="Z1548" s="3">
        <v>2059</v>
      </c>
      <c r="AA1548" s="3" t="s">
        <v>221</v>
      </c>
    </row>
    <row r="1549" spans="1:27" x14ac:dyDescent="0.2">
      <c r="A1549" s="5">
        <v>4385</v>
      </c>
      <c r="B1549">
        <v>41370</v>
      </c>
      <c r="C1549" s="3" t="s">
        <v>2746</v>
      </c>
      <c r="D1549" s="3" t="s">
        <v>2747</v>
      </c>
      <c r="E1549" s="3" t="s">
        <v>91</v>
      </c>
      <c r="F1549" s="3" t="s">
        <v>92</v>
      </c>
      <c r="G1549" s="3" t="s">
        <v>959</v>
      </c>
      <c r="H1549" s="3" t="s">
        <v>256</v>
      </c>
      <c r="I1549" s="3" t="s">
        <v>959</v>
      </c>
      <c r="J1549" s="3" t="s">
        <v>81</v>
      </c>
      <c r="K1549" s="3" t="s">
        <v>258</v>
      </c>
      <c r="L1549" s="3" t="s">
        <v>95</v>
      </c>
      <c r="M1549" t="b">
        <v>1</v>
      </c>
      <c r="N1549" s="3" t="s">
        <v>84</v>
      </c>
      <c r="O1549" s="3" t="s">
        <v>92</v>
      </c>
      <c r="P1549" s="3" t="s">
        <v>92</v>
      </c>
      <c r="Q1549" s="3" t="s">
        <v>36</v>
      </c>
      <c r="R1549" s="3" t="s">
        <v>74</v>
      </c>
      <c r="S1549" s="3"/>
      <c r="T1549" s="2">
        <v>4092</v>
      </c>
      <c r="U1549" s="3" t="s">
        <v>95</v>
      </c>
      <c r="V1549" s="3"/>
      <c r="W1549" s="3" t="s">
        <v>39</v>
      </c>
      <c r="X1549" s="3" t="s">
        <v>40</v>
      </c>
      <c r="Y1549" s="3"/>
      <c r="Z1549" s="3">
        <v>3927</v>
      </c>
      <c r="AA1549" s="3" t="s">
        <v>221</v>
      </c>
    </row>
    <row r="1550" spans="1:27" x14ac:dyDescent="0.2">
      <c r="A1550" s="5">
        <v>4386</v>
      </c>
      <c r="C1550" s="3"/>
      <c r="D1550" s="3" t="s">
        <v>2748</v>
      </c>
      <c r="E1550" s="3" t="s">
        <v>78</v>
      </c>
      <c r="F1550" s="3" t="s">
        <v>273</v>
      </c>
      <c r="G1550" s="3" t="s">
        <v>274</v>
      </c>
      <c r="H1550" s="3" t="s">
        <v>32</v>
      </c>
      <c r="I1550" s="3" t="s">
        <v>274</v>
      </c>
      <c r="J1550" s="3" t="s">
        <v>81</v>
      </c>
      <c r="K1550" s="3" t="s">
        <v>275</v>
      </c>
      <c r="L1550" s="3" t="s">
        <v>95</v>
      </c>
      <c r="M1550" t="b">
        <v>1</v>
      </c>
      <c r="N1550" s="3" t="s">
        <v>84</v>
      </c>
      <c r="O1550" s="3" t="s">
        <v>273</v>
      </c>
      <c r="P1550" s="3" t="s">
        <v>79</v>
      </c>
      <c r="Q1550" s="3" t="s">
        <v>116</v>
      </c>
      <c r="R1550" s="3" t="s">
        <v>116</v>
      </c>
      <c r="S1550" s="3"/>
      <c r="T1550" s="2">
        <v>4128</v>
      </c>
      <c r="U1550" s="3" t="s">
        <v>81</v>
      </c>
      <c r="V1550" s="3"/>
      <c r="W1550" s="3" t="s">
        <v>39</v>
      </c>
      <c r="X1550" s="3" t="s">
        <v>40</v>
      </c>
      <c r="Y1550" s="3"/>
      <c r="Z1550" s="3"/>
      <c r="AA1550" s="3" t="s">
        <v>41</v>
      </c>
    </row>
    <row r="1551" spans="1:27" x14ac:dyDescent="0.2">
      <c r="A1551" s="5">
        <v>4387</v>
      </c>
      <c r="C1551" s="3"/>
      <c r="D1551" s="3" t="s">
        <v>2749</v>
      </c>
      <c r="E1551" s="3" t="s">
        <v>66</v>
      </c>
      <c r="F1551" s="3" t="s">
        <v>67</v>
      </c>
      <c r="G1551" s="3" t="s">
        <v>274</v>
      </c>
      <c r="H1551" s="3" t="s">
        <v>32</v>
      </c>
      <c r="I1551" s="3" t="s">
        <v>274</v>
      </c>
      <c r="J1551" s="3" t="s">
        <v>81</v>
      </c>
      <c r="K1551" s="3" t="s">
        <v>275</v>
      </c>
      <c r="L1551" s="3" t="s">
        <v>95</v>
      </c>
      <c r="M1551" t="b">
        <v>1</v>
      </c>
      <c r="N1551" s="3" t="s">
        <v>35</v>
      </c>
      <c r="O1551" s="3" t="s">
        <v>67</v>
      </c>
      <c r="P1551" s="3" t="s">
        <v>67</v>
      </c>
      <c r="Q1551" s="3" t="s">
        <v>68</v>
      </c>
      <c r="R1551" s="3" t="s">
        <v>69</v>
      </c>
      <c r="S1551" s="3" t="s">
        <v>280</v>
      </c>
      <c r="T1551" s="2">
        <v>4128</v>
      </c>
      <c r="U1551" s="3" t="s">
        <v>81</v>
      </c>
      <c r="V1551" s="3"/>
      <c r="W1551" s="3" t="s">
        <v>39</v>
      </c>
      <c r="X1551" s="3" t="s">
        <v>40</v>
      </c>
      <c r="Y1551" s="3"/>
      <c r="Z1551" s="3"/>
      <c r="AA1551" s="3" t="s">
        <v>41</v>
      </c>
    </row>
    <row r="1552" spans="1:27" x14ac:dyDescent="0.2">
      <c r="A1552" s="5">
        <v>4388</v>
      </c>
      <c r="C1552" s="3"/>
      <c r="D1552" s="3" t="s">
        <v>2750</v>
      </c>
      <c r="E1552" s="3" t="s">
        <v>91</v>
      </c>
      <c r="F1552" s="3" t="s">
        <v>92</v>
      </c>
      <c r="G1552" s="3" t="s">
        <v>274</v>
      </c>
      <c r="H1552" s="3" t="s">
        <v>32</v>
      </c>
      <c r="I1552" s="3" t="s">
        <v>274</v>
      </c>
      <c r="J1552" s="3" t="s">
        <v>81</v>
      </c>
      <c r="K1552" s="3" t="s">
        <v>275</v>
      </c>
      <c r="L1552" s="3" t="s">
        <v>95</v>
      </c>
      <c r="M1552" t="b">
        <v>1</v>
      </c>
      <c r="N1552" s="3" t="s">
        <v>84</v>
      </c>
      <c r="O1552" s="3" t="s">
        <v>92</v>
      </c>
      <c r="P1552" s="3" t="s">
        <v>92</v>
      </c>
      <c r="Q1552" s="3" t="s">
        <v>36</v>
      </c>
      <c r="R1552" s="3" t="s">
        <v>74</v>
      </c>
      <c r="S1552" s="3"/>
      <c r="T1552" s="2">
        <v>4128</v>
      </c>
      <c r="U1552" s="3" t="s">
        <v>81</v>
      </c>
      <c r="V1552" s="3"/>
      <c r="W1552" s="3" t="s">
        <v>39</v>
      </c>
      <c r="X1552" s="3" t="s">
        <v>40</v>
      </c>
      <c r="Y1552" s="3"/>
      <c r="Z1552" s="3"/>
      <c r="AA1552" s="3" t="s">
        <v>41</v>
      </c>
    </row>
    <row r="1553" spans="1:27" x14ac:dyDescent="0.2">
      <c r="A1553" s="5">
        <v>4389</v>
      </c>
      <c r="C1553" s="3"/>
      <c r="D1553" s="3" t="s">
        <v>2751</v>
      </c>
      <c r="E1553" s="3" t="s">
        <v>91</v>
      </c>
      <c r="F1553" s="3" t="s">
        <v>92</v>
      </c>
      <c r="G1553" s="3" t="s">
        <v>274</v>
      </c>
      <c r="H1553" s="3" t="s">
        <v>32</v>
      </c>
      <c r="I1553" s="3" t="s">
        <v>274</v>
      </c>
      <c r="J1553" s="3" t="s">
        <v>81</v>
      </c>
      <c r="K1553" s="3" t="s">
        <v>275</v>
      </c>
      <c r="L1553" s="3" t="s">
        <v>95</v>
      </c>
      <c r="M1553" t="b">
        <v>1</v>
      </c>
      <c r="N1553" s="3" t="s">
        <v>84</v>
      </c>
      <c r="O1553" s="3" t="s">
        <v>92</v>
      </c>
      <c r="P1553" s="3" t="s">
        <v>92</v>
      </c>
      <c r="Q1553" s="3" t="s">
        <v>36</v>
      </c>
      <c r="R1553" s="3" t="s">
        <v>74</v>
      </c>
      <c r="S1553" s="3"/>
      <c r="T1553" s="2">
        <v>4128</v>
      </c>
      <c r="U1553" s="3" t="s">
        <v>81</v>
      </c>
      <c r="V1553" s="3"/>
      <c r="W1553" s="3" t="s">
        <v>39</v>
      </c>
      <c r="X1553" s="3" t="s">
        <v>40</v>
      </c>
      <c r="Y1553" s="3"/>
      <c r="Z1553" s="3"/>
      <c r="AA1553" s="3" t="s">
        <v>41</v>
      </c>
    </row>
    <row r="1554" spans="1:27" x14ac:dyDescent="0.2">
      <c r="A1554" s="5">
        <v>4390</v>
      </c>
      <c r="C1554" s="3"/>
      <c r="D1554" s="3" t="s">
        <v>2752</v>
      </c>
      <c r="E1554" s="3" t="s">
        <v>91</v>
      </c>
      <c r="F1554" s="3" t="s">
        <v>92</v>
      </c>
      <c r="G1554" s="3" t="s">
        <v>274</v>
      </c>
      <c r="H1554" s="3" t="s">
        <v>32</v>
      </c>
      <c r="I1554" s="3" t="s">
        <v>274</v>
      </c>
      <c r="J1554" s="3" t="s">
        <v>81</v>
      </c>
      <c r="K1554" s="3" t="s">
        <v>275</v>
      </c>
      <c r="L1554" s="3" t="s">
        <v>95</v>
      </c>
      <c r="M1554" t="b">
        <v>1</v>
      </c>
      <c r="N1554" s="3" t="s">
        <v>84</v>
      </c>
      <c r="O1554" s="3" t="s">
        <v>92</v>
      </c>
      <c r="P1554" s="3" t="s">
        <v>92</v>
      </c>
      <c r="Q1554" s="3" t="s">
        <v>36</v>
      </c>
      <c r="R1554" s="3" t="s">
        <v>74</v>
      </c>
      <c r="S1554" s="3"/>
      <c r="T1554" s="2">
        <v>4128</v>
      </c>
      <c r="U1554" s="3" t="s">
        <v>81</v>
      </c>
      <c r="V1554" s="3"/>
      <c r="W1554" s="3" t="s">
        <v>39</v>
      </c>
      <c r="X1554" s="3" t="s">
        <v>40</v>
      </c>
      <c r="Y1554" s="3"/>
      <c r="Z1554" s="3"/>
      <c r="AA1554" s="3" t="s">
        <v>41</v>
      </c>
    </row>
    <row r="1555" spans="1:27" x14ac:dyDescent="0.2">
      <c r="A1555" s="5">
        <v>4391</v>
      </c>
      <c r="C1555" s="3"/>
      <c r="D1555" s="3" t="s">
        <v>2753</v>
      </c>
      <c r="E1555" s="3" t="s">
        <v>91</v>
      </c>
      <c r="F1555" s="3" t="s">
        <v>92</v>
      </c>
      <c r="G1555" s="3" t="s">
        <v>274</v>
      </c>
      <c r="H1555" s="3" t="s">
        <v>32</v>
      </c>
      <c r="I1555" s="3" t="s">
        <v>274</v>
      </c>
      <c r="J1555" s="3" t="s">
        <v>81</v>
      </c>
      <c r="K1555" s="3" t="s">
        <v>275</v>
      </c>
      <c r="L1555" s="3" t="s">
        <v>95</v>
      </c>
      <c r="M1555" t="b">
        <v>1</v>
      </c>
      <c r="N1555" s="3" t="s">
        <v>84</v>
      </c>
      <c r="O1555" s="3" t="s">
        <v>92</v>
      </c>
      <c r="P1555" s="3" t="s">
        <v>92</v>
      </c>
      <c r="Q1555" s="3" t="s">
        <v>36</v>
      </c>
      <c r="R1555" s="3" t="s">
        <v>74</v>
      </c>
      <c r="S1555" s="3"/>
      <c r="T1555" s="2">
        <v>4128</v>
      </c>
      <c r="U1555" s="3" t="s">
        <v>81</v>
      </c>
      <c r="V1555" s="3"/>
      <c r="W1555" s="3" t="s">
        <v>39</v>
      </c>
      <c r="X1555" s="3" t="s">
        <v>40</v>
      </c>
      <c r="Y1555" s="3"/>
      <c r="Z1555" s="3"/>
      <c r="AA1555" s="3" t="s">
        <v>41</v>
      </c>
    </row>
    <row r="1556" spans="1:27" x14ac:dyDescent="0.2">
      <c r="A1556" s="5">
        <v>4392</v>
      </c>
      <c r="C1556" s="3"/>
      <c r="D1556" s="3" t="s">
        <v>2754</v>
      </c>
      <c r="E1556" s="3" t="s">
        <v>78</v>
      </c>
      <c r="F1556" s="3" t="s">
        <v>273</v>
      </c>
      <c r="G1556" s="3" t="s">
        <v>274</v>
      </c>
      <c r="H1556" s="3" t="s">
        <v>32</v>
      </c>
      <c r="I1556" s="3" t="s">
        <v>274</v>
      </c>
      <c r="J1556" s="3" t="s">
        <v>81</v>
      </c>
      <c r="K1556" s="3" t="s">
        <v>275</v>
      </c>
      <c r="L1556" s="3" t="s">
        <v>95</v>
      </c>
      <c r="M1556" t="b">
        <v>1</v>
      </c>
      <c r="N1556" s="3" t="s">
        <v>84</v>
      </c>
      <c r="O1556" s="3" t="s">
        <v>273</v>
      </c>
      <c r="P1556" s="3" t="s">
        <v>79</v>
      </c>
      <c r="Q1556" s="3" t="s">
        <v>116</v>
      </c>
      <c r="R1556" s="3" t="s">
        <v>116</v>
      </c>
      <c r="S1556" s="3"/>
      <c r="T1556" s="2">
        <v>4128</v>
      </c>
      <c r="U1556" s="3" t="s">
        <v>81</v>
      </c>
      <c r="V1556" s="3"/>
      <c r="W1556" s="3" t="s">
        <v>39</v>
      </c>
      <c r="X1556" s="3" t="s">
        <v>40</v>
      </c>
      <c r="Y1556" s="3"/>
      <c r="Z1556" s="3"/>
      <c r="AA1556" s="3" t="s">
        <v>41</v>
      </c>
    </row>
    <row r="1557" spans="1:27" x14ac:dyDescent="0.2">
      <c r="A1557" s="5">
        <v>4393</v>
      </c>
      <c r="C1557" s="3"/>
      <c r="D1557" s="3" t="s">
        <v>2755</v>
      </c>
      <c r="E1557" s="3" t="s">
        <v>78</v>
      </c>
      <c r="F1557" s="3" t="s">
        <v>79</v>
      </c>
      <c r="G1557" s="3" t="s">
        <v>274</v>
      </c>
      <c r="H1557" s="3" t="s">
        <v>32</v>
      </c>
      <c r="I1557" s="3" t="s">
        <v>274</v>
      </c>
      <c r="J1557" s="3" t="s">
        <v>81</v>
      </c>
      <c r="K1557" s="3" t="s">
        <v>275</v>
      </c>
      <c r="L1557" s="3" t="s">
        <v>95</v>
      </c>
      <c r="M1557" t="b">
        <v>1</v>
      </c>
      <c r="N1557" s="3" t="s">
        <v>84</v>
      </c>
      <c r="O1557" s="3" t="s">
        <v>79</v>
      </c>
      <c r="P1557" s="3" t="s">
        <v>79</v>
      </c>
      <c r="Q1557" s="3" t="s">
        <v>81</v>
      </c>
      <c r="R1557" s="3" t="s">
        <v>85</v>
      </c>
      <c r="S1557" s="3"/>
      <c r="T1557" s="2">
        <v>4128</v>
      </c>
      <c r="U1557" s="3" t="s">
        <v>81</v>
      </c>
      <c r="V1557" s="3"/>
      <c r="W1557" s="3" t="s">
        <v>39</v>
      </c>
      <c r="X1557" s="3" t="s">
        <v>40</v>
      </c>
      <c r="Y1557" s="3"/>
      <c r="Z1557" s="3"/>
      <c r="AA1557" s="3" t="s">
        <v>41</v>
      </c>
    </row>
    <row r="1558" spans="1:27" x14ac:dyDescent="0.2">
      <c r="A1558" s="5">
        <v>4394</v>
      </c>
      <c r="C1558" s="3"/>
      <c r="D1558" s="3" t="s">
        <v>2756</v>
      </c>
      <c r="E1558" s="3" t="s">
        <v>78</v>
      </c>
      <c r="F1558" s="3" t="s">
        <v>273</v>
      </c>
      <c r="G1558" s="3" t="s">
        <v>274</v>
      </c>
      <c r="H1558" s="3" t="s">
        <v>32</v>
      </c>
      <c r="I1558" s="3" t="s">
        <v>274</v>
      </c>
      <c r="J1558" s="3" t="s">
        <v>81</v>
      </c>
      <c r="K1558" s="3" t="s">
        <v>275</v>
      </c>
      <c r="L1558" s="3" t="s">
        <v>95</v>
      </c>
      <c r="M1558" t="b">
        <v>1</v>
      </c>
      <c r="N1558" s="3" t="s">
        <v>84</v>
      </c>
      <c r="O1558" s="3" t="s">
        <v>273</v>
      </c>
      <c r="P1558" s="3" t="s">
        <v>79</v>
      </c>
      <c r="Q1558" s="3" t="s">
        <v>116</v>
      </c>
      <c r="R1558" s="3" t="s">
        <v>116</v>
      </c>
      <c r="S1558" s="3"/>
      <c r="T1558" s="2">
        <v>4128</v>
      </c>
      <c r="U1558" s="3" t="s">
        <v>81</v>
      </c>
      <c r="V1558" s="3"/>
      <c r="W1558" s="3" t="s">
        <v>39</v>
      </c>
      <c r="X1558" s="3" t="s">
        <v>40</v>
      </c>
      <c r="Y1558" s="3"/>
      <c r="Z1558" s="3"/>
      <c r="AA1558" s="3" t="s">
        <v>41</v>
      </c>
    </row>
    <row r="1559" spans="1:27" x14ac:dyDescent="0.2">
      <c r="A1559" s="5">
        <v>4395</v>
      </c>
      <c r="C1559" s="3"/>
      <c r="D1559" s="3" t="s">
        <v>2757</v>
      </c>
      <c r="E1559" s="3" t="s">
        <v>78</v>
      </c>
      <c r="F1559" s="3" t="s">
        <v>273</v>
      </c>
      <c r="G1559" s="3" t="s">
        <v>274</v>
      </c>
      <c r="H1559" s="3" t="s">
        <v>32</v>
      </c>
      <c r="I1559" s="3" t="s">
        <v>274</v>
      </c>
      <c r="J1559" s="3" t="s">
        <v>81</v>
      </c>
      <c r="K1559" s="3" t="s">
        <v>275</v>
      </c>
      <c r="L1559" s="3" t="s">
        <v>95</v>
      </c>
      <c r="M1559" t="b">
        <v>1</v>
      </c>
      <c r="N1559" s="3" t="s">
        <v>84</v>
      </c>
      <c r="O1559" s="3" t="s">
        <v>273</v>
      </c>
      <c r="P1559" s="3" t="s">
        <v>79</v>
      </c>
      <c r="Q1559" s="3" t="s">
        <v>116</v>
      </c>
      <c r="R1559" s="3" t="s">
        <v>116</v>
      </c>
      <c r="S1559" s="3"/>
      <c r="T1559" s="2">
        <v>4128</v>
      </c>
      <c r="U1559" s="3" t="s">
        <v>81</v>
      </c>
      <c r="V1559" s="3"/>
      <c r="W1559" s="3" t="s">
        <v>39</v>
      </c>
      <c r="X1559" s="3" t="s">
        <v>40</v>
      </c>
      <c r="Y1559" s="3"/>
      <c r="Z1559" s="3"/>
      <c r="AA1559" s="3" t="s">
        <v>41</v>
      </c>
    </row>
    <row r="1560" spans="1:27" x14ac:dyDescent="0.2">
      <c r="A1560" s="5">
        <v>4396</v>
      </c>
      <c r="C1560" s="3"/>
      <c r="D1560" s="3" t="s">
        <v>2758</v>
      </c>
      <c r="E1560" s="3" t="s">
        <v>91</v>
      </c>
      <c r="F1560" s="3" t="s">
        <v>92</v>
      </c>
      <c r="G1560" s="3" t="s">
        <v>274</v>
      </c>
      <c r="H1560" s="3" t="s">
        <v>32</v>
      </c>
      <c r="I1560" s="3" t="s">
        <v>274</v>
      </c>
      <c r="J1560" s="3" t="s">
        <v>81</v>
      </c>
      <c r="K1560" s="3" t="s">
        <v>275</v>
      </c>
      <c r="L1560" s="3" t="s">
        <v>95</v>
      </c>
      <c r="M1560" t="b">
        <v>1</v>
      </c>
      <c r="N1560" s="3" t="s">
        <v>84</v>
      </c>
      <c r="O1560" s="3" t="s">
        <v>92</v>
      </c>
      <c r="P1560" s="3" t="s">
        <v>92</v>
      </c>
      <c r="Q1560" s="3" t="s">
        <v>36</v>
      </c>
      <c r="R1560" s="3" t="s">
        <v>74</v>
      </c>
      <c r="S1560" s="3"/>
      <c r="T1560" s="2">
        <v>4128</v>
      </c>
      <c r="U1560" s="3" t="s">
        <v>81</v>
      </c>
      <c r="V1560" s="3"/>
      <c r="W1560" s="3" t="s">
        <v>39</v>
      </c>
      <c r="X1560" s="3" t="s">
        <v>40</v>
      </c>
      <c r="Y1560" s="3"/>
      <c r="Z1560" s="3"/>
      <c r="AA1560" s="3" t="s">
        <v>41</v>
      </c>
    </row>
    <row r="1561" spans="1:27" x14ac:dyDescent="0.2">
      <c r="A1561" s="5">
        <v>4397</v>
      </c>
      <c r="C1561" s="3"/>
      <c r="D1561" s="3" t="s">
        <v>2759</v>
      </c>
      <c r="E1561" s="3" t="s">
        <v>78</v>
      </c>
      <c r="F1561" s="3" t="s">
        <v>273</v>
      </c>
      <c r="G1561" s="3" t="s">
        <v>274</v>
      </c>
      <c r="H1561" s="3" t="s">
        <v>32</v>
      </c>
      <c r="I1561" s="3" t="s">
        <v>274</v>
      </c>
      <c r="J1561" s="3" t="s">
        <v>81</v>
      </c>
      <c r="K1561" s="3" t="s">
        <v>275</v>
      </c>
      <c r="L1561" s="3" t="s">
        <v>95</v>
      </c>
      <c r="M1561" t="b">
        <v>1</v>
      </c>
      <c r="N1561" s="3" t="s">
        <v>84</v>
      </c>
      <c r="O1561" s="3" t="s">
        <v>273</v>
      </c>
      <c r="P1561" s="3" t="s">
        <v>79</v>
      </c>
      <c r="Q1561" s="3" t="s">
        <v>116</v>
      </c>
      <c r="R1561" s="3" t="s">
        <v>116</v>
      </c>
      <c r="S1561" s="3"/>
      <c r="T1561" s="2">
        <v>4128</v>
      </c>
      <c r="U1561" s="3" t="s">
        <v>81</v>
      </c>
      <c r="V1561" s="3"/>
      <c r="W1561" s="3" t="s">
        <v>39</v>
      </c>
      <c r="X1561" s="3" t="s">
        <v>40</v>
      </c>
      <c r="Y1561" s="3"/>
      <c r="Z1561" s="3"/>
      <c r="AA1561" s="3" t="s">
        <v>41</v>
      </c>
    </row>
    <row r="1562" spans="1:27" x14ac:dyDescent="0.2">
      <c r="A1562" s="5">
        <v>4398</v>
      </c>
      <c r="C1562" s="3"/>
      <c r="D1562" s="3" t="s">
        <v>2760</v>
      </c>
      <c r="E1562" s="3" t="s">
        <v>91</v>
      </c>
      <c r="F1562" s="3" t="s">
        <v>92</v>
      </c>
      <c r="G1562" s="3" t="s">
        <v>959</v>
      </c>
      <c r="H1562" s="3" t="s">
        <v>256</v>
      </c>
      <c r="I1562" s="3" t="s">
        <v>959</v>
      </c>
      <c r="J1562" s="3" t="s">
        <v>81</v>
      </c>
      <c r="K1562" s="3" t="s">
        <v>258</v>
      </c>
      <c r="L1562" s="3" t="s">
        <v>95</v>
      </c>
      <c r="M1562" t="b">
        <v>1</v>
      </c>
      <c r="N1562" s="3" t="s">
        <v>84</v>
      </c>
      <c r="O1562" s="3" t="s">
        <v>92</v>
      </c>
      <c r="P1562" s="3" t="s">
        <v>92</v>
      </c>
      <c r="Q1562" s="3" t="s">
        <v>36</v>
      </c>
      <c r="R1562" s="3" t="s">
        <v>74</v>
      </c>
      <c r="S1562" s="3"/>
      <c r="T1562" s="2">
        <v>4092</v>
      </c>
      <c r="U1562" s="3" t="s">
        <v>95</v>
      </c>
      <c r="V1562" s="3"/>
      <c r="W1562" s="3" t="s">
        <v>39</v>
      </c>
      <c r="X1562" s="3" t="s">
        <v>40</v>
      </c>
      <c r="Y1562" s="3"/>
      <c r="Z1562" s="3"/>
      <c r="AA1562" s="3" t="s">
        <v>41</v>
      </c>
    </row>
    <row r="1563" spans="1:27" x14ac:dyDescent="0.2">
      <c r="A1563" s="5">
        <v>4399</v>
      </c>
      <c r="C1563" s="3" t="s">
        <v>2761</v>
      </c>
      <c r="D1563" s="3" t="s">
        <v>2762</v>
      </c>
      <c r="E1563" s="3" t="s">
        <v>123</v>
      </c>
      <c r="F1563" s="3" t="s">
        <v>136</v>
      </c>
      <c r="G1563" s="3" t="s">
        <v>2365</v>
      </c>
      <c r="H1563" s="3" t="s">
        <v>32</v>
      </c>
      <c r="I1563" s="3" t="s">
        <v>2365</v>
      </c>
      <c r="J1563" s="3" t="s">
        <v>48</v>
      </c>
      <c r="K1563" s="3" t="s">
        <v>2360</v>
      </c>
      <c r="L1563" s="3" t="s">
        <v>83</v>
      </c>
      <c r="M1563" t="b">
        <v>1</v>
      </c>
      <c r="N1563" s="3" t="s">
        <v>139</v>
      </c>
      <c r="O1563" s="3" t="s">
        <v>136</v>
      </c>
      <c r="P1563" s="3" t="s">
        <v>140</v>
      </c>
      <c r="Q1563" s="3" t="s">
        <v>36</v>
      </c>
      <c r="R1563" s="3" t="s">
        <v>74</v>
      </c>
      <c r="S1563" s="3"/>
      <c r="T1563" s="2"/>
      <c r="U1563" s="3" t="s">
        <v>83</v>
      </c>
      <c r="V1563" s="3"/>
      <c r="W1563" s="3" t="s">
        <v>39</v>
      </c>
      <c r="X1563" s="3" t="s">
        <v>40</v>
      </c>
      <c r="Y1563" s="3"/>
      <c r="Z1563" s="3"/>
      <c r="AA1563" s="3" t="s">
        <v>41</v>
      </c>
    </row>
    <row r="1564" spans="1:27" x14ac:dyDescent="0.2">
      <c r="A1564" s="5">
        <v>4400</v>
      </c>
      <c r="B1564">
        <v>41513</v>
      </c>
      <c r="C1564" s="3" t="s">
        <v>2763</v>
      </c>
      <c r="D1564" s="3" t="s">
        <v>2764</v>
      </c>
      <c r="E1564" s="3" t="s">
        <v>91</v>
      </c>
      <c r="F1564" s="3" t="s">
        <v>92</v>
      </c>
      <c r="G1564" s="3" t="s">
        <v>93</v>
      </c>
      <c r="H1564" s="3" t="s">
        <v>32</v>
      </c>
      <c r="I1564" s="3" t="s">
        <v>93</v>
      </c>
      <c r="J1564" s="3" t="s">
        <v>48</v>
      </c>
      <c r="K1564" s="3" t="s">
        <v>94</v>
      </c>
      <c r="L1564" s="3" t="s">
        <v>95</v>
      </c>
      <c r="M1564" t="b">
        <v>0</v>
      </c>
      <c r="N1564" s="3" t="s">
        <v>84</v>
      </c>
      <c r="O1564" s="3" t="s">
        <v>92</v>
      </c>
      <c r="P1564" s="3" t="s">
        <v>92</v>
      </c>
      <c r="Q1564" s="3" t="s">
        <v>36</v>
      </c>
      <c r="R1564" s="3" t="s">
        <v>74</v>
      </c>
      <c r="S1564" s="3"/>
      <c r="T1564" s="2">
        <v>4000</v>
      </c>
      <c r="U1564" s="3" t="s">
        <v>95</v>
      </c>
      <c r="V1564" s="3"/>
      <c r="W1564" s="3" t="s">
        <v>39</v>
      </c>
      <c r="X1564" s="3" t="s">
        <v>40</v>
      </c>
      <c r="Y1564" s="3"/>
      <c r="Z1564" s="3">
        <v>1475</v>
      </c>
      <c r="AA1564" s="3" t="s">
        <v>221</v>
      </c>
    </row>
    <row r="1565" spans="1:27" x14ac:dyDescent="0.2">
      <c r="A1565" s="5">
        <v>4401</v>
      </c>
      <c r="B1565">
        <v>41978</v>
      </c>
      <c r="C1565" s="3" t="s">
        <v>2765</v>
      </c>
      <c r="D1565" s="3" t="s">
        <v>2766</v>
      </c>
      <c r="E1565" s="3" t="s">
        <v>29</v>
      </c>
      <c r="F1565" s="3" t="s">
        <v>2767</v>
      </c>
      <c r="G1565" s="3" t="s">
        <v>31</v>
      </c>
      <c r="H1565" s="3" t="s">
        <v>32</v>
      </c>
      <c r="I1565" s="3" t="s">
        <v>33</v>
      </c>
      <c r="J1565" s="3" t="s">
        <v>31</v>
      </c>
      <c r="K1565" s="3" t="s">
        <v>34</v>
      </c>
      <c r="L1565" s="3" t="s">
        <v>31</v>
      </c>
      <c r="M1565" t="b">
        <v>0</v>
      </c>
      <c r="N1565" s="3" t="s">
        <v>35</v>
      </c>
      <c r="O1565" s="3" t="s">
        <v>2767</v>
      </c>
      <c r="P1565" s="3" t="s">
        <v>273</v>
      </c>
      <c r="Q1565" s="3" t="s">
        <v>36</v>
      </c>
      <c r="R1565" s="3" t="s">
        <v>2768</v>
      </c>
      <c r="S1565" s="3"/>
      <c r="T1565" s="2">
        <v>2072</v>
      </c>
      <c r="U1565" s="3" t="s">
        <v>31</v>
      </c>
      <c r="V1565" s="3"/>
      <c r="W1565" s="3" t="s">
        <v>39</v>
      </c>
      <c r="X1565" s="3" t="s">
        <v>40</v>
      </c>
      <c r="Y1565" s="3"/>
      <c r="Z1565" s="3">
        <v>3784</v>
      </c>
      <c r="AA1565" s="3" t="s">
        <v>221</v>
      </c>
    </row>
    <row r="1566" spans="1:27" x14ac:dyDescent="0.2">
      <c r="A1566" s="5">
        <v>4402</v>
      </c>
      <c r="B1566">
        <v>41181</v>
      </c>
      <c r="C1566" s="3" t="s">
        <v>2769</v>
      </c>
      <c r="D1566" s="3" t="s">
        <v>2770</v>
      </c>
      <c r="E1566" s="3" t="s">
        <v>192</v>
      </c>
      <c r="F1566" s="3" t="s">
        <v>193</v>
      </c>
      <c r="G1566" s="3" t="s">
        <v>811</v>
      </c>
      <c r="H1566" s="3" t="s">
        <v>194</v>
      </c>
      <c r="I1566" s="3" t="s">
        <v>329</v>
      </c>
      <c r="J1566" s="3" t="s">
        <v>31</v>
      </c>
      <c r="K1566" s="3" t="s">
        <v>330</v>
      </c>
      <c r="L1566" s="3" t="s">
        <v>31</v>
      </c>
      <c r="M1566" t="b">
        <v>1</v>
      </c>
      <c r="N1566" s="3" t="s">
        <v>35</v>
      </c>
      <c r="O1566" s="3" t="s">
        <v>193</v>
      </c>
      <c r="P1566" s="3" t="s">
        <v>193</v>
      </c>
      <c r="Q1566" s="3" t="s">
        <v>192</v>
      </c>
      <c r="R1566" s="3" t="s">
        <v>192</v>
      </c>
      <c r="S1566" s="3" t="s">
        <v>2170</v>
      </c>
      <c r="T1566" s="2">
        <v>2072</v>
      </c>
      <c r="U1566" s="3" t="s">
        <v>83</v>
      </c>
      <c r="V1566" s="3" t="s">
        <v>1802</v>
      </c>
      <c r="W1566" s="3" t="s">
        <v>39</v>
      </c>
      <c r="X1566" s="3" t="s">
        <v>40</v>
      </c>
      <c r="Y1566" s="3"/>
      <c r="Z1566" s="3"/>
      <c r="AA1566" s="3" t="s">
        <v>316</v>
      </c>
    </row>
    <row r="1567" spans="1:27" x14ac:dyDescent="0.2">
      <c r="A1567" s="5">
        <v>4403</v>
      </c>
      <c r="B1567">
        <v>41278</v>
      </c>
      <c r="C1567" s="3"/>
      <c r="D1567" s="3" t="s">
        <v>2771</v>
      </c>
      <c r="E1567" s="3" t="s">
        <v>57</v>
      </c>
      <c r="F1567" s="3" t="s">
        <v>58</v>
      </c>
      <c r="G1567" s="3" t="s">
        <v>31</v>
      </c>
      <c r="H1567" s="3" t="s">
        <v>60</v>
      </c>
      <c r="I1567" s="3" t="s">
        <v>57</v>
      </c>
      <c r="J1567" s="3" t="s">
        <v>31</v>
      </c>
      <c r="K1567" s="3" t="s">
        <v>34</v>
      </c>
      <c r="L1567" s="3" t="s">
        <v>31</v>
      </c>
      <c r="M1567" t="b">
        <v>1</v>
      </c>
      <c r="N1567" s="3" t="s">
        <v>35</v>
      </c>
      <c r="O1567" s="3" t="s">
        <v>58</v>
      </c>
      <c r="P1567" s="3" t="s">
        <v>61</v>
      </c>
      <c r="Q1567" s="3" t="s">
        <v>62</v>
      </c>
      <c r="R1567" s="3" t="s">
        <v>63</v>
      </c>
      <c r="S1567" s="3" t="s">
        <v>2772</v>
      </c>
      <c r="T1567" s="2">
        <v>2072</v>
      </c>
      <c r="U1567" s="3" t="s">
        <v>31</v>
      </c>
      <c r="V1567" s="3" t="s">
        <v>1941</v>
      </c>
      <c r="W1567" s="3" t="s">
        <v>39</v>
      </c>
      <c r="X1567" s="3" t="s">
        <v>40</v>
      </c>
      <c r="Y1567" s="3" t="s">
        <v>1942</v>
      </c>
      <c r="Z1567" s="3"/>
      <c r="AA1567" s="3" t="s">
        <v>316</v>
      </c>
    </row>
    <row r="1568" spans="1:27" x14ac:dyDescent="0.2">
      <c r="A1568" s="5">
        <v>4404</v>
      </c>
      <c r="B1568">
        <v>41117</v>
      </c>
      <c r="C1568" s="3"/>
      <c r="D1568" s="3" t="s">
        <v>2773</v>
      </c>
      <c r="E1568" s="3" t="s">
        <v>111</v>
      </c>
      <c r="F1568" s="3" t="s">
        <v>112</v>
      </c>
      <c r="G1568" s="3" t="s">
        <v>113</v>
      </c>
      <c r="H1568" s="3" t="s">
        <v>32</v>
      </c>
      <c r="I1568" s="3" t="s">
        <v>113</v>
      </c>
      <c r="J1568" s="3" t="s">
        <v>48</v>
      </c>
      <c r="K1568" s="3" t="s">
        <v>114</v>
      </c>
      <c r="L1568" s="3" t="s">
        <v>115</v>
      </c>
      <c r="M1568" t="b">
        <v>1</v>
      </c>
      <c r="N1568" s="3" t="s">
        <v>73</v>
      </c>
      <c r="O1568" s="3" t="s">
        <v>112</v>
      </c>
      <c r="P1568" s="3" t="s">
        <v>112</v>
      </c>
      <c r="Q1568" s="3" t="s">
        <v>116</v>
      </c>
      <c r="R1568" s="3" t="s">
        <v>116</v>
      </c>
      <c r="S1568" s="3"/>
      <c r="T1568" s="2">
        <v>3000</v>
      </c>
      <c r="U1568" s="3" t="s">
        <v>115</v>
      </c>
      <c r="V1568" s="3"/>
      <c r="W1568" s="3" t="s">
        <v>39</v>
      </c>
      <c r="X1568" s="3" t="s">
        <v>40</v>
      </c>
      <c r="Y1568" s="3"/>
      <c r="Z1568" s="3"/>
      <c r="AA1568" s="3" t="s">
        <v>41</v>
      </c>
    </row>
    <row r="1569" spans="1:27" x14ac:dyDescent="0.2">
      <c r="A1569" s="5">
        <v>4405</v>
      </c>
      <c r="B1569">
        <v>41265</v>
      </c>
      <c r="C1569" s="3"/>
      <c r="D1569" s="3" t="s">
        <v>2774</v>
      </c>
      <c r="E1569" s="3" t="s">
        <v>46</v>
      </c>
      <c r="F1569" s="3" t="s">
        <v>46</v>
      </c>
      <c r="G1569" s="3" t="s">
        <v>31</v>
      </c>
      <c r="H1569" s="3" t="s">
        <v>32</v>
      </c>
      <c r="I1569" s="3" t="s">
        <v>33</v>
      </c>
      <c r="J1569" s="3" t="s">
        <v>31</v>
      </c>
      <c r="K1569" s="3" t="s">
        <v>34</v>
      </c>
      <c r="L1569" s="3" t="s">
        <v>31</v>
      </c>
      <c r="M1569" t="b">
        <v>1</v>
      </c>
      <c r="N1569" s="3" t="s">
        <v>46</v>
      </c>
      <c r="O1569" s="3" t="s">
        <v>46</v>
      </c>
      <c r="P1569" s="3" t="s">
        <v>46</v>
      </c>
      <c r="Q1569" s="3" t="s">
        <v>46</v>
      </c>
      <c r="R1569" s="3" t="s">
        <v>46</v>
      </c>
      <c r="S1569" s="3"/>
      <c r="T1569" s="2">
        <v>5030</v>
      </c>
      <c r="U1569" s="3" t="s">
        <v>31</v>
      </c>
      <c r="V1569" s="3"/>
      <c r="W1569" s="3" t="s">
        <v>39</v>
      </c>
      <c r="X1569" s="3" t="s">
        <v>40</v>
      </c>
      <c r="Y1569" s="3"/>
      <c r="Z1569" s="3"/>
      <c r="AA1569" s="3" t="s">
        <v>41</v>
      </c>
    </row>
    <row r="1570" spans="1:27" x14ac:dyDescent="0.2">
      <c r="A1570" s="5">
        <v>4406</v>
      </c>
      <c r="B1570">
        <v>41365</v>
      </c>
      <c r="C1570" s="3"/>
      <c r="D1570" s="3" t="s">
        <v>2775</v>
      </c>
      <c r="E1570" s="3" t="s">
        <v>119</v>
      </c>
      <c r="F1570" s="3" t="s">
        <v>120</v>
      </c>
      <c r="G1570" s="3" t="s">
        <v>113</v>
      </c>
      <c r="H1570" s="3" t="s">
        <v>256</v>
      </c>
      <c r="I1570" s="3" t="s">
        <v>113</v>
      </c>
      <c r="J1570" s="3" t="s">
        <v>48</v>
      </c>
      <c r="K1570" s="3" t="s">
        <v>114</v>
      </c>
      <c r="L1570" s="3" t="s">
        <v>115</v>
      </c>
      <c r="M1570" t="b">
        <v>1</v>
      </c>
      <c r="N1570" s="3" t="s">
        <v>73</v>
      </c>
      <c r="O1570" s="3" t="s">
        <v>120</v>
      </c>
      <c r="P1570" s="3" t="s">
        <v>120</v>
      </c>
      <c r="Q1570" s="3" t="s">
        <v>36</v>
      </c>
      <c r="R1570" s="3" t="s">
        <v>74</v>
      </c>
      <c r="S1570" s="3"/>
      <c r="T1570" s="2">
        <v>3000</v>
      </c>
      <c r="U1570" s="3" t="s">
        <v>814</v>
      </c>
      <c r="V1570" s="3"/>
      <c r="W1570" s="3" t="s">
        <v>39</v>
      </c>
      <c r="X1570" s="3" t="s">
        <v>40</v>
      </c>
      <c r="Y1570" s="3"/>
      <c r="Z1570" s="3"/>
      <c r="AA1570" s="3" t="s">
        <v>41</v>
      </c>
    </row>
    <row r="1571" spans="1:27" x14ac:dyDescent="0.2">
      <c r="A1571" s="5">
        <v>4407</v>
      </c>
      <c r="B1571">
        <v>41562</v>
      </c>
      <c r="C1571" s="3" t="s">
        <v>2776</v>
      </c>
      <c r="D1571" s="3" t="s">
        <v>2777</v>
      </c>
      <c r="E1571" s="3" t="s">
        <v>147</v>
      </c>
      <c r="F1571" s="3" t="s">
        <v>234</v>
      </c>
      <c r="G1571" s="3" t="s">
        <v>235</v>
      </c>
      <c r="H1571" s="3" t="s">
        <v>32</v>
      </c>
      <c r="I1571" s="3" t="s">
        <v>236</v>
      </c>
      <c r="J1571" s="3" t="s">
        <v>48</v>
      </c>
      <c r="K1571" s="3" t="s">
        <v>237</v>
      </c>
      <c r="L1571" s="3" t="s">
        <v>83</v>
      </c>
      <c r="M1571" t="b">
        <v>0</v>
      </c>
      <c r="N1571" s="3" t="s">
        <v>139</v>
      </c>
      <c r="O1571" s="3" t="s">
        <v>234</v>
      </c>
      <c r="P1571" s="3" t="s">
        <v>234</v>
      </c>
      <c r="Q1571" s="3" t="s">
        <v>116</v>
      </c>
      <c r="R1571" s="3" t="s">
        <v>116</v>
      </c>
      <c r="S1571" s="3"/>
      <c r="T1571" s="2">
        <v>6009</v>
      </c>
      <c r="U1571" s="3" t="s">
        <v>83</v>
      </c>
      <c r="V1571" s="3"/>
      <c r="W1571" s="3" t="s">
        <v>39</v>
      </c>
      <c r="X1571" s="3" t="s">
        <v>40</v>
      </c>
      <c r="Y1571" s="3"/>
      <c r="Z1571" s="3">
        <v>2341</v>
      </c>
      <c r="AA1571" s="3" t="s">
        <v>221</v>
      </c>
    </row>
    <row r="1572" spans="1:27" x14ac:dyDescent="0.2">
      <c r="A1572" s="5">
        <v>4408</v>
      </c>
      <c r="B1572">
        <v>41561</v>
      </c>
      <c r="C1572" s="3" t="s">
        <v>2778</v>
      </c>
      <c r="D1572" s="3" t="s">
        <v>2779</v>
      </c>
      <c r="E1572" s="3" t="s">
        <v>1158</v>
      </c>
      <c r="F1572" s="3" t="s">
        <v>1907</v>
      </c>
      <c r="G1572" s="3" t="s">
        <v>235</v>
      </c>
      <c r="H1572" s="3" t="s">
        <v>32</v>
      </c>
      <c r="I1572" s="3" t="s">
        <v>236</v>
      </c>
      <c r="J1572" s="3" t="s">
        <v>48</v>
      </c>
      <c r="K1572" s="3" t="s">
        <v>237</v>
      </c>
      <c r="L1572" s="3" t="s">
        <v>83</v>
      </c>
      <c r="M1572" t="b">
        <v>1</v>
      </c>
      <c r="N1572" s="3" t="s">
        <v>139</v>
      </c>
      <c r="O1572" s="3" t="s">
        <v>1907</v>
      </c>
      <c r="P1572" s="3" t="s">
        <v>140</v>
      </c>
      <c r="Q1572" s="3" t="s">
        <v>36</v>
      </c>
      <c r="R1572" s="3" t="s">
        <v>74</v>
      </c>
      <c r="S1572" s="3"/>
      <c r="T1572" s="2">
        <v>6009</v>
      </c>
      <c r="U1572" s="3" t="s">
        <v>83</v>
      </c>
      <c r="V1572" s="3"/>
      <c r="W1572" s="3" t="s">
        <v>39</v>
      </c>
      <c r="X1572" s="3" t="s">
        <v>40</v>
      </c>
      <c r="Y1572" s="3"/>
      <c r="Z1572" s="3"/>
      <c r="AA1572" s="3" t="s">
        <v>41</v>
      </c>
    </row>
    <row r="1573" spans="1:27" x14ac:dyDescent="0.2">
      <c r="A1573" s="5">
        <v>4409</v>
      </c>
      <c r="B1573">
        <v>41609</v>
      </c>
      <c r="C1573" s="3" t="s">
        <v>2780</v>
      </c>
      <c r="D1573" s="3" t="s">
        <v>2781</v>
      </c>
      <c r="E1573" s="3" t="s">
        <v>123</v>
      </c>
      <c r="F1573" s="3" t="s">
        <v>124</v>
      </c>
      <c r="G1573" s="3" t="s">
        <v>113</v>
      </c>
      <c r="H1573" s="3" t="s">
        <v>32</v>
      </c>
      <c r="I1573" s="3" t="s">
        <v>113</v>
      </c>
      <c r="J1573" s="3" t="s">
        <v>48</v>
      </c>
      <c r="K1573" s="3" t="s">
        <v>114</v>
      </c>
      <c r="L1573" s="3" t="s">
        <v>115</v>
      </c>
      <c r="M1573" t="b">
        <v>1</v>
      </c>
      <c r="N1573" s="3" t="s">
        <v>73</v>
      </c>
      <c r="O1573" s="3" t="s">
        <v>124</v>
      </c>
      <c r="P1573" s="3" t="s">
        <v>124</v>
      </c>
      <c r="Q1573" s="3" t="s">
        <v>36</v>
      </c>
      <c r="R1573" s="3" t="s">
        <v>74</v>
      </c>
      <c r="S1573" s="3"/>
      <c r="T1573" s="2">
        <v>3000</v>
      </c>
      <c r="U1573" s="3" t="s">
        <v>115</v>
      </c>
      <c r="V1573" s="3"/>
      <c r="W1573" s="3" t="s">
        <v>39</v>
      </c>
      <c r="X1573" s="3" t="s">
        <v>40</v>
      </c>
      <c r="Y1573" s="3"/>
      <c r="Z1573" s="3">
        <v>4303</v>
      </c>
      <c r="AA1573" s="3" t="s">
        <v>221</v>
      </c>
    </row>
    <row r="1574" spans="1:27" x14ac:dyDescent="0.2">
      <c r="A1574" s="5">
        <v>4410</v>
      </c>
      <c r="B1574">
        <v>41604</v>
      </c>
      <c r="C1574" s="3" t="s">
        <v>2782</v>
      </c>
      <c r="D1574" s="3" t="s">
        <v>2783</v>
      </c>
      <c r="E1574" s="3" t="s">
        <v>1158</v>
      </c>
      <c r="F1574" s="3" t="s">
        <v>1907</v>
      </c>
      <c r="G1574" s="3" t="s">
        <v>235</v>
      </c>
      <c r="H1574" s="3" t="s">
        <v>32</v>
      </c>
      <c r="I1574" s="3" t="s">
        <v>236</v>
      </c>
      <c r="J1574" s="3" t="s">
        <v>48</v>
      </c>
      <c r="K1574" s="3" t="s">
        <v>237</v>
      </c>
      <c r="L1574" s="3" t="s">
        <v>83</v>
      </c>
      <c r="M1574" t="b">
        <v>1</v>
      </c>
      <c r="N1574" s="3" t="s">
        <v>139</v>
      </c>
      <c r="O1574" s="3" t="s">
        <v>1907</v>
      </c>
      <c r="P1574" s="3" t="s">
        <v>140</v>
      </c>
      <c r="Q1574" s="3" t="s">
        <v>36</v>
      </c>
      <c r="R1574" s="3" t="s">
        <v>74</v>
      </c>
      <c r="S1574" s="3"/>
      <c r="T1574" s="2">
        <v>6009</v>
      </c>
      <c r="U1574" s="3" t="s">
        <v>83</v>
      </c>
      <c r="V1574" s="3"/>
      <c r="W1574" s="3" t="s">
        <v>39</v>
      </c>
      <c r="X1574" s="3" t="s">
        <v>40</v>
      </c>
      <c r="Y1574" s="3"/>
      <c r="Z1574" s="3">
        <v>2190</v>
      </c>
      <c r="AA1574" s="3" t="s">
        <v>221</v>
      </c>
    </row>
    <row r="1575" spans="1:27" x14ac:dyDescent="0.2">
      <c r="A1575" s="5">
        <v>4411</v>
      </c>
      <c r="B1575">
        <v>41605</v>
      </c>
      <c r="C1575" s="3" t="s">
        <v>2784</v>
      </c>
      <c r="D1575" s="3" t="s">
        <v>2785</v>
      </c>
      <c r="E1575" s="3" t="s">
        <v>1158</v>
      </c>
      <c r="F1575" s="3" t="s">
        <v>1907</v>
      </c>
      <c r="G1575" s="3" t="s">
        <v>235</v>
      </c>
      <c r="H1575" s="3" t="s">
        <v>32</v>
      </c>
      <c r="I1575" s="3" t="s">
        <v>236</v>
      </c>
      <c r="J1575" s="3" t="s">
        <v>48</v>
      </c>
      <c r="K1575" s="3" t="s">
        <v>237</v>
      </c>
      <c r="L1575" s="3" t="s">
        <v>83</v>
      </c>
      <c r="M1575" t="b">
        <v>1</v>
      </c>
      <c r="N1575" s="3" t="s">
        <v>139</v>
      </c>
      <c r="O1575" s="3" t="s">
        <v>1907</v>
      </c>
      <c r="P1575" s="3" t="s">
        <v>140</v>
      </c>
      <c r="Q1575" s="3" t="s">
        <v>36</v>
      </c>
      <c r="R1575" s="3" t="s">
        <v>74</v>
      </c>
      <c r="S1575" s="3"/>
      <c r="T1575" s="2">
        <v>6009</v>
      </c>
      <c r="U1575" s="3" t="s">
        <v>83</v>
      </c>
      <c r="V1575" s="3"/>
      <c r="W1575" s="3" t="s">
        <v>39</v>
      </c>
      <c r="X1575" s="3" t="s">
        <v>40</v>
      </c>
      <c r="Y1575" s="3"/>
      <c r="Z1575" s="3">
        <v>2186</v>
      </c>
      <c r="AA1575" s="3" t="s">
        <v>221</v>
      </c>
    </row>
    <row r="1576" spans="1:27" x14ac:dyDescent="0.2">
      <c r="A1576" s="5">
        <v>4412</v>
      </c>
      <c r="B1576">
        <v>41606</v>
      </c>
      <c r="C1576" s="3" t="s">
        <v>2786</v>
      </c>
      <c r="D1576" s="3" t="s">
        <v>2787</v>
      </c>
      <c r="E1576" s="3" t="s">
        <v>1158</v>
      </c>
      <c r="F1576" s="3" t="s">
        <v>1907</v>
      </c>
      <c r="G1576" s="3" t="s">
        <v>235</v>
      </c>
      <c r="H1576" s="3" t="s">
        <v>32</v>
      </c>
      <c r="I1576" s="3" t="s">
        <v>236</v>
      </c>
      <c r="J1576" s="3" t="s">
        <v>48</v>
      </c>
      <c r="K1576" s="3" t="s">
        <v>237</v>
      </c>
      <c r="L1576" s="3" t="s">
        <v>83</v>
      </c>
      <c r="M1576" t="b">
        <v>1</v>
      </c>
      <c r="N1576" s="3" t="s">
        <v>139</v>
      </c>
      <c r="O1576" s="3" t="s">
        <v>1907</v>
      </c>
      <c r="P1576" s="3" t="s">
        <v>140</v>
      </c>
      <c r="Q1576" s="3" t="s">
        <v>36</v>
      </c>
      <c r="R1576" s="3" t="s">
        <v>74</v>
      </c>
      <c r="S1576" s="3"/>
      <c r="T1576" s="2">
        <v>6009</v>
      </c>
      <c r="U1576" s="3" t="s">
        <v>83</v>
      </c>
      <c r="V1576" s="3"/>
      <c r="W1576" s="3" t="s">
        <v>39</v>
      </c>
      <c r="X1576" s="3" t="s">
        <v>40</v>
      </c>
      <c r="Y1576" s="3"/>
      <c r="Z1576" s="3">
        <v>2193</v>
      </c>
      <c r="AA1576" s="3" t="s">
        <v>221</v>
      </c>
    </row>
    <row r="1577" spans="1:27" x14ac:dyDescent="0.2">
      <c r="A1577" s="5">
        <v>4413</v>
      </c>
      <c r="C1577" s="3" t="s">
        <v>2788</v>
      </c>
      <c r="D1577" s="3" t="s">
        <v>2789</v>
      </c>
      <c r="E1577" s="3" t="s">
        <v>240</v>
      </c>
      <c r="F1577" s="3" t="s">
        <v>241</v>
      </c>
      <c r="G1577" s="3" t="s">
        <v>242</v>
      </c>
      <c r="H1577" s="3" t="s">
        <v>32</v>
      </c>
      <c r="I1577" s="3" t="s">
        <v>242</v>
      </c>
      <c r="J1577" s="3" t="s">
        <v>48</v>
      </c>
      <c r="K1577" s="3" t="s">
        <v>243</v>
      </c>
      <c r="L1577" s="3" t="s">
        <v>244</v>
      </c>
      <c r="M1577" t="b">
        <v>1</v>
      </c>
      <c r="N1577" s="3" t="s">
        <v>139</v>
      </c>
      <c r="O1577" s="3" t="s">
        <v>241</v>
      </c>
      <c r="P1577" s="3" t="s">
        <v>241</v>
      </c>
      <c r="Q1577" s="3" t="s">
        <v>36</v>
      </c>
      <c r="R1577" s="3" t="s">
        <v>54</v>
      </c>
      <c r="S1577" s="3"/>
      <c r="T1577" s="2"/>
      <c r="U1577" s="3" t="s">
        <v>244</v>
      </c>
      <c r="V1577" s="3"/>
      <c r="W1577" s="3" t="s">
        <v>39</v>
      </c>
      <c r="X1577" s="3" t="s">
        <v>40</v>
      </c>
      <c r="Y1577" s="3"/>
      <c r="Z1577" s="3">
        <v>2505</v>
      </c>
      <c r="AA1577" s="3" t="s">
        <v>639</v>
      </c>
    </row>
    <row r="1578" spans="1:27" x14ac:dyDescent="0.2">
      <c r="A1578" s="5">
        <v>4414</v>
      </c>
      <c r="C1578" s="3" t="s">
        <v>2790</v>
      </c>
      <c r="D1578" s="3" t="s">
        <v>2791</v>
      </c>
      <c r="E1578" s="3" t="s">
        <v>46</v>
      </c>
      <c r="F1578" s="3" t="s">
        <v>46</v>
      </c>
      <c r="G1578" s="3"/>
      <c r="H1578" s="3" t="s">
        <v>32</v>
      </c>
      <c r="I1578" s="3" t="s">
        <v>33</v>
      </c>
      <c r="J1578" s="3" t="s">
        <v>31</v>
      </c>
      <c r="K1578" s="3" t="s">
        <v>34</v>
      </c>
      <c r="L1578" s="3" t="s">
        <v>31</v>
      </c>
      <c r="M1578" t="b">
        <v>1</v>
      </c>
      <c r="N1578" s="3" t="s">
        <v>46</v>
      </c>
      <c r="O1578" s="3" t="s">
        <v>46</v>
      </c>
      <c r="P1578" s="3" t="s">
        <v>46</v>
      </c>
      <c r="Q1578" s="3" t="s">
        <v>46</v>
      </c>
      <c r="R1578" s="3" t="s">
        <v>46</v>
      </c>
      <c r="S1578" s="3"/>
      <c r="T1578" s="2"/>
      <c r="U1578" s="3" t="s">
        <v>31</v>
      </c>
      <c r="V1578" s="3"/>
      <c r="W1578" s="3" t="s">
        <v>39</v>
      </c>
      <c r="X1578" s="3" t="s">
        <v>40</v>
      </c>
      <c r="Y1578" s="3"/>
      <c r="Z1578" s="3"/>
      <c r="AA1578" s="3" t="s">
        <v>41</v>
      </c>
    </row>
    <row r="1579" spans="1:27" x14ac:dyDescent="0.2">
      <c r="A1579" s="5">
        <v>4415</v>
      </c>
      <c r="C1579" s="3" t="s">
        <v>2792</v>
      </c>
      <c r="D1579" s="3" t="s">
        <v>2793</v>
      </c>
      <c r="E1579" s="3" t="s">
        <v>1158</v>
      </c>
      <c r="F1579" s="3" t="s">
        <v>1159</v>
      </c>
      <c r="G1579" s="3" t="s">
        <v>235</v>
      </c>
      <c r="H1579" s="3" t="s">
        <v>32</v>
      </c>
      <c r="I1579" s="3" t="s">
        <v>236</v>
      </c>
      <c r="J1579" s="3" t="s">
        <v>48</v>
      </c>
      <c r="K1579" s="3" t="s">
        <v>237</v>
      </c>
      <c r="L1579" s="3" t="s">
        <v>83</v>
      </c>
      <c r="M1579" t="b">
        <v>1</v>
      </c>
      <c r="N1579" s="3" t="s">
        <v>139</v>
      </c>
      <c r="O1579" s="3" t="s">
        <v>1159</v>
      </c>
      <c r="P1579" s="3" t="s">
        <v>1159</v>
      </c>
      <c r="Q1579" s="3" t="s">
        <v>36</v>
      </c>
      <c r="R1579" s="3" t="s">
        <v>74</v>
      </c>
      <c r="S1579" s="3"/>
      <c r="T1579" s="2"/>
      <c r="U1579" s="3" t="s">
        <v>83</v>
      </c>
      <c r="V1579" s="3"/>
      <c r="W1579" s="3" t="s">
        <v>39</v>
      </c>
      <c r="X1579" s="3" t="s">
        <v>40</v>
      </c>
      <c r="Y1579" s="3"/>
      <c r="Z1579" s="3">
        <v>2009</v>
      </c>
      <c r="AA1579" s="3" t="s">
        <v>316</v>
      </c>
    </row>
    <row r="1580" spans="1:27" x14ac:dyDescent="0.2">
      <c r="A1580" s="5">
        <v>4416</v>
      </c>
      <c r="B1580">
        <v>41279</v>
      </c>
      <c r="C1580" s="3" t="s">
        <v>2794</v>
      </c>
      <c r="D1580" s="3" t="s">
        <v>2795</v>
      </c>
      <c r="E1580" s="3" t="s">
        <v>174</v>
      </c>
      <c r="F1580" s="3" t="s">
        <v>464</v>
      </c>
      <c r="G1580" s="3" t="s">
        <v>31</v>
      </c>
      <c r="H1580" s="3" t="s">
        <v>32</v>
      </c>
      <c r="I1580" s="3" t="s">
        <v>33</v>
      </c>
      <c r="J1580" s="3" t="s">
        <v>31</v>
      </c>
      <c r="K1580" s="3" t="s">
        <v>34</v>
      </c>
      <c r="L1580" s="3" t="s">
        <v>31</v>
      </c>
      <c r="M1580" t="b">
        <v>1</v>
      </c>
      <c r="N1580" s="3" t="s">
        <v>73</v>
      </c>
      <c r="O1580" s="3" t="s">
        <v>464</v>
      </c>
      <c r="P1580" s="3" t="s">
        <v>464</v>
      </c>
      <c r="Q1580" s="3" t="s">
        <v>36</v>
      </c>
      <c r="R1580" s="3" t="s">
        <v>465</v>
      </c>
      <c r="S1580" s="3"/>
      <c r="T1580" s="2">
        <v>2072</v>
      </c>
      <c r="U1580" s="3" t="s">
        <v>31</v>
      </c>
      <c r="V1580" s="3"/>
      <c r="W1580" s="3" t="s">
        <v>39</v>
      </c>
      <c r="X1580" s="3" t="s">
        <v>40</v>
      </c>
      <c r="Y1580" s="3"/>
      <c r="Z1580" s="3">
        <v>4466</v>
      </c>
      <c r="AA1580" s="3" t="s">
        <v>43</v>
      </c>
    </row>
    <row r="1581" spans="1:27" x14ac:dyDescent="0.2">
      <c r="A1581" s="5">
        <v>4417</v>
      </c>
      <c r="B1581">
        <v>41270</v>
      </c>
      <c r="C1581" s="3"/>
      <c r="D1581" s="3" t="s">
        <v>2796</v>
      </c>
      <c r="E1581" s="3" t="s">
        <v>71</v>
      </c>
      <c r="F1581" s="3" t="s">
        <v>375</v>
      </c>
      <c r="G1581" s="3" t="s">
        <v>47</v>
      </c>
      <c r="H1581" s="3" t="s">
        <v>32</v>
      </c>
      <c r="I1581" s="3" t="s">
        <v>47</v>
      </c>
      <c r="J1581" s="3" t="s">
        <v>48</v>
      </c>
      <c r="K1581" s="3" t="s">
        <v>49</v>
      </c>
      <c r="L1581" s="3" t="s">
        <v>50</v>
      </c>
      <c r="M1581" t="b">
        <v>1</v>
      </c>
      <c r="N1581" s="3" t="s">
        <v>73</v>
      </c>
      <c r="O1581" s="3" t="s">
        <v>375</v>
      </c>
      <c r="P1581" s="3" t="s">
        <v>72</v>
      </c>
      <c r="Q1581" s="3" t="s">
        <v>36</v>
      </c>
      <c r="R1581" s="3" t="s">
        <v>74</v>
      </c>
      <c r="S1581" s="3"/>
      <c r="T1581" s="2">
        <v>2000</v>
      </c>
      <c r="U1581" s="3" t="s">
        <v>50</v>
      </c>
      <c r="V1581" s="3"/>
      <c r="W1581" s="3" t="s">
        <v>39</v>
      </c>
      <c r="X1581" s="3" t="s">
        <v>40</v>
      </c>
      <c r="Y1581" s="3"/>
      <c r="Z1581" s="3"/>
      <c r="AA1581" s="3" t="s">
        <v>316</v>
      </c>
    </row>
    <row r="1582" spans="1:27" x14ac:dyDescent="0.2">
      <c r="A1582" s="5">
        <v>4418</v>
      </c>
      <c r="B1582">
        <v>39644</v>
      </c>
      <c r="C1582" s="3"/>
      <c r="D1582" s="3" t="s">
        <v>2797</v>
      </c>
      <c r="E1582" s="3" t="s">
        <v>78</v>
      </c>
      <c r="F1582" s="3" t="s">
        <v>273</v>
      </c>
      <c r="G1582" s="3" t="s">
        <v>274</v>
      </c>
      <c r="H1582" s="3" t="s">
        <v>32</v>
      </c>
      <c r="I1582" s="3" t="s">
        <v>274</v>
      </c>
      <c r="J1582" s="3" t="s">
        <v>81</v>
      </c>
      <c r="K1582" s="3" t="s">
        <v>275</v>
      </c>
      <c r="L1582" s="3" t="s">
        <v>95</v>
      </c>
      <c r="M1582" t="b">
        <v>1</v>
      </c>
      <c r="N1582" s="3" t="s">
        <v>84</v>
      </c>
      <c r="O1582" s="3" t="s">
        <v>273</v>
      </c>
      <c r="P1582" s="3" t="s">
        <v>79</v>
      </c>
      <c r="Q1582" s="3" t="s">
        <v>116</v>
      </c>
      <c r="R1582" s="3" t="s">
        <v>116</v>
      </c>
      <c r="S1582" s="3"/>
      <c r="T1582" s="2">
        <v>4128</v>
      </c>
      <c r="U1582" s="3" t="s">
        <v>81</v>
      </c>
      <c r="V1582" s="3"/>
      <c r="W1582" s="3" t="s">
        <v>39</v>
      </c>
      <c r="X1582" s="3" t="s">
        <v>40</v>
      </c>
      <c r="Y1582" s="3"/>
      <c r="Z1582" s="3"/>
      <c r="AA1582" s="3" t="s">
        <v>41</v>
      </c>
    </row>
    <row r="1583" spans="1:27" x14ac:dyDescent="0.2">
      <c r="A1583" s="5">
        <v>4419</v>
      </c>
      <c r="B1583">
        <v>40732</v>
      </c>
      <c r="C1583" s="3" t="s">
        <v>2798</v>
      </c>
      <c r="D1583" s="3" t="s">
        <v>2799</v>
      </c>
      <c r="E1583" s="3" t="s">
        <v>1158</v>
      </c>
      <c r="F1583" s="3" t="s">
        <v>1907</v>
      </c>
      <c r="G1583" s="3" t="s">
        <v>158</v>
      </c>
      <c r="H1583" s="3" t="s">
        <v>32</v>
      </c>
      <c r="I1583" s="3" t="s">
        <v>158</v>
      </c>
      <c r="J1583" s="3" t="s">
        <v>48</v>
      </c>
      <c r="K1583" s="3" t="s">
        <v>159</v>
      </c>
      <c r="L1583" s="3" t="s">
        <v>83</v>
      </c>
      <c r="M1583" t="b">
        <v>1</v>
      </c>
      <c r="N1583" s="3" t="s">
        <v>139</v>
      </c>
      <c r="O1583" s="3" t="s">
        <v>1907</v>
      </c>
      <c r="P1583" s="3" t="s">
        <v>140</v>
      </c>
      <c r="Q1583" s="3" t="s">
        <v>36</v>
      </c>
      <c r="R1583" s="3" t="s">
        <v>74</v>
      </c>
      <c r="S1583" s="3"/>
      <c r="T1583" s="2">
        <v>6114</v>
      </c>
      <c r="U1583" s="3" t="s">
        <v>83</v>
      </c>
      <c r="V1583" s="3"/>
      <c r="W1583" s="3" t="s">
        <v>39</v>
      </c>
      <c r="X1583" s="3" t="s">
        <v>40</v>
      </c>
      <c r="Y1583" s="3"/>
      <c r="Z1583" s="3"/>
      <c r="AA1583" s="3" t="s">
        <v>41</v>
      </c>
    </row>
    <row r="1584" spans="1:27" x14ac:dyDescent="0.2">
      <c r="A1584" s="5">
        <v>4420</v>
      </c>
      <c r="B1584">
        <v>41566</v>
      </c>
      <c r="C1584" s="3"/>
      <c r="D1584" s="3" t="s">
        <v>2800</v>
      </c>
      <c r="E1584" s="3" t="s">
        <v>123</v>
      </c>
      <c r="F1584" s="3" t="s">
        <v>124</v>
      </c>
      <c r="G1584" s="3" t="s">
        <v>813</v>
      </c>
      <c r="H1584" s="3" t="s">
        <v>256</v>
      </c>
      <c r="I1584" s="3" t="s">
        <v>813</v>
      </c>
      <c r="J1584" s="3" t="s">
        <v>48</v>
      </c>
      <c r="K1584" s="3" t="s">
        <v>114</v>
      </c>
      <c r="L1584" s="3" t="s">
        <v>115</v>
      </c>
      <c r="M1584" t="b">
        <v>0</v>
      </c>
      <c r="N1584" s="3" t="s">
        <v>73</v>
      </c>
      <c r="O1584" s="3" t="s">
        <v>124</v>
      </c>
      <c r="P1584" s="3" t="s">
        <v>124</v>
      </c>
      <c r="Q1584" s="3" t="s">
        <v>36</v>
      </c>
      <c r="R1584" s="3" t="s">
        <v>74</v>
      </c>
      <c r="S1584" s="3"/>
      <c r="T1584" s="2">
        <v>3002</v>
      </c>
      <c r="U1584" s="3" t="s">
        <v>814</v>
      </c>
      <c r="V1584" s="3"/>
      <c r="W1584" s="3" t="s">
        <v>39</v>
      </c>
      <c r="X1584" s="3" t="s">
        <v>40</v>
      </c>
      <c r="Y1584" s="3"/>
      <c r="Z1584" s="3"/>
      <c r="AA1584" s="3" t="s">
        <v>41</v>
      </c>
    </row>
    <row r="1585" spans="1:27" x14ac:dyDescent="0.2">
      <c r="A1585" s="5">
        <v>4421</v>
      </c>
      <c r="B1585">
        <v>41703</v>
      </c>
      <c r="C1585" s="3" t="s">
        <v>2801</v>
      </c>
      <c r="D1585" s="3" t="s">
        <v>2802</v>
      </c>
      <c r="E1585" s="3" t="s">
        <v>240</v>
      </c>
      <c r="F1585" s="3" t="s">
        <v>241</v>
      </c>
      <c r="G1585" s="3" t="s">
        <v>242</v>
      </c>
      <c r="H1585" s="3" t="s">
        <v>32</v>
      </c>
      <c r="I1585" s="3" t="s">
        <v>242</v>
      </c>
      <c r="J1585" s="3" t="s">
        <v>48</v>
      </c>
      <c r="K1585" s="3" t="s">
        <v>243</v>
      </c>
      <c r="L1585" s="3" t="s">
        <v>244</v>
      </c>
      <c r="M1585" t="b">
        <v>1</v>
      </c>
      <c r="N1585" s="3" t="s">
        <v>139</v>
      </c>
      <c r="O1585" s="3" t="s">
        <v>241</v>
      </c>
      <c r="P1585" s="3" t="s">
        <v>241</v>
      </c>
      <c r="Q1585" s="3" t="s">
        <v>36</v>
      </c>
      <c r="R1585" s="3" t="s">
        <v>54</v>
      </c>
      <c r="S1585" s="3"/>
      <c r="T1585" s="2">
        <v>8016</v>
      </c>
      <c r="U1585" s="3" t="s">
        <v>244</v>
      </c>
      <c r="V1585" s="3"/>
      <c r="W1585" s="3" t="s">
        <v>39</v>
      </c>
      <c r="X1585" s="3" t="s">
        <v>40</v>
      </c>
      <c r="Y1585" s="3"/>
      <c r="Z1585" s="3">
        <v>2539</v>
      </c>
      <c r="AA1585" s="3" t="s">
        <v>221</v>
      </c>
    </row>
    <row r="1586" spans="1:27" x14ac:dyDescent="0.2">
      <c r="A1586" s="5">
        <v>4422</v>
      </c>
      <c r="B1586">
        <v>41643</v>
      </c>
      <c r="C1586" s="3"/>
      <c r="D1586" s="3" t="s">
        <v>2803</v>
      </c>
      <c r="E1586" s="3" t="s">
        <v>66</v>
      </c>
      <c r="F1586" s="3" t="s">
        <v>67</v>
      </c>
      <c r="G1586" s="3" t="s">
        <v>47</v>
      </c>
      <c r="H1586" s="3" t="s">
        <v>32</v>
      </c>
      <c r="I1586" s="3" t="s">
        <v>47</v>
      </c>
      <c r="J1586" s="3" t="s">
        <v>48</v>
      </c>
      <c r="K1586" s="3" t="s">
        <v>49</v>
      </c>
      <c r="L1586" s="3" t="s">
        <v>50</v>
      </c>
      <c r="M1586" t="b">
        <v>1</v>
      </c>
      <c r="N1586" s="3" t="s">
        <v>35</v>
      </c>
      <c r="O1586" s="3" t="s">
        <v>67</v>
      </c>
      <c r="P1586" s="3" t="s">
        <v>67</v>
      </c>
      <c r="Q1586" s="3" t="s">
        <v>68</v>
      </c>
      <c r="R1586" s="3" t="s">
        <v>69</v>
      </c>
      <c r="S1586" s="3"/>
      <c r="T1586" s="2">
        <v>2000</v>
      </c>
      <c r="U1586" s="3" t="s">
        <v>50</v>
      </c>
      <c r="V1586" s="3"/>
      <c r="W1586" s="3" t="s">
        <v>39</v>
      </c>
      <c r="X1586" s="3" t="s">
        <v>40</v>
      </c>
      <c r="Y1586" s="3"/>
      <c r="Z1586" s="3">
        <v>4747</v>
      </c>
      <c r="AA1586" s="3" t="s">
        <v>221</v>
      </c>
    </row>
    <row r="1587" spans="1:27" x14ac:dyDescent="0.2">
      <c r="A1587" s="5">
        <v>4423</v>
      </c>
      <c r="B1587">
        <v>41100</v>
      </c>
      <c r="C1587" s="3"/>
      <c r="D1587" s="3" t="s">
        <v>2804</v>
      </c>
      <c r="E1587" s="3" t="s">
        <v>29</v>
      </c>
      <c r="F1587" s="3" t="s">
        <v>538</v>
      </c>
      <c r="G1587" s="3" t="s">
        <v>31</v>
      </c>
      <c r="H1587" s="3" t="s">
        <v>32</v>
      </c>
      <c r="I1587" s="3" t="s">
        <v>33</v>
      </c>
      <c r="J1587" s="3" t="s">
        <v>31</v>
      </c>
      <c r="K1587" s="3" t="s">
        <v>34</v>
      </c>
      <c r="L1587" s="3" t="s">
        <v>31</v>
      </c>
      <c r="M1587" t="b">
        <v>1</v>
      </c>
      <c r="N1587" s="3" t="s">
        <v>35</v>
      </c>
      <c r="O1587" s="3" t="s">
        <v>538</v>
      </c>
      <c r="P1587" s="3" t="s">
        <v>538</v>
      </c>
      <c r="Q1587" s="3" t="s">
        <v>36</v>
      </c>
      <c r="R1587" s="3" t="s">
        <v>539</v>
      </c>
      <c r="S1587" s="3"/>
      <c r="T1587" s="2">
        <v>2072</v>
      </c>
      <c r="U1587" s="3" t="s">
        <v>31</v>
      </c>
      <c r="V1587" s="3"/>
      <c r="W1587" s="3" t="s">
        <v>39</v>
      </c>
      <c r="X1587" s="3" t="s">
        <v>40</v>
      </c>
      <c r="Y1587" s="3"/>
      <c r="Z1587" s="3">
        <v>3687</v>
      </c>
      <c r="AA1587" s="3" t="s">
        <v>43</v>
      </c>
    </row>
    <row r="1588" spans="1:27" x14ac:dyDescent="0.2">
      <c r="A1588" s="5">
        <v>4424</v>
      </c>
      <c r="B1588">
        <v>41635</v>
      </c>
      <c r="C1588" s="3"/>
      <c r="D1588" s="3" t="s">
        <v>2805</v>
      </c>
      <c r="E1588" s="3" t="s">
        <v>57</v>
      </c>
      <c r="F1588" s="3" t="s">
        <v>58</v>
      </c>
      <c r="G1588" s="3" t="s">
        <v>31</v>
      </c>
      <c r="H1588" s="3" t="s">
        <v>60</v>
      </c>
      <c r="I1588" s="3" t="s">
        <v>57</v>
      </c>
      <c r="J1588" s="3" t="s">
        <v>31</v>
      </c>
      <c r="K1588" s="3" t="s">
        <v>34</v>
      </c>
      <c r="L1588" s="3" t="s">
        <v>31</v>
      </c>
      <c r="M1588" t="b">
        <v>1</v>
      </c>
      <c r="N1588" s="3" t="s">
        <v>35</v>
      </c>
      <c r="O1588" s="3" t="s">
        <v>58</v>
      </c>
      <c r="P1588" s="3" t="s">
        <v>61</v>
      </c>
      <c r="Q1588" s="3" t="s">
        <v>62</v>
      </c>
      <c r="R1588" s="3" t="s">
        <v>63</v>
      </c>
      <c r="S1588" s="3"/>
      <c r="T1588" s="2">
        <v>2072</v>
      </c>
      <c r="U1588" s="3" t="s">
        <v>31</v>
      </c>
      <c r="V1588" s="3"/>
      <c r="W1588" s="3" t="s">
        <v>39</v>
      </c>
      <c r="X1588" s="3" t="s">
        <v>40</v>
      </c>
      <c r="Y1588" s="3"/>
      <c r="Z1588" s="3"/>
      <c r="AA1588" s="3" t="s">
        <v>41</v>
      </c>
    </row>
    <row r="1589" spans="1:27" x14ac:dyDescent="0.2">
      <c r="A1589" s="5">
        <v>4425</v>
      </c>
      <c r="B1589">
        <v>41118</v>
      </c>
      <c r="C1589" s="3"/>
      <c r="D1589" s="3" t="s">
        <v>2806</v>
      </c>
      <c r="E1589" s="3" t="s">
        <v>111</v>
      </c>
      <c r="F1589" s="3" t="s">
        <v>112</v>
      </c>
      <c r="G1589" s="3" t="s">
        <v>113</v>
      </c>
      <c r="H1589" s="3" t="s">
        <v>32</v>
      </c>
      <c r="I1589" s="3" t="s">
        <v>113</v>
      </c>
      <c r="J1589" s="3" t="s">
        <v>48</v>
      </c>
      <c r="K1589" s="3" t="s">
        <v>114</v>
      </c>
      <c r="L1589" s="3" t="s">
        <v>115</v>
      </c>
      <c r="M1589" t="b">
        <v>1</v>
      </c>
      <c r="N1589" s="3" t="s">
        <v>73</v>
      </c>
      <c r="O1589" s="3" t="s">
        <v>112</v>
      </c>
      <c r="P1589" s="3" t="s">
        <v>112</v>
      </c>
      <c r="Q1589" s="3" t="s">
        <v>116</v>
      </c>
      <c r="R1589" s="3" t="s">
        <v>116</v>
      </c>
      <c r="S1589" s="3"/>
      <c r="T1589" s="2">
        <v>3000</v>
      </c>
      <c r="U1589" s="3" t="s">
        <v>115</v>
      </c>
      <c r="V1589" s="3"/>
      <c r="W1589" s="3" t="s">
        <v>39</v>
      </c>
      <c r="X1589" s="3" t="s">
        <v>40</v>
      </c>
      <c r="Y1589" s="3"/>
      <c r="Z1589" s="3">
        <v>4268</v>
      </c>
      <c r="AA1589" s="3" t="s">
        <v>221</v>
      </c>
    </row>
    <row r="1590" spans="1:27" x14ac:dyDescent="0.2">
      <c r="A1590" s="5">
        <v>4426</v>
      </c>
      <c r="B1590">
        <v>41642</v>
      </c>
      <c r="C1590" s="3"/>
      <c r="D1590" s="3" t="s">
        <v>2807</v>
      </c>
      <c r="E1590" s="3" t="s">
        <v>91</v>
      </c>
      <c r="F1590" s="3" t="s">
        <v>92</v>
      </c>
      <c r="G1590" s="3" t="s">
        <v>100</v>
      </c>
      <c r="H1590" s="3" t="s">
        <v>32</v>
      </c>
      <c r="I1590" s="3" t="s">
        <v>100</v>
      </c>
      <c r="J1590" s="3" t="s">
        <v>48</v>
      </c>
      <c r="K1590" s="3" t="s">
        <v>101</v>
      </c>
      <c r="L1590" s="3" t="s">
        <v>95</v>
      </c>
      <c r="M1590" t="b">
        <v>1</v>
      </c>
      <c r="N1590" s="3" t="s">
        <v>84</v>
      </c>
      <c r="O1590" s="3" t="s">
        <v>92</v>
      </c>
      <c r="P1590" s="3" t="s">
        <v>92</v>
      </c>
      <c r="Q1590" s="3" t="s">
        <v>36</v>
      </c>
      <c r="R1590" s="3" t="s">
        <v>74</v>
      </c>
      <c r="S1590" s="3"/>
      <c r="T1590" s="2">
        <v>4024</v>
      </c>
      <c r="U1590" s="3" t="s">
        <v>95</v>
      </c>
      <c r="V1590" s="3"/>
      <c r="W1590" s="3" t="s">
        <v>39</v>
      </c>
      <c r="X1590" s="3" t="s">
        <v>40</v>
      </c>
      <c r="Y1590" s="3"/>
      <c r="Z1590" s="3"/>
      <c r="AA1590" s="3" t="s">
        <v>41</v>
      </c>
    </row>
    <row r="1591" spans="1:27" x14ac:dyDescent="0.2">
      <c r="A1591" s="5">
        <v>4427</v>
      </c>
      <c r="B1591">
        <v>41626</v>
      </c>
      <c r="C1591" s="3" t="s">
        <v>2808</v>
      </c>
      <c r="D1591" s="3" t="s">
        <v>2809</v>
      </c>
      <c r="E1591" s="3" t="s">
        <v>240</v>
      </c>
      <c r="F1591" s="3" t="s">
        <v>241</v>
      </c>
      <c r="G1591" s="3" t="s">
        <v>242</v>
      </c>
      <c r="H1591" s="3" t="s">
        <v>32</v>
      </c>
      <c r="I1591" s="3" t="s">
        <v>242</v>
      </c>
      <c r="J1591" s="3" t="s">
        <v>48</v>
      </c>
      <c r="K1591" s="3" t="s">
        <v>243</v>
      </c>
      <c r="L1591" s="3" t="s">
        <v>244</v>
      </c>
      <c r="M1591" t="b">
        <v>1</v>
      </c>
      <c r="N1591" s="3" t="s">
        <v>139</v>
      </c>
      <c r="O1591" s="3" t="s">
        <v>241</v>
      </c>
      <c r="P1591" s="3" t="s">
        <v>241</v>
      </c>
      <c r="Q1591" s="3" t="s">
        <v>36</v>
      </c>
      <c r="R1591" s="3" t="s">
        <v>54</v>
      </c>
      <c r="S1591" s="3"/>
      <c r="T1591" s="2">
        <v>8016</v>
      </c>
      <c r="U1591" s="3" t="s">
        <v>244</v>
      </c>
      <c r="V1591" s="3"/>
      <c r="W1591" s="3" t="s">
        <v>39</v>
      </c>
      <c r="X1591" s="3" t="s">
        <v>40</v>
      </c>
      <c r="Y1591" s="3"/>
      <c r="Z1591" s="3">
        <v>2502</v>
      </c>
      <c r="AA1591" s="3" t="s">
        <v>639</v>
      </c>
    </row>
    <row r="1592" spans="1:27" x14ac:dyDescent="0.2">
      <c r="A1592" s="5">
        <v>4428</v>
      </c>
      <c r="B1592">
        <v>41353</v>
      </c>
      <c r="C1592" s="3"/>
      <c r="D1592" s="3" t="s">
        <v>2810</v>
      </c>
      <c r="E1592" s="3" t="s">
        <v>119</v>
      </c>
      <c r="F1592" s="3" t="s">
        <v>120</v>
      </c>
      <c r="G1592" s="3" t="s">
        <v>113</v>
      </c>
      <c r="H1592" s="3" t="s">
        <v>256</v>
      </c>
      <c r="I1592" s="3" t="s">
        <v>113</v>
      </c>
      <c r="J1592" s="3" t="s">
        <v>48</v>
      </c>
      <c r="K1592" s="3" t="s">
        <v>114</v>
      </c>
      <c r="L1592" s="3" t="s">
        <v>115</v>
      </c>
      <c r="M1592" t="b">
        <v>1</v>
      </c>
      <c r="N1592" s="3" t="s">
        <v>73</v>
      </c>
      <c r="O1592" s="3" t="s">
        <v>120</v>
      </c>
      <c r="P1592" s="3" t="s">
        <v>120</v>
      </c>
      <c r="Q1592" s="3" t="s">
        <v>36</v>
      </c>
      <c r="R1592" s="3" t="s">
        <v>74</v>
      </c>
      <c r="S1592" s="3"/>
      <c r="T1592" s="2">
        <v>3000</v>
      </c>
      <c r="U1592" s="3" t="s">
        <v>814</v>
      </c>
      <c r="V1592" s="3"/>
      <c r="W1592" s="3" t="s">
        <v>39</v>
      </c>
      <c r="X1592" s="3" t="s">
        <v>40</v>
      </c>
      <c r="Y1592" s="3"/>
      <c r="Z1592" s="3"/>
      <c r="AA1592" s="3" t="s">
        <v>41</v>
      </c>
    </row>
    <row r="1593" spans="1:27" x14ac:dyDescent="0.2">
      <c r="A1593" s="5">
        <v>4429</v>
      </c>
      <c r="C1593" s="3" t="s">
        <v>2811</v>
      </c>
      <c r="D1593" s="3" t="s">
        <v>2812</v>
      </c>
      <c r="E1593" s="3" t="s">
        <v>119</v>
      </c>
      <c r="F1593" s="3" t="s">
        <v>120</v>
      </c>
      <c r="G1593" s="3" t="s">
        <v>113</v>
      </c>
      <c r="H1593" s="3" t="s">
        <v>256</v>
      </c>
      <c r="I1593" s="3" t="s">
        <v>113</v>
      </c>
      <c r="J1593" s="3" t="s">
        <v>48</v>
      </c>
      <c r="K1593" s="3" t="s">
        <v>114</v>
      </c>
      <c r="L1593" s="3" t="s">
        <v>115</v>
      </c>
      <c r="M1593" t="b">
        <v>1</v>
      </c>
      <c r="N1593" s="3" t="s">
        <v>73</v>
      </c>
      <c r="O1593" s="3" t="s">
        <v>120</v>
      </c>
      <c r="P1593" s="3" t="s">
        <v>120</v>
      </c>
      <c r="Q1593" s="3" t="s">
        <v>36</v>
      </c>
      <c r="R1593" s="3" t="s">
        <v>74</v>
      </c>
      <c r="S1593" s="3"/>
      <c r="T1593" s="2"/>
      <c r="U1593" s="3" t="s">
        <v>814</v>
      </c>
      <c r="V1593" s="3"/>
      <c r="W1593" s="3" t="s">
        <v>39</v>
      </c>
      <c r="X1593" s="3" t="s">
        <v>40</v>
      </c>
      <c r="Y1593" s="3"/>
      <c r="Z1593" s="3"/>
      <c r="AA1593" s="3" t="s">
        <v>41</v>
      </c>
    </row>
    <row r="1594" spans="1:27" x14ac:dyDescent="0.2">
      <c r="A1594" s="5">
        <v>4430</v>
      </c>
      <c r="B1594">
        <v>41714</v>
      </c>
      <c r="C1594" s="3" t="s">
        <v>2813</v>
      </c>
      <c r="D1594" s="3" t="s">
        <v>2814</v>
      </c>
      <c r="E1594" s="3" t="s">
        <v>123</v>
      </c>
      <c r="F1594" s="3" t="s">
        <v>136</v>
      </c>
      <c r="G1594" s="3" t="s">
        <v>235</v>
      </c>
      <c r="H1594" s="3" t="s">
        <v>32</v>
      </c>
      <c r="I1594" s="3" t="s">
        <v>236</v>
      </c>
      <c r="J1594" s="3" t="s">
        <v>48</v>
      </c>
      <c r="K1594" s="3" t="s">
        <v>237</v>
      </c>
      <c r="L1594" s="3" t="s">
        <v>83</v>
      </c>
      <c r="M1594" t="b">
        <v>1</v>
      </c>
      <c r="N1594" s="3" t="s">
        <v>139</v>
      </c>
      <c r="O1594" s="3" t="s">
        <v>136</v>
      </c>
      <c r="P1594" s="3" t="s">
        <v>140</v>
      </c>
      <c r="Q1594" s="3" t="s">
        <v>36</v>
      </c>
      <c r="R1594" s="3" t="s">
        <v>74</v>
      </c>
      <c r="S1594" s="3"/>
      <c r="T1594" s="2">
        <v>6009</v>
      </c>
      <c r="U1594" s="3" t="s">
        <v>83</v>
      </c>
      <c r="V1594" s="3"/>
      <c r="W1594" s="3" t="s">
        <v>39</v>
      </c>
      <c r="X1594" s="3" t="s">
        <v>40</v>
      </c>
      <c r="Y1594" s="3"/>
      <c r="Z1594" s="3">
        <v>2227</v>
      </c>
      <c r="AA1594" s="3" t="s">
        <v>221</v>
      </c>
    </row>
    <row r="1595" spans="1:27" x14ac:dyDescent="0.2">
      <c r="A1595" s="5">
        <v>4431</v>
      </c>
      <c r="B1595">
        <v>41634</v>
      </c>
      <c r="C1595" s="3"/>
      <c r="D1595" s="3" t="s">
        <v>2815</v>
      </c>
      <c r="E1595" s="3" t="s">
        <v>346</v>
      </c>
      <c r="F1595" s="3" t="s">
        <v>347</v>
      </c>
      <c r="G1595" s="3" t="s">
        <v>31</v>
      </c>
      <c r="H1595" s="3" t="s">
        <v>32</v>
      </c>
      <c r="I1595" s="3" t="s">
        <v>33</v>
      </c>
      <c r="J1595" s="3" t="s">
        <v>31</v>
      </c>
      <c r="K1595" s="3" t="s">
        <v>34</v>
      </c>
      <c r="L1595" s="3" t="s">
        <v>31</v>
      </c>
      <c r="M1595" t="b">
        <v>1</v>
      </c>
      <c r="N1595" s="3" t="s">
        <v>84</v>
      </c>
      <c r="O1595" s="3" t="s">
        <v>347</v>
      </c>
      <c r="P1595" s="3" t="s">
        <v>347</v>
      </c>
      <c r="Q1595" s="3" t="s">
        <v>116</v>
      </c>
      <c r="R1595" s="3" t="s">
        <v>149</v>
      </c>
      <c r="S1595" s="3"/>
      <c r="T1595" s="2">
        <v>2072</v>
      </c>
      <c r="U1595" s="3" t="s">
        <v>31</v>
      </c>
      <c r="V1595" s="3"/>
      <c r="W1595" s="3" t="s">
        <v>39</v>
      </c>
      <c r="X1595" s="3" t="s">
        <v>40</v>
      </c>
      <c r="Y1595" s="3"/>
      <c r="Z1595" s="3"/>
      <c r="AA1595" s="3" t="s">
        <v>41</v>
      </c>
    </row>
    <row r="1596" spans="1:27" x14ac:dyDescent="0.2">
      <c r="A1596" s="5">
        <v>4433</v>
      </c>
      <c r="B1596">
        <v>41364</v>
      </c>
      <c r="C1596" s="3" t="s">
        <v>2816</v>
      </c>
      <c r="D1596" s="3" t="s">
        <v>2817</v>
      </c>
      <c r="E1596" s="3" t="s">
        <v>91</v>
      </c>
      <c r="F1596" s="3" t="s">
        <v>92</v>
      </c>
      <c r="G1596" s="3" t="s">
        <v>959</v>
      </c>
      <c r="H1596" s="3" t="s">
        <v>256</v>
      </c>
      <c r="I1596" s="3" t="s">
        <v>959</v>
      </c>
      <c r="J1596" s="3" t="s">
        <v>81</v>
      </c>
      <c r="K1596" s="3" t="s">
        <v>258</v>
      </c>
      <c r="L1596" s="3" t="s">
        <v>95</v>
      </c>
      <c r="M1596" t="b">
        <v>0</v>
      </c>
      <c r="N1596" s="3" t="s">
        <v>84</v>
      </c>
      <c r="O1596" s="3" t="s">
        <v>92</v>
      </c>
      <c r="P1596" s="3" t="s">
        <v>92</v>
      </c>
      <c r="Q1596" s="3" t="s">
        <v>36</v>
      </c>
      <c r="R1596" s="3" t="s">
        <v>74</v>
      </c>
      <c r="S1596" s="3"/>
      <c r="T1596" s="2">
        <v>4092</v>
      </c>
      <c r="U1596" s="3" t="s">
        <v>95</v>
      </c>
      <c r="V1596" s="3"/>
      <c r="W1596" s="3" t="s">
        <v>39</v>
      </c>
      <c r="X1596" s="3" t="s">
        <v>40</v>
      </c>
      <c r="Y1596" s="3"/>
      <c r="Z1596" s="3">
        <v>3919</v>
      </c>
      <c r="AA1596" s="3" t="s">
        <v>221</v>
      </c>
    </row>
    <row r="1597" spans="1:27" x14ac:dyDescent="0.2">
      <c r="A1597" s="5">
        <v>4434</v>
      </c>
      <c r="B1597">
        <v>41853</v>
      </c>
      <c r="C1597" s="3"/>
      <c r="D1597" s="3" t="s">
        <v>2818</v>
      </c>
      <c r="E1597" s="3" t="s">
        <v>91</v>
      </c>
      <c r="F1597" s="3" t="s">
        <v>92</v>
      </c>
      <c r="G1597" s="3" t="s">
        <v>959</v>
      </c>
      <c r="H1597" s="3" t="s">
        <v>256</v>
      </c>
      <c r="I1597" s="3" t="s">
        <v>959</v>
      </c>
      <c r="J1597" s="3" t="s">
        <v>81</v>
      </c>
      <c r="K1597" s="3" t="s">
        <v>258</v>
      </c>
      <c r="L1597" s="3" t="s">
        <v>95</v>
      </c>
      <c r="M1597" t="b">
        <v>1</v>
      </c>
      <c r="N1597" s="3" t="s">
        <v>84</v>
      </c>
      <c r="O1597" s="3" t="s">
        <v>92</v>
      </c>
      <c r="P1597" s="3" t="s">
        <v>92</v>
      </c>
      <c r="Q1597" s="3" t="s">
        <v>36</v>
      </c>
      <c r="R1597" s="3" t="s">
        <v>74</v>
      </c>
      <c r="S1597" s="3"/>
      <c r="T1597" s="2">
        <v>4092</v>
      </c>
      <c r="U1597" s="3" t="s">
        <v>95</v>
      </c>
      <c r="V1597" s="3"/>
      <c r="W1597" s="3" t="s">
        <v>39</v>
      </c>
      <c r="X1597" s="3" t="s">
        <v>40</v>
      </c>
      <c r="Y1597" s="3"/>
      <c r="Z1597" s="3">
        <v>3910</v>
      </c>
      <c r="AA1597" s="3" t="s">
        <v>221</v>
      </c>
    </row>
    <row r="1598" spans="1:27" x14ac:dyDescent="0.2">
      <c r="A1598" s="5">
        <v>4435</v>
      </c>
      <c r="C1598" s="3" t="s">
        <v>2819</v>
      </c>
      <c r="D1598" s="3" t="s">
        <v>2820</v>
      </c>
      <c r="E1598" s="3" t="s">
        <v>71</v>
      </c>
      <c r="F1598" s="3" t="s">
        <v>72</v>
      </c>
      <c r="G1598" s="3" t="s">
        <v>47</v>
      </c>
      <c r="H1598" s="3" t="s">
        <v>32</v>
      </c>
      <c r="I1598" s="3" t="s">
        <v>47</v>
      </c>
      <c r="J1598" s="3" t="s">
        <v>48</v>
      </c>
      <c r="K1598" s="3" t="s">
        <v>49</v>
      </c>
      <c r="L1598" s="3" t="s">
        <v>50</v>
      </c>
      <c r="M1598" t="b">
        <v>1</v>
      </c>
      <c r="N1598" s="3" t="s">
        <v>73</v>
      </c>
      <c r="O1598" s="3" t="s">
        <v>72</v>
      </c>
      <c r="P1598" s="3" t="s">
        <v>72</v>
      </c>
      <c r="Q1598" s="3" t="s">
        <v>36</v>
      </c>
      <c r="R1598" s="3" t="s">
        <v>74</v>
      </c>
      <c r="S1598" s="3"/>
      <c r="T1598" s="2"/>
      <c r="U1598" s="3" t="s">
        <v>50</v>
      </c>
      <c r="V1598" s="3"/>
      <c r="W1598" s="3" t="s">
        <v>39</v>
      </c>
      <c r="X1598" s="3" t="s">
        <v>40</v>
      </c>
      <c r="Y1598" s="3"/>
      <c r="Z1598" s="3"/>
      <c r="AA1598" s="3" t="s">
        <v>41</v>
      </c>
    </row>
    <row r="1599" spans="1:27" x14ac:dyDescent="0.2">
      <c r="A1599" s="5">
        <v>4436</v>
      </c>
      <c r="C1599" s="3" t="s">
        <v>2821</v>
      </c>
      <c r="D1599" s="3" t="s">
        <v>2822</v>
      </c>
      <c r="E1599" s="3" t="s">
        <v>46</v>
      </c>
      <c r="F1599" s="3" t="s">
        <v>46</v>
      </c>
      <c r="G1599" s="3"/>
      <c r="H1599" s="3" t="s">
        <v>32</v>
      </c>
      <c r="I1599" s="3" t="s">
        <v>33</v>
      </c>
      <c r="J1599" s="3" t="s">
        <v>31</v>
      </c>
      <c r="K1599" s="3" t="s">
        <v>34</v>
      </c>
      <c r="L1599" s="3" t="s">
        <v>31</v>
      </c>
      <c r="M1599" t="b">
        <v>1</v>
      </c>
      <c r="N1599" s="3" t="s">
        <v>46</v>
      </c>
      <c r="O1599" s="3" t="s">
        <v>46</v>
      </c>
      <c r="P1599" s="3" t="s">
        <v>46</v>
      </c>
      <c r="Q1599" s="3" t="s">
        <v>46</v>
      </c>
      <c r="R1599" s="3" t="s">
        <v>46</v>
      </c>
      <c r="S1599" s="3"/>
      <c r="T1599" s="2"/>
      <c r="U1599" s="3" t="s">
        <v>31</v>
      </c>
      <c r="V1599" s="3"/>
      <c r="W1599" s="3" t="s">
        <v>39</v>
      </c>
      <c r="X1599" s="3" t="s">
        <v>40</v>
      </c>
      <c r="Y1599" s="3"/>
      <c r="Z1599" s="3"/>
      <c r="AA1599" s="3" t="s">
        <v>41</v>
      </c>
    </row>
    <row r="1600" spans="1:27" x14ac:dyDescent="0.2">
      <c r="A1600" s="5">
        <v>4438</v>
      </c>
      <c r="B1600">
        <v>41537</v>
      </c>
      <c r="C1600" s="3" t="s">
        <v>2823</v>
      </c>
      <c r="D1600" s="3" t="s">
        <v>2824</v>
      </c>
      <c r="E1600" s="3" t="s">
        <v>1158</v>
      </c>
      <c r="F1600" s="3" t="s">
        <v>1907</v>
      </c>
      <c r="G1600" s="3" t="s">
        <v>956</v>
      </c>
      <c r="H1600" s="3" t="s">
        <v>256</v>
      </c>
      <c r="I1600" s="3" t="s">
        <v>956</v>
      </c>
      <c r="J1600" s="3" t="s">
        <v>48</v>
      </c>
      <c r="K1600" s="3" t="s">
        <v>258</v>
      </c>
      <c r="L1600" s="3" t="s">
        <v>83</v>
      </c>
      <c r="M1600" t="b">
        <v>1</v>
      </c>
      <c r="N1600" s="3" t="s">
        <v>139</v>
      </c>
      <c r="O1600" s="3" t="s">
        <v>1907</v>
      </c>
      <c r="P1600" s="3" t="s">
        <v>140</v>
      </c>
      <c r="Q1600" s="3" t="s">
        <v>36</v>
      </c>
      <c r="R1600" s="3" t="s">
        <v>74</v>
      </c>
      <c r="S1600" s="3"/>
      <c r="T1600" s="2">
        <v>6026</v>
      </c>
      <c r="U1600" s="3" t="s">
        <v>83</v>
      </c>
      <c r="V1600" s="3"/>
      <c r="W1600" s="3" t="s">
        <v>39</v>
      </c>
      <c r="X1600" s="3" t="s">
        <v>40</v>
      </c>
      <c r="Y1600" s="3"/>
      <c r="Z1600" s="3">
        <v>4085</v>
      </c>
      <c r="AA1600" s="3" t="s">
        <v>221</v>
      </c>
    </row>
    <row r="1601" spans="1:27" x14ac:dyDescent="0.2">
      <c r="A1601" s="5">
        <v>4440</v>
      </c>
      <c r="B1601">
        <v>40870</v>
      </c>
      <c r="C1601" s="3"/>
      <c r="D1601" s="3" t="s">
        <v>2825</v>
      </c>
      <c r="E1601" s="3" t="s">
        <v>91</v>
      </c>
      <c r="F1601" s="3" t="s">
        <v>92</v>
      </c>
      <c r="G1601" s="3" t="s">
        <v>959</v>
      </c>
      <c r="H1601" s="3" t="s">
        <v>256</v>
      </c>
      <c r="I1601" s="3" t="s">
        <v>959</v>
      </c>
      <c r="J1601" s="3" t="s">
        <v>81</v>
      </c>
      <c r="K1601" s="3" t="s">
        <v>258</v>
      </c>
      <c r="L1601" s="3" t="s">
        <v>95</v>
      </c>
      <c r="M1601" t="b">
        <v>1</v>
      </c>
      <c r="N1601" s="3" t="s">
        <v>84</v>
      </c>
      <c r="O1601" s="3" t="s">
        <v>92</v>
      </c>
      <c r="P1601" s="3" t="s">
        <v>92</v>
      </c>
      <c r="Q1601" s="3" t="s">
        <v>36</v>
      </c>
      <c r="R1601" s="3" t="s">
        <v>74</v>
      </c>
      <c r="S1601" s="3"/>
      <c r="T1601" s="2">
        <v>4092</v>
      </c>
      <c r="U1601" s="3" t="s">
        <v>95</v>
      </c>
      <c r="V1601" s="3"/>
      <c r="W1601" s="3" t="s">
        <v>39</v>
      </c>
      <c r="X1601" s="3" t="s">
        <v>40</v>
      </c>
      <c r="Y1601" s="3"/>
      <c r="Z1601" s="3"/>
      <c r="AA1601" s="3" t="s">
        <v>41</v>
      </c>
    </row>
    <row r="1602" spans="1:27" x14ac:dyDescent="0.2">
      <c r="A1602" s="5">
        <v>4441</v>
      </c>
      <c r="B1602">
        <v>41649</v>
      </c>
      <c r="C1602" s="3"/>
      <c r="D1602" s="3" t="s">
        <v>961</v>
      </c>
      <c r="E1602" s="3" t="s">
        <v>78</v>
      </c>
      <c r="F1602" s="3" t="s">
        <v>273</v>
      </c>
      <c r="G1602" s="3" t="s">
        <v>959</v>
      </c>
      <c r="H1602" s="3" t="s">
        <v>256</v>
      </c>
      <c r="I1602" s="3" t="s">
        <v>959</v>
      </c>
      <c r="J1602" s="3" t="s">
        <v>81</v>
      </c>
      <c r="K1602" s="3" t="s">
        <v>258</v>
      </c>
      <c r="L1602" s="3" t="s">
        <v>95</v>
      </c>
      <c r="M1602" t="b">
        <v>1</v>
      </c>
      <c r="N1602" s="3" t="s">
        <v>84</v>
      </c>
      <c r="O1602" s="3" t="s">
        <v>273</v>
      </c>
      <c r="P1602" s="3" t="s">
        <v>868</v>
      </c>
      <c r="Q1602" s="3" t="s">
        <v>116</v>
      </c>
      <c r="R1602" s="3" t="s">
        <v>1665</v>
      </c>
      <c r="S1602" s="3"/>
      <c r="T1602" s="2">
        <v>4092</v>
      </c>
      <c r="U1602" s="3" t="s">
        <v>95</v>
      </c>
      <c r="V1602" s="3"/>
      <c r="W1602" s="3" t="s">
        <v>39</v>
      </c>
      <c r="X1602" s="3" t="s">
        <v>40</v>
      </c>
      <c r="Y1602" s="3"/>
      <c r="Z1602" s="3"/>
      <c r="AA1602" s="3" t="s">
        <v>41</v>
      </c>
    </row>
    <row r="1603" spans="1:27" x14ac:dyDescent="0.2">
      <c r="A1603" s="5">
        <v>4442</v>
      </c>
      <c r="B1603">
        <v>40300</v>
      </c>
      <c r="C1603" s="3"/>
      <c r="D1603" s="3" t="s">
        <v>2826</v>
      </c>
      <c r="E1603" s="3" t="s">
        <v>78</v>
      </c>
      <c r="F1603" s="3" t="s">
        <v>273</v>
      </c>
      <c r="G1603" s="3" t="s">
        <v>959</v>
      </c>
      <c r="H1603" s="3" t="s">
        <v>256</v>
      </c>
      <c r="I1603" s="3" t="s">
        <v>959</v>
      </c>
      <c r="J1603" s="3" t="s">
        <v>81</v>
      </c>
      <c r="K1603" s="3" t="s">
        <v>258</v>
      </c>
      <c r="L1603" s="3" t="s">
        <v>95</v>
      </c>
      <c r="M1603" t="b">
        <v>1</v>
      </c>
      <c r="N1603" s="3" t="s">
        <v>84</v>
      </c>
      <c r="O1603" s="3" t="s">
        <v>273</v>
      </c>
      <c r="P1603" s="3" t="s">
        <v>868</v>
      </c>
      <c r="Q1603" s="3" t="s">
        <v>116</v>
      </c>
      <c r="R1603" s="3" t="s">
        <v>1665</v>
      </c>
      <c r="S1603" s="3"/>
      <c r="T1603" s="2">
        <v>4092</v>
      </c>
      <c r="U1603" s="3" t="s">
        <v>95</v>
      </c>
      <c r="V1603" s="3"/>
      <c r="W1603" s="3" t="s">
        <v>39</v>
      </c>
      <c r="X1603" s="3" t="s">
        <v>40</v>
      </c>
      <c r="Y1603" s="3"/>
      <c r="Z1603" s="3"/>
      <c r="AA1603" s="3" t="s">
        <v>41</v>
      </c>
    </row>
    <row r="1604" spans="1:27" x14ac:dyDescent="0.2">
      <c r="A1604" s="5">
        <v>4443</v>
      </c>
      <c r="B1604">
        <v>41367</v>
      </c>
      <c r="C1604" s="3"/>
      <c r="D1604" s="3" t="s">
        <v>2827</v>
      </c>
      <c r="E1604" s="3" t="s">
        <v>78</v>
      </c>
      <c r="F1604" s="3" t="s">
        <v>273</v>
      </c>
      <c r="G1604" s="3" t="s">
        <v>959</v>
      </c>
      <c r="H1604" s="3" t="s">
        <v>256</v>
      </c>
      <c r="I1604" s="3" t="s">
        <v>959</v>
      </c>
      <c r="J1604" s="3" t="s">
        <v>81</v>
      </c>
      <c r="K1604" s="3" t="s">
        <v>258</v>
      </c>
      <c r="L1604" s="3" t="s">
        <v>95</v>
      </c>
      <c r="M1604" t="b">
        <v>1</v>
      </c>
      <c r="N1604" s="3" t="s">
        <v>84</v>
      </c>
      <c r="O1604" s="3" t="s">
        <v>273</v>
      </c>
      <c r="P1604" s="3" t="s">
        <v>868</v>
      </c>
      <c r="Q1604" s="3" t="s">
        <v>116</v>
      </c>
      <c r="R1604" s="3" t="s">
        <v>1665</v>
      </c>
      <c r="S1604" s="3"/>
      <c r="T1604" s="2">
        <v>4092</v>
      </c>
      <c r="U1604" s="3" t="s">
        <v>95</v>
      </c>
      <c r="V1604" s="3"/>
      <c r="W1604" s="3" t="s">
        <v>39</v>
      </c>
      <c r="X1604" s="3" t="s">
        <v>40</v>
      </c>
      <c r="Y1604" s="3"/>
      <c r="Z1604" s="3"/>
      <c r="AA1604" s="3" t="s">
        <v>41</v>
      </c>
    </row>
    <row r="1605" spans="1:27" x14ac:dyDescent="0.2">
      <c r="A1605" s="5">
        <v>4445</v>
      </c>
      <c r="B1605">
        <v>41533</v>
      </c>
      <c r="C1605" s="3" t="s">
        <v>2828</v>
      </c>
      <c r="D1605" s="3" t="s">
        <v>2829</v>
      </c>
      <c r="E1605" s="3" t="s">
        <v>1158</v>
      </c>
      <c r="F1605" s="3" t="s">
        <v>1907</v>
      </c>
      <c r="G1605" s="3" t="s">
        <v>956</v>
      </c>
      <c r="H1605" s="3" t="s">
        <v>256</v>
      </c>
      <c r="I1605" s="3" t="s">
        <v>956</v>
      </c>
      <c r="J1605" s="3" t="s">
        <v>48</v>
      </c>
      <c r="K1605" s="3" t="s">
        <v>258</v>
      </c>
      <c r="L1605" s="3" t="s">
        <v>83</v>
      </c>
      <c r="M1605" t="b">
        <v>1</v>
      </c>
      <c r="N1605" s="3" t="s">
        <v>139</v>
      </c>
      <c r="O1605" s="3" t="s">
        <v>1907</v>
      </c>
      <c r="P1605" s="3" t="s">
        <v>140</v>
      </c>
      <c r="Q1605" s="3" t="s">
        <v>36</v>
      </c>
      <c r="R1605" s="3" t="s">
        <v>74</v>
      </c>
      <c r="S1605" s="3"/>
      <c r="T1605" s="2"/>
      <c r="U1605" s="3" t="s">
        <v>83</v>
      </c>
      <c r="V1605" s="3"/>
      <c r="W1605" s="3" t="s">
        <v>39</v>
      </c>
      <c r="X1605" s="3" t="s">
        <v>40</v>
      </c>
      <c r="Y1605" s="3"/>
      <c r="Z1605" s="3">
        <v>4087</v>
      </c>
      <c r="AA1605" s="3" t="s">
        <v>221</v>
      </c>
    </row>
    <row r="1606" spans="1:27" x14ac:dyDescent="0.2">
      <c r="A1606" s="5">
        <v>4446</v>
      </c>
      <c r="B1606">
        <v>41534</v>
      </c>
      <c r="C1606" s="3" t="s">
        <v>2830</v>
      </c>
      <c r="D1606" s="3" t="s">
        <v>2831</v>
      </c>
      <c r="E1606" s="3" t="s">
        <v>2832</v>
      </c>
      <c r="F1606" s="3" t="s">
        <v>2833</v>
      </c>
      <c r="G1606" s="3" t="s">
        <v>956</v>
      </c>
      <c r="H1606" s="3" t="s">
        <v>256</v>
      </c>
      <c r="I1606" s="3" t="s">
        <v>956</v>
      </c>
      <c r="J1606" s="3" t="s">
        <v>48</v>
      </c>
      <c r="K1606" s="3" t="s">
        <v>258</v>
      </c>
      <c r="L1606" s="3" t="s">
        <v>83</v>
      </c>
      <c r="M1606" t="b">
        <v>0</v>
      </c>
      <c r="N1606" s="3" t="s">
        <v>35</v>
      </c>
      <c r="O1606" s="3" t="s">
        <v>2833</v>
      </c>
      <c r="P1606" s="3" t="s">
        <v>2834</v>
      </c>
      <c r="Q1606" s="3" t="s">
        <v>36</v>
      </c>
      <c r="R1606" s="3" t="s">
        <v>37</v>
      </c>
      <c r="S1606" s="3"/>
      <c r="T1606" s="2">
        <v>6026</v>
      </c>
      <c r="U1606" s="3" t="s">
        <v>83</v>
      </c>
      <c r="V1606" s="3"/>
      <c r="W1606" s="3" t="s">
        <v>39</v>
      </c>
      <c r="X1606" s="3" t="s">
        <v>40</v>
      </c>
      <c r="Y1606" s="3"/>
      <c r="Z1606" s="3">
        <v>4083</v>
      </c>
      <c r="AA1606" s="3" t="s">
        <v>2835</v>
      </c>
    </row>
    <row r="1607" spans="1:27" x14ac:dyDescent="0.2">
      <c r="A1607" s="5">
        <v>4447</v>
      </c>
      <c r="B1607">
        <v>41535</v>
      </c>
      <c r="C1607" s="3" t="s">
        <v>2836</v>
      </c>
      <c r="D1607" s="3" t="s">
        <v>2837</v>
      </c>
      <c r="E1607" s="3" t="s">
        <v>1158</v>
      </c>
      <c r="F1607" s="3" t="s">
        <v>1907</v>
      </c>
      <c r="G1607" s="3" t="s">
        <v>956</v>
      </c>
      <c r="H1607" s="3" t="s">
        <v>256</v>
      </c>
      <c r="I1607" s="3" t="s">
        <v>956</v>
      </c>
      <c r="J1607" s="3" t="s">
        <v>48</v>
      </c>
      <c r="K1607" s="3" t="s">
        <v>258</v>
      </c>
      <c r="L1607" s="3" t="s">
        <v>83</v>
      </c>
      <c r="M1607" t="b">
        <v>1</v>
      </c>
      <c r="N1607" s="3" t="s">
        <v>139</v>
      </c>
      <c r="O1607" s="3" t="s">
        <v>1907</v>
      </c>
      <c r="P1607" s="3" t="s">
        <v>140</v>
      </c>
      <c r="Q1607" s="3" t="s">
        <v>36</v>
      </c>
      <c r="R1607" s="3" t="s">
        <v>74</v>
      </c>
      <c r="S1607" s="3"/>
      <c r="T1607" s="2"/>
      <c r="U1607" s="3" t="s">
        <v>83</v>
      </c>
      <c r="V1607" s="3"/>
      <c r="W1607" s="3" t="s">
        <v>39</v>
      </c>
      <c r="X1607" s="3" t="s">
        <v>40</v>
      </c>
      <c r="Y1607" s="3"/>
      <c r="Z1607" s="3">
        <v>4088</v>
      </c>
      <c r="AA1607" s="3" t="s">
        <v>221</v>
      </c>
    </row>
    <row r="1608" spans="1:27" x14ac:dyDescent="0.2">
      <c r="A1608" s="5">
        <v>4451</v>
      </c>
      <c r="B1608">
        <v>41536</v>
      </c>
      <c r="C1608" s="3" t="s">
        <v>2838</v>
      </c>
      <c r="D1608" s="3" t="s">
        <v>2839</v>
      </c>
      <c r="E1608" s="3" t="s">
        <v>2832</v>
      </c>
      <c r="F1608" s="3" t="s">
        <v>2833</v>
      </c>
      <c r="G1608" s="3" t="s">
        <v>956</v>
      </c>
      <c r="H1608" s="3" t="s">
        <v>256</v>
      </c>
      <c r="I1608" s="3" t="s">
        <v>956</v>
      </c>
      <c r="J1608" s="3" t="s">
        <v>48</v>
      </c>
      <c r="K1608" s="3" t="s">
        <v>258</v>
      </c>
      <c r="L1608" s="3" t="s">
        <v>83</v>
      </c>
      <c r="M1608" t="b">
        <v>0</v>
      </c>
      <c r="N1608" s="3" t="s">
        <v>35</v>
      </c>
      <c r="O1608" s="3" t="s">
        <v>2833</v>
      </c>
      <c r="P1608" s="3" t="s">
        <v>2834</v>
      </c>
      <c r="Q1608" s="3" t="s">
        <v>36</v>
      </c>
      <c r="R1608" s="3" t="s">
        <v>37</v>
      </c>
      <c r="S1608" s="3"/>
      <c r="T1608" s="2">
        <v>6027</v>
      </c>
      <c r="U1608" s="3" t="s">
        <v>83</v>
      </c>
      <c r="V1608" s="3"/>
      <c r="W1608" s="3" t="s">
        <v>39</v>
      </c>
      <c r="X1608" s="3" t="s">
        <v>40</v>
      </c>
      <c r="Y1608" s="3"/>
      <c r="Z1608" s="3">
        <v>4084</v>
      </c>
      <c r="AA1608" s="3" t="s">
        <v>2835</v>
      </c>
    </row>
    <row r="1609" spans="1:27" x14ac:dyDescent="0.2">
      <c r="A1609" s="5">
        <v>4452</v>
      </c>
      <c r="B1609">
        <v>41564</v>
      </c>
      <c r="C1609" s="3" t="s">
        <v>2840</v>
      </c>
      <c r="D1609" s="3" t="s">
        <v>2841</v>
      </c>
      <c r="E1609" s="3" t="s">
        <v>1158</v>
      </c>
      <c r="F1609" s="3" t="s">
        <v>1907</v>
      </c>
      <c r="G1609" s="3" t="s">
        <v>956</v>
      </c>
      <c r="H1609" s="3" t="s">
        <v>256</v>
      </c>
      <c r="I1609" s="3" t="s">
        <v>956</v>
      </c>
      <c r="J1609" s="3" t="s">
        <v>48</v>
      </c>
      <c r="K1609" s="3" t="s">
        <v>258</v>
      </c>
      <c r="L1609" s="3" t="s">
        <v>83</v>
      </c>
      <c r="M1609" t="b">
        <v>1</v>
      </c>
      <c r="N1609" s="3" t="s">
        <v>139</v>
      </c>
      <c r="O1609" s="3" t="s">
        <v>1907</v>
      </c>
      <c r="P1609" s="3" t="s">
        <v>140</v>
      </c>
      <c r="Q1609" s="3" t="s">
        <v>36</v>
      </c>
      <c r="R1609" s="3" t="s">
        <v>74</v>
      </c>
      <c r="S1609" s="3"/>
      <c r="T1609" s="2">
        <v>6026</v>
      </c>
      <c r="U1609" s="3" t="s">
        <v>83</v>
      </c>
      <c r="V1609" s="3"/>
      <c r="W1609" s="3" t="s">
        <v>39</v>
      </c>
      <c r="X1609" s="3" t="s">
        <v>40</v>
      </c>
      <c r="Y1609" s="3"/>
      <c r="Z1609" s="3">
        <v>3957</v>
      </c>
      <c r="AA1609" s="3" t="s">
        <v>221</v>
      </c>
    </row>
    <row r="1610" spans="1:27" x14ac:dyDescent="0.2">
      <c r="A1610" s="5">
        <v>4453</v>
      </c>
      <c r="B1610">
        <v>42207</v>
      </c>
      <c r="C1610" s="3" t="s">
        <v>2842</v>
      </c>
      <c r="D1610" s="3" t="s">
        <v>2843</v>
      </c>
      <c r="E1610" s="3" t="s">
        <v>78</v>
      </c>
      <c r="F1610" s="3" t="s">
        <v>273</v>
      </c>
      <c r="G1610" s="3" t="s">
        <v>274</v>
      </c>
      <c r="H1610" s="3" t="s">
        <v>32</v>
      </c>
      <c r="I1610" s="3" t="s">
        <v>274</v>
      </c>
      <c r="J1610" s="3" t="s">
        <v>81</v>
      </c>
      <c r="K1610" s="3" t="s">
        <v>275</v>
      </c>
      <c r="L1610" s="3" t="s">
        <v>95</v>
      </c>
      <c r="M1610" t="b">
        <v>1</v>
      </c>
      <c r="N1610" s="3" t="s">
        <v>84</v>
      </c>
      <c r="O1610" s="3" t="s">
        <v>273</v>
      </c>
      <c r="P1610" s="3" t="s">
        <v>79</v>
      </c>
      <c r="Q1610" s="3" t="s">
        <v>116</v>
      </c>
      <c r="R1610" s="3" t="s">
        <v>116</v>
      </c>
      <c r="S1610" s="3"/>
      <c r="T1610" s="2">
        <v>4128</v>
      </c>
      <c r="U1610" s="3" t="s">
        <v>81</v>
      </c>
      <c r="V1610" s="3"/>
      <c r="W1610" s="3" t="s">
        <v>39</v>
      </c>
      <c r="X1610" s="3" t="s">
        <v>40</v>
      </c>
      <c r="Y1610" s="3"/>
      <c r="Z1610" s="3">
        <v>2447</v>
      </c>
      <c r="AA1610" s="3" t="s">
        <v>221</v>
      </c>
    </row>
    <row r="1611" spans="1:27" x14ac:dyDescent="0.2">
      <c r="A1611" s="5">
        <v>4454</v>
      </c>
      <c r="B1611">
        <v>42630</v>
      </c>
      <c r="C1611" s="3" t="s">
        <v>2844</v>
      </c>
      <c r="D1611" s="3" t="s">
        <v>2845</v>
      </c>
      <c r="E1611" s="3" t="s">
        <v>2832</v>
      </c>
      <c r="F1611" s="3" t="s">
        <v>2834</v>
      </c>
      <c r="G1611" s="3" t="s">
        <v>274</v>
      </c>
      <c r="H1611" s="3" t="s">
        <v>32</v>
      </c>
      <c r="I1611" s="3" t="s">
        <v>274</v>
      </c>
      <c r="J1611" s="3" t="s">
        <v>81</v>
      </c>
      <c r="K1611" s="3" t="s">
        <v>275</v>
      </c>
      <c r="L1611" s="3" t="s">
        <v>95</v>
      </c>
      <c r="M1611" t="b">
        <v>0</v>
      </c>
      <c r="N1611" s="3" t="s">
        <v>35</v>
      </c>
      <c r="O1611" s="3" t="s">
        <v>2834</v>
      </c>
      <c r="P1611" s="3" t="s">
        <v>2834</v>
      </c>
      <c r="Q1611" s="3" t="s">
        <v>36</v>
      </c>
      <c r="R1611" s="3" t="s">
        <v>37</v>
      </c>
      <c r="S1611" s="3"/>
      <c r="T1611" s="2">
        <v>4128</v>
      </c>
      <c r="U1611" s="3" t="s">
        <v>81</v>
      </c>
      <c r="V1611" s="3"/>
      <c r="W1611" s="3" t="s">
        <v>39</v>
      </c>
      <c r="X1611" s="3" t="s">
        <v>40</v>
      </c>
      <c r="Y1611" s="3"/>
      <c r="Z1611" s="3">
        <v>2393</v>
      </c>
      <c r="AA1611" s="3" t="s">
        <v>986</v>
      </c>
    </row>
    <row r="1612" spans="1:27" x14ac:dyDescent="0.2">
      <c r="A1612" s="5">
        <v>4455</v>
      </c>
      <c r="B1612">
        <v>42632</v>
      </c>
      <c r="C1612" s="3" t="s">
        <v>2846</v>
      </c>
      <c r="D1612" s="3" t="s">
        <v>2141</v>
      </c>
      <c r="E1612" s="3" t="s">
        <v>2832</v>
      </c>
      <c r="F1612" s="3" t="s">
        <v>2834</v>
      </c>
      <c r="G1612" s="3" t="s">
        <v>274</v>
      </c>
      <c r="H1612" s="3" t="s">
        <v>32</v>
      </c>
      <c r="I1612" s="3" t="s">
        <v>274</v>
      </c>
      <c r="J1612" s="3" t="s">
        <v>81</v>
      </c>
      <c r="K1612" s="3" t="s">
        <v>275</v>
      </c>
      <c r="L1612" s="3" t="s">
        <v>95</v>
      </c>
      <c r="M1612" t="b">
        <v>0</v>
      </c>
      <c r="N1612" s="3" t="s">
        <v>35</v>
      </c>
      <c r="O1612" s="3" t="s">
        <v>2834</v>
      </c>
      <c r="P1612" s="3" t="s">
        <v>2834</v>
      </c>
      <c r="Q1612" s="3" t="s">
        <v>36</v>
      </c>
      <c r="R1612" s="3" t="s">
        <v>37</v>
      </c>
      <c r="S1612" s="3"/>
      <c r="T1612" s="2">
        <v>4128</v>
      </c>
      <c r="U1612" s="3" t="s">
        <v>81</v>
      </c>
      <c r="V1612" s="3"/>
      <c r="W1612" s="3" t="s">
        <v>39</v>
      </c>
      <c r="X1612" s="3" t="s">
        <v>40</v>
      </c>
      <c r="Y1612" s="3"/>
      <c r="Z1612" s="3">
        <v>2395</v>
      </c>
      <c r="AA1612" s="3" t="s">
        <v>986</v>
      </c>
    </row>
    <row r="1613" spans="1:27" x14ac:dyDescent="0.2">
      <c r="A1613" s="5">
        <v>4456</v>
      </c>
      <c r="B1613">
        <v>42634</v>
      </c>
      <c r="C1613" s="3" t="s">
        <v>2847</v>
      </c>
      <c r="D1613" s="3" t="s">
        <v>2481</v>
      </c>
      <c r="E1613" s="3" t="s">
        <v>66</v>
      </c>
      <c r="F1613" s="3" t="s">
        <v>67</v>
      </c>
      <c r="G1613" s="3" t="s">
        <v>274</v>
      </c>
      <c r="H1613" s="3" t="s">
        <v>32</v>
      </c>
      <c r="I1613" s="3" t="s">
        <v>274</v>
      </c>
      <c r="J1613" s="3" t="s">
        <v>81</v>
      </c>
      <c r="K1613" s="3" t="s">
        <v>275</v>
      </c>
      <c r="L1613" s="3" t="s">
        <v>95</v>
      </c>
      <c r="M1613" t="b">
        <v>0</v>
      </c>
      <c r="N1613" s="3" t="s">
        <v>35</v>
      </c>
      <c r="O1613" s="3" t="s">
        <v>67</v>
      </c>
      <c r="P1613" s="3" t="s">
        <v>67</v>
      </c>
      <c r="Q1613" s="3" t="s">
        <v>68</v>
      </c>
      <c r="R1613" s="3" t="s">
        <v>69</v>
      </c>
      <c r="S1613" s="3"/>
      <c r="T1613" s="2">
        <v>4128</v>
      </c>
      <c r="U1613" s="3" t="s">
        <v>81</v>
      </c>
      <c r="V1613" s="3"/>
      <c r="W1613" s="3" t="s">
        <v>39</v>
      </c>
      <c r="X1613" s="3" t="s">
        <v>40</v>
      </c>
      <c r="Y1613" s="3"/>
      <c r="Z1613" s="3">
        <v>2396</v>
      </c>
      <c r="AA1613" s="3" t="s">
        <v>221</v>
      </c>
    </row>
    <row r="1614" spans="1:27" x14ac:dyDescent="0.2">
      <c r="A1614" s="5">
        <v>4457</v>
      </c>
      <c r="B1614">
        <v>42108</v>
      </c>
      <c r="C1614" s="3" t="s">
        <v>2848</v>
      </c>
      <c r="D1614" s="3" t="s">
        <v>2849</v>
      </c>
      <c r="E1614" s="3" t="s">
        <v>123</v>
      </c>
      <c r="F1614" s="3" t="s">
        <v>124</v>
      </c>
      <c r="G1614" s="3" t="s">
        <v>113</v>
      </c>
      <c r="H1614" s="3" t="s">
        <v>32</v>
      </c>
      <c r="I1614" s="3" t="s">
        <v>113</v>
      </c>
      <c r="J1614" s="3" t="s">
        <v>48</v>
      </c>
      <c r="K1614" s="3" t="s">
        <v>114</v>
      </c>
      <c r="L1614" s="3" t="s">
        <v>115</v>
      </c>
      <c r="M1614" t="b">
        <v>0</v>
      </c>
      <c r="N1614" s="3" t="s">
        <v>73</v>
      </c>
      <c r="O1614" s="3" t="s">
        <v>124</v>
      </c>
      <c r="P1614" s="3" t="s">
        <v>124</v>
      </c>
      <c r="Q1614" s="3" t="s">
        <v>36</v>
      </c>
      <c r="R1614" s="3" t="s">
        <v>74</v>
      </c>
      <c r="S1614" s="3"/>
      <c r="T1614" s="2">
        <v>3000</v>
      </c>
      <c r="U1614" s="3" t="s">
        <v>115</v>
      </c>
      <c r="V1614" s="3"/>
      <c r="W1614" s="3" t="s">
        <v>39</v>
      </c>
      <c r="X1614" s="3" t="s">
        <v>40</v>
      </c>
      <c r="Y1614" s="3"/>
      <c r="Z1614" s="3">
        <v>4269</v>
      </c>
      <c r="AA1614" s="3" t="s">
        <v>221</v>
      </c>
    </row>
    <row r="1615" spans="1:27" x14ac:dyDescent="0.2">
      <c r="A1615" s="5">
        <v>4458</v>
      </c>
      <c r="C1615" s="3" t="s">
        <v>2850</v>
      </c>
      <c r="D1615" s="3" t="s">
        <v>2755</v>
      </c>
      <c r="E1615" s="3" t="s">
        <v>78</v>
      </c>
      <c r="F1615" s="3" t="s">
        <v>79</v>
      </c>
      <c r="G1615" s="3" t="s">
        <v>274</v>
      </c>
      <c r="H1615" s="3" t="s">
        <v>32</v>
      </c>
      <c r="I1615" s="3" t="s">
        <v>274</v>
      </c>
      <c r="J1615" s="3" t="s">
        <v>81</v>
      </c>
      <c r="K1615" s="3" t="s">
        <v>275</v>
      </c>
      <c r="L1615" s="3" t="s">
        <v>95</v>
      </c>
      <c r="M1615" t="b">
        <v>1</v>
      </c>
      <c r="N1615" s="3" t="s">
        <v>84</v>
      </c>
      <c r="O1615" s="3" t="s">
        <v>79</v>
      </c>
      <c r="P1615" s="3" t="s">
        <v>79</v>
      </c>
      <c r="Q1615" s="3" t="s">
        <v>81</v>
      </c>
      <c r="R1615" s="3" t="s">
        <v>85</v>
      </c>
      <c r="S1615" s="3"/>
      <c r="T1615" s="2">
        <v>4128</v>
      </c>
      <c r="U1615" s="3" t="s">
        <v>81</v>
      </c>
      <c r="V1615" s="3"/>
      <c r="W1615" s="3" t="s">
        <v>39</v>
      </c>
      <c r="X1615" s="3" t="s">
        <v>40</v>
      </c>
      <c r="Y1615" s="3"/>
      <c r="Z1615" s="3"/>
      <c r="AA1615" s="3" t="s">
        <v>41</v>
      </c>
    </row>
    <row r="1616" spans="1:27" x14ac:dyDescent="0.2">
      <c r="A1616" s="5">
        <v>4459</v>
      </c>
      <c r="B1616">
        <v>42077</v>
      </c>
      <c r="C1616" s="3" t="s">
        <v>2851</v>
      </c>
      <c r="D1616" s="3" t="s">
        <v>2852</v>
      </c>
      <c r="E1616" s="3" t="s">
        <v>147</v>
      </c>
      <c r="F1616" s="3" t="s">
        <v>234</v>
      </c>
      <c r="G1616" s="3" t="s">
        <v>31</v>
      </c>
      <c r="H1616" s="3" t="s">
        <v>32</v>
      </c>
      <c r="I1616" s="3" t="s">
        <v>33</v>
      </c>
      <c r="J1616" s="3" t="s">
        <v>31</v>
      </c>
      <c r="K1616" s="3" t="s">
        <v>34</v>
      </c>
      <c r="L1616" s="3" t="s">
        <v>31</v>
      </c>
      <c r="M1616" t="b">
        <v>1</v>
      </c>
      <c r="N1616" s="3" t="s">
        <v>139</v>
      </c>
      <c r="O1616" s="3" t="s">
        <v>234</v>
      </c>
      <c r="P1616" s="3" t="s">
        <v>234</v>
      </c>
      <c r="Q1616" s="3" t="s">
        <v>116</v>
      </c>
      <c r="R1616" s="3" t="s">
        <v>116</v>
      </c>
      <c r="S1616" s="3"/>
      <c r="T1616" s="2">
        <v>2072</v>
      </c>
      <c r="U1616" s="3" t="s">
        <v>31</v>
      </c>
      <c r="V1616" s="3"/>
      <c r="W1616" s="3" t="s">
        <v>39</v>
      </c>
      <c r="X1616" s="3" t="s">
        <v>40</v>
      </c>
      <c r="Y1616" s="3"/>
      <c r="Z1616" s="3">
        <v>2522</v>
      </c>
      <c r="AA1616" s="3" t="s">
        <v>221</v>
      </c>
    </row>
    <row r="1617" spans="1:27" x14ac:dyDescent="0.2">
      <c r="A1617" s="5">
        <v>4460</v>
      </c>
      <c r="C1617" s="3" t="s">
        <v>2853</v>
      </c>
      <c r="D1617" s="3" t="s">
        <v>2854</v>
      </c>
      <c r="E1617" s="3" t="s">
        <v>147</v>
      </c>
      <c r="F1617" s="3" t="s">
        <v>234</v>
      </c>
      <c r="G1617" s="3" t="s">
        <v>235</v>
      </c>
      <c r="H1617" s="3" t="s">
        <v>32</v>
      </c>
      <c r="I1617" s="3" t="s">
        <v>236</v>
      </c>
      <c r="J1617" s="3" t="s">
        <v>48</v>
      </c>
      <c r="K1617" s="3" t="s">
        <v>237</v>
      </c>
      <c r="L1617" s="3" t="s">
        <v>83</v>
      </c>
      <c r="M1617" t="b">
        <v>1</v>
      </c>
      <c r="N1617" s="3" t="s">
        <v>139</v>
      </c>
      <c r="O1617" s="3" t="s">
        <v>234</v>
      </c>
      <c r="P1617" s="3" t="s">
        <v>234</v>
      </c>
      <c r="Q1617" s="3" t="s">
        <v>116</v>
      </c>
      <c r="R1617" s="3" t="s">
        <v>116</v>
      </c>
      <c r="S1617" s="3"/>
      <c r="T1617" s="2">
        <v>6003</v>
      </c>
      <c r="U1617" s="3" t="s">
        <v>83</v>
      </c>
      <c r="V1617" s="3"/>
      <c r="W1617" s="3" t="s">
        <v>39</v>
      </c>
      <c r="X1617" s="3" t="s">
        <v>40</v>
      </c>
      <c r="Y1617" s="3"/>
      <c r="Z1617" s="3">
        <v>2147</v>
      </c>
      <c r="AA1617" s="3" t="s">
        <v>986</v>
      </c>
    </row>
    <row r="1618" spans="1:27" x14ac:dyDescent="0.2">
      <c r="A1618" s="5">
        <v>4461</v>
      </c>
      <c r="C1618" s="3"/>
      <c r="D1618" s="3" t="s">
        <v>2855</v>
      </c>
      <c r="E1618" s="3" t="s">
        <v>123</v>
      </c>
      <c r="F1618" s="3" t="s">
        <v>136</v>
      </c>
      <c r="G1618" s="3" t="s">
        <v>235</v>
      </c>
      <c r="H1618" s="3" t="s">
        <v>32</v>
      </c>
      <c r="I1618" s="3" t="s">
        <v>236</v>
      </c>
      <c r="J1618" s="3" t="s">
        <v>48</v>
      </c>
      <c r="K1618" s="3" t="s">
        <v>237</v>
      </c>
      <c r="L1618" s="3" t="s">
        <v>83</v>
      </c>
      <c r="M1618" t="b">
        <v>1</v>
      </c>
      <c r="N1618" s="3" t="s">
        <v>139</v>
      </c>
      <c r="O1618" s="3" t="s">
        <v>136</v>
      </c>
      <c r="P1618" s="3" t="s">
        <v>140</v>
      </c>
      <c r="Q1618" s="3" t="s">
        <v>36</v>
      </c>
      <c r="R1618" s="3" t="s">
        <v>74</v>
      </c>
      <c r="S1618" s="3"/>
      <c r="T1618" s="2">
        <v>6003</v>
      </c>
      <c r="U1618" s="3" t="s">
        <v>83</v>
      </c>
      <c r="V1618" s="3"/>
      <c r="W1618" s="3" t="s">
        <v>39</v>
      </c>
      <c r="X1618" s="3" t="s">
        <v>40</v>
      </c>
      <c r="Y1618" s="3"/>
      <c r="Z1618" s="3"/>
      <c r="AA1618" s="3" t="s">
        <v>41</v>
      </c>
    </row>
    <row r="1619" spans="1:27" x14ac:dyDescent="0.2">
      <c r="A1619" s="5">
        <v>4462</v>
      </c>
      <c r="C1619" s="3" t="s">
        <v>2856</v>
      </c>
      <c r="D1619" s="3" t="s">
        <v>2857</v>
      </c>
      <c r="E1619" s="3" t="s">
        <v>123</v>
      </c>
      <c r="F1619" s="3" t="s">
        <v>136</v>
      </c>
      <c r="G1619" s="3" t="s">
        <v>235</v>
      </c>
      <c r="H1619" s="3" t="s">
        <v>32</v>
      </c>
      <c r="I1619" s="3" t="s">
        <v>236</v>
      </c>
      <c r="J1619" s="3" t="s">
        <v>48</v>
      </c>
      <c r="K1619" s="3" t="s">
        <v>237</v>
      </c>
      <c r="L1619" s="3" t="s">
        <v>83</v>
      </c>
      <c r="M1619" t="b">
        <v>1</v>
      </c>
      <c r="N1619" s="3" t="s">
        <v>139</v>
      </c>
      <c r="O1619" s="3" t="s">
        <v>136</v>
      </c>
      <c r="P1619" s="3" t="s">
        <v>140</v>
      </c>
      <c r="Q1619" s="3" t="s">
        <v>36</v>
      </c>
      <c r="R1619" s="3" t="s">
        <v>74</v>
      </c>
      <c r="S1619" s="3"/>
      <c r="T1619" s="2">
        <v>6003</v>
      </c>
      <c r="U1619" s="3" t="s">
        <v>83</v>
      </c>
      <c r="V1619" s="3"/>
      <c r="W1619" s="3" t="s">
        <v>39</v>
      </c>
      <c r="X1619" s="3" t="s">
        <v>40</v>
      </c>
      <c r="Y1619" s="3"/>
      <c r="Z1619" s="3"/>
      <c r="AA1619" s="3" t="s">
        <v>41</v>
      </c>
    </row>
    <row r="1620" spans="1:27" x14ac:dyDescent="0.2">
      <c r="A1620" s="5">
        <v>4463</v>
      </c>
      <c r="C1620" s="3" t="s">
        <v>2858</v>
      </c>
      <c r="D1620" s="3" t="s">
        <v>1966</v>
      </c>
      <c r="E1620" s="3" t="s">
        <v>123</v>
      </c>
      <c r="F1620" s="3" t="s">
        <v>136</v>
      </c>
      <c r="G1620" s="3" t="s">
        <v>235</v>
      </c>
      <c r="H1620" s="3" t="s">
        <v>32</v>
      </c>
      <c r="I1620" s="3" t="s">
        <v>236</v>
      </c>
      <c r="J1620" s="3" t="s">
        <v>48</v>
      </c>
      <c r="K1620" s="3" t="s">
        <v>237</v>
      </c>
      <c r="L1620" s="3" t="s">
        <v>83</v>
      </c>
      <c r="M1620" t="b">
        <v>1</v>
      </c>
      <c r="N1620" s="3" t="s">
        <v>139</v>
      </c>
      <c r="O1620" s="3" t="s">
        <v>136</v>
      </c>
      <c r="P1620" s="3" t="s">
        <v>140</v>
      </c>
      <c r="Q1620" s="3" t="s">
        <v>36</v>
      </c>
      <c r="R1620" s="3" t="s">
        <v>74</v>
      </c>
      <c r="S1620" s="3"/>
      <c r="T1620" s="2">
        <v>6003</v>
      </c>
      <c r="U1620" s="3" t="s">
        <v>83</v>
      </c>
      <c r="V1620" s="3"/>
      <c r="W1620" s="3" t="s">
        <v>39</v>
      </c>
      <c r="X1620" s="3" t="s">
        <v>40</v>
      </c>
      <c r="Y1620" s="3"/>
      <c r="Z1620" s="3">
        <v>2005</v>
      </c>
      <c r="AA1620" s="3" t="s">
        <v>2835</v>
      </c>
    </row>
    <row r="1621" spans="1:27" x14ac:dyDescent="0.2">
      <c r="A1621" s="5">
        <v>4464</v>
      </c>
      <c r="C1621" s="3" t="s">
        <v>2859</v>
      </c>
      <c r="D1621" s="3" t="s">
        <v>2860</v>
      </c>
      <c r="E1621" s="3" t="s">
        <v>123</v>
      </c>
      <c r="F1621" s="3" t="s">
        <v>136</v>
      </c>
      <c r="G1621" s="3" t="s">
        <v>2359</v>
      </c>
      <c r="H1621" s="3" t="s">
        <v>32</v>
      </c>
      <c r="I1621" s="3" t="s">
        <v>2359</v>
      </c>
      <c r="J1621" s="3" t="s">
        <v>48</v>
      </c>
      <c r="K1621" s="3" t="s">
        <v>2360</v>
      </c>
      <c r="L1621" s="3" t="s">
        <v>83</v>
      </c>
      <c r="M1621" t="b">
        <v>1</v>
      </c>
      <c r="N1621" s="3" t="s">
        <v>139</v>
      </c>
      <c r="O1621" s="3" t="s">
        <v>136</v>
      </c>
      <c r="P1621" s="3" t="s">
        <v>140</v>
      </c>
      <c r="Q1621" s="3" t="s">
        <v>36</v>
      </c>
      <c r="R1621" s="3" t="s">
        <v>74</v>
      </c>
      <c r="S1621" s="3"/>
      <c r="T1621" s="2">
        <v>6006</v>
      </c>
      <c r="U1621" s="3" t="s">
        <v>83</v>
      </c>
      <c r="V1621" s="3"/>
      <c r="W1621" s="3" t="s">
        <v>39</v>
      </c>
      <c r="X1621" s="3" t="s">
        <v>40</v>
      </c>
      <c r="Y1621" s="3"/>
      <c r="Z1621" s="3"/>
      <c r="AA1621" s="3" t="s">
        <v>41</v>
      </c>
    </row>
    <row r="1622" spans="1:27" x14ac:dyDescent="0.2">
      <c r="A1622" s="5">
        <v>4465</v>
      </c>
      <c r="C1622" s="3" t="s">
        <v>2861</v>
      </c>
      <c r="D1622" s="3" t="s">
        <v>2855</v>
      </c>
      <c r="E1622" s="3" t="s">
        <v>123</v>
      </c>
      <c r="F1622" s="3" t="s">
        <v>136</v>
      </c>
      <c r="G1622" s="3" t="s">
        <v>586</v>
      </c>
      <c r="H1622" s="3" t="s">
        <v>32</v>
      </c>
      <c r="I1622" s="3" t="s">
        <v>586</v>
      </c>
      <c r="J1622" s="3" t="s">
        <v>48</v>
      </c>
      <c r="K1622" s="3" t="s">
        <v>587</v>
      </c>
      <c r="L1622" s="3" t="s">
        <v>83</v>
      </c>
      <c r="M1622" t="b">
        <v>1</v>
      </c>
      <c r="N1622" s="3" t="s">
        <v>139</v>
      </c>
      <c r="O1622" s="3" t="s">
        <v>136</v>
      </c>
      <c r="P1622" s="3" t="s">
        <v>140</v>
      </c>
      <c r="Q1622" s="3" t="s">
        <v>36</v>
      </c>
      <c r="R1622" s="3" t="s">
        <v>74</v>
      </c>
      <c r="S1622" s="3"/>
      <c r="T1622" s="2">
        <v>6023</v>
      </c>
      <c r="U1622" s="3" t="s">
        <v>83</v>
      </c>
      <c r="V1622" s="3"/>
      <c r="W1622" s="3" t="s">
        <v>39</v>
      </c>
      <c r="X1622" s="3" t="s">
        <v>40</v>
      </c>
      <c r="Y1622" s="3"/>
      <c r="Z1622" s="3">
        <v>2240</v>
      </c>
      <c r="AA1622" s="3" t="s">
        <v>639</v>
      </c>
    </row>
    <row r="1623" spans="1:27" x14ac:dyDescent="0.2">
      <c r="A1623" s="5">
        <v>4466</v>
      </c>
      <c r="C1623" s="3"/>
      <c r="D1623" s="3" t="s">
        <v>2860</v>
      </c>
      <c r="E1623" s="3" t="s">
        <v>123</v>
      </c>
      <c r="F1623" s="3" t="s">
        <v>136</v>
      </c>
      <c r="G1623" s="3" t="s">
        <v>785</v>
      </c>
      <c r="H1623" s="3" t="s">
        <v>32</v>
      </c>
      <c r="I1623" s="3" t="s">
        <v>785</v>
      </c>
      <c r="J1623" s="3" t="s">
        <v>48</v>
      </c>
      <c r="K1623" s="3" t="s">
        <v>786</v>
      </c>
      <c r="L1623" s="3" t="s">
        <v>83</v>
      </c>
      <c r="M1623" t="b">
        <v>1</v>
      </c>
      <c r="N1623" s="3" t="s">
        <v>139</v>
      </c>
      <c r="O1623" s="3" t="s">
        <v>136</v>
      </c>
      <c r="P1623" s="3" t="s">
        <v>140</v>
      </c>
      <c r="Q1623" s="3" t="s">
        <v>36</v>
      </c>
      <c r="R1623" s="3" t="s">
        <v>74</v>
      </c>
      <c r="S1623" s="3"/>
      <c r="T1623" s="2">
        <v>6008</v>
      </c>
      <c r="U1623" s="3" t="s">
        <v>83</v>
      </c>
      <c r="V1623" s="3"/>
      <c r="W1623" s="3" t="s">
        <v>39</v>
      </c>
      <c r="X1623" s="3" t="s">
        <v>40</v>
      </c>
      <c r="Y1623" s="3"/>
      <c r="Z1623" s="3"/>
      <c r="AA1623" s="3" t="s">
        <v>41</v>
      </c>
    </row>
    <row r="1624" spans="1:27" x14ac:dyDescent="0.2">
      <c r="A1624" s="5">
        <v>4467</v>
      </c>
      <c r="C1624" s="3" t="s">
        <v>2862</v>
      </c>
      <c r="D1624" s="3" t="s">
        <v>2863</v>
      </c>
      <c r="E1624" s="3" t="s">
        <v>123</v>
      </c>
      <c r="F1624" s="3" t="s">
        <v>136</v>
      </c>
      <c r="G1624" s="3" t="s">
        <v>785</v>
      </c>
      <c r="H1624" s="3" t="s">
        <v>32</v>
      </c>
      <c r="I1624" s="3" t="s">
        <v>785</v>
      </c>
      <c r="J1624" s="3" t="s">
        <v>48</v>
      </c>
      <c r="K1624" s="3" t="s">
        <v>786</v>
      </c>
      <c r="L1624" s="3" t="s">
        <v>83</v>
      </c>
      <c r="M1624" t="b">
        <v>1</v>
      </c>
      <c r="N1624" s="3" t="s">
        <v>139</v>
      </c>
      <c r="O1624" s="3" t="s">
        <v>136</v>
      </c>
      <c r="P1624" s="3" t="s">
        <v>140</v>
      </c>
      <c r="Q1624" s="3" t="s">
        <v>36</v>
      </c>
      <c r="R1624" s="3" t="s">
        <v>74</v>
      </c>
      <c r="S1624" s="3"/>
      <c r="T1624" s="2">
        <v>6008</v>
      </c>
      <c r="U1624" s="3" t="s">
        <v>83</v>
      </c>
      <c r="V1624" s="3"/>
      <c r="W1624" s="3" t="s">
        <v>39</v>
      </c>
      <c r="X1624" s="3" t="s">
        <v>40</v>
      </c>
      <c r="Y1624" s="3"/>
      <c r="Z1624" s="3"/>
      <c r="AA1624" s="3" t="s">
        <v>41</v>
      </c>
    </row>
    <row r="1625" spans="1:27" x14ac:dyDescent="0.2">
      <c r="A1625" s="5">
        <v>4468</v>
      </c>
      <c r="C1625" s="3" t="s">
        <v>2864</v>
      </c>
      <c r="D1625" s="3" t="s">
        <v>2865</v>
      </c>
      <c r="E1625" s="3" t="s">
        <v>123</v>
      </c>
      <c r="F1625" s="3" t="s">
        <v>136</v>
      </c>
      <c r="G1625" s="3" t="s">
        <v>137</v>
      </c>
      <c r="H1625" s="3" t="s">
        <v>32</v>
      </c>
      <c r="I1625" s="3" t="s">
        <v>137</v>
      </c>
      <c r="J1625" s="3" t="s">
        <v>48</v>
      </c>
      <c r="K1625" s="3" t="s">
        <v>138</v>
      </c>
      <c r="L1625" s="3" t="s">
        <v>83</v>
      </c>
      <c r="M1625" t="b">
        <v>1</v>
      </c>
      <c r="N1625" s="3" t="s">
        <v>139</v>
      </c>
      <c r="O1625" s="3" t="s">
        <v>136</v>
      </c>
      <c r="P1625" s="3" t="s">
        <v>140</v>
      </c>
      <c r="Q1625" s="3" t="s">
        <v>36</v>
      </c>
      <c r="R1625" s="3" t="s">
        <v>74</v>
      </c>
      <c r="S1625" s="3"/>
      <c r="T1625" s="2">
        <v>6003</v>
      </c>
      <c r="U1625" s="3" t="s">
        <v>83</v>
      </c>
      <c r="V1625" s="3"/>
      <c r="W1625" s="3" t="s">
        <v>39</v>
      </c>
      <c r="X1625" s="3" t="s">
        <v>40</v>
      </c>
      <c r="Y1625" s="3"/>
      <c r="Z1625" s="3"/>
      <c r="AA1625" s="3" t="s">
        <v>41</v>
      </c>
    </row>
    <row r="1626" spans="1:27" x14ac:dyDescent="0.2">
      <c r="A1626" s="5">
        <v>4469</v>
      </c>
      <c r="C1626" s="3" t="s">
        <v>2866</v>
      </c>
      <c r="D1626" s="3" t="s">
        <v>2867</v>
      </c>
      <c r="E1626" s="3" t="s">
        <v>123</v>
      </c>
      <c r="F1626" s="3" t="s">
        <v>136</v>
      </c>
      <c r="G1626" s="3" t="s">
        <v>2306</v>
      </c>
      <c r="H1626" s="3" t="s">
        <v>32</v>
      </c>
      <c r="I1626" s="3" t="s">
        <v>2306</v>
      </c>
      <c r="J1626" s="3" t="s">
        <v>81</v>
      </c>
      <c r="K1626" s="3" t="s">
        <v>743</v>
      </c>
      <c r="L1626" s="3" t="s">
        <v>95</v>
      </c>
      <c r="M1626" t="b">
        <v>1</v>
      </c>
      <c r="N1626" s="3" t="s">
        <v>139</v>
      </c>
      <c r="O1626" s="3" t="s">
        <v>136</v>
      </c>
      <c r="P1626" s="3" t="s">
        <v>140</v>
      </c>
      <c r="Q1626" s="3" t="s">
        <v>36</v>
      </c>
      <c r="R1626" s="3" t="s">
        <v>74</v>
      </c>
      <c r="S1626" s="3"/>
      <c r="T1626" s="2">
        <v>6104</v>
      </c>
      <c r="U1626" s="3" t="s">
        <v>81</v>
      </c>
      <c r="V1626" s="3"/>
      <c r="W1626" s="3" t="s">
        <v>39</v>
      </c>
      <c r="X1626" s="3" t="s">
        <v>40</v>
      </c>
      <c r="Y1626" s="3"/>
      <c r="Z1626" s="3"/>
      <c r="AA1626" s="3" t="s">
        <v>41</v>
      </c>
    </row>
    <row r="1627" spans="1:27" x14ac:dyDescent="0.2">
      <c r="A1627" s="5">
        <v>4470</v>
      </c>
      <c r="C1627" s="3" t="s">
        <v>2868</v>
      </c>
      <c r="D1627" s="3" t="s">
        <v>2869</v>
      </c>
      <c r="E1627" s="3" t="s">
        <v>111</v>
      </c>
      <c r="F1627" s="3" t="s">
        <v>112</v>
      </c>
      <c r="G1627" s="3" t="s">
        <v>125</v>
      </c>
      <c r="H1627" s="3" t="s">
        <v>32</v>
      </c>
      <c r="I1627" s="3" t="s">
        <v>125</v>
      </c>
      <c r="J1627" s="3" t="s">
        <v>48</v>
      </c>
      <c r="K1627" s="3" t="s">
        <v>126</v>
      </c>
      <c r="L1627" s="3" t="s">
        <v>115</v>
      </c>
      <c r="M1627" t="b">
        <v>1</v>
      </c>
      <c r="N1627" s="3" t="s">
        <v>73</v>
      </c>
      <c r="O1627" s="3" t="s">
        <v>112</v>
      </c>
      <c r="P1627" s="3" t="s">
        <v>112</v>
      </c>
      <c r="Q1627" s="3" t="s">
        <v>116</v>
      </c>
      <c r="R1627" s="3" t="s">
        <v>116</v>
      </c>
      <c r="S1627" s="3"/>
      <c r="T1627" s="2">
        <v>3001</v>
      </c>
      <c r="U1627" s="3" t="s">
        <v>115</v>
      </c>
      <c r="V1627" s="3"/>
      <c r="W1627" s="3" t="s">
        <v>39</v>
      </c>
      <c r="X1627" s="3" t="s">
        <v>40</v>
      </c>
      <c r="Y1627" s="3"/>
      <c r="Z1627" s="3"/>
      <c r="AA1627" s="3" t="s">
        <v>41</v>
      </c>
    </row>
    <row r="1628" spans="1:27" x14ac:dyDescent="0.2">
      <c r="A1628" s="5">
        <v>4471</v>
      </c>
      <c r="C1628" s="3" t="s">
        <v>2870</v>
      </c>
      <c r="D1628" s="3" t="s">
        <v>2871</v>
      </c>
      <c r="E1628" s="3" t="s">
        <v>111</v>
      </c>
      <c r="F1628" s="3" t="s">
        <v>112</v>
      </c>
      <c r="G1628" s="3" t="s">
        <v>125</v>
      </c>
      <c r="H1628" s="3" t="s">
        <v>32</v>
      </c>
      <c r="I1628" s="3" t="s">
        <v>125</v>
      </c>
      <c r="J1628" s="3" t="s">
        <v>48</v>
      </c>
      <c r="K1628" s="3" t="s">
        <v>126</v>
      </c>
      <c r="L1628" s="3" t="s">
        <v>115</v>
      </c>
      <c r="M1628" t="b">
        <v>1</v>
      </c>
      <c r="N1628" s="3" t="s">
        <v>73</v>
      </c>
      <c r="O1628" s="3" t="s">
        <v>112</v>
      </c>
      <c r="P1628" s="3" t="s">
        <v>112</v>
      </c>
      <c r="Q1628" s="3" t="s">
        <v>116</v>
      </c>
      <c r="R1628" s="3" t="s">
        <v>116</v>
      </c>
      <c r="S1628" s="3"/>
      <c r="T1628" s="2">
        <v>3001</v>
      </c>
      <c r="U1628" s="3" t="s">
        <v>115</v>
      </c>
      <c r="V1628" s="3"/>
      <c r="W1628" s="3" t="s">
        <v>39</v>
      </c>
      <c r="X1628" s="3" t="s">
        <v>40</v>
      </c>
      <c r="Y1628" s="3"/>
      <c r="Z1628" s="3">
        <v>3724</v>
      </c>
      <c r="AA1628" s="3" t="s">
        <v>869</v>
      </c>
    </row>
    <row r="1629" spans="1:27" x14ac:dyDescent="0.2">
      <c r="A1629" s="5">
        <v>4472</v>
      </c>
      <c r="B1629">
        <v>42084</v>
      </c>
      <c r="C1629" s="3" t="s">
        <v>2872</v>
      </c>
      <c r="D1629" s="3" t="s">
        <v>2873</v>
      </c>
      <c r="E1629" s="3" t="s">
        <v>111</v>
      </c>
      <c r="F1629" s="3" t="s">
        <v>112</v>
      </c>
      <c r="G1629" s="3" t="s">
        <v>125</v>
      </c>
      <c r="H1629" s="3" t="s">
        <v>32</v>
      </c>
      <c r="I1629" s="3" t="s">
        <v>125</v>
      </c>
      <c r="J1629" s="3" t="s">
        <v>48</v>
      </c>
      <c r="K1629" s="3" t="s">
        <v>126</v>
      </c>
      <c r="L1629" s="3" t="s">
        <v>115</v>
      </c>
      <c r="M1629" t="b">
        <v>1</v>
      </c>
      <c r="N1629" s="3" t="s">
        <v>73</v>
      </c>
      <c r="O1629" s="3" t="s">
        <v>112</v>
      </c>
      <c r="P1629" s="3" t="s">
        <v>112</v>
      </c>
      <c r="Q1629" s="3" t="s">
        <v>116</v>
      </c>
      <c r="R1629" s="3" t="s">
        <v>116</v>
      </c>
      <c r="S1629" s="3"/>
      <c r="T1629" s="2">
        <v>3001</v>
      </c>
      <c r="U1629" s="3" t="s">
        <v>115</v>
      </c>
      <c r="V1629" s="3"/>
      <c r="W1629" s="3" t="s">
        <v>39</v>
      </c>
      <c r="X1629" s="3" t="s">
        <v>40</v>
      </c>
      <c r="Y1629" s="3"/>
      <c r="Z1629" s="3">
        <v>3562</v>
      </c>
      <c r="AA1629" s="3" t="s">
        <v>221</v>
      </c>
    </row>
    <row r="1630" spans="1:27" x14ac:dyDescent="0.2">
      <c r="A1630" s="5">
        <v>4473</v>
      </c>
      <c r="C1630" s="3" t="s">
        <v>2874</v>
      </c>
      <c r="D1630" s="3" t="s">
        <v>2875</v>
      </c>
      <c r="E1630" s="3" t="s">
        <v>111</v>
      </c>
      <c r="F1630" s="3" t="s">
        <v>112</v>
      </c>
      <c r="G1630" s="3" t="s">
        <v>125</v>
      </c>
      <c r="H1630" s="3" t="s">
        <v>32</v>
      </c>
      <c r="I1630" s="3" t="s">
        <v>125</v>
      </c>
      <c r="J1630" s="3" t="s">
        <v>48</v>
      </c>
      <c r="K1630" s="3" t="s">
        <v>126</v>
      </c>
      <c r="L1630" s="3" t="s">
        <v>115</v>
      </c>
      <c r="M1630" t="b">
        <v>1</v>
      </c>
      <c r="N1630" s="3" t="s">
        <v>73</v>
      </c>
      <c r="O1630" s="3" t="s">
        <v>112</v>
      </c>
      <c r="P1630" s="3" t="s">
        <v>112</v>
      </c>
      <c r="Q1630" s="3" t="s">
        <v>116</v>
      </c>
      <c r="R1630" s="3" t="s">
        <v>116</v>
      </c>
      <c r="S1630" s="3"/>
      <c r="T1630" s="2">
        <v>3001</v>
      </c>
      <c r="U1630" s="3" t="s">
        <v>115</v>
      </c>
      <c r="V1630" s="3"/>
      <c r="W1630" s="3" t="s">
        <v>39</v>
      </c>
      <c r="X1630" s="3" t="s">
        <v>40</v>
      </c>
      <c r="Y1630" s="3"/>
      <c r="Z1630" s="3">
        <v>2682</v>
      </c>
      <c r="AA1630" s="3" t="s">
        <v>869</v>
      </c>
    </row>
    <row r="1631" spans="1:27" x14ac:dyDescent="0.2">
      <c r="A1631" s="5">
        <v>4474</v>
      </c>
      <c r="B1631">
        <v>41925</v>
      </c>
      <c r="C1631" s="3" t="s">
        <v>2876</v>
      </c>
      <c r="D1631" s="3" t="s">
        <v>2877</v>
      </c>
      <c r="E1631" s="3" t="s">
        <v>91</v>
      </c>
      <c r="F1631" s="3" t="s">
        <v>92</v>
      </c>
      <c r="G1631" s="3" t="s">
        <v>113</v>
      </c>
      <c r="H1631" s="3" t="s">
        <v>32</v>
      </c>
      <c r="I1631" s="3" t="s">
        <v>113</v>
      </c>
      <c r="J1631" s="3" t="s">
        <v>48</v>
      </c>
      <c r="K1631" s="3" t="s">
        <v>114</v>
      </c>
      <c r="L1631" s="3" t="s">
        <v>115</v>
      </c>
      <c r="M1631" t="b">
        <v>1</v>
      </c>
      <c r="N1631" s="3" t="s">
        <v>84</v>
      </c>
      <c r="O1631" s="3" t="s">
        <v>92</v>
      </c>
      <c r="P1631" s="3" t="s">
        <v>92</v>
      </c>
      <c r="Q1631" s="3" t="s">
        <v>36</v>
      </c>
      <c r="R1631" s="3" t="s">
        <v>74</v>
      </c>
      <c r="S1631" s="3"/>
      <c r="T1631" s="2">
        <v>3000</v>
      </c>
      <c r="U1631" s="3" t="s">
        <v>115</v>
      </c>
      <c r="V1631" s="3"/>
      <c r="W1631" s="3" t="s">
        <v>39</v>
      </c>
      <c r="X1631" s="3" t="s">
        <v>40</v>
      </c>
      <c r="Y1631" s="3"/>
      <c r="Z1631" s="3">
        <v>2575</v>
      </c>
      <c r="AA1631" s="3" t="s">
        <v>221</v>
      </c>
    </row>
    <row r="1632" spans="1:27" x14ac:dyDescent="0.2">
      <c r="A1632" s="5">
        <v>4475</v>
      </c>
      <c r="C1632" s="3" t="s">
        <v>2878</v>
      </c>
      <c r="D1632" s="3" t="s">
        <v>2879</v>
      </c>
      <c r="E1632" s="3" t="s">
        <v>78</v>
      </c>
      <c r="F1632" s="3" t="s">
        <v>273</v>
      </c>
      <c r="G1632" s="3" t="s">
        <v>274</v>
      </c>
      <c r="H1632" s="3" t="s">
        <v>32</v>
      </c>
      <c r="I1632" s="3" t="s">
        <v>274</v>
      </c>
      <c r="J1632" s="3" t="s">
        <v>81</v>
      </c>
      <c r="K1632" s="3" t="s">
        <v>275</v>
      </c>
      <c r="L1632" s="3" t="s">
        <v>95</v>
      </c>
      <c r="M1632" t="b">
        <v>1</v>
      </c>
      <c r="N1632" s="3" t="s">
        <v>84</v>
      </c>
      <c r="O1632" s="3" t="s">
        <v>273</v>
      </c>
      <c r="P1632" s="3" t="s">
        <v>79</v>
      </c>
      <c r="Q1632" s="3" t="s">
        <v>116</v>
      </c>
      <c r="R1632" s="3" t="s">
        <v>116</v>
      </c>
      <c r="S1632" s="3"/>
      <c r="T1632" s="2">
        <v>4128</v>
      </c>
      <c r="U1632" s="3" t="s">
        <v>81</v>
      </c>
      <c r="V1632" s="3"/>
      <c r="W1632" s="3" t="s">
        <v>39</v>
      </c>
      <c r="X1632" s="3" t="s">
        <v>40</v>
      </c>
      <c r="Y1632" s="3"/>
      <c r="Z1632" s="3"/>
      <c r="AA1632" s="3" t="s">
        <v>41</v>
      </c>
    </row>
    <row r="1633" spans="1:27" x14ac:dyDescent="0.2">
      <c r="A1633" s="5">
        <v>4476</v>
      </c>
      <c r="C1633" s="3" t="s">
        <v>2880</v>
      </c>
      <c r="D1633" s="3" t="s">
        <v>2881</v>
      </c>
      <c r="E1633" s="3" t="s">
        <v>867</v>
      </c>
      <c r="F1633" s="3" t="s">
        <v>868</v>
      </c>
      <c r="G1633" s="3" t="s">
        <v>376</v>
      </c>
      <c r="H1633" s="3" t="s">
        <v>32</v>
      </c>
      <c r="I1633" s="3" t="s">
        <v>376</v>
      </c>
      <c r="J1633" s="3" t="s">
        <v>48</v>
      </c>
      <c r="K1633" s="3" t="s">
        <v>49</v>
      </c>
      <c r="L1633" s="3" t="s">
        <v>50</v>
      </c>
      <c r="M1633" t="b">
        <v>1</v>
      </c>
      <c r="N1633" s="3" t="s">
        <v>73</v>
      </c>
      <c r="O1633" s="3" t="s">
        <v>868</v>
      </c>
      <c r="P1633" s="3" t="s">
        <v>868</v>
      </c>
      <c r="Q1633" s="3" t="s">
        <v>116</v>
      </c>
      <c r="R1633" s="3" t="s">
        <v>116</v>
      </c>
      <c r="S1633" s="3"/>
      <c r="T1633" s="2">
        <v>2011</v>
      </c>
      <c r="U1633" s="3" t="s">
        <v>50</v>
      </c>
      <c r="V1633" s="3"/>
      <c r="W1633" s="3" t="s">
        <v>39</v>
      </c>
      <c r="X1633" s="3" t="s">
        <v>40</v>
      </c>
      <c r="Y1633" s="3"/>
      <c r="Z1633" s="3"/>
      <c r="AA1633" s="3" t="s">
        <v>41</v>
      </c>
    </row>
    <row r="1634" spans="1:27" x14ac:dyDescent="0.2">
      <c r="A1634" s="5">
        <v>4477</v>
      </c>
      <c r="C1634" s="3" t="s">
        <v>2882</v>
      </c>
      <c r="D1634" s="3" t="s">
        <v>2883</v>
      </c>
      <c r="E1634" s="3" t="s">
        <v>867</v>
      </c>
      <c r="F1634" s="3" t="s">
        <v>868</v>
      </c>
      <c r="G1634" s="3" t="s">
        <v>395</v>
      </c>
      <c r="H1634" s="3" t="s">
        <v>32</v>
      </c>
      <c r="I1634" s="3" t="s">
        <v>395</v>
      </c>
      <c r="J1634" s="3" t="s">
        <v>48</v>
      </c>
      <c r="K1634" s="3" t="s">
        <v>49</v>
      </c>
      <c r="L1634" s="3" t="s">
        <v>50</v>
      </c>
      <c r="M1634" t="b">
        <v>1</v>
      </c>
      <c r="N1634" s="3" t="s">
        <v>73</v>
      </c>
      <c r="O1634" s="3" t="s">
        <v>868</v>
      </c>
      <c r="P1634" s="3" t="s">
        <v>868</v>
      </c>
      <c r="Q1634" s="3" t="s">
        <v>116</v>
      </c>
      <c r="R1634" s="3" t="s">
        <v>116</v>
      </c>
      <c r="S1634" s="3"/>
      <c r="T1634" s="2">
        <v>2001</v>
      </c>
      <c r="U1634" s="3" t="s">
        <v>50</v>
      </c>
      <c r="V1634" s="3"/>
      <c r="W1634" s="3" t="s">
        <v>39</v>
      </c>
      <c r="X1634" s="3" t="s">
        <v>40</v>
      </c>
      <c r="Y1634" s="3"/>
      <c r="Z1634" s="3"/>
      <c r="AA1634" s="3" t="s">
        <v>41</v>
      </c>
    </row>
    <row r="1635" spans="1:27" x14ac:dyDescent="0.2">
      <c r="A1635" s="5">
        <v>4478</v>
      </c>
      <c r="C1635" s="3" t="s">
        <v>2884</v>
      </c>
      <c r="D1635" s="3" t="s">
        <v>2885</v>
      </c>
      <c r="E1635" s="3" t="s">
        <v>867</v>
      </c>
      <c r="F1635" s="3" t="s">
        <v>868</v>
      </c>
      <c r="G1635" s="3" t="s">
        <v>395</v>
      </c>
      <c r="H1635" s="3" t="s">
        <v>32</v>
      </c>
      <c r="I1635" s="3" t="s">
        <v>395</v>
      </c>
      <c r="J1635" s="3" t="s">
        <v>48</v>
      </c>
      <c r="K1635" s="3" t="s">
        <v>49</v>
      </c>
      <c r="L1635" s="3" t="s">
        <v>50</v>
      </c>
      <c r="M1635" t="b">
        <v>1</v>
      </c>
      <c r="N1635" s="3" t="s">
        <v>73</v>
      </c>
      <c r="O1635" s="3" t="s">
        <v>868</v>
      </c>
      <c r="P1635" s="3" t="s">
        <v>868</v>
      </c>
      <c r="Q1635" s="3" t="s">
        <v>116</v>
      </c>
      <c r="R1635" s="3" t="s">
        <v>116</v>
      </c>
      <c r="S1635" s="3"/>
      <c r="T1635" s="2">
        <v>2001</v>
      </c>
      <c r="U1635" s="3" t="s">
        <v>50</v>
      </c>
      <c r="V1635" s="3"/>
      <c r="W1635" s="3" t="s">
        <v>39</v>
      </c>
      <c r="X1635" s="3" t="s">
        <v>40</v>
      </c>
      <c r="Y1635" s="3"/>
      <c r="Z1635" s="3"/>
      <c r="AA1635" s="3" t="s">
        <v>41</v>
      </c>
    </row>
    <row r="1636" spans="1:27" x14ac:dyDescent="0.2">
      <c r="A1636" s="5">
        <v>4479</v>
      </c>
      <c r="C1636" s="3" t="s">
        <v>2886</v>
      </c>
      <c r="D1636" s="3" t="s">
        <v>2887</v>
      </c>
      <c r="E1636" s="3" t="s">
        <v>867</v>
      </c>
      <c r="F1636" s="3" t="s">
        <v>868</v>
      </c>
      <c r="G1636" s="3" t="s">
        <v>201</v>
      </c>
      <c r="H1636" s="3" t="s">
        <v>32</v>
      </c>
      <c r="I1636" s="3" t="s">
        <v>201</v>
      </c>
      <c r="J1636" s="3" t="s">
        <v>48</v>
      </c>
      <c r="K1636" s="3" t="s">
        <v>202</v>
      </c>
      <c r="L1636" s="3" t="s">
        <v>50</v>
      </c>
      <c r="M1636" t="b">
        <v>1</v>
      </c>
      <c r="N1636" s="3" t="s">
        <v>73</v>
      </c>
      <c r="O1636" s="3" t="s">
        <v>868</v>
      </c>
      <c r="P1636" s="3" t="s">
        <v>868</v>
      </c>
      <c r="Q1636" s="3" t="s">
        <v>116</v>
      </c>
      <c r="R1636" s="3" t="s">
        <v>116</v>
      </c>
      <c r="S1636" s="3"/>
      <c r="T1636" s="2">
        <v>2016</v>
      </c>
      <c r="U1636" s="3" t="s">
        <v>50</v>
      </c>
      <c r="V1636" s="3"/>
      <c r="W1636" s="3" t="s">
        <v>39</v>
      </c>
      <c r="X1636" s="3" t="s">
        <v>40</v>
      </c>
      <c r="Y1636" s="3"/>
      <c r="Z1636" s="3"/>
      <c r="AA1636" s="3" t="s">
        <v>41</v>
      </c>
    </row>
    <row r="1637" spans="1:27" x14ac:dyDescent="0.2">
      <c r="A1637" s="5">
        <v>4480</v>
      </c>
      <c r="C1637" s="3" t="s">
        <v>2888</v>
      </c>
      <c r="D1637" s="3" t="s">
        <v>2889</v>
      </c>
      <c r="E1637" s="3" t="s">
        <v>71</v>
      </c>
      <c r="F1637" s="3" t="s">
        <v>72</v>
      </c>
      <c r="G1637" s="3" t="s">
        <v>201</v>
      </c>
      <c r="H1637" s="3" t="s">
        <v>32</v>
      </c>
      <c r="I1637" s="3" t="s">
        <v>201</v>
      </c>
      <c r="J1637" s="3" t="s">
        <v>48</v>
      </c>
      <c r="K1637" s="3" t="s">
        <v>202</v>
      </c>
      <c r="L1637" s="3" t="s">
        <v>50</v>
      </c>
      <c r="M1637" t="b">
        <v>1</v>
      </c>
      <c r="N1637" s="3" t="s">
        <v>73</v>
      </c>
      <c r="O1637" s="3" t="s">
        <v>72</v>
      </c>
      <c r="P1637" s="3" t="s">
        <v>72</v>
      </c>
      <c r="Q1637" s="3" t="s">
        <v>36</v>
      </c>
      <c r="R1637" s="3" t="s">
        <v>74</v>
      </c>
      <c r="S1637" s="3"/>
      <c r="T1637" s="2">
        <v>2016</v>
      </c>
      <c r="U1637" s="3" t="s">
        <v>50</v>
      </c>
      <c r="V1637" s="3"/>
      <c r="W1637" s="3" t="s">
        <v>39</v>
      </c>
      <c r="X1637" s="3" t="s">
        <v>40</v>
      </c>
      <c r="Y1637" s="3"/>
      <c r="Z1637" s="3">
        <v>3002</v>
      </c>
      <c r="AA1637" s="3" t="s">
        <v>986</v>
      </c>
    </row>
    <row r="1638" spans="1:27" x14ac:dyDescent="0.2">
      <c r="A1638" s="5">
        <v>4481</v>
      </c>
      <c r="C1638" s="3" t="s">
        <v>2890</v>
      </c>
      <c r="D1638" s="3" t="s">
        <v>2891</v>
      </c>
      <c r="E1638" s="3" t="s">
        <v>867</v>
      </c>
      <c r="F1638" s="3" t="s">
        <v>868</v>
      </c>
      <c r="G1638" s="3" t="s">
        <v>201</v>
      </c>
      <c r="H1638" s="3" t="s">
        <v>32</v>
      </c>
      <c r="I1638" s="3" t="s">
        <v>201</v>
      </c>
      <c r="J1638" s="3" t="s">
        <v>48</v>
      </c>
      <c r="K1638" s="3" t="s">
        <v>202</v>
      </c>
      <c r="L1638" s="3" t="s">
        <v>50</v>
      </c>
      <c r="M1638" t="b">
        <v>1</v>
      </c>
      <c r="N1638" s="3" t="s">
        <v>73</v>
      </c>
      <c r="O1638" s="3" t="s">
        <v>868</v>
      </c>
      <c r="P1638" s="3" t="s">
        <v>868</v>
      </c>
      <c r="Q1638" s="3" t="s">
        <v>116</v>
      </c>
      <c r="R1638" s="3" t="s">
        <v>116</v>
      </c>
      <c r="S1638" s="3"/>
      <c r="T1638" s="2">
        <v>2016</v>
      </c>
      <c r="U1638" s="3" t="s">
        <v>50</v>
      </c>
      <c r="V1638" s="3"/>
      <c r="W1638" s="3" t="s">
        <v>39</v>
      </c>
      <c r="X1638" s="3" t="s">
        <v>40</v>
      </c>
      <c r="Y1638" s="3"/>
      <c r="Z1638" s="3"/>
      <c r="AA1638" s="3" t="s">
        <v>41</v>
      </c>
    </row>
    <row r="1639" spans="1:27" x14ac:dyDescent="0.2">
      <c r="A1639" s="5">
        <v>4482</v>
      </c>
      <c r="C1639" s="3" t="s">
        <v>2892</v>
      </c>
      <c r="D1639" s="3" t="s">
        <v>2893</v>
      </c>
      <c r="E1639" s="3" t="s">
        <v>867</v>
      </c>
      <c r="F1639" s="3" t="s">
        <v>868</v>
      </c>
      <c r="G1639" s="3" t="s">
        <v>201</v>
      </c>
      <c r="H1639" s="3" t="s">
        <v>32</v>
      </c>
      <c r="I1639" s="3" t="s">
        <v>201</v>
      </c>
      <c r="J1639" s="3" t="s">
        <v>48</v>
      </c>
      <c r="K1639" s="3" t="s">
        <v>202</v>
      </c>
      <c r="L1639" s="3" t="s">
        <v>50</v>
      </c>
      <c r="M1639" t="b">
        <v>1</v>
      </c>
      <c r="N1639" s="3" t="s">
        <v>73</v>
      </c>
      <c r="O1639" s="3" t="s">
        <v>868</v>
      </c>
      <c r="P1639" s="3" t="s">
        <v>868</v>
      </c>
      <c r="Q1639" s="3" t="s">
        <v>116</v>
      </c>
      <c r="R1639" s="3" t="s">
        <v>116</v>
      </c>
      <c r="S1639" s="3"/>
      <c r="T1639" s="2">
        <v>2016</v>
      </c>
      <c r="U1639" s="3" t="s">
        <v>50</v>
      </c>
      <c r="V1639" s="3"/>
      <c r="W1639" s="3" t="s">
        <v>39</v>
      </c>
      <c r="X1639" s="3" t="s">
        <v>40</v>
      </c>
      <c r="Y1639" s="3"/>
      <c r="Z1639" s="3"/>
      <c r="AA1639" s="3" t="s">
        <v>41</v>
      </c>
    </row>
    <row r="1640" spans="1:27" x14ac:dyDescent="0.2">
      <c r="A1640" s="5">
        <v>4483</v>
      </c>
      <c r="C1640" s="3" t="s">
        <v>2894</v>
      </c>
      <c r="D1640" s="3" t="s">
        <v>2895</v>
      </c>
      <c r="E1640" s="3" t="s">
        <v>71</v>
      </c>
      <c r="F1640" s="3" t="s">
        <v>72</v>
      </c>
      <c r="G1640" s="3" t="s">
        <v>201</v>
      </c>
      <c r="H1640" s="3" t="s">
        <v>32</v>
      </c>
      <c r="I1640" s="3" t="s">
        <v>201</v>
      </c>
      <c r="J1640" s="3" t="s">
        <v>48</v>
      </c>
      <c r="K1640" s="3" t="s">
        <v>202</v>
      </c>
      <c r="L1640" s="3" t="s">
        <v>50</v>
      </c>
      <c r="M1640" t="b">
        <v>1</v>
      </c>
      <c r="N1640" s="3" t="s">
        <v>73</v>
      </c>
      <c r="O1640" s="3" t="s">
        <v>72</v>
      </c>
      <c r="P1640" s="3" t="s">
        <v>72</v>
      </c>
      <c r="Q1640" s="3" t="s">
        <v>36</v>
      </c>
      <c r="R1640" s="3" t="s">
        <v>74</v>
      </c>
      <c r="S1640" s="3"/>
      <c r="T1640" s="2">
        <v>2016</v>
      </c>
      <c r="U1640" s="3" t="s">
        <v>50</v>
      </c>
      <c r="V1640" s="3"/>
      <c r="W1640" s="3" t="s">
        <v>39</v>
      </c>
      <c r="X1640" s="3" t="s">
        <v>40</v>
      </c>
      <c r="Y1640" s="3"/>
      <c r="Z1640" s="3"/>
      <c r="AA1640" s="3" t="s">
        <v>41</v>
      </c>
    </row>
    <row r="1641" spans="1:27" x14ac:dyDescent="0.2">
      <c r="A1641" s="5">
        <v>4484</v>
      </c>
      <c r="B1641">
        <v>41731</v>
      </c>
      <c r="C1641" s="3" t="s">
        <v>2896</v>
      </c>
      <c r="D1641" s="3" t="s">
        <v>2897</v>
      </c>
      <c r="E1641" s="3" t="s">
        <v>91</v>
      </c>
      <c r="F1641" s="3" t="s">
        <v>92</v>
      </c>
      <c r="G1641" s="3" t="s">
        <v>93</v>
      </c>
      <c r="H1641" s="3" t="s">
        <v>32</v>
      </c>
      <c r="I1641" s="3" t="s">
        <v>93</v>
      </c>
      <c r="J1641" s="3" t="s">
        <v>48</v>
      </c>
      <c r="K1641" s="3" t="s">
        <v>94</v>
      </c>
      <c r="L1641" s="3" t="s">
        <v>95</v>
      </c>
      <c r="M1641" t="b">
        <v>1</v>
      </c>
      <c r="N1641" s="3" t="s">
        <v>84</v>
      </c>
      <c r="O1641" s="3" t="s">
        <v>92</v>
      </c>
      <c r="P1641" s="3" t="s">
        <v>92</v>
      </c>
      <c r="Q1641" s="3" t="s">
        <v>36</v>
      </c>
      <c r="R1641" s="3" t="s">
        <v>74</v>
      </c>
      <c r="S1641" s="3"/>
      <c r="T1641" s="2">
        <v>4000</v>
      </c>
      <c r="U1641" s="3" t="s">
        <v>95</v>
      </c>
      <c r="V1641" s="3"/>
      <c r="W1641" s="3" t="s">
        <v>39</v>
      </c>
      <c r="X1641" s="3" t="s">
        <v>40</v>
      </c>
      <c r="Y1641" s="3"/>
      <c r="Z1641" s="3">
        <v>5193</v>
      </c>
      <c r="AA1641" s="3" t="s">
        <v>546</v>
      </c>
    </row>
    <row r="1642" spans="1:27" x14ac:dyDescent="0.2">
      <c r="A1642" s="5">
        <v>4485</v>
      </c>
      <c r="C1642" s="3" t="s">
        <v>2898</v>
      </c>
      <c r="D1642" s="3" t="s">
        <v>2899</v>
      </c>
      <c r="E1642" s="3" t="s">
        <v>71</v>
      </c>
      <c r="F1642" s="3" t="s">
        <v>72</v>
      </c>
      <c r="G1642" s="3" t="s">
        <v>47</v>
      </c>
      <c r="H1642" s="3" t="s">
        <v>32</v>
      </c>
      <c r="I1642" s="3" t="s">
        <v>47</v>
      </c>
      <c r="J1642" s="3" t="s">
        <v>48</v>
      </c>
      <c r="K1642" s="3" t="s">
        <v>49</v>
      </c>
      <c r="L1642" s="3" t="s">
        <v>50</v>
      </c>
      <c r="M1642" t="b">
        <v>1</v>
      </c>
      <c r="N1642" s="3" t="s">
        <v>73</v>
      </c>
      <c r="O1642" s="3" t="s">
        <v>72</v>
      </c>
      <c r="P1642" s="3" t="s">
        <v>72</v>
      </c>
      <c r="Q1642" s="3" t="s">
        <v>36</v>
      </c>
      <c r="R1642" s="3" t="s">
        <v>74</v>
      </c>
      <c r="S1642" s="3"/>
      <c r="T1642" s="2">
        <v>2000</v>
      </c>
      <c r="U1642" s="3" t="s">
        <v>50</v>
      </c>
      <c r="V1642" s="3"/>
      <c r="W1642" s="3" t="s">
        <v>39</v>
      </c>
      <c r="X1642" s="3" t="s">
        <v>40</v>
      </c>
      <c r="Y1642" s="3"/>
      <c r="Z1642" s="3"/>
      <c r="AA1642" s="3" t="s">
        <v>41</v>
      </c>
    </row>
    <row r="1643" spans="1:27" x14ac:dyDescent="0.2">
      <c r="A1643" s="5">
        <v>4486</v>
      </c>
      <c r="C1643" s="3" t="s">
        <v>2900</v>
      </c>
      <c r="D1643" s="3" t="s">
        <v>2901</v>
      </c>
      <c r="E1643" s="3" t="s">
        <v>71</v>
      </c>
      <c r="F1643" s="3" t="s">
        <v>72</v>
      </c>
      <c r="G1643" s="3" t="s">
        <v>47</v>
      </c>
      <c r="H1643" s="3" t="s">
        <v>32</v>
      </c>
      <c r="I1643" s="3" t="s">
        <v>47</v>
      </c>
      <c r="J1643" s="3" t="s">
        <v>48</v>
      </c>
      <c r="K1643" s="3" t="s">
        <v>49</v>
      </c>
      <c r="L1643" s="3" t="s">
        <v>50</v>
      </c>
      <c r="M1643" t="b">
        <v>1</v>
      </c>
      <c r="N1643" s="3" t="s">
        <v>73</v>
      </c>
      <c r="O1643" s="3" t="s">
        <v>72</v>
      </c>
      <c r="P1643" s="3" t="s">
        <v>72</v>
      </c>
      <c r="Q1643" s="3" t="s">
        <v>36</v>
      </c>
      <c r="R1643" s="3" t="s">
        <v>74</v>
      </c>
      <c r="S1643" s="3"/>
      <c r="T1643" s="2">
        <v>2000</v>
      </c>
      <c r="U1643" s="3" t="s">
        <v>50</v>
      </c>
      <c r="V1643" s="3"/>
      <c r="W1643" s="3" t="s">
        <v>39</v>
      </c>
      <c r="X1643" s="3" t="s">
        <v>40</v>
      </c>
      <c r="Y1643" s="3"/>
      <c r="Z1643" s="3"/>
      <c r="AA1643" s="3" t="s">
        <v>41</v>
      </c>
    </row>
    <row r="1644" spans="1:27" x14ac:dyDescent="0.2">
      <c r="A1644" s="5">
        <v>4487</v>
      </c>
      <c r="B1644">
        <v>41916</v>
      </c>
      <c r="C1644" s="3" t="s">
        <v>2902</v>
      </c>
      <c r="D1644" s="3" t="s">
        <v>2903</v>
      </c>
      <c r="E1644" s="3" t="s">
        <v>71</v>
      </c>
      <c r="F1644" s="3" t="s">
        <v>72</v>
      </c>
      <c r="G1644" s="3" t="s">
        <v>47</v>
      </c>
      <c r="H1644" s="3" t="s">
        <v>32</v>
      </c>
      <c r="I1644" s="3" t="s">
        <v>47</v>
      </c>
      <c r="J1644" s="3" t="s">
        <v>48</v>
      </c>
      <c r="K1644" s="3" t="s">
        <v>49</v>
      </c>
      <c r="L1644" s="3" t="s">
        <v>50</v>
      </c>
      <c r="M1644" t="b">
        <v>0</v>
      </c>
      <c r="N1644" s="3" t="s">
        <v>73</v>
      </c>
      <c r="O1644" s="3" t="s">
        <v>72</v>
      </c>
      <c r="P1644" s="3" t="s">
        <v>72</v>
      </c>
      <c r="Q1644" s="3" t="s">
        <v>36</v>
      </c>
      <c r="R1644" s="3" t="s">
        <v>74</v>
      </c>
      <c r="S1644" s="3"/>
      <c r="T1644" s="2">
        <v>2000</v>
      </c>
      <c r="U1644" s="3" t="s">
        <v>50</v>
      </c>
      <c r="V1644" s="3"/>
      <c r="W1644" s="3" t="s">
        <v>39</v>
      </c>
      <c r="X1644" s="3" t="s">
        <v>40</v>
      </c>
      <c r="Y1644" s="3"/>
      <c r="Z1644" s="3">
        <v>2914</v>
      </c>
      <c r="AA1644" s="3" t="s">
        <v>221</v>
      </c>
    </row>
    <row r="1645" spans="1:27" x14ac:dyDescent="0.2">
      <c r="A1645" s="5">
        <v>4488</v>
      </c>
      <c r="C1645" s="3"/>
      <c r="D1645" s="3" t="s">
        <v>2904</v>
      </c>
      <c r="E1645" s="3" t="s">
        <v>71</v>
      </c>
      <c r="F1645" s="3" t="s">
        <v>72</v>
      </c>
      <c r="G1645" s="3" t="s">
        <v>47</v>
      </c>
      <c r="H1645" s="3" t="s">
        <v>32</v>
      </c>
      <c r="I1645" s="3" t="s">
        <v>47</v>
      </c>
      <c r="J1645" s="3" t="s">
        <v>48</v>
      </c>
      <c r="K1645" s="3" t="s">
        <v>49</v>
      </c>
      <c r="L1645" s="3" t="s">
        <v>50</v>
      </c>
      <c r="M1645" t="b">
        <v>1</v>
      </c>
      <c r="N1645" s="3" t="s">
        <v>73</v>
      </c>
      <c r="O1645" s="3" t="s">
        <v>72</v>
      </c>
      <c r="P1645" s="3" t="s">
        <v>72</v>
      </c>
      <c r="Q1645" s="3" t="s">
        <v>36</v>
      </c>
      <c r="R1645" s="3" t="s">
        <v>74</v>
      </c>
      <c r="S1645" s="3"/>
      <c r="T1645" s="2">
        <v>2000</v>
      </c>
      <c r="U1645" s="3" t="s">
        <v>50</v>
      </c>
      <c r="V1645" s="3"/>
      <c r="W1645" s="3" t="s">
        <v>39</v>
      </c>
      <c r="X1645" s="3" t="s">
        <v>40</v>
      </c>
      <c r="Y1645" s="3"/>
      <c r="Z1645" s="3"/>
      <c r="AA1645" s="3" t="s">
        <v>41</v>
      </c>
    </row>
    <row r="1646" spans="1:27" x14ac:dyDescent="0.2">
      <c r="A1646" s="5">
        <v>4489</v>
      </c>
      <c r="C1646" s="3" t="s">
        <v>2905</v>
      </c>
      <c r="D1646" s="3" t="s">
        <v>2255</v>
      </c>
      <c r="E1646" s="3" t="s">
        <v>71</v>
      </c>
      <c r="F1646" s="3" t="s">
        <v>72</v>
      </c>
      <c r="G1646" s="3" t="s">
        <v>47</v>
      </c>
      <c r="H1646" s="3" t="s">
        <v>32</v>
      </c>
      <c r="I1646" s="3" t="s">
        <v>47</v>
      </c>
      <c r="J1646" s="3" t="s">
        <v>48</v>
      </c>
      <c r="K1646" s="3" t="s">
        <v>49</v>
      </c>
      <c r="L1646" s="3" t="s">
        <v>50</v>
      </c>
      <c r="M1646" t="b">
        <v>0</v>
      </c>
      <c r="N1646" s="3" t="s">
        <v>73</v>
      </c>
      <c r="O1646" s="3" t="s">
        <v>72</v>
      </c>
      <c r="P1646" s="3" t="s">
        <v>72</v>
      </c>
      <c r="Q1646" s="3" t="s">
        <v>36</v>
      </c>
      <c r="R1646" s="3" t="s">
        <v>74</v>
      </c>
      <c r="S1646" s="3"/>
      <c r="T1646" s="2">
        <v>2000</v>
      </c>
      <c r="U1646" s="3" t="s">
        <v>50</v>
      </c>
      <c r="V1646" s="3"/>
      <c r="W1646" s="3" t="s">
        <v>39</v>
      </c>
      <c r="X1646" s="3" t="s">
        <v>40</v>
      </c>
      <c r="Y1646" s="3"/>
      <c r="Z1646" s="3">
        <v>2930</v>
      </c>
      <c r="AA1646" s="3" t="s">
        <v>2906</v>
      </c>
    </row>
    <row r="1647" spans="1:27" x14ac:dyDescent="0.2">
      <c r="A1647" s="5">
        <v>4490</v>
      </c>
      <c r="C1647" s="3" t="s">
        <v>2907</v>
      </c>
      <c r="D1647" s="3" t="s">
        <v>2908</v>
      </c>
      <c r="E1647" s="3" t="s">
        <v>71</v>
      </c>
      <c r="F1647" s="3" t="s">
        <v>72</v>
      </c>
      <c r="G1647" s="3" t="s">
        <v>47</v>
      </c>
      <c r="H1647" s="3" t="s">
        <v>32</v>
      </c>
      <c r="I1647" s="3" t="s">
        <v>47</v>
      </c>
      <c r="J1647" s="3" t="s">
        <v>48</v>
      </c>
      <c r="K1647" s="3" t="s">
        <v>49</v>
      </c>
      <c r="L1647" s="3" t="s">
        <v>50</v>
      </c>
      <c r="M1647" t="b">
        <v>1</v>
      </c>
      <c r="N1647" s="3" t="s">
        <v>73</v>
      </c>
      <c r="O1647" s="3" t="s">
        <v>72</v>
      </c>
      <c r="P1647" s="3" t="s">
        <v>72</v>
      </c>
      <c r="Q1647" s="3" t="s">
        <v>36</v>
      </c>
      <c r="R1647" s="3" t="s">
        <v>74</v>
      </c>
      <c r="S1647" s="3"/>
      <c r="T1647" s="2">
        <v>2000</v>
      </c>
      <c r="U1647" s="3" t="s">
        <v>50</v>
      </c>
      <c r="V1647" s="3"/>
      <c r="W1647" s="3" t="s">
        <v>39</v>
      </c>
      <c r="X1647" s="3" t="s">
        <v>40</v>
      </c>
      <c r="Y1647" s="3"/>
      <c r="Z1647" s="3">
        <v>2938</v>
      </c>
      <c r="AA1647" s="3" t="s">
        <v>316</v>
      </c>
    </row>
    <row r="1648" spans="1:27" x14ac:dyDescent="0.2">
      <c r="A1648" s="5">
        <v>4491</v>
      </c>
      <c r="C1648" s="3" t="s">
        <v>2909</v>
      </c>
      <c r="D1648" s="3" t="s">
        <v>2910</v>
      </c>
      <c r="E1648" s="3" t="s">
        <v>71</v>
      </c>
      <c r="F1648" s="3" t="s">
        <v>72</v>
      </c>
      <c r="G1648" s="3" t="s">
        <v>47</v>
      </c>
      <c r="H1648" s="3" t="s">
        <v>32</v>
      </c>
      <c r="I1648" s="3" t="s">
        <v>47</v>
      </c>
      <c r="J1648" s="3" t="s">
        <v>48</v>
      </c>
      <c r="K1648" s="3" t="s">
        <v>49</v>
      </c>
      <c r="L1648" s="3" t="s">
        <v>50</v>
      </c>
      <c r="M1648" t="b">
        <v>0</v>
      </c>
      <c r="N1648" s="3" t="s">
        <v>73</v>
      </c>
      <c r="O1648" s="3" t="s">
        <v>72</v>
      </c>
      <c r="P1648" s="3" t="s">
        <v>72</v>
      </c>
      <c r="Q1648" s="3" t="s">
        <v>36</v>
      </c>
      <c r="R1648" s="3" t="s">
        <v>74</v>
      </c>
      <c r="S1648" s="3"/>
      <c r="T1648" s="2">
        <v>2000</v>
      </c>
      <c r="U1648" s="3" t="s">
        <v>50</v>
      </c>
      <c r="V1648" s="3"/>
      <c r="W1648" s="3" t="s">
        <v>39</v>
      </c>
      <c r="X1648" s="3" t="s">
        <v>40</v>
      </c>
      <c r="Y1648" s="3"/>
      <c r="Z1648" s="3">
        <v>2939</v>
      </c>
      <c r="AA1648" s="3" t="s">
        <v>2906</v>
      </c>
    </row>
    <row r="1649" spans="1:27" x14ac:dyDescent="0.2">
      <c r="A1649" s="5">
        <v>4492</v>
      </c>
      <c r="B1649">
        <v>42502</v>
      </c>
      <c r="C1649" s="3" t="s">
        <v>2911</v>
      </c>
      <c r="D1649" s="3" t="s">
        <v>2912</v>
      </c>
      <c r="E1649" s="3" t="s">
        <v>71</v>
      </c>
      <c r="F1649" s="3" t="s">
        <v>72</v>
      </c>
      <c r="G1649" s="3" t="s">
        <v>47</v>
      </c>
      <c r="H1649" s="3" t="s">
        <v>32</v>
      </c>
      <c r="I1649" s="3" t="s">
        <v>47</v>
      </c>
      <c r="J1649" s="3" t="s">
        <v>48</v>
      </c>
      <c r="K1649" s="3" t="s">
        <v>49</v>
      </c>
      <c r="L1649" s="3" t="s">
        <v>50</v>
      </c>
      <c r="M1649" t="b">
        <v>0</v>
      </c>
      <c r="N1649" s="3" t="s">
        <v>73</v>
      </c>
      <c r="O1649" s="3" t="s">
        <v>72</v>
      </c>
      <c r="P1649" s="3" t="s">
        <v>72</v>
      </c>
      <c r="Q1649" s="3" t="s">
        <v>36</v>
      </c>
      <c r="R1649" s="3" t="s">
        <v>74</v>
      </c>
      <c r="S1649" s="3"/>
      <c r="T1649" s="2">
        <v>2000</v>
      </c>
      <c r="U1649" s="3" t="s">
        <v>50</v>
      </c>
      <c r="V1649" s="3"/>
      <c r="W1649" s="3" t="s">
        <v>39</v>
      </c>
      <c r="X1649" s="3" t="s">
        <v>40</v>
      </c>
      <c r="Y1649" s="3"/>
      <c r="Z1649" s="3">
        <v>3833</v>
      </c>
      <c r="AA1649" s="3" t="s">
        <v>1182</v>
      </c>
    </row>
    <row r="1650" spans="1:27" x14ac:dyDescent="0.2">
      <c r="A1650" s="5">
        <v>4493</v>
      </c>
      <c r="B1650">
        <v>41846</v>
      </c>
      <c r="C1650" s="3" t="s">
        <v>2913</v>
      </c>
      <c r="D1650" s="3" t="s">
        <v>2914</v>
      </c>
      <c r="E1650" s="3" t="s">
        <v>71</v>
      </c>
      <c r="F1650" s="3" t="s">
        <v>72</v>
      </c>
      <c r="G1650" s="3" t="s">
        <v>47</v>
      </c>
      <c r="H1650" s="3" t="s">
        <v>32</v>
      </c>
      <c r="I1650" s="3" t="s">
        <v>47</v>
      </c>
      <c r="J1650" s="3" t="s">
        <v>48</v>
      </c>
      <c r="K1650" s="3" t="s">
        <v>49</v>
      </c>
      <c r="L1650" s="3" t="s">
        <v>50</v>
      </c>
      <c r="M1650" t="b">
        <v>1</v>
      </c>
      <c r="N1650" s="3" t="s">
        <v>73</v>
      </c>
      <c r="O1650" s="3" t="s">
        <v>72</v>
      </c>
      <c r="P1650" s="3" t="s">
        <v>72</v>
      </c>
      <c r="Q1650" s="3" t="s">
        <v>36</v>
      </c>
      <c r="R1650" s="3" t="s">
        <v>74</v>
      </c>
      <c r="S1650" s="3"/>
      <c r="T1650" s="2">
        <v>2000</v>
      </c>
      <c r="U1650" s="3" t="s">
        <v>50</v>
      </c>
      <c r="V1650" s="3"/>
      <c r="W1650" s="3" t="s">
        <v>39</v>
      </c>
      <c r="X1650" s="3" t="s">
        <v>40</v>
      </c>
      <c r="Y1650" s="3"/>
      <c r="Z1650" s="3">
        <v>2955</v>
      </c>
      <c r="AA1650" s="3" t="s">
        <v>221</v>
      </c>
    </row>
    <row r="1651" spans="1:27" x14ac:dyDescent="0.2">
      <c r="A1651" s="5">
        <v>4494</v>
      </c>
      <c r="C1651" s="3"/>
      <c r="D1651" s="3" t="s">
        <v>2915</v>
      </c>
      <c r="E1651" s="3" t="s">
        <v>71</v>
      </c>
      <c r="F1651" s="3" t="s">
        <v>72</v>
      </c>
      <c r="G1651" s="3" t="s">
        <v>47</v>
      </c>
      <c r="H1651" s="3" t="s">
        <v>32</v>
      </c>
      <c r="I1651" s="3" t="s">
        <v>47</v>
      </c>
      <c r="J1651" s="3" t="s">
        <v>48</v>
      </c>
      <c r="K1651" s="3" t="s">
        <v>49</v>
      </c>
      <c r="L1651" s="3" t="s">
        <v>50</v>
      </c>
      <c r="M1651" t="b">
        <v>1</v>
      </c>
      <c r="N1651" s="3" t="s">
        <v>73</v>
      </c>
      <c r="O1651" s="3" t="s">
        <v>72</v>
      </c>
      <c r="P1651" s="3" t="s">
        <v>72</v>
      </c>
      <c r="Q1651" s="3" t="s">
        <v>36</v>
      </c>
      <c r="R1651" s="3" t="s">
        <v>74</v>
      </c>
      <c r="S1651" s="3"/>
      <c r="T1651" s="2">
        <v>2000</v>
      </c>
      <c r="U1651" s="3" t="s">
        <v>50</v>
      </c>
      <c r="V1651" s="3"/>
      <c r="W1651" s="3" t="s">
        <v>39</v>
      </c>
      <c r="X1651" s="3" t="s">
        <v>40</v>
      </c>
      <c r="Y1651" s="3"/>
      <c r="Z1651" s="3"/>
      <c r="AA1651" s="3" t="s">
        <v>41</v>
      </c>
    </row>
    <row r="1652" spans="1:27" x14ac:dyDescent="0.2">
      <c r="A1652" s="5">
        <v>4495</v>
      </c>
      <c r="C1652" s="3" t="s">
        <v>2916</v>
      </c>
      <c r="D1652" s="3" t="s">
        <v>2917</v>
      </c>
      <c r="E1652" s="3" t="s">
        <v>71</v>
      </c>
      <c r="F1652" s="3" t="s">
        <v>72</v>
      </c>
      <c r="G1652" s="3" t="s">
        <v>47</v>
      </c>
      <c r="H1652" s="3" t="s">
        <v>32</v>
      </c>
      <c r="I1652" s="3" t="s">
        <v>47</v>
      </c>
      <c r="J1652" s="3" t="s">
        <v>48</v>
      </c>
      <c r="K1652" s="3" t="s">
        <v>49</v>
      </c>
      <c r="L1652" s="3" t="s">
        <v>50</v>
      </c>
      <c r="M1652" t="b">
        <v>1</v>
      </c>
      <c r="N1652" s="3" t="s">
        <v>73</v>
      </c>
      <c r="O1652" s="3" t="s">
        <v>72</v>
      </c>
      <c r="P1652" s="3" t="s">
        <v>72</v>
      </c>
      <c r="Q1652" s="3" t="s">
        <v>36</v>
      </c>
      <c r="R1652" s="3" t="s">
        <v>74</v>
      </c>
      <c r="S1652" s="3"/>
      <c r="T1652" s="2">
        <v>2000</v>
      </c>
      <c r="U1652" s="3" t="s">
        <v>50</v>
      </c>
      <c r="V1652" s="3"/>
      <c r="W1652" s="3" t="s">
        <v>39</v>
      </c>
      <c r="X1652" s="3" t="s">
        <v>40</v>
      </c>
      <c r="Y1652" s="3"/>
      <c r="Z1652" s="3"/>
      <c r="AA1652" s="3" t="s">
        <v>41</v>
      </c>
    </row>
    <row r="1653" spans="1:27" x14ac:dyDescent="0.2">
      <c r="A1653" s="5">
        <v>4496</v>
      </c>
      <c r="C1653" s="3" t="s">
        <v>2918</v>
      </c>
      <c r="D1653" s="3" t="s">
        <v>2919</v>
      </c>
      <c r="E1653" s="3" t="s">
        <v>71</v>
      </c>
      <c r="F1653" s="3" t="s">
        <v>72</v>
      </c>
      <c r="G1653" s="3" t="s">
        <v>47</v>
      </c>
      <c r="H1653" s="3" t="s">
        <v>32</v>
      </c>
      <c r="I1653" s="3" t="s">
        <v>47</v>
      </c>
      <c r="J1653" s="3" t="s">
        <v>48</v>
      </c>
      <c r="K1653" s="3" t="s">
        <v>49</v>
      </c>
      <c r="L1653" s="3" t="s">
        <v>50</v>
      </c>
      <c r="M1653" t="b">
        <v>1</v>
      </c>
      <c r="N1653" s="3" t="s">
        <v>73</v>
      </c>
      <c r="O1653" s="3" t="s">
        <v>72</v>
      </c>
      <c r="P1653" s="3" t="s">
        <v>72</v>
      </c>
      <c r="Q1653" s="3" t="s">
        <v>36</v>
      </c>
      <c r="R1653" s="3" t="s">
        <v>74</v>
      </c>
      <c r="S1653" s="3"/>
      <c r="T1653" s="2">
        <v>2000</v>
      </c>
      <c r="U1653" s="3" t="s">
        <v>50</v>
      </c>
      <c r="V1653" s="3"/>
      <c r="W1653" s="3" t="s">
        <v>39</v>
      </c>
      <c r="X1653" s="3" t="s">
        <v>40</v>
      </c>
      <c r="Y1653" s="3"/>
      <c r="Z1653" s="3"/>
      <c r="AA1653" s="3" t="s">
        <v>41</v>
      </c>
    </row>
    <row r="1654" spans="1:27" x14ac:dyDescent="0.2">
      <c r="A1654" s="5">
        <v>4497</v>
      </c>
      <c r="C1654" s="3" t="s">
        <v>2920</v>
      </c>
      <c r="D1654" s="3" t="s">
        <v>2921</v>
      </c>
      <c r="E1654" s="3" t="s">
        <v>71</v>
      </c>
      <c r="F1654" s="3" t="s">
        <v>72</v>
      </c>
      <c r="G1654" s="3" t="s">
        <v>47</v>
      </c>
      <c r="H1654" s="3" t="s">
        <v>32</v>
      </c>
      <c r="I1654" s="3" t="s">
        <v>47</v>
      </c>
      <c r="J1654" s="3" t="s">
        <v>48</v>
      </c>
      <c r="K1654" s="3" t="s">
        <v>49</v>
      </c>
      <c r="L1654" s="3" t="s">
        <v>50</v>
      </c>
      <c r="M1654" t="b">
        <v>1</v>
      </c>
      <c r="N1654" s="3" t="s">
        <v>73</v>
      </c>
      <c r="O1654" s="3" t="s">
        <v>72</v>
      </c>
      <c r="P1654" s="3" t="s">
        <v>72</v>
      </c>
      <c r="Q1654" s="3" t="s">
        <v>36</v>
      </c>
      <c r="R1654" s="3" t="s">
        <v>74</v>
      </c>
      <c r="S1654" s="3"/>
      <c r="T1654" s="2">
        <v>2000</v>
      </c>
      <c r="U1654" s="3" t="s">
        <v>50</v>
      </c>
      <c r="V1654" s="3"/>
      <c r="W1654" s="3" t="s">
        <v>39</v>
      </c>
      <c r="X1654" s="3" t="s">
        <v>40</v>
      </c>
      <c r="Y1654" s="3"/>
      <c r="Z1654" s="3"/>
      <c r="AA1654" s="3" t="s">
        <v>41</v>
      </c>
    </row>
    <row r="1655" spans="1:27" x14ac:dyDescent="0.2">
      <c r="A1655" s="5">
        <v>4498</v>
      </c>
      <c r="C1655" s="3" t="s">
        <v>2922</v>
      </c>
      <c r="D1655" s="3" t="s">
        <v>2923</v>
      </c>
      <c r="E1655" s="3" t="s">
        <v>71</v>
      </c>
      <c r="F1655" s="3" t="s">
        <v>72</v>
      </c>
      <c r="G1655" s="3" t="s">
        <v>47</v>
      </c>
      <c r="H1655" s="3" t="s">
        <v>32</v>
      </c>
      <c r="I1655" s="3" t="s">
        <v>47</v>
      </c>
      <c r="J1655" s="3" t="s">
        <v>48</v>
      </c>
      <c r="K1655" s="3" t="s">
        <v>49</v>
      </c>
      <c r="L1655" s="3" t="s">
        <v>50</v>
      </c>
      <c r="M1655" t="b">
        <v>1</v>
      </c>
      <c r="N1655" s="3" t="s">
        <v>73</v>
      </c>
      <c r="O1655" s="3" t="s">
        <v>72</v>
      </c>
      <c r="P1655" s="3" t="s">
        <v>72</v>
      </c>
      <c r="Q1655" s="3" t="s">
        <v>36</v>
      </c>
      <c r="R1655" s="3" t="s">
        <v>74</v>
      </c>
      <c r="S1655" s="3"/>
      <c r="T1655" s="2">
        <v>2000</v>
      </c>
      <c r="U1655" s="3" t="s">
        <v>50</v>
      </c>
      <c r="V1655" s="3"/>
      <c r="W1655" s="3" t="s">
        <v>39</v>
      </c>
      <c r="X1655" s="3" t="s">
        <v>40</v>
      </c>
      <c r="Y1655" s="3"/>
      <c r="Z1655" s="3"/>
      <c r="AA1655" s="3" t="s">
        <v>41</v>
      </c>
    </row>
    <row r="1656" spans="1:27" x14ac:dyDescent="0.2">
      <c r="A1656" s="5">
        <v>4499</v>
      </c>
      <c r="C1656" s="3" t="s">
        <v>2924</v>
      </c>
      <c r="D1656" s="3" t="s">
        <v>2925</v>
      </c>
      <c r="E1656" s="3" t="s">
        <v>71</v>
      </c>
      <c r="F1656" s="3" t="s">
        <v>72</v>
      </c>
      <c r="G1656" s="3" t="s">
        <v>47</v>
      </c>
      <c r="H1656" s="3" t="s">
        <v>32</v>
      </c>
      <c r="I1656" s="3" t="s">
        <v>47</v>
      </c>
      <c r="J1656" s="3" t="s">
        <v>48</v>
      </c>
      <c r="K1656" s="3" t="s">
        <v>49</v>
      </c>
      <c r="L1656" s="3" t="s">
        <v>50</v>
      </c>
      <c r="M1656" t="b">
        <v>1</v>
      </c>
      <c r="N1656" s="3" t="s">
        <v>73</v>
      </c>
      <c r="O1656" s="3" t="s">
        <v>72</v>
      </c>
      <c r="P1656" s="3" t="s">
        <v>72</v>
      </c>
      <c r="Q1656" s="3" t="s">
        <v>36</v>
      </c>
      <c r="R1656" s="3" t="s">
        <v>74</v>
      </c>
      <c r="S1656" s="3"/>
      <c r="T1656" s="2">
        <v>2000</v>
      </c>
      <c r="U1656" s="3" t="s">
        <v>50</v>
      </c>
      <c r="V1656" s="3"/>
      <c r="W1656" s="3" t="s">
        <v>39</v>
      </c>
      <c r="X1656" s="3" t="s">
        <v>40</v>
      </c>
      <c r="Y1656" s="3"/>
      <c r="Z1656" s="3"/>
      <c r="AA1656" s="3" t="s">
        <v>41</v>
      </c>
    </row>
    <row r="1657" spans="1:27" x14ac:dyDescent="0.2">
      <c r="A1657" s="5">
        <v>4500</v>
      </c>
      <c r="C1657" s="3"/>
      <c r="D1657" s="3" t="s">
        <v>2926</v>
      </c>
      <c r="E1657" s="3" t="s">
        <v>240</v>
      </c>
      <c r="F1657" s="3" t="s">
        <v>241</v>
      </c>
      <c r="G1657" s="3" t="s">
        <v>242</v>
      </c>
      <c r="H1657" s="3" t="s">
        <v>32</v>
      </c>
      <c r="I1657" s="3" t="s">
        <v>242</v>
      </c>
      <c r="J1657" s="3" t="s">
        <v>48</v>
      </c>
      <c r="K1657" s="3" t="s">
        <v>243</v>
      </c>
      <c r="L1657" s="3" t="s">
        <v>244</v>
      </c>
      <c r="M1657" t="b">
        <v>1</v>
      </c>
      <c r="N1657" s="3" t="s">
        <v>139</v>
      </c>
      <c r="O1657" s="3" t="s">
        <v>241</v>
      </c>
      <c r="P1657" s="3" t="s">
        <v>241</v>
      </c>
      <c r="Q1657" s="3" t="s">
        <v>36</v>
      </c>
      <c r="R1657" s="3" t="s">
        <v>54</v>
      </c>
      <c r="S1657" s="3"/>
      <c r="T1657" s="2">
        <v>8016</v>
      </c>
      <c r="U1657" s="3" t="s">
        <v>244</v>
      </c>
      <c r="V1657" s="3"/>
      <c r="W1657" s="3" t="s">
        <v>39</v>
      </c>
      <c r="X1657" s="3" t="s">
        <v>40</v>
      </c>
      <c r="Y1657" s="3"/>
      <c r="Z1657" s="3"/>
      <c r="AA1657" s="3" t="s">
        <v>41</v>
      </c>
    </row>
    <row r="1658" spans="1:27" x14ac:dyDescent="0.2">
      <c r="A1658" s="5">
        <v>4501</v>
      </c>
      <c r="B1658">
        <v>41864</v>
      </c>
      <c r="C1658" s="3" t="s">
        <v>2927</v>
      </c>
      <c r="D1658" s="3" t="s">
        <v>2093</v>
      </c>
      <c r="E1658" s="3" t="s">
        <v>240</v>
      </c>
      <c r="F1658" s="3" t="s">
        <v>241</v>
      </c>
      <c r="G1658" s="3" t="s">
        <v>242</v>
      </c>
      <c r="H1658" s="3" t="s">
        <v>32</v>
      </c>
      <c r="I1658" s="3" t="s">
        <v>242</v>
      </c>
      <c r="J1658" s="3" t="s">
        <v>48</v>
      </c>
      <c r="K1658" s="3" t="s">
        <v>243</v>
      </c>
      <c r="L1658" s="3" t="s">
        <v>244</v>
      </c>
      <c r="M1658" t="b">
        <v>1</v>
      </c>
      <c r="N1658" s="3" t="s">
        <v>139</v>
      </c>
      <c r="O1658" s="3" t="s">
        <v>241</v>
      </c>
      <c r="P1658" s="3" t="s">
        <v>241</v>
      </c>
      <c r="Q1658" s="3" t="s">
        <v>36</v>
      </c>
      <c r="R1658" s="3" t="s">
        <v>54</v>
      </c>
      <c r="S1658" s="3"/>
      <c r="T1658" s="2">
        <v>8016</v>
      </c>
      <c r="U1658" s="3" t="s">
        <v>244</v>
      </c>
      <c r="V1658" s="3"/>
      <c r="W1658" s="3" t="s">
        <v>39</v>
      </c>
      <c r="X1658" s="3" t="s">
        <v>40</v>
      </c>
      <c r="Y1658" s="3"/>
      <c r="Z1658" s="3">
        <v>2538</v>
      </c>
      <c r="AA1658" s="3" t="s">
        <v>221</v>
      </c>
    </row>
    <row r="1659" spans="1:27" x14ac:dyDescent="0.2">
      <c r="A1659" s="5">
        <v>4502</v>
      </c>
      <c r="B1659">
        <v>41905</v>
      </c>
      <c r="C1659" s="3" t="s">
        <v>2928</v>
      </c>
      <c r="D1659" s="3" t="s">
        <v>2068</v>
      </c>
      <c r="E1659" s="3" t="s">
        <v>240</v>
      </c>
      <c r="F1659" s="3" t="s">
        <v>241</v>
      </c>
      <c r="G1659" s="3" t="s">
        <v>242</v>
      </c>
      <c r="H1659" s="3" t="s">
        <v>32</v>
      </c>
      <c r="I1659" s="3" t="s">
        <v>242</v>
      </c>
      <c r="J1659" s="3" t="s">
        <v>48</v>
      </c>
      <c r="K1659" s="3" t="s">
        <v>243</v>
      </c>
      <c r="L1659" s="3" t="s">
        <v>244</v>
      </c>
      <c r="M1659" t="b">
        <v>0</v>
      </c>
      <c r="N1659" s="3" t="s">
        <v>139</v>
      </c>
      <c r="O1659" s="3" t="s">
        <v>241</v>
      </c>
      <c r="P1659" s="3" t="s">
        <v>241</v>
      </c>
      <c r="Q1659" s="3" t="s">
        <v>36</v>
      </c>
      <c r="R1659" s="3" t="s">
        <v>54</v>
      </c>
      <c r="S1659" s="3"/>
      <c r="T1659" s="2">
        <v>8016</v>
      </c>
      <c r="U1659" s="3" t="s">
        <v>244</v>
      </c>
      <c r="V1659" s="3"/>
      <c r="W1659" s="3" t="s">
        <v>39</v>
      </c>
      <c r="X1659" s="3" t="s">
        <v>40</v>
      </c>
      <c r="Y1659" s="3"/>
      <c r="Z1659" s="3">
        <v>5372</v>
      </c>
      <c r="AA1659" s="3" t="s">
        <v>221</v>
      </c>
    </row>
    <row r="1660" spans="1:27" x14ac:dyDescent="0.2">
      <c r="A1660" s="5">
        <v>4503</v>
      </c>
      <c r="B1660">
        <v>42333</v>
      </c>
      <c r="C1660" s="3" t="s">
        <v>2929</v>
      </c>
      <c r="D1660" s="3" t="s">
        <v>2084</v>
      </c>
      <c r="E1660" s="3" t="s">
        <v>240</v>
      </c>
      <c r="F1660" s="3" t="s">
        <v>241</v>
      </c>
      <c r="G1660" s="3" t="s">
        <v>242</v>
      </c>
      <c r="H1660" s="3" t="s">
        <v>32</v>
      </c>
      <c r="I1660" s="3" t="s">
        <v>242</v>
      </c>
      <c r="J1660" s="3" t="s">
        <v>48</v>
      </c>
      <c r="K1660" s="3" t="s">
        <v>243</v>
      </c>
      <c r="L1660" s="3" t="s">
        <v>244</v>
      </c>
      <c r="M1660" t="b">
        <v>1</v>
      </c>
      <c r="N1660" s="3" t="s">
        <v>139</v>
      </c>
      <c r="O1660" s="3" t="s">
        <v>241</v>
      </c>
      <c r="P1660" s="3" t="s">
        <v>241</v>
      </c>
      <c r="Q1660" s="3" t="s">
        <v>36</v>
      </c>
      <c r="R1660" s="3" t="s">
        <v>54</v>
      </c>
      <c r="S1660" s="3"/>
      <c r="T1660" s="2">
        <v>8016</v>
      </c>
      <c r="U1660" s="3" t="s">
        <v>244</v>
      </c>
      <c r="V1660" s="3"/>
      <c r="W1660" s="3" t="s">
        <v>39</v>
      </c>
      <c r="X1660" s="3" t="s">
        <v>40</v>
      </c>
      <c r="Y1660" s="3"/>
      <c r="Z1660" s="3">
        <v>1863</v>
      </c>
      <c r="AA1660" s="3" t="s">
        <v>221</v>
      </c>
    </row>
    <row r="1661" spans="1:27" x14ac:dyDescent="0.2">
      <c r="A1661" s="5">
        <v>4504</v>
      </c>
      <c r="C1661" s="3" t="s">
        <v>2930</v>
      </c>
      <c r="D1661" s="3" t="s">
        <v>2931</v>
      </c>
      <c r="E1661" s="3" t="s">
        <v>240</v>
      </c>
      <c r="F1661" s="3" t="s">
        <v>241</v>
      </c>
      <c r="G1661" s="3" t="s">
        <v>242</v>
      </c>
      <c r="H1661" s="3" t="s">
        <v>32</v>
      </c>
      <c r="I1661" s="3" t="s">
        <v>242</v>
      </c>
      <c r="J1661" s="3" t="s">
        <v>48</v>
      </c>
      <c r="K1661" s="3" t="s">
        <v>243</v>
      </c>
      <c r="L1661" s="3" t="s">
        <v>244</v>
      </c>
      <c r="M1661" t="b">
        <v>1</v>
      </c>
      <c r="N1661" s="3" t="s">
        <v>139</v>
      </c>
      <c r="O1661" s="3" t="s">
        <v>241</v>
      </c>
      <c r="P1661" s="3" t="s">
        <v>241</v>
      </c>
      <c r="Q1661" s="3" t="s">
        <v>36</v>
      </c>
      <c r="R1661" s="3" t="s">
        <v>54</v>
      </c>
      <c r="S1661" s="3"/>
      <c r="T1661" s="2">
        <v>8016</v>
      </c>
      <c r="U1661" s="3" t="s">
        <v>244</v>
      </c>
      <c r="V1661" s="3"/>
      <c r="W1661" s="3" t="s">
        <v>39</v>
      </c>
      <c r="X1661" s="3" t="s">
        <v>40</v>
      </c>
      <c r="Y1661" s="3"/>
      <c r="Z1661" s="3">
        <v>2517</v>
      </c>
      <c r="AA1661" s="3" t="s">
        <v>639</v>
      </c>
    </row>
    <row r="1662" spans="1:27" x14ac:dyDescent="0.2">
      <c r="A1662" s="5">
        <v>4505</v>
      </c>
      <c r="C1662" s="3"/>
      <c r="D1662" s="3" t="s">
        <v>2082</v>
      </c>
      <c r="E1662" s="3" t="s">
        <v>240</v>
      </c>
      <c r="F1662" s="3" t="s">
        <v>241</v>
      </c>
      <c r="G1662" s="3" t="s">
        <v>242</v>
      </c>
      <c r="H1662" s="3" t="s">
        <v>32</v>
      </c>
      <c r="I1662" s="3" t="s">
        <v>242</v>
      </c>
      <c r="J1662" s="3" t="s">
        <v>48</v>
      </c>
      <c r="K1662" s="3" t="s">
        <v>243</v>
      </c>
      <c r="L1662" s="3" t="s">
        <v>244</v>
      </c>
      <c r="M1662" t="b">
        <v>1</v>
      </c>
      <c r="N1662" s="3" t="s">
        <v>139</v>
      </c>
      <c r="O1662" s="3" t="s">
        <v>241</v>
      </c>
      <c r="P1662" s="3" t="s">
        <v>241</v>
      </c>
      <c r="Q1662" s="3" t="s">
        <v>36</v>
      </c>
      <c r="R1662" s="3" t="s">
        <v>54</v>
      </c>
      <c r="S1662" s="3"/>
      <c r="T1662" s="2">
        <v>8016</v>
      </c>
      <c r="U1662" s="3" t="s">
        <v>244</v>
      </c>
      <c r="V1662" s="3"/>
      <c r="W1662" s="3" t="s">
        <v>39</v>
      </c>
      <c r="X1662" s="3" t="s">
        <v>40</v>
      </c>
      <c r="Y1662" s="3"/>
      <c r="Z1662" s="3"/>
      <c r="AA1662" s="3" t="s">
        <v>41</v>
      </c>
    </row>
    <row r="1663" spans="1:27" x14ac:dyDescent="0.2">
      <c r="A1663" s="5">
        <v>4506</v>
      </c>
      <c r="C1663" s="3" t="s">
        <v>2932</v>
      </c>
      <c r="D1663" s="3" t="s">
        <v>2933</v>
      </c>
      <c r="E1663" s="3" t="s">
        <v>66</v>
      </c>
      <c r="F1663" s="3" t="s">
        <v>67</v>
      </c>
      <c r="G1663" s="3" t="s">
        <v>274</v>
      </c>
      <c r="H1663" s="3" t="s">
        <v>32</v>
      </c>
      <c r="I1663" s="3" t="s">
        <v>274</v>
      </c>
      <c r="J1663" s="3" t="s">
        <v>81</v>
      </c>
      <c r="K1663" s="3" t="s">
        <v>275</v>
      </c>
      <c r="L1663" s="3" t="s">
        <v>95</v>
      </c>
      <c r="M1663" t="b">
        <v>1</v>
      </c>
      <c r="N1663" s="3" t="s">
        <v>35</v>
      </c>
      <c r="O1663" s="3" t="s">
        <v>67</v>
      </c>
      <c r="P1663" s="3" t="s">
        <v>67</v>
      </c>
      <c r="Q1663" s="3" t="s">
        <v>68</v>
      </c>
      <c r="R1663" s="3" t="s">
        <v>69</v>
      </c>
      <c r="S1663" s="3"/>
      <c r="T1663" s="2">
        <v>4128</v>
      </c>
      <c r="U1663" s="3" t="s">
        <v>81</v>
      </c>
      <c r="V1663" s="3"/>
      <c r="W1663" s="3" t="s">
        <v>39</v>
      </c>
      <c r="X1663" s="3" t="s">
        <v>40</v>
      </c>
      <c r="Y1663" s="3"/>
      <c r="Z1663" s="3"/>
      <c r="AA1663" s="3" t="s">
        <v>41</v>
      </c>
    </row>
    <row r="1664" spans="1:27" x14ac:dyDescent="0.2">
      <c r="A1664" s="5">
        <v>4507</v>
      </c>
      <c r="C1664" s="3" t="s">
        <v>2934</v>
      </c>
      <c r="D1664" s="3" t="s">
        <v>2935</v>
      </c>
      <c r="E1664" s="3" t="s">
        <v>78</v>
      </c>
      <c r="F1664" s="3" t="s">
        <v>273</v>
      </c>
      <c r="G1664" s="3" t="s">
        <v>274</v>
      </c>
      <c r="H1664" s="3" t="s">
        <v>32</v>
      </c>
      <c r="I1664" s="3" t="s">
        <v>274</v>
      </c>
      <c r="J1664" s="3" t="s">
        <v>81</v>
      </c>
      <c r="K1664" s="3" t="s">
        <v>275</v>
      </c>
      <c r="L1664" s="3" t="s">
        <v>95</v>
      </c>
      <c r="M1664" t="b">
        <v>1</v>
      </c>
      <c r="N1664" s="3" t="s">
        <v>84</v>
      </c>
      <c r="O1664" s="3" t="s">
        <v>273</v>
      </c>
      <c r="P1664" s="3" t="s">
        <v>79</v>
      </c>
      <c r="Q1664" s="3" t="s">
        <v>116</v>
      </c>
      <c r="R1664" s="3" t="s">
        <v>116</v>
      </c>
      <c r="S1664" s="3"/>
      <c r="T1664" s="2">
        <v>4128</v>
      </c>
      <c r="U1664" s="3" t="s">
        <v>81</v>
      </c>
      <c r="V1664" s="3"/>
      <c r="W1664" s="3" t="s">
        <v>39</v>
      </c>
      <c r="X1664" s="3" t="s">
        <v>40</v>
      </c>
      <c r="Y1664" s="3"/>
      <c r="Z1664" s="3"/>
      <c r="AA1664" s="3" t="s">
        <v>41</v>
      </c>
    </row>
    <row r="1665" spans="1:27" x14ac:dyDescent="0.2">
      <c r="A1665" s="5">
        <v>4508</v>
      </c>
      <c r="C1665" s="3" t="s">
        <v>2936</v>
      </c>
      <c r="D1665" s="3" t="s">
        <v>2937</v>
      </c>
      <c r="E1665" s="3" t="s">
        <v>78</v>
      </c>
      <c r="F1665" s="3" t="s">
        <v>273</v>
      </c>
      <c r="G1665" s="3" t="s">
        <v>274</v>
      </c>
      <c r="H1665" s="3" t="s">
        <v>32</v>
      </c>
      <c r="I1665" s="3" t="s">
        <v>274</v>
      </c>
      <c r="J1665" s="3" t="s">
        <v>81</v>
      </c>
      <c r="K1665" s="3" t="s">
        <v>275</v>
      </c>
      <c r="L1665" s="3" t="s">
        <v>95</v>
      </c>
      <c r="M1665" t="b">
        <v>1</v>
      </c>
      <c r="N1665" s="3" t="s">
        <v>84</v>
      </c>
      <c r="O1665" s="3" t="s">
        <v>273</v>
      </c>
      <c r="P1665" s="3" t="s">
        <v>79</v>
      </c>
      <c r="Q1665" s="3" t="s">
        <v>116</v>
      </c>
      <c r="R1665" s="3" t="s">
        <v>116</v>
      </c>
      <c r="S1665" s="3"/>
      <c r="T1665" s="2">
        <v>4128</v>
      </c>
      <c r="U1665" s="3" t="s">
        <v>81</v>
      </c>
      <c r="V1665" s="3"/>
      <c r="W1665" s="3" t="s">
        <v>39</v>
      </c>
      <c r="X1665" s="3" t="s">
        <v>40</v>
      </c>
      <c r="Y1665" s="3"/>
      <c r="Z1665" s="3"/>
      <c r="AA1665" s="3" t="s">
        <v>41</v>
      </c>
    </row>
    <row r="1666" spans="1:27" x14ac:dyDescent="0.2">
      <c r="A1666" s="5">
        <v>4509</v>
      </c>
      <c r="C1666" s="3" t="s">
        <v>2938</v>
      </c>
      <c r="D1666" s="3" t="s">
        <v>2939</v>
      </c>
      <c r="E1666" s="3" t="s">
        <v>78</v>
      </c>
      <c r="F1666" s="3" t="s">
        <v>273</v>
      </c>
      <c r="G1666" s="3" t="s">
        <v>274</v>
      </c>
      <c r="H1666" s="3" t="s">
        <v>32</v>
      </c>
      <c r="I1666" s="3" t="s">
        <v>274</v>
      </c>
      <c r="J1666" s="3" t="s">
        <v>81</v>
      </c>
      <c r="K1666" s="3" t="s">
        <v>275</v>
      </c>
      <c r="L1666" s="3" t="s">
        <v>95</v>
      </c>
      <c r="M1666" t="b">
        <v>1</v>
      </c>
      <c r="N1666" s="3" t="s">
        <v>84</v>
      </c>
      <c r="O1666" s="3" t="s">
        <v>273</v>
      </c>
      <c r="P1666" s="3" t="s">
        <v>79</v>
      </c>
      <c r="Q1666" s="3" t="s">
        <v>116</v>
      </c>
      <c r="R1666" s="3" t="s">
        <v>116</v>
      </c>
      <c r="S1666" s="3"/>
      <c r="T1666" s="2">
        <v>4128</v>
      </c>
      <c r="U1666" s="3" t="s">
        <v>81</v>
      </c>
      <c r="V1666" s="3"/>
      <c r="W1666" s="3" t="s">
        <v>39</v>
      </c>
      <c r="X1666" s="3" t="s">
        <v>40</v>
      </c>
      <c r="Y1666" s="3"/>
      <c r="Z1666" s="3"/>
      <c r="AA1666" s="3" t="s">
        <v>41</v>
      </c>
    </row>
    <row r="1667" spans="1:27" x14ac:dyDescent="0.2">
      <c r="A1667" s="5">
        <v>4510</v>
      </c>
      <c r="B1667">
        <v>42645</v>
      </c>
      <c r="C1667" s="3" t="s">
        <v>2940</v>
      </c>
      <c r="D1667" s="3" t="s">
        <v>2941</v>
      </c>
      <c r="E1667" s="3" t="s">
        <v>91</v>
      </c>
      <c r="F1667" s="3" t="s">
        <v>92</v>
      </c>
      <c r="G1667" s="3" t="s">
        <v>274</v>
      </c>
      <c r="H1667" s="3" t="s">
        <v>32</v>
      </c>
      <c r="I1667" s="3" t="s">
        <v>274</v>
      </c>
      <c r="J1667" s="3" t="s">
        <v>81</v>
      </c>
      <c r="K1667" s="3" t="s">
        <v>275</v>
      </c>
      <c r="L1667" s="3" t="s">
        <v>95</v>
      </c>
      <c r="M1667" t="b">
        <v>1</v>
      </c>
      <c r="N1667" s="3" t="s">
        <v>84</v>
      </c>
      <c r="O1667" s="3" t="s">
        <v>92</v>
      </c>
      <c r="P1667" s="3" t="s">
        <v>92</v>
      </c>
      <c r="Q1667" s="3" t="s">
        <v>36</v>
      </c>
      <c r="R1667" s="3" t="s">
        <v>74</v>
      </c>
      <c r="S1667" s="3"/>
      <c r="T1667" s="2">
        <v>4128</v>
      </c>
      <c r="U1667" s="3" t="s">
        <v>95</v>
      </c>
      <c r="V1667" s="3"/>
      <c r="W1667" s="3" t="s">
        <v>39</v>
      </c>
      <c r="X1667" s="3" t="s">
        <v>40</v>
      </c>
      <c r="Y1667" s="3"/>
      <c r="Z1667" s="3">
        <v>2407</v>
      </c>
      <c r="AA1667" s="3" t="s">
        <v>221</v>
      </c>
    </row>
    <row r="1668" spans="1:27" x14ac:dyDescent="0.2">
      <c r="A1668" s="5">
        <v>4511</v>
      </c>
      <c r="B1668">
        <v>41882</v>
      </c>
      <c r="C1668" s="3" t="s">
        <v>2942</v>
      </c>
      <c r="D1668" s="3" t="s">
        <v>2113</v>
      </c>
      <c r="E1668" s="3" t="s">
        <v>78</v>
      </c>
      <c r="F1668" s="3" t="s">
        <v>2943</v>
      </c>
      <c r="G1668" s="3" t="s">
        <v>274</v>
      </c>
      <c r="H1668" s="3" t="s">
        <v>32</v>
      </c>
      <c r="I1668" s="3" t="s">
        <v>274</v>
      </c>
      <c r="J1668" s="3" t="s">
        <v>81</v>
      </c>
      <c r="K1668" s="3" t="s">
        <v>275</v>
      </c>
      <c r="L1668" s="3" t="s">
        <v>95</v>
      </c>
      <c r="M1668" t="b">
        <v>0</v>
      </c>
      <c r="N1668" s="3" t="s">
        <v>84</v>
      </c>
      <c r="O1668" s="3" t="s">
        <v>2943</v>
      </c>
      <c r="P1668" s="3" t="s">
        <v>2943</v>
      </c>
      <c r="Q1668" s="3" t="s">
        <v>116</v>
      </c>
      <c r="R1668" s="3" t="s">
        <v>116</v>
      </c>
      <c r="S1668" s="3"/>
      <c r="T1668" s="2">
        <v>4128</v>
      </c>
      <c r="U1668" s="3" t="s">
        <v>81</v>
      </c>
      <c r="V1668" s="3"/>
      <c r="W1668" s="3" t="s">
        <v>39</v>
      </c>
      <c r="X1668" s="3" t="s">
        <v>40</v>
      </c>
      <c r="Y1668" s="3"/>
      <c r="Z1668" s="3">
        <v>2386</v>
      </c>
      <c r="AA1668" s="3" t="s">
        <v>316</v>
      </c>
    </row>
    <row r="1669" spans="1:27" x14ac:dyDescent="0.2">
      <c r="A1669" s="5">
        <v>4512</v>
      </c>
      <c r="B1669">
        <v>41888</v>
      </c>
      <c r="C1669" s="3" t="s">
        <v>2944</v>
      </c>
      <c r="D1669" s="3" t="s">
        <v>2109</v>
      </c>
      <c r="E1669" s="3" t="s">
        <v>78</v>
      </c>
      <c r="F1669" s="3" t="s">
        <v>273</v>
      </c>
      <c r="G1669" s="3" t="s">
        <v>274</v>
      </c>
      <c r="H1669" s="3" t="s">
        <v>32</v>
      </c>
      <c r="I1669" s="3" t="s">
        <v>274</v>
      </c>
      <c r="J1669" s="3" t="s">
        <v>81</v>
      </c>
      <c r="K1669" s="3" t="s">
        <v>275</v>
      </c>
      <c r="L1669" s="3" t="s">
        <v>95</v>
      </c>
      <c r="M1669" t="b">
        <v>1</v>
      </c>
      <c r="N1669" s="3" t="s">
        <v>84</v>
      </c>
      <c r="O1669" s="3" t="s">
        <v>273</v>
      </c>
      <c r="P1669" s="3" t="s">
        <v>79</v>
      </c>
      <c r="Q1669" s="3" t="s">
        <v>116</v>
      </c>
      <c r="R1669" s="3" t="s">
        <v>116</v>
      </c>
      <c r="S1669" s="3"/>
      <c r="T1669" s="2">
        <v>4128</v>
      </c>
      <c r="U1669" s="3" t="s">
        <v>81</v>
      </c>
      <c r="V1669" s="3"/>
      <c r="W1669" s="3" t="s">
        <v>39</v>
      </c>
      <c r="X1669" s="3" t="s">
        <v>40</v>
      </c>
      <c r="Y1669" s="3"/>
      <c r="Z1669" s="3">
        <v>2384</v>
      </c>
      <c r="AA1669" s="3" t="s">
        <v>316</v>
      </c>
    </row>
    <row r="1670" spans="1:27" x14ac:dyDescent="0.2">
      <c r="A1670" s="5">
        <v>4513</v>
      </c>
      <c r="C1670" s="3" t="s">
        <v>2945</v>
      </c>
      <c r="D1670" s="3" t="s">
        <v>2946</v>
      </c>
      <c r="E1670" s="3" t="s">
        <v>78</v>
      </c>
      <c r="F1670" s="3" t="s">
        <v>273</v>
      </c>
      <c r="G1670" s="3" t="s">
        <v>274</v>
      </c>
      <c r="H1670" s="3" t="s">
        <v>32</v>
      </c>
      <c r="I1670" s="3" t="s">
        <v>274</v>
      </c>
      <c r="J1670" s="3" t="s">
        <v>81</v>
      </c>
      <c r="K1670" s="3" t="s">
        <v>275</v>
      </c>
      <c r="L1670" s="3" t="s">
        <v>95</v>
      </c>
      <c r="M1670" t="b">
        <v>1</v>
      </c>
      <c r="N1670" s="3" t="s">
        <v>84</v>
      </c>
      <c r="O1670" s="3" t="s">
        <v>273</v>
      </c>
      <c r="P1670" s="3" t="s">
        <v>79</v>
      </c>
      <c r="Q1670" s="3" t="s">
        <v>116</v>
      </c>
      <c r="R1670" s="3" t="s">
        <v>116</v>
      </c>
      <c r="S1670" s="3"/>
      <c r="T1670" s="2">
        <v>4128</v>
      </c>
      <c r="U1670" s="3" t="s">
        <v>81</v>
      </c>
      <c r="V1670" s="3"/>
      <c r="W1670" s="3" t="s">
        <v>39</v>
      </c>
      <c r="X1670" s="3" t="s">
        <v>40</v>
      </c>
      <c r="Y1670" s="3"/>
      <c r="Z1670" s="3"/>
      <c r="AA1670" s="3" t="s">
        <v>41</v>
      </c>
    </row>
    <row r="1671" spans="1:27" x14ac:dyDescent="0.2">
      <c r="A1671" s="5">
        <v>4514</v>
      </c>
      <c r="C1671" s="3" t="s">
        <v>2947</v>
      </c>
      <c r="D1671" s="3" t="s">
        <v>2948</v>
      </c>
      <c r="E1671" s="3" t="s">
        <v>78</v>
      </c>
      <c r="F1671" s="3" t="s">
        <v>273</v>
      </c>
      <c r="G1671" s="3" t="s">
        <v>274</v>
      </c>
      <c r="H1671" s="3" t="s">
        <v>32</v>
      </c>
      <c r="I1671" s="3" t="s">
        <v>274</v>
      </c>
      <c r="J1671" s="3" t="s">
        <v>81</v>
      </c>
      <c r="K1671" s="3" t="s">
        <v>275</v>
      </c>
      <c r="L1671" s="3" t="s">
        <v>95</v>
      </c>
      <c r="M1671" t="b">
        <v>1</v>
      </c>
      <c r="N1671" s="3" t="s">
        <v>84</v>
      </c>
      <c r="O1671" s="3" t="s">
        <v>273</v>
      </c>
      <c r="P1671" s="3" t="s">
        <v>79</v>
      </c>
      <c r="Q1671" s="3" t="s">
        <v>116</v>
      </c>
      <c r="R1671" s="3" t="s">
        <v>116</v>
      </c>
      <c r="S1671" s="3"/>
      <c r="T1671" s="2">
        <v>4128</v>
      </c>
      <c r="U1671" s="3" t="s">
        <v>81</v>
      </c>
      <c r="V1671" s="3"/>
      <c r="W1671" s="3" t="s">
        <v>39</v>
      </c>
      <c r="X1671" s="3" t="s">
        <v>40</v>
      </c>
      <c r="Y1671" s="3"/>
      <c r="Z1671" s="3"/>
      <c r="AA1671" s="3" t="s">
        <v>41</v>
      </c>
    </row>
    <row r="1672" spans="1:27" x14ac:dyDescent="0.2">
      <c r="A1672" s="5">
        <v>4515</v>
      </c>
      <c r="C1672" s="3" t="s">
        <v>2949</v>
      </c>
      <c r="D1672" s="3" t="s">
        <v>2950</v>
      </c>
      <c r="E1672" s="3" t="s">
        <v>78</v>
      </c>
      <c r="F1672" s="3" t="s">
        <v>273</v>
      </c>
      <c r="G1672" s="3" t="s">
        <v>274</v>
      </c>
      <c r="H1672" s="3" t="s">
        <v>32</v>
      </c>
      <c r="I1672" s="3" t="s">
        <v>274</v>
      </c>
      <c r="J1672" s="3" t="s">
        <v>81</v>
      </c>
      <c r="K1672" s="3" t="s">
        <v>275</v>
      </c>
      <c r="L1672" s="3" t="s">
        <v>95</v>
      </c>
      <c r="M1672" t="b">
        <v>1</v>
      </c>
      <c r="N1672" s="3" t="s">
        <v>84</v>
      </c>
      <c r="O1672" s="3" t="s">
        <v>273</v>
      </c>
      <c r="P1672" s="3" t="s">
        <v>79</v>
      </c>
      <c r="Q1672" s="3" t="s">
        <v>116</v>
      </c>
      <c r="R1672" s="3" t="s">
        <v>116</v>
      </c>
      <c r="S1672" s="3"/>
      <c r="T1672" s="2">
        <v>4128</v>
      </c>
      <c r="U1672" s="3" t="s">
        <v>81</v>
      </c>
      <c r="V1672" s="3"/>
      <c r="W1672" s="3" t="s">
        <v>39</v>
      </c>
      <c r="X1672" s="3" t="s">
        <v>40</v>
      </c>
      <c r="Y1672" s="3"/>
      <c r="Z1672" s="3"/>
      <c r="AA1672" s="3" t="s">
        <v>41</v>
      </c>
    </row>
    <row r="1673" spans="1:27" x14ac:dyDescent="0.2">
      <c r="A1673" s="5">
        <v>4516</v>
      </c>
      <c r="C1673" s="3" t="s">
        <v>2951</v>
      </c>
      <c r="D1673" s="3" t="s">
        <v>2952</v>
      </c>
      <c r="E1673" s="3" t="s">
        <v>78</v>
      </c>
      <c r="F1673" s="3" t="s">
        <v>273</v>
      </c>
      <c r="G1673" s="3" t="s">
        <v>274</v>
      </c>
      <c r="H1673" s="3" t="s">
        <v>32</v>
      </c>
      <c r="I1673" s="3" t="s">
        <v>274</v>
      </c>
      <c r="J1673" s="3" t="s">
        <v>81</v>
      </c>
      <c r="K1673" s="3" t="s">
        <v>275</v>
      </c>
      <c r="L1673" s="3" t="s">
        <v>95</v>
      </c>
      <c r="M1673" t="b">
        <v>1</v>
      </c>
      <c r="N1673" s="3" t="s">
        <v>84</v>
      </c>
      <c r="O1673" s="3" t="s">
        <v>273</v>
      </c>
      <c r="P1673" s="3" t="s">
        <v>79</v>
      </c>
      <c r="Q1673" s="3" t="s">
        <v>116</v>
      </c>
      <c r="R1673" s="3" t="s">
        <v>116</v>
      </c>
      <c r="S1673" s="3"/>
      <c r="T1673" s="2">
        <v>4128</v>
      </c>
      <c r="U1673" s="3" t="s">
        <v>81</v>
      </c>
      <c r="V1673" s="3"/>
      <c r="W1673" s="3" t="s">
        <v>39</v>
      </c>
      <c r="X1673" s="3" t="s">
        <v>40</v>
      </c>
      <c r="Y1673" s="3"/>
      <c r="Z1673" s="3"/>
      <c r="AA1673" s="3" t="s">
        <v>41</v>
      </c>
    </row>
    <row r="1674" spans="1:27" x14ac:dyDescent="0.2">
      <c r="A1674" s="5">
        <v>4517</v>
      </c>
      <c r="B1674">
        <v>42194</v>
      </c>
      <c r="C1674" s="3" t="s">
        <v>2953</v>
      </c>
      <c r="D1674" s="3" t="s">
        <v>2126</v>
      </c>
      <c r="E1674" s="3" t="s">
        <v>78</v>
      </c>
      <c r="F1674" s="3" t="s">
        <v>273</v>
      </c>
      <c r="G1674" s="3" t="s">
        <v>274</v>
      </c>
      <c r="H1674" s="3" t="s">
        <v>32</v>
      </c>
      <c r="I1674" s="3" t="s">
        <v>274</v>
      </c>
      <c r="J1674" s="3" t="s">
        <v>81</v>
      </c>
      <c r="K1674" s="3" t="s">
        <v>275</v>
      </c>
      <c r="L1674" s="3" t="s">
        <v>95</v>
      </c>
      <c r="M1674" t="b">
        <v>1</v>
      </c>
      <c r="N1674" s="3" t="s">
        <v>84</v>
      </c>
      <c r="O1674" s="3" t="s">
        <v>273</v>
      </c>
      <c r="P1674" s="3" t="s">
        <v>79</v>
      </c>
      <c r="Q1674" s="3" t="s">
        <v>116</v>
      </c>
      <c r="R1674" s="3" t="s">
        <v>116</v>
      </c>
      <c r="S1674" s="3"/>
      <c r="T1674" s="2">
        <v>4128</v>
      </c>
      <c r="U1674" s="3" t="s">
        <v>81</v>
      </c>
      <c r="V1674" s="3"/>
      <c r="W1674" s="3" t="s">
        <v>39</v>
      </c>
      <c r="X1674" s="3" t="s">
        <v>40</v>
      </c>
      <c r="Y1674" s="3"/>
      <c r="Z1674" s="3">
        <v>2420</v>
      </c>
      <c r="AA1674" s="3" t="s">
        <v>316</v>
      </c>
    </row>
    <row r="1675" spans="1:27" x14ac:dyDescent="0.2">
      <c r="A1675" s="5">
        <v>4518</v>
      </c>
      <c r="C1675" s="3" t="s">
        <v>2954</v>
      </c>
      <c r="D1675" s="3" t="s">
        <v>2955</v>
      </c>
      <c r="E1675" s="3" t="s">
        <v>78</v>
      </c>
      <c r="F1675" s="3" t="s">
        <v>273</v>
      </c>
      <c r="G1675" s="3" t="s">
        <v>274</v>
      </c>
      <c r="H1675" s="3" t="s">
        <v>32</v>
      </c>
      <c r="I1675" s="3" t="s">
        <v>274</v>
      </c>
      <c r="J1675" s="3" t="s">
        <v>81</v>
      </c>
      <c r="K1675" s="3" t="s">
        <v>275</v>
      </c>
      <c r="L1675" s="3" t="s">
        <v>95</v>
      </c>
      <c r="M1675" t="b">
        <v>1</v>
      </c>
      <c r="N1675" s="3" t="s">
        <v>84</v>
      </c>
      <c r="O1675" s="3" t="s">
        <v>273</v>
      </c>
      <c r="P1675" s="3" t="s">
        <v>79</v>
      </c>
      <c r="Q1675" s="3" t="s">
        <v>116</v>
      </c>
      <c r="R1675" s="3" t="s">
        <v>116</v>
      </c>
      <c r="S1675" s="3"/>
      <c r="T1675" s="2">
        <v>4128</v>
      </c>
      <c r="U1675" s="3" t="s">
        <v>81</v>
      </c>
      <c r="V1675" s="3"/>
      <c r="W1675" s="3" t="s">
        <v>39</v>
      </c>
      <c r="X1675" s="3" t="s">
        <v>40</v>
      </c>
      <c r="Y1675" s="3"/>
      <c r="Z1675" s="3"/>
      <c r="AA1675" s="3" t="s">
        <v>41</v>
      </c>
    </row>
    <row r="1676" spans="1:27" x14ac:dyDescent="0.2">
      <c r="A1676" s="5">
        <v>4519</v>
      </c>
      <c r="C1676" s="3" t="s">
        <v>2956</v>
      </c>
      <c r="D1676" s="3" t="s">
        <v>2957</v>
      </c>
      <c r="E1676" s="3" t="s">
        <v>78</v>
      </c>
      <c r="F1676" s="3" t="s">
        <v>273</v>
      </c>
      <c r="G1676" s="3" t="s">
        <v>274</v>
      </c>
      <c r="H1676" s="3" t="s">
        <v>32</v>
      </c>
      <c r="I1676" s="3" t="s">
        <v>274</v>
      </c>
      <c r="J1676" s="3" t="s">
        <v>81</v>
      </c>
      <c r="K1676" s="3" t="s">
        <v>275</v>
      </c>
      <c r="L1676" s="3" t="s">
        <v>95</v>
      </c>
      <c r="M1676" t="b">
        <v>1</v>
      </c>
      <c r="N1676" s="3" t="s">
        <v>84</v>
      </c>
      <c r="O1676" s="3" t="s">
        <v>273</v>
      </c>
      <c r="P1676" s="3" t="s">
        <v>79</v>
      </c>
      <c r="Q1676" s="3" t="s">
        <v>116</v>
      </c>
      <c r="R1676" s="3" t="s">
        <v>116</v>
      </c>
      <c r="S1676" s="3"/>
      <c r="T1676" s="2">
        <v>4128</v>
      </c>
      <c r="U1676" s="3" t="s">
        <v>81</v>
      </c>
      <c r="V1676" s="3"/>
      <c r="W1676" s="3" t="s">
        <v>39</v>
      </c>
      <c r="X1676" s="3" t="s">
        <v>40</v>
      </c>
      <c r="Y1676" s="3"/>
      <c r="Z1676" s="3"/>
      <c r="AA1676" s="3" t="s">
        <v>41</v>
      </c>
    </row>
    <row r="1677" spans="1:27" x14ac:dyDescent="0.2">
      <c r="A1677" s="5">
        <v>4520</v>
      </c>
      <c r="C1677" s="3" t="s">
        <v>2958</v>
      </c>
      <c r="D1677" s="3" t="s">
        <v>2959</v>
      </c>
      <c r="E1677" s="3" t="s">
        <v>78</v>
      </c>
      <c r="F1677" s="3" t="s">
        <v>273</v>
      </c>
      <c r="G1677" s="3" t="s">
        <v>274</v>
      </c>
      <c r="H1677" s="3" t="s">
        <v>32</v>
      </c>
      <c r="I1677" s="3" t="s">
        <v>274</v>
      </c>
      <c r="J1677" s="3" t="s">
        <v>81</v>
      </c>
      <c r="K1677" s="3" t="s">
        <v>275</v>
      </c>
      <c r="L1677" s="3" t="s">
        <v>95</v>
      </c>
      <c r="M1677" t="b">
        <v>1</v>
      </c>
      <c r="N1677" s="3" t="s">
        <v>84</v>
      </c>
      <c r="O1677" s="3" t="s">
        <v>273</v>
      </c>
      <c r="P1677" s="3" t="s">
        <v>79</v>
      </c>
      <c r="Q1677" s="3" t="s">
        <v>116</v>
      </c>
      <c r="R1677" s="3" t="s">
        <v>116</v>
      </c>
      <c r="S1677" s="3"/>
      <c r="T1677" s="2">
        <v>4128</v>
      </c>
      <c r="U1677" s="3" t="s">
        <v>81</v>
      </c>
      <c r="V1677" s="3"/>
      <c r="W1677" s="3" t="s">
        <v>39</v>
      </c>
      <c r="X1677" s="3" t="s">
        <v>40</v>
      </c>
      <c r="Y1677" s="3"/>
      <c r="Z1677" s="3"/>
      <c r="AA1677" s="3" t="s">
        <v>41</v>
      </c>
    </row>
    <row r="1678" spans="1:27" x14ac:dyDescent="0.2">
      <c r="A1678" s="5">
        <v>4521</v>
      </c>
      <c r="B1678">
        <v>42368</v>
      </c>
      <c r="C1678" s="3" t="s">
        <v>2960</v>
      </c>
      <c r="D1678" s="3" t="s">
        <v>2759</v>
      </c>
      <c r="E1678" s="3" t="s">
        <v>78</v>
      </c>
      <c r="F1678" s="3" t="s">
        <v>273</v>
      </c>
      <c r="G1678" s="3" t="s">
        <v>274</v>
      </c>
      <c r="H1678" s="3" t="s">
        <v>32</v>
      </c>
      <c r="I1678" s="3" t="s">
        <v>274</v>
      </c>
      <c r="J1678" s="3" t="s">
        <v>81</v>
      </c>
      <c r="K1678" s="3" t="s">
        <v>275</v>
      </c>
      <c r="L1678" s="3" t="s">
        <v>95</v>
      </c>
      <c r="M1678" t="b">
        <v>1</v>
      </c>
      <c r="N1678" s="3" t="s">
        <v>84</v>
      </c>
      <c r="O1678" s="3" t="s">
        <v>273</v>
      </c>
      <c r="P1678" s="3" t="s">
        <v>79</v>
      </c>
      <c r="Q1678" s="3" t="s">
        <v>116</v>
      </c>
      <c r="R1678" s="3" t="s">
        <v>116</v>
      </c>
      <c r="S1678" s="3"/>
      <c r="T1678" s="2">
        <v>4128</v>
      </c>
      <c r="U1678" s="3" t="s">
        <v>81</v>
      </c>
      <c r="V1678" s="3"/>
      <c r="W1678" s="3" t="s">
        <v>39</v>
      </c>
      <c r="X1678" s="3" t="s">
        <v>40</v>
      </c>
      <c r="Y1678" s="3"/>
      <c r="Z1678" s="3">
        <v>2445</v>
      </c>
      <c r="AA1678" s="3" t="s">
        <v>221</v>
      </c>
    </row>
    <row r="1679" spans="1:27" x14ac:dyDescent="0.2">
      <c r="A1679" s="5">
        <v>4522</v>
      </c>
      <c r="B1679">
        <v>41886</v>
      </c>
      <c r="C1679" s="3" t="s">
        <v>2961</v>
      </c>
      <c r="D1679" s="3" t="s">
        <v>2111</v>
      </c>
      <c r="E1679" s="3" t="s">
        <v>78</v>
      </c>
      <c r="F1679" s="3" t="s">
        <v>273</v>
      </c>
      <c r="G1679" s="3" t="s">
        <v>274</v>
      </c>
      <c r="H1679" s="3" t="s">
        <v>32</v>
      </c>
      <c r="I1679" s="3" t="s">
        <v>274</v>
      </c>
      <c r="J1679" s="3" t="s">
        <v>81</v>
      </c>
      <c r="K1679" s="3" t="s">
        <v>275</v>
      </c>
      <c r="L1679" s="3" t="s">
        <v>95</v>
      </c>
      <c r="M1679" t="b">
        <v>1</v>
      </c>
      <c r="N1679" s="3" t="s">
        <v>84</v>
      </c>
      <c r="O1679" s="3" t="s">
        <v>273</v>
      </c>
      <c r="P1679" s="3" t="s">
        <v>79</v>
      </c>
      <c r="Q1679" s="3" t="s">
        <v>116</v>
      </c>
      <c r="R1679" s="3" t="s">
        <v>116</v>
      </c>
      <c r="S1679" s="3"/>
      <c r="T1679" s="2">
        <v>4128</v>
      </c>
      <c r="U1679" s="3" t="s">
        <v>81</v>
      </c>
      <c r="V1679" s="3"/>
      <c r="W1679" s="3" t="s">
        <v>39</v>
      </c>
      <c r="X1679" s="3" t="s">
        <v>40</v>
      </c>
      <c r="Y1679" s="3"/>
      <c r="Z1679" s="3">
        <v>2385</v>
      </c>
      <c r="AA1679" s="3" t="s">
        <v>316</v>
      </c>
    </row>
    <row r="1680" spans="1:27" x14ac:dyDescent="0.2">
      <c r="A1680" s="5">
        <v>4523</v>
      </c>
      <c r="B1680">
        <v>41885</v>
      </c>
      <c r="C1680" s="3" t="s">
        <v>2962</v>
      </c>
      <c r="D1680" s="3" t="s">
        <v>1096</v>
      </c>
      <c r="E1680" s="3" t="s">
        <v>78</v>
      </c>
      <c r="F1680" s="3" t="s">
        <v>273</v>
      </c>
      <c r="G1680" s="3" t="s">
        <v>274</v>
      </c>
      <c r="H1680" s="3" t="s">
        <v>32</v>
      </c>
      <c r="I1680" s="3" t="s">
        <v>274</v>
      </c>
      <c r="J1680" s="3" t="s">
        <v>81</v>
      </c>
      <c r="K1680" s="3" t="s">
        <v>275</v>
      </c>
      <c r="L1680" s="3" t="s">
        <v>95</v>
      </c>
      <c r="M1680" t="b">
        <v>1</v>
      </c>
      <c r="N1680" s="3" t="s">
        <v>84</v>
      </c>
      <c r="O1680" s="3" t="s">
        <v>273</v>
      </c>
      <c r="P1680" s="3" t="s">
        <v>79</v>
      </c>
      <c r="Q1680" s="3" t="s">
        <v>116</v>
      </c>
      <c r="R1680" s="3" t="s">
        <v>116</v>
      </c>
      <c r="S1680" s="3"/>
      <c r="T1680" s="2">
        <v>4128</v>
      </c>
      <c r="U1680" s="3" t="s">
        <v>81</v>
      </c>
      <c r="V1680" s="3"/>
      <c r="W1680" s="3" t="s">
        <v>39</v>
      </c>
      <c r="X1680" s="3" t="s">
        <v>40</v>
      </c>
      <c r="Y1680" s="3"/>
      <c r="Z1680" s="3">
        <v>2429</v>
      </c>
      <c r="AA1680" s="3" t="s">
        <v>316</v>
      </c>
    </row>
    <row r="1681" spans="1:27" x14ac:dyDescent="0.2">
      <c r="A1681" s="5">
        <v>4524</v>
      </c>
      <c r="C1681" s="3" t="s">
        <v>2963</v>
      </c>
      <c r="D1681" s="3" t="s">
        <v>2135</v>
      </c>
      <c r="E1681" s="3" t="s">
        <v>78</v>
      </c>
      <c r="F1681" s="3" t="s">
        <v>273</v>
      </c>
      <c r="G1681" s="3" t="s">
        <v>274</v>
      </c>
      <c r="H1681" s="3" t="s">
        <v>32</v>
      </c>
      <c r="I1681" s="3" t="s">
        <v>274</v>
      </c>
      <c r="J1681" s="3" t="s">
        <v>81</v>
      </c>
      <c r="K1681" s="3" t="s">
        <v>275</v>
      </c>
      <c r="L1681" s="3" t="s">
        <v>95</v>
      </c>
      <c r="M1681" t="b">
        <v>1</v>
      </c>
      <c r="N1681" s="3" t="s">
        <v>84</v>
      </c>
      <c r="O1681" s="3" t="s">
        <v>273</v>
      </c>
      <c r="P1681" s="3" t="s">
        <v>79</v>
      </c>
      <c r="Q1681" s="3" t="s">
        <v>116</v>
      </c>
      <c r="R1681" s="3" t="s">
        <v>116</v>
      </c>
      <c r="S1681" s="3"/>
      <c r="T1681" s="2">
        <v>4128</v>
      </c>
      <c r="U1681" s="3" t="s">
        <v>81</v>
      </c>
      <c r="V1681" s="3"/>
      <c r="W1681" s="3" t="s">
        <v>39</v>
      </c>
      <c r="X1681" s="3" t="s">
        <v>40</v>
      </c>
      <c r="Y1681" s="3"/>
      <c r="Z1681" s="3"/>
      <c r="AA1681" s="3" t="s">
        <v>41</v>
      </c>
    </row>
    <row r="1682" spans="1:27" x14ac:dyDescent="0.2">
      <c r="A1682" s="5">
        <v>4525</v>
      </c>
      <c r="C1682" s="3" t="s">
        <v>2964</v>
      </c>
      <c r="D1682" s="3" t="s">
        <v>2965</v>
      </c>
      <c r="E1682" s="3" t="s">
        <v>867</v>
      </c>
      <c r="F1682" s="3" t="s">
        <v>868</v>
      </c>
      <c r="G1682" s="3" t="s">
        <v>376</v>
      </c>
      <c r="H1682" s="3" t="s">
        <v>32</v>
      </c>
      <c r="I1682" s="3" t="s">
        <v>376</v>
      </c>
      <c r="J1682" s="3" t="s">
        <v>48</v>
      </c>
      <c r="K1682" s="3" t="s">
        <v>49</v>
      </c>
      <c r="L1682" s="3" t="s">
        <v>50</v>
      </c>
      <c r="M1682" t="b">
        <v>1</v>
      </c>
      <c r="N1682" s="3" t="s">
        <v>73</v>
      </c>
      <c r="O1682" s="3" t="s">
        <v>868</v>
      </c>
      <c r="P1682" s="3" t="s">
        <v>868</v>
      </c>
      <c r="Q1682" s="3" t="s">
        <v>116</v>
      </c>
      <c r="R1682" s="3" t="s">
        <v>116</v>
      </c>
      <c r="S1682" s="3"/>
      <c r="T1682" s="2">
        <v>2011</v>
      </c>
      <c r="U1682" s="3" t="s">
        <v>50</v>
      </c>
      <c r="V1682" s="3"/>
      <c r="W1682" s="3" t="s">
        <v>39</v>
      </c>
      <c r="X1682" s="3" t="s">
        <v>40</v>
      </c>
      <c r="Y1682" s="3"/>
      <c r="Z1682" s="3"/>
      <c r="AA1682" s="3" t="s">
        <v>41</v>
      </c>
    </row>
    <row r="1683" spans="1:27" x14ac:dyDescent="0.2">
      <c r="A1683" s="5">
        <v>4526</v>
      </c>
      <c r="C1683" s="3" t="s">
        <v>2966</v>
      </c>
      <c r="D1683" s="3" t="s">
        <v>2967</v>
      </c>
      <c r="E1683" s="3" t="s">
        <v>867</v>
      </c>
      <c r="F1683" s="3" t="s">
        <v>868</v>
      </c>
      <c r="G1683" s="3" t="s">
        <v>47</v>
      </c>
      <c r="H1683" s="3" t="s">
        <v>32</v>
      </c>
      <c r="I1683" s="3" t="s">
        <v>47</v>
      </c>
      <c r="J1683" s="3" t="s">
        <v>48</v>
      </c>
      <c r="K1683" s="3" t="s">
        <v>49</v>
      </c>
      <c r="L1683" s="3" t="s">
        <v>50</v>
      </c>
      <c r="M1683" t="b">
        <v>1</v>
      </c>
      <c r="N1683" s="3" t="s">
        <v>73</v>
      </c>
      <c r="O1683" s="3" t="s">
        <v>868</v>
      </c>
      <c r="P1683" s="3" t="s">
        <v>868</v>
      </c>
      <c r="Q1683" s="3" t="s">
        <v>116</v>
      </c>
      <c r="R1683" s="3" t="s">
        <v>116</v>
      </c>
      <c r="S1683" s="3"/>
      <c r="T1683" s="2">
        <v>2000</v>
      </c>
      <c r="U1683" s="3" t="s">
        <v>50</v>
      </c>
      <c r="V1683" s="3"/>
      <c r="W1683" s="3" t="s">
        <v>39</v>
      </c>
      <c r="X1683" s="3" t="s">
        <v>40</v>
      </c>
      <c r="Y1683" s="3"/>
      <c r="Z1683" s="3"/>
      <c r="AA1683" s="3" t="s">
        <v>41</v>
      </c>
    </row>
    <row r="1684" spans="1:27" x14ac:dyDescent="0.2">
      <c r="A1684" s="5">
        <v>4527</v>
      </c>
      <c r="B1684">
        <v>41990</v>
      </c>
      <c r="C1684" s="3" t="s">
        <v>2968</v>
      </c>
      <c r="D1684" s="3" t="s">
        <v>2969</v>
      </c>
      <c r="E1684" s="3" t="s">
        <v>867</v>
      </c>
      <c r="F1684" s="3" t="s">
        <v>868</v>
      </c>
      <c r="G1684" s="3" t="s">
        <v>47</v>
      </c>
      <c r="H1684" s="3" t="s">
        <v>32</v>
      </c>
      <c r="I1684" s="3" t="s">
        <v>47</v>
      </c>
      <c r="J1684" s="3" t="s">
        <v>48</v>
      </c>
      <c r="K1684" s="3" t="s">
        <v>49</v>
      </c>
      <c r="L1684" s="3" t="s">
        <v>50</v>
      </c>
      <c r="M1684" t="b">
        <v>1</v>
      </c>
      <c r="N1684" s="3" t="s">
        <v>73</v>
      </c>
      <c r="O1684" s="3" t="s">
        <v>868</v>
      </c>
      <c r="P1684" s="3" t="s">
        <v>868</v>
      </c>
      <c r="Q1684" s="3" t="s">
        <v>116</v>
      </c>
      <c r="R1684" s="3" t="s">
        <v>116</v>
      </c>
      <c r="S1684" s="3"/>
      <c r="T1684" s="2">
        <v>2000</v>
      </c>
      <c r="U1684" s="3" t="s">
        <v>50</v>
      </c>
      <c r="V1684" s="3"/>
      <c r="W1684" s="3" t="s">
        <v>39</v>
      </c>
      <c r="X1684" s="3" t="s">
        <v>40</v>
      </c>
      <c r="Y1684" s="3"/>
      <c r="Z1684" s="3">
        <v>3843</v>
      </c>
      <c r="AA1684" s="3" t="s">
        <v>221</v>
      </c>
    </row>
    <row r="1685" spans="1:27" x14ac:dyDescent="0.2">
      <c r="A1685" s="5">
        <v>4528</v>
      </c>
      <c r="C1685" s="3" t="s">
        <v>2970</v>
      </c>
      <c r="D1685" s="3" t="s">
        <v>2971</v>
      </c>
      <c r="E1685" s="3" t="s">
        <v>867</v>
      </c>
      <c r="F1685" s="3" t="s">
        <v>868</v>
      </c>
      <c r="G1685" s="3" t="s">
        <v>47</v>
      </c>
      <c r="H1685" s="3" t="s">
        <v>32</v>
      </c>
      <c r="I1685" s="3" t="s">
        <v>47</v>
      </c>
      <c r="J1685" s="3" t="s">
        <v>48</v>
      </c>
      <c r="K1685" s="3" t="s">
        <v>49</v>
      </c>
      <c r="L1685" s="3" t="s">
        <v>50</v>
      </c>
      <c r="M1685" t="b">
        <v>1</v>
      </c>
      <c r="N1685" s="3" t="s">
        <v>73</v>
      </c>
      <c r="O1685" s="3" t="s">
        <v>868</v>
      </c>
      <c r="P1685" s="3" t="s">
        <v>868</v>
      </c>
      <c r="Q1685" s="3" t="s">
        <v>116</v>
      </c>
      <c r="R1685" s="3" t="s">
        <v>116</v>
      </c>
      <c r="S1685" s="3"/>
      <c r="T1685" s="2">
        <v>2000</v>
      </c>
      <c r="U1685" s="3" t="s">
        <v>50</v>
      </c>
      <c r="V1685" s="3"/>
      <c r="W1685" s="3" t="s">
        <v>39</v>
      </c>
      <c r="X1685" s="3" t="s">
        <v>40</v>
      </c>
      <c r="Y1685" s="3"/>
      <c r="Z1685" s="3"/>
      <c r="AA1685" s="3" t="s">
        <v>41</v>
      </c>
    </row>
    <row r="1686" spans="1:27" x14ac:dyDescent="0.2">
      <c r="A1686" s="5">
        <v>4529</v>
      </c>
      <c r="C1686" s="3" t="s">
        <v>2972</v>
      </c>
      <c r="D1686" s="3" t="s">
        <v>2973</v>
      </c>
      <c r="E1686" s="3" t="s">
        <v>29</v>
      </c>
      <c r="F1686" s="3" t="s">
        <v>53</v>
      </c>
      <c r="G1686" s="3" t="s">
        <v>47</v>
      </c>
      <c r="H1686" s="3" t="s">
        <v>32</v>
      </c>
      <c r="I1686" s="3" t="s">
        <v>47</v>
      </c>
      <c r="J1686" s="3" t="s">
        <v>48</v>
      </c>
      <c r="K1686" s="3" t="s">
        <v>49</v>
      </c>
      <c r="L1686" s="3" t="s">
        <v>50</v>
      </c>
      <c r="M1686" t="b">
        <v>0</v>
      </c>
      <c r="N1686" s="3" t="s">
        <v>35</v>
      </c>
      <c r="O1686" s="3" t="s">
        <v>53</v>
      </c>
      <c r="P1686" s="3" t="s">
        <v>53</v>
      </c>
      <c r="Q1686" s="3" t="s">
        <v>36</v>
      </c>
      <c r="R1686" s="3" t="s">
        <v>54</v>
      </c>
      <c r="S1686" s="3"/>
      <c r="T1686" s="2">
        <v>2000</v>
      </c>
      <c r="U1686" s="3" t="s">
        <v>50</v>
      </c>
      <c r="V1686" s="3"/>
      <c r="W1686" s="3" t="s">
        <v>39</v>
      </c>
      <c r="X1686" s="3" t="s">
        <v>40</v>
      </c>
      <c r="Y1686" s="3"/>
      <c r="Z1686" s="3">
        <v>3567</v>
      </c>
      <c r="AA1686" s="3" t="s">
        <v>221</v>
      </c>
    </row>
    <row r="1687" spans="1:27" x14ac:dyDescent="0.2">
      <c r="A1687" s="5">
        <v>4530</v>
      </c>
      <c r="C1687" s="3" t="s">
        <v>2974</v>
      </c>
      <c r="D1687" s="3" t="s">
        <v>2689</v>
      </c>
      <c r="E1687" s="3" t="s">
        <v>71</v>
      </c>
      <c r="F1687" s="3" t="s">
        <v>72</v>
      </c>
      <c r="G1687" s="3" t="s">
        <v>47</v>
      </c>
      <c r="H1687" s="3" t="s">
        <v>32</v>
      </c>
      <c r="I1687" s="3" t="s">
        <v>47</v>
      </c>
      <c r="J1687" s="3" t="s">
        <v>48</v>
      </c>
      <c r="K1687" s="3" t="s">
        <v>49</v>
      </c>
      <c r="L1687" s="3" t="s">
        <v>50</v>
      </c>
      <c r="M1687" t="b">
        <v>1</v>
      </c>
      <c r="N1687" s="3" t="s">
        <v>73</v>
      </c>
      <c r="O1687" s="3" t="s">
        <v>72</v>
      </c>
      <c r="P1687" s="3" t="s">
        <v>72</v>
      </c>
      <c r="Q1687" s="3" t="s">
        <v>36</v>
      </c>
      <c r="R1687" s="3" t="s">
        <v>74</v>
      </c>
      <c r="S1687" s="3"/>
      <c r="T1687" s="2">
        <v>2000</v>
      </c>
      <c r="U1687" s="3" t="s">
        <v>50</v>
      </c>
      <c r="V1687" s="3"/>
      <c r="W1687" s="3" t="s">
        <v>39</v>
      </c>
      <c r="X1687" s="3" t="s">
        <v>40</v>
      </c>
      <c r="Y1687" s="3"/>
      <c r="Z1687" s="3"/>
      <c r="AA1687" s="3" t="s">
        <v>41</v>
      </c>
    </row>
    <row r="1688" spans="1:27" x14ac:dyDescent="0.2">
      <c r="A1688" s="5">
        <v>4531</v>
      </c>
      <c r="C1688" s="3" t="s">
        <v>2975</v>
      </c>
      <c r="D1688" s="3" t="s">
        <v>2976</v>
      </c>
      <c r="E1688" s="3" t="s">
        <v>111</v>
      </c>
      <c r="F1688" s="3" t="s">
        <v>112</v>
      </c>
      <c r="G1688" s="3" t="s">
        <v>113</v>
      </c>
      <c r="H1688" s="3" t="s">
        <v>32</v>
      </c>
      <c r="I1688" s="3" t="s">
        <v>113</v>
      </c>
      <c r="J1688" s="3" t="s">
        <v>48</v>
      </c>
      <c r="K1688" s="3" t="s">
        <v>114</v>
      </c>
      <c r="L1688" s="3" t="s">
        <v>115</v>
      </c>
      <c r="M1688" t="b">
        <v>1</v>
      </c>
      <c r="N1688" s="3" t="s">
        <v>73</v>
      </c>
      <c r="O1688" s="3" t="s">
        <v>112</v>
      </c>
      <c r="P1688" s="3" t="s">
        <v>112</v>
      </c>
      <c r="Q1688" s="3" t="s">
        <v>116</v>
      </c>
      <c r="R1688" s="3" t="s">
        <v>116</v>
      </c>
      <c r="S1688" s="3"/>
      <c r="T1688" s="2">
        <v>3000</v>
      </c>
      <c r="U1688" s="3" t="s">
        <v>115</v>
      </c>
      <c r="V1688" s="3"/>
      <c r="W1688" s="3" t="s">
        <v>39</v>
      </c>
      <c r="X1688" s="3" t="s">
        <v>40</v>
      </c>
      <c r="Y1688" s="3"/>
      <c r="Z1688" s="3"/>
      <c r="AA1688" s="3" t="s">
        <v>41</v>
      </c>
    </row>
    <row r="1689" spans="1:27" x14ac:dyDescent="0.2">
      <c r="A1689" s="5">
        <v>4532</v>
      </c>
      <c r="B1689">
        <v>42206</v>
      </c>
      <c r="C1689" s="3" t="s">
        <v>2977</v>
      </c>
      <c r="D1689" s="3" t="s">
        <v>2978</v>
      </c>
      <c r="E1689" s="3" t="s">
        <v>78</v>
      </c>
      <c r="F1689" s="3" t="s">
        <v>79</v>
      </c>
      <c r="G1689" s="3" t="s">
        <v>274</v>
      </c>
      <c r="H1689" s="3" t="s">
        <v>32</v>
      </c>
      <c r="I1689" s="3" t="s">
        <v>274</v>
      </c>
      <c r="J1689" s="3" t="s">
        <v>81</v>
      </c>
      <c r="K1689" s="3" t="s">
        <v>275</v>
      </c>
      <c r="L1689" s="3" t="s">
        <v>95</v>
      </c>
      <c r="M1689" t="b">
        <v>1</v>
      </c>
      <c r="N1689" s="3" t="s">
        <v>84</v>
      </c>
      <c r="O1689" s="3" t="s">
        <v>79</v>
      </c>
      <c r="P1689" s="3" t="s">
        <v>79</v>
      </c>
      <c r="Q1689" s="3" t="s">
        <v>81</v>
      </c>
      <c r="R1689" s="3" t="s">
        <v>85</v>
      </c>
      <c r="S1689" s="3"/>
      <c r="T1689" s="2">
        <v>4128</v>
      </c>
      <c r="U1689" s="3" t="s">
        <v>81</v>
      </c>
      <c r="V1689" s="3"/>
      <c r="W1689" s="3" t="s">
        <v>39</v>
      </c>
      <c r="X1689" s="3" t="s">
        <v>40</v>
      </c>
      <c r="Y1689" s="3"/>
      <c r="Z1689" s="3">
        <v>2446</v>
      </c>
      <c r="AA1689" s="3" t="s">
        <v>316</v>
      </c>
    </row>
    <row r="1690" spans="1:27" x14ac:dyDescent="0.2">
      <c r="A1690" s="5">
        <v>4533</v>
      </c>
      <c r="C1690" s="3" t="s">
        <v>2979</v>
      </c>
      <c r="D1690" s="3" t="s">
        <v>2980</v>
      </c>
      <c r="E1690" s="3" t="s">
        <v>78</v>
      </c>
      <c r="F1690" s="3" t="s">
        <v>273</v>
      </c>
      <c r="G1690" s="3" t="s">
        <v>274</v>
      </c>
      <c r="H1690" s="3" t="s">
        <v>32</v>
      </c>
      <c r="I1690" s="3" t="s">
        <v>274</v>
      </c>
      <c r="J1690" s="3" t="s">
        <v>81</v>
      </c>
      <c r="K1690" s="3" t="s">
        <v>275</v>
      </c>
      <c r="L1690" s="3" t="s">
        <v>95</v>
      </c>
      <c r="M1690" t="b">
        <v>1</v>
      </c>
      <c r="N1690" s="3" t="s">
        <v>84</v>
      </c>
      <c r="O1690" s="3" t="s">
        <v>273</v>
      </c>
      <c r="P1690" s="3" t="s">
        <v>79</v>
      </c>
      <c r="Q1690" s="3" t="s">
        <v>116</v>
      </c>
      <c r="R1690" s="3" t="s">
        <v>116</v>
      </c>
      <c r="S1690" s="3"/>
      <c r="T1690" s="2">
        <v>4128</v>
      </c>
      <c r="U1690" s="3" t="s">
        <v>81</v>
      </c>
      <c r="V1690" s="3"/>
      <c r="W1690" s="3" t="s">
        <v>39</v>
      </c>
      <c r="X1690" s="3" t="s">
        <v>40</v>
      </c>
      <c r="Y1690" s="3"/>
      <c r="Z1690" s="3"/>
      <c r="AA1690" s="3" t="s">
        <v>41</v>
      </c>
    </row>
    <row r="1691" spans="1:27" x14ac:dyDescent="0.2">
      <c r="A1691" s="5">
        <v>4534</v>
      </c>
      <c r="C1691" s="3" t="s">
        <v>2981</v>
      </c>
      <c r="D1691" s="3" t="s">
        <v>2748</v>
      </c>
      <c r="E1691" s="3" t="s">
        <v>78</v>
      </c>
      <c r="F1691" s="3" t="s">
        <v>273</v>
      </c>
      <c r="G1691" s="3" t="s">
        <v>274</v>
      </c>
      <c r="H1691" s="3" t="s">
        <v>32</v>
      </c>
      <c r="I1691" s="3" t="s">
        <v>274</v>
      </c>
      <c r="J1691" s="3" t="s">
        <v>81</v>
      </c>
      <c r="K1691" s="3" t="s">
        <v>275</v>
      </c>
      <c r="L1691" s="3" t="s">
        <v>95</v>
      </c>
      <c r="M1691" t="b">
        <v>1</v>
      </c>
      <c r="N1691" s="3" t="s">
        <v>84</v>
      </c>
      <c r="O1691" s="3" t="s">
        <v>273</v>
      </c>
      <c r="P1691" s="3" t="s">
        <v>79</v>
      </c>
      <c r="Q1691" s="3" t="s">
        <v>116</v>
      </c>
      <c r="R1691" s="3" t="s">
        <v>116</v>
      </c>
      <c r="S1691" s="3"/>
      <c r="T1691" s="2">
        <v>4128</v>
      </c>
      <c r="U1691" s="3" t="s">
        <v>81</v>
      </c>
      <c r="V1691" s="3"/>
      <c r="W1691" s="3" t="s">
        <v>39</v>
      </c>
      <c r="X1691" s="3" t="s">
        <v>40</v>
      </c>
      <c r="Y1691" s="3"/>
      <c r="Z1691" s="3"/>
      <c r="AA1691" s="3" t="s">
        <v>41</v>
      </c>
    </row>
    <row r="1692" spans="1:27" x14ac:dyDescent="0.2">
      <c r="A1692" s="5">
        <v>4535</v>
      </c>
      <c r="C1692" s="3" t="s">
        <v>2982</v>
      </c>
      <c r="D1692" s="3" t="s">
        <v>2983</v>
      </c>
      <c r="E1692" s="3" t="s">
        <v>78</v>
      </c>
      <c r="F1692" s="3" t="s">
        <v>273</v>
      </c>
      <c r="G1692" s="3" t="s">
        <v>274</v>
      </c>
      <c r="H1692" s="3" t="s">
        <v>32</v>
      </c>
      <c r="I1692" s="3" t="s">
        <v>274</v>
      </c>
      <c r="J1692" s="3" t="s">
        <v>81</v>
      </c>
      <c r="K1692" s="3" t="s">
        <v>275</v>
      </c>
      <c r="L1692" s="3" t="s">
        <v>95</v>
      </c>
      <c r="M1692" t="b">
        <v>1</v>
      </c>
      <c r="N1692" s="3" t="s">
        <v>84</v>
      </c>
      <c r="O1692" s="3" t="s">
        <v>273</v>
      </c>
      <c r="P1692" s="3" t="s">
        <v>79</v>
      </c>
      <c r="Q1692" s="3" t="s">
        <v>116</v>
      </c>
      <c r="R1692" s="3" t="s">
        <v>116</v>
      </c>
      <c r="S1692" s="3"/>
      <c r="T1692" s="2">
        <v>4128</v>
      </c>
      <c r="U1692" s="3" t="s">
        <v>81</v>
      </c>
      <c r="V1692" s="3"/>
      <c r="W1692" s="3" t="s">
        <v>39</v>
      </c>
      <c r="X1692" s="3" t="s">
        <v>40</v>
      </c>
      <c r="Y1692" s="3"/>
      <c r="Z1692" s="3"/>
      <c r="AA1692" s="3" t="s">
        <v>41</v>
      </c>
    </row>
    <row r="1693" spans="1:27" x14ac:dyDescent="0.2">
      <c r="A1693" s="5">
        <v>4536</v>
      </c>
      <c r="B1693">
        <v>41909</v>
      </c>
      <c r="C1693" s="3" t="s">
        <v>2984</v>
      </c>
      <c r="D1693" s="3" t="s">
        <v>2754</v>
      </c>
      <c r="E1693" s="3" t="s">
        <v>78</v>
      </c>
      <c r="F1693" s="3" t="s">
        <v>273</v>
      </c>
      <c r="G1693" s="3" t="s">
        <v>274</v>
      </c>
      <c r="H1693" s="3" t="s">
        <v>32</v>
      </c>
      <c r="I1693" s="3" t="s">
        <v>274</v>
      </c>
      <c r="J1693" s="3" t="s">
        <v>81</v>
      </c>
      <c r="K1693" s="3" t="s">
        <v>275</v>
      </c>
      <c r="L1693" s="3" t="s">
        <v>95</v>
      </c>
      <c r="M1693" t="b">
        <v>1</v>
      </c>
      <c r="N1693" s="3" t="s">
        <v>84</v>
      </c>
      <c r="O1693" s="3" t="s">
        <v>273</v>
      </c>
      <c r="P1693" s="3" t="s">
        <v>79</v>
      </c>
      <c r="Q1693" s="3" t="s">
        <v>116</v>
      </c>
      <c r="R1693" s="3" t="s">
        <v>116</v>
      </c>
      <c r="S1693" s="3"/>
      <c r="T1693" s="2">
        <v>4128</v>
      </c>
      <c r="U1693" s="3" t="s">
        <v>81</v>
      </c>
      <c r="V1693" s="3"/>
      <c r="W1693" s="3" t="s">
        <v>39</v>
      </c>
      <c r="X1693" s="3" t="s">
        <v>40</v>
      </c>
      <c r="Y1693" s="3"/>
      <c r="Z1693" s="3">
        <v>2433</v>
      </c>
      <c r="AA1693" s="3" t="s">
        <v>221</v>
      </c>
    </row>
    <row r="1694" spans="1:27" x14ac:dyDescent="0.2">
      <c r="A1694" s="5">
        <v>4537</v>
      </c>
      <c r="C1694" s="3" t="s">
        <v>2985</v>
      </c>
      <c r="D1694" s="3" t="s">
        <v>2986</v>
      </c>
      <c r="E1694" s="3" t="s">
        <v>78</v>
      </c>
      <c r="F1694" s="3" t="s">
        <v>273</v>
      </c>
      <c r="G1694" s="3" t="s">
        <v>274</v>
      </c>
      <c r="H1694" s="3" t="s">
        <v>32</v>
      </c>
      <c r="I1694" s="3" t="s">
        <v>274</v>
      </c>
      <c r="J1694" s="3" t="s">
        <v>81</v>
      </c>
      <c r="K1694" s="3" t="s">
        <v>275</v>
      </c>
      <c r="L1694" s="3" t="s">
        <v>95</v>
      </c>
      <c r="M1694" t="b">
        <v>1</v>
      </c>
      <c r="N1694" s="3" t="s">
        <v>84</v>
      </c>
      <c r="O1694" s="3" t="s">
        <v>273</v>
      </c>
      <c r="P1694" s="3" t="s">
        <v>79</v>
      </c>
      <c r="Q1694" s="3" t="s">
        <v>116</v>
      </c>
      <c r="R1694" s="3" t="s">
        <v>116</v>
      </c>
      <c r="S1694" s="3"/>
      <c r="T1694" s="2">
        <v>4128</v>
      </c>
      <c r="U1694" s="3" t="s">
        <v>81</v>
      </c>
      <c r="V1694" s="3"/>
      <c r="W1694" s="3" t="s">
        <v>39</v>
      </c>
      <c r="X1694" s="3" t="s">
        <v>40</v>
      </c>
      <c r="Y1694" s="3"/>
      <c r="Z1694" s="3"/>
      <c r="AA1694" s="3" t="s">
        <v>41</v>
      </c>
    </row>
    <row r="1695" spans="1:27" x14ac:dyDescent="0.2">
      <c r="A1695" s="5">
        <v>4538</v>
      </c>
      <c r="C1695" s="3" t="s">
        <v>2987</v>
      </c>
      <c r="D1695" s="3" t="s">
        <v>2988</v>
      </c>
      <c r="E1695" s="3" t="s">
        <v>78</v>
      </c>
      <c r="F1695" s="3" t="s">
        <v>273</v>
      </c>
      <c r="G1695" s="3" t="s">
        <v>274</v>
      </c>
      <c r="H1695" s="3" t="s">
        <v>32</v>
      </c>
      <c r="I1695" s="3" t="s">
        <v>274</v>
      </c>
      <c r="J1695" s="3" t="s">
        <v>81</v>
      </c>
      <c r="K1695" s="3" t="s">
        <v>275</v>
      </c>
      <c r="L1695" s="3" t="s">
        <v>95</v>
      </c>
      <c r="M1695" t="b">
        <v>1</v>
      </c>
      <c r="N1695" s="3" t="s">
        <v>84</v>
      </c>
      <c r="O1695" s="3" t="s">
        <v>273</v>
      </c>
      <c r="P1695" s="3" t="s">
        <v>79</v>
      </c>
      <c r="Q1695" s="3" t="s">
        <v>116</v>
      </c>
      <c r="R1695" s="3" t="s">
        <v>116</v>
      </c>
      <c r="S1695" s="3"/>
      <c r="T1695" s="2">
        <v>4128</v>
      </c>
      <c r="U1695" s="3" t="s">
        <v>81</v>
      </c>
      <c r="V1695" s="3"/>
      <c r="W1695" s="3" t="s">
        <v>39</v>
      </c>
      <c r="X1695" s="3" t="s">
        <v>40</v>
      </c>
      <c r="Y1695" s="3"/>
      <c r="Z1695" s="3"/>
      <c r="AA1695" s="3" t="s">
        <v>41</v>
      </c>
    </row>
    <row r="1696" spans="1:27" x14ac:dyDescent="0.2">
      <c r="A1696" s="5">
        <v>4539</v>
      </c>
      <c r="C1696" s="3" t="s">
        <v>2989</v>
      </c>
      <c r="D1696" s="3" t="s">
        <v>2990</v>
      </c>
      <c r="E1696" s="3" t="s">
        <v>78</v>
      </c>
      <c r="F1696" s="3" t="s">
        <v>273</v>
      </c>
      <c r="G1696" s="3" t="s">
        <v>274</v>
      </c>
      <c r="H1696" s="3" t="s">
        <v>32</v>
      </c>
      <c r="I1696" s="3" t="s">
        <v>274</v>
      </c>
      <c r="J1696" s="3" t="s">
        <v>81</v>
      </c>
      <c r="K1696" s="3" t="s">
        <v>275</v>
      </c>
      <c r="L1696" s="3" t="s">
        <v>95</v>
      </c>
      <c r="M1696" t="b">
        <v>1</v>
      </c>
      <c r="N1696" s="3" t="s">
        <v>84</v>
      </c>
      <c r="O1696" s="3" t="s">
        <v>273</v>
      </c>
      <c r="P1696" s="3" t="s">
        <v>79</v>
      </c>
      <c r="Q1696" s="3" t="s">
        <v>116</v>
      </c>
      <c r="R1696" s="3" t="s">
        <v>116</v>
      </c>
      <c r="S1696" s="3"/>
      <c r="T1696" s="2">
        <v>4128</v>
      </c>
      <c r="U1696" s="3" t="s">
        <v>81</v>
      </c>
      <c r="V1696" s="3"/>
      <c r="W1696" s="3" t="s">
        <v>39</v>
      </c>
      <c r="X1696" s="3" t="s">
        <v>40</v>
      </c>
      <c r="Y1696" s="3"/>
      <c r="Z1696" s="3"/>
      <c r="AA1696" s="3" t="s">
        <v>41</v>
      </c>
    </row>
    <row r="1697" spans="1:27" x14ac:dyDescent="0.2">
      <c r="A1697" s="5">
        <v>4540</v>
      </c>
      <c r="C1697" s="3" t="s">
        <v>2991</v>
      </c>
      <c r="D1697" s="3" t="s">
        <v>2146</v>
      </c>
      <c r="E1697" s="3" t="s">
        <v>78</v>
      </c>
      <c r="F1697" s="3" t="s">
        <v>273</v>
      </c>
      <c r="G1697" s="3" t="s">
        <v>274</v>
      </c>
      <c r="H1697" s="3" t="s">
        <v>32</v>
      </c>
      <c r="I1697" s="3" t="s">
        <v>274</v>
      </c>
      <c r="J1697" s="3" t="s">
        <v>81</v>
      </c>
      <c r="K1697" s="3" t="s">
        <v>275</v>
      </c>
      <c r="L1697" s="3" t="s">
        <v>95</v>
      </c>
      <c r="M1697" t="b">
        <v>1</v>
      </c>
      <c r="N1697" s="3" t="s">
        <v>84</v>
      </c>
      <c r="O1697" s="3" t="s">
        <v>273</v>
      </c>
      <c r="P1697" s="3" t="s">
        <v>79</v>
      </c>
      <c r="Q1697" s="3" t="s">
        <v>116</v>
      </c>
      <c r="R1697" s="3" t="s">
        <v>116</v>
      </c>
      <c r="S1697" s="3"/>
      <c r="T1697" s="2">
        <v>4128</v>
      </c>
      <c r="U1697" s="3" t="s">
        <v>81</v>
      </c>
      <c r="V1697" s="3"/>
      <c r="W1697" s="3" t="s">
        <v>39</v>
      </c>
      <c r="X1697" s="3" t="s">
        <v>40</v>
      </c>
      <c r="Y1697" s="3"/>
      <c r="Z1697" s="3">
        <v>2443</v>
      </c>
      <c r="AA1697" s="3" t="s">
        <v>316</v>
      </c>
    </row>
    <row r="1698" spans="1:27" x14ac:dyDescent="0.2">
      <c r="A1698" s="5">
        <v>4541</v>
      </c>
      <c r="C1698" s="3" t="s">
        <v>2992</v>
      </c>
      <c r="D1698" s="3" t="s">
        <v>2993</v>
      </c>
      <c r="E1698" s="3" t="s">
        <v>78</v>
      </c>
      <c r="F1698" s="3" t="s">
        <v>273</v>
      </c>
      <c r="G1698" s="3" t="s">
        <v>274</v>
      </c>
      <c r="H1698" s="3" t="s">
        <v>32</v>
      </c>
      <c r="I1698" s="3" t="s">
        <v>274</v>
      </c>
      <c r="J1698" s="3" t="s">
        <v>81</v>
      </c>
      <c r="K1698" s="3" t="s">
        <v>275</v>
      </c>
      <c r="L1698" s="3" t="s">
        <v>95</v>
      </c>
      <c r="M1698" t="b">
        <v>1</v>
      </c>
      <c r="N1698" s="3" t="s">
        <v>84</v>
      </c>
      <c r="O1698" s="3" t="s">
        <v>273</v>
      </c>
      <c r="P1698" s="3" t="s">
        <v>79</v>
      </c>
      <c r="Q1698" s="3" t="s">
        <v>116</v>
      </c>
      <c r="R1698" s="3" t="s">
        <v>116</v>
      </c>
      <c r="S1698" s="3"/>
      <c r="T1698" s="2">
        <v>4128</v>
      </c>
      <c r="U1698" s="3" t="s">
        <v>81</v>
      </c>
      <c r="V1698" s="3"/>
      <c r="W1698" s="3" t="s">
        <v>39</v>
      </c>
      <c r="X1698" s="3" t="s">
        <v>40</v>
      </c>
      <c r="Y1698" s="3"/>
      <c r="Z1698" s="3"/>
      <c r="AA1698" s="3" t="s">
        <v>41</v>
      </c>
    </row>
    <row r="1699" spans="1:27" x14ac:dyDescent="0.2">
      <c r="A1699" s="5">
        <v>4542</v>
      </c>
      <c r="B1699">
        <v>41708</v>
      </c>
      <c r="C1699" s="3" t="s">
        <v>2994</v>
      </c>
      <c r="D1699" s="3" t="s">
        <v>2995</v>
      </c>
      <c r="E1699" s="3" t="s">
        <v>91</v>
      </c>
      <c r="F1699" s="3" t="s">
        <v>92</v>
      </c>
      <c r="G1699" s="3" t="s">
        <v>742</v>
      </c>
      <c r="H1699" s="3" t="s">
        <v>32</v>
      </c>
      <c r="I1699" s="3" t="s">
        <v>742</v>
      </c>
      <c r="J1699" s="3" t="s">
        <v>81</v>
      </c>
      <c r="K1699" s="3" t="s">
        <v>743</v>
      </c>
      <c r="L1699" s="3" t="s">
        <v>95</v>
      </c>
      <c r="M1699" t="b">
        <v>0</v>
      </c>
      <c r="N1699" s="3" t="s">
        <v>84</v>
      </c>
      <c r="O1699" s="3" t="s">
        <v>92</v>
      </c>
      <c r="P1699" s="3" t="s">
        <v>92</v>
      </c>
      <c r="Q1699" s="3" t="s">
        <v>36</v>
      </c>
      <c r="R1699" s="3" t="s">
        <v>74</v>
      </c>
      <c r="S1699" s="3"/>
      <c r="T1699" s="2">
        <v>4130</v>
      </c>
      <c r="U1699" s="3" t="s">
        <v>95</v>
      </c>
      <c r="V1699" s="3"/>
      <c r="W1699" s="3" t="s">
        <v>39</v>
      </c>
      <c r="X1699" s="3" t="s">
        <v>40</v>
      </c>
      <c r="Y1699" s="3"/>
      <c r="Z1699" s="3">
        <v>2379</v>
      </c>
      <c r="AA1699" s="3" t="s">
        <v>546</v>
      </c>
    </row>
    <row r="1700" spans="1:27" x14ac:dyDescent="0.2">
      <c r="A1700" s="5">
        <v>4543</v>
      </c>
      <c r="B1700">
        <v>40477</v>
      </c>
      <c r="C1700" s="3" t="s">
        <v>2996</v>
      </c>
      <c r="D1700" s="3" t="s">
        <v>2997</v>
      </c>
      <c r="E1700" s="3" t="s">
        <v>78</v>
      </c>
      <c r="F1700" s="3" t="s">
        <v>273</v>
      </c>
      <c r="G1700" s="3" t="s">
        <v>742</v>
      </c>
      <c r="H1700" s="3" t="s">
        <v>32</v>
      </c>
      <c r="I1700" s="3" t="s">
        <v>742</v>
      </c>
      <c r="J1700" s="3" t="s">
        <v>81</v>
      </c>
      <c r="K1700" s="3" t="s">
        <v>743</v>
      </c>
      <c r="L1700" s="3" t="s">
        <v>95</v>
      </c>
      <c r="M1700" t="b">
        <v>1</v>
      </c>
      <c r="N1700" s="3" t="s">
        <v>84</v>
      </c>
      <c r="O1700" s="3" t="s">
        <v>273</v>
      </c>
      <c r="P1700" s="3" t="s">
        <v>868</v>
      </c>
      <c r="Q1700" s="3" t="s">
        <v>116</v>
      </c>
      <c r="R1700" s="3" t="s">
        <v>1665</v>
      </c>
      <c r="S1700" s="3"/>
      <c r="T1700" s="2">
        <v>4130</v>
      </c>
      <c r="U1700" s="3" t="s">
        <v>81</v>
      </c>
      <c r="V1700" s="3"/>
      <c r="W1700" s="3" t="s">
        <v>39</v>
      </c>
      <c r="X1700" s="3" t="s">
        <v>40</v>
      </c>
      <c r="Y1700" s="3"/>
      <c r="Z1700" s="3">
        <v>3844</v>
      </c>
      <c r="AA1700" s="3" t="s">
        <v>221</v>
      </c>
    </row>
    <row r="1701" spans="1:27" x14ac:dyDescent="0.2">
      <c r="A1701" s="5">
        <v>4544</v>
      </c>
      <c r="C1701" s="3" t="s">
        <v>2998</v>
      </c>
      <c r="D1701" s="3" t="s">
        <v>2999</v>
      </c>
      <c r="E1701" s="3" t="s">
        <v>78</v>
      </c>
      <c r="F1701" s="3" t="s">
        <v>273</v>
      </c>
      <c r="G1701" s="3" t="s">
        <v>742</v>
      </c>
      <c r="H1701" s="3" t="s">
        <v>32</v>
      </c>
      <c r="I1701" s="3" t="s">
        <v>742</v>
      </c>
      <c r="J1701" s="3" t="s">
        <v>81</v>
      </c>
      <c r="K1701" s="3" t="s">
        <v>743</v>
      </c>
      <c r="L1701" s="3" t="s">
        <v>95</v>
      </c>
      <c r="M1701" t="b">
        <v>1</v>
      </c>
      <c r="N1701" s="3" t="s">
        <v>84</v>
      </c>
      <c r="O1701" s="3" t="s">
        <v>273</v>
      </c>
      <c r="P1701" s="3" t="s">
        <v>868</v>
      </c>
      <c r="Q1701" s="3" t="s">
        <v>116</v>
      </c>
      <c r="R1701" s="3" t="s">
        <v>1665</v>
      </c>
      <c r="S1701" s="3"/>
      <c r="T1701" s="2">
        <v>2114</v>
      </c>
      <c r="U1701" s="3" t="s">
        <v>81</v>
      </c>
      <c r="V1701" s="3"/>
      <c r="W1701" s="3" t="s">
        <v>39</v>
      </c>
      <c r="X1701" s="3" t="s">
        <v>40</v>
      </c>
      <c r="Y1701" s="3"/>
      <c r="Z1701" s="3"/>
      <c r="AA1701" s="3" t="s">
        <v>41</v>
      </c>
    </row>
    <row r="1702" spans="1:27" x14ac:dyDescent="0.2">
      <c r="A1702" s="5">
        <v>4545</v>
      </c>
      <c r="C1702" s="3" t="s">
        <v>3000</v>
      </c>
      <c r="D1702" s="3" t="s">
        <v>3001</v>
      </c>
      <c r="E1702" s="3" t="s">
        <v>123</v>
      </c>
      <c r="F1702" s="3" t="s">
        <v>124</v>
      </c>
      <c r="G1702" s="3" t="s">
        <v>125</v>
      </c>
      <c r="H1702" s="3" t="s">
        <v>32</v>
      </c>
      <c r="I1702" s="3" t="s">
        <v>125</v>
      </c>
      <c r="J1702" s="3" t="s">
        <v>48</v>
      </c>
      <c r="K1702" s="3" t="s">
        <v>126</v>
      </c>
      <c r="L1702" s="3" t="s">
        <v>115</v>
      </c>
      <c r="M1702" t="b">
        <v>0</v>
      </c>
      <c r="N1702" s="3" t="s">
        <v>73</v>
      </c>
      <c r="O1702" s="3" t="s">
        <v>124</v>
      </c>
      <c r="P1702" s="3" t="s">
        <v>124</v>
      </c>
      <c r="Q1702" s="3" t="s">
        <v>36</v>
      </c>
      <c r="R1702" s="3" t="s">
        <v>74</v>
      </c>
      <c r="S1702" s="3"/>
      <c r="T1702" s="2">
        <v>3001</v>
      </c>
      <c r="U1702" s="3" t="s">
        <v>115</v>
      </c>
      <c r="V1702" s="3"/>
      <c r="W1702" s="3" t="s">
        <v>39</v>
      </c>
      <c r="X1702" s="3" t="s">
        <v>40</v>
      </c>
      <c r="Y1702" s="3"/>
      <c r="Z1702" s="3">
        <v>3563</v>
      </c>
      <c r="AA1702" s="3" t="s">
        <v>221</v>
      </c>
    </row>
    <row r="1703" spans="1:27" x14ac:dyDescent="0.2">
      <c r="A1703" s="5">
        <v>4546</v>
      </c>
      <c r="B1703">
        <v>42107</v>
      </c>
      <c r="C1703" s="3" t="s">
        <v>3002</v>
      </c>
      <c r="D1703" s="3" t="s">
        <v>3003</v>
      </c>
      <c r="E1703" s="3" t="s">
        <v>123</v>
      </c>
      <c r="F1703" s="3" t="s">
        <v>124</v>
      </c>
      <c r="G1703" s="3" t="s">
        <v>125</v>
      </c>
      <c r="H1703" s="3" t="s">
        <v>32</v>
      </c>
      <c r="I1703" s="3" t="s">
        <v>125</v>
      </c>
      <c r="J1703" s="3" t="s">
        <v>48</v>
      </c>
      <c r="K1703" s="3" t="s">
        <v>126</v>
      </c>
      <c r="L1703" s="3" t="s">
        <v>115</v>
      </c>
      <c r="M1703" t="b">
        <v>0</v>
      </c>
      <c r="N1703" s="3" t="s">
        <v>73</v>
      </c>
      <c r="O1703" s="3" t="s">
        <v>124</v>
      </c>
      <c r="P1703" s="3" t="s">
        <v>124</v>
      </c>
      <c r="Q1703" s="3" t="s">
        <v>36</v>
      </c>
      <c r="R1703" s="3" t="s">
        <v>74</v>
      </c>
      <c r="S1703" s="3"/>
      <c r="T1703" s="2">
        <v>3001</v>
      </c>
      <c r="U1703" s="3" t="s">
        <v>115</v>
      </c>
      <c r="V1703" s="3"/>
      <c r="W1703" s="3" t="s">
        <v>39</v>
      </c>
      <c r="X1703" s="3" t="s">
        <v>40</v>
      </c>
      <c r="Y1703" s="3"/>
      <c r="Z1703" s="3">
        <v>4223</v>
      </c>
      <c r="AA1703" s="3" t="s">
        <v>221</v>
      </c>
    </row>
    <row r="1704" spans="1:27" x14ac:dyDescent="0.2">
      <c r="A1704" s="5">
        <v>4547</v>
      </c>
      <c r="B1704">
        <v>41929</v>
      </c>
      <c r="C1704" s="3" t="s">
        <v>3004</v>
      </c>
      <c r="D1704" s="3" t="s">
        <v>3005</v>
      </c>
      <c r="E1704" s="3" t="s">
        <v>123</v>
      </c>
      <c r="F1704" s="3" t="s">
        <v>124</v>
      </c>
      <c r="G1704" s="3" t="s">
        <v>125</v>
      </c>
      <c r="H1704" s="3" t="s">
        <v>32</v>
      </c>
      <c r="I1704" s="3" t="s">
        <v>125</v>
      </c>
      <c r="J1704" s="3" t="s">
        <v>48</v>
      </c>
      <c r="K1704" s="3" t="s">
        <v>126</v>
      </c>
      <c r="L1704" s="3" t="s">
        <v>115</v>
      </c>
      <c r="M1704" t="b">
        <v>1</v>
      </c>
      <c r="N1704" s="3" t="s">
        <v>73</v>
      </c>
      <c r="O1704" s="3" t="s">
        <v>124</v>
      </c>
      <c r="P1704" s="3" t="s">
        <v>124</v>
      </c>
      <c r="Q1704" s="3" t="s">
        <v>36</v>
      </c>
      <c r="R1704" s="3" t="s">
        <v>74</v>
      </c>
      <c r="S1704" s="3"/>
      <c r="T1704" s="2">
        <v>3001</v>
      </c>
      <c r="U1704" s="3" t="s">
        <v>115</v>
      </c>
      <c r="V1704" s="3"/>
      <c r="W1704" s="3" t="s">
        <v>39</v>
      </c>
      <c r="X1704" s="3" t="s">
        <v>40</v>
      </c>
      <c r="Y1704" s="3"/>
      <c r="Z1704" s="3">
        <v>3721</v>
      </c>
      <c r="AA1704" s="3" t="s">
        <v>221</v>
      </c>
    </row>
    <row r="1705" spans="1:27" x14ac:dyDescent="0.2">
      <c r="A1705" s="5">
        <v>4548</v>
      </c>
      <c r="C1705" s="3"/>
      <c r="D1705" s="3" t="s">
        <v>3006</v>
      </c>
      <c r="E1705" s="3" t="s">
        <v>123</v>
      </c>
      <c r="F1705" s="3" t="s">
        <v>124</v>
      </c>
      <c r="G1705" s="3" t="s">
        <v>125</v>
      </c>
      <c r="H1705" s="3" t="s">
        <v>32</v>
      </c>
      <c r="I1705" s="3" t="s">
        <v>125</v>
      </c>
      <c r="J1705" s="3" t="s">
        <v>48</v>
      </c>
      <c r="K1705" s="3" t="s">
        <v>126</v>
      </c>
      <c r="L1705" s="3" t="s">
        <v>115</v>
      </c>
      <c r="M1705" t="b">
        <v>1</v>
      </c>
      <c r="N1705" s="3" t="s">
        <v>73</v>
      </c>
      <c r="O1705" s="3" t="s">
        <v>124</v>
      </c>
      <c r="P1705" s="3" t="s">
        <v>124</v>
      </c>
      <c r="Q1705" s="3" t="s">
        <v>36</v>
      </c>
      <c r="R1705" s="3" t="s">
        <v>74</v>
      </c>
      <c r="S1705" s="3"/>
      <c r="T1705" s="2">
        <v>3001</v>
      </c>
      <c r="U1705" s="3" t="s">
        <v>115</v>
      </c>
      <c r="V1705" s="3"/>
      <c r="W1705" s="3" t="s">
        <v>39</v>
      </c>
      <c r="X1705" s="3" t="s">
        <v>40</v>
      </c>
      <c r="Y1705" s="3"/>
      <c r="Z1705" s="3"/>
      <c r="AA1705" s="3" t="s">
        <v>41</v>
      </c>
    </row>
    <row r="1706" spans="1:27" x14ac:dyDescent="0.2">
      <c r="A1706" s="5">
        <v>4549</v>
      </c>
      <c r="C1706" s="3"/>
      <c r="D1706" s="3" t="s">
        <v>3007</v>
      </c>
      <c r="E1706" s="3" t="s">
        <v>123</v>
      </c>
      <c r="F1706" s="3" t="s">
        <v>124</v>
      </c>
      <c r="G1706" s="3" t="s">
        <v>125</v>
      </c>
      <c r="H1706" s="3" t="s">
        <v>32</v>
      </c>
      <c r="I1706" s="3" t="s">
        <v>125</v>
      </c>
      <c r="J1706" s="3" t="s">
        <v>48</v>
      </c>
      <c r="K1706" s="3" t="s">
        <v>126</v>
      </c>
      <c r="L1706" s="3" t="s">
        <v>115</v>
      </c>
      <c r="M1706" t="b">
        <v>1</v>
      </c>
      <c r="N1706" s="3" t="s">
        <v>73</v>
      </c>
      <c r="O1706" s="3" t="s">
        <v>124</v>
      </c>
      <c r="P1706" s="3" t="s">
        <v>124</v>
      </c>
      <c r="Q1706" s="3" t="s">
        <v>36</v>
      </c>
      <c r="R1706" s="3" t="s">
        <v>74</v>
      </c>
      <c r="S1706" s="3"/>
      <c r="T1706" s="2">
        <v>3001</v>
      </c>
      <c r="U1706" s="3" t="s">
        <v>115</v>
      </c>
      <c r="V1706" s="3"/>
      <c r="W1706" s="3" t="s">
        <v>39</v>
      </c>
      <c r="X1706" s="3" t="s">
        <v>40</v>
      </c>
      <c r="Y1706" s="3"/>
      <c r="Z1706" s="3"/>
      <c r="AA1706" s="3" t="s">
        <v>41</v>
      </c>
    </row>
    <row r="1707" spans="1:27" x14ac:dyDescent="0.2">
      <c r="A1707" s="5">
        <v>4550</v>
      </c>
      <c r="C1707" s="3" t="s">
        <v>3008</v>
      </c>
      <c r="D1707" s="3" t="s">
        <v>3009</v>
      </c>
      <c r="E1707" s="3" t="s">
        <v>123</v>
      </c>
      <c r="F1707" s="3" t="s">
        <v>124</v>
      </c>
      <c r="G1707" s="3" t="s">
        <v>125</v>
      </c>
      <c r="H1707" s="3" t="s">
        <v>32</v>
      </c>
      <c r="I1707" s="3" t="s">
        <v>125</v>
      </c>
      <c r="J1707" s="3" t="s">
        <v>48</v>
      </c>
      <c r="K1707" s="3" t="s">
        <v>126</v>
      </c>
      <c r="L1707" s="3" t="s">
        <v>115</v>
      </c>
      <c r="M1707" t="b">
        <v>1</v>
      </c>
      <c r="N1707" s="3" t="s">
        <v>73</v>
      </c>
      <c r="O1707" s="3" t="s">
        <v>124</v>
      </c>
      <c r="P1707" s="3" t="s">
        <v>124</v>
      </c>
      <c r="Q1707" s="3" t="s">
        <v>36</v>
      </c>
      <c r="R1707" s="3" t="s">
        <v>74</v>
      </c>
      <c r="S1707" s="3"/>
      <c r="T1707" s="2">
        <v>3001</v>
      </c>
      <c r="U1707" s="3" t="s">
        <v>115</v>
      </c>
      <c r="V1707" s="3"/>
      <c r="W1707" s="3" t="s">
        <v>39</v>
      </c>
      <c r="X1707" s="3" t="s">
        <v>40</v>
      </c>
      <c r="Y1707" s="3"/>
      <c r="Z1707" s="3"/>
      <c r="AA1707" s="3" t="s">
        <v>41</v>
      </c>
    </row>
    <row r="1708" spans="1:27" x14ac:dyDescent="0.2">
      <c r="A1708" s="5">
        <v>4551</v>
      </c>
      <c r="C1708" s="3" t="s">
        <v>3010</v>
      </c>
      <c r="D1708" s="3" t="s">
        <v>3011</v>
      </c>
      <c r="E1708" s="3" t="s">
        <v>123</v>
      </c>
      <c r="F1708" s="3" t="s">
        <v>124</v>
      </c>
      <c r="G1708" s="3" t="s">
        <v>125</v>
      </c>
      <c r="H1708" s="3" t="s">
        <v>32</v>
      </c>
      <c r="I1708" s="3" t="s">
        <v>125</v>
      </c>
      <c r="J1708" s="3" t="s">
        <v>48</v>
      </c>
      <c r="K1708" s="3" t="s">
        <v>126</v>
      </c>
      <c r="L1708" s="3" t="s">
        <v>115</v>
      </c>
      <c r="M1708" t="b">
        <v>0</v>
      </c>
      <c r="N1708" s="3" t="s">
        <v>73</v>
      </c>
      <c r="O1708" s="3" t="s">
        <v>124</v>
      </c>
      <c r="P1708" s="3" t="s">
        <v>124</v>
      </c>
      <c r="Q1708" s="3" t="s">
        <v>36</v>
      </c>
      <c r="R1708" s="3" t="s">
        <v>74</v>
      </c>
      <c r="S1708" s="3"/>
      <c r="T1708" s="2">
        <v>3001</v>
      </c>
      <c r="U1708" s="3" t="s">
        <v>115</v>
      </c>
      <c r="V1708" s="3"/>
      <c r="W1708" s="3" t="s">
        <v>39</v>
      </c>
      <c r="X1708" s="3" t="s">
        <v>40</v>
      </c>
      <c r="Y1708" s="3"/>
      <c r="Z1708" s="3">
        <v>2665</v>
      </c>
      <c r="AA1708" s="3" t="s">
        <v>221</v>
      </c>
    </row>
    <row r="1709" spans="1:27" x14ac:dyDescent="0.2">
      <c r="A1709" s="5">
        <v>4552</v>
      </c>
      <c r="C1709" s="3"/>
      <c r="D1709" s="3" t="s">
        <v>3012</v>
      </c>
      <c r="E1709" s="3" t="s">
        <v>123</v>
      </c>
      <c r="F1709" s="3" t="s">
        <v>124</v>
      </c>
      <c r="G1709" s="3" t="s">
        <v>125</v>
      </c>
      <c r="H1709" s="3" t="s">
        <v>32</v>
      </c>
      <c r="I1709" s="3" t="s">
        <v>125</v>
      </c>
      <c r="J1709" s="3" t="s">
        <v>48</v>
      </c>
      <c r="K1709" s="3" t="s">
        <v>126</v>
      </c>
      <c r="L1709" s="3" t="s">
        <v>115</v>
      </c>
      <c r="M1709" t="b">
        <v>1</v>
      </c>
      <c r="N1709" s="3" t="s">
        <v>73</v>
      </c>
      <c r="O1709" s="3" t="s">
        <v>124</v>
      </c>
      <c r="P1709" s="3" t="s">
        <v>124</v>
      </c>
      <c r="Q1709" s="3" t="s">
        <v>36</v>
      </c>
      <c r="R1709" s="3" t="s">
        <v>74</v>
      </c>
      <c r="S1709" s="3"/>
      <c r="T1709" s="2">
        <v>3001</v>
      </c>
      <c r="U1709" s="3" t="s">
        <v>115</v>
      </c>
      <c r="V1709" s="3"/>
      <c r="W1709" s="3" t="s">
        <v>39</v>
      </c>
      <c r="X1709" s="3" t="s">
        <v>40</v>
      </c>
      <c r="Y1709" s="3"/>
      <c r="Z1709" s="3"/>
      <c r="AA1709" s="3" t="s">
        <v>41</v>
      </c>
    </row>
    <row r="1710" spans="1:27" x14ac:dyDescent="0.2">
      <c r="A1710" s="5">
        <v>4553</v>
      </c>
      <c r="B1710">
        <v>41982</v>
      </c>
      <c r="C1710" s="3" t="s">
        <v>3013</v>
      </c>
      <c r="D1710" s="3" t="s">
        <v>3014</v>
      </c>
      <c r="E1710" s="3" t="s">
        <v>123</v>
      </c>
      <c r="F1710" s="3" t="s">
        <v>124</v>
      </c>
      <c r="G1710" s="3" t="s">
        <v>831</v>
      </c>
      <c r="H1710" s="3" t="s">
        <v>32</v>
      </c>
      <c r="I1710" s="3" t="s">
        <v>831</v>
      </c>
      <c r="J1710" s="3" t="s">
        <v>48</v>
      </c>
      <c r="K1710" s="3" t="s">
        <v>114</v>
      </c>
      <c r="L1710" s="3" t="s">
        <v>115</v>
      </c>
      <c r="M1710" t="b">
        <v>0</v>
      </c>
      <c r="N1710" s="3" t="s">
        <v>73</v>
      </c>
      <c r="O1710" s="3" t="s">
        <v>124</v>
      </c>
      <c r="P1710" s="3" t="s">
        <v>124</v>
      </c>
      <c r="Q1710" s="3" t="s">
        <v>36</v>
      </c>
      <c r="R1710" s="3" t="s">
        <v>74</v>
      </c>
      <c r="S1710" s="3"/>
      <c r="T1710" s="2">
        <v>5057</v>
      </c>
      <c r="U1710" s="3" t="s">
        <v>115</v>
      </c>
      <c r="V1710" s="3"/>
      <c r="W1710" s="3" t="s">
        <v>39</v>
      </c>
      <c r="X1710" s="3" t="s">
        <v>40</v>
      </c>
      <c r="Y1710" s="3"/>
      <c r="Z1710" s="3">
        <v>2661</v>
      </c>
      <c r="AA1710" s="3" t="s">
        <v>221</v>
      </c>
    </row>
    <row r="1711" spans="1:27" x14ac:dyDescent="0.2">
      <c r="A1711" s="5">
        <v>4554</v>
      </c>
      <c r="C1711" s="3" t="s">
        <v>3015</v>
      </c>
      <c r="D1711" s="3" t="s">
        <v>3016</v>
      </c>
      <c r="E1711" s="3" t="s">
        <v>123</v>
      </c>
      <c r="F1711" s="3" t="s">
        <v>124</v>
      </c>
      <c r="G1711" s="3" t="s">
        <v>831</v>
      </c>
      <c r="H1711" s="3" t="s">
        <v>32</v>
      </c>
      <c r="I1711" s="3" t="s">
        <v>831</v>
      </c>
      <c r="J1711" s="3" t="s">
        <v>48</v>
      </c>
      <c r="K1711" s="3" t="s">
        <v>114</v>
      </c>
      <c r="L1711" s="3" t="s">
        <v>115</v>
      </c>
      <c r="M1711" t="b">
        <v>1</v>
      </c>
      <c r="N1711" s="3" t="s">
        <v>73</v>
      </c>
      <c r="O1711" s="3" t="s">
        <v>124</v>
      </c>
      <c r="P1711" s="3" t="s">
        <v>124</v>
      </c>
      <c r="Q1711" s="3" t="s">
        <v>36</v>
      </c>
      <c r="R1711" s="3" t="s">
        <v>74</v>
      </c>
      <c r="S1711" s="3"/>
      <c r="T1711" s="2">
        <v>5057</v>
      </c>
      <c r="U1711" s="3" t="s">
        <v>115</v>
      </c>
      <c r="V1711" s="3"/>
      <c r="W1711" s="3" t="s">
        <v>39</v>
      </c>
      <c r="X1711" s="3" t="s">
        <v>40</v>
      </c>
      <c r="Y1711" s="3"/>
      <c r="Z1711" s="3"/>
      <c r="AA1711" s="3" t="s">
        <v>41</v>
      </c>
    </row>
    <row r="1712" spans="1:27" x14ac:dyDescent="0.2">
      <c r="A1712" s="5">
        <v>4555</v>
      </c>
      <c r="B1712">
        <v>41724</v>
      </c>
      <c r="C1712" s="3" t="s">
        <v>3017</v>
      </c>
      <c r="D1712" s="3" t="s">
        <v>3018</v>
      </c>
      <c r="E1712" s="3" t="s">
        <v>123</v>
      </c>
      <c r="F1712" s="3" t="s">
        <v>124</v>
      </c>
      <c r="G1712" s="3" t="s">
        <v>113</v>
      </c>
      <c r="H1712" s="3" t="s">
        <v>32</v>
      </c>
      <c r="I1712" s="3" t="s">
        <v>113</v>
      </c>
      <c r="J1712" s="3" t="s">
        <v>48</v>
      </c>
      <c r="K1712" s="3" t="s">
        <v>114</v>
      </c>
      <c r="L1712" s="3" t="s">
        <v>115</v>
      </c>
      <c r="M1712" t="b">
        <v>1</v>
      </c>
      <c r="N1712" s="3" t="s">
        <v>73</v>
      </c>
      <c r="O1712" s="3" t="s">
        <v>124</v>
      </c>
      <c r="P1712" s="3" t="s">
        <v>124</v>
      </c>
      <c r="Q1712" s="3" t="s">
        <v>36</v>
      </c>
      <c r="R1712" s="3" t="s">
        <v>74</v>
      </c>
      <c r="S1712" s="3"/>
      <c r="T1712" s="2">
        <v>3000</v>
      </c>
      <c r="U1712" s="3" t="s">
        <v>115</v>
      </c>
      <c r="V1712" s="3"/>
      <c r="W1712" s="3" t="s">
        <v>39</v>
      </c>
      <c r="X1712" s="3" t="s">
        <v>40</v>
      </c>
      <c r="Y1712" s="3"/>
      <c r="Z1712" s="3">
        <v>3740</v>
      </c>
      <c r="AA1712" s="3" t="s">
        <v>221</v>
      </c>
    </row>
    <row r="1713" spans="1:27" x14ac:dyDescent="0.2">
      <c r="A1713" s="5">
        <v>4556</v>
      </c>
      <c r="B1713">
        <v>42494</v>
      </c>
      <c r="C1713" s="3" t="s">
        <v>3019</v>
      </c>
      <c r="D1713" s="3" t="s">
        <v>3020</v>
      </c>
      <c r="E1713" s="3" t="s">
        <v>123</v>
      </c>
      <c r="F1713" s="3" t="s">
        <v>124</v>
      </c>
      <c r="G1713" s="3" t="s">
        <v>113</v>
      </c>
      <c r="H1713" s="3" t="s">
        <v>32</v>
      </c>
      <c r="I1713" s="3" t="s">
        <v>113</v>
      </c>
      <c r="J1713" s="3" t="s">
        <v>48</v>
      </c>
      <c r="K1713" s="3" t="s">
        <v>114</v>
      </c>
      <c r="L1713" s="3" t="s">
        <v>115</v>
      </c>
      <c r="M1713" t="b">
        <v>1</v>
      </c>
      <c r="N1713" s="3" t="s">
        <v>73</v>
      </c>
      <c r="O1713" s="3" t="s">
        <v>124</v>
      </c>
      <c r="P1713" s="3" t="s">
        <v>124</v>
      </c>
      <c r="Q1713" s="3" t="s">
        <v>36</v>
      </c>
      <c r="R1713" s="3" t="s">
        <v>74</v>
      </c>
      <c r="S1713" s="3"/>
      <c r="T1713" s="2">
        <v>3000</v>
      </c>
      <c r="U1713" s="3" t="s">
        <v>115</v>
      </c>
      <c r="V1713" s="3"/>
      <c r="W1713" s="3" t="s">
        <v>39</v>
      </c>
      <c r="X1713" s="3" t="s">
        <v>40</v>
      </c>
      <c r="Y1713" s="3"/>
      <c r="Z1713" s="3">
        <v>3742</v>
      </c>
      <c r="AA1713" s="3" t="s">
        <v>221</v>
      </c>
    </row>
    <row r="1714" spans="1:27" x14ac:dyDescent="0.2">
      <c r="A1714" s="5">
        <v>4557</v>
      </c>
      <c r="B1714">
        <v>41721</v>
      </c>
      <c r="C1714" s="3" t="s">
        <v>3021</v>
      </c>
      <c r="D1714" s="3" t="s">
        <v>3022</v>
      </c>
      <c r="E1714" s="3" t="s">
        <v>123</v>
      </c>
      <c r="F1714" s="3" t="s">
        <v>124</v>
      </c>
      <c r="G1714" s="3" t="s">
        <v>113</v>
      </c>
      <c r="H1714" s="3" t="s">
        <v>32</v>
      </c>
      <c r="I1714" s="3" t="s">
        <v>113</v>
      </c>
      <c r="J1714" s="3" t="s">
        <v>48</v>
      </c>
      <c r="K1714" s="3" t="s">
        <v>114</v>
      </c>
      <c r="L1714" s="3" t="s">
        <v>115</v>
      </c>
      <c r="M1714" t="b">
        <v>1</v>
      </c>
      <c r="N1714" s="3" t="s">
        <v>73</v>
      </c>
      <c r="O1714" s="3" t="s">
        <v>124</v>
      </c>
      <c r="P1714" s="3" t="s">
        <v>124</v>
      </c>
      <c r="Q1714" s="3" t="s">
        <v>36</v>
      </c>
      <c r="R1714" s="3" t="s">
        <v>74</v>
      </c>
      <c r="S1714" s="3"/>
      <c r="T1714" s="2">
        <v>3000</v>
      </c>
      <c r="U1714" s="3" t="s">
        <v>115</v>
      </c>
      <c r="V1714" s="3"/>
      <c r="W1714" s="3" t="s">
        <v>39</v>
      </c>
      <c r="X1714" s="3" t="s">
        <v>40</v>
      </c>
      <c r="Y1714" s="3"/>
      <c r="Z1714" s="3">
        <v>3741</v>
      </c>
      <c r="AA1714" s="3" t="s">
        <v>221</v>
      </c>
    </row>
    <row r="1715" spans="1:27" x14ac:dyDescent="0.2">
      <c r="A1715" s="5">
        <v>4558</v>
      </c>
      <c r="B1715">
        <v>41958</v>
      </c>
      <c r="C1715" s="3" t="s">
        <v>3023</v>
      </c>
      <c r="D1715" s="3" t="s">
        <v>3024</v>
      </c>
      <c r="E1715" s="3" t="s">
        <v>123</v>
      </c>
      <c r="F1715" s="3" t="s">
        <v>124</v>
      </c>
      <c r="G1715" s="3" t="s">
        <v>113</v>
      </c>
      <c r="H1715" s="3" t="s">
        <v>32</v>
      </c>
      <c r="I1715" s="3" t="s">
        <v>113</v>
      </c>
      <c r="J1715" s="3" t="s">
        <v>48</v>
      </c>
      <c r="K1715" s="3" t="s">
        <v>114</v>
      </c>
      <c r="L1715" s="3" t="s">
        <v>115</v>
      </c>
      <c r="M1715" t="b">
        <v>1</v>
      </c>
      <c r="N1715" s="3" t="s">
        <v>73</v>
      </c>
      <c r="O1715" s="3" t="s">
        <v>124</v>
      </c>
      <c r="P1715" s="3" t="s">
        <v>124</v>
      </c>
      <c r="Q1715" s="3" t="s">
        <v>36</v>
      </c>
      <c r="R1715" s="3" t="s">
        <v>74</v>
      </c>
      <c r="S1715" s="3"/>
      <c r="T1715" s="2">
        <v>3000</v>
      </c>
      <c r="U1715" s="3" t="s">
        <v>115</v>
      </c>
      <c r="V1715" s="3"/>
      <c r="W1715" s="3" t="s">
        <v>39</v>
      </c>
      <c r="X1715" s="3" t="s">
        <v>40</v>
      </c>
      <c r="Y1715" s="3"/>
      <c r="Z1715" s="3">
        <v>3753</v>
      </c>
      <c r="AA1715" s="3" t="s">
        <v>316</v>
      </c>
    </row>
    <row r="1716" spans="1:27" x14ac:dyDescent="0.2">
      <c r="A1716" s="5">
        <v>4559</v>
      </c>
      <c r="C1716" s="3" t="s">
        <v>3025</v>
      </c>
      <c r="D1716" s="3" t="s">
        <v>3026</v>
      </c>
      <c r="E1716" s="3" t="s">
        <v>123</v>
      </c>
      <c r="F1716" s="3" t="s">
        <v>124</v>
      </c>
      <c r="G1716" s="3" t="s">
        <v>113</v>
      </c>
      <c r="H1716" s="3" t="s">
        <v>32</v>
      </c>
      <c r="I1716" s="3" t="s">
        <v>113</v>
      </c>
      <c r="J1716" s="3" t="s">
        <v>48</v>
      </c>
      <c r="K1716" s="3" t="s">
        <v>114</v>
      </c>
      <c r="L1716" s="3" t="s">
        <v>115</v>
      </c>
      <c r="M1716" t="b">
        <v>0</v>
      </c>
      <c r="N1716" s="3" t="s">
        <v>73</v>
      </c>
      <c r="O1716" s="3" t="s">
        <v>124</v>
      </c>
      <c r="P1716" s="3" t="s">
        <v>124</v>
      </c>
      <c r="Q1716" s="3" t="s">
        <v>36</v>
      </c>
      <c r="R1716" s="3" t="s">
        <v>74</v>
      </c>
      <c r="S1716" s="3"/>
      <c r="T1716" s="2">
        <v>3000</v>
      </c>
      <c r="U1716" s="3" t="s">
        <v>115</v>
      </c>
      <c r="V1716" s="3"/>
      <c r="W1716" s="3" t="s">
        <v>39</v>
      </c>
      <c r="X1716" s="3" t="s">
        <v>40</v>
      </c>
      <c r="Y1716" s="3"/>
      <c r="Z1716" s="3">
        <v>2572</v>
      </c>
      <c r="AA1716" s="3" t="s">
        <v>221</v>
      </c>
    </row>
    <row r="1717" spans="1:27" x14ac:dyDescent="0.2">
      <c r="A1717" s="5">
        <v>4560</v>
      </c>
      <c r="C1717" s="3" t="s">
        <v>3027</v>
      </c>
      <c r="D1717" s="3" t="s">
        <v>3028</v>
      </c>
      <c r="E1717" s="3" t="s">
        <v>123</v>
      </c>
      <c r="F1717" s="3" t="s">
        <v>124</v>
      </c>
      <c r="G1717" s="3" t="s">
        <v>113</v>
      </c>
      <c r="H1717" s="3" t="s">
        <v>32</v>
      </c>
      <c r="I1717" s="3" t="s">
        <v>113</v>
      </c>
      <c r="J1717" s="3" t="s">
        <v>48</v>
      </c>
      <c r="K1717" s="3" t="s">
        <v>114</v>
      </c>
      <c r="L1717" s="3" t="s">
        <v>115</v>
      </c>
      <c r="M1717" t="b">
        <v>1</v>
      </c>
      <c r="N1717" s="3" t="s">
        <v>73</v>
      </c>
      <c r="O1717" s="3" t="s">
        <v>124</v>
      </c>
      <c r="P1717" s="3" t="s">
        <v>124</v>
      </c>
      <c r="Q1717" s="3" t="s">
        <v>36</v>
      </c>
      <c r="R1717" s="3" t="s">
        <v>74</v>
      </c>
      <c r="S1717" s="3"/>
      <c r="T1717" s="2">
        <v>3000</v>
      </c>
      <c r="U1717" s="3" t="s">
        <v>115</v>
      </c>
      <c r="V1717" s="3"/>
      <c r="W1717" s="3" t="s">
        <v>39</v>
      </c>
      <c r="X1717" s="3" t="s">
        <v>40</v>
      </c>
      <c r="Y1717" s="3"/>
      <c r="Z1717" s="3"/>
      <c r="AA1717" s="3" t="s">
        <v>41</v>
      </c>
    </row>
    <row r="1718" spans="1:27" x14ac:dyDescent="0.2">
      <c r="A1718" s="5">
        <v>4561</v>
      </c>
      <c r="C1718" s="3"/>
      <c r="D1718" s="3" t="s">
        <v>3029</v>
      </c>
      <c r="E1718" s="3" t="s">
        <v>123</v>
      </c>
      <c r="F1718" s="3" t="s">
        <v>124</v>
      </c>
      <c r="G1718" s="3" t="s">
        <v>113</v>
      </c>
      <c r="H1718" s="3" t="s">
        <v>32</v>
      </c>
      <c r="I1718" s="3" t="s">
        <v>113</v>
      </c>
      <c r="J1718" s="3" t="s">
        <v>48</v>
      </c>
      <c r="K1718" s="3" t="s">
        <v>114</v>
      </c>
      <c r="L1718" s="3" t="s">
        <v>115</v>
      </c>
      <c r="M1718" t="b">
        <v>1</v>
      </c>
      <c r="N1718" s="3" t="s">
        <v>73</v>
      </c>
      <c r="O1718" s="3" t="s">
        <v>124</v>
      </c>
      <c r="P1718" s="3" t="s">
        <v>124</v>
      </c>
      <c r="Q1718" s="3" t="s">
        <v>36</v>
      </c>
      <c r="R1718" s="3" t="s">
        <v>74</v>
      </c>
      <c r="S1718" s="3"/>
      <c r="T1718" s="2">
        <v>3000</v>
      </c>
      <c r="U1718" s="3" t="s">
        <v>115</v>
      </c>
      <c r="V1718" s="3"/>
      <c r="W1718" s="3" t="s">
        <v>39</v>
      </c>
      <c r="X1718" s="3" t="s">
        <v>40</v>
      </c>
      <c r="Y1718" s="3"/>
      <c r="Z1718" s="3"/>
      <c r="AA1718" s="3" t="s">
        <v>41</v>
      </c>
    </row>
    <row r="1719" spans="1:27" x14ac:dyDescent="0.2">
      <c r="A1719" s="5">
        <v>4562</v>
      </c>
      <c r="C1719" s="3" t="s">
        <v>3030</v>
      </c>
      <c r="D1719" s="3" t="s">
        <v>3031</v>
      </c>
      <c r="E1719" s="3" t="s">
        <v>123</v>
      </c>
      <c r="F1719" s="3" t="s">
        <v>124</v>
      </c>
      <c r="G1719" s="3" t="s">
        <v>113</v>
      </c>
      <c r="H1719" s="3" t="s">
        <v>32</v>
      </c>
      <c r="I1719" s="3" t="s">
        <v>113</v>
      </c>
      <c r="J1719" s="3" t="s">
        <v>48</v>
      </c>
      <c r="K1719" s="3" t="s">
        <v>114</v>
      </c>
      <c r="L1719" s="3" t="s">
        <v>115</v>
      </c>
      <c r="M1719" t="b">
        <v>1</v>
      </c>
      <c r="N1719" s="3" t="s">
        <v>73</v>
      </c>
      <c r="O1719" s="3" t="s">
        <v>124</v>
      </c>
      <c r="P1719" s="3" t="s">
        <v>124</v>
      </c>
      <c r="Q1719" s="3" t="s">
        <v>36</v>
      </c>
      <c r="R1719" s="3" t="s">
        <v>74</v>
      </c>
      <c r="S1719" s="3"/>
      <c r="T1719" s="2">
        <v>3000</v>
      </c>
      <c r="U1719" s="3" t="s">
        <v>115</v>
      </c>
      <c r="V1719" s="3"/>
      <c r="W1719" s="3" t="s">
        <v>39</v>
      </c>
      <c r="X1719" s="3" t="s">
        <v>40</v>
      </c>
      <c r="Y1719" s="3"/>
      <c r="Z1719" s="3"/>
      <c r="AA1719" s="3" t="s">
        <v>41</v>
      </c>
    </row>
    <row r="1720" spans="1:27" x14ac:dyDescent="0.2">
      <c r="A1720" s="5">
        <v>4563</v>
      </c>
      <c r="B1720">
        <v>41957</v>
      </c>
      <c r="C1720" s="3" t="s">
        <v>3032</v>
      </c>
      <c r="D1720" s="3" t="s">
        <v>3033</v>
      </c>
      <c r="E1720" s="3" t="s">
        <v>123</v>
      </c>
      <c r="F1720" s="3" t="s">
        <v>124</v>
      </c>
      <c r="G1720" s="3" t="s">
        <v>113</v>
      </c>
      <c r="H1720" s="3" t="s">
        <v>32</v>
      </c>
      <c r="I1720" s="3" t="s">
        <v>113</v>
      </c>
      <c r="J1720" s="3" t="s">
        <v>48</v>
      </c>
      <c r="K1720" s="3" t="s">
        <v>114</v>
      </c>
      <c r="L1720" s="3" t="s">
        <v>115</v>
      </c>
      <c r="M1720" t="b">
        <v>1</v>
      </c>
      <c r="N1720" s="3" t="s">
        <v>73</v>
      </c>
      <c r="O1720" s="3" t="s">
        <v>124</v>
      </c>
      <c r="P1720" s="3" t="s">
        <v>124</v>
      </c>
      <c r="Q1720" s="3" t="s">
        <v>36</v>
      </c>
      <c r="R1720" s="3" t="s">
        <v>74</v>
      </c>
      <c r="S1720" s="3"/>
      <c r="T1720" s="2">
        <v>3000</v>
      </c>
      <c r="U1720" s="3" t="s">
        <v>115</v>
      </c>
      <c r="V1720" s="3"/>
      <c r="W1720" s="3" t="s">
        <v>39</v>
      </c>
      <c r="X1720" s="3" t="s">
        <v>40</v>
      </c>
      <c r="Y1720" s="3"/>
      <c r="Z1720" s="3">
        <v>2657</v>
      </c>
      <c r="AA1720" s="3" t="s">
        <v>221</v>
      </c>
    </row>
    <row r="1721" spans="1:27" x14ac:dyDescent="0.2">
      <c r="A1721" s="5">
        <v>4564</v>
      </c>
      <c r="B1721">
        <v>41926</v>
      </c>
      <c r="C1721" s="3" t="s">
        <v>3034</v>
      </c>
      <c r="D1721" s="3" t="s">
        <v>3035</v>
      </c>
      <c r="E1721" s="3" t="s">
        <v>123</v>
      </c>
      <c r="F1721" s="3" t="s">
        <v>124</v>
      </c>
      <c r="G1721" s="3" t="s">
        <v>113</v>
      </c>
      <c r="H1721" s="3" t="s">
        <v>32</v>
      </c>
      <c r="I1721" s="3" t="s">
        <v>113</v>
      </c>
      <c r="J1721" s="3" t="s">
        <v>48</v>
      </c>
      <c r="K1721" s="3" t="s">
        <v>114</v>
      </c>
      <c r="L1721" s="3" t="s">
        <v>115</v>
      </c>
      <c r="M1721" t="b">
        <v>0</v>
      </c>
      <c r="N1721" s="3" t="s">
        <v>73</v>
      </c>
      <c r="O1721" s="3" t="s">
        <v>124</v>
      </c>
      <c r="P1721" s="3" t="s">
        <v>124</v>
      </c>
      <c r="Q1721" s="3" t="s">
        <v>36</v>
      </c>
      <c r="R1721" s="3" t="s">
        <v>74</v>
      </c>
      <c r="S1721" s="3"/>
      <c r="T1721" s="2">
        <v>3000</v>
      </c>
      <c r="U1721" s="3" t="s">
        <v>115</v>
      </c>
      <c r="V1721" s="3"/>
      <c r="W1721" s="3" t="s">
        <v>39</v>
      </c>
      <c r="X1721" s="3" t="s">
        <v>40</v>
      </c>
      <c r="Y1721" s="3"/>
      <c r="Z1721" s="3">
        <v>2656</v>
      </c>
      <c r="AA1721" s="3" t="s">
        <v>221</v>
      </c>
    </row>
    <row r="1722" spans="1:27" x14ac:dyDescent="0.2">
      <c r="A1722" s="5">
        <v>4565</v>
      </c>
      <c r="C1722" s="3" t="s">
        <v>3036</v>
      </c>
      <c r="D1722" s="3" t="s">
        <v>3037</v>
      </c>
      <c r="E1722" s="3" t="s">
        <v>123</v>
      </c>
      <c r="F1722" s="3" t="s">
        <v>124</v>
      </c>
      <c r="G1722" s="3" t="s">
        <v>113</v>
      </c>
      <c r="H1722" s="3" t="s">
        <v>32</v>
      </c>
      <c r="I1722" s="3" t="s">
        <v>113</v>
      </c>
      <c r="J1722" s="3" t="s">
        <v>48</v>
      </c>
      <c r="K1722" s="3" t="s">
        <v>114</v>
      </c>
      <c r="L1722" s="3" t="s">
        <v>115</v>
      </c>
      <c r="M1722" t="b">
        <v>1</v>
      </c>
      <c r="N1722" s="3" t="s">
        <v>73</v>
      </c>
      <c r="O1722" s="3" t="s">
        <v>124</v>
      </c>
      <c r="P1722" s="3" t="s">
        <v>124</v>
      </c>
      <c r="Q1722" s="3" t="s">
        <v>36</v>
      </c>
      <c r="R1722" s="3" t="s">
        <v>74</v>
      </c>
      <c r="S1722" s="3"/>
      <c r="T1722" s="2">
        <v>3000</v>
      </c>
      <c r="U1722" s="3" t="s">
        <v>115</v>
      </c>
      <c r="V1722" s="3"/>
      <c r="W1722" s="3" t="s">
        <v>39</v>
      </c>
      <c r="X1722" s="3" t="s">
        <v>40</v>
      </c>
      <c r="Y1722" s="3"/>
      <c r="Z1722" s="3"/>
      <c r="AA1722" s="3" t="s">
        <v>41</v>
      </c>
    </row>
    <row r="1723" spans="1:27" x14ac:dyDescent="0.2">
      <c r="A1723" s="5">
        <v>4566</v>
      </c>
      <c r="C1723" s="3" t="s">
        <v>3038</v>
      </c>
      <c r="D1723" s="3" t="s">
        <v>3039</v>
      </c>
      <c r="E1723" s="3" t="s">
        <v>123</v>
      </c>
      <c r="F1723" s="3" t="s">
        <v>124</v>
      </c>
      <c r="G1723" s="3" t="s">
        <v>113</v>
      </c>
      <c r="H1723" s="3" t="s">
        <v>32</v>
      </c>
      <c r="I1723" s="3" t="s">
        <v>113</v>
      </c>
      <c r="J1723" s="3" t="s">
        <v>48</v>
      </c>
      <c r="K1723" s="3" t="s">
        <v>114</v>
      </c>
      <c r="L1723" s="3" t="s">
        <v>115</v>
      </c>
      <c r="M1723" t="b">
        <v>1</v>
      </c>
      <c r="N1723" s="3" t="s">
        <v>73</v>
      </c>
      <c r="O1723" s="3" t="s">
        <v>124</v>
      </c>
      <c r="P1723" s="3" t="s">
        <v>124</v>
      </c>
      <c r="Q1723" s="3" t="s">
        <v>36</v>
      </c>
      <c r="R1723" s="3" t="s">
        <v>74</v>
      </c>
      <c r="S1723" s="3"/>
      <c r="T1723" s="2">
        <v>3000</v>
      </c>
      <c r="U1723" s="3" t="s">
        <v>115</v>
      </c>
      <c r="V1723" s="3"/>
      <c r="W1723" s="3" t="s">
        <v>39</v>
      </c>
      <c r="X1723" s="3" t="s">
        <v>40</v>
      </c>
      <c r="Y1723" s="3"/>
      <c r="Z1723" s="3"/>
      <c r="AA1723" s="3" t="s">
        <v>41</v>
      </c>
    </row>
    <row r="1724" spans="1:27" x14ac:dyDescent="0.2">
      <c r="A1724" s="5">
        <v>4567</v>
      </c>
      <c r="B1724">
        <v>41928</v>
      </c>
      <c r="C1724" s="3" t="s">
        <v>3040</v>
      </c>
      <c r="D1724" s="3" t="s">
        <v>3041</v>
      </c>
      <c r="E1724" s="3" t="s">
        <v>123</v>
      </c>
      <c r="F1724" s="3" t="s">
        <v>124</v>
      </c>
      <c r="G1724" s="3" t="s">
        <v>113</v>
      </c>
      <c r="H1724" s="3" t="s">
        <v>32</v>
      </c>
      <c r="I1724" s="3" t="s">
        <v>113</v>
      </c>
      <c r="J1724" s="3" t="s">
        <v>48</v>
      </c>
      <c r="K1724" s="3" t="s">
        <v>114</v>
      </c>
      <c r="L1724" s="3" t="s">
        <v>115</v>
      </c>
      <c r="M1724" t="b">
        <v>1</v>
      </c>
      <c r="N1724" s="3" t="s">
        <v>73</v>
      </c>
      <c r="O1724" s="3" t="s">
        <v>124</v>
      </c>
      <c r="P1724" s="3" t="s">
        <v>124</v>
      </c>
      <c r="Q1724" s="3" t="s">
        <v>36</v>
      </c>
      <c r="R1724" s="3" t="s">
        <v>74</v>
      </c>
      <c r="S1724" s="3"/>
      <c r="T1724" s="2">
        <v>3000</v>
      </c>
      <c r="U1724" s="3" t="s">
        <v>115</v>
      </c>
      <c r="V1724" s="3"/>
      <c r="W1724" s="3" t="s">
        <v>39</v>
      </c>
      <c r="X1724" s="3" t="s">
        <v>40</v>
      </c>
      <c r="Y1724" s="3"/>
      <c r="Z1724" s="3">
        <v>3573</v>
      </c>
      <c r="AA1724" s="3" t="s">
        <v>221</v>
      </c>
    </row>
    <row r="1725" spans="1:27" x14ac:dyDescent="0.2">
      <c r="A1725" s="5">
        <v>4568</v>
      </c>
      <c r="C1725" s="3" t="s">
        <v>3042</v>
      </c>
      <c r="D1725" s="3" t="s">
        <v>3043</v>
      </c>
      <c r="E1725" s="3" t="s">
        <v>123</v>
      </c>
      <c r="F1725" s="3" t="s">
        <v>124</v>
      </c>
      <c r="G1725" s="3" t="s">
        <v>2346</v>
      </c>
      <c r="H1725" s="3" t="s">
        <v>32</v>
      </c>
      <c r="I1725" s="3" t="s">
        <v>2346</v>
      </c>
      <c r="J1725" s="3" t="s">
        <v>2347</v>
      </c>
      <c r="K1725" s="3" t="s">
        <v>2348</v>
      </c>
      <c r="L1725" s="3" t="s">
        <v>115</v>
      </c>
      <c r="M1725" t="b">
        <v>1</v>
      </c>
      <c r="N1725" s="3" t="s">
        <v>73</v>
      </c>
      <c r="O1725" s="3" t="s">
        <v>124</v>
      </c>
      <c r="P1725" s="3" t="s">
        <v>124</v>
      </c>
      <c r="Q1725" s="3" t="s">
        <v>36</v>
      </c>
      <c r="R1725" s="3" t="s">
        <v>74</v>
      </c>
      <c r="S1725" s="3"/>
      <c r="T1725" s="2">
        <v>3051</v>
      </c>
      <c r="U1725" s="3" t="s">
        <v>115</v>
      </c>
      <c r="V1725" s="3"/>
      <c r="W1725" s="3" t="s">
        <v>39</v>
      </c>
      <c r="X1725" s="3" t="s">
        <v>40</v>
      </c>
      <c r="Y1725" s="3"/>
      <c r="Z1725" s="3"/>
      <c r="AA1725" s="3" t="s">
        <v>41</v>
      </c>
    </row>
    <row r="1726" spans="1:27" x14ac:dyDescent="0.2">
      <c r="A1726" s="5">
        <v>4569</v>
      </c>
      <c r="C1726" s="3" t="s">
        <v>3044</v>
      </c>
      <c r="D1726" s="3" t="s">
        <v>3045</v>
      </c>
      <c r="E1726" s="3" t="s">
        <v>66</v>
      </c>
      <c r="F1726" s="3" t="s">
        <v>67</v>
      </c>
      <c r="G1726" s="3" t="s">
        <v>274</v>
      </c>
      <c r="H1726" s="3" t="s">
        <v>32</v>
      </c>
      <c r="I1726" s="3" t="s">
        <v>274</v>
      </c>
      <c r="J1726" s="3" t="s">
        <v>81</v>
      </c>
      <c r="K1726" s="3" t="s">
        <v>275</v>
      </c>
      <c r="L1726" s="3" t="s">
        <v>95</v>
      </c>
      <c r="M1726" t="b">
        <v>1</v>
      </c>
      <c r="N1726" s="3" t="s">
        <v>35</v>
      </c>
      <c r="O1726" s="3" t="s">
        <v>67</v>
      </c>
      <c r="P1726" s="3" t="s">
        <v>67</v>
      </c>
      <c r="Q1726" s="3" t="s">
        <v>68</v>
      </c>
      <c r="R1726" s="3" t="s">
        <v>69</v>
      </c>
      <c r="S1726" s="3"/>
      <c r="T1726" s="2">
        <v>4128</v>
      </c>
      <c r="U1726" s="3" t="s">
        <v>81</v>
      </c>
      <c r="V1726" s="3"/>
      <c r="W1726" s="3" t="s">
        <v>39</v>
      </c>
      <c r="X1726" s="3" t="s">
        <v>40</v>
      </c>
      <c r="Y1726" s="3"/>
      <c r="Z1726" s="3"/>
      <c r="AA1726" s="3" t="s">
        <v>41</v>
      </c>
    </row>
    <row r="1727" spans="1:27" x14ac:dyDescent="0.2">
      <c r="A1727" s="5">
        <v>4570</v>
      </c>
      <c r="B1727">
        <v>41603</v>
      </c>
      <c r="C1727" s="3" t="s">
        <v>3046</v>
      </c>
      <c r="D1727" s="3" t="s">
        <v>3047</v>
      </c>
      <c r="E1727" s="3" t="s">
        <v>91</v>
      </c>
      <c r="F1727" s="3" t="s">
        <v>92</v>
      </c>
      <c r="G1727" s="3" t="s">
        <v>274</v>
      </c>
      <c r="H1727" s="3" t="s">
        <v>32</v>
      </c>
      <c r="I1727" s="3" t="s">
        <v>274</v>
      </c>
      <c r="J1727" s="3" t="s">
        <v>81</v>
      </c>
      <c r="K1727" s="3" t="s">
        <v>275</v>
      </c>
      <c r="L1727" s="3" t="s">
        <v>95</v>
      </c>
      <c r="M1727" t="b">
        <v>0</v>
      </c>
      <c r="N1727" s="3" t="s">
        <v>84</v>
      </c>
      <c r="O1727" s="3" t="s">
        <v>92</v>
      </c>
      <c r="P1727" s="3" t="s">
        <v>92</v>
      </c>
      <c r="Q1727" s="3" t="s">
        <v>36</v>
      </c>
      <c r="R1727" s="3" t="s">
        <v>74</v>
      </c>
      <c r="S1727" s="3" t="s">
        <v>280</v>
      </c>
      <c r="T1727" s="2">
        <v>4128</v>
      </c>
      <c r="U1727" s="3" t="s">
        <v>95</v>
      </c>
      <c r="V1727" s="3"/>
      <c r="W1727" s="3" t="s">
        <v>39</v>
      </c>
      <c r="X1727" s="3" t="s">
        <v>40</v>
      </c>
      <c r="Y1727" s="3"/>
      <c r="Z1727" s="3">
        <v>2428</v>
      </c>
      <c r="AA1727" s="3" t="s">
        <v>221</v>
      </c>
    </row>
    <row r="1728" spans="1:27" x14ac:dyDescent="0.2">
      <c r="A1728" s="5">
        <v>4571</v>
      </c>
      <c r="C1728" s="3" t="s">
        <v>3048</v>
      </c>
      <c r="D1728" s="3" t="s">
        <v>3049</v>
      </c>
      <c r="E1728" s="3" t="s">
        <v>91</v>
      </c>
      <c r="F1728" s="3" t="s">
        <v>92</v>
      </c>
      <c r="G1728" s="3" t="s">
        <v>201</v>
      </c>
      <c r="H1728" s="3" t="s">
        <v>32</v>
      </c>
      <c r="I1728" s="3" t="s">
        <v>201</v>
      </c>
      <c r="J1728" s="3" t="s">
        <v>48</v>
      </c>
      <c r="K1728" s="3" t="s">
        <v>202</v>
      </c>
      <c r="L1728" s="3" t="s">
        <v>50</v>
      </c>
      <c r="M1728" t="b">
        <v>1</v>
      </c>
      <c r="N1728" s="3" t="s">
        <v>84</v>
      </c>
      <c r="O1728" s="3" t="s">
        <v>92</v>
      </c>
      <c r="P1728" s="3" t="s">
        <v>92</v>
      </c>
      <c r="Q1728" s="3" t="s">
        <v>36</v>
      </c>
      <c r="R1728" s="3" t="s">
        <v>74</v>
      </c>
      <c r="S1728" s="3"/>
      <c r="T1728" s="2">
        <v>2016</v>
      </c>
      <c r="U1728" s="3" t="s">
        <v>50</v>
      </c>
      <c r="V1728" s="3"/>
      <c r="W1728" s="3" t="s">
        <v>39</v>
      </c>
      <c r="X1728" s="3" t="s">
        <v>40</v>
      </c>
      <c r="Y1728" s="3"/>
      <c r="Z1728" s="3"/>
      <c r="AA1728" s="3" t="s">
        <v>41</v>
      </c>
    </row>
    <row r="1729" spans="1:27" x14ac:dyDescent="0.2">
      <c r="A1729" s="5">
        <v>4572</v>
      </c>
      <c r="B1729">
        <v>41837</v>
      </c>
      <c r="C1729" s="3" t="s">
        <v>3050</v>
      </c>
      <c r="D1729" s="3" t="s">
        <v>3051</v>
      </c>
      <c r="E1729" s="3" t="s">
        <v>91</v>
      </c>
      <c r="F1729" s="3" t="s">
        <v>92</v>
      </c>
      <c r="G1729" s="3" t="s">
        <v>47</v>
      </c>
      <c r="H1729" s="3" t="s">
        <v>32</v>
      </c>
      <c r="I1729" s="3" t="s">
        <v>47</v>
      </c>
      <c r="J1729" s="3" t="s">
        <v>48</v>
      </c>
      <c r="K1729" s="3" t="s">
        <v>49</v>
      </c>
      <c r="L1729" s="3" t="s">
        <v>50</v>
      </c>
      <c r="M1729" t="b">
        <v>1</v>
      </c>
      <c r="N1729" s="3" t="s">
        <v>84</v>
      </c>
      <c r="O1729" s="3" t="s">
        <v>92</v>
      </c>
      <c r="P1729" s="3" t="s">
        <v>92</v>
      </c>
      <c r="Q1729" s="3" t="s">
        <v>36</v>
      </c>
      <c r="R1729" s="3" t="s">
        <v>74</v>
      </c>
      <c r="S1729" s="3"/>
      <c r="T1729" s="2">
        <v>2000</v>
      </c>
      <c r="U1729" s="3" t="s">
        <v>50</v>
      </c>
      <c r="V1729" s="3"/>
      <c r="W1729" s="3" t="s">
        <v>39</v>
      </c>
      <c r="X1729" s="3" t="s">
        <v>40</v>
      </c>
      <c r="Y1729" s="3"/>
      <c r="Z1729" s="3">
        <v>3024</v>
      </c>
      <c r="AA1729" s="3" t="s">
        <v>316</v>
      </c>
    </row>
    <row r="1730" spans="1:27" x14ac:dyDescent="0.2">
      <c r="A1730" s="5">
        <v>4573</v>
      </c>
      <c r="C1730" s="3" t="s">
        <v>3052</v>
      </c>
      <c r="D1730" s="3" t="s">
        <v>3053</v>
      </c>
      <c r="E1730" s="3" t="s">
        <v>91</v>
      </c>
      <c r="F1730" s="3" t="s">
        <v>92</v>
      </c>
      <c r="G1730" s="3" t="s">
        <v>100</v>
      </c>
      <c r="H1730" s="3" t="s">
        <v>32</v>
      </c>
      <c r="I1730" s="3" t="s">
        <v>100</v>
      </c>
      <c r="J1730" s="3" t="s">
        <v>48</v>
      </c>
      <c r="K1730" s="3" t="s">
        <v>101</v>
      </c>
      <c r="L1730" s="3" t="s">
        <v>95</v>
      </c>
      <c r="M1730" t="b">
        <v>1</v>
      </c>
      <c r="N1730" s="3" t="s">
        <v>84</v>
      </c>
      <c r="O1730" s="3" t="s">
        <v>92</v>
      </c>
      <c r="P1730" s="3" t="s">
        <v>92</v>
      </c>
      <c r="Q1730" s="3" t="s">
        <v>36</v>
      </c>
      <c r="R1730" s="3" t="s">
        <v>74</v>
      </c>
      <c r="S1730" s="3"/>
      <c r="T1730" s="2">
        <v>4024</v>
      </c>
      <c r="U1730" s="3" t="s">
        <v>95</v>
      </c>
      <c r="V1730" s="3"/>
      <c r="W1730" s="3" t="s">
        <v>39</v>
      </c>
      <c r="X1730" s="3" t="s">
        <v>40</v>
      </c>
      <c r="Y1730" s="3"/>
      <c r="Z1730" s="3"/>
      <c r="AA1730" s="3" t="s">
        <v>41</v>
      </c>
    </row>
    <row r="1731" spans="1:27" x14ac:dyDescent="0.2">
      <c r="A1731" s="5">
        <v>4574</v>
      </c>
      <c r="C1731" s="3" t="s">
        <v>3054</v>
      </c>
      <c r="D1731" s="3" t="s">
        <v>3055</v>
      </c>
      <c r="E1731" s="3" t="s">
        <v>91</v>
      </c>
      <c r="F1731" s="3" t="s">
        <v>92</v>
      </c>
      <c r="G1731" s="3" t="s">
        <v>100</v>
      </c>
      <c r="H1731" s="3" t="s">
        <v>32</v>
      </c>
      <c r="I1731" s="3" t="s">
        <v>100</v>
      </c>
      <c r="J1731" s="3" t="s">
        <v>48</v>
      </c>
      <c r="K1731" s="3" t="s">
        <v>101</v>
      </c>
      <c r="L1731" s="3" t="s">
        <v>95</v>
      </c>
      <c r="M1731" t="b">
        <v>1</v>
      </c>
      <c r="N1731" s="3" t="s">
        <v>84</v>
      </c>
      <c r="O1731" s="3" t="s">
        <v>92</v>
      </c>
      <c r="P1731" s="3" t="s">
        <v>92</v>
      </c>
      <c r="Q1731" s="3" t="s">
        <v>36</v>
      </c>
      <c r="R1731" s="3" t="s">
        <v>74</v>
      </c>
      <c r="S1731" s="3"/>
      <c r="T1731" s="2">
        <v>4024</v>
      </c>
      <c r="U1731" s="3" t="s">
        <v>95</v>
      </c>
      <c r="V1731" s="3"/>
      <c r="W1731" s="3" t="s">
        <v>39</v>
      </c>
      <c r="X1731" s="3" t="s">
        <v>40</v>
      </c>
      <c r="Y1731" s="3"/>
      <c r="Z1731" s="3"/>
      <c r="AA1731" s="3" t="s">
        <v>41</v>
      </c>
    </row>
    <row r="1732" spans="1:27" x14ac:dyDescent="0.2">
      <c r="A1732" s="5">
        <v>4575</v>
      </c>
      <c r="C1732" s="3" t="s">
        <v>3056</v>
      </c>
      <c r="D1732" s="3" t="s">
        <v>3057</v>
      </c>
      <c r="E1732" s="3" t="s">
        <v>91</v>
      </c>
      <c r="F1732" s="3" t="s">
        <v>92</v>
      </c>
      <c r="G1732" s="3" t="s">
        <v>100</v>
      </c>
      <c r="H1732" s="3" t="s">
        <v>32</v>
      </c>
      <c r="I1732" s="3" t="s">
        <v>100</v>
      </c>
      <c r="J1732" s="3" t="s">
        <v>48</v>
      </c>
      <c r="K1732" s="3" t="s">
        <v>101</v>
      </c>
      <c r="L1732" s="3" t="s">
        <v>95</v>
      </c>
      <c r="M1732" t="b">
        <v>1</v>
      </c>
      <c r="N1732" s="3" t="s">
        <v>84</v>
      </c>
      <c r="O1732" s="3" t="s">
        <v>92</v>
      </c>
      <c r="P1732" s="3" t="s">
        <v>92</v>
      </c>
      <c r="Q1732" s="3" t="s">
        <v>36</v>
      </c>
      <c r="R1732" s="3" t="s">
        <v>74</v>
      </c>
      <c r="S1732" s="3"/>
      <c r="T1732" s="2">
        <v>4024</v>
      </c>
      <c r="U1732" s="3" t="s">
        <v>95</v>
      </c>
      <c r="V1732" s="3"/>
      <c r="W1732" s="3" t="s">
        <v>39</v>
      </c>
      <c r="X1732" s="3" t="s">
        <v>40</v>
      </c>
      <c r="Y1732" s="3"/>
      <c r="Z1732" s="3"/>
      <c r="AA1732" s="3" t="s">
        <v>41</v>
      </c>
    </row>
    <row r="1733" spans="1:27" x14ac:dyDescent="0.2">
      <c r="A1733" s="5">
        <v>4576</v>
      </c>
      <c r="C1733" s="3" t="s">
        <v>3058</v>
      </c>
      <c r="D1733" s="3" t="s">
        <v>3059</v>
      </c>
      <c r="E1733" s="3" t="s">
        <v>91</v>
      </c>
      <c r="F1733" s="3" t="s">
        <v>92</v>
      </c>
      <c r="G1733" s="3" t="s">
        <v>100</v>
      </c>
      <c r="H1733" s="3" t="s">
        <v>32</v>
      </c>
      <c r="I1733" s="3" t="s">
        <v>100</v>
      </c>
      <c r="J1733" s="3" t="s">
        <v>48</v>
      </c>
      <c r="K1733" s="3" t="s">
        <v>101</v>
      </c>
      <c r="L1733" s="3" t="s">
        <v>95</v>
      </c>
      <c r="M1733" t="b">
        <v>0</v>
      </c>
      <c r="N1733" s="3" t="s">
        <v>84</v>
      </c>
      <c r="O1733" s="3" t="s">
        <v>92</v>
      </c>
      <c r="P1733" s="3" t="s">
        <v>92</v>
      </c>
      <c r="Q1733" s="3" t="s">
        <v>36</v>
      </c>
      <c r="R1733" s="3" t="s">
        <v>74</v>
      </c>
      <c r="S1733" s="3"/>
      <c r="T1733" s="2">
        <v>4024</v>
      </c>
      <c r="U1733" s="3" t="s">
        <v>95</v>
      </c>
      <c r="V1733" s="3"/>
      <c r="W1733" s="3" t="s">
        <v>39</v>
      </c>
      <c r="X1733" s="3" t="s">
        <v>40</v>
      </c>
      <c r="Y1733" s="3"/>
      <c r="Z1733" s="3">
        <v>5984</v>
      </c>
      <c r="AA1733" s="3" t="s">
        <v>2906</v>
      </c>
    </row>
    <row r="1734" spans="1:27" x14ac:dyDescent="0.2">
      <c r="A1734" s="5">
        <v>4577</v>
      </c>
      <c r="C1734" s="3"/>
      <c r="D1734" s="3" t="s">
        <v>2295</v>
      </c>
      <c r="E1734" s="3" t="s">
        <v>91</v>
      </c>
      <c r="F1734" s="3" t="s">
        <v>92</v>
      </c>
      <c r="G1734" s="3" t="s">
        <v>100</v>
      </c>
      <c r="H1734" s="3" t="s">
        <v>32</v>
      </c>
      <c r="I1734" s="3" t="s">
        <v>100</v>
      </c>
      <c r="J1734" s="3" t="s">
        <v>48</v>
      </c>
      <c r="K1734" s="3" t="s">
        <v>101</v>
      </c>
      <c r="L1734" s="3" t="s">
        <v>95</v>
      </c>
      <c r="M1734" t="b">
        <v>1</v>
      </c>
      <c r="N1734" s="3" t="s">
        <v>84</v>
      </c>
      <c r="O1734" s="3" t="s">
        <v>92</v>
      </c>
      <c r="P1734" s="3" t="s">
        <v>92</v>
      </c>
      <c r="Q1734" s="3" t="s">
        <v>36</v>
      </c>
      <c r="R1734" s="3" t="s">
        <v>74</v>
      </c>
      <c r="S1734" s="3"/>
      <c r="T1734" s="2">
        <v>4024</v>
      </c>
      <c r="U1734" s="3" t="s">
        <v>95</v>
      </c>
      <c r="V1734" s="3"/>
      <c r="W1734" s="3" t="s">
        <v>39</v>
      </c>
      <c r="X1734" s="3" t="s">
        <v>40</v>
      </c>
      <c r="Y1734" s="3"/>
      <c r="Z1734" s="3"/>
      <c r="AA1734" s="3" t="s">
        <v>41</v>
      </c>
    </row>
    <row r="1735" spans="1:27" x14ac:dyDescent="0.2">
      <c r="A1735" s="5">
        <v>4578</v>
      </c>
      <c r="C1735" s="3" t="s">
        <v>3060</v>
      </c>
      <c r="D1735" s="3" t="s">
        <v>3061</v>
      </c>
      <c r="E1735" s="3" t="s">
        <v>123</v>
      </c>
      <c r="F1735" s="3" t="s">
        <v>124</v>
      </c>
      <c r="G1735" s="3" t="s">
        <v>2346</v>
      </c>
      <c r="H1735" s="3" t="s">
        <v>32</v>
      </c>
      <c r="I1735" s="3" t="s">
        <v>2346</v>
      </c>
      <c r="J1735" s="3" t="s">
        <v>2347</v>
      </c>
      <c r="K1735" s="3" t="s">
        <v>2348</v>
      </c>
      <c r="L1735" s="3" t="s">
        <v>115</v>
      </c>
      <c r="M1735" t="b">
        <v>1</v>
      </c>
      <c r="N1735" s="3" t="s">
        <v>73</v>
      </c>
      <c r="O1735" s="3" t="s">
        <v>124</v>
      </c>
      <c r="P1735" s="3" t="s">
        <v>124</v>
      </c>
      <c r="Q1735" s="3" t="s">
        <v>36</v>
      </c>
      <c r="R1735" s="3" t="s">
        <v>74</v>
      </c>
      <c r="S1735" s="3"/>
      <c r="T1735" s="2">
        <v>3051</v>
      </c>
      <c r="U1735" s="3" t="s">
        <v>115</v>
      </c>
      <c r="V1735" s="3"/>
      <c r="W1735" s="3" t="s">
        <v>39</v>
      </c>
      <c r="X1735" s="3" t="s">
        <v>40</v>
      </c>
      <c r="Y1735" s="3"/>
      <c r="Z1735" s="3"/>
      <c r="AA1735" s="3" t="s">
        <v>41</v>
      </c>
    </row>
    <row r="1736" spans="1:27" x14ac:dyDescent="0.2">
      <c r="A1736" s="5">
        <v>4579</v>
      </c>
      <c r="C1736" s="3" t="s">
        <v>3062</v>
      </c>
      <c r="D1736" s="3" t="s">
        <v>3063</v>
      </c>
      <c r="E1736" s="3" t="s">
        <v>91</v>
      </c>
      <c r="F1736" s="3" t="s">
        <v>92</v>
      </c>
      <c r="G1736" s="3" t="s">
        <v>475</v>
      </c>
      <c r="H1736" s="3" t="s">
        <v>32</v>
      </c>
      <c r="I1736" s="3" t="s">
        <v>475</v>
      </c>
      <c r="J1736" s="3" t="s">
        <v>48</v>
      </c>
      <c r="K1736" s="3" t="s">
        <v>476</v>
      </c>
      <c r="L1736" s="3" t="s">
        <v>95</v>
      </c>
      <c r="M1736" t="b">
        <v>1</v>
      </c>
      <c r="N1736" s="3" t="s">
        <v>84</v>
      </c>
      <c r="O1736" s="3" t="s">
        <v>92</v>
      </c>
      <c r="P1736" s="3" t="s">
        <v>92</v>
      </c>
      <c r="Q1736" s="3" t="s">
        <v>36</v>
      </c>
      <c r="R1736" s="3" t="s">
        <v>74</v>
      </c>
      <c r="S1736" s="3"/>
      <c r="T1736" s="2">
        <v>4007</v>
      </c>
      <c r="U1736" s="3" t="s">
        <v>95</v>
      </c>
      <c r="V1736" s="3"/>
      <c r="W1736" s="3" t="s">
        <v>39</v>
      </c>
      <c r="X1736" s="3" t="s">
        <v>40</v>
      </c>
      <c r="Y1736" s="3"/>
      <c r="Z1736" s="3">
        <v>1441</v>
      </c>
      <c r="AA1736" s="3" t="s">
        <v>546</v>
      </c>
    </row>
    <row r="1737" spans="1:27" x14ac:dyDescent="0.2">
      <c r="A1737" s="5">
        <v>4580</v>
      </c>
      <c r="B1737">
        <v>41915</v>
      </c>
      <c r="C1737" s="3" t="s">
        <v>3064</v>
      </c>
      <c r="D1737" s="3" t="s">
        <v>3065</v>
      </c>
      <c r="E1737" s="3" t="s">
        <v>91</v>
      </c>
      <c r="F1737" s="3" t="s">
        <v>92</v>
      </c>
      <c r="G1737" s="3" t="s">
        <v>224</v>
      </c>
      <c r="H1737" s="3" t="s">
        <v>32</v>
      </c>
      <c r="I1737" s="3" t="s">
        <v>224</v>
      </c>
      <c r="J1737" s="3" t="s">
        <v>48</v>
      </c>
      <c r="K1737" s="3" t="s">
        <v>225</v>
      </c>
      <c r="L1737" s="3" t="s">
        <v>95</v>
      </c>
      <c r="M1737" t="b">
        <v>1</v>
      </c>
      <c r="N1737" s="3" t="s">
        <v>84</v>
      </c>
      <c r="O1737" s="3" t="s">
        <v>92</v>
      </c>
      <c r="P1737" s="3" t="s">
        <v>92</v>
      </c>
      <c r="Q1737" s="3" t="s">
        <v>36</v>
      </c>
      <c r="R1737" s="3" t="s">
        <v>74</v>
      </c>
      <c r="S1737" s="3"/>
      <c r="T1737" s="2">
        <v>4001</v>
      </c>
      <c r="U1737" s="3" t="s">
        <v>95</v>
      </c>
      <c r="V1737" s="3"/>
      <c r="W1737" s="3" t="s">
        <v>39</v>
      </c>
      <c r="X1737" s="3" t="s">
        <v>40</v>
      </c>
      <c r="Y1737" s="3"/>
      <c r="Z1737" s="3">
        <v>2467</v>
      </c>
      <c r="AA1737" s="3" t="s">
        <v>316</v>
      </c>
    </row>
    <row r="1738" spans="1:27" x14ac:dyDescent="0.2">
      <c r="A1738" s="5">
        <v>4581</v>
      </c>
      <c r="B1738">
        <v>42552</v>
      </c>
      <c r="C1738" s="3" t="s">
        <v>3066</v>
      </c>
      <c r="D1738" s="3" t="s">
        <v>3067</v>
      </c>
      <c r="E1738" s="3" t="s">
        <v>91</v>
      </c>
      <c r="F1738" s="3" t="s">
        <v>92</v>
      </c>
      <c r="G1738" s="3" t="s">
        <v>224</v>
      </c>
      <c r="H1738" s="3" t="s">
        <v>32</v>
      </c>
      <c r="I1738" s="3" t="s">
        <v>224</v>
      </c>
      <c r="J1738" s="3" t="s">
        <v>48</v>
      </c>
      <c r="K1738" s="3" t="s">
        <v>225</v>
      </c>
      <c r="L1738" s="3" t="s">
        <v>95</v>
      </c>
      <c r="M1738" t="b">
        <v>1</v>
      </c>
      <c r="N1738" s="3" t="s">
        <v>84</v>
      </c>
      <c r="O1738" s="3" t="s">
        <v>92</v>
      </c>
      <c r="P1738" s="3" t="s">
        <v>92</v>
      </c>
      <c r="Q1738" s="3" t="s">
        <v>36</v>
      </c>
      <c r="R1738" s="3" t="s">
        <v>74</v>
      </c>
      <c r="S1738" s="3"/>
      <c r="T1738" s="2">
        <v>4005</v>
      </c>
      <c r="U1738" s="3" t="s">
        <v>95</v>
      </c>
      <c r="V1738" s="3"/>
      <c r="W1738" s="3" t="s">
        <v>39</v>
      </c>
      <c r="X1738" s="3" t="s">
        <v>40</v>
      </c>
      <c r="Y1738" s="3"/>
      <c r="Z1738" s="3">
        <v>4753</v>
      </c>
      <c r="AA1738" s="3" t="s">
        <v>221</v>
      </c>
    </row>
    <row r="1739" spans="1:27" x14ac:dyDescent="0.2">
      <c r="A1739" s="5">
        <v>4582</v>
      </c>
      <c r="C1739" s="3" t="s">
        <v>3068</v>
      </c>
      <c r="D1739" s="3" t="s">
        <v>3069</v>
      </c>
      <c r="E1739" s="3" t="s">
        <v>91</v>
      </c>
      <c r="F1739" s="3" t="s">
        <v>92</v>
      </c>
      <c r="G1739" s="3" t="s">
        <v>224</v>
      </c>
      <c r="H1739" s="3" t="s">
        <v>32</v>
      </c>
      <c r="I1739" s="3" t="s">
        <v>224</v>
      </c>
      <c r="J1739" s="3" t="s">
        <v>48</v>
      </c>
      <c r="K1739" s="3" t="s">
        <v>225</v>
      </c>
      <c r="L1739" s="3" t="s">
        <v>95</v>
      </c>
      <c r="M1739" t="b">
        <v>1</v>
      </c>
      <c r="N1739" s="3" t="s">
        <v>84</v>
      </c>
      <c r="O1739" s="3" t="s">
        <v>92</v>
      </c>
      <c r="P1739" s="3" t="s">
        <v>92</v>
      </c>
      <c r="Q1739" s="3" t="s">
        <v>36</v>
      </c>
      <c r="R1739" s="3" t="s">
        <v>74</v>
      </c>
      <c r="S1739" s="3"/>
      <c r="T1739" s="2">
        <v>4001</v>
      </c>
      <c r="U1739" s="3" t="s">
        <v>95</v>
      </c>
      <c r="V1739" s="3"/>
      <c r="W1739" s="3" t="s">
        <v>39</v>
      </c>
      <c r="X1739" s="3" t="s">
        <v>40</v>
      </c>
      <c r="Y1739" s="3"/>
      <c r="Z1739" s="3">
        <v>5421</v>
      </c>
      <c r="AA1739" s="3" t="s">
        <v>639</v>
      </c>
    </row>
    <row r="1740" spans="1:27" x14ac:dyDescent="0.2">
      <c r="A1740" s="5">
        <v>4583</v>
      </c>
      <c r="C1740" s="3" t="s">
        <v>3070</v>
      </c>
      <c r="D1740" s="3" t="s">
        <v>3071</v>
      </c>
      <c r="E1740" s="3" t="s">
        <v>91</v>
      </c>
      <c r="F1740" s="3" t="s">
        <v>92</v>
      </c>
      <c r="G1740" s="3" t="s">
        <v>224</v>
      </c>
      <c r="H1740" s="3" t="s">
        <v>32</v>
      </c>
      <c r="I1740" s="3" t="s">
        <v>224</v>
      </c>
      <c r="J1740" s="3" t="s">
        <v>48</v>
      </c>
      <c r="K1740" s="3" t="s">
        <v>225</v>
      </c>
      <c r="L1740" s="3" t="s">
        <v>95</v>
      </c>
      <c r="M1740" t="b">
        <v>1</v>
      </c>
      <c r="N1740" s="3" t="s">
        <v>84</v>
      </c>
      <c r="O1740" s="3" t="s">
        <v>92</v>
      </c>
      <c r="P1740" s="3" t="s">
        <v>92</v>
      </c>
      <c r="Q1740" s="3" t="s">
        <v>36</v>
      </c>
      <c r="R1740" s="3" t="s">
        <v>74</v>
      </c>
      <c r="S1740" s="3"/>
      <c r="T1740" s="2">
        <v>4001</v>
      </c>
      <c r="U1740" s="3" t="s">
        <v>95</v>
      </c>
      <c r="V1740" s="3"/>
      <c r="W1740" s="3" t="s">
        <v>39</v>
      </c>
      <c r="X1740" s="3" t="s">
        <v>40</v>
      </c>
      <c r="Y1740" s="3"/>
      <c r="Z1740" s="3"/>
      <c r="AA1740" s="3" t="s">
        <v>41</v>
      </c>
    </row>
    <row r="1741" spans="1:27" x14ac:dyDescent="0.2">
      <c r="A1741" s="5">
        <v>4584</v>
      </c>
      <c r="C1741" s="3"/>
      <c r="D1741" s="3" t="s">
        <v>3072</v>
      </c>
      <c r="E1741" s="3" t="s">
        <v>91</v>
      </c>
      <c r="F1741" s="3" t="s">
        <v>92</v>
      </c>
      <c r="G1741" s="3" t="s">
        <v>224</v>
      </c>
      <c r="H1741" s="3" t="s">
        <v>32</v>
      </c>
      <c r="I1741" s="3" t="s">
        <v>224</v>
      </c>
      <c r="J1741" s="3" t="s">
        <v>48</v>
      </c>
      <c r="K1741" s="3" t="s">
        <v>225</v>
      </c>
      <c r="L1741" s="3" t="s">
        <v>95</v>
      </c>
      <c r="M1741" t="b">
        <v>1</v>
      </c>
      <c r="N1741" s="3" t="s">
        <v>84</v>
      </c>
      <c r="O1741" s="3" t="s">
        <v>92</v>
      </c>
      <c r="P1741" s="3" t="s">
        <v>92</v>
      </c>
      <c r="Q1741" s="3" t="s">
        <v>36</v>
      </c>
      <c r="R1741" s="3" t="s">
        <v>74</v>
      </c>
      <c r="S1741" s="3"/>
      <c r="T1741" s="2">
        <v>4001</v>
      </c>
      <c r="U1741" s="3" t="s">
        <v>95</v>
      </c>
      <c r="V1741" s="3"/>
      <c r="W1741" s="3" t="s">
        <v>39</v>
      </c>
      <c r="X1741" s="3" t="s">
        <v>40</v>
      </c>
      <c r="Y1741" s="3"/>
      <c r="Z1741" s="3"/>
      <c r="AA1741" s="3" t="s">
        <v>41</v>
      </c>
    </row>
    <row r="1742" spans="1:27" x14ac:dyDescent="0.2">
      <c r="A1742" s="5">
        <v>4585</v>
      </c>
      <c r="C1742" s="3" t="s">
        <v>3073</v>
      </c>
      <c r="D1742" s="3" t="s">
        <v>3074</v>
      </c>
      <c r="E1742" s="3" t="s">
        <v>91</v>
      </c>
      <c r="F1742" s="3" t="s">
        <v>92</v>
      </c>
      <c r="G1742" s="3" t="s">
        <v>224</v>
      </c>
      <c r="H1742" s="3" t="s">
        <v>32</v>
      </c>
      <c r="I1742" s="3" t="s">
        <v>224</v>
      </c>
      <c r="J1742" s="3" t="s">
        <v>48</v>
      </c>
      <c r="K1742" s="3" t="s">
        <v>225</v>
      </c>
      <c r="L1742" s="3" t="s">
        <v>95</v>
      </c>
      <c r="M1742" t="b">
        <v>1</v>
      </c>
      <c r="N1742" s="3" t="s">
        <v>84</v>
      </c>
      <c r="O1742" s="3" t="s">
        <v>92</v>
      </c>
      <c r="P1742" s="3" t="s">
        <v>92</v>
      </c>
      <c r="Q1742" s="3" t="s">
        <v>36</v>
      </c>
      <c r="R1742" s="3" t="s">
        <v>74</v>
      </c>
      <c r="S1742" s="3"/>
      <c r="T1742" s="2">
        <v>4001</v>
      </c>
      <c r="U1742" s="3" t="s">
        <v>95</v>
      </c>
      <c r="V1742" s="3"/>
      <c r="W1742" s="3" t="s">
        <v>39</v>
      </c>
      <c r="X1742" s="3" t="s">
        <v>40</v>
      </c>
      <c r="Y1742" s="3"/>
      <c r="Z1742" s="3">
        <v>1476</v>
      </c>
      <c r="AA1742" s="3" t="s">
        <v>639</v>
      </c>
    </row>
    <row r="1743" spans="1:27" x14ac:dyDescent="0.2">
      <c r="A1743" s="5">
        <v>4586</v>
      </c>
      <c r="C1743" s="3" t="s">
        <v>3075</v>
      </c>
      <c r="D1743" s="3" t="s">
        <v>3076</v>
      </c>
      <c r="E1743" s="3" t="s">
        <v>91</v>
      </c>
      <c r="F1743" s="3" t="s">
        <v>92</v>
      </c>
      <c r="G1743" s="3" t="s">
        <v>395</v>
      </c>
      <c r="H1743" s="3" t="s">
        <v>32</v>
      </c>
      <c r="I1743" s="3" t="s">
        <v>395</v>
      </c>
      <c r="J1743" s="3" t="s">
        <v>48</v>
      </c>
      <c r="K1743" s="3" t="s">
        <v>49</v>
      </c>
      <c r="L1743" s="3" t="s">
        <v>50</v>
      </c>
      <c r="M1743" t="b">
        <v>1</v>
      </c>
      <c r="N1743" s="3" t="s">
        <v>84</v>
      </c>
      <c r="O1743" s="3" t="s">
        <v>92</v>
      </c>
      <c r="P1743" s="3" t="s">
        <v>92</v>
      </c>
      <c r="Q1743" s="3" t="s">
        <v>36</v>
      </c>
      <c r="R1743" s="3" t="s">
        <v>74</v>
      </c>
      <c r="S1743" s="3"/>
      <c r="T1743" s="2">
        <v>2001</v>
      </c>
      <c r="U1743" s="3" t="s">
        <v>50</v>
      </c>
      <c r="V1743" s="3"/>
      <c r="W1743" s="3" t="s">
        <v>39</v>
      </c>
      <c r="X1743" s="3" t="s">
        <v>40</v>
      </c>
      <c r="Y1743" s="3"/>
      <c r="Z1743" s="3"/>
      <c r="AA1743" s="3" t="s">
        <v>41</v>
      </c>
    </row>
    <row r="1744" spans="1:27" x14ac:dyDescent="0.2">
      <c r="A1744" s="5">
        <v>4587</v>
      </c>
      <c r="C1744" s="3" t="s">
        <v>3077</v>
      </c>
      <c r="D1744" s="3" t="s">
        <v>3078</v>
      </c>
      <c r="E1744" s="3" t="s">
        <v>71</v>
      </c>
      <c r="F1744" s="3" t="s">
        <v>72</v>
      </c>
      <c r="G1744" s="3" t="s">
        <v>395</v>
      </c>
      <c r="H1744" s="3" t="s">
        <v>32</v>
      </c>
      <c r="I1744" s="3" t="s">
        <v>395</v>
      </c>
      <c r="J1744" s="3" t="s">
        <v>48</v>
      </c>
      <c r="K1744" s="3" t="s">
        <v>49</v>
      </c>
      <c r="L1744" s="3" t="s">
        <v>50</v>
      </c>
      <c r="M1744" t="b">
        <v>0</v>
      </c>
      <c r="N1744" s="3" t="s">
        <v>73</v>
      </c>
      <c r="O1744" s="3" t="s">
        <v>72</v>
      </c>
      <c r="P1744" s="3" t="s">
        <v>72</v>
      </c>
      <c r="Q1744" s="3" t="s">
        <v>36</v>
      </c>
      <c r="R1744" s="3" t="s">
        <v>74</v>
      </c>
      <c r="S1744" s="3"/>
      <c r="T1744" s="2">
        <v>2001</v>
      </c>
      <c r="U1744" s="3" t="s">
        <v>50</v>
      </c>
      <c r="V1744" s="3"/>
      <c r="W1744" s="3" t="s">
        <v>39</v>
      </c>
      <c r="X1744" s="3" t="s">
        <v>40</v>
      </c>
      <c r="Y1744" s="3"/>
      <c r="Z1744" s="3"/>
      <c r="AA1744" s="3" t="s">
        <v>41</v>
      </c>
    </row>
    <row r="1745" spans="1:27" x14ac:dyDescent="0.2">
      <c r="A1745" s="5">
        <v>4588</v>
      </c>
      <c r="C1745" s="3" t="s">
        <v>3079</v>
      </c>
      <c r="D1745" s="3" t="s">
        <v>1067</v>
      </c>
      <c r="E1745" s="3" t="s">
        <v>174</v>
      </c>
      <c r="F1745" s="3" t="s">
        <v>881</v>
      </c>
      <c r="G1745" s="3" t="s">
        <v>742</v>
      </c>
      <c r="H1745" s="3" t="s">
        <v>32</v>
      </c>
      <c r="I1745" s="3" t="s">
        <v>742</v>
      </c>
      <c r="J1745" s="3" t="s">
        <v>81</v>
      </c>
      <c r="K1745" s="3" t="s">
        <v>743</v>
      </c>
      <c r="L1745" s="3" t="s">
        <v>95</v>
      </c>
      <c r="M1745" t="b">
        <v>1</v>
      </c>
      <c r="N1745" s="3" t="s">
        <v>84</v>
      </c>
      <c r="O1745" s="3" t="s">
        <v>881</v>
      </c>
      <c r="P1745" s="3" t="s">
        <v>881</v>
      </c>
      <c r="Q1745" s="3" t="s">
        <v>81</v>
      </c>
      <c r="R1745" s="3" t="s">
        <v>882</v>
      </c>
      <c r="S1745" s="3"/>
      <c r="T1745" s="2">
        <v>2114</v>
      </c>
      <c r="U1745" s="3" t="s">
        <v>81</v>
      </c>
      <c r="V1745" s="3"/>
      <c r="W1745" s="3" t="s">
        <v>39</v>
      </c>
      <c r="X1745" s="3" t="s">
        <v>40</v>
      </c>
      <c r="Y1745" s="3"/>
      <c r="Z1745" s="3"/>
      <c r="AA1745" s="3" t="s">
        <v>41</v>
      </c>
    </row>
    <row r="1746" spans="1:27" x14ac:dyDescent="0.2">
      <c r="A1746" s="5">
        <v>4589</v>
      </c>
      <c r="C1746" s="3"/>
      <c r="D1746" s="3" t="s">
        <v>3080</v>
      </c>
      <c r="E1746" s="3" t="s">
        <v>91</v>
      </c>
      <c r="F1746" s="3" t="s">
        <v>92</v>
      </c>
      <c r="G1746" s="3" t="s">
        <v>93</v>
      </c>
      <c r="H1746" s="3" t="s">
        <v>32</v>
      </c>
      <c r="I1746" s="3" t="s">
        <v>93</v>
      </c>
      <c r="J1746" s="3" t="s">
        <v>48</v>
      </c>
      <c r="K1746" s="3" t="s">
        <v>94</v>
      </c>
      <c r="L1746" s="3" t="s">
        <v>95</v>
      </c>
      <c r="M1746" t="b">
        <v>1</v>
      </c>
      <c r="N1746" s="3" t="s">
        <v>84</v>
      </c>
      <c r="O1746" s="3" t="s">
        <v>92</v>
      </c>
      <c r="P1746" s="3" t="s">
        <v>92</v>
      </c>
      <c r="Q1746" s="3" t="s">
        <v>36</v>
      </c>
      <c r="R1746" s="3" t="s">
        <v>74</v>
      </c>
      <c r="S1746" s="3"/>
      <c r="T1746" s="2">
        <v>4000</v>
      </c>
      <c r="U1746" s="3" t="s">
        <v>95</v>
      </c>
      <c r="V1746" s="3"/>
      <c r="W1746" s="3" t="s">
        <v>39</v>
      </c>
      <c r="X1746" s="3" t="s">
        <v>40</v>
      </c>
      <c r="Y1746" s="3"/>
      <c r="Z1746" s="3"/>
      <c r="AA1746" s="3" t="s">
        <v>41</v>
      </c>
    </row>
    <row r="1747" spans="1:27" x14ac:dyDescent="0.2">
      <c r="A1747" s="5">
        <v>4590</v>
      </c>
      <c r="C1747" s="3" t="s">
        <v>3081</v>
      </c>
      <c r="D1747" s="3" t="s">
        <v>3082</v>
      </c>
      <c r="E1747" s="3" t="s">
        <v>66</v>
      </c>
      <c r="F1747" s="3" t="s">
        <v>67</v>
      </c>
      <c r="G1747" s="3" t="s">
        <v>93</v>
      </c>
      <c r="H1747" s="3" t="s">
        <v>32</v>
      </c>
      <c r="I1747" s="3" t="s">
        <v>93</v>
      </c>
      <c r="J1747" s="3" t="s">
        <v>48</v>
      </c>
      <c r="K1747" s="3" t="s">
        <v>94</v>
      </c>
      <c r="L1747" s="3" t="s">
        <v>95</v>
      </c>
      <c r="M1747" t="b">
        <v>1</v>
      </c>
      <c r="N1747" s="3" t="s">
        <v>35</v>
      </c>
      <c r="O1747" s="3" t="s">
        <v>67</v>
      </c>
      <c r="P1747" s="3" t="s">
        <v>67</v>
      </c>
      <c r="Q1747" s="3" t="s">
        <v>68</v>
      </c>
      <c r="R1747" s="3" t="s">
        <v>69</v>
      </c>
      <c r="S1747" s="3"/>
      <c r="T1747" s="2">
        <v>4000</v>
      </c>
      <c r="U1747" s="3" t="s">
        <v>95</v>
      </c>
      <c r="V1747" s="3"/>
      <c r="W1747" s="3" t="s">
        <v>39</v>
      </c>
      <c r="X1747" s="3" t="s">
        <v>40</v>
      </c>
      <c r="Y1747" s="3"/>
      <c r="Z1747" s="3"/>
      <c r="AA1747" s="3" t="s">
        <v>41</v>
      </c>
    </row>
    <row r="1748" spans="1:27" x14ac:dyDescent="0.2">
      <c r="A1748" s="5">
        <v>4591</v>
      </c>
      <c r="C1748" s="3" t="s">
        <v>3083</v>
      </c>
      <c r="D1748" s="3" t="s">
        <v>3084</v>
      </c>
      <c r="E1748" s="3" t="s">
        <v>66</v>
      </c>
      <c r="F1748" s="3" t="s">
        <v>67</v>
      </c>
      <c r="G1748" s="3" t="s">
        <v>93</v>
      </c>
      <c r="H1748" s="3" t="s">
        <v>32</v>
      </c>
      <c r="I1748" s="3" t="s">
        <v>93</v>
      </c>
      <c r="J1748" s="3" t="s">
        <v>48</v>
      </c>
      <c r="K1748" s="3" t="s">
        <v>94</v>
      </c>
      <c r="L1748" s="3" t="s">
        <v>95</v>
      </c>
      <c r="M1748" t="b">
        <v>1</v>
      </c>
      <c r="N1748" s="3" t="s">
        <v>35</v>
      </c>
      <c r="O1748" s="3" t="s">
        <v>67</v>
      </c>
      <c r="P1748" s="3" t="s">
        <v>67</v>
      </c>
      <c r="Q1748" s="3" t="s">
        <v>68</v>
      </c>
      <c r="R1748" s="3" t="s">
        <v>69</v>
      </c>
      <c r="S1748" s="3"/>
      <c r="T1748" s="2">
        <v>4000</v>
      </c>
      <c r="U1748" s="3" t="s">
        <v>95</v>
      </c>
      <c r="V1748" s="3"/>
      <c r="W1748" s="3" t="s">
        <v>39</v>
      </c>
      <c r="X1748" s="3" t="s">
        <v>40</v>
      </c>
      <c r="Y1748" s="3"/>
      <c r="Z1748" s="3"/>
      <c r="AA1748" s="3" t="s">
        <v>41</v>
      </c>
    </row>
    <row r="1749" spans="1:27" x14ac:dyDescent="0.2">
      <c r="A1749" s="5">
        <v>4592</v>
      </c>
      <c r="C1749" s="3" t="s">
        <v>3085</v>
      </c>
      <c r="D1749" s="3" t="s">
        <v>3086</v>
      </c>
      <c r="E1749" s="3" t="s">
        <v>66</v>
      </c>
      <c r="F1749" s="3" t="s">
        <v>67</v>
      </c>
      <c r="G1749" s="3" t="s">
        <v>93</v>
      </c>
      <c r="H1749" s="3" t="s">
        <v>32</v>
      </c>
      <c r="I1749" s="3" t="s">
        <v>93</v>
      </c>
      <c r="J1749" s="3" t="s">
        <v>48</v>
      </c>
      <c r="K1749" s="3" t="s">
        <v>94</v>
      </c>
      <c r="L1749" s="3" t="s">
        <v>95</v>
      </c>
      <c r="M1749" t="b">
        <v>1</v>
      </c>
      <c r="N1749" s="3" t="s">
        <v>35</v>
      </c>
      <c r="O1749" s="3" t="s">
        <v>67</v>
      </c>
      <c r="P1749" s="3" t="s">
        <v>67</v>
      </c>
      <c r="Q1749" s="3" t="s">
        <v>68</v>
      </c>
      <c r="R1749" s="3" t="s">
        <v>69</v>
      </c>
      <c r="S1749" s="3"/>
      <c r="T1749" s="2">
        <v>4000</v>
      </c>
      <c r="U1749" s="3" t="s">
        <v>95</v>
      </c>
      <c r="V1749" s="3"/>
      <c r="W1749" s="3" t="s">
        <v>39</v>
      </c>
      <c r="X1749" s="3" t="s">
        <v>40</v>
      </c>
      <c r="Y1749" s="3"/>
      <c r="Z1749" s="3"/>
      <c r="AA1749" s="3" t="s">
        <v>41</v>
      </c>
    </row>
    <row r="1750" spans="1:27" x14ac:dyDescent="0.2">
      <c r="A1750" s="5">
        <v>4593</v>
      </c>
      <c r="C1750" s="3" t="s">
        <v>3087</v>
      </c>
      <c r="D1750" s="3" t="s">
        <v>2279</v>
      </c>
      <c r="E1750" s="3" t="s">
        <v>91</v>
      </c>
      <c r="F1750" s="3" t="s">
        <v>92</v>
      </c>
      <c r="G1750" s="3" t="s">
        <v>93</v>
      </c>
      <c r="H1750" s="3" t="s">
        <v>32</v>
      </c>
      <c r="I1750" s="3" t="s">
        <v>93</v>
      </c>
      <c r="J1750" s="3" t="s">
        <v>48</v>
      </c>
      <c r="K1750" s="3" t="s">
        <v>94</v>
      </c>
      <c r="L1750" s="3" t="s">
        <v>95</v>
      </c>
      <c r="M1750" t="b">
        <v>1</v>
      </c>
      <c r="N1750" s="3" t="s">
        <v>84</v>
      </c>
      <c r="O1750" s="3" t="s">
        <v>92</v>
      </c>
      <c r="P1750" s="3" t="s">
        <v>92</v>
      </c>
      <c r="Q1750" s="3" t="s">
        <v>36</v>
      </c>
      <c r="R1750" s="3" t="s">
        <v>74</v>
      </c>
      <c r="S1750" s="3"/>
      <c r="T1750" s="2">
        <v>4000</v>
      </c>
      <c r="U1750" s="3" t="s">
        <v>95</v>
      </c>
      <c r="V1750" s="3"/>
      <c r="W1750" s="3" t="s">
        <v>39</v>
      </c>
      <c r="X1750" s="3" t="s">
        <v>40</v>
      </c>
      <c r="Y1750" s="3"/>
      <c r="Z1750" s="3"/>
      <c r="AA1750" s="3" t="s">
        <v>41</v>
      </c>
    </row>
    <row r="1751" spans="1:27" x14ac:dyDescent="0.2">
      <c r="A1751" s="5">
        <v>4594</v>
      </c>
      <c r="C1751" s="3" t="s">
        <v>3088</v>
      </c>
      <c r="D1751" s="3" t="s">
        <v>3089</v>
      </c>
      <c r="E1751" s="3" t="s">
        <v>91</v>
      </c>
      <c r="F1751" s="3" t="s">
        <v>92</v>
      </c>
      <c r="G1751" s="3" t="s">
        <v>93</v>
      </c>
      <c r="H1751" s="3" t="s">
        <v>32</v>
      </c>
      <c r="I1751" s="3" t="s">
        <v>93</v>
      </c>
      <c r="J1751" s="3" t="s">
        <v>48</v>
      </c>
      <c r="K1751" s="3" t="s">
        <v>94</v>
      </c>
      <c r="L1751" s="3" t="s">
        <v>95</v>
      </c>
      <c r="M1751" t="b">
        <v>1</v>
      </c>
      <c r="N1751" s="3" t="s">
        <v>84</v>
      </c>
      <c r="O1751" s="3" t="s">
        <v>92</v>
      </c>
      <c r="P1751" s="3" t="s">
        <v>92</v>
      </c>
      <c r="Q1751" s="3" t="s">
        <v>36</v>
      </c>
      <c r="R1751" s="3" t="s">
        <v>74</v>
      </c>
      <c r="S1751" s="3"/>
      <c r="T1751" s="2">
        <v>4000</v>
      </c>
      <c r="U1751" s="3" t="s">
        <v>95</v>
      </c>
      <c r="V1751" s="3"/>
      <c r="W1751" s="3" t="s">
        <v>39</v>
      </c>
      <c r="X1751" s="3" t="s">
        <v>40</v>
      </c>
      <c r="Y1751" s="3"/>
      <c r="Z1751" s="3"/>
      <c r="AA1751" s="3" t="s">
        <v>41</v>
      </c>
    </row>
    <row r="1752" spans="1:27" x14ac:dyDescent="0.2">
      <c r="A1752" s="5">
        <v>4595</v>
      </c>
      <c r="C1752" s="3" t="s">
        <v>3090</v>
      </c>
      <c r="D1752" s="3" t="s">
        <v>3091</v>
      </c>
      <c r="E1752" s="3" t="s">
        <v>91</v>
      </c>
      <c r="F1752" s="3" t="s">
        <v>92</v>
      </c>
      <c r="G1752" s="3" t="s">
        <v>93</v>
      </c>
      <c r="H1752" s="3" t="s">
        <v>32</v>
      </c>
      <c r="I1752" s="3" t="s">
        <v>93</v>
      </c>
      <c r="J1752" s="3" t="s">
        <v>48</v>
      </c>
      <c r="K1752" s="3" t="s">
        <v>94</v>
      </c>
      <c r="L1752" s="3" t="s">
        <v>95</v>
      </c>
      <c r="M1752" t="b">
        <v>1</v>
      </c>
      <c r="N1752" s="3" t="s">
        <v>84</v>
      </c>
      <c r="O1752" s="3" t="s">
        <v>92</v>
      </c>
      <c r="P1752" s="3" t="s">
        <v>92</v>
      </c>
      <c r="Q1752" s="3" t="s">
        <v>36</v>
      </c>
      <c r="R1752" s="3" t="s">
        <v>74</v>
      </c>
      <c r="S1752" s="3"/>
      <c r="T1752" s="2">
        <v>4000</v>
      </c>
      <c r="U1752" s="3" t="s">
        <v>95</v>
      </c>
      <c r="V1752" s="3"/>
      <c r="W1752" s="3" t="s">
        <v>39</v>
      </c>
      <c r="X1752" s="3" t="s">
        <v>40</v>
      </c>
      <c r="Y1752" s="3"/>
      <c r="Z1752" s="3"/>
      <c r="AA1752" s="3" t="s">
        <v>41</v>
      </c>
    </row>
    <row r="1753" spans="1:27" x14ac:dyDescent="0.2">
      <c r="A1753" s="5">
        <v>4596</v>
      </c>
      <c r="C1753" s="3" t="s">
        <v>3092</v>
      </c>
      <c r="D1753" s="3" t="s">
        <v>3093</v>
      </c>
      <c r="E1753" s="3" t="s">
        <v>91</v>
      </c>
      <c r="F1753" s="3" t="s">
        <v>92</v>
      </c>
      <c r="G1753" s="3" t="s">
        <v>100</v>
      </c>
      <c r="H1753" s="3" t="s">
        <v>32</v>
      </c>
      <c r="I1753" s="3" t="s">
        <v>100</v>
      </c>
      <c r="J1753" s="3" t="s">
        <v>48</v>
      </c>
      <c r="K1753" s="3" t="s">
        <v>101</v>
      </c>
      <c r="L1753" s="3" t="s">
        <v>95</v>
      </c>
      <c r="M1753" t="b">
        <v>1</v>
      </c>
      <c r="N1753" s="3" t="s">
        <v>84</v>
      </c>
      <c r="O1753" s="3" t="s">
        <v>92</v>
      </c>
      <c r="P1753" s="3" t="s">
        <v>92</v>
      </c>
      <c r="Q1753" s="3" t="s">
        <v>36</v>
      </c>
      <c r="R1753" s="3" t="s">
        <v>74</v>
      </c>
      <c r="S1753" s="3"/>
      <c r="T1753" s="2">
        <v>4024</v>
      </c>
      <c r="U1753" s="3" t="s">
        <v>95</v>
      </c>
      <c r="V1753" s="3"/>
      <c r="W1753" s="3" t="s">
        <v>39</v>
      </c>
      <c r="X1753" s="3" t="s">
        <v>40</v>
      </c>
      <c r="Y1753" s="3"/>
      <c r="Z1753" s="3"/>
      <c r="AA1753" s="3" t="s">
        <v>41</v>
      </c>
    </row>
    <row r="1754" spans="1:27" x14ac:dyDescent="0.2">
      <c r="A1754" s="5">
        <v>4597</v>
      </c>
      <c r="B1754">
        <v>41851</v>
      </c>
      <c r="C1754" s="3" t="s">
        <v>3094</v>
      </c>
      <c r="D1754" s="3" t="s">
        <v>3095</v>
      </c>
      <c r="E1754" s="3" t="s">
        <v>91</v>
      </c>
      <c r="F1754" s="3" t="s">
        <v>92</v>
      </c>
      <c r="G1754" s="3" t="s">
        <v>100</v>
      </c>
      <c r="H1754" s="3" t="s">
        <v>32</v>
      </c>
      <c r="I1754" s="3" t="s">
        <v>100</v>
      </c>
      <c r="J1754" s="3" t="s">
        <v>48</v>
      </c>
      <c r="K1754" s="3" t="s">
        <v>101</v>
      </c>
      <c r="L1754" s="3" t="s">
        <v>95</v>
      </c>
      <c r="M1754" t="b">
        <v>0</v>
      </c>
      <c r="N1754" s="3" t="s">
        <v>84</v>
      </c>
      <c r="O1754" s="3" t="s">
        <v>92</v>
      </c>
      <c r="P1754" s="3" t="s">
        <v>92</v>
      </c>
      <c r="Q1754" s="3" t="s">
        <v>36</v>
      </c>
      <c r="R1754" s="3" t="s">
        <v>74</v>
      </c>
      <c r="S1754" s="3"/>
      <c r="T1754" s="2">
        <v>4024</v>
      </c>
      <c r="U1754" s="3" t="s">
        <v>95</v>
      </c>
      <c r="V1754" s="3"/>
      <c r="W1754" s="3" t="s">
        <v>39</v>
      </c>
      <c r="X1754" s="3" t="s">
        <v>40</v>
      </c>
      <c r="Y1754" s="3"/>
      <c r="Z1754" s="3">
        <v>4239</v>
      </c>
      <c r="AA1754" s="3" t="s">
        <v>546</v>
      </c>
    </row>
    <row r="1755" spans="1:27" x14ac:dyDescent="0.2">
      <c r="A1755" s="5">
        <v>4598</v>
      </c>
      <c r="C1755" s="3" t="s">
        <v>3096</v>
      </c>
      <c r="D1755" s="3" t="s">
        <v>3097</v>
      </c>
      <c r="E1755" s="3" t="s">
        <v>91</v>
      </c>
      <c r="F1755" s="3" t="s">
        <v>92</v>
      </c>
      <c r="G1755" s="3" t="s">
        <v>100</v>
      </c>
      <c r="H1755" s="3" t="s">
        <v>32</v>
      </c>
      <c r="I1755" s="3" t="s">
        <v>100</v>
      </c>
      <c r="J1755" s="3" t="s">
        <v>48</v>
      </c>
      <c r="K1755" s="3" t="s">
        <v>101</v>
      </c>
      <c r="L1755" s="3" t="s">
        <v>95</v>
      </c>
      <c r="M1755" t="b">
        <v>1</v>
      </c>
      <c r="N1755" s="3" t="s">
        <v>84</v>
      </c>
      <c r="O1755" s="3" t="s">
        <v>92</v>
      </c>
      <c r="P1755" s="3" t="s">
        <v>92</v>
      </c>
      <c r="Q1755" s="3" t="s">
        <v>36</v>
      </c>
      <c r="R1755" s="3" t="s">
        <v>74</v>
      </c>
      <c r="S1755" s="3"/>
      <c r="T1755" s="2">
        <v>4024</v>
      </c>
      <c r="U1755" s="3" t="s">
        <v>95</v>
      </c>
      <c r="V1755" s="3"/>
      <c r="W1755" s="3" t="s">
        <v>39</v>
      </c>
      <c r="X1755" s="3" t="s">
        <v>40</v>
      </c>
      <c r="Y1755" s="3"/>
      <c r="Z1755" s="3"/>
      <c r="AA1755" s="3" t="s">
        <v>41</v>
      </c>
    </row>
    <row r="1756" spans="1:27" x14ac:dyDescent="0.2">
      <c r="A1756" s="5">
        <v>4599</v>
      </c>
      <c r="C1756" s="3" t="s">
        <v>3098</v>
      </c>
      <c r="D1756" s="3" t="s">
        <v>3099</v>
      </c>
      <c r="E1756" s="3" t="s">
        <v>91</v>
      </c>
      <c r="F1756" s="3" t="s">
        <v>92</v>
      </c>
      <c r="G1756" s="3" t="s">
        <v>100</v>
      </c>
      <c r="H1756" s="3" t="s">
        <v>32</v>
      </c>
      <c r="I1756" s="3" t="s">
        <v>100</v>
      </c>
      <c r="J1756" s="3" t="s">
        <v>48</v>
      </c>
      <c r="K1756" s="3" t="s">
        <v>101</v>
      </c>
      <c r="L1756" s="3" t="s">
        <v>95</v>
      </c>
      <c r="M1756" t="b">
        <v>1</v>
      </c>
      <c r="N1756" s="3" t="s">
        <v>84</v>
      </c>
      <c r="O1756" s="3" t="s">
        <v>92</v>
      </c>
      <c r="P1756" s="3" t="s">
        <v>92</v>
      </c>
      <c r="Q1756" s="3" t="s">
        <v>36</v>
      </c>
      <c r="R1756" s="3" t="s">
        <v>74</v>
      </c>
      <c r="S1756" s="3"/>
      <c r="T1756" s="2">
        <v>4024</v>
      </c>
      <c r="U1756" s="3" t="s">
        <v>95</v>
      </c>
      <c r="V1756" s="3"/>
      <c r="W1756" s="3" t="s">
        <v>39</v>
      </c>
      <c r="X1756" s="3" t="s">
        <v>40</v>
      </c>
      <c r="Y1756" s="3"/>
      <c r="Z1756" s="3"/>
      <c r="AA1756" s="3" t="s">
        <v>41</v>
      </c>
    </row>
    <row r="1757" spans="1:27" x14ac:dyDescent="0.2">
      <c r="A1757" s="5">
        <v>4600</v>
      </c>
      <c r="C1757" s="3" t="s">
        <v>3100</v>
      </c>
      <c r="D1757" s="3" t="s">
        <v>3101</v>
      </c>
      <c r="E1757" s="3" t="s">
        <v>91</v>
      </c>
      <c r="F1757" s="3" t="s">
        <v>92</v>
      </c>
      <c r="G1757" s="3" t="s">
        <v>274</v>
      </c>
      <c r="H1757" s="3" t="s">
        <v>32</v>
      </c>
      <c r="I1757" s="3" t="s">
        <v>274</v>
      </c>
      <c r="J1757" s="3" t="s">
        <v>81</v>
      </c>
      <c r="K1757" s="3" t="s">
        <v>275</v>
      </c>
      <c r="L1757" s="3" t="s">
        <v>95</v>
      </c>
      <c r="M1757" t="b">
        <v>1</v>
      </c>
      <c r="N1757" s="3" t="s">
        <v>84</v>
      </c>
      <c r="O1757" s="3" t="s">
        <v>92</v>
      </c>
      <c r="P1757" s="3" t="s">
        <v>92</v>
      </c>
      <c r="Q1757" s="3" t="s">
        <v>36</v>
      </c>
      <c r="R1757" s="3" t="s">
        <v>74</v>
      </c>
      <c r="S1757" s="3"/>
      <c r="T1757" s="2">
        <v>4128</v>
      </c>
      <c r="U1757" s="3" t="s">
        <v>95</v>
      </c>
      <c r="V1757" s="3"/>
      <c r="W1757" s="3" t="s">
        <v>39</v>
      </c>
      <c r="X1757" s="3" t="s">
        <v>40</v>
      </c>
      <c r="Y1757" s="3"/>
      <c r="Z1757" s="3"/>
      <c r="AA1757" s="3" t="s">
        <v>41</v>
      </c>
    </row>
    <row r="1758" spans="1:27" x14ac:dyDescent="0.2">
      <c r="A1758" s="5">
        <v>4601</v>
      </c>
      <c r="C1758" s="3" t="s">
        <v>3102</v>
      </c>
      <c r="D1758" s="3" t="s">
        <v>3103</v>
      </c>
      <c r="E1758" s="3" t="s">
        <v>91</v>
      </c>
      <c r="F1758" s="3" t="s">
        <v>92</v>
      </c>
      <c r="G1758" s="3" t="s">
        <v>274</v>
      </c>
      <c r="H1758" s="3" t="s">
        <v>32</v>
      </c>
      <c r="I1758" s="3" t="s">
        <v>274</v>
      </c>
      <c r="J1758" s="3" t="s">
        <v>81</v>
      </c>
      <c r="K1758" s="3" t="s">
        <v>275</v>
      </c>
      <c r="L1758" s="3" t="s">
        <v>95</v>
      </c>
      <c r="M1758" t="b">
        <v>1</v>
      </c>
      <c r="N1758" s="3" t="s">
        <v>84</v>
      </c>
      <c r="O1758" s="3" t="s">
        <v>92</v>
      </c>
      <c r="P1758" s="3" t="s">
        <v>92</v>
      </c>
      <c r="Q1758" s="3" t="s">
        <v>36</v>
      </c>
      <c r="R1758" s="3" t="s">
        <v>74</v>
      </c>
      <c r="S1758" s="3"/>
      <c r="T1758" s="2">
        <v>4128</v>
      </c>
      <c r="U1758" s="3" t="s">
        <v>95</v>
      </c>
      <c r="V1758" s="3"/>
      <c r="W1758" s="3" t="s">
        <v>39</v>
      </c>
      <c r="X1758" s="3" t="s">
        <v>40</v>
      </c>
      <c r="Y1758" s="3"/>
      <c r="Z1758" s="3"/>
      <c r="AA1758" s="3" t="s">
        <v>41</v>
      </c>
    </row>
    <row r="1759" spans="1:27" x14ac:dyDescent="0.2">
      <c r="A1759" s="5">
        <v>4602</v>
      </c>
      <c r="C1759" s="3" t="s">
        <v>3104</v>
      </c>
      <c r="D1759" s="3" t="s">
        <v>2753</v>
      </c>
      <c r="E1759" s="3" t="s">
        <v>91</v>
      </c>
      <c r="F1759" s="3" t="s">
        <v>92</v>
      </c>
      <c r="G1759" s="3" t="s">
        <v>274</v>
      </c>
      <c r="H1759" s="3" t="s">
        <v>32</v>
      </c>
      <c r="I1759" s="3" t="s">
        <v>274</v>
      </c>
      <c r="J1759" s="3" t="s">
        <v>81</v>
      </c>
      <c r="K1759" s="3" t="s">
        <v>275</v>
      </c>
      <c r="L1759" s="3" t="s">
        <v>95</v>
      </c>
      <c r="M1759" t="b">
        <v>1</v>
      </c>
      <c r="N1759" s="3" t="s">
        <v>84</v>
      </c>
      <c r="O1759" s="3" t="s">
        <v>92</v>
      </c>
      <c r="P1759" s="3" t="s">
        <v>92</v>
      </c>
      <c r="Q1759" s="3" t="s">
        <v>36</v>
      </c>
      <c r="R1759" s="3" t="s">
        <v>74</v>
      </c>
      <c r="S1759" s="3"/>
      <c r="T1759" s="2">
        <v>4128</v>
      </c>
      <c r="U1759" s="3" t="s">
        <v>95</v>
      </c>
      <c r="V1759" s="3"/>
      <c r="W1759" s="3" t="s">
        <v>39</v>
      </c>
      <c r="X1759" s="3" t="s">
        <v>40</v>
      </c>
      <c r="Y1759" s="3"/>
      <c r="Z1759" s="3"/>
      <c r="AA1759" s="3" t="s">
        <v>41</v>
      </c>
    </row>
    <row r="1760" spans="1:27" x14ac:dyDescent="0.2">
      <c r="A1760" s="5">
        <v>4603</v>
      </c>
      <c r="C1760" s="3" t="s">
        <v>3105</v>
      </c>
      <c r="D1760" s="3" t="s">
        <v>3106</v>
      </c>
      <c r="E1760" s="3" t="s">
        <v>91</v>
      </c>
      <c r="F1760" s="3" t="s">
        <v>92</v>
      </c>
      <c r="G1760" s="3" t="s">
        <v>274</v>
      </c>
      <c r="H1760" s="3" t="s">
        <v>32</v>
      </c>
      <c r="I1760" s="3" t="s">
        <v>274</v>
      </c>
      <c r="J1760" s="3" t="s">
        <v>81</v>
      </c>
      <c r="K1760" s="3" t="s">
        <v>275</v>
      </c>
      <c r="L1760" s="3" t="s">
        <v>95</v>
      </c>
      <c r="M1760" t="b">
        <v>1</v>
      </c>
      <c r="N1760" s="3" t="s">
        <v>84</v>
      </c>
      <c r="O1760" s="3" t="s">
        <v>92</v>
      </c>
      <c r="P1760" s="3" t="s">
        <v>92</v>
      </c>
      <c r="Q1760" s="3" t="s">
        <v>36</v>
      </c>
      <c r="R1760" s="3" t="s">
        <v>74</v>
      </c>
      <c r="S1760" s="3"/>
      <c r="T1760" s="2">
        <v>4128</v>
      </c>
      <c r="U1760" s="3" t="s">
        <v>95</v>
      </c>
      <c r="V1760" s="3"/>
      <c r="W1760" s="3" t="s">
        <v>39</v>
      </c>
      <c r="X1760" s="3" t="s">
        <v>40</v>
      </c>
      <c r="Y1760" s="3"/>
      <c r="Z1760" s="3"/>
      <c r="AA1760" s="3" t="s">
        <v>41</v>
      </c>
    </row>
    <row r="1761" spans="1:27" x14ac:dyDescent="0.2">
      <c r="A1761" s="5">
        <v>4604</v>
      </c>
      <c r="C1761" s="3" t="s">
        <v>3107</v>
      </c>
      <c r="D1761" s="3" t="s">
        <v>2758</v>
      </c>
      <c r="E1761" s="3" t="s">
        <v>91</v>
      </c>
      <c r="F1761" s="3" t="s">
        <v>92</v>
      </c>
      <c r="G1761" s="3" t="s">
        <v>274</v>
      </c>
      <c r="H1761" s="3" t="s">
        <v>32</v>
      </c>
      <c r="I1761" s="3" t="s">
        <v>274</v>
      </c>
      <c r="J1761" s="3" t="s">
        <v>81</v>
      </c>
      <c r="K1761" s="3" t="s">
        <v>275</v>
      </c>
      <c r="L1761" s="3" t="s">
        <v>95</v>
      </c>
      <c r="M1761" t="b">
        <v>1</v>
      </c>
      <c r="N1761" s="3" t="s">
        <v>84</v>
      </c>
      <c r="O1761" s="3" t="s">
        <v>92</v>
      </c>
      <c r="P1761" s="3" t="s">
        <v>92</v>
      </c>
      <c r="Q1761" s="3" t="s">
        <v>36</v>
      </c>
      <c r="R1761" s="3" t="s">
        <v>74</v>
      </c>
      <c r="S1761" s="3"/>
      <c r="T1761" s="2">
        <v>4128</v>
      </c>
      <c r="U1761" s="3" t="s">
        <v>95</v>
      </c>
      <c r="V1761" s="3"/>
      <c r="W1761" s="3" t="s">
        <v>39</v>
      </c>
      <c r="X1761" s="3" t="s">
        <v>40</v>
      </c>
      <c r="Y1761" s="3"/>
      <c r="Z1761" s="3"/>
      <c r="AA1761" s="3" t="s">
        <v>41</v>
      </c>
    </row>
    <row r="1762" spans="1:27" x14ac:dyDescent="0.2">
      <c r="A1762" s="5">
        <v>4605</v>
      </c>
      <c r="C1762" s="3" t="s">
        <v>3108</v>
      </c>
      <c r="D1762" s="3" t="s">
        <v>3109</v>
      </c>
      <c r="E1762" s="3" t="s">
        <v>174</v>
      </c>
      <c r="F1762" s="3" t="s">
        <v>881</v>
      </c>
      <c r="G1762" s="3" t="s">
        <v>742</v>
      </c>
      <c r="H1762" s="3" t="s">
        <v>32</v>
      </c>
      <c r="I1762" s="3" t="s">
        <v>742</v>
      </c>
      <c r="J1762" s="3" t="s">
        <v>81</v>
      </c>
      <c r="K1762" s="3" t="s">
        <v>743</v>
      </c>
      <c r="L1762" s="3" t="s">
        <v>95</v>
      </c>
      <c r="M1762" t="b">
        <v>1</v>
      </c>
      <c r="N1762" s="3" t="s">
        <v>84</v>
      </c>
      <c r="O1762" s="3" t="s">
        <v>881</v>
      </c>
      <c r="P1762" s="3" t="s">
        <v>881</v>
      </c>
      <c r="Q1762" s="3" t="s">
        <v>81</v>
      </c>
      <c r="R1762" s="3" t="s">
        <v>882</v>
      </c>
      <c r="S1762" s="3"/>
      <c r="T1762" s="2">
        <v>2114</v>
      </c>
      <c r="U1762" s="3" t="s">
        <v>81</v>
      </c>
      <c r="V1762" s="3"/>
      <c r="W1762" s="3" t="s">
        <v>39</v>
      </c>
      <c r="X1762" s="3" t="s">
        <v>40</v>
      </c>
      <c r="Y1762" s="3"/>
      <c r="Z1762" s="3"/>
      <c r="AA1762" s="3" t="s">
        <v>41</v>
      </c>
    </row>
    <row r="1763" spans="1:27" x14ac:dyDescent="0.2">
      <c r="A1763" s="5">
        <v>4606</v>
      </c>
      <c r="B1763">
        <v>42562</v>
      </c>
      <c r="C1763" s="3" t="s">
        <v>3110</v>
      </c>
      <c r="D1763" s="3" t="s">
        <v>2750</v>
      </c>
      <c r="E1763" s="3" t="s">
        <v>78</v>
      </c>
      <c r="F1763" s="3" t="s">
        <v>79</v>
      </c>
      <c r="G1763" s="3" t="s">
        <v>274</v>
      </c>
      <c r="H1763" s="3" t="s">
        <v>32</v>
      </c>
      <c r="I1763" s="3" t="s">
        <v>274</v>
      </c>
      <c r="J1763" s="3" t="s">
        <v>81</v>
      </c>
      <c r="K1763" s="3" t="s">
        <v>275</v>
      </c>
      <c r="L1763" s="3" t="s">
        <v>95</v>
      </c>
      <c r="M1763" t="b">
        <v>1</v>
      </c>
      <c r="N1763" s="3" t="s">
        <v>84</v>
      </c>
      <c r="O1763" s="3" t="s">
        <v>79</v>
      </c>
      <c r="P1763" s="3" t="s">
        <v>79</v>
      </c>
      <c r="Q1763" s="3" t="s">
        <v>81</v>
      </c>
      <c r="R1763" s="3" t="s">
        <v>85</v>
      </c>
      <c r="S1763" s="3"/>
      <c r="T1763" s="2">
        <v>4128</v>
      </c>
      <c r="U1763" s="3" t="s">
        <v>81</v>
      </c>
      <c r="V1763" s="3"/>
      <c r="W1763" s="3" t="s">
        <v>39</v>
      </c>
      <c r="X1763" s="3" t="s">
        <v>40</v>
      </c>
      <c r="Y1763" s="3"/>
      <c r="Z1763" s="3"/>
      <c r="AA1763" s="3" t="s">
        <v>316</v>
      </c>
    </row>
    <row r="1764" spans="1:27" x14ac:dyDescent="0.2">
      <c r="A1764" s="5">
        <v>4607</v>
      </c>
      <c r="C1764" s="3" t="s">
        <v>3111</v>
      </c>
      <c r="D1764" s="3" t="s">
        <v>1067</v>
      </c>
      <c r="E1764" s="3" t="s">
        <v>174</v>
      </c>
      <c r="F1764" s="3" t="s">
        <v>881</v>
      </c>
      <c r="G1764" s="3" t="s">
        <v>2306</v>
      </c>
      <c r="H1764" s="3" t="s">
        <v>32</v>
      </c>
      <c r="I1764" s="3" t="s">
        <v>2306</v>
      </c>
      <c r="J1764" s="3" t="s">
        <v>81</v>
      </c>
      <c r="K1764" s="3" t="s">
        <v>743</v>
      </c>
      <c r="L1764" s="3" t="s">
        <v>95</v>
      </c>
      <c r="M1764" t="b">
        <v>1</v>
      </c>
      <c r="N1764" s="3" t="s">
        <v>84</v>
      </c>
      <c r="O1764" s="3" t="s">
        <v>881</v>
      </c>
      <c r="P1764" s="3" t="s">
        <v>881</v>
      </c>
      <c r="Q1764" s="3" t="s">
        <v>81</v>
      </c>
      <c r="R1764" s="3" t="s">
        <v>882</v>
      </c>
      <c r="S1764" s="3"/>
      <c r="T1764" s="2">
        <v>6104</v>
      </c>
      <c r="U1764" s="3" t="s">
        <v>81</v>
      </c>
      <c r="V1764" s="3"/>
      <c r="W1764" s="3" t="s">
        <v>39</v>
      </c>
      <c r="X1764" s="3" t="s">
        <v>40</v>
      </c>
      <c r="Y1764" s="3"/>
      <c r="Z1764" s="3"/>
      <c r="AA1764" s="3" t="s">
        <v>41</v>
      </c>
    </row>
    <row r="1765" spans="1:27" x14ac:dyDescent="0.2">
      <c r="A1765" s="5">
        <v>4608</v>
      </c>
      <c r="C1765" s="3" t="s">
        <v>3112</v>
      </c>
      <c r="D1765" s="3" t="s">
        <v>3113</v>
      </c>
      <c r="E1765" s="3" t="s">
        <v>174</v>
      </c>
      <c r="F1765" s="3" t="s">
        <v>881</v>
      </c>
      <c r="G1765" s="3" t="s">
        <v>80</v>
      </c>
      <c r="H1765" s="3" t="s">
        <v>32</v>
      </c>
      <c r="I1765" s="3" t="s">
        <v>80</v>
      </c>
      <c r="J1765" s="3" t="s">
        <v>81</v>
      </c>
      <c r="K1765" s="3" t="s">
        <v>82</v>
      </c>
      <c r="L1765" s="3" t="s">
        <v>83</v>
      </c>
      <c r="M1765" t="b">
        <v>1</v>
      </c>
      <c r="N1765" s="3" t="s">
        <v>84</v>
      </c>
      <c r="O1765" s="3" t="s">
        <v>881</v>
      </c>
      <c r="P1765" s="3" t="s">
        <v>881</v>
      </c>
      <c r="Q1765" s="3" t="s">
        <v>81</v>
      </c>
      <c r="R1765" s="3" t="s">
        <v>882</v>
      </c>
      <c r="S1765" s="3"/>
      <c r="T1765" s="2">
        <v>6102</v>
      </c>
      <c r="U1765" s="3" t="s">
        <v>81</v>
      </c>
      <c r="V1765" s="3"/>
      <c r="W1765" s="3" t="s">
        <v>39</v>
      </c>
      <c r="X1765" s="3" t="s">
        <v>40</v>
      </c>
      <c r="Y1765" s="3"/>
      <c r="Z1765" s="3"/>
      <c r="AA1765" s="3" t="s">
        <v>41</v>
      </c>
    </row>
    <row r="1766" spans="1:27" x14ac:dyDescent="0.2">
      <c r="A1766" s="5">
        <v>4609</v>
      </c>
      <c r="C1766" s="3" t="s">
        <v>3114</v>
      </c>
      <c r="D1766" s="3" t="s">
        <v>3115</v>
      </c>
      <c r="E1766" s="3" t="s">
        <v>174</v>
      </c>
      <c r="F1766" s="3" t="s">
        <v>881</v>
      </c>
      <c r="G1766" s="3" t="s">
        <v>80</v>
      </c>
      <c r="H1766" s="3" t="s">
        <v>32</v>
      </c>
      <c r="I1766" s="3" t="s">
        <v>80</v>
      </c>
      <c r="J1766" s="3" t="s">
        <v>81</v>
      </c>
      <c r="K1766" s="3" t="s">
        <v>82</v>
      </c>
      <c r="L1766" s="3" t="s">
        <v>83</v>
      </c>
      <c r="M1766" t="b">
        <v>1</v>
      </c>
      <c r="N1766" s="3" t="s">
        <v>84</v>
      </c>
      <c r="O1766" s="3" t="s">
        <v>881</v>
      </c>
      <c r="P1766" s="3" t="s">
        <v>881</v>
      </c>
      <c r="Q1766" s="3" t="s">
        <v>81</v>
      </c>
      <c r="R1766" s="3" t="s">
        <v>882</v>
      </c>
      <c r="S1766" s="3"/>
      <c r="T1766" s="2">
        <v>6102</v>
      </c>
      <c r="U1766" s="3" t="s">
        <v>81</v>
      </c>
      <c r="V1766" s="3"/>
      <c r="W1766" s="3" t="s">
        <v>39</v>
      </c>
      <c r="X1766" s="3" t="s">
        <v>40</v>
      </c>
      <c r="Y1766" s="3"/>
      <c r="Z1766" s="3"/>
      <c r="AA1766" s="3" t="s">
        <v>41</v>
      </c>
    </row>
    <row r="1767" spans="1:27" x14ac:dyDescent="0.2">
      <c r="A1767" s="5">
        <v>4610</v>
      </c>
      <c r="C1767" s="3" t="s">
        <v>3116</v>
      </c>
      <c r="D1767" s="3" t="s">
        <v>3117</v>
      </c>
      <c r="E1767" s="3" t="s">
        <v>174</v>
      </c>
      <c r="F1767" s="3" t="s">
        <v>881</v>
      </c>
      <c r="G1767" s="3" t="s">
        <v>80</v>
      </c>
      <c r="H1767" s="3" t="s">
        <v>32</v>
      </c>
      <c r="I1767" s="3" t="s">
        <v>80</v>
      </c>
      <c r="J1767" s="3" t="s">
        <v>81</v>
      </c>
      <c r="K1767" s="3" t="s">
        <v>82</v>
      </c>
      <c r="L1767" s="3" t="s">
        <v>83</v>
      </c>
      <c r="M1767" t="b">
        <v>1</v>
      </c>
      <c r="N1767" s="3" t="s">
        <v>84</v>
      </c>
      <c r="O1767" s="3" t="s">
        <v>881</v>
      </c>
      <c r="P1767" s="3" t="s">
        <v>881</v>
      </c>
      <c r="Q1767" s="3" t="s">
        <v>81</v>
      </c>
      <c r="R1767" s="3" t="s">
        <v>882</v>
      </c>
      <c r="S1767" s="3"/>
      <c r="T1767" s="2">
        <v>6102</v>
      </c>
      <c r="U1767" s="3" t="s">
        <v>81</v>
      </c>
      <c r="V1767" s="3"/>
      <c r="W1767" s="3" t="s">
        <v>39</v>
      </c>
      <c r="X1767" s="3" t="s">
        <v>40</v>
      </c>
      <c r="Y1767" s="3"/>
      <c r="Z1767" s="3"/>
      <c r="AA1767" s="3" t="s">
        <v>41</v>
      </c>
    </row>
    <row r="1768" spans="1:27" x14ac:dyDescent="0.2">
      <c r="A1768" s="5">
        <v>4611</v>
      </c>
      <c r="C1768" s="3" t="s">
        <v>3118</v>
      </c>
      <c r="D1768" s="3" t="s">
        <v>3119</v>
      </c>
      <c r="E1768" s="3" t="s">
        <v>174</v>
      </c>
      <c r="F1768" s="3" t="s">
        <v>881</v>
      </c>
      <c r="G1768" s="3" t="s">
        <v>1125</v>
      </c>
      <c r="H1768" s="3" t="s">
        <v>32</v>
      </c>
      <c r="I1768" s="3" t="s">
        <v>1125</v>
      </c>
      <c r="J1768" s="3" t="s">
        <v>81</v>
      </c>
      <c r="K1768" s="3" t="s">
        <v>743</v>
      </c>
      <c r="L1768" s="3" t="s">
        <v>83</v>
      </c>
      <c r="M1768" t="b">
        <v>1</v>
      </c>
      <c r="N1768" s="3" t="s">
        <v>84</v>
      </c>
      <c r="O1768" s="3" t="s">
        <v>881</v>
      </c>
      <c r="P1768" s="3" t="s">
        <v>881</v>
      </c>
      <c r="Q1768" s="3" t="s">
        <v>81</v>
      </c>
      <c r="R1768" s="3" t="s">
        <v>882</v>
      </c>
      <c r="S1768" s="3"/>
      <c r="T1768" s="2">
        <v>6102</v>
      </c>
      <c r="U1768" s="3" t="s">
        <v>81</v>
      </c>
      <c r="V1768" s="3"/>
      <c r="W1768" s="3" t="s">
        <v>39</v>
      </c>
      <c r="X1768" s="3" t="s">
        <v>40</v>
      </c>
      <c r="Y1768" s="3"/>
      <c r="Z1768" s="3"/>
      <c r="AA1768" s="3" t="s">
        <v>41</v>
      </c>
    </row>
    <row r="1769" spans="1:27" x14ac:dyDescent="0.2">
      <c r="A1769" s="5">
        <v>4612</v>
      </c>
      <c r="C1769" s="3" t="s">
        <v>3120</v>
      </c>
      <c r="D1769" s="3" t="s">
        <v>3121</v>
      </c>
      <c r="E1769" s="3" t="s">
        <v>174</v>
      </c>
      <c r="F1769" s="3" t="s">
        <v>881</v>
      </c>
      <c r="G1769" s="3" t="s">
        <v>80</v>
      </c>
      <c r="H1769" s="3" t="s">
        <v>32</v>
      </c>
      <c r="I1769" s="3" t="s">
        <v>80</v>
      </c>
      <c r="J1769" s="3" t="s">
        <v>81</v>
      </c>
      <c r="K1769" s="3" t="s">
        <v>82</v>
      </c>
      <c r="L1769" s="3" t="s">
        <v>83</v>
      </c>
      <c r="M1769" t="b">
        <v>1</v>
      </c>
      <c r="N1769" s="3" t="s">
        <v>84</v>
      </c>
      <c r="O1769" s="3" t="s">
        <v>881</v>
      </c>
      <c r="P1769" s="3" t="s">
        <v>881</v>
      </c>
      <c r="Q1769" s="3" t="s">
        <v>81</v>
      </c>
      <c r="R1769" s="3" t="s">
        <v>882</v>
      </c>
      <c r="S1769" s="3"/>
      <c r="T1769" s="2">
        <v>6102</v>
      </c>
      <c r="U1769" s="3" t="s">
        <v>81</v>
      </c>
      <c r="V1769" s="3"/>
      <c r="W1769" s="3" t="s">
        <v>39</v>
      </c>
      <c r="X1769" s="3" t="s">
        <v>40</v>
      </c>
      <c r="Y1769" s="3"/>
      <c r="Z1769" s="3"/>
      <c r="AA1769" s="3" t="s">
        <v>41</v>
      </c>
    </row>
    <row r="1770" spans="1:27" x14ac:dyDescent="0.2">
      <c r="A1770" s="5">
        <v>4613</v>
      </c>
      <c r="B1770">
        <v>42539</v>
      </c>
      <c r="C1770" s="3" t="s">
        <v>3122</v>
      </c>
      <c r="D1770" s="3" t="s">
        <v>3123</v>
      </c>
      <c r="E1770" s="3" t="s">
        <v>147</v>
      </c>
      <c r="F1770" s="3" t="s">
        <v>234</v>
      </c>
      <c r="G1770" s="3" t="s">
        <v>836</v>
      </c>
      <c r="H1770" s="3" t="s">
        <v>32</v>
      </c>
      <c r="I1770" s="3" t="s">
        <v>836</v>
      </c>
      <c r="J1770" s="3" t="s">
        <v>81</v>
      </c>
      <c r="K1770" s="3" t="s">
        <v>275</v>
      </c>
      <c r="L1770" s="3" t="s">
        <v>83</v>
      </c>
      <c r="M1770" t="b">
        <v>1</v>
      </c>
      <c r="N1770" s="3" t="s">
        <v>139</v>
      </c>
      <c r="O1770" s="3" t="s">
        <v>234</v>
      </c>
      <c r="P1770" s="3" t="s">
        <v>234</v>
      </c>
      <c r="Q1770" s="3" t="s">
        <v>116</v>
      </c>
      <c r="R1770" s="3" t="s">
        <v>116</v>
      </c>
      <c r="S1770" s="3"/>
      <c r="T1770" s="2">
        <v>6127</v>
      </c>
      <c r="U1770" s="3" t="s">
        <v>81</v>
      </c>
      <c r="V1770" s="3"/>
      <c r="W1770" s="3" t="s">
        <v>39</v>
      </c>
      <c r="X1770" s="3" t="s">
        <v>40</v>
      </c>
      <c r="Y1770" s="3"/>
      <c r="Z1770" s="3"/>
      <c r="AA1770" s="3" t="s">
        <v>316</v>
      </c>
    </row>
    <row r="1771" spans="1:27" x14ac:dyDescent="0.2">
      <c r="A1771" s="5">
        <v>4614</v>
      </c>
      <c r="C1771" s="3" t="s">
        <v>3124</v>
      </c>
      <c r="D1771" s="3" t="s">
        <v>3125</v>
      </c>
      <c r="E1771" s="3" t="s">
        <v>147</v>
      </c>
      <c r="F1771" s="3" t="s">
        <v>234</v>
      </c>
      <c r="G1771" s="3" t="s">
        <v>836</v>
      </c>
      <c r="H1771" s="3" t="s">
        <v>32</v>
      </c>
      <c r="I1771" s="3" t="s">
        <v>836</v>
      </c>
      <c r="J1771" s="3" t="s">
        <v>81</v>
      </c>
      <c r="K1771" s="3" t="s">
        <v>275</v>
      </c>
      <c r="L1771" s="3" t="s">
        <v>83</v>
      </c>
      <c r="M1771" t="b">
        <v>1</v>
      </c>
      <c r="N1771" s="3" t="s">
        <v>139</v>
      </c>
      <c r="O1771" s="3" t="s">
        <v>234</v>
      </c>
      <c r="P1771" s="3" t="s">
        <v>234</v>
      </c>
      <c r="Q1771" s="3" t="s">
        <v>116</v>
      </c>
      <c r="R1771" s="3" t="s">
        <v>116</v>
      </c>
      <c r="S1771" s="3"/>
      <c r="T1771" s="2">
        <v>6127</v>
      </c>
      <c r="U1771" s="3" t="s">
        <v>81</v>
      </c>
      <c r="V1771" s="3"/>
      <c r="W1771" s="3" t="s">
        <v>39</v>
      </c>
      <c r="X1771" s="3" t="s">
        <v>40</v>
      </c>
      <c r="Y1771" s="3"/>
      <c r="Z1771" s="3"/>
      <c r="AA1771" s="3" t="s">
        <v>41</v>
      </c>
    </row>
    <row r="1772" spans="1:27" x14ac:dyDescent="0.2">
      <c r="A1772" s="5">
        <v>4615</v>
      </c>
      <c r="C1772" s="3" t="s">
        <v>3126</v>
      </c>
      <c r="D1772" s="3" t="s">
        <v>2158</v>
      </c>
      <c r="E1772" s="3" t="s">
        <v>147</v>
      </c>
      <c r="F1772" s="3" t="s">
        <v>234</v>
      </c>
      <c r="G1772" s="3" t="s">
        <v>836</v>
      </c>
      <c r="H1772" s="3" t="s">
        <v>32</v>
      </c>
      <c r="I1772" s="3" t="s">
        <v>836</v>
      </c>
      <c r="J1772" s="3" t="s">
        <v>81</v>
      </c>
      <c r="K1772" s="3" t="s">
        <v>275</v>
      </c>
      <c r="L1772" s="3" t="s">
        <v>83</v>
      </c>
      <c r="M1772" t="b">
        <v>1</v>
      </c>
      <c r="N1772" s="3" t="s">
        <v>139</v>
      </c>
      <c r="O1772" s="3" t="s">
        <v>234</v>
      </c>
      <c r="P1772" s="3" t="s">
        <v>234</v>
      </c>
      <c r="Q1772" s="3" t="s">
        <v>116</v>
      </c>
      <c r="R1772" s="3" t="s">
        <v>116</v>
      </c>
      <c r="S1772" s="3"/>
      <c r="T1772" s="2">
        <v>6127</v>
      </c>
      <c r="U1772" s="3" t="s">
        <v>81</v>
      </c>
      <c r="V1772" s="3"/>
      <c r="W1772" s="3" t="s">
        <v>39</v>
      </c>
      <c r="X1772" s="3" t="s">
        <v>40</v>
      </c>
      <c r="Y1772" s="3"/>
      <c r="Z1772" s="3"/>
      <c r="AA1772" s="3" t="s">
        <v>41</v>
      </c>
    </row>
    <row r="1773" spans="1:27" x14ac:dyDescent="0.2">
      <c r="A1773" s="5">
        <v>4616</v>
      </c>
      <c r="C1773" s="3" t="s">
        <v>3127</v>
      </c>
      <c r="D1773" s="3" t="s">
        <v>3128</v>
      </c>
      <c r="E1773" s="3" t="s">
        <v>147</v>
      </c>
      <c r="F1773" s="3" t="s">
        <v>234</v>
      </c>
      <c r="G1773" s="3" t="s">
        <v>836</v>
      </c>
      <c r="H1773" s="3" t="s">
        <v>32</v>
      </c>
      <c r="I1773" s="3" t="s">
        <v>836</v>
      </c>
      <c r="J1773" s="3" t="s">
        <v>81</v>
      </c>
      <c r="K1773" s="3" t="s">
        <v>275</v>
      </c>
      <c r="L1773" s="3" t="s">
        <v>83</v>
      </c>
      <c r="M1773" t="b">
        <v>1</v>
      </c>
      <c r="N1773" s="3" t="s">
        <v>139</v>
      </c>
      <c r="O1773" s="3" t="s">
        <v>234</v>
      </c>
      <c r="P1773" s="3" t="s">
        <v>234</v>
      </c>
      <c r="Q1773" s="3" t="s">
        <v>116</v>
      </c>
      <c r="R1773" s="3" t="s">
        <v>116</v>
      </c>
      <c r="S1773" s="3"/>
      <c r="T1773" s="2">
        <v>6127</v>
      </c>
      <c r="U1773" s="3" t="s">
        <v>81</v>
      </c>
      <c r="V1773" s="3"/>
      <c r="W1773" s="3" t="s">
        <v>39</v>
      </c>
      <c r="X1773" s="3" t="s">
        <v>40</v>
      </c>
      <c r="Y1773" s="3"/>
      <c r="Z1773" s="3"/>
      <c r="AA1773" s="3" t="s">
        <v>41</v>
      </c>
    </row>
    <row r="1774" spans="1:27" x14ac:dyDescent="0.2">
      <c r="A1774" s="5">
        <v>4617</v>
      </c>
      <c r="C1774" s="3" t="s">
        <v>3129</v>
      </c>
      <c r="D1774" s="3" t="s">
        <v>3130</v>
      </c>
      <c r="E1774" s="3" t="s">
        <v>147</v>
      </c>
      <c r="F1774" s="3" t="s">
        <v>234</v>
      </c>
      <c r="G1774" s="3" t="s">
        <v>836</v>
      </c>
      <c r="H1774" s="3" t="s">
        <v>32</v>
      </c>
      <c r="I1774" s="3" t="s">
        <v>836</v>
      </c>
      <c r="J1774" s="3" t="s">
        <v>81</v>
      </c>
      <c r="K1774" s="3" t="s">
        <v>275</v>
      </c>
      <c r="L1774" s="3" t="s">
        <v>83</v>
      </c>
      <c r="M1774" t="b">
        <v>1</v>
      </c>
      <c r="N1774" s="3" t="s">
        <v>139</v>
      </c>
      <c r="O1774" s="3" t="s">
        <v>234</v>
      </c>
      <c r="P1774" s="3" t="s">
        <v>234</v>
      </c>
      <c r="Q1774" s="3" t="s">
        <v>116</v>
      </c>
      <c r="R1774" s="3" t="s">
        <v>116</v>
      </c>
      <c r="S1774" s="3"/>
      <c r="T1774" s="2">
        <v>6127</v>
      </c>
      <c r="U1774" s="3" t="s">
        <v>81</v>
      </c>
      <c r="V1774" s="3"/>
      <c r="W1774" s="3" t="s">
        <v>39</v>
      </c>
      <c r="X1774" s="3" t="s">
        <v>40</v>
      </c>
      <c r="Y1774" s="3"/>
      <c r="Z1774" s="3"/>
      <c r="AA1774" s="3" t="s">
        <v>41</v>
      </c>
    </row>
    <row r="1775" spans="1:27" x14ac:dyDescent="0.2">
      <c r="A1775" s="5">
        <v>4618</v>
      </c>
      <c r="C1775" s="3" t="s">
        <v>3131</v>
      </c>
      <c r="D1775" s="3" t="s">
        <v>2164</v>
      </c>
      <c r="E1775" s="3" t="s">
        <v>147</v>
      </c>
      <c r="F1775" s="3" t="s">
        <v>234</v>
      </c>
      <c r="G1775" s="3" t="s">
        <v>836</v>
      </c>
      <c r="H1775" s="3" t="s">
        <v>32</v>
      </c>
      <c r="I1775" s="3" t="s">
        <v>836</v>
      </c>
      <c r="J1775" s="3" t="s">
        <v>81</v>
      </c>
      <c r="K1775" s="3" t="s">
        <v>275</v>
      </c>
      <c r="L1775" s="3" t="s">
        <v>83</v>
      </c>
      <c r="M1775" t="b">
        <v>1</v>
      </c>
      <c r="N1775" s="3" t="s">
        <v>139</v>
      </c>
      <c r="O1775" s="3" t="s">
        <v>234</v>
      </c>
      <c r="P1775" s="3" t="s">
        <v>234</v>
      </c>
      <c r="Q1775" s="3" t="s">
        <v>116</v>
      </c>
      <c r="R1775" s="3" t="s">
        <v>116</v>
      </c>
      <c r="S1775" s="3"/>
      <c r="T1775" s="2">
        <v>6127</v>
      </c>
      <c r="U1775" s="3" t="s">
        <v>81</v>
      </c>
      <c r="V1775" s="3"/>
      <c r="W1775" s="3" t="s">
        <v>39</v>
      </c>
      <c r="X1775" s="3" t="s">
        <v>40</v>
      </c>
      <c r="Y1775" s="3"/>
      <c r="Z1775" s="3"/>
      <c r="AA1775" s="3" t="s">
        <v>41</v>
      </c>
    </row>
    <row r="1776" spans="1:27" x14ac:dyDescent="0.2">
      <c r="A1776" s="5">
        <v>4619</v>
      </c>
      <c r="C1776" s="3" t="s">
        <v>3132</v>
      </c>
      <c r="D1776" s="3" t="s">
        <v>2160</v>
      </c>
      <c r="E1776" s="3" t="s">
        <v>147</v>
      </c>
      <c r="F1776" s="3" t="s">
        <v>234</v>
      </c>
      <c r="G1776" s="3" t="s">
        <v>836</v>
      </c>
      <c r="H1776" s="3" t="s">
        <v>32</v>
      </c>
      <c r="I1776" s="3" t="s">
        <v>836</v>
      </c>
      <c r="J1776" s="3" t="s">
        <v>81</v>
      </c>
      <c r="K1776" s="3" t="s">
        <v>275</v>
      </c>
      <c r="L1776" s="3" t="s">
        <v>83</v>
      </c>
      <c r="M1776" t="b">
        <v>1</v>
      </c>
      <c r="N1776" s="3" t="s">
        <v>139</v>
      </c>
      <c r="O1776" s="3" t="s">
        <v>234</v>
      </c>
      <c r="P1776" s="3" t="s">
        <v>234</v>
      </c>
      <c r="Q1776" s="3" t="s">
        <v>116</v>
      </c>
      <c r="R1776" s="3" t="s">
        <v>116</v>
      </c>
      <c r="S1776" s="3"/>
      <c r="T1776" s="2">
        <v>6127</v>
      </c>
      <c r="U1776" s="3" t="s">
        <v>81</v>
      </c>
      <c r="V1776" s="3"/>
      <c r="W1776" s="3" t="s">
        <v>39</v>
      </c>
      <c r="X1776" s="3" t="s">
        <v>40</v>
      </c>
      <c r="Y1776" s="3"/>
      <c r="Z1776" s="3"/>
      <c r="AA1776" s="3" t="s">
        <v>41</v>
      </c>
    </row>
    <row r="1777" spans="1:27" x14ac:dyDescent="0.2">
      <c r="A1777" s="5">
        <v>4620</v>
      </c>
      <c r="C1777" s="3" t="s">
        <v>3133</v>
      </c>
      <c r="D1777" s="3" t="s">
        <v>3134</v>
      </c>
      <c r="E1777" s="3" t="s">
        <v>147</v>
      </c>
      <c r="F1777" s="3" t="s">
        <v>234</v>
      </c>
      <c r="G1777" s="3" t="s">
        <v>836</v>
      </c>
      <c r="H1777" s="3" t="s">
        <v>32</v>
      </c>
      <c r="I1777" s="3" t="s">
        <v>836</v>
      </c>
      <c r="J1777" s="3" t="s">
        <v>81</v>
      </c>
      <c r="K1777" s="3" t="s">
        <v>275</v>
      </c>
      <c r="L1777" s="3" t="s">
        <v>83</v>
      </c>
      <c r="M1777" t="b">
        <v>1</v>
      </c>
      <c r="N1777" s="3" t="s">
        <v>139</v>
      </c>
      <c r="O1777" s="3" t="s">
        <v>234</v>
      </c>
      <c r="P1777" s="3" t="s">
        <v>234</v>
      </c>
      <c r="Q1777" s="3" t="s">
        <v>116</v>
      </c>
      <c r="R1777" s="3" t="s">
        <v>116</v>
      </c>
      <c r="S1777" s="3"/>
      <c r="T1777" s="2">
        <v>6127</v>
      </c>
      <c r="U1777" s="3" t="s">
        <v>81</v>
      </c>
      <c r="V1777" s="3"/>
      <c r="W1777" s="3" t="s">
        <v>39</v>
      </c>
      <c r="X1777" s="3" t="s">
        <v>40</v>
      </c>
      <c r="Y1777" s="3"/>
      <c r="Z1777" s="3"/>
      <c r="AA1777" s="3" t="s">
        <v>41</v>
      </c>
    </row>
    <row r="1778" spans="1:27" x14ac:dyDescent="0.2">
      <c r="A1778" s="5">
        <v>4621</v>
      </c>
      <c r="C1778" s="3" t="s">
        <v>3135</v>
      </c>
      <c r="D1778" s="3" t="s">
        <v>2305</v>
      </c>
      <c r="E1778" s="3" t="s">
        <v>174</v>
      </c>
      <c r="F1778" s="3" t="s">
        <v>881</v>
      </c>
      <c r="G1778" s="3" t="s">
        <v>2306</v>
      </c>
      <c r="H1778" s="3" t="s">
        <v>32</v>
      </c>
      <c r="I1778" s="3" t="s">
        <v>2306</v>
      </c>
      <c r="J1778" s="3" t="s">
        <v>81</v>
      </c>
      <c r="K1778" s="3" t="s">
        <v>743</v>
      </c>
      <c r="L1778" s="3" t="s">
        <v>95</v>
      </c>
      <c r="M1778" t="b">
        <v>1</v>
      </c>
      <c r="N1778" s="3" t="s">
        <v>84</v>
      </c>
      <c r="O1778" s="3" t="s">
        <v>881</v>
      </c>
      <c r="P1778" s="3" t="s">
        <v>881</v>
      </c>
      <c r="Q1778" s="3" t="s">
        <v>81</v>
      </c>
      <c r="R1778" s="3" t="s">
        <v>882</v>
      </c>
      <c r="S1778" s="3"/>
      <c r="T1778" s="2">
        <v>6104</v>
      </c>
      <c r="U1778" s="3" t="s">
        <v>81</v>
      </c>
      <c r="V1778" s="3"/>
      <c r="W1778" s="3" t="s">
        <v>39</v>
      </c>
      <c r="X1778" s="3" t="s">
        <v>40</v>
      </c>
      <c r="Y1778" s="3"/>
      <c r="Z1778" s="3"/>
      <c r="AA1778" s="3" t="s">
        <v>41</v>
      </c>
    </row>
    <row r="1779" spans="1:27" x14ac:dyDescent="0.2">
      <c r="A1779" s="5">
        <v>4622</v>
      </c>
      <c r="C1779" s="3" t="s">
        <v>3136</v>
      </c>
      <c r="D1779" s="3" t="s">
        <v>2408</v>
      </c>
      <c r="E1779" s="3" t="s">
        <v>174</v>
      </c>
      <c r="F1779" s="3" t="s">
        <v>881</v>
      </c>
      <c r="G1779" s="3" t="s">
        <v>1576</v>
      </c>
      <c r="H1779" s="3" t="s">
        <v>32</v>
      </c>
      <c r="I1779" s="3" t="s">
        <v>1576</v>
      </c>
      <c r="J1779" s="3" t="s">
        <v>81</v>
      </c>
      <c r="K1779" s="3" t="s">
        <v>82</v>
      </c>
      <c r="L1779" s="3" t="s">
        <v>83</v>
      </c>
      <c r="M1779" t="b">
        <v>1</v>
      </c>
      <c r="N1779" s="3" t="s">
        <v>84</v>
      </c>
      <c r="O1779" s="3" t="s">
        <v>881</v>
      </c>
      <c r="P1779" s="3" t="s">
        <v>881</v>
      </c>
      <c r="Q1779" s="3" t="s">
        <v>81</v>
      </c>
      <c r="R1779" s="3" t="s">
        <v>882</v>
      </c>
      <c r="S1779" s="3"/>
      <c r="T1779" s="2">
        <v>6104</v>
      </c>
      <c r="U1779" s="3" t="s">
        <v>81</v>
      </c>
      <c r="V1779" s="3"/>
      <c r="W1779" s="3" t="s">
        <v>39</v>
      </c>
      <c r="X1779" s="3" t="s">
        <v>40</v>
      </c>
      <c r="Y1779" s="3"/>
      <c r="Z1779" s="3"/>
      <c r="AA1779" s="3" t="s">
        <v>41</v>
      </c>
    </row>
    <row r="1780" spans="1:27" x14ac:dyDescent="0.2">
      <c r="A1780" s="5">
        <v>4623</v>
      </c>
      <c r="C1780" s="3" t="s">
        <v>3137</v>
      </c>
      <c r="D1780" s="3" t="s">
        <v>3138</v>
      </c>
      <c r="E1780" s="3" t="s">
        <v>174</v>
      </c>
      <c r="F1780" s="3" t="s">
        <v>881</v>
      </c>
      <c r="G1780" s="3" t="s">
        <v>1125</v>
      </c>
      <c r="H1780" s="3" t="s">
        <v>32</v>
      </c>
      <c r="I1780" s="3" t="s">
        <v>1125</v>
      </c>
      <c r="J1780" s="3" t="s">
        <v>81</v>
      </c>
      <c r="K1780" s="3" t="s">
        <v>743</v>
      </c>
      <c r="L1780" s="3" t="s">
        <v>83</v>
      </c>
      <c r="M1780" t="b">
        <v>1</v>
      </c>
      <c r="N1780" s="3" t="s">
        <v>84</v>
      </c>
      <c r="O1780" s="3" t="s">
        <v>881</v>
      </c>
      <c r="P1780" s="3" t="s">
        <v>881</v>
      </c>
      <c r="Q1780" s="3" t="s">
        <v>81</v>
      </c>
      <c r="R1780" s="3" t="s">
        <v>882</v>
      </c>
      <c r="S1780" s="3"/>
      <c r="T1780" s="2">
        <v>6102</v>
      </c>
      <c r="U1780" s="3" t="s">
        <v>81</v>
      </c>
      <c r="V1780" s="3"/>
      <c r="W1780" s="3" t="s">
        <v>39</v>
      </c>
      <c r="X1780" s="3" t="s">
        <v>40</v>
      </c>
      <c r="Y1780" s="3"/>
      <c r="Z1780" s="3"/>
      <c r="AA1780" s="3" t="s">
        <v>41</v>
      </c>
    </row>
    <row r="1781" spans="1:27" x14ac:dyDescent="0.2">
      <c r="A1781" s="5">
        <v>4624</v>
      </c>
      <c r="B1781">
        <v>41856</v>
      </c>
      <c r="C1781" s="3" t="s">
        <v>3139</v>
      </c>
      <c r="D1781" s="3" t="s">
        <v>3140</v>
      </c>
      <c r="E1781" s="3" t="s">
        <v>66</v>
      </c>
      <c r="F1781" s="3" t="s">
        <v>67</v>
      </c>
      <c r="G1781" s="3" t="s">
        <v>47</v>
      </c>
      <c r="H1781" s="3" t="s">
        <v>32</v>
      </c>
      <c r="I1781" s="3" t="s">
        <v>47</v>
      </c>
      <c r="J1781" s="3" t="s">
        <v>48</v>
      </c>
      <c r="K1781" s="3" t="s">
        <v>49</v>
      </c>
      <c r="L1781" s="3" t="s">
        <v>50</v>
      </c>
      <c r="M1781" t="b">
        <v>0</v>
      </c>
      <c r="N1781" s="3" t="s">
        <v>35</v>
      </c>
      <c r="O1781" s="3" t="s">
        <v>67</v>
      </c>
      <c r="P1781" s="3" t="s">
        <v>67</v>
      </c>
      <c r="Q1781" s="3" t="s">
        <v>68</v>
      </c>
      <c r="R1781" s="3" t="s">
        <v>69</v>
      </c>
      <c r="S1781" s="3" t="s">
        <v>75</v>
      </c>
      <c r="T1781" s="2">
        <v>2000</v>
      </c>
      <c r="U1781" s="3" t="s">
        <v>50</v>
      </c>
      <c r="V1781" s="3"/>
      <c r="W1781" s="3" t="s">
        <v>39</v>
      </c>
      <c r="X1781" s="3" t="s">
        <v>40</v>
      </c>
      <c r="Y1781" s="3"/>
      <c r="Z1781" s="3">
        <v>3831</v>
      </c>
      <c r="AA1781" s="3" t="s">
        <v>221</v>
      </c>
    </row>
    <row r="1782" spans="1:27" x14ac:dyDescent="0.2">
      <c r="A1782" s="5">
        <v>4625</v>
      </c>
      <c r="C1782" s="3" t="s">
        <v>3141</v>
      </c>
      <c r="D1782" s="3" t="s">
        <v>3142</v>
      </c>
      <c r="E1782" s="3" t="s">
        <v>66</v>
      </c>
      <c r="F1782" s="3" t="s">
        <v>67</v>
      </c>
      <c r="G1782" s="3" t="s">
        <v>47</v>
      </c>
      <c r="H1782" s="3" t="s">
        <v>32</v>
      </c>
      <c r="I1782" s="3" t="s">
        <v>47</v>
      </c>
      <c r="J1782" s="3" t="s">
        <v>48</v>
      </c>
      <c r="K1782" s="3" t="s">
        <v>49</v>
      </c>
      <c r="L1782" s="3" t="s">
        <v>50</v>
      </c>
      <c r="M1782" t="b">
        <v>1</v>
      </c>
      <c r="N1782" s="3" t="s">
        <v>35</v>
      </c>
      <c r="O1782" s="3" t="s">
        <v>67</v>
      </c>
      <c r="P1782" s="3" t="s">
        <v>67</v>
      </c>
      <c r="Q1782" s="3" t="s">
        <v>68</v>
      </c>
      <c r="R1782" s="3" t="s">
        <v>69</v>
      </c>
      <c r="S1782" s="3"/>
      <c r="T1782" s="2">
        <v>2000</v>
      </c>
      <c r="U1782" s="3" t="s">
        <v>50</v>
      </c>
      <c r="V1782" s="3"/>
      <c r="W1782" s="3" t="s">
        <v>39</v>
      </c>
      <c r="X1782" s="3" t="s">
        <v>40</v>
      </c>
      <c r="Y1782" s="3"/>
      <c r="Z1782" s="3"/>
      <c r="AA1782" s="3" t="s">
        <v>41</v>
      </c>
    </row>
    <row r="1783" spans="1:27" x14ac:dyDescent="0.2">
      <c r="A1783" s="5">
        <v>4626</v>
      </c>
      <c r="C1783" s="3" t="s">
        <v>3143</v>
      </c>
      <c r="D1783" s="3" t="s">
        <v>3144</v>
      </c>
      <c r="E1783" s="3" t="s">
        <v>66</v>
      </c>
      <c r="F1783" s="3" t="s">
        <v>67</v>
      </c>
      <c r="G1783" s="3" t="s">
        <v>47</v>
      </c>
      <c r="H1783" s="3" t="s">
        <v>32</v>
      </c>
      <c r="I1783" s="3" t="s">
        <v>47</v>
      </c>
      <c r="J1783" s="3" t="s">
        <v>48</v>
      </c>
      <c r="K1783" s="3" t="s">
        <v>49</v>
      </c>
      <c r="L1783" s="3" t="s">
        <v>50</v>
      </c>
      <c r="M1783" t="b">
        <v>1</v>
      </c>
      <c r="N1783" s="3" t="s">
        <v>35</v>
      </c>
      <c r="O1783" s="3" t="s">
        <v>67</v>
      </c>
      <c r="P1783" s="3" t="s">
        <v>67</v>
      </c>
      <c r="Q1783" s="3" t="s">
        <v>68</v>
      </c>
      <c r="R1783" s="3" t="s">
        <v>69</v>
      </c>
      <c r="S1783" s="3" t="s">
        <v>75</v>
      </c>
      <c r="T1783" s="2">
        <v>2000</v>
      </c>
      <c r="U1783" s="3" t="s">
        <v>50</v>
      </c>
      <c r="V1783" s="3"/>
      <c r="W1783" s="3" t="s">
        <v>39</v>
      </c>
      <c r="X1783" s="3" t="s">
        <v>40</v>
      </c>
      <c r="Y1783" s="3"/>
      <c r="Z1783" s="3"/>
      <c r="AA1783" s="3" t="s">
        <v>41</v>
      </c>
    </row>
    <row r="1784" spans="1:27" x14ac:dyDescent="0.2">
      <c r="A1784" s="5">
        <v>4627</v>
      </c>
      <c r="C1784" s="3" t="s">
        <v>3145</v>
      </c>
      <c r="D1784" s="3" t="s">
        <v>3146</v>
      </c>
      <c r="E1784" s="3" t="s">
        <v>66</v>
      </c>
      <c r="F1784" s="3" t="s">
        <v>67</v>
      </c>
      <c r="G1784" s="3" t="s">
        <v>47</v>
      </c>
      <c r="H1784" s="3" t="s">
        <v>32</v>
      </c>
      <c r="I1784" s="3" t="s">
        <v>47</v>
      </c>
      <c r="J1784" s="3" t="s">
        <v>48</v>
      </c>
      <c r="K1784" s="3" t="s">
        <v>49</v>
      </c>
      <c r="L1784" s="3" t="s">
        <v>50</v>
      </c>
      <c r="M1784" t="b">
        <v>1</v>
      </c>
      <c r="N1784" s="3" t="s">
        <v>35</v>
      </c>
      <c r="O1784" s="3" t="s">
        <v>67</v>
      </c>
      <c r="P1784" s="3" t="s">
        <v>67</v>
      </c>
      <c r="Q1784" s="3" t="s">
        <v>68</v>
      </c>
      <c r="R1784" s="3" t="s">
        <v>69</v>
      </c>
      <c r="S1784" s="3"/>
      <c r="T1784" s="2">
        <v>2000</v>
      </c>
      <c r="U1784" s="3" t="s">
        <v>50</v>
      </c>
      <c r="V1784" s="3"/>
      <c r="W1784" s="3" t="s">
        <v>39</v>
      </c>
      <c r="X1784" s="3" t="s">
        <v>40</v>
      </c>
      <c r="Y1784" s="3"/>
      <c r="Z1784" s="3"/>
      <c r="AA1784" s="3" t="s">
        <v>41</v>
      </c>
    </row>
    <row r="1785" spans="1:27" x14ac:dyDescent="0.2">
      <c r="A1785" s="5">
        <v>4628</v>
      </c>
      <c r="C1785" s="3" t="s">
        <v>3147</v>
      </c>
      <c r="D1785" s="3" t="s">
        <v>3148</v>
      </c>
      <c r="E1785" s="3" t="s">
        <v>66</v>
      </c>
      <c r="F1785" s="3" t="s">
        <v>67</v>
      </c>
      <c r="G1785" s="3" t="s">
        <v>100</v>
      </c>
      <c r="H1785" s="3" t="s">
        <v>32</v>
      </c>
      <c r="I1785" s="3" t="s">
        <v>100</v>
      </c>
      <c r="J1785" s="3" t="s">
        <v>48</v>
      </c>
      <c r="K1785" s="3" t="s">
        <v>101</v>
      </c>
      <c r="L1785" s="3" t="s">
        <v>95</v>
      </c>
      <c r="M1785" t="b">
        <v>1</v>
      </c>
      <c r="N1785" s="3" t="s">
        <v>35</v>
      </c>
      <c r="O1785" s="3" t="s">
        <v>67</v>
      </c>
      <c r="P1785" s="3" t="s">
        <v>67</v>
      </c>
      <c r="Q1785" s="3" t="s">
        <v>68</v>
      </c>
      <c r="R1785" s="3" t="s">
        <v>69</v>
      </c>
      <c r="S1785" s="3"/>
      <c r="T1785" s="2">
        <v>4024</v>
      </c>
      <c r="U1785" s="3" t="s">
        <v>95</v>
      </c>
      <c r="V1785" s="3"/>
      <c r="W1785" s="3" t="s">
        <v>39</v>
      </c>
      <c r="X1785" s="3" t="s">
        <v>40</v>
      </c>
      <c r="Y1785" s="3"/>
      <c r="Z1785" s="3"/>
      <c r="AA1785" s="3" t="s">
        <v>41</v>
      </c>
    </row>
    <row r="1786" spans="1:27" x14ac:dyDescent="0.2">
      <c r="A1786" s="5">
        <v>4629</v>
      </c>
      <c r="C1786" s="3" t="s">
        <v>3149</v>
      </c>
      <c r="D1786" s="3" t="s">
        <v>3150</v>
      </c>
      <c r="E1786" s="3" t="s">
        <v>123</v>
      </c>
      <c r="F1786" s="3" t="s">
        <v>2345</v>
      </c>
      <c r="G1786" s="3" t="s">
        <v>2346</v>
      </c>
      <c r="H1786" s="3" t="s">
        <v>32</v>
      </c>
      <c r="I1786" s="3" t="s">
        <v>2346</v>
      </c>
      <c r="J1786" s="3" t="s">
        <v>2347</v>
      </c>
      <c r="K1786" s="3" t="s">
        <v>2348</v>
      </c>
      <c r="L1786" s="3" t="s">
        <v>115</v>
      </c>
      <c r="M1786" t="b">
        <v>1</v>
      </c>
      <c r="N1786" s="3" t="s">
        <v>73</v>
      </c>
      <c r="O1786" s="3" t="s">
        <v>2345</v>
      </c>
      <c r="P1786" s="3" t="s">
        <v>124</v>
      </c>
      <c r="Q1786" s="3" t="s">
        <v>36</v>
      </c>
      <c r="R1786" s="3" t="s">
        <v>74</v>
      </c>
      <c r="S1786" s="3"/>
      <c r="T1786" s="2">
        <v>3051</v>
      </c>
      <c r="U1786" s="3" t="s">
        <v>115</v>
      </c>
      <c r="V1786" s="3"/>
      <c r="W1786" s="3" t="s">
        <v>39</v>
      </c>
      <c r="X1786" s="3" t="s">
        <v>40</v>
      </c>
      <c r="Y1786" s="3"/>
      <c r="Z1786" s="3"/>
      <c r="AA1786" s="3" t="s">
        <v>41</v>
      </c>
    </row>
    <row r="1787" spans="1:27" x14ac:dyDescent="0.2">
      <c r="A1787" s="5">
        <v>4630</v>
      </c>
      <c r="B1787">
        <v>41906</v>
      </c>
      <c r="C1787" s="3" t="s">
        <v>3151</v>
      </c>
      <c r="D1787" s="3" t="s">
        <v>3152</v>
      </c>
      <c r="E1787" s="3" t="s">
        <v>78</v>
      </c>
      <c r="F1787" s="3" t="s">
        <v>273</v>
      </c>
      <c r="G1787" s="3" t="s">
        <v>274</v>
      </c>
      <c r="H1787" s="3" t="s">
        <v>32</v>
      </c>
      <c r="I1787" s="3" t="s">
        <v>274</v>
      </c>
      <c r="J1787" s="3" t="s">
        <v>81</v>
      </c>
      <c r="K1787" s="3" t="s">
        <v>275</v>
      </c>
      <c r="L1787" s="3" t="s">
        <v>95</v>
      </c>
      <c r="M1787" t="b">
        <v>1</v>
      </c>
      <c r="N1787" s="3" t="s">
        <v>84</v>
      </c>
      <c r="O1787" s="3" t="s">
        <v>273</v>
      </c>
      <c r="P1787" s="3" t="s">
        <v>79</v>
      </c>
      <c r="Q1787" s="3" t="s">
        <v>116</v>
      </c>
      <c r="R1787" s="3" t="s">
        <v>116</v>
      </c>
      <c r="S1787" s="3"/>
      <c r="T1787" s="2">
        <v>4128</v>
      </c>
      <c r="U1787" s="3" t="s">
        <v>81</v>
      </c>
      <c r="V1787" s="3"/>
      <c r="W1787" s="3" t="s">
        <v>39</v>
      </c>
      <c r="X1787" s="3" t="s">
        <v>40</v>
      </c>
      <c r="Y1787" s="3"/>
      <c r="Z1787" s="3">
        <v>2426</v>
      </c>
      <c r="AA1787" s="3" t="s">
        <v>221</v>
      </c>
    </row>
    <row r="1788" spans="1:27" x14ac:dyDescent="0.2">
      <c r="A1788" s="5">
        <v>4631</v>
      </c>
      <c r="C1788" s="3"/>
      <c r="D1788" s="3" t="s">
        <v>2148</v>
      </c>
      <c r="E1788" s="3" t="s">
        <v>78</v>
      </c>
      <c r="F1788" s="3" t="s">
        <v>2943</v>
      </c>
      <c r="G1788" s="3" t="s">
        <v>274</v>
      </c>
      <c r="H1788" s="3" t="s">
        <v>32</v>
      </c>
      <c r="I1788" s="3" t="s">
        <v>274</v>
      </c>
      <c r="J1788" s="3" t="s">
        <v>81</v>
      </c>
      <c r="K1788" s="3" t="s">
        <v>275</v>
      </c>
      <c r="L1788" s="3" t="s">
        <v>95</v>
      </c>
      <c r="M1788" t="b">
        <v>1</v>
      </c>
      <c r="N1788" s="3" t="s">
        <v>84</v>
      </c>
      <c r="O1788" s="3" t="s">
        <v>2943</v>
      </c>
      <c r="P1788" s="3" t="s">
        <v>2943</v>
      </c>
      <c r="Q1788" s="3" t="s">
        <v>116</v>
      </c>
      <c r="R1788" s="3" t="s">
        <v>116</v>
      </c>
      <c r="S1788" s="3"/>
      <c r="T1788" s="2">
        <v>4128</v>
      </c>
      <c r="U1788" s="3" t="s">
        <v>81</v>
      </c>
      <c r="V1788" s="3"/>
      <c r="W1788" s="3" t="s">
        <v>39</v>
      </c>
      <c r="X1788" s="3" t="s">
        <v>40</v>
      </c>
      <c r="Y1788" s="3"/>
      <c r="Z1788" s="3">
        <v>2427</v>
      </c>
      <c r="AA1788" s="3" t="s">
        <v>316</v>
      </c>
    </row>
    <row r="1789" spans="1:27" x14ac:dyDescent="0.2">
      <c r="A1789" s="5">
        <v>4632</v>
      </c>
      <c r="C1789" s="3" t="s">
        <v>3153</v>
      </c>
      <c r="D1789" s="3" t="s">
        <v>2976</v>
      </c>
      <c r="E1789" s="3" t="s">
        <v>346</v>
      </c>
      <c r="F1789" s="3" t="s">
        <v>347</v>
      </c>
      <c r="G1789" s="3" t="s">
        <v>31</v>
      </c>
      <c r="H1789" s="3" t="s">
        <v>32</v>
      </c>
      <c r="I1789" s="3" t="s">
        <v>33</v>
      </c>
      <c r="J1789" s="3" t="s">
        <v>31</v>
      </c>
      <c r="K1789" s="3" t="s">
        <v>34</v>
      </c>
      <c r="L1789" s="3" t="s">
        <v>31</v>
      </c>
      <c r="M1789" t="b">
        <v>1</v>
      </c>
      <c r="N1789" s="3" t="s">
        <v>84</v>
      </c>
      <c r="O1789" s="3" t="s">
        <v>347</v>
      </c>
      <c r="P1789" s="3" t="s">
        <v>347</v>
      </c>
      <c r="Q1789" s="3" t="s">
        <v>116</v>
      </c>
      <c r="R1789" s="3" t="s">
        <v>149</v>
      </c>
      <c r="S1789" s="3"/>
      <c r="T1789" s="2">
        <v>2072</v>
      </c>
      <c r="U1789" s="3" t="s">
        <v>31</v>
      </c>
      <c r="V1789" s="3"/>
      <c r="W1789" s="3" t="s">
        <v>39</v>
      </c>
      <c r="X1789" s="3" t="s">
        <v>40</v>
      </c>
      <c r="Y1789" s="3"/>
      <c r="Z1789" s="3"/>
      <c r="AA1789" s="3" t="s">
        <v>41</v>
      </c>
    </row>
    <row r="1790" spans="1:27" x14ac:dyDescent="0.2">
      <c r="A1790" s="5">
        <v>4633</v>
      </c>
      <c r="B1790">
        <v>41835</v>
      </c>
      <c r="C1790" s="3" t="s">
        <v>3154</v>
      </c>
      <c r="D1790" s="3" t="s">
        <v>3155</v>
      </c>
      <c r="E1790" s="3" t="s">
        <v>346</v>
      </c>
      <c r="F1790" s="3" t="s">
        <v>3156</v>
      </c>
      <c r="G1790" s="3" t="s">
        <v>31</v>
      </c>
      <c r="H1790" s="3" t="s">
        <v>32</v>
      </c>
      <c r="I1790" s="3" t="s">
        <v>33</v>
      </c>
      <c r="J1790" s="3" t="s">
        <v>31</v>
      </c>
      <c r="K1790" s="3" t="s">
        <v>34</v>
      </c>
      <c r="L1790" s="3" t="s">
        <v>31</v>
      </c>
      <c r="M1790" t="b">
        <v>0</v>
      </c>
      <c r="N1790" s="3" t="s">
        <v>84</v>
      </c>
      <c r="O1790" s="3" t="s">
        <v>3156</v>
      </c>
      <c r="P1790" s="3" t="s">
        <v>3156</v>
      </c>
      <c r="Q1790" s="3" t="s">
        <v>116</v>
      </c>
      <c r="R1790" s="3" t="s">
        <v>149</v>
      </c>
      <c r="S1790" s="3"/>
      <c r="T1790" s="2">
        <v>2072</v>
      </c>
      <c r="U1790" s="3" t="s">
        <v>31</v>
      </c>
      <c r="V1790" s="3"/>
      <c r="W1790" s="3" t="s">
        <v>39</v>
      </c>
      <c r="X1790" s="3" t="s">
        <v>40</v>
      </c>
      <c r="Y1790" s="3"/>
      <c r="Z1790" s="3">
        <v>3681</v>
      </c>
      <c r="AA1790" s="3" t="s">
        <v>221</v>
      </c>
    </row>
    <row r="1791" spans="1:27" x14ac:dyDescent="0.2">
      <c r="A1791" s="5">
        <v>4634</v>
      </c>
      <c r="B1791">
        <v>41766</v>
      </c>
      <c r="C1791" s="3"/>
      <c r="D1791" s="3" t="s">
        <v>3157</v>
      </c>
      <c r="E1791" s="3" t="s">
        <v>346</v>
      </c>
      <c r="F1791" s="3" t="s">
        <v>1325</v>
      </c>
      <c r="G1791" s="3" t="s">
        <v>31</v>
      </c>
      <c r="H1791" s="3" t="s">
        <v>32</v>
      </c>
      <c r="I1791" s="3" t="s">
        <v>33</v>
      </c>
      <c r="J1791" s="3" t="s">
        <v>31</v>
      </c>
      <c r="K1791" s="3" t="s">
        <v>34</v>
      </c>
      <c r="L1791" s="3" t="s">
        <v>31</v>
      </c>
      <c r="M1791" t="b">
        <v>1</v>
      </c>
      <c r="N1791" s="3" t="s">
        <v>84</v>
      </c>
      <c r="O1791" s="3" t="s">
        <v>1325</v>
      </c>
      <c r="P1791" s="3" t="s">
        <v>1325</v>
      </c>
      <c r="Q1791" s="3" t="s">
        <v>1326</v>
      </c>
      <c r="R1791" s="3" t="s">
        <v>1327</v>
      </c>
      <c r="S1791" s="3" t="s">
        <v>3158</v>
      </c>
      <c r="T1791" s="2">
        <v>2072</v>
      </c>
      <c r="U1791" s="3" t="s">
        <v>31</v>
      </c>
      <c r="V1791" s="3"/>
      <c r="W1791" s="3" t="s">
        <v>39</v>
      </c>
      <c r="X1791" s="3" t="s">
        <v>40</v>
      </c>
      <c r="Y1791" s="3"/>
      <c r="Z1791" s="3">
        <v>3677</v>
      </c>
      <c r="AA1791" s="3" t="s">
        <v>43</v>
      </c>
    </row>
    <row r="1792" spans="1:27" x14ac:dyDescent="0.2">
      <c r="A1792" s="5">
        <v>4635</v>
      </c>
      <c r="C1792" s="3"/>
      <c r="D1792" s="3" t="s">
        <v>3159</v>
      </c>
      <c r="E1792" s="3" t="s">
        <v>29</v>
      </c>
      <c r="F1792" s="3" t="s">
        <v>538</v>
      </c>
      <c r="G1792" s="3" t="s">
        <v>31</v>
      </c>
      <c r="H1792" s="3" t="s">
        <v>32</v>
      </c>
      <c r="I1792" s="3" t="s">
        <v>33</v>
      </c>
      <c r="J1792" s="3" t="s">
        <v>31</v>
      </c>
      <c r="K1792" s="3" t="s">
        <v>34</v>
      </c>
      <c r="L1792" s="3" t="s">
        <v>31</v>
      </c>
      <c r="M1792" t="b">
        <v>1</v>
      </c>
      <c r="N1792" s="3" t="s">
        <v>35</v>
      </c>
      <c r="O1792" s="3" t="s">
        <v>538</v>
      </c>
      <c r="P1792" s="3" t="s">
        <v>538</v>
      </c>
      <c r="Q1792" s="3" t="s">
        <v>36</v>
      </c>
      <c r="R1792" s="3" t="s">
        <v>539</v>
      </c>
      <c r="S1792" s="3"/>
      <c r="T1792" s="2">
        <v>2072</v>
      </c>
      <c r="U1792" s="3" t="s">
        <v>31</v>
      </c>
      <c r="V1792" s="3"/>
      <c r="W1792" s="3" t="s">
        <v>39</v>
      </c>
      <c r="X1792" s="3" t="s">
        <v>40</v>
      </c>
      <c r="Y1792" s="3"/>
      <c r="Z1792" s="3"/>
      <c r="AA1792" s="3" t="s">
        <v>41</v>
      </c>
    </row>
    <row r="1793" spans="1:27" x14ac:dyDescent="0.2">
      <c r="A1793" s="5">
        <v>4636</v>
      </c>
      <c r="C1793" s="3"/>
      <c r="D1793" s="3" t="s">
        <v>3160</v>
      </c>
      <c r="E1793" s="3" t="s">
        <v>29</v>
      </c>
      <c r="F1793" s="3" t="s">
        <v>538</v>
      </c>
      <c r="G1793" s="3" t="s">
        <v>31</v>
      </c>
      <c r="H1793" s="3" t="s">
        <v>32</v>
      </c>
      <c r="I1793" s="3" t="s">
        <v>33</v>
      </c>
      <c r="J1793" s="3" t="s">
        <v>31</v>
      </c>
      <c r="K1793" s="3" t="s">
        <v>34</v>
      </c>
      <c r="L1793" s="3" t="s">
        <v>31</v>
      </c>
      <c r="M1793" t="b">
        <v>1</v>
      </c>
      <c r="N1793" s="3" t="s">
        <v>35</v>
      </c>
      <c r="O1793" s="3" t="s">
        <v>538</v>
      </c>
      <c r="P1793" s="3" t="s">
        <v>538</v>
      </c>
      <c r="Q1793" s="3" t="s">
        <v>36</v>
      </c>
      <c r="R1793" s="3" t="s">
        <v>539</v>
      </c>
      <c r="S1793" s="3"/>
      <c r="T1793" s="2">
        <v>2072</v>
      </c>
      <c r="U1793" s="3" t="s">
        <v>31</v>
      </c>
      <c r="V1793" s="3"/>
      <c r="W1793" s="3" t="s">
        <v>39</v>
      </c>
      <c r="X1793" s="3" t="s">
        <v>40</v>
      </c>
      <c r="Y1793" s="3"/>
      <c r="Z1793" s="3"/>
      <c r="AA1793" s="3" t="s">
        <v>41</v>
      </c>
    </row>
    <row r="1794" spans="1:27" x14ac:dyDescent="0.2">
      <c r="A1794" s="5">
        <v>4637</v>
      </c>
      <c r="C1794" s="3"/>
      <c r="D1794" s="3" t="s">
        <v>3161</v>
      </c>
      <c r="E1794" s="3" t="s">
        <v>29</v>
      </c>
      <c r="F1794" s="3" t="s">
        <v>538</v>
      </c>
      <c r="G1794" s="3" t="s">
        <v>31</v>
      </c>
      <c r="H1794" s="3" t="s">
        <v>32</v>
      </c>
      <c r="I1794" s="3" t="s">
        <v>33</v>
      </c>
      <c r="J1794" s="3" t="s">
        <v>31</v>
      </c>
      <c r="K1794" s="3" t="s">
        <v>34</v>
      </c>
      <c r="L1794" s="3" t="s">
        <v>31</v>
      </c>
      <c r="M1794" t="b">
        <v>1</v>
      </c>
      <c r="N1794" s="3" t="s">
        <v>35</v>
      </c>
      <c r="O1794" s="3" t="s">
        <v>538</v>
      </c>
      <c r="P1794" s="3" t="s">
        <v>538</v>
      </c>
      <c r="Q1794" s="3" t="s">
        <v>36</v>
      </c>
      <c r="R1794" s="3" t="s">
        <v>539</v>
      </c>
      <c r="S1794" s="3"/>
      <c r="T1794" s="2">
        <v>2072</v>
      </c>
      <c r="U1794" s="3" t="s">
        <v>31</v>
      </c>
      <c r="V1794" s="3"/>
      <c r="W1794" s="3" t="s">
        <v>39</v>
      </c>
      <c r="X1794" s="3" t="s">
        <v>40</v>
      </c>
      <c r="Y1794" s="3"/>
      <c r="Z1794" s="3"/>
      <c r="AA1794" s="3" t="s">
        <v>41</v>
      </c>
    </row>
    <row r="1795" spans="1:27" x14ac:dyDescent="0.2">
      <c r="A1795" s="5">
        <v>4638</v>
      </c>
      <c r="C1795" s="3" t="s">
        <v>3162</v>
      </c>
      <c r="D1795" s="3" t="s">
        <v>3163</v>
      </c>
      <c r="E1795" s="3" t="s">
        <v>1762</v>
      </c>
      <c r="F1795" s="3" t="s">
        <v>1762</v>
      </c>
      <c r="G1795" s="3" t="s">
        <v>1763</v>
      </c>
      <c r="H1795" s="3" t="s">
        <v>1764</v>
      </c>
      <c r="I1795" s="3" t="s">
        <v>1765</v>
      </c>
      <c r="J1795" s="3" t="s">
        <v>31</v>
      </c>
      <c r="K1795" s="3" t="s">
        <v>1766</v>
      </c>
      <c r="L1795" s="3" t="s">
        <v>31</v>
      </c>
      <c r="M1795" t="b">
        <v>1</v>
      </c>
      <c r="N1795" s="3" t="s">
        <v>35</v>
      </c>
      <c r="O1795" s="3" t="s">
        <v>1762</v>
      </c>
      <c r="P1795" s="3" t="s">
        <v>1762</v>
      </c>
      <c r="Q1795" s="3" t="s">
        <v>1767</v>
      </c>
      <c r="R1795" s="3" t="s">
        <v>1768</v>
      </c>
      <c r="S1795" s="3"/>
      <c r="T1795" s="2"/>
      <c r="U1795" s="3" t="s">
        <v>1769</v>
      </c>
      <c r="V1795" s="3"/>
      <c r="W1795" s="3" t="s">
        <v>39</v>
      </c>
      <c r="X1795" s="3" t="s">
        <v>40</v>
      </c>
      <c r="Y1795" s="3"/>
      <c r="Z1795" s="3"/>
      <c r="AA1795" s="3" t="s">
        <v>41</v>
      </c>
    </row>
    <row r="1796" spans="1:27" x14ac:dyDescent="0.2">
      <c r="A1796" s="5">
        <v>4639</v>
      </c>
      <c r="C1796" s="3" t="s">
        <v>3164</v>
      </c>
      <c r="D1796" s="3" t="s">
        <v>3165</v>
      </c>
      <c r="E1796" s="3" t="s">
        <v>1762</v>
      </c>
      <c r="F1796" s="3" t="s">
        <v>1762</v>
      </c>
      <c r="G1796" s="3" t="s">
        <v>1763</v>
      </c>
      <c r="H1796" s="3" t="s">
        <v>1764</v>
      </c>
      <c r="I1796" s="3" t="s">
        <v>1765</v>
      </c>
      <c r="J1796" s="3" t="s">
        <v>31</v>
      </c>
      <c r="K1796" s="3" t="s">
        <v>1766</v>
      </c>
      <c r="L1796" s="3" t="s">
        <v>31</v>
      </c>
      <c r="M1796" t="b">
        <v>1</v>
      </c>
      <c r="N1796" s="3" t="s">
        <v>35</v>
      </c>
      <c r="O1796" s="3" t="s">
        <v>1762</v>
      </c>
      <c r="P1796" s="3" t="s">
        <v>1762</v>
      </c>
      <c r="Q1796" s="3" t="s">
        <v>1767</v>
      </c>
      <c r="R1796" s="3" t="s">
        <v>1768</v>
      </c>
      <c r="S1796" s="3"/>
      <c r="T1796" s="2"/>
      <c r="U1796" s="3" t="s">
        <v>1769</v>
      </c>
      <c r="V1796" s="3"/>
      <c r="W1796" s="3" t="s">
        <v>39</v>
      </c>
      <c r="X1796" s="3" t="s">
        <v>40</v>
      </c>
      <c r="Y1796" s="3"/>
      <c r="Z1796" s="3"/>
      <c r="AA1796" s="3" t="s">
        <v>41</v>
      </c>
    </row>
    <row r="1797" spans="1:27" x14ac:dyDescent="0.2">
      <c r="A1797" s="5">
        <v>4640</v>
      </c>
      <c r="C1797" s="3" t="s">
        <v>3166</v>
      </c>
      <c r="D1797" s="3" t="s">
        <v>3167</v>
      </c>
      <c r="E1797" s="3" t="s">
        <v>1762</v>
      </c>
      <c r="F1797" s="3" t="s">
        <v>1762</v>
      </c>
      <c r="G1797" s="3" t="s">
        <v>1763</v>
      </c>
      <c r="H1797" s="3" t="s">
        <v>1764</v>
      </c>
      <c r="I1797" s="3" t="s">
        <v>1765</v>
      </c>
      <c r="J1797" s="3" t="s">
        <v>31</v>
      </c>
      <c r="K1797" s="3" t="s">
        <v>1766</v>
      </c>
      <c r="L1797" s="3" t="s">
        <v>31</v>
      </c>
      <c r="M1797" t="b">
        <v>1</v>
      </c>
      <c r="N1797" s="3" t="s">
        <v>35</v>
      </c>
      <c r="O1797" s="3" t="s">
        <v>1762</v>
      </c>
      <c r="P1797" s="3" t="s">
        <v>1762</v>
      </c>
      <c r="Q1797" s="3" t="s">
        <v>1767</v>
      </c>
      <c r="R1797" s="3" t="s">
        <v>1768</v>
      </c>
      <c r="S1797" s="3"/>
      <c r="T1797" s="2"/>
      <c r="U1797" s="3" t="s">
        <v>1769</v>
      </c>
      <c r="V1797" s="3"/>
      <c r="W1797" s="3" t="s">
        <v>39</v>
      </c>
      <c r="X1797" s="3" t="s">
        <v>40</v>
      </c>
      <c r="Y1797" s="3"/>
      <c r="Z1797" s="3"/>
      <c r="AA1797" s="3" t="s">
        <v>41</v>
      </c>
    </row>
    <row r="1798" spans="1:27" x14ac:dyDescent="0.2">
      <c r="A1798" s="5">
        <v>4641</v>
      </c>
      <c r="C1798" s="3" t="s">
        <v>3168</v>
      </c>
      <c r="D1798" s="3" t="s">
        <v>3169</v>
      </c>
      <c r="E1798" s="3" t="s">
        <v>1762</v>
      </c>
      <c r="F1798" s="3" t="s">
        <v>1762</v>
      </c>
      <c r="G1798" s="3" t="s">
        <v>1763</v>
      </c>
      <c r="H1798" s="3" t="s">
        <v>1764</v>
      </c>
      <c r="I1798" s="3" t="s">
        <v>1765</v>
      </c>
      <c r="J1798" s="3" t="s">
        <v>31</v>
      </c>
      <c r="K1798" s="3" t="s">
        <v>1766</v>
      </c>
      <c r="L1798" s="3" t="s">
        <v>31</v>
      </c>
      <c r="M1798" t="b">
        <v>1</v>
      </c>
      <c r="N1798" s="3" t="s">
        <v>35</v>
      </c>
      <c r="O1798" s="3" t="s">
        <v>1762</v>
      </c>
      <c r="P1798" s="3" t="s">
        <v>1762</v>
      </c>
      <c r="Q1798" s="3" t="s">
        <v>1767</v>
      </c>
      <c r="R1798" s="3" t="s">
        <v>1768</v>
      </c>
      <c r="S1798" s="3"/>
      <c r="T1798" s="2"/>
      <c r="U1798" s="3" t="s">
        <v>1769</v>
      </c>
      <c r="V1798" s="3"/>
      <c r="W1798" s="3" t="s">
        <v>39</v>
      </c>
      <c r="X1798" s="3" t="s">
        <v>40</v>
      </c>
      <c r="Y1798" s="3"/>
      <c r="Z1798" s="3"/>
      <c r="AA1798" s="3" t="s">
        <v>41</v>
      </c>
    </row>
    <row r="1799" spans="1:27" x14ac:dyDescent="0.2">
      <c r="A1799" s="5">
        <v>4642</v>
      </c>
      <c r="C1799" s="3" t="s">
        <v>3170</v>
      </c>
      <c r="D1799" s="3" t="s">
        <v>3171</v>
      </c>
      <c r="E1799" s="3" t="s">
        <v>1762</v>
      </c>
      <c r="F1799" s="3" t="s">
        <v>1762</v>
      </c>
      <c r="G1799" s="3" t="s">
        <v>1763</v>
      </c>
      <c r="H1799" s="3" t="s">
        <v>1764</v>
      </c>
      <c r="I1799" s="3" t="s">
        <v>1765</v>
      </c>
      <c r="J1799" s="3" t="s">
        <v>31</v>
      </c>
      <c r="K1799" s="3" t="s">
        <v>1766</v>
      </c>
      <c r="L1799" s="3" t="s">
        <v>31</v>
      </c>
      <c r="M1799" t="b">
        <v>1</v>
      </c>
      <c r="N1799" s="3" t="s">
        <v>35</v>
      </c>
      <c r="O1799" s="3" t="s">
        <v>1762</v>
      </c>
      <c r="P1799" s="3" t="s">
        <v>1762</v>
      </c>
      <c r="Q1799" s="3" t="s">
        <v>1767</v>
      </c>
      <c r="R1799" s="3" t="s">
        <v>1768</v>
      </c>
      <c r="S1799" s="3"/>
      <c r="T1799" s="2"/>
      <c r="U1799" s="3" t="s">
        <v>1769</v>
      </c>
      <c r="V1799" s="3"/>
      <c r="W1799" s="3" t="s">
        <v>39</v>
      </c>
      <c r="X1799" s="3" t="s">
        <v>40</v>
      </c>
      <c r="Y1799" s="3"/>
      <c r="Z1799" s="3"/>
      <c r="AA1799" s="3" t="s">
        <v>41</v>
      </c>
    </row>
    <row r="1800" spans="1:27" x14ac:dyDescent="0.2">
      <c r="A1800" s="5">
        <v>4643</v>
      </c>
      <c r="C1800" s="3" t="s">
        <v>3172</v>
      </c>
      <c r="D1800" s="3" t="s">
        <v>2497</v>
      </c>
      <c r="E1800" s="3" t="s">
        <v>1762</v>
      </c>
      <c r="F1800" s="3" t="s">
        <v>1762</v>
      </c>
      <c r="G1800" s="3" t="s">
        <v>1763</v>
      </c>
      <c r="H1800" s="3" t="s">
        <v>1764</v>
      </c>
      <c r="I1800" s="3" t="s">
        <v>1765</v>
      </c>
      <c r="J1800" s="3" t="s">
        <v>31</v>
      </c>
      <c r="K1800" s="3" t="s">
        <v>1766</v>
      </c>
      <c r="L1800" s="3" t="s">
        <v>31</v>
      </c>
      <c r="M1800" t="b">
        <v>1</v>
      </c>
      <c r="N1800" s="3" t="s">
        <v>35</v>
      </c>
      <c r="O1800" s="3" t="s">
        <v>1762</v>
      </c>
      <c r="P1800" s="3" t="s">
        <v>1762</v>
      </c>
      <c r="Q1800" s="3" t="s">
        <v>1767</v>
      </c>
      <c r="R1800" s="3" t="s">
        <v>1768</v>
      </c>
      <c r="S1800" s="3"/>
      <c r="T1800" s="2"/>
      <c r="U1800" s="3" t="s">
        <v>1769</v>
      </c>
      <c r="V1800" s="3"/>
      <c r="W1800" s="3" t="s">
        <v>39</v>
      </c>
      <c r="X1800" s="3" t="s">
        <v>40</v>
      </c>
      <c r="Y1800" s="3"/>
      <c r="Z1800" s="3"/>
      <c r="AA1800" s="3" t="s">
        <v>41</v>
      </c>
    </row>
    <row r="1801" spans="1:27" x14ac:dyDescent="0.2">
      <c r="A1801" s="5">
        <v>4644</v>
      </c>
      <c r="B1801">
        <v>42692</v>
      </c>
      <c r="C1801" s="3" t="s">
        <v>3173</v>
      </c>
      <c r="D1801" s="3" t="s">
        <v>3174</v>
      </c>
      <c r="E1801" s="3" t="s">
        <v>1775</v>
      </c>
      <c r="F1801" s="3" t="s">
        <v>1775</v>
      </c>
      <c r="G1801" s="3" t="s">
        <v>1765</v>
      </c>
      <c r="H1801" s="3" t="s">
        <v>1764</v>
      </c>
      <c r="I1801" s="3" t="s">
        <v>1765</v>
      </c>
      <c r="J1801" s="3" t="s">
        <v>31</v>
      </c>
      <c r="K1801" s="3" t="s">
        <v>1766</v>
      </c>
      <c r="L1801" s="3" t="s">
        <v>31</v>
      </c>
      <c r="M1801" t="b">
        <v>1</v>
      </c>
      <c r="N1801" s="3" t="s">
        <v>35</v>
      </c>
      <c r="O1801" s="3" t="s">
        <v>1775</v>
      </c>
      <c r="P1801" s="3" t="s">
        <v>1775</v>
      </c>
      <c r="Q1801" s="3" t="s">
        <v>1767</v>
      </c>
      <c r="R1801" s="3" t="s">
        <v>1768</v>
      </c>
      <c r="S1801" s="3"/>
      <c r="T1801" s="2">
        <v>2072</v>
      </c>
      <c r="U1801" s="3" t="s">
        <v>1769</v>
      </c>
      <c r="V1801" s="3" t="s">
        <v>2706</v>
      </c>
      <c r="W1801" s="3" t="s">
        <v>39</v>
      </c>
      <c r="X1801" s="3" t="s">
        <v>40</v>
      </c>
      <c r="Y1801" s="3" t="s">
        <v>1816</v>
      </c>
      <c r="Z1801" s="3"/>
      <c r="AA1801" s="3" t="s">
        <v>41</v>
      </c>
    </row>
    <row r="1802" spans="1:27" x14ac:dyDescent="0.2">
      <c r="A1802" s="5">
        <v>4645</v>
      </c>
      <c r="B1802">
        <v>42780</v>
      </c>
      <c r="C1802" s="3" t="s">
        <v>3175</v>
      </c>
      <c r="D1802" s="3" t="s">
        <v>3176</v>
      </c>
      <c r="E1802" s="3" t="s">
        <v>1775</v>
      </c>
      <c r="F1802" s="3" t="s">
        <v>1775</v>
      </c>
      <c r="G1802" s="3" t="s">
        <v>1765</v>
      </c>
      <c r="H1802" s="3" t="s">
        <v>1764</v>
      </c>
      <c r="I1802" s="3" t="s">
        <v>1765</v>
      </c>
      <c r="J1802" s="3" t="s">
        <v>31</v>
      </c>
      <c r="K1802" s="3" t="s">
        <v>1766</v>
      </c>
      <c r="L1802" s="3" t="s">
        <v>31</v>
      </c>
      <c r="M1802" t="b">
        <v>1</v>
      </c>
      <c r="N1802" s="3" t="s">
        <v>35</v>
      </c>
      <c r="O1802" s="3" t="s">
        <v>1775</v>
      </c>
      <c r="P1802" s="3" t="s">
        <v>1775</v>
      </c>
      <c r="Q1802" s="3" t="s">
        <v>1767</v>
      </c>
      <c r="R1802" s="3" t="s">
        <v>1768</v>
      </c>
      <c r="S1802" s="3"/>
      <c r="T1802" s="2">
        <v>2072</v>
      </c>
      <c r="U1802" s="3" t="s">
        <v>1769</v>
      </c>
      <c r="V1802" s="3" t="s">
        <v>1776</v>
      </c>
      <c r="W1802" s="3" t="s">
        <v>39</v>
      </c>
      <c r="X1802" s="3" t="s">
        <v>40</v>
      </c>
      <c r="Y1802" s="3" t="s">
        <v>1816</v>
      </c>
      <c r="Z1802" s="3"/>
      <c r="AA1802" s="3" t="s">
        <v>1784</v>
      </c>
    </row>
    <row r="1803" spans="1:27" x14ac:dyDescent="0.2">
      <c r="A1803" s="5">
        <v>4646</v>
      </c>
      <c r="B1803">
        <v>42962</v>
      </c>
      <c r="C1803" s="3" t="s">
        <v>3177</v>
      </c>
      <c r="D1803" s="3" t="s">
        <v>3178</v>
      </c>
      <c r="E1803" s="3" t="s">
        <v>1775</v>
      </c>
      <c r="F1803" s="3" t="s">
        <v>1775</v>
      </c>
      <c r="G1803" s="3" t="s">
        <v>1763</v>
      </c>
      <c r="H1803" s="3" t="s">
        <v>1764</v>
      </c>
      <c r="I1803" s="3" t="s">
        <v>1765</v>
      </c>
      <c r="J1803" s="3" t="s">
        <v>31</v>
      </c>
      <c r="K1803" s="3" t="s">
        <v>1766</v>
      </c>
      <c r="L1803" s="3" t="s">
        <v>31</v>
      </c>
      <c r="M1803" t="b">
        <v>1</v>
      </c>
      <c r="N1803" s="3" t="s">
        <v>35</v>
      </c>
      <c r="O1803" s="3" t="s">
        <v>1775</v>
      </c>
      <c r="P1803" s="3" t="s">
        <v>1775</v>
      </c>
      <c r="Q1803" s="3" t="s">
        <v>1767</v>
      </c>
      <c r="R1803" s="3" t="s">
        <v>1768</v>
      </c>
      <c r="S1803" s="3"/>
      <c r="T1803" s="2">
        <v>2072</v>
      </c>
      <c r="U1803" s="3" t="s">
        <v>1769</v>
      </c>
      <c r="V1803" s="3" t="s">
        <v>2706</v>
      </c>
      <c r="W1803" s="3" t="s">
        <v>39</v>
      </c>
      <c r="X1803" s="3" t="s">
        <v>40</v>
      </c>
      <c r="Y1803" s="3" t="s">
        <v>1816</v>
      </c>
      <c r="Z1803" s="3"/>
      <c r="AA1803" s="3" t="s">
        <v>41</v>
      </c>
    </row>
    <row r="1804" spans="1:27" x14ac:dyDescent="0.2">
      <c r="A1804" s="5">
        <v>4647</v>
      </c>
      <c r="C1804" s="3"/>
      <c r="D1804" s="3" t="s">
        <v>3179</v>
      </c>
      <c r="E1804" s="3" t="s">
        <v>1762</v>
      </c>
      <c r="F1804" s="3" t="s">
        <v>1762</v>
      </c>
      <c r="G1804" s="3" t="s">
        <v>1763</v>
      </c>
      <c r="H1804" s="3" t="s">
        <v>1764</v>
      </c>
      <c r="I1804" s="3" t="s">
        <v>1765</v>
      </c>
      <c r="J1804" s="3" t="s">
        <v>31</v>
      </c>
      <c r="K1804" s="3" t="s">
        <v>1766</v>
      </c>
      <c r="L1804" s="3" t="s">
        <v>31</v>
      </c>
      <c r="M1804" t="b">
        <v>1</v>
      </c>
      <c r="N1804" s="3" t="s">
        <v>35</v>
      </c>
      <c r="O1804" s="3" t="s">
        <v>1762</v>
      </c>
      <c r="P1804" s="3" t="s">
        <v>1762</v>
      </c>
      <c r="Q1804" s="3" t="s">
        <v>1767</v>
      </c>
      <c r="R1804" s="3" t="s">
        <v>1768</v>
      </c>
      <c r="S1804" s="3"/>
      <c r="T1804" s="2"/>
      <c r="U1804" s="3" t="s">
        <v>1769</v>
      </c>
      <c r="V1804" s="3"/>
      <c r="W1804" s="3" t="s">
        <v>39</v>
      </c>
      <c r="X1804" s="3" t="s">
        <v>40</v>
      </c>
      <c r="Y1804" s="3"/>
      <c r="Z1804" s="3"/>
      <c r="AA1804" s="3" t="s">
        <v>41</v>
      </c>
    </row>
    <row r="1805" spans="1:27" x14ac:dyDescent="0.2">
      <c r="A1805" s="5">
        <v>4648</v>
      </c>
      <c r="C1805" s="3" t="s">
        <v>3180</v>
      </c>
      <c r="D1805" s="3" t="s">
        <v>3181</v>
      </c>
      <c r="E1805" s="3" t="s">
        <v>1762</v>
      </c>
      <c r="F1805" s="3" t="s">
        <v>1762</v>
      </c>
      <c r="G1805" s="3" t="s">
        <v>1763</v>
      </c>
      <c r="H1805" s="3" t="s">
        <v>1764</v>
      </c>
      <c r="I1805" s="3" t="s">
        <v>1765</v>
      </c>
      <c r="J1805" s="3" t="s">
        <v>31</v>
      </c>
      <c r="K1805" s="3" t="s">
        <v>1766</v>
      </c>
      <c r="L1805" s="3" t="s">
        <v>31</v>
      </c>
      <c r="M1805" t="b">
        <v>1</v>
      </c>
      <c r="N1805" s="3" t="s">
        <v>35</v>
      </c>
      <c r="O1805" s="3" t="s">
        <v>1762</v>
      </c>
      <c r="P1805" s="3" t="s">
        <v>1762</v>
      </c>
      <c r="Q1805" s="3" t="s">
        <v>1767</v>
      </c>
      <c r="R1805" s="3" t="s">
        <v>1768</v>
      </c>
      <c r="S1805" s="3" t="s">
        <v>1771</v>
      </c>
      <c r="T1805" s="2"/>
      <c r="U1805" s="3" t="s">
        <v>1769</v>
      </c>
      <c r="V1805" s="3"/>
      <c r="W1805" s="3" t="s">
        <v>39</v>
      </c>
      <c r="X1805" s="3" t="s">
        <v>40</v>
      </c>
      <c r="Y1805" s="3"/>
      <c r="Z1805" s="3"/>
      <c r="AA1805" s="3" t="s">
        <v>41</v>
      </c>
    </row>
    <row r="1806" spans="1:27" x14ac:dyDescent="0.2">
      <c r="A1806" s="5">
        <v>4649</v>
      </c>
      <c r="B1806">
        <v>42212</v>
      </c>
      <c r="C1806" s="3" t="s">
        <v>3182</v>
      </c>
      <c r="D1806" s="3" t="s">
        <v>3183</v>
      </c>
      <c r="E1806" s="3" t="s">
        <v>1775</v>
      </c>
      <c r="F1806" s="3" t="s">
        <v>1775</v>
      </c>
      <c r="G1806" s="3" t="s">
        <v>1765</v>
      </c>
      <c r="H1806" s="3" t="s">
        <v>1764</v>
      </c>
      <c r="I1806" s="3" t="s">
        <v>1765</v>
      </c>
      <c r="J1806" s="3" t="s">
        <v>31</v>
      </c>
      <c r="K1806" s="3" t="s">
        <v>1766</v>
      </c>
      <c r="L1806" s="3" t="s">
        <v>31</v>
      </c>
      <c r="M1806" t="b">
        <v>1</v>
      </c>
      <c r="N1806" s="3" t="s">
        <v>35</v>
      </c>
      <c r="O1806" s="3" t="s">
        <v>1775</v>
      </c>
      <c r="P1806" s="3" t="s">
        <v>1775</v>
      </c>
      <c r="Q1806" s="3" t="s">
        <v>1767</v>
      </c>
      <c r="R1806" s="3" t="s">
        <v>1768</v>
      </c>
      <c r="S1806" s="3" t="s">
        <v>1772</v>
      </c>
      <c r="T1806" s="2">
        <v>2072</v>
      </c>
      <c r="U1806" s="3" t="s">
        <v>1769</v>
      </c>
      <c r="V1806" s="3" t="s">
        <v>2706</v>
      </c>
      <c r="W1806" s="3" t="s">
        <v>39</v>
      </c>
      <c r="X1806" s="3" t="s">
        <v>40</v>
      </c>
      <c r="Y1806" s="3"/>
      <c r="Z1806" s="3"/>
      <c r="AA1806" s="3" t="s">
        <v>41</v>
      </c>
    </row>
    <row r="1807" spans="1:27" x14ac:dyDescent="0.2">
      <c r="A1807" s="5">
        <v>4650</v>
      </c>
      <c r="C1807" s="3" t="s">
        <v>3184</v>
      </c>
      <c r="D1807" s="3" t="s">
        <v>3185</v>
      </c>
      <c r="E1807" s="3" t="s">
        <v>1762</v>
      </c>
      <c r="F1807" s="3" t="s">
        <v>1762</v>
      </c>
      <c r="G1807" s="3" t="s">
        <v>1763</v>
      </c>
      <c r="H1807" s="3" t="s">
        <v>1764</v>
      </c>
      <c r="I1807" s="3" t="s">
        <v>1765</v>
      </c>
      <c r="J1807" s="3" t="s">
        <v>31</v>
      </c>
      <c r="K1807" s="3" t="s">
        <v>1766</v>
      </c>
      <c r="L1807" s="3" t="s">
        <v>31</v>
      </c>
      <c r="M1807" t="b">
        <v>1</v>
      </c>
      <c r="N1807" s="3" t="s">
        <v>35</v>
      </c>
      <c r="O1807" s="3" t="s">
        <v>1762</v>
      </c>
      <c r="P1807" s="3" t="s">
        <v>1762</v>
      </c>
      <c r="Q1807" s="3" t="s">
        <v>1767</v>
      </c>
      <c r="R1807" s="3" t="s">
        <v>1768</v>
      </c>
      <c r="S1807" s="3" t="s">
        <v>1771</v>
      </c>
      <c r="T1807" s="2"/>
      <c r="U1807" s="3" t="s">
        <v>1769</v>
      </c>
      <c r="V1807" s="3"/>
      <c r="W1807" s="3" t="s">
        <v>39</v>
      </c>
      <c r="X1807" s="3" t="s">
        <v>40</v>
      </c>
      <c r="Y1807" s="3"/>
      <c r="Z1807" s="3"/>
      <c r="AA1807" s="3" t="s">
        <v>41</v>
      </c>
    </row>
    <row r="1808" spans="1:27" x14ac:dyDescent="0.2">
      <c r="A1808" s="5">
        <v>4651</v>
      </c>
      <c r="C1808" s="3" t="s">
        <v>3186</v>
      </c>
      <c r="D1808" s="3" t="s">
        <v>3187</v>
      </c>
      <c r="E1808" s="3" t="s">
        <v>1762</v>
      </c>
      <c r="F1808" s="3" t="s">
        <v>1762</v>
      </c>
      <c r="G1808" s="3" t="s">
        <v>1763</v>
      </c>
      <c r="H1808" s="3" t="s">
        <v>1764</v>
      </c>
      <c r="I1808" s="3" t="s">
        <v>1765</v>
      </c>
      <c r="J1808" s="3" t="s">
        <v>31</v>
      </c>
      <c r="K1808" s="3" t="s">
        <v>1766</v>
      </c>
      <c r="L1808" s="3" t="s">
        <v>31</v>
      </c>
      <c r="M1808" t="b">
        <v>1</v>
      </c>
      <c r="N1808" s="3" t="s">
        <v>35</v>
      </c>
      <c r="O1808" s="3" t="s">
        <v>1762</v>
      </c>
      <c r="P1808" s="3" t="s">
        <v>1762</v>
      </c>
      <c r="Q1808" s="3" t="s">
        <v>1767</v>
      </c>
      <c r="R1808" s="3" t="s">
        <v>1768</v>
      </c>
      <c r="S1808" s="3" t="s">
        <v>1771</v>
      </c>
      <c r="T1808" s="2"/>
      <c r="U1808" s="3" t="s">
        <v>1769</v>
      </c>
      <c r="V1808" s="3"/>
      <c r="W1808" s="3" t="s">
        <v>39</v>
      </c>
      <c r="X1808" s="3" t="s">
        <v>40</v>
      </c>
      <c r="Y1808" s="3"/>
      <c r="Z1808" s="3"/>
      <c r="AA1808" s="3" t="s">
        <v>41</v>
      </c>
    </row>
    <row r="1809" spans="1:27" x14ac:dyDescent="0.2">
      <c r="A1809" s="5">
        <v>4652</v>
      </c>
      <c r="C1809" s="3" t="s">
        <v>3188</v>
      </c>
      <c r="D1809" s="3" t="s">
        <v>3189</v>
      </c>
      <c r="E1809" s="3" t="s">
        <v>1762</v>
      </c>
      <c r="F1809" s="3" t="s">
        <v>1762</v>
      </c>
      <c r="G1809" s="3" t="s">
        <v>1763</v>
      </c>
      <c r="H1809" s="3" t="s">
        <v>1764</v>
      </c>
      <c r="I1809" s="3" t="s">
        <v>1765</v>
      </c>
      <c r="J1809" s="3" t="s">
        <v>31</v>
      </c>
      <c r="K1809" s="3" t="s">
        <v>1766</v>
      </c>
      <c r="L1809" s="3" t="s">
        <v>31</v>
      </c>
      <c r="M1809" t="b">
        <v>1</v>
      </c>
      <c r="N1809" s="3" t="s">
        <v>35</v>
      </c>
      <c r="O1809" s="3" t="s">
        <v>1762</v>
      </c>
      <c r="P1809" s="3" t="s">
        <v>1762</v>
      </c>
      <c r="Q1809" s="3" t="s">
        <v>1767</v>
      </c>
      <c r="R1809" s="3" t="s">
        <v>1768</v>
      </c>
      <c r="S1809" s="3" t="s">
        <v>1771</v>
      </c>
      <c r="T1809" s="2"/>
      <c r="U1809" s="3" t="s">
        <v>1769</v>
      </c>
      <c r="V1809" s="3"/>
      <c r="W1809" s="3" t="s">
        <v>39</v>
      </c>
      <c r="X1809" s="3" t="s">
        <v>40</v>
      </c>
      <c r="Y1809" s="3"/>
      <c r="Z1809" s="3"/>
      <c r="AA1809" s="3" t="s">
        <v>41</v>
      </c>
    </row>
    <row r="1810" spans="1:27" x14ac:dyDescent="0.2">
      <c r="A1810" s="5">
        <v>4653</v>
      </c>
      <c r="C1810" s="3" t="s">
        <v>3190</v>
      </c>
      <c r="D1810" s="3" t="s">
        <v>3191</v>
      </c>
      <c r="E1810" s="3" t="s">
        <v>1762</v>
      </c>
      <c r="F1810" s="3" t="s">
        <v>1762</v>
      </c>
      <c r="G1810" s="3" t="s">
        <v>1763</v>
      </c>
      <c r="H1810" s="3" t="s">
        <v>1764</v>
      </c>
      <c r="I1810" s="3" t="s">
        <v>1765</v>
      </c>
      <c r="J1810" s="3" t="s">
        <v>31</v>
      </c>
      <c r="K1810" s="3" t="s">
        <v>1766</v>
      </c>
      <c r="L1810" s="3" t="s">
        <v>31</v>
      </c>
      <c r="M1810" t="b">
        <v>1</v>
      </c>
      <c r="N1810" s="3" t="s">
        <v>35</v>
      </c>
      <c r="O1810" s="3" t="s">
        <v>1762</v>
      </c>
      <c r="P1810" s="3" t="s">
        <v>1762</v>
      </c>
      <c r="Q1810" s="3" t="s">
        <v>1767</v>
      </c>
      <c r="R1810" s="3" t="s">
        <v>1768</v>
      </c>
      <c r="S1810" s="3" t="s">
        <v>1771</v>
      </c>
      <c r="T1810" s="2"/>
      <c r="U1810" s="3" t="s">
        <v>1769</v>
      </c>
      <c r="V1810" s="3"/>
      <c r="W1810" s="3" t="s">
        <v>39</v>
      </c>
      <c r="X1810" s="3" t="s">
        <v>40</v>
      </c>
      <c r="Y1810" s="3"/>
      <c r="Z1810" s="3"/>
      <c r="AA1810" s="3" t="s">
        <v>41</v>
      </c>
    </row>
    <row r="1811" spans="1:27" x14ac:dyDescent="0.2">
      <c r="A1811" s="5">
        <v>4654</v>
      </c>
      <c r="C1811" s="3" t="s">
        <v>3192</v>
      </c>
      <c r="D1811" s="3" t="s">
        <v>3193</v>
      </c>
      <c r="E1811" s="3" t="s">
        <v>1762</v>
      </c>
      <c r="F1811" s="3" t="s">
        <v>1762</v>
      </c>
      <c r="G1811" s="3" t="s">
        <v>1763</v>
      </c>
      <c r="H1811" s="3" t="s">
        <v>1764</v>
      </c>
      <c r="I1811" s="3" t="s">
        <v>1765</v>
      </c>
      <c r="J1811" s="3" t="s">
        <v>31</v>
      </c>
      <c r="K1811" s="3" t="s">
        <v>1766</v>
      </c>
      <c r="L1811" s="3" t="s">
        <v>31</v>
      </c>
      <c r="M1811" t="b">
        <v>1</v>
      </c>
      <c r="N1811" s="3" t="s">
        <v>35</v>
      </c>
      <c r="O1811" s="3" t="s">
        <v>1762</v>
      </c>
      <c r="P1811" s="3" t="s">
        <v>1762</v>
      </c>
      <c r="Q1811" s="3" t="s">
        <v>1767</v>
      </c>
      <c r="R1811" s="3" t="s">
        <v>1768</v>
      </c>
      <c r="S1811" s="3" t="s">
        <v>1771</v>
      </c>
      <c r="T1811" s="2"/>
      <c r="U1811" s="3" t="s">
        <v>1769</v>
      </c>
      <c r="V1811" s="3"/>
      <c r="W1811" s="3" t="s">
        <v>39</v>
      </c>
      <c r="X1811" s="3" t="s">
        <v>40</v>
      </c>
      <c r="Y1811" s="3"/>
      <c r="Z1811" s="3"/>
      <c r="AA1811" s="3" t="s">
        <v>41</v>
      </c>
    </row>
    <row r="1812" spans="1:27" x14ac:dyDescent="0.2">
      <c r="A1812" s="5">
        <v>4655</v>
      </c>
      <c r="B1812">
        <v>42073</v>
      </c>
      <c r="C1812" s="3"/>
      <c r="D1812" s="3" t="s">
        <v>3194</v>
      </c>
      <c r="E1812" s="3" t="s">
        <v>1804</v>
      </c>
      <c r="F1812" s="3" t="s">
        <v>1804</v>
      </c>
      <c r="G1812" s="3" t="s">
        <v>1805</v>
      </c>
      <c r="H1812" s="3" t="s">
        <v>1806</v>
      </c>
      <c r="I1812" s="3" t="s">
        <v>1804</v>
      </c>
      <c r="J1812" s="3" t="s">
        <v>31</v>
      </c>
      <c r="K1812" s="3" t="s">
        <v>1807</v>
      </c>
      <c r="L1812" s="3" t="s">
        <v>31</v>
      </c>
      <c r="M1812" t="b">
        <v>1</v>
      </c>
      <c r="N1812" s="3" t="s">
        <v>35</v>
      </c>
      <c r="O1812" s="3" t="s">
        <v>1804</v>
      </c>
      <c r="P1812" s="3" t="s">
        <v>1804</v>
      </c>
      <c r="Q1812" s="3" t="s">
        <v>1767</v>
      </c>
      <c r="R1812" s="3" t="s">
        <v>1808</v>
      </c>
      <c r="S1812" s="3" t="s">
        <v>1827</v>
      </c>
      <c r="T1812" s="2">
        <v>2072</v>
      </c>
      <c r="U1812" s="3" t="s">
        <v>1769</v>
      </c>
      <c r="V1812" s="3"/>
      <c r="W1812" s="3" t="s">
        <v>39</v>
      </c>
      <c r="X1812" s="3" t="s">
        <v>40</v>
      </c>
      <c r="Y1812" s="3"/>
      <c r="Z1812" s="3"/>
      <c r="AA1812" s="3" t="s">
        <v>41</v>
      </c>
    </row>
    <row r="1813" spans="1:27" x14ac:dyDescent="0.2">
      <c r="A1813" s="5">
        <v>4656</v>
      </c>
      <c r="C1813" s="3" t="s">
        <v>3195</v>
      </c>
      <c r="D1813" s="3" t="s">
        <v>3196</v>
      </c>
      <c r="E1813" s="3" t="s">
        <v>1804</v>
      </c>
      <c r="F1813" s="3" t="s">
        <v>1804</v>
      </c>
      <c r="G1813" s="3" t="s">
        <v>1805</v>
      </c>
      <c r="H1813" s="3" t="s">
        <v>1806</v>
      </c>
      <c r="I1813" s="3" t="s">
        <v>1804</v>
      </c>
      <c r="J1813" s="3" t="s">
        <v>31</v>
      </c>
      <c r="K1813" s="3" t="s">
        <v>1807</v>
      </c>
      <c r="L1813" s="3" t="s">
        <v>31</v>
      </c>
      <c r="M1813" t="b">
        <v>1</v>
      </c>
      <c r="N1813" s="3" t="s">
        <v>35</v>
      </c>
      <c r="O1813" s="3" t="s">
        <v>1804</v>
      </c>
      <c r="P1813" s="3" t="s">
        <v>1804</v>
      </c>
      <c r="Q1813" s="3" t="s">
        <v>1767</v>
      </c>
      <c r="R1813" s="3" t="s">
        <v>1808</v>
      </c>
      <c r="S1813" s="3"/>
      <c r="T1813" s="2"/>
      <c r="U1813" s="3" t="s">
        <v>1769</v>
      </c>
      <c r="V1813" s="3"/>
      <c r="W1813" s="3" t="s">
        <v>39</v>
      </c>
      <c r="X1813" s="3" t="s">
        <v>40</v>
      </c>
      <c r="Y1813" s="3"/>
      <c r="Z1813" s="3"/>
      <c r="AA1813" s="3" t="s">
        <v>41</v>
      </c>
    </row>
    <row r="1814" spans="1:27" x14ac:dyDescent="0.2">
      <c r="A1814" s="5">
        <v>4657</v>
      </c>
      <c r="C1814" s="3" t="s">
        <v>3197</v>
      </c>
      <c r="D1814" s="3" t="s">
        <v>3198</v>
      </c>
      <c r="E1814" s="3" t="s">
        <v>1804</v>
      </c>
      <c r="F1814" s="3" t="s">
        <v>1804</v>
      </c>
      <c r="G1814" s="3" t="s">
        <v>1805</v>
      </c>
      <c r="H1814" s="3" t="s">
        <v>1806</v>
      </c>
      <c r="I1814" s="3" t="s">
        <v>1804</v>
      </c>
      <c r="J1814" s="3" t="s">
        <v>31</v>
      </c>
      <c r="K1814" s="3" t="s">
        <v>1807</v>
      </c>
      <c r="L1814" s="3" t="s">
        <v>31</v>
      </c>
      <c r="M1814" t="b">
        <v>1</v>
      </c>
      <c r="N1814" s="3" t="s">
        <v>35</v>
      </c>
      <c r="O1814" s="3" t="s">
        <v>1804</v>
      </c>
      <c r="P1814" s="3" t="s">
        <v>1804</v>
      </c>
      <c r="Q1814" s="3" t="s">
        <v>1767</v>
      </c>
      <c r="R1814" s="3" t="s">
        <v>1808</v>
      </c>
      <c r="S1814" s="3"/>
      <c r="T1814" s="2"/>
      <c r="U1814" s="3" t="s">
        <v>1769</v>
      </c>
      <c r="V1814" s="3"/>
      <c r="W1814" s="3" t="s">
        <v>39</v>
      </c>
      <c r="X1814" s="3" t="s">
        <v>40</v>
      </c>
      <c r="Y1814" s="3"/>
      <c r="Z1814" s="3"/>
      <c r="AA1814" s="3" t="s">
        <v>41</v>
      </c>
    </row>
    <row r="1815" spans="1:27" x14ac:dyDescent="0.2">
      <c r="A1815" s="5">
        <v>4658</v>
      </c>
      <c r="C1815" s="3" t="s">
        <v>3199</v>
      </c>
      <c r="D1815" s="3" t="s">
        <v>3200</v>
      </c>
      <c r="E1815" s="3" t="s">
        <v>1804</v>
      </c>
      <c r="F1815" s="3" t="s">
        <v>1804</v>
      </c>
      <c r="G1815" s="3" t="s">
        <v>1805</v>
      </c>
      <c r="H1815" s="3" t="s">
        <v>1806</v>
      </c>
      <c r="I1815" s="3" t="s">
        <v>1804</v>
      </c>
      <c r="J1815" s="3" t="s">
        <v>31</v>
      </c>
      <c r="K1815" s="3" t="s">
        <v>1807</v>
      </c>
      <c r="L1815" s="3" t="s">
        <v>31</v>
      </c>
      <c r="M1815" t="b">
        <v>1</v>
      </c>
      <c r="N1815" s="3" t="s">
        <v>35</v>
      </c>
      <c r="O1815" s="3" t="s">
        <v>1804</v>
      </c>
      <c r="P1815" s="3" t="s">
        <v>1804</v>
      </c>
      <c r="Q1815" s="3" t="s">
        <v>1767</v>
      </c>
      <c r="R1815" s="3" t="s">
        <v>1808</v>
      </c>
      <c r="S1815" s="3"/>
      <c r="T1815" s="2"/>
      <c r="U1815" s="3" t="s">
        <v>1769</v>
      </c>
      <c r="V1815" s="3"/>
      <c r="W1815" s="3" t="s">
        <v>39</v>
      </c>
      <c r="X1815" s="3" t="s">
        <v>40</v>
      </c>
      <c r="Y1815" s="3"/>
      <c r="Z1815" s="3"/>
      <c r="AA1815" s="3" t="s">
        <v>41</v>
      </c>
    </row>
    <row r="1816" spans="1:27" x14ac:dyDescent="0.2">
      <c r="A1816" s="5">
        <v>4659</v>
      </c>
      <c r="C1816" s="3" t="s">
        <v>3201</v>
      </c>
      <c r="D1816" s="3" t="s">
        <v>3202</v>
      </c>
      <c r="E1816" s="3" t="s">
        <v>1804</v>
      </c>
      <c r="F1816" s="3" t="s">
        <v>1804</v>
      </c>
      <c r="G1816" s="3" t="s">
        <v>1805</v>
      </c>
      <c r="H1816" s="3" t="s">
        <v>1806</v>
      </c>
      <c r="I1816" s="3" t="s">
        <v>1804</v>
      </c>
      <c r="J1816" s="3" t="s">
        <v>31</v>
      </c>
      <c r="K1816" s="3" t="s">
        <v>1807</v>
      </c>
      <c r="L1816" s="3" t="s">
        <v>31</v>
      </c>
      <c r="M1816" t="b">
        <v>1</v>
      </c>
      <c r="N1816" s="3" t="s">
        <v>35</v>
      </c>
      <c r="O1816" s="3" t="s">
        <v>1804</v>
      </c>
      <c r="P1816" s="3" t="s">
        <v>1804</v>
      </c>
      <c r="Q1816" s="3" t="s">
        <v>1767</v>
      </c>
      <c r="R1816" s="3" t="s">
        <v>1808</v>
      </c>
      <c r="S1816" s="3"/>
      <c r="T1816" s="2"/>
      <c r="U1816" s="3" t="s">
        <v>1769</v>
      </c>
      <c r="V1816" s="3"/>
      <c r="W1816" s="3" t="s">
        <v>39</v>
      </c>
      <c r="X1816" s="3" t="s">
        <v>40</v>
      </c>
      <c r="Y1816" s="3"/>
      <c r="Z1816" s="3"/>
      <c r="AA1816" s="3" t="s">
        <v>41</v>
      </c>
    </row>
    <row r="1817" spans="1:27" x14ac:dyDescent="0.2">
      <c r="A1817" s="5">
        <v>4660</v>
      </c>
      <c r="C1817" s="3" t="s">
        <v>3203</v>
      </c>
      <c r="D1817" s="3" t="s">
        <v>3204</v>
      </c>
      <c r="E1817" s="3" t="s">
        <v>1804</v>
      </c>
      <c r="F1817" s="3" t="s">
        <v>1804</v>
      </c>
      <c r="G1817" s="3" t="s">
        <v>1805</v>
      </c>
      <c r="H1817" s="3" t="s">
        <v>1806</v>
      </c>
      <c r="I1817" s="3" t="s">
        <v>1804</v>
      </c>
      <c r="J1817" s="3" t="s">
        <v>31</v>
      </c>
      <c r="K1817" s="3" t="s">
        <v>1807</v>
      </c>
      <c r="L1817" s="3" t="s">
        <v>31</v>
      </c>
      <c r="M1817" t="b">
        <v>1</v>
      </c>
      <c r="N1817" s="3" t="s">
        <v>35</v>
      </c>
      <c r="O1817" s="3" t="s">
        <v>1804</v>
      </c>
      <c r="P1817" s="3" t="s">
        <v>1804</v>
      </c>
      <c r="Q1817" s="3" t="s">
        <v>1767</v>
      </c>
      <c r="R1817" s="3" t="s">
        <v>1808</v>
      </c>
      <c r="S1817" s="3"/>
      <c r="T1817" s="2"/>
      <c r="U1817" s="3" t="s">
        <v>1769</v>
      </c>
      <c r="V1817" s="3"/>
      <c r="W1817" s="3" t="s">
        <v>39</v>
      </c>
      <c r="X1817" s="3" t="s">
        <v>40</v>
      </c>
      <c r="Y1817" s="3"/>
      <c r="Z1817" s="3"/>
      <c r="AA1817" s="3" t="s">
        <v>41</v>
      </c>
    </row>
    <row r="1818" spans="1:27" x14ac:dyDescent="0.2">
      <c r="A1818" s="5">
        <v>4661</v>
      </c>
      <c r="C1818" s="3" t="s">
        <v>3205</v>
      </c>
      <c r="D1818" s="3" t="s">
        <v>3206</v>
      </c>
      <c r="E1818" s="3" t="s">
        <v>1804</v>
      </c>
      <c r="F1818" s="3" t="s">
        <v>1804</v>
      </c>
      <c r="G1818" s="3" t="s">
        <v>1805</v>
      </c>
      <c r="H1818" s="3" t="s">
        <v>1806</v>
      </c>
      <c r="I1818" s="3" t="s">
        <v>1804</v>
      </c>
      <c r="J1818" s="3" t="s">
        <v>31</v>
      </c>
      <c r="K1818" s="3" t="s">
        <v>1807</v>
      </c>
      <c r="L1818" s="3" t="s">
        <v>31</v>
      </c>
      <c r="M1818" t="b">
        <v>1</v>
      </c>
      <c r="N1818" s="3" t="s">
        <v>35</v>
      </c>
      <c r="O1818" s="3" t="s">
        <v>1804</v>
      </c>
      <c r="P1818" s="3" t="s">
        <v>1804</v>
      </c>
      <c r="Q1818" s="3" t="s">
        <v>1767</v>
      </c>
      <c r="R1818" s="3" t="s">
        <v>1808</v>
      </c>
      <c r="S1818" s="3"/>
      <c r="T1818" s="2"/>
      <c r="U1818" s="3" t="s">
        <v>1769</v>
      </c>
      <c r="V1818" s="3"/>
      <c r="W1818" s="3" t="s">
        <v>39</v>
      </c>
      <c r="X1818" s="3" t="s">
        <v>40</v>
      </c>
      <c r="Y1818" s="3"/>
      <c r="Z1818" s="3"/>
      <c r="AA1818" s="3" t="s">
        <v>41</v>
      </c>
    </row>
    <row r="1819" spans="1:27" x14ac:dyDescent="0.2">
      <c r="A1819" s="5">
        <v>4662</v>
      </c>
      <c r="C1819" s="3" t="s">
        <v>3207</v>
      </c>
      <c r="D1819" s="3" t="s">
        <v>3208</v>
      </c>
      <c r="E1819" s="3" t="s">
        <v>1804</v>
      </c>
      <c r="F1819" s="3" t="s">
        <v>1804</v>
      </c>
      <c r="G1819" s="3" t="s">
        <v>1805</v>
      </c>
      <c r="H1819" s="3" t="s">
        <v>1806</v>
      </c>
      <c r="I1819" s="3" t="s">
        <v>1804</v>
      </c>
      <c r="J1819" s="3" t="s">
        <v>31</v>
      </c>
      <c r="K1819" s="3" t="s">
        <v>1807</v>
      </c>
      <c r="L1819" s="3" t="s">
        <v>31</v>
      </c>
      <c r="M1819" t="b">
        <v>1</v>
      </c>
      <c r="N1819" s="3" t="s">
        <v>35</v>
      </c>
      <c r="O1819" s="3" t="s">
        <v>1804</v>
      </c>
      <c r="P1819" s="3" t="s">
        <v>1804</v>
      </c>
      <c r="Q1819" s="3" t="s">
        <v>1767</v>
      </c>
      <c r="R1819" s="3" t="s">
        <v>1808</v>
      </c>
      <c r="S1819" s="3"/>
      <c r="T1819" s="2"/>
      <c r="U1819" s="3" t="s">
        <v>1769</v>
      </c>
      <c r="V1819" s="3"/>
      <c r="W1819" s="3" t="s">
        <v>39</v>
      </c>
      <c r="X1819" s="3" t="s">
        <v>40</v>
      </c>
      <c r="Y1819" s="3"/>
      <c r="Z1819" s="3"/>
      <c r="AA1819" s="3" t="s">
        <v>41</v>
      </c>
    </row>
    <row r="1820" spans="1:27" x14ac:dyDescent="0.2">
      <c r="A1820" s="5">
        <v>4663</v>
      </c>
      <c r="C1820" s="3" t="s">
        <v>3209</v>
      </c>
      <c r="D1820" s="3" t="s">
        <v>3210</v>
      </c>
      <c r="E1820" s="3" t="s">
        <v>1804</v>
      </c>
      <c r="F1820" s="3" t="s">
        <v>1804</v>
      </c>
      <c r="G1820" s="3" t="s">
        <v>1805</v>
      </c>
      <c r="H1820" s="3" t="s">
        <v>1806</v>
      </c>
      <c r="I1820" s="3" t="s">
        <v>1804</v>
      </c>
      <c r="J1820" s="3" t="s">
        <v>31</v>
      </c>
      <c r="K1820" s="3" t="s">
        <v>1807</v>
      </c>
      <c r="L1820" s="3" t="s">
        <v>31</v>
      </c>
      <c r="M1820" t="b">
        <v>1</v>
      </c>
      <c r="N1820" s="3" t="s">
        <v>35</v>
      </c>
      <c r="O1820" s="3" t="s">
        <v>1804</v>
      </c>
      <c r="P1820" s="3" t="s">
        <v>1804</v>
      </c>
      <c r="Q1820" s="3" t="s">
        <v>1767</v>
      </c>
      <c r="R1820" s="3" t="s">
        <v>1808</v>
      </c>
      <c r="S1820" s="3"/>
      <c r="T1820" s="2"/>
      <c r="U1820" s="3" t="s">
        <v>1769</v>
      </c>
      <c r="V1820" s="3"/>
      <c r="W1820" s="3" t="s">
        <v>39</v>
      </c>
      <c r="X1820" s="3" t="s">
        <v>40</v>
      </c>
      <c r="Y1820" s="3"/>
      <c r="Z1820" s="3"/>
      <c r="AA1820" s="3" t="s">
        <v>41</v>
      </c>
    </row>
    <row r="1821" spans="1:27" x14ac:dyDescent="0.2">
      <c r="A1821" s="5">
        <v>4664</v>
      </c>
      <c r="C1821" s="3" t="s">
        <v>3211</v>
      </c>
      <c r="D1821" s="3" t="s">
        <v>3212</v>
      </c>
      <c r="E1821" s="3" t="s">
        <v>1804</v>
      </c>
      <c r="F1821" s="3" t="s">
        <v>1804</v>
      </c>
      <c r="G1821" s="3" t="s">
        <v>1805</v>
      </c>
      <c r="H1821" s="3" t="s">
        <v>1806</v>
      </c>
      <c r="I1821" s="3" t="s">
        <v>1804</v>
      </c>
      <c r="J1821" s="3" t="s">
        <v>31</v>
      </c>
      <c r="K1821" s="3" t="s">
        <v>1807</v>
      </c>
      <c r="L1821" s="3" t="s">
        <v>31</v>
      </c>
      <c r="M1821" t="b">
        <v>1</v>
      </c>
      <c r="N1821" s="3" t="s">
        <v>35</v>
      </c>
      <c r="O1821" s="3" t="s">
        <v>1804</v>
      </c>
      <c r="P1821" s="3" t="s">
        <v>1804</v>
      </c>
      <c r="Q1821" s="3" t="s">
        <v>1767</v>
      </c>
      <c r="R1821" s="3" t="s">
        <v>1808</v>
      </c>
      <c r="S1821" s="3"/>
      <c r="T1821" s="2"/>
      <c r="U1821" s="3" t="s">
        <v>1769</v>
      </c>
      <c r="V1821" s="3"/>
      <c r="W1821" s="3" t="s">
        <v>39</v>
      </c>
      <c r="X1821" s="3" t="s">
        <v>40</v>
      </c>
      <c r="Y1821" s="3"/>
      <c r="Z1821" s="3"/>
      <c r="AA1821" s="3" t="s">
        <v>41</v>
      </c>
    </row>
    <row r="1822" spans="1:27" x14ac:dyDescent="0.2">
      <c r="A1822" s="5">
        <v>4665</v>
      </c>
      <c r="C1822" s="3" t="s">
        <v>3213</v>
      </c>
      <c r="D1822" s="3" t="s">
        <v>3214</v>
      </c>
      <c r="E1822" s="3" t="s">
        <v>1804</v>
      </c>
      <c r="F1822" s="3" t="s">
        <v>1804</v>
      </c>
      <c r="G1822" s="3" t="s">
        <v>1805</v>
      </c>
      <c r="H1822" s="3" t="s">
        <v>1806</v>
      </c>
      <c r="I1822" s="3" t="s">
        <v>1804</v>
      </c>
      <c r="J1822" s="3" t="s">
        <v>31</v>
      </c>
      <c r="K1822" s="3" t="s">
        <v>1807</v>
      </c>
      <c r="L1822" s="3" t="s">
        <v>31</v>
      </c>
      <c r="M1822" t="b">
        <v>1</v>
      </c>
      <c r="N1822" s="3" t="s">
        <v>35</v>
      </c>
      <c r="O1822" s="3" t="s">
        <v>1804</v>
      </c>
      <c r="P1822" s="3" t="s">
        <v>1804</v>
      </c>
      <c r="Q1822" s="3" t="s">
        <v>1767</v>
      </c>
      <c r="R1822" s="3" t="s">
        <v>1808</v>
      </c>
      <c r="S1822" s="3"/>
      <c r="T1822" s="2"/>
      <c r="U1822" s="3" t="s">
        <v>1769</v>
      </c>
      <c r="V1822" s="3"/>
      <c r="W1822" s="3" t="s">
        <v>39</v>
      </c>
      <c r="X1822" s="3" t="s">
        <v>40</v>
      </c>
      <c r="Y1822" s="3"/>
      <c r="Z1822" s="3"/>
      <c r="AA1822" s="3" t="s">
        <v>41</v>
      </c>
    </row>
    <row r="1823" spans="1:27" x14ac:dyDescent="0.2">
      <c r="A1823" s="5">
        <v>4666</v>
      </c>
      <c r="C1823" s="3" t="s">
        <v>3215</v>
      </c>
      <c r="D1823" s="3" t="s">
        <v>3216</v>
      </c>
      <c r="E1823" s="3" t="s">
        <v>1804</v>
      </c>
      <c r="F1823" s="3" t="s">
        <v>1804</v>
      </c>
      <c r="G1823" s="3" t="s">
        <v>1805</v>
      </c>
      <c r="H1823" s="3" t="s">
        <v>1806</v>
      </c>
      <c r="I1823" s="3" t="s">
        <v>1804</v>
      </c>
      <c r="J1823" s="3" t="s">
        <v>31</v>
      </c>
      <c r="K1823" s="3" t="s">
        <v>1807</v>
      </c>
      <c r="L1823" s="3" t="s">
        <v>31</v>
      </c>
      <c r="M1823" t="b">
        <v>1</v>
      </c>
      <c r="N1823" s="3" t="s">
        <v>35</v>
      </c>
      <c r="O1823" s="3" t="s">
        <v>1804</v>
      </c>
      <c r="P1823" s="3" t="s">
        <v>1804</v>
      </c>
      <c r="Q1823" s="3" t="s">
        <v>1767</v>
      </c>
      <c r="R1823" s="3" t="s">
        <v>1808</v>
      </c>
      <c r="S1823" s="3"/>
      <c r="T1823" s="2"/>
      <c r="U1823" s="3" t="s">
        <v>1769</v>
      </c>
      <c r="V1823" s="3"/>
      <c r="W1823" s="3" t="s">
        <v>39</v>
      </c>
      <c r="X1823" s="3" t="s">
        <v>40</v>
      </c>
      <c r="Y1823" s="3"/>
      <c r="Z1823" s="3"/>
      <c r="AA1823" s="3" t="s">
        <v>41</v>
      </c>
    </row>
    <row r="1824" spans="1:27" x14ac:dyDescent="0.2">
      <c r="A1824" s="5">
        <v>4667</v>
      </c>
      <c r="C1824" s="3" t="s">
        <v>3217</v>
      </c>
      <c r="D1824" s="3" t="s">
        <v>3218</v>
      </c>
      <c r="E1824" s="3" t="s">
        <v>1804</v>
      </c>
      <c r="F1824" s="3" t="s">
        <v>1804</v>
      </c>
      <c r="G1824" s="3" t="s">
        <v>1805</v>
      </c>
      <c r="H1824" s="3" t="s">
        <v>1806</v>
      </c>
      <c r="I1824" s="3" t="s">
        <v>1804</v>
      </c>
      <c r="J1824" s="3" t="s">
        <v>31</v>
      </c>
      <c r="K1824" s="3" t="s">
        <v>1807</v>
      </c>
      <c r="L1824" s="3" t="s">
        <v>31</v>
      </c>
      <c r="M1824" t="b">
        <v>1</v>
      </c>
      <c r="N1824" s="3" t="s">
        <v>35</v>
      </c>
      <c r="O1824" s="3" t="s">
        <v>1804</v>
      </c>
      <c r="P1824" s="3" t="s">
        <v>1804</v>
      </c>
      <c r="Q1824" s="3" t="s">
        <v>1767</v>
      </c>
      <c r="R1824" s="3" t="s">
        <v>1808</v>
      </c>
      <c r="S1824" s="3"/>
      <c r="T1824" s="2"/>
      <c r="U1824" s="3" t="s">
        <v>1769</v>
      </c>
      <c r="V1824" s="3"/>
      <c r="W1824" s="3" t="s">
        <v>39</v>
      </c>
      <c r="X1824" s="3" t="s">
        <v>40</v>
      </c>
      <c r="Y1824" s="3"/>
      <c r="Z1824" s="3"/>
      <c r="AA1824" s="3" t="s">
        <v>41</v>
      </c>
    </row>
    <row r="1825" spans="1:27" x14ac:dyDescent="0.2">
      <c r="A1825" s="5">
        <v>4668</v>
      </c>
      <c r="C1825" s="3" t="s">
        <v>3219</v>
      </c>
      <c r="D1825" s="3" t="s">
        <v>3220</v>
      </c>
      <c r="E1825" s="3" t="s">
        <v>1804</v>
      </c>
      <c r="F1825" s="3" t="s">
        <v>1804</v>
      </c>
      <c r="G1825" s="3" t="s">
        <v>1805</v>
      </c>
      <c r="H1825" s="3" t="s">
        <v>1806</v>
      </c>
      <c r="I1825" s="3" t="s">
        <v>1804</v>
      </c>
      <c r="J1825" s="3" t="s">
        <v>31</v>
      </c>
      <c r="K1825" s="3" t="s">
        <v>1807</v>
      </c>
      <c r="L1825" s="3" t="s">
        <v>31</v>
      </c>
      <c r="M1825" t="b">
        <v>1</v>
      </c>
      <c r="N1825" s="3" t="s">
        <v>35</v>
      </c>
      <c r="O1825" s="3" t="s">
        <v>1804</v>
      </c>
      <c r="P1825" s="3" t="s">
        <v>1804</v>
      </c>
      <c r="Q1825" s="3" t="s">
        <v>1767</v>
      </c>
      <c r="R1825" s="3" t="s">
        <v>1808</v>
      </c>
      <c r="S1825" s="3"/>
      <c r="T1825" s="2"/>
      <c r="U1825" s="3" t="s">
        <v>1769</v>
      </c>
      <c r="V1825" s="3"/>
      <c r="W1825" s="3" t="s">
        <v>39</v>
      </c>
      <c r="X1825" s="3" t="s">
        <v>40</v>
      </c>
      <c r="Y1825" s="3"/>
      <c r="Z1825" s="3"/>
      <c r="AA1825" s="3" t="s">
        <v>41</v>
      </c>
    </row>
    <row r="1826" spans="1:27" x14ac:dyDescent="0.2">
      <c r="A1826" s="5">
        <v>4669</v>
      </c>
      <c r="C1826" s="3" t="s">
        <v>3221</v>
      </c>
      <c r="D1826" s="3" t="s">
        <v>3222</v>
      </c>
      <c r="E1826" s="3" t="s">
        <v>1804</v>
      </c>
      <c r="F1826" s="3" t="s">
        <v>1804</v>
      </c>
      <c r="G1826" s="3" t="s">
        <v>1805</v>
      </c>
      <c r="H1826" s="3" t="s">
        <v>1806</v>
      </c>
      <c r="I1826" s="3" t="s">
        <v>1804</v>
      </c>
      <c r="J1826" s="3" t="s">
        <v>31</v>
      </c>
      <c r="K1826" s="3" t="s">
        <v>1807</v>
      </c>
      <c r="L1826" s="3" t="s">
        <v>31</v>
      </c>
      <c r="M1826" t="b">
        <v>1</v>
      </c>
      <c r="N1826" s="3" t="s">
        <v>35</v>
      </c>
      <c r="O1826" s="3" t="s">
        <v>1804</v>
      </c>
      <c r="P1826" s="3" t="s">
        <v>1804</v>
      </c>
      <c r="Q1826" s="3" t="s">
        <v>1767</v>
      </c>
      <c r="R1826" s="3" t="s">
        <v>1808</v>
      </c>
      <c r="S1826" s="3"/>
      <c r="T1826" s="2"/>
      <c r="U1826" s="3" t="s">
        <v>1769</v>
      </c>
      <c r="V1826" s="3"/>
      <c r="W1826" s="3" t="s">
        <v>39</v>
      </c>
      <c r="X1826" s="3" t="s">
        <v>40</v>
      </c>
      <c r="Y1826" s="3"/>
      <c r="Z1826" s="3"/>
      <c r="AA1826" s="3" t="s">
        <v>41</v>
      </c>
    </row>
    <row r="1827" spans="1:27" x14ac:dyDescent="0.2">
      <c r="A1827" s="5">
        <v>4670</v>
      </c>
      <c r="C1827" s="3" t="s">
        <v>3223</v>
      </c>
      <c r="D1827" s="3" t="s">
        <v>3224</v>
      </c>
      <c r="E1827" s="3" t="s">
        <v>1804</v>
      </c>
      <c r="F1827" s="3" t="s">
        <v>1804</v>
      </c>
      <c r="G1827" s="3" t="s">
        <v>1805</v>
      </c>
      <c r="H1827" s="3" t="s">
        <v>1806</v>
      </c>
      <c r="I1827" s="3" t="s">
        <v>1804</v>
      </c>
      <c r="J1827" s="3" t="s">
        <v>31</v>
      </c>
      <c r="K1827" s="3" t="s">
        <v>1807</v>
      </c>
      <c r="L1827" s="3" t="s">
        <v>31</v>
      </c>
      <c r="M1827" t="b">
        <v>1</v>
      </c>
      <c r="N1827" s="3" t="s">
        <v>35</v>
      </c>
      <c r="O1827" s="3" t="s">
        <v>1804</v>
      </c>
      <c r="P1827" s="3" t="s">
        <v>1804</v>
      </c>
      <c r="Q1827" s="3" t="s">
        <v>1767</v>
      </c>
      <c r="R1827" s="3" t="s">
        <v>1808</v>
      </c>
      <c r="S1827" s="3"/>
      <c r="T1827" s="2"/>
      <c r="U1827" s="3" t="s">
        <v>1769</v>
      </c>
      <c r="V1827" s="3"/>
      <c r="W1827" s="3" t="s">
        <v>39</v>
      </c>
      <c r="X1827" s="3" t="s">
        <v>40</v>
      </c>
      <c r="Y1827" s="3"/>
      <c r="Z1827" s="3"/>
      <c r="AA1827" s="3" t="s">
        <v>41</v>
      </c>
    </row>
    <row r="1828" spans="1:27" x14ac:dyDescent="0.2">
      <c r="A1828" s="5">
        <v>4671</v>
      </c>
      <c r="C1828" s="3" t="s">
        <v>3225</v>
      </c>
      <c r="D1828" s="3" t="s">
        <v>3226</v>
      </c>
      <c r="E1828" s="3" t="s">
        <v>1804</v>
      </c>
      <c r="F1828" s="3" t="s">
        <v>1804</v>
      </c>
      <c r="G1828" s="3" t="s">
        <v>1805</v>
      </c>
      <c r="H1828" s="3" t="s">
        <v>1806</v>
      </c>
      <c r="I1828" s="3" t="s">
        <v>1804</v>
      </c>
      <c r="J1828" s="3" t="s">
        <v>31</v>
      </c>
      <c r="K1828" s="3" t="s">
        <v>1807</v>
      </c>
      <c r="L1828" s="3" t="s">
        <v>31</v>
      </c>
      <c r="M1828" t="b">
        <v>1</v>
      </c>
      <c r="N1828" s="3" t="s">
        <v>35</v>
      </c>
      <c r="O1828" s="3" t="s">
        <v>1804</v>
      </c>
      <c r="P1828" s="3" t="s">
        <v>1804</v>
      </c>
      <c r="Q1828" s="3" t="s">
        <v>1767</v>
      </c>
      <c r="R1828" s="3" t="s">
        <v>1808</v>
      </c>
      <c r="S1828" s="3"/>
      <c r="T1828" s="2"/>
      <c r="U1828" s="3" t="s">
        <v>1769</v>
      </c>
      <c r="V1828" s="3"/>
      <c r="W1828" s="3" t="s">
        <v>39</v>
      </c>
      <c r="X1828" s="3" t="s">
        <v>40</v>
      </c>
      <c r="Y1828" s="3"/>
      <c r="Z1828" s="3"/>
      <c r="AA1828" s="3" t="s">
        <v>41</v>
      </c>
    </row>
    <row r="1829" spans="1:27" x14ac:dyDescent="0.2">
      <c r="A1829" s="5">
        <v>4672</v>
      </c>
      <c r="C1829" s="3" t="s">
        <v>3227</v>
      </c>
      <c r="D1829" s="3" t="s">
        <v>3228</v>
      </c>
      <c r="E1829" s="3" t="s">
        <v>1804</v>
      </c>
      <c r="F1829" s="3" t="s">
        <v>1804</v>
      </c>
      <c r="G1829" s="3" t="s">
        <v>1805</v>
      </c>
      <c r="H1829" s="3" t="s">
        <v>1806</v>
      </c>
      <c r="I1829" s="3" t="s">
        <v>1804</v>
      </c>
      <c r="J1829" s="3" t="s">
        <v>31</v>
      </c>
      <c r="K1829" s="3" t="s">
        <v>1807</v>
      </c>
      <c r="L1829" s="3" t="s">
        <v>31</v>
      </c>
      <c r="M1829" t="b">
        <v>1</v>
      </c>
      <c r="N1829" s="3" t="s">
        <v>35</v>
      </c>
      <c r="O1829" s="3" t="s">
        <v>1804</v>
      </c>
      <c r="P1829" s="3" t="s">
        <v>1804</v>
      </c>
      <c r="Q1829" s="3" t="s">
        <v>1767</v>
      </c>
      <c r="R1829" s="3" t="s">
        <v>1808</v>
      </c>
      <c r="S1829" s="3"/>
      <c r="T1829" s="2"/>
      <c r="U1829" s="3" t="s">
        <v>1769</v>
      </c>
      <c r="V1829" s="3"/>
      <c r="W1829" s="3" t="s">
        <v>39</v>
      </c>
      <c r="X1829" s="3" t="s">
        <v>40</v>
      </c>
      <c r="Y1829" s="3"/>
      <c r="Z1829" s="3"/>
      <c r="AA1829" s="3" t="s">
        <v>41</v>
      </c>
    </row>
    <row r="1830" spans="1:27" x14ac:dyDescent="0.2">
      <c r="A1830" s="5">
        <v>4673</v>
      </c>
      <c r="C1830" s="3" t="s">
        <v>3229</v>
      </c>
      <c r="D1830" s="3" t="s">
        <v>3230</v>
      </c>
      <c r="E1830" s="3" t="s">
        <v>1804</v>
      </c>
      <c r="F1830" s="3" t="s">
        <v>1804</v>
      </c>
      <c r="G1830" s="3" t="s">
        <v>1805</v>
      </c>
      <c r="H1830" s="3" t="s">
        <v>1806</v>
      </c>
      <c r="I1830" s="3" t="s">
        <v>1804</v>
      </c>
      <c r="J1830" s="3" t="s">
        <v>31</v>
      </c>
      <c r="K1830" s="3" t="s">
        <v>1807</v>
      </c>
      <c r="L1830" s="3" t="s">
        <v>31</v>
      </c>
      <c r="M1830" t="b">
        <v>1</v>
      </c>
      <c r="N1830" s="3" t="s">
        <v>35</v>
      </c>
      <c r="O1830" s="3" t="s">
        <v>1804</v>
      </c>
      <c r="P1830" s="3" t="s">
        <v>1804</v>
      </c>
      <c r="Q1830" s="3" t="s">
        <v>1767</v>
      </c>
      <c r="R1830" s="3" t="s">
        <v>1808</v>
      </c>
      <c r="S1830" s="3"/>
      <c r="T1830" s="2"/>
      <c r="U1830" s="3" t="s">
        <v>1769</v>
      </c>
      <c r="V1830" s="3"/>
      <c r="W1830" s="3" t="s">
        <v>39</v>
      </c>
      <c r="X1830" s="3" t="s">
        <v>40</v>
      </c>
      <c r="Y1830" s="3"/>
      <c r="Z1830" s="3"/>
      <c r="AA1830" s="3" t="s">
        <v>41</v>
      </c>
    </row>
    <row r="1831" spans="1:27" x14ac:dyDescent="0.2">
      <c r="A1831" s="5">
        <v>4674</v>
      </c>
      <c r="C1831" s="3"/>
      <c r="D1831" s="3" t="s">
        <v>3231</v>
      </c>
      <c r="E1831" s="3" t="s">
        <v>1804</v>
      </c>
      <c r="F1831" s="3" t="s">
        <v>1804</v>
      </c>
      <c r="G1831" s="3" t="s">
        <v>1805</v>
      </c>
      <c r="H1831" s="3" t="s">
        <v>1806</v>
      </c>
      <c r="I1831" s="3" t="s">
        <v>1804</v>
      </c>
      <c r="J1831" s="3" t="s">
        <v>31</v>
      </c>
      <c r="K1831" s="3" t="s">
        <v>1807</v>
      </c>
      <c r="L1831" s="3" t="s">
        <v>31</v>
      </c>
      <c r="M1831" t="b">
        <v>1</v>
      </c>
      <c r="N1831" s="3" t="s">
        <v>35</v>
      </c>
      <c r="O1831" s="3" t="s">
        <v>1804</v>
      </c>
      <c r="P1831" s="3" t="s">
        <v>1804</v>
      </c>
      <c r="Q1831" s="3" t="s">
        <v>1767</v>
      </c>
      <c r="R1831" s="3" t="s">
        <v>1808</v>
      </c>
      <c r="S1831" s="3"/>
      <c r="T1831" s="2"/>
      <c r="U1831" s="3" t="s">
        <v>1769</v>
      </c>
      <c r="V1831" s="3"/>
      <c r="W1831" s="3" t="s">
        <v>39</v>
      </c>
      <c r="X1831" s="3" t="s">
        <v>40</v>
      </c>
      <c r="Y1831" s="3"/>
      <c r="Z1831" s="3"/>
      <c r="AA1831" s="3" t="s">
        <v>41</v>
      </c>
    </row>
    <row r="1832" spans="1:27" x14ac:dyDescent="0.2">
      <c r="A1832" s="5">
        <v>4675</v>
      </c>
      <c r="C1832" s="3" t="s">
        <v>3232</v>
      </c>
      <c r="D1832" s="3" t="s">
        <v>3233</v>
      </c>
      <c r="E1832" s="3" t="s">
        <v>1775</v>
      </c>
      <c r="F1832" s="3" t="s">
        <v>1775</v>
      </c>
      <c r="G1832" s="3" t="s">
        <v>1763</v>
      </c>
      <c r="H1832" s="3" t="s">
        <v>3234</v>
      </c>
      <c r="I1832" s="3" t="s">
        <v>1765</v>
      </c>
      <c r="J1832" s="3" t="s">
        <v>31</v>
      </c>
      <c r="K1832" s="3" t="s">
        <v>1766</v>
      </c>
      <c r="L1832" s="3" t="s">
        <v>31</v>
      </c>
      <c r="M1832" t="b">
        <v>1</v>
      </c>
      <c r="N1832" s="3" t="s">
        <v>35</v>
      </c>
      <c r="O1832" s="3" t="s">
        <v>1775</v>
      </c>
      <c r="P1832" s="3" t="s">
        <v>1775</v>
      </c>
      <c r="Q1832" s="3" t="s">
        <v>1767</v>
      </c>
      <c r="R1832" s="3" t="s">
        <v>1768</v>
      </c>
      <c r="S1832" s="3"/>
      <c r="T1832" s="2"/>
      <c r="U1832" s="3" t="s">
        <v>1769</v>
      </c>
      <c r="V1832" s="3"/>
      <c r="W1832" s="3" t="s">
        <v>39</v>
      </c>
      <c r="X1832" s="3" t="s">
        <v>40</v>
      </c>
      <c r="Y1832" s="3"/>
      <c r="Z1832" s="3"/>
      <c r="AA1832" s="3" t="s">
        <v>41</v>
      </c>
    </row>
    <row r="1833" spans="1:27" x14ac:dyDescent="0.2">
      <c r="A1833" s="5">
        <v>4676</v>
      </c>
      <c r="C1833" s="3"/>
      <c r="D1833" s="3" t="s">
        <v>3235</v>
      </c>
      <c r="E1833" s="3" t="s">
        <v>91</v>
      </c>
      <c r="F1833" s="3" t="s">
        <v>92</v>
      </c>
      <c r="G1833" s="3" t="s">
        <v>742</v>
      </c>
      <c r="H1833" s="3" t="s">
        <v>32</v>
      </c>
      <c r="I1833" s="3" t="s">
        <v>742</v>
      </c>
      <c r="J1833" s="3" t="s">
        <v>81</v>
      </c>
      <c r="K1833" s="3" t="s">
        <v>743</v>
      </c>
      <c r="L1833" s="3" t="s">
        <v>95</v>
      </c>
      <c r="M1833" t="b">
        <v>1</v>
      </c>
      <c r="N1833" s="3" t="s">
        <v>84</v>
      </c>
      <c r="O1833" s="3" t="s">
        <v>92</v>
      </c>
      <c r="P1833" s="3" t="s">
        <v>92</v>
      </c>
      <c r="Q1833" s="3" t="s">
        <v>36</v>
      </c>
      <c r="R1833" s="3" t="s">
        <v>74</v>
      </c>
      <c r="S1833" s="3"/>
      <c r="T1833" s="2">
        <v>4130</v>
      </c>
      <c r="U1833" s="3" t="s">
        <v>95</v>
      </c>
      <c r="V1833" s="3"/>
      <c r="W1833" s="3" t="s">
        <v>39</v>
      </c>
      <c r="X1833" s="3" t="s">
        <v>40</v>
      </c>
      <c r="Y1833" s="3"/>
      <c r="Z1833" s="3"/>
      <c r="AA1833" s="3" t="s">
        <v>41</v>
      </c>
    </row>
    <row r="1834" spans="1:27" x14ac:dyDescent="0.2">
      <c r="A1834" s="5">
        <v>4677</v>
      </c>
      <c r="B1834">
        <v>39791</v>
      </c>
      <c r="C1834" s="3"/>
      <c r="D1834" s="3" t="s">
        <v>3236</v>
      </c>
      <c r="E1834" s="3" t="s">
        <v>91</v>
      </c>
      <c r="F1834" s="3" t="s">
        <v>92</v>
      </c>
      <c r="G1834" s="3" t="s">
        <v>959</v>
      </c>
      <c r="H1834" s="3" t="s">
        <v>256</v>
      </c>
      <c r="I1834" s="3" t="s">
        <v>959</v>
      </c>
      <c r="J1834" s="3" t="s">
        <v>81</v>
      </c>
      <c r="K1834" s="3" t="s">
        <v>258</v>
      </c>
      <c r="L1834" s="3" t="s">
        <v>95</v>
      </c>
      <c r="M1834" t="b">
        <v>1</v>
      </c>
      <c r="N1834" s="3" t="s">
        <v>84</v>
      </c>
      <c r="O1834" s="3" t="s">
        <v>92</v>
      </c>
      <c r="P1834" s="3" t="s">
        <v>92</v>
      </c>
      <c r="Q1834" s="3" t="s">
        <v>36</v>
      </c>
      <c r="R1834" s="3" t="s">
        <v>74</v>
      </c>
      <c r="S1834" s="3"/>
      <c r="T1834" s="2">
        <v>4092</v>
      </c>
      <c r="U1834" s="3" t="s">
        <v>95</v>
      </c>
      <c r="V1834" s="3"/>
      <c r="W1834" s="3" t="s">
        <v>39</v>
      </c>
      <c r="X1834" s="3" t="s">
        <v>40</v>
      </c>
      <c r="Y1834" s="3"/>
      <c r="Z1834" s="3"/>
      <c r="AA1834" s="3" t="s">
        <v>41</v>
      </c>
    </row>
    <row r="1835" spans="1:27" x14ac:dyDescent="0.2">
      <c r="A1835" s="5">
        <v>4678</v>
      </c>
      <c r="B1835">
        <v>39408</v>
      </c>
      <c r="C1835" s="3"/>
      <c r="D1835" s="3" t="s">
        <v>3237</v>
      </c>
      <c r="E1835" s="3" t="s">
        <v>91</v>
      </c>
      <c r="F1835" s="3" t="s">
        <v>92</v>
      </c>
      <c r="G1835" s="3" t="s">
        <v>959</v>
      </c>
      <c r="H1835" s="3" t="s">
        <v>256</v>
      </c>
      <c r="I1835" s="3" t="s">
        <v>959</v>
      </c>
      <c r="J1835" s="3" t="s">
        <v>81</v>
      </c>
      <c r="K1835" s="3" t="s">
        <v>258</v>
      </c>
      <c r="L1835" s="3" t="s">
        <v>95</v>
      </c>
      <c r="M1835" t="b">
        <v>1</v>
      </c>
      <c r="N1835" s="3" t="s">
        <v>84</v>
      </c>
      <c r="O1835" s="3" t="s">
        <v>92</v>
      </c>
      <c r="P1835" s="3" t="s">
        <v>92</v>
      </c>
      <c r="Q1835" s="3" t="s">
        <v>36</v>
      </c>
      <c r="R1835" s="3" t="s">
        <v>74</v>
      </c>
      <c r="S1835" s="3" t="s">
        <v>393</v>
      </c>
      <c r="T1835" s="2">
        <v>4092</v>
      </c>
      <c r="U1835" s="3" t="s">
        <v>95</v>
      </c>
      <c r="V1835" s="3"/>
      <c r="W1835" s="3" t="s">
        <v>39</v>
      </c>
      <c r="X1835" s="3" t="s">
        <v>40</v>
      </c>
      <c r="Y1835" s="3"/>
      <c r="Z1835" s="3"/>
      <c r="AA1835" s="3" t="s">
        <v>41</v>
      </c>
    </row>
    <row r="1836" spans="1:27" x14ac:dyDescent="0.2">
      <c r="A1836" s="5">
        <v>4679</v>
      </c>
      <c r="B1836">
        <v>40357</v>
      </c>
      <c r="C1836" s="3"/>
      <c r="D1836" s="3" t="s">
        <v>3238</v>
      </c>
      <c r="E1836" s="3" t="s">
        <v>91</v>
      </c>
      <c r="F1836" s="3" t="s">
        <v>92</v>
      </c>
      <c r="G1836" s="3" t="s">
        <v>224</v>
      </c>
      <c r="H1836" s="3" t="s">
        <v>256</v>
      </c>
      <c r="I1836" s="3" t="s">
        <v>224</v>
      </c>
      <c r="J1836" s="3" t="s">
        <v>48</v>
      </c>
      <c r="K1836" s="3" t="s">
        <v>225</v>
      </c>
      <c r="L1836" s="3" t="s">
        <v>95</v>
      </c>
      <c r="M1836" t="b">
        <v>1</v>
      </c>
      <c r="N1836" s="3" t="s">
        <v>84</v>
      </c>
      <c r="O1836" s="3" t="s">
        <v>92</v>
      </c>
      <c r="P1836" s="3" t="s">
        <v>92</v>
      </c>
      <c r="Q1836" s="3" t="s">
        <v>36</v>
      </c>
      <c r="R1836" s="3" t="s">
        <v>74</v>
      </c>
      <c r="S1836" s="3"/>
      <c r="T1836" s="2"/>
      <c r="U1836" s="3" t="s">
        <v>814</v>
      </c>
      <c r="V1836" s="3"/>
      <c r="W1836" s="3" t="s">
        <v>39</v>
      </c>
      <c r="X1836" s="3" t="s">
        <v>40</v>
      </c>
      <c r="Y1836" s="3"/>
      <c r="Z1836" s="3"/>
      <c r="AA1836" s="3" t="s">
        <v>41</v>
      </c>
    </row>
    <row r="1837" spans="1:27" x14ac:dyDescent="0.2">
      <c r="A1837" s="5">
        <v>4680</v>
      </c>
      <c r="B1837">
        <v>39371</v>
      </c>
      <c r="C1837" s="3"/>
      <c r="D1837" s="3" t="s">
        <v>3239</v>
      </c>
      <c r="E1837" s="3" t="s">
        <v>91</v>
      </c>
      <c r="F1837" s="3" t="s">
        <v>92</v>
      </c>
      <c r="G1837" s="3" t="s">
        <v>224</v>
      </c>
      <c r="H1837" s="3" t="s">
        <v>256</v>
      </c>
      <c r="I1837" s="3" t="s">
        <v>224</v>
      </c>
      <c r="J1837" s="3" t="s">
        <v>48</v>
      </c>
      <c r="K1837" s="3" t="s">
        <v>225</v>
      </c>
      <c r="L1837" s="3" t="s">
        <v>95</v>
      </c>
      <c r="M1837" t="b">
        <v>1</v>
      </c>
      <c r="N1837" s="3" t="s">
        <v>84</v>
      </c>
      <c r="O1837" s="3" t="s">
        <v>92</v>
      </c>
      <c r="P1837" s="3" t="s">
        <v>92</v>
      </c>
      <c r="Q1837" s="3" t="s">
        <v>36</v>
      </c>
      <c r="R1837" s="3" t="s">
        <v>74</v>
      </c>
      <c r="S1837" s="3"/>
      <c r="T1837" s="2"/>
      <c r="U1837" s="3" t="s">
        <v>814</v>
      </c>
      <c r="V1837" s="3"/>
      <c r="W1837" s="3" t="s">
        <v>39</v>
      </c>
      <c r="X1837" s="3" t="s">
        <v>40</v>
      </c>
      <c r="Y1837" s="3"/>
      <c r="Z1837" s="3"/>
      <c r="AA1837" s="3" t="s">
        <v>41</v>
      </c>
    </row>
    <row r="1838" spans="1:27" x14ac:dyDescent="0.2">
      <c r="A1838" s="5">
        <v>4681</v>
      </c>
      <c r="B1838">
        <v>39593</v>
      </c>
      <c r="C1838" s="3"/>
      <c r="D1838" s="3" t="s">
        <v>3240</v>
      </c>
      <c r="E1838" s="3" t="s">
        <v>91</v>
      </c>
      <c r="F1838" s="3" t="s">
        <v>92</v>
      </c>
      <c r="G1838" s="3" t="s">
        <v>959</v>
      </c>
      <c r="H1838" s="3" t="s">
        <v>256</v>
      </c>
      <c r="I1838" s="3" t="s">
        <v>959</v>
      </c>
      <c r="J1838" s="3" t="s">
        <v>81</v>
      </c>
      <c r="K1838" s="3" t="s">
        <v>258</v>
      </c>
      <c r="L1838" s="3" t="s">
        <v>95</v>
      </c>
      <c r="M1838" t="b">
        <v>1</v>
      </c>
      <c r="N1838" s="3" t="s">
        <v>84</v>
      </c>
      <c r="O1838" s="3" t="s">
        <v>92</v>
      </c>
      <c r="P1838" s="3" t="s">
        <v>92</v>
      </c>
      <c r="Q1838" s="3" t="s">
        <v>36</v>
      </c>
      <c r="R1838" s="3" t="s">
        <v>74</v>
      </c>
      <c r="S1838" s="3"/>
      <c r="T1838" s="2"/>
      <c r="U1838" s="3" t="s">
        <v>95</v>
      </c>
      <c r="V1838" s="3"/>
      <c r="W1838" s="3" t="s">
        <v>39</v>
      </c>
      <c r="X1838" s="3" t="s">
        <v>40</v>
      </c>
      <c r="Y1838" s="3"/>
      <c r="Z1838" s="3"/>
      <c r="AA1838" s="3" t="s">
        <v>41</v>
      </c>
    </row>
    <row r="1839" spans="1:27" x14ac:dyDescent="0.2">
      <c r="A1839" s="5">
        <v>4682</v>
      </c>
      <c r="C1839" s="3" t="s">
        <v>3241</v>
      </c>
      <c r="D1839" s="3" t="s">
        <v>3242</v>
      </c>
      <c r="E1839" s="3" t="s">
        <v>91</v>
      </c>
      <c r="F1839" s="3" t="s">
        <v>92</v>
      </c>
      <c r="G1839" s="3" t="s">
        <v>959</v>
      </c>
      <c r="H1839" s="3" t="s">
        <v>256</v>
      </c>
      <c r="I1839" s="3" t="s">
        <v>959</v>
      </c>
      <c r="J1839" s="3" t="s">
        <v>81</v>
      </c>
      <c r="K1839" s="3" t="s">
        <v>258</v>
      </c>
      <c r="L1839" s="3" t="s">
        <v>95</v>
      </c>
      <c r="M1839" t="b">
        <v>1</v>
      </c>
      <c r="N1839" s="3" t="s">
        <v>84</v>
      </c>
      <c r="O1839" s="3" t="s">
        <v>92</v>
      </c>
      <c r="P1839" s="3" t="s">
        <v>92</v>
      </c>
      <c r="Q1839" s="3" t="s">
        <v>36</v>
      </c>
      <c r="R1839" s="3" t="s">
        <v>74</v>
      </c>
      <c r="S1839" s="3"/>
      <c r="T1839" s="2"/>
      <c r="U1839" s="3" t="s">
        <v>95</v>
      </c>
      <c r="V1839" s="3"/>
      <c r="W1839" s="3" t="s">
        <v>39</v>
      </c>
      <c r="X1839" s="3" t="s">
        <v>40</v>
      </c>
      <c r="Y1839" s="3"/>
      <c r="Z1839" s="3"/>
      <c r="AA1839" s="3" t="s">
        <v>41</v>
      </c>
    </row>
    <row r="1840" spans="1:27" x14ac:dyDescent="0.2">
      <c r="A1840" s="5">
        <v>4683</v>
      </c>
      <c r="B1840">
        <v>41913</v>
      </c>
      <c r="C1840" s="3" t="s">
        <v>3243</v>
      </c>
      <c r="D1840" s="3" t="s">
        <v>3244</v>
      </c>
      <c r="E1840" s="3" t="s">
        <v>57</v>
      </c>
      <c r="F1840" s="3" t="s">
        <v>58</v>
      </c>
      <c r="G1840" s="3" t="s">
        <v>31</v>
      </c>
      <c r="H1840" s="3" t="s">
        <v>60</v>
      </c>
      <c r="I1840" s="3" t="s">
        <v>57</v>
      </c>
      <c r="J1840" s="3" t="s">
        <v>31</v>
      </c>
      <c r="K1840" s="3" t="s">
        <v>34</v>
      </c>
      <c r="L1840" s="3" t="s">
        <v>31</v>
      </c>
      <c r="M1840" t="b">
        <v>1</v>
      </c>
      <c r="N1840" s="3" t="s">
        <v>35</v>
      </c>
      <c r="O1840" s="3" t="s">
        <v>58</v>
      </c>
      <c r="P1840" s="3" t="s">
        <v>61</v>
      </c>
      <c r="Q1840" s="3" t="s">
        <v>62</v>
      </c>
      <c r="R1840" s="3" t="s">
        <v>63</v>
      </c>
      <c r="S1840" s="3" t="s">
        <v>1940</v>
      </c>
      <c r="T1840" s="2">
        <v>2072</v>
      </c>
      <c r="U1840" s="3" t="s">
        <v>31</v>
      </c>
      <c r="V1840" s="3" t="s">
        <v>1941</v>
      </c>
      <c r="W1840" s="3" t="s">
        <v>39</v>
      </c>
      <c r="X1840" s="3" t="s">
        <v>40</v>
      </c>
      <c r="Y1840" s="3" t="s">
        <v>1942</v>
      </c>
      <c r="Z1840" s="3"/>
      <c r="AA1840" s="3" t="s">
        <v>41</v>
      </c>
    </row>
    <row r="1841" spans="1:27" x14ac:dyDescent="0.2">
      <c r="A1841" s="5">
        <v>4684</v>
      </c>
      <c r="C1841" s="3" t="s">
        <v>3245</v>
      </c>
      <c r="D1841" s="3" t="s">
        <v>3246</v>
      </c>
      <c r="E1841" s="3" t="s">
        <v>57</v>
      </c>
      <c r="F1841" s="3" t="s">
        <v>58</v>
      </c>
      <c r="G1841" s="3" t="s">
        <v>31</v>
      </c>
      <c r="H1841" s="3" t="s">
        <v>60</v>
      </c>
      <c r="I1841" s="3" t="s">
        <v>57</v>
      </c>
      <c r="J1841" s="3" t="s">
        <v>31</v>
      </c>
      <c r="K1841" s="3" t="s">
        <v>34</v>
      </c>
      <c r="L1841" s="3" t="s">
        <v>31</v>
      </c>
      <c r="M1841" t="b">
        <v>1</v>
      </c>
      <c r="N1841" s="3" t="s">
        <v>35</v>
      </c>
      <c r="O1841" s="3" t="s">
        <v>58</v>
      </c>
      <c r="P1841" s="3" t="s">
        <v>61</v>
      </c>
      <c r="Q1841" s="3" t="s">
        <v>62</v>
      </c>
      <c r="R1841" s="3" t="s">
        <v>63</v>
      </c>
      <c r="S1841" s="3"/>
      <c r="T1841" s="2">
        <v>2072</v>
      </c>
      <c r="U1841" s="3" t="s">
        <v>31</v>
      </c>
      <c r="V1841" s="3"/>
      <c r="W1841" s="3" t="s">
        <v>39</v>
      </c>
      <c r="X1841" s="3" t="s">
        <v>40</v>
      </c>
      <c r="Y1841" s="3"/>
      <c r="Z1841" s="3"/>
      <c r="AA1841" s="3" t="s">
        <v>41</v>
      </c>
    </row>
    <row r="1842" spans="1:27" x14ac:dyDescent="0.2">
      <c r="A1842" s="5">
        <v>4685</v>
      </c>
      <c r="C1842" s="3"/>
      <c r="D1842" s="3" t="s">
        <v>3247</v>
      </c>
      <c r="E1842" s="3" t="s">
        <v>57</v>
      </c>
      <c r="F1842" s="3" t="s">
        <v>58</v>
      </c>
      <c r="G1842" s="3" t="s">
        <v>31</v>
      </c>
      <c r="H1842" s="3" t="s">
        <v>60</v>
      </c>
      <c r="I1842" s="3" t="s">
        <v>57</v>
      </c>
      <c r="J1842" s="3" t="s">
        <v>31</v>
      </c>
      <c r="K1842" s="3" t="s">
        <v>34</v>
      </c>
      <c r="L1842" s="3" t="s">
        <v>31</v>
      </c>
      <c r="M1842" t="b">
        <v>1</v>
      </c>
      <c r="N1842" s="3" t="s">
        <v>35</v>
      </c>
      <c r="O1842" s="3" t="s">
        <v>58</v>
      </c>
      <c r="P1842" s="3" t="s">
        <v>61</v>
      </c>
      <c r="Q1842" s="3" t="s">
        <v>62</v>
      </c>
      <c r="R1842" s="3" t="s">
        <v>63</v>
      </c>
      <c r="S1842" s="3"/>
      <c r="T1842" s="2">
        <v>2072</v>
      </c>
      <c r="U1842" s="3" t="s">
        <v>31</v>
      </c>
      <c r="V1842" s="3"/>
      <c r="W1842" s="3" t="s">
        <v>39</v>
      </c>
      <c r="X1842" s="3" t="s">
        <v>40</v>
      </c>
      <c r="Y1842" s="3"/>
      <c r="Z1842" s="3"/>
      <c r="AA1842" s="3" t="s">
        <v>41</v>
      </c>
    </row>
    <row r="1843" spans="1:27" x14ac:dyDescent="0.2">
      <c r="A1843" s="5">
        <v>4686</v>
      </c>
      <c r="C1843" s="3" t="s">
        <v>3248</v>
      </c>
      <c r="D1843" s="3" t="s">
        <v>3249</v>
      </c>
      <c r="E1843" s="3" t="s">
        <v>57</v>
      </c>
      <c r="F1843" s="3" t="s">
        <v>58</v>
      </c>
      <c r="G1843" s="3" t="s">
        <v>31</v>
      </c>
      <c r="H1843" s="3" t="s">
        <v>60</v>
      </c>
      <c r="I1843" s="3" t="s">
        <v>57</v>
      </c>
      <c r="J1843" s="3" t="s">
        <v>31</v>
      </c>
      <c r="K1843" s="3" t="s">
        <v>34</v>
      </c>
      <c r="L1843" s="3" t="s">
        <v>31</v>
      </c>
      <c r="M1843" t="b">
        <v>1</v>
      </c>
      <c r="N1843" s="3" t="s">
        <v>35</v>
      </c>
      <c r="O1843" s="3" t="s">
        <v>58</v>
      </c>
      <c r="P1843" s="3" t="s">
        <v>61</v>
      </c>
      <c r="Q1843" s="3" t="s">
        <v>62</v>
      </c>
      <c r="R1843" s="3" t="s">
        <v>63</v>
      </c>
      <c r="S1843" s="3"/>
      <c r="T1843" s="2">
        <v>2072</v>
      </c>
      <c r="U1843" s="3" t="s">
        <v>31</v>
      </c>
      <c r="V1843" s="3"/>
      <c r="W1843" s="3" t="s">
        <v>39</v>
      </c>
      <c r="X1843" s="3" t="s">
        <v>40</v>
      </c>
      <c r="Y1843" s="3"/>
      <c r="Z1843" s="3"/>
      <c r="AA1843" s="3" t="s">
        <v>41</v>
      </c>
    </row>
    <row r="1844" spans="1:27" x14ac:dyDescent="0.2">
      <c r="A1844" s="5">
        <v>4687</v>
      </c>
      <c r="B1844">
        <v>41866</v>
      </c>
      <c r="C1844" s="3" t="s">
        <v>3250</v>
      </c>
      <c r="D1844" s="3" t="s">
        <v>3251</v>
      </c>
      <c r="E1844" s="3" t="s">
        <v>57</v>
      </c>
      <c r="F1844" s="3" t="s">
        <v>58</v>
      </c>
      <c r="G1844" s="3" t="s">
        <v>31</v>
      </c>
      <c r="H1844" s="3" t="s">
        <v>60</v>
      </c>
      <c r="I1844" s="3" t="s">
        <v>57</v>
      </c>
      <c r="J1844" s="3" t="s">
        <v>31</v>
      </c>
      <c r="K1844" s="3" t="s">
        <v>34</v>
      </c>
      <c r="L1844" s="3" t="s">
        <v>31</v>
      </c>
      <c r="M1844" t="b">
        <v>1</v>
      </c>
      <c r="N1844" s="3" t="s">
        <v>35</v>
      </c>
      <c r="O1844" s="3" t="s">
        <v>58</v>
      </c>
      <c r="P1844" s="3" t="s">
        <v>61</v>
      </c>
      <c r="Q1844" s="3" t="s">
        <v>62</v>
      </c>
      <c r="R1844" s="3" t="s">
        <v>63</v>
      </c>
      <c r="S1844" s="3"/>
      <c r="T1844" s="2">
        <v>2072</v>
      </c>
      <c r="U1844" s="3" t="s">
        <v>31</v>
      </c>
      <c r="V1844" s="3"/>
      <c r="W1844" s="3" t="s">
        <v>39</v>
      </c>
      <c r="X1844" s="3" t="s">
        <v>40</v>
      </c>
      <c r="Y1844" s="3"/>
      <c r="Z1844" s="3"/>
      <c r="AA1844" s="3" t="s">
        <v>41</v>
      </c>
    </row>
    <row r="1845" spans="1:27" x14ac:dyDescent="0.2">
      <c r="A1845" s="5">
        <v>4688</v>
      </c>
      <c r="B1845">
        <v>42114</v>
      </c>
      <c r="C1845" s="3"/>
      <c r="D1845" s="3" t="s">
        <v>3252</v>
      </c>
      <c r="E1845" s="3" t="s">
        <v>57</v>
      </c>
      <c r="F1845" s="3" t="s">
        <v>58</v>
      </c>
      <c r="G1845" s="3" t="s">
        <v>31</v>
      </c>
      <c r="H1845" s="3" t="s">
        <v>60</v>
      </c>
      <c r="I1845" s="3" t="s">
        <v>57</v>
      </c>
      <c r="J1845" s="3" t="s">
        <v>31</v>
      </c>
      <c r="K1845" s="3" t="s">
        <v>34</v>
      </c>
      <c r="L1845" s="3" t="s">
        <v>31</v>
      </c>
      <c r="M1845" t="b">
        <v>1</v>
      </c>
      <c r="N1845" s="3" t="s">
        <v>35</v>
      </c>
      <c r="O1845" s="3" t="s">
        <v>58</v>
      </c>
      <c r="P1845" s="3" t="s">
        <v>61</v>
      </c>
      <c r="Q1845" s="3" t="s">
        <v>62</v>
      </c>
      <c r="R1845" s="3" t="s">
        <v>63</v>
      </c>
      <c r="S1845" s="3"/>
      <c r="T1845" s="2">
        <v>2072</v>
      </c>
      <c r="U1845" s="3" t="s">
        <v>31</v>
      </c>
      <c r="V1845" s="3" t="s">
        <v>3253</v>
      </c>
      <c r="W1845" s="3" t="s">
        <v>39</v>
      </c>
      <c r="X1845" s="3" t="s">
        <v>40</v>
      </c>
      <c r="Y1845" s="3" t="s">
        <v>1942</v>
      </c>
      <c r="Z1845" s="3"/>
      <c r="AA1845" s="3" t="s">
        <v>41</v>
      </c>
    </row>
    <row r="1846" spans="1:27" x14ac:dyDescent="0.2">
      <c r="A1846" s="5">
        <v>4689</v>
      </c>
      <c r="C1846" s="3" t="s">
        <v>3254</v>
      </c>
      <c r="D1846" s="3" t="s">
        <v>3255</v>
      </c>
      <c r="E1846" s="3" t="s">
        <v>57</v>
      </c>
      <c r="F1846" s="3" t="s">
        <v>58</v>
      </c>
      <c r="G1846" s="3" t="s">
        <v>31</v>
      </c>
      <c r="H1846" s="3" t="s">
        <v>60</v>
      </c>
      <c r="I1846" s="3" t="s">
        <v>57</v>
      </c>
      <c r="J1846" s="3" t="s">
        <v>31</v>
      </c>
      <c r="K1846" s="3" t="s">
        <v>34</v>
      </c>
      <c r="L1846" s="3" t="s">
        <v>31</v>
      </c>
      <c r="M1846" t="b">
        <v>1</v>
      </c>
      <c r="N1846" s="3" t="s">
        <v>35</v>
      </c>
      <c r="O1846" s="3" t="s">
        <v>58</v>
      </c>
      <c r="P1846" s="3" t="s">
        <v>61</v>
      </c>
      <c r="Q1846" s="3" t="s">
        <v>62</v>
      </c>
      <c r="R1846" s="3" t="s">
        <v>63</v>
      </c>
      <c r="S1846" s="3"/>
      <c r="T1846" s="2">
        <v>2072</v>
      </c>
      <c r="U1846" s="3" t="s">
        <v>31</v>
      </c>
      <c r="V1846" s="3"/>
      <c r="W1846" s="3" t="s">
        <v>39</v>
      </c>
      <c r="X1846" s="3" t="s">
        <v>40</v>
      </c>
      <c r="Y1846" s="3"/>
      <c r="Z1846" s="3"/>
      <c r="AA1846" s="3" t="s">
        <v>41</v>
      </c>
    </row>
    <row r="1847" spans="1:27" x14ac:dyDescent="0.2">
      <c r="A1847" s="5">
        <v>4690</v>
      </c>
      <c r="C1847" s="3"/>
      <c r="D1847" s="3" t="s">
        <v>3256</v>
      </c>
      <c r="E1847" s="3" t="s">
        <v>57</v>
      </c>
      <c r="F1847" s="3" t="s">
        <v>58</v>
      </c>
      <c r="G1847" s="3" t="s">
        <v>31</v>
      </c>
      <c r="H1847" s="3" t="s">
        <v>60</v>
      </c>
      <c r="I1847" s="3" t="s">
        <v>57</v>
      </c>
      <c r="J1847" s="3" t="s">
        <v>31</v>
      </c>
      <c r="K1847" s="3" t="s">
        <v>34</v>
      </c>
      <c r="L1847" s="3" t="s">
        <v>31</v>
      </c>
      <c r="M1847" t="b">
        <v>1</v>
      </c>
      <c r="N1847" s="3" t="s">
        <v>35</v>
      </c>
      <c r="O1847" s="3" t="s">
        <v>58</v>
      </c>
      <c r="P1847" s="3" t="s">
        <v>61</v>
      </c>
      <c r="Q1847" s="3" t="s">
        <v>62</v>
      </c>
      <c r="R1847" s="3" t="s">
        <v>63</v>
      </c>
      <c r="S1847" s="3"/>
      <c r="T1847" s="2">
        <v>2072</v>
      </c>
      <c r="U1847" s="3" t="s">
        <v>31</v>
      </c>
      <c r="V1847" s="3"/>
      <c r="W1847" s="3" t="s">
        <v>39</v>
      </c>
      <c r="X1847" s="3" t="s">
        <v>40</v>
      </c>
      <c r="Y1847" s="3"/>
      <c r="Z1847" s="3"/>
      <c r="AA1847" s="3" t="s">
        <v>41</v>
      </c>
    </row>
    <row r="1848" spans="1:27" x14ac:dyDescent="0.2">
      <c r="A1848" s="5">
        <v>4691</v>
      </c>
      <c r="B1848">
        <v>41854</v>
      </c>
      <c r="C1848" s="3" t="s">
        <v>3257</v>
      </c>
      <c r="D1848" s="3" t="s">
        <v>3258</v>
      </c>
      <c r="E1848" s="3" t="s">
        <v>57</v>
      </c>
      <c r="F1848" s="3" t="s">
        <v>58</v>
      </c>
      <c r="G1848" s="3" t="s">
        <v>31</v>
      </c>
      <c r="H1848" s="3" t="s">
        <v>60</v>
      </c>
      <c r="I1848" s="3" t="s">
        <v>57</v>
      </c>
      <c r="J1848" s="3" t="s">
        <v>31</v>
      </c>
      <c r="K1848" s="3" t="s">
        <v>34</v>
      </c>
      <c r="L1848" s="3" t="s">
        <v>31</v>
      </c>
      <c r="M1848" t="b">
        <v>1</v>
      </c>
      <c r="N1848" s="3" t="s">
        <v>35</v>
      </c>
      <c r="O1848" s="3" t="s">
        <v>58</v>
      </c>
      <c r="P1848" s="3" t="s">
        <v>61</v>
      </c>
      <c r="Q1848" s="3" t="s">
        <v>62</v>
      </c>
      <c r="R1848" s="3" t="s">
        <v>63</v>
      </c>
      <c r="S1848" s="3" t="s">
        <v>1940</v>
      </c>
      <c r="T1848" s="2">
        <v>2072</v>
      </c>
      <c r="U1848" s="3" t="s">
        <v>31</v>
      </c>
      <c r="V1848" s="3" t="s">
        <v>1941</v>
      </c>
      <c r="W1848" s="3" t="s">
        <v>39</v>
      </c>
      <c r="X1848" s="3" t="s">
        <v>40</v>
      </c>
      <c r="Y1848" s="3" t="s">
        <v>1942</v>
      </c>
      <c r="Z1848" s="3"/>
      <c r="AA1848" s="3" t="s">
        <v>41</v>
      </c>
    </row>
    <row r="1849" spans="1:27" x14ac:dyDescent="0.2">
      <c r="A1849" s="5">
        <v>4692</v>
      </c>
      <c r="C1849" s="3" t="s">
        <v>3259</v>
      </c>
      <c r="D1849" s="3" t="s">
        <v>3260</v>
      </c>
      <c r="E1849" s="3" t="s">
        <v>57</v>
      </c>
      <c r="F1849" s="3" t="s">
        <v>58</v>
      </c>
      <c r="G1849" s="3" t="s">
        <v>31</v>
      </c>
      <c r="H1849" s="3" t="s">
        <v>60</v>
      </c>
      <c r="I1849" s="3" t="s">
        <v>57</v>
      </c>
      <c r="J1849" s="3" t="s">
        <v>31</v>
      </c>
      <c r="K1849" s="3" t="s">
        <v>34</v>
      </c>
      <c r="L1849" s="3" t="s">
        <v>31</v>
      </c>
      <c r="M1849" t="b">
        <v>1</v>
      </c>
      <c r="N1849" s="3" t="s">
        <v>35</v>
      </c>
      <c r="O1849" s="3" t="s">
        <v>58</v>
      </c>
      <c r="P1849" s="3" t="s">
        <v>61</v>
      </c>
      <c r="Q1849" s="3" t="s">
        <v>62</v>
      </c>
      <c r="R1849" s="3" t="s">
        <v>63</v>
      </c>
      <c r="S1849" s="3"/>
      <c r="T1849" s="2">
        <v>2072</v>
      </c>
      <c r="U1849" s="3" t="s">
        <v>31</v>
      </c>
      <c r="V1849" s="3"/>
      <c r="W1849" s="3" t="s">
        <v>39</v>
      </c>
      <c r="X1849" s="3" t="s">
        <v>40</v>
      </c>
      <c r="Y1849" s="3"/>
      <c r="Z1849" s="3"/>
      <c r="AA1849" s="3" t="s">
        <v>41</v>
      </c>
    </row>
    <row r="1850" spans="1:27" x14ac:dyDescent="0.2">
      <c r="A1850" s="5">
        <v>4693</v>
      </c>
      <c r="C1850" s="3" t="s">
        <v>3261</v>
      </c>
      <c r="D1850" s="3" t="s">
        <v>3262</v>
      </c>
      <c r="E1850" s="3" t="s">
        <v>57</v>
      </c>
      <c r="F1850" s="3" t="s">
        <v>58</v>
      </c>
      <c r="G1850" s="3" t="s">
        <v>31</v>
      </c>
      <c r="H1850" s="3" t="s">
        <v>60</v>
      </c>
      <c r="I1850" s="3" t="s">
        <v>57</v>
      </c>
      <c r="J1850" s="3" t="s">
        <v>31</v>
      </c>
      <c r="K1850" s="3" t="s">
        <v>34</v>
      </c>
      <c r="L1850" s="3" t="s">
        <v>31</v>
      </c>
      <c r="M1850" t="b">
        <v>1</v>
      </c>
      <c r="N1850" s="3" t="s">
        <v>35</v>
      </c>
      <c r="O1850" s="3" t="s">
        <v>58</v>
      </c>
      <c r="P1850" s="3" t="s">
        <v>61</v>
      </c>
      <c r="Q1850" s="3" t="s">
        <v>62</v>
      </c>
      <c r="R1850" s="3" t="s">
        <v>63</v>
      </c>
      <c r="S1850" s="3"/>
      <c r="T1850" s="2">
        <v>2072</v>
      </c>
      <c r="U1850" s="3" t="s">
        <v>31</v>
      </c>
      <c r="V1850" s="3"/>
      <c r="W1850" s="3" t="s">
        <v>39</v>
      </c>
      <c r="X1850" s="3" t="s">
        <v>40</v>
      </c>
      <c r="Y1850" s="3"/>
      <c r="Z1850" s="3"/>
      <c r="AA1850" s="3" t="s">
        <v>41</v>
      </c>
    </row>
    <row r="1851" spans="1:27" x14ac:dyDescent="0.2">
      <c r="A1851" s="5">
        <v>4694</v>
      </c>
      <c r="C1851" s="3" t="s">
        <v>3263</v>
      </c>
      <c r="D1851" s="3" t="s">
        <v>3264</v>
      </c>
      <c r="E1851" s="3" t="s">
        <v>57</v>
      </c>
      <c r="F1851" s="3" t="s">
        <v>58</v>
      </c>
      <c r="G1851" s="3" t="s">
        <v>31</v>
      </c>
      <c r="H1851" s="3" t="s">
        <v>60</v>
      </c>
      <c r="I1851" s="3" t="s">
        <v>57</v>
      </c>
      <c r="J1851" s="3" t="s">
        <v>31</v>
      </c>
      <c r="K1851" s="3" t="s">
        <v>34</v>
      </c>
      <c r="L1851" s="3" t="s">
        <v>31</v>
      </c>
      <c r="M1851" t="b">
        <v>1</v>
      </c>
      <c r="N1851" s="3" t="s">
        <v>35</v>
      </c>
      <c r="O1851" s="3" t="s">
        <v>58</v>
      </c>
      <c r="P1851" s="3" t="s">
        <v>61</v>
      </c>
      <c r="Q1851" s="3" t="s">
        <v>62</v>
      </c>
      <c r="R1851" s="3" t="s">
        <v>63</v>
      </c>
      <c r="S1851" s="3"/>
      <c r="T1851" s="2">
        <v>2072</v>
      </c>
      <c r="U1851" s="3" t="s">
        <v>31</v>
      </c>
      <c r="V1851" s="3"/>
      <c r="W1851" s="3" t="s">
        <v>39</v>
      </c>
      <c r="X1851" s="3" t="s">
        <v>40</v>
      </c>
      <c r="Y1851" s="3"/>
      <c r="Z1851" s="3"/>
      <c r="AA1851" s="3" t="s">
        <v>41</v>
      </c>
    </row>
    <row r="1852" spans="1:27" x14ac:dyDescent="0.2">
      <c r="A1852" s="5">
        <v>4695</v>
      </c>
      <c r="C1852" s="3"/>
      <c r="D1852" s="3" t="s">
        <v>3265</v>
      </c>
      <c r="E1852" s="3" t="s">
        <v>57</v>
      </c>
      <c r="F1852" s="3" t="s">
        <v>58</v>
      </c>
      <c r="G1852" s="3" t="s">
        <v>31</v>
      </c>
      <c r="H1852" s="3" t="s">
        <v>60</v>
      </c>
      <c r="I1852" s="3" t="s">
        <v>57</v>
      </c>
      <c r="J1852" s="3" t="s">
        <v>31</v>
      </c>
      <c r="K1852" s="3" t="s">
        <v>34</v>
      </c>
      <c r="L1852" s="3" t="s">
        <v>31</v>
      </c>
      <c r="M1852" t="b">
        <v>1</v>
      </c>
      <c r="N1852" s="3" t="s">
        <v>35</v>
      </c>
      <c r="O1852" s="3" t="s">
        <v>58</v>
      </c>
      <c r="P1852" s="3" t="s">
        <v>61</v>
      </c>
      <c r="Q1852" s="3" t="s">
        <v>62</v>
      </c>
      <c r="R1852" s="3" t="s">
        <v>63</v>
      </c>
      <c r="S1852" s="3"/>
      <c r="T1852" s="2">
        <v>2072</v>
      </c>
      <c r="U1852" s="3" t="s">
        <v>31</v>
      </c>
      <c r="V1852" s="3"/>
      <c r="W1852" s="3" t="s">
        <v>39</v>
      </c>
      <c r="X1852" s="3" t="s">
        <v>40</v>
      </c>
      <c r="Y1852" s="3"/>
      <c r="Z1852" s="3"/>
      <c r="AA1852" s="3" t="s">
        <v>41</v>
      </c>
    </row>
    <row r="1853" spans="1:27" x14ac:dyDescent="0.2">
      <c r="A1853" s="5">
        <v>4696</v>
      </c>
      <c r="C1853" s="3"/>
      <c r="D1853" s="3" t="s">
        <v>3266</v>
      </c>
      <c r="E1853" s="3" t="s">
        <v>174</v>
      </c>
      <c r="F1853" s="3" t="s">
        <v>881</v>
      </c>
      <c r="G1853" s="3" t="s">
        <v>1576</v>
      </c>
      <c r="H1853" s="3" t="s">
        <v>32</v>
      </c>
      <c r="I1853" s="3" t="s">
        <v>1576</v>
      </c>
      <c r="J1853" s="3" t="s">
        <v>81</v>
      </c>
      <c r="K1853" s="3" t="s">
        <v>82</v>
      </c>
      <c r="L1853" s="3" t="s">
        <v>83</v>
      </c>
      <c r="M1853" t="b">
        <v>1</v>
      </c>
      <c r="N1853" s="3" t="s">
        <v>84</v>
      </c>
      <c r="O1853" s="3" t="s">
        <v>881</v>
      </c>
      <c r="P1853" s="3" t="s">
        <v>881</v>
      </c>
      <c r="Q1853" s="3" t="s">
        <v>81</v>
      </c>
      <c r="R1853" s="3" t="s">
        <v>882</v>
      </c>
      <c r="S1853" s="3"/>
      <c r="T1853" s="2"/>
      <c r="U1853" s="3" t="s">
        <v>81</v>
      </c>
      <c r="V1853" s="3"/>
      <c r="W1853" s="3" t="s">
        <v>39</v>
      </c>
      <c r="X1853" s="3" t="s">
        <v>40</v>
      </c>
      <c r="Y1853" s="3"/>
      <c r="Z1853" s="3"/>
      <c r="AA1853" s="3" t="s">
        <v>41</v>
      </c>
    </row>
    <row r="1854" spans="1:27" x14ac:dyDescent="0.2">
      <c r="A1854" s="5">
        <v>4697</v>
      </c>
      <c r="C1854" s="3"/>
      <c r="D1854" s="3" t="s">
        <v>3267</v>
      </c>
      <c r="E1854" s="3" t="s">
        <v>174</v>
      </c>
      <c r="F1854" s="3" t="s">
        <v>881</v>
      </c>
      <c r="G1854" s="3" t="s">
        <v>1576</v>
      </c>
      <c r="H1854" s="3" t="s">
        <v>32</v>
      </c>
      <c r="I1854" s="3" t="s">
        <v>1576</v>
      </c>
      <c r="J1854" s="3" t="s">
        <v>81</v>
      </c>
      <c r="K1854" s="3" t="s">
        <v>82</v>
      </c>
      <c r="L1854" s="3" t="s">
        <v>83</v>
      </c>
      <c r="M1854" t="b">
        <v>1</v>
      </c>
      <c r="N1854" s="3" t="s">
        <v>84</v>
      </c>
      <c r="O1854" s="3" t="s">
        <v>881</v>
      </c>
      <c r="P1854" s="3" t="s">
        <v>881</v>
      </c>
      <c r="Q1854" s="3" t="s">
        <v>81</v>
      </c>
      <c r="R1854" s="3" t="s">
        <v>882</v>
      </c>
      <c r="S1854" s="3"/>
      <c r="T1854" s="2"/>
      <c r="U1854" s="3" t="s">
        <v>81</v>
      </c>
      <c r="V1854" s="3"/>
      <c r="W1854" s="3" t="s">
        <v>39</v>
      </c>
      <c r="X1854" s="3" t="s">
        <v>40</v>
      </c>
      <c r="Y1854" s="3"/>
      <c r="Z1854" s="3"/>
      <c r="AA1854" s="3" t="s">
        <v>41</v>
      </c>
    </row>
    <row r="1855" spans="1:27" x14ac:dyDescent="0.2">
      <c r="A1855" s="5">
        <v>4698</v>
      </c>
      <c r="B1855">
        <v>42168</v>
      </c>
      <c r="C1855" s="3"/>
      <c r="D1855" s="3" t="s">
        <v>3268</v>
      </c>
      <c r="E1855" s="3" t="s">
        <v>174</v>
      </c>
      <c r="F1855" s="3" t="s">
        <v>881</v>
      </c>
      <c r="G1855" s="3" t="s">
        <v>80</v>
      </c>
      <c r="H1855" s="3" t="s">
        <v>32</v>
      </c>
      <c r="I1855" s="3" t="s">
        <v>80</v>
      </c>
      <c r="J1855" s="3" t="s">
        <v>81</v>
      </c>
      <c r="K1855" s="3" t="s">
        <v>82</v>
      </c>
      <c r="L1855" s="3" t="s">
        <v>83</v>
      </c>
      <c r="M1855" t="b">
        <v>1</v>
      </c>
      <c r="N1855" s="3" t="s">
        <v>84</v>
      </c>
      <c r="O1855" s="3" t="s">
        <v>881</v>
      </c>
      <c r="P1855" s="3" t="s">
        <v>881</v>
      </c>
      <c r="Q1855" s="3" t="s">
        <v>81</v>
      </c>
      <c r="R1855" s="3" t="s">
        <v>882</v>
      </c>
      <c r="S1855" s="3"/>
      <c r="T1855" s="2">
        <v>6102</v>
      </c>
      <c r="U1855" s="3" t="s">
        <v>81</v>
      </c>
      <c r="V1855" s="3"/>
      <c r="W1855" s="3" t="s">
        <v>39</v>
      </c>
      <c r="X1855" s="3" t="s">
        <v>40</v>
      </c>
      <c r="Y1855" s="3"/>
      <c r="Z1855" s="3">
        <v>4134</v>
      </c>
      <c r="AA1855" s="3" t="s">
        <v>221</v>
      </c>
    </row>
    <row r="1856" spans="1:27" x14ac:dyDescent="0.2">
      <c r="A1856" s="5">
        <v>4699</v>
      </c>
      <c r="B1856">
        <v>42169</v>
      </c>
      <c r="C1856" s="3"/>
      <c r="D1856" s="3" t="s">
        <v>3269</v>
      </c>
      <c r="E1856" s="3" t="s">
        <v>174</v>
      </c>
      <c r="F1856" s="3" t="s">
        <v>881</v>
      </c>
      <c r="G1856" s="3" t="s">
        <v>80</v>
      </c>
      <c r="H1856" s="3" t="s">
        <v>32</v>
      </c>
      <c r="I1856" s="3" t="s">
        <v>80</v>
      </c>
      <c r="J1856" s="3" t="s">
        <v>81</v>
      </c>
      <c r="K1856" s="3" t="s">
        <v>82</v>
      </c>
      <c r="L1856" s="3" t="s">
        <v>83</v>
      </c>
      <c r="M1856" t="b">
        <v>1</v>
      </c>
      <c r="N1856" s="3" t="s">
        <v>84</v>
      </c>
      <c r="O1856" s="3" t="s">
        <v>881</v>
      </c>
      <c r="P1856" s="3" t="s">
        <v>881</v>
      </c>
      <c r="Q1856" s="3" t="s">
        <v>81</v>
      </c>
      <c r="R1856" s="3" t="s">
        <v>882</v>
      </c>
      <c r="S1856" s="3"/>
      <c r="T1856" s="2">
        <v>6102</v>
      </c>
      <c r="U1856" s="3" t="s">
        <v>81</v>
      </c>
      <c r="V1856" s="3"/>
      <c r="W1856" s="3" t="s">
        <v>39</v>
      </c>
      <c r="X1856" s="3" t="s">
        <v>40</v>
      </c>
      <c r="Y1856" s="3"/>
      <c r="Z1856" s="3">
        <v>4095</v>
      </c>
      <c r="AA1856" s="3" t="s">
        <v>221</v>
      </c>
    </row>
    <row r="1857" spans="1:27" x14ac:dyDescent="0.2">
      <c r="A1857" s="5">
        <v>4700</v>
      </c>
      <c r="B1857">
        <v>42282</v>
      </c>
      <c r="C1857" s="3"/>
      <c r="D1857" s="3" t="s">
        <v>3270</v>
      </c>
      <c r="E1857" s="3" t="s">
        <v>174</v>
      </c>
      <c r="F1857" s="3" t="s">
        <v>881</v>
      </c>
      <c r="G1857" s="3" t="s">
        <v>80</v>
      </c>
      <c r="H1857" s="3" t="s">
        <v>32</v>
      </c>
      <c r="I1857" s="3" t="s">
        <v>80</v>
      </c>
      <c r="J1857" s="3" t="s">
        <v>81</v>
      </c>
      <c r="K1857" s="3" t="s">
        <v>82</v>
      </c>
      <c r="L1857" s="3" t="s">
        <v>83</v>
      </c>
      <c r="M1857" t="b">
        <v>1</v>
      </c>
      <c r="N1857" s="3" t="s">
        <v>84</v>
      </c>
      <c r="O1857" s="3" t="s">
        <v>881</v>
      </c>
      <c r="P1857" s="3" t="s">
        <v>881</v>
      </c>
      <c r="Q1857" s="3" t="s">
        <v>81</v>
      </c>
      <c r="R1857" s="3" t="s">
        <v>882</v>
      </c>
      <c r="S1857" s="3"/>
      <c r="T1857" s="2">
        <v>6102</v>
      </c>
      <c r="U1857" s="3" t="s">
        <v>81</v>
      </c>
      <c r="V1857" s="3"/>
      <c r="W1857" s="3" t="s">
        <v>39</v>
      </c>
      <c r="X1857" s="3" t="s">
        <v>40</v>
      </c>
      <c r="Y1857" s="3"/>
      <c r="Z1857" s="3">
        <v>4339</v>
      </c>
      <c r="AA1857" s="3" t="s">
        <v>221</v>
      </c>
    </row>
    <row r="1858" spans="1:27" x14ac:dyDescent="0.2">
      <c r="A1858" s="5">
        <v>4701</v>
      </c>
      <c r="C1858" s="3"/>
      <c r="D1858" s="3" t="s">
        <v>3271</v>
      </c>
      <c r="E1858" s="3" t="s">
        <v>174</v>
      </c>
      <c r="F1858" s="3" t="s">
        <v>881</v>
      </c>
      <c r="G1858" s="3" t="s">
        <v>1125</v>
      </c>
      <c r="H1858" s="3" t="s">
        <v>32</v>
      </c>
      <c r="I1858" s="3" t="s">
        <v>1125</v>
      </c>
      <c r="J1858" s="3" t="s">
        <v>81</v>
      </c>
      <c r="K1858" s="3" t="s">
        <v>743</v>
      </c>
      <c r="L1858" s="3" t="s">
        <v>83</v>
      </c>
      <c r="M1858" t="b">
        <v>1</v>
      </c>
      <c r="N1858" s="3" t="s">
        <v>84</v>
      </c>
      <c r="O1858" s="3" t="s">
        <v>881</v>
      </c>
      <c r="P1858" s="3" t="s">
        <v>881</v>
      </c>
      <c r="Q1858" s="3" t="s">
        <v>81</v>
      </c>
      <c r="R1858" s="3" t="s">
        <v>882</v>
      </c>
      <c r="S1858" s="3"/>
      <c r="T1858" s="2"/>
      <c r="U1858" s="3" t="s">
        <v>81</v>
      </c>
      <c r="V1858" s="3"/>
      <c r="W1858" s="3" t="s">
        <v>39</v>
      </c>
      <c r="X1858" s="3" t="s">
        <v>40</v>
      </c>
      <c r="Y1858" s="3"/>
      <c r="Z1858" s="3"/>
      <c r="AA1858" s="3" t="s">
        <v>41</v>
      </c>
    </row>
    <row r="1859" spans="1:27" x14ac:dyDescent="0.2">
      <c r="A1859" s="5">
        <v>4702</v>
      </c>
      <c r="C1859" s="3"/>
      <c r="D1859" s="3" t="s">
        <v>3272</v>
      </c>
      <c r="E1859" s="3" t="s">
        <v>174</v>
      </c>
      <c r="F1859" s="3" t="s">
        <v>881</v>
      </c>
      <c r="G1859" s="3" t="s">
        <v>1125</v>
      </c>
      <c r="H1859" s="3" t="s">
        <v>32</v>
      </c>
      <c r="I1859" s="3" t="s">
        <v>1125</v>
      </c>
      <c r="J1859" s="3" t="s">
        <v>81</v>
      </c>
      <c r="K1859" s="3" t="s">
        <v>743</v>
      </c>
      <c r="L1859" s="3" t="s">
        <v>83</v>
      </c>
      <c r="M1859" t="b">
        <v>1</v>
      </c>
      <c r="N1859" s="3" t="s">
        <v>84</v>
      </c>
      <c r="O1859" s="3" t="s">
        <v>881</v>
      </c>
      <c r="P1859" s="3" t="s">
        <v>881</v>
      </c>
      <c r="Q1859" s="3" t="s">
        <v>81</v>
      </c>
      <c r="R1859" s="3" t="s">
        <v>882</v>
      </c>
      <c r="S1859" s="3"/>
      <c r="T1859" s="2"/>
      <c r="U1859" s="3" t="s">
        <v>81</v>
      </c>
      <c r="V1859" s="3"/>
      <c r="W1859" s="3" t="s">
        <v>39</v>
      </c>
      <c r="X1859" s="3" t="s">
        <v>40</v>
      </c>
      <c r="Y1859" s="3"/>
      <c r="Z1859" s="3"/>
      <c r="AA1859" s="3" t="s">
        <v>41</v>
      </c>
    </row>
    <row r="1860" spans="1:27" x14ac:dyDescent="0.2">
      <c r="A1860" s="5">
        <v>4703</v>
      </c>
      <c r="C1860" s="3"/>
      <c r="D1860" s="3" t="s">
        <v>3273</v>
      </c>
      <c r="E1860" s="3" t="s">
        <v>174</v>
      </c>
      <c r="F1860" s="3" t="s">
        <v>881</v>
      </c>
      <c r="G1860" s="3" t="s">
        <v>1125</v>
      </c>
      <c r="H1860" s="3" t="s">
        <v>32</v>
      </c>
      <c r="I1860" s="3" t="s">
        <v>1125</v>
      </c>
      <c r="J1860" s="3" t="s">
        <v>81</v>
      </c>
      <c r="K1860" s="3" t="s">
        <v>743</v>
      </c>
      <c r="L1860" s="3" t="s">
        <v>83</v>
      </c>
      <c r="M1860" t="b">
        <v>1</v>
      </c>
      <c r="N1860" s="3" t="s">
        <v>84</v>
      </c>
      <c r="O1860" s="3" t="s">
        <v>881</v>
      </c>
      <c r="P1860" s="3" t="s">
        <v>881</v>
      </c>
      <c r="Q1860" s="3" t="s">
        <v>81</v>
      </c>
      <c r="R1860" s="3" t="s">
        <v>882</v>
      </c>
      <c r="S1860" s="3"/>
      <c r="T1860" s="2"/>
      <c r="U1860" s="3" t="s">
        <v>81</v>
      </c>
      <c r="V1860" s="3"/>
      <c r="W1860" s="3" t="s">
        <v>39</v>
      </c>
      <c r="X1860" s="3" t="s">
        <v>40</v>
      </c>
      <c r="Y1860" s="3"/>
      <c r="Z1860" s="3"/>
      <c r="AA1860" s="3" t="s">
        <v>41</v>
      </c>
    </row>
    <row r="1861" spans="1:27" x14ac:dyDescent="0.2">
      <c r="A1861" s="5">
        <v>4704</v>
      </c>
      <c r="C1861" s="3"/>
      <c r="D1861" s="3" t="s">
        <v>3274</v>
      </c>
      <c r="E1861" s="3" t="s">
        <v>174</v>
      </c>
      <c r="F1861" s="3" t="s">
        <v>881</v>
      </c>
      <c r="G1861" s="3" t="s">
        <v>1576</v>
      </c>
      <c r="H1861" s="3" t="s">
        <v>32</v>
      </c>
      <c r="I1861" s="3" t="s">
        <v>1576</v>
      </c>
      <c r="J1861" s="3" t="s">
        <v>81</v>
      </c>
      <c r="K1861" s="3" t="s">
        <v>82</v>
      </c>
      <c r="L1861" s="3" t="s">
        <v>83</v>
      </c>
      <c r="M1861" t="b">
        <v>1</v>
      </c>
      <c r="N1861" s="3" t="s">
        <v>84</v>
      </c>
      <c r="O1861" s="3" t="s">
        <v>881</v>
      </c>
      <c r="P1861" s="3" t="s">
        <v>881</v>
      </c>
      <c r="Q1861" s="3" t="s">
        <v>81</v>
      </c>
      <c r="R1861" s="3" t="s">
        <v>882</v>
      </c>
      <c r="S1861" s="3"/>
      <c r="T1861" s="2"/>
      <c r="U1861" s="3" t="s">
        <v>81</v>
      </c>
      <c r="V1861" s="3"/>
      <c r="W1861" s="3" t="s">
        <v>39</v>
      </c>
      <c r="X1861" s="3" t="s">
        <v>40</v>
      </c>
      <c r="Y1861" s="3"/>
      <c r="Z1861" s="3"/>
      <c r="AA1861" s="3" t="s">
        <v>41</v>
      </c>
    </row>
    <row r="1862" spans="1:27" x14ac:dyDescent="0.2">
      <c r="A1862" s="5">
        <v>4705</v>
      </c>
      <c r="B1862">
        <v>42170</v>
      </c>
      <c r="C1862" s="3"/>
      <c r="D1862" s="3" t="s">
        <v>3275</v>
      </c>
      <c r="E1862" s="3" t="s">
        <v>174</v>
      </c>
      <c r="F1862" s="3" t="s">
        <v>881</v>
      </c>
      <c r="G1862" s="3" t="s">
        <v>80</v>
      </c>
      <c r="H1862" s="3" t="s">
        <v>32</v>
      </c>
      <c r="I1862" s="3" t="s">
        <v>80</v>
      </c>
      <c r="J1862" s="3" t="s">
        <v>81</v>
      </c>
      <c r="K1862" s="3" t="s">
        <v>82</v>
      </c>
      <c r="L1862" s="3" t="s">
        <v>83</v>
      </c>
      <c r="M1862" t="b">
        <v>1</v>
      </c>
      <c r="N1862" s="3" t="s">
        <v>84</v>
      </c>
      <c r="O1862" s="3" t="s">
        <v>881</v>
      </c>
      <c r="P1862" s="3" t="s">
        <v>881</v>
      </c>
      <c r="Q1862" s="3" t="s">
        <v>81</v>
      </c>
      <c r="R1862" s="3" t="s">
        <v>882</v>
      </c>
      <c r="S1862" s="3"/>
      <c r="T1862" s="2">
        <v>6102</v>
      </c>
      <c r="U1862" s="3" t="s">
        <v>81</v>
      </c>
      <c r="V1862" s="3"/>
      <c r="W1862" s="3" t="s">
        <v>39</v>
      </c>
      <c r="X1862" s="3" t="s">
        <v>40</v>
      </c>
      <c r="Y1862" s="3"/>
      <c r="Z1862" s="3"/>
      <c r="AA1862" s="3" t="s">
        <v>41</v>
      </c>
    </row>
    <row r="1863" spans="1:27" x14ac:dyDescent="0.2">
      <c r="A1863" s="5">
        <v>4706</v>
      </c>
      <c r="B1863">
        <v>41070</v>
      </c>
      <c r="C1863" s="3"/>
      <c r="D1863" s="3" t="s">
        <v>3276</v>
      </c>
      <c r="E1863" s="3" t="s">
        <v>941</v>
      </c>
      <c r="F1863" s="3" t="s">
        <v>942</v>
      </c>
      <c r="G1863" s="3" t="s">
        <v>113</v>
      </c>
      <c r="H1863" s="3" t="s">
        <v>256</v>
      </c>
      <c r="I1863" s="3" t="s">
        <v>113</v>
      </c>
      <c r="J1863" s="3" t="s">
        <v>48</v>
      </c>
      <c r="K1863" s="3" t="s">
        <v>114</v>
      </c>
      <c r="L1863" s="3" t="s">
        <v>115</v>
      </c>
      <c r="M1863" t="b">
        <v>1</v>
      </c>
      <c r="N1863" s="3" t="s">
        <v>73</v>
      </c>
      <c r="O1863" s="3" t="s">
        <v>942</v>
      </c>
      <c r="P1863" s="3" t="s">
        <v>942</v>
      </c>
      <c r="Q1863" s="3" t="s">
        <v>36</v>
      </c>
      <c r="R1863" s="3" t="s">
        <v>74</v>
      </c>
      <c r="S1863" s="3"/>
      <c r="T1863" s="2">
        <v>3003</v>
      </c>
      <c r="U1863" s="3" t="s">
        <v>814</v>
      </c>
      <c r="V1863" s="3"/>
      <c r="W1863" s="3" t="s">
        <v>39</v>
      </c>
      <c r="X1863" s="3" t="s">
        <v>40</v>
      </c>
      <c r="Y1863" s="3"/>
      <c r="Z1863" s="3"/>
      <c r="AA1863" s="3" t="s">
        <v>41</v>
      </c>
    </row>
    <row r="1864" spans="1:27" x14ac:dyDescent="0.2">
      <c r="A1864" s="5">
        <v>4707</v>
      </c>
      <c r="B1864">
        <v>41700</v>
      </c>
      <c r="C1864" s="3"/>
      <c r="D1864" s="3" t="s">
        <v>3277</v>
      </c>
      <c r="E1864" s="3" t="s">
        <v>941</v>
      </c>
      <c r="F1864" s="3" t="s">
        <v>2551</v>
      </c>
      <c r="G1864" s="3" t="s">
        <v>113</v>
      </c>
      <c r="H1864" s="3" t="s">
        <v>256</v>
      </c>
      <c r="I1864" s="3" t="s">
        <v>113</v>
      </c>
      <c r="J1864" s="3" t="s">
        <v>48</v>
      </c>
      <c r="K1864" s="3" t="s">
        <v>114</v>
      </c>
      <c r="L1864" s="3" t="s">
        <v>115</v>
      </c>
      <c r="M1864" t="b">
        <v>0</v>
      </c>
      <c r="N1864" s="3" t="s">
        <v>73</v>
      </c>
      <c r="O1864" s="3" t="s">
        <v>2551</v>
      </c>
      <c r="P1864" s="3" t="s">
        <v>2551</v>
      </c>
      <c r="Q1864" s="3" t="s">
        <v>36</v>
      </c>
      <c r="R1864" s="3" t="s">
        <v>74</v>
      </c>
      <c r="S1864" s="3"/>
      <c r="T1864" s="2">
        <v>3003</v>
      </c>
      <c r="U1864" s="3" t="s">
        <v>814</v>
      </c>
      <c r="V1864" s="3"/>
      <c r="W1864" s="3" t="s">
        <v>39</v>
      </c>
      <c r="X1864" s="3" t="s">
        <v>40</v>
      </c>
      <c r="Y1864" s="3"/>
      <c r="Z1864" s="3"/>
      <c r="AA1864" s="3" t="s">
        <v>986</v>
      </c>
    </row>
    <row r="1865" spans="1:27" x14ac:dyDescent="0.2">
      <c r="A1865" s="5">
        <v>4708</v>
      </c>
      <c r="B1865">
        <v>41699</v>
      </c>
      <c r="C1865" s="3"/>
      <c r="D1865" s="3" t="s">
        <v>3278</v>
      </c>
      <c r="E1865" s="3" t="s">
        <v>941</v>
      </c>
      <c r="F1865" s="3" t="s">
        <v>2551</v>
      </c>
      <c r="G1865" s="3" t="s">
        <v>113</v>
      </c>
      <c r="H1865" s="3" t="s">
        <v>256</v>
      </c>
      <c r="I1865" s="3" t="s">
        <v>113</v>
      </c>
      <c r="J1865" s="3" t="s">
        <v>48</v>
      </c>
      <c r="K1865" s="3" t="s">
        <v>114</v>
      </c>
      <c r="L1865" s="3" t="s">
        <v>115</v>
      </c>
      <c r="M1865" t="b">
        <v>0</v>
      </c>
      <c r="N1865" s="3" t="s">
        <v>73</v>
      </c>
      <c r="O1865" s="3" t="s">
        <v>2551</v>
      </c>
      <c r="P1865" s="3" t="s">
        <v>2551</v>
      </c>
      <c r="Q1865" s="3" t="s">
        <v>36</v>
      </c>
      <c r="R1865" s="3" t="s">
        <v>74</v>
      </c>
      <c r="S1865" s="3"/>
      <c r="T1865" s="2">
        <v>3003</v>
      </c>
      <c r="U1865" s="3" t="s">
        <v>814</v>
      </c>
      <c r="V1865" s="3"/>
      <c r="W1865" s="3" t="s">
        <v>39</v>
      </c>
      <c r="X1865" s="3" t="s">
        <v>40</v>
      </c>
      <c r="Y1865" s="3"/>
      <c r="Z1865" s="3"/>
      <c r="AA1865" s="3" t="s">
        <v>986</v>
      </c>
    </row>
    <row r="1866" spans="1:27" x14ac:dyDescent="0.2">
      <c r="A1866" s="5">
        <v>4709</v>
      </c>
      <c r="B1866">
        <v>41701</v>
      </c>
      <c r="C1866" s="3"/>
      <c r="D1866" s="3" t="s">
        <v>3279</v>
      </c>
      <c r="E1866" s="3" t="s">
        <v>941</v>
      </c>
      <c r="F1866" s="3" t="s">
        <v>2551</v>
      </c>
      <c r="G1866" s="3" t="s">
        <v>113</v>
      </c>
      <c r="H1866" s="3" t="s">
        <v>256</v>
      </c>
      <c r="I1866" s="3" t="s">
        <v>113</v>
      </c>
      <c r="J1866" s="3" t="s">
        <v>48</v>
      </c>
      <c r="K1866" s="3" t="s">
        <v>114</v>
      </c>
      <c r="L1866" s="3" t="s">
        <v>115</v>
      </c>
      <c r="M1866" t="b">
        <v>0</v>
      </c>
      <c r="N1866" s="3" t="s">
        <v>73</v>
      </c>
      <c r="O1866" s="3" t="s">
        <v>2551</v>
      </c>
      <c r="P1866" s="3" t="s">
        <v>2551</v>
      </c>
      <c r="Q1866" s="3" t="s">
        <v>36</v>
      </c>
      <c r="R1866" s="3" t="s">
        <v>74</v>
      </c>
      <c r="S1866" s="3"/>
      <c r="T1866" s="2">
        <v>3003</v>
      </c>
      <c r="U1866" s="3" t="s">
        <v>814</v>
      </c>
      <c r="V1866" s="3"/>
      <c r="W1866" s="3" t="s">
        <v>39</v>
      </c>
      <c r="X1866" s="3" t="s">
        <v>40</v>
      </c>
      <c r="Y1866" s="3"/>
      <c r="Z1866" s="3"/>
      <c r="AA1866" s="3" t="s">
        <v>986</v>
      </c>
    </row>
    <row r="1867" spans="1:27" x14ac:dyDescent="0.2">
      <c r="A1867" s="5">
        <v>4710</v>
      </c>
      <c r="B1867">
        <v>41811</v>
      </c>
      <c r="C1867" s="3"/>
      <c r="D1867" s="3" t="s">
        <v>3280</v>
      </c>
      <c r="E1867" s="3" t="s">
        <v>941</v>
      </c>
      <c r="F1867" s="3" t="s">
        <v>942</v>
      </c>
      <c r="G1867" s="3" t="s">
        <v>113</v>
      </c>
      <c r="H1867" s="3" t="s">
        <v>256</v>
      </c>
      <c r="I1867" s="3" t="s">
        <v>113</v>
      </c>
      <c r="J1867" s="3" t="s">
        <v>48</v>
      </c>
      <c r="K1867" s="3" t="s">
        <v>114</v>
      </c>
      <c r="L1867" s="3" t="s">
        <v>115</v>
      </c>
      <c r="M1867" t="b">
        <v>1</v>
      </c>
      <c r="N1867" s="3" t="s">
        <v>73</v>
      </c>
      <c r="O1867" s="3" t="s">
        <v>942</v>
      </c>
      <c r="P1867" s="3" t="s">
        <v>942</v>
      </c>
      <c r="Q1867" s="3" t="s">
        <v>36</v>
      </c>
      <c r="R1867" s="3" t="s">
        <v>74</v>
      </c>
      <c r="S1867" s="3"/>
      <c r="T1867" s="2">
        <v>3003</v>
      </c>
      <c r="U1867" s="3" t="s">
        <v>814</v>
      </c>
      <c r="V1867" s="3"/>
      <c r="W1867" s="3" t="s">
        <v>39</v>
      </c>
      <c r="X1867" s="3" t="s">
        <v>40</v>
      </c>
      <c r="Y1867" s="3"/>
      <c r="Z1867" s="3"/>
      <c r="AA1867" s="3" t="s">
        <v>41</v>
      </c>
    </row>
    <row r="1868" spans="1:27" x14ac:dyDescent="0.2">
      <c r="A1868" s="5">
        <v>4711</v>
      </c>
      <c r="B1868">
        <v>41106</v>
      </c>
      <c r="C1868" s="3"/>
      <c r="D1868" s="3" t="s">
        <v>3281</v>
      </c>
      <c r="E1868" s="3" t="s">
        <v>941</v>
      </c>
      <c r="F1868" s="3" t="s">
        <v>942</v>
      </c>
      <c r="G1868" s="3" t="s">
        <v>113</v>
      </c>
      <c r="H1868" s="3" t="s">
        <v>256</v>
      </c>
      <c r="I1868" s="3" t="s">
        <v>113</v>
      </c>
      <c r="J1868" s="3" t="s">
        <v>48</v>
      </c>
      <c r="K1868" s="3" t="s">
        <v>114</v>
      </c>
      <c r="L1868" s="3" t="s">
        <v>115</v>
      </c>
      <c r="M1868" t="b">
        <v>1</v>
      </c>
      <c r="N1868" s="3" t="s">
        <v>73</v>
      </c>
      <c r="O1868" s="3" t="s">
        <v>942</v>
      </c>
      <c r="P1868" s="3" t="s">
        <v>942</v>
      </c>
      <c r="Q1868" s="3" t="s">
        <v>36</v>
      </c>
      <c r="R1868" s="3" t="s">
        <v>74</v>
      </c>
      <c r="S1868" s="3"/>
      <c r="T1868" s="2">
        <v>3003</v>
      </c>
      <c r="U1868" s="3" t="s">
        <v>814</v>
      </c>
      <c r="V1868" s="3"/>
      <c r="W1868" s="3" t="s">
        <v>39</v>
      </c>
      <c r="X1868" s="3" t="s">
        <v>40</v>
      </c>
      <c r="Y1868" s="3"/>
      <c r="Z1868" s="3"/>
      <c r="AA1868" s="3" t="s">
        <v>41</v>
      </c>
    </row>
    <row r="1869" spans="1:27" x14ac:dyDescent="0.2">
      <c r="A1869" s="5">
        <v>4712</v>
      </c>
      <c r="B1869">
        <v>41669</v>
      </c>
      <c r="C1869" s="3" t="s">
        <v>3282</v>
      </c>
      <c r="D1869" s="3" t="s">
        <v>3283</v>
      </c>
      <c r="E1869" s="3" t="s">
        <v>71</v>
      </c>
      <c r="F1869" s="3" t="s">
        <v>72</v>
      </c>
      <c r="G1869" s="3" t="s">
        <v>47</v>
      </c>
      <c r="H1869" s="3" t="s">
        <v>32</v>
      </c>
      <c r="I1869" s="3" t="s">
        <v>47</v>
      </c>
      <c r="J1869" s="3" t="s">
        <v>48</v>
      </c>
      <c r="K1869" s="3" t="s">
        <v>49</v>
      </c>
      <c r="L1869" s="3" t="s">
        <v>50</v>
      </c>
      <c r="M1869" t="b">
        <v>0</v>
      </c>
      <c r="N1869" s="3" t="s">
        <v>73</v>
      </c>
      <c r="O1869" s="3" t="s">
        <v>72</v>
      </c>
      <c r="P1869" s="3" t="s">
        <v>72</v>
      </c>
      <c r="Q1869" s="3" t="s">
        <v>36</v>
      </c>
      <c r="R1869" s="3" t="s">
        <v>74</v>
      </c>
      <c r="S1869" s="3"/>
      <c r="T1869" s="2">
        <v>2000</v>
      </c>
      <c r="U1869" s="3" t="s">
        <v>50</v>
      </c>
      <c r="V1869" s="3"/>
      <c r="W1869" s="3" t="s">
        <v>39</v>
      </c>
      <c r="X1869" s="3" t="s">
        <v>40</v>
      </c>
      <c r="Y1869" s="3"/>
      <c r="Z1869" s="3">
        <v>3838</v>
      </c>
      <c r="AA1869" s="3" t="s">
        <v>221</v>
      </c>
    </row>
    <row r="1870" spans="1:27" x14ac:dyDescent="0.2">
      <c r="A1870" s="5">
        <v>4713</v>
      </c>
      <c r="B1870">
        <v>41697</v>
      </c>
      <c r="C1870" s="3"/>
      <c r="D1870" s="3" t="s">
        <v>3284</v>
      </c>
      <c r="E1870" s="3" t="s">
        <v>71</v>
      </c>
      <c r="F1870" s="3" t="s">
        <v>72</v>
      </c>
      <c r="G1870" s="3" t="s">
        <v>47</v>
      </c>
      <c r="H1870" s="3" t="s">
        <v>256</v>
      </c>
      <c r="I1870" s="3" t="s">
        <v>47</v>
      </c>
      <c r="J1870" s="3" t="s">
        <v>48</v>
      </c>
      <c r="K1870" s="3" t="s">
        <v>49</v>
      </c>
      <c r="L1870" s="3" t="s">
        <v>50</v>
      </c>
      <c r="M1870" t="b">
        <v>1</v>
      </c>
      <c r="N1870" s="3" t="s">
        <v>73</v>
      </c>
      <c r="O1870" s="3" t="s">
        <v>72</v>
      </c>
      <c r="P1870" s="3" t="s">
        <v>72</v>
      </c>
      <c r="Q1870" s="3" t="s">
        <v>36</v>
      </c>
      <c r="R1870" s="3" t="s">
        <v>74</v>
      </c>
      <c r="S1870" s="3"/>
      <c r="T1870" s="2">
        <v>2000</v>
      </c>
      <c r="U1870" s="3" t="s">
        <v>50</v>
      </c>
      <c r="V1870" s="3"/>
      <c r="W1870" s="3" t="s">
        <v>39</v>
      </c>
      <c r="X1870" s="3" t="s">
        <v>40</v>
      </c>
      <c r="Y1870" s="3"/>
      <c r="Z1870" s="3">
        <v>4770</v>
      </c>
      <c r="AA1870" s="3" t="s">
        <v>869</v>
      </c>
    </row>
    <row r="1871" spans="1:27" x14ac:dyDescent="0.2">
      <c r="A1871" s="5">
        <v>4714</v>
      </c>
      <c r="B1871">
        <v>41787</v>
      </c>
      <c r="C1871" s="3"/>
      <c r="D1871" s="3" t="s">
        <v>3285</v>
      </c>
      <c r="E1871" s="3" t="s">
        <v>66</v>
      </c>
      <c r="F1871" s="3" t="s">
        <v>67</v>
      </c>
      <c r="G1871" s="3" t="s">
        <v>93</v>
      </c>
      <c r="H1871" s="3" t="s">
        <v>32</v>
      </c>
      <c r="I1871" s="3" t="s">
        <v>93</v>
      </c>
      <c r="J1871" s="3" t="s">
        <v>48</v>
      </c>
      <c r="K1871" s="3" t="s">
        <v>94</v>
      </c>
      <c r="L1871" s="3" t="s">
        <v>95</v>
      </c>
      <c r="M1871" t="b">
        <v>1</v>
      </c>
      <c r="N1871" s="3" t="s">
        <v>35</v>
      </c>
      <c r="O1871" s="3" t="s">
        <v>67</v>
      </c>
      <c r="P1871" s="3" t="s">
        <v>67</v>
      </c>
      <c r="Q1871" s="3" t="s">
        <v>68</v>
      </c>
      <c r="R1871" s="3" t="s">
        <v>69</v>
      </c>
      <c r="S1871" s="3" t="s">
        <v>1539</v>
      </c>
      <c r="T1871" s="2">
        <v>4000</v>
      </c>
      <c r="U1871" s="3" t="s">
        <v>95</v>
      </c>
      <c r="V1871" s="3"/>
      <c r="W1871" s="3" t="s">
        <v>39</v>
      </c>
      <c r="X1871" s="3" t="s">
        <v>40</v>
      </c>
      <c r="Y1871" s="3"/>
      <c r="Z1871" s="3"/>
      <c r="AA1871" s="3" t="s">
        <v>316</v>
      </c>
    </row>
    <row r="1872" spans="1:27" x14ac:dyDescent="0.2">
      <c r="A1872" s="5">
        <v>4715</v>
      </c>
      <c r="B1872">
        <v>41806</v>
      </c>
      <c r="C1872" s="3"/>
      <c r="D1872" s="3" t="s">
        <v>3286</v>
      </c>
      <c r="E1872" s="3" t="s">
        <v>147</v>
      </c>
      <c r="F1872" s="3" t="s">
        <v>234</v>
      </c>
      <c r="G1872" s="3" t="s">
        <v>158</v>
      </c>
      <c r="H1872" s="3" t="s">
        <v>32</v>
      </c>
      <c r="I1872" s="3" t="s">
        <v>158</v>
      </c>
      <c r="J1872" s="3" t="s">
        <v>48</v>
      </c>
      <c r="K1872" s="3" t="s">
        <v>159</v>
      </c>
      <c r="L1872" s="3" t="s">
        <v>83</v>
      </c>
      <c r="M1872" t="b">
        <v>1</v>
      </c>
      <c r="N1872" s="3" t="s">
        <v>139</v>
      </c>
      <c r="O1872" s="3" t="s">
        <v>234</v>
      </c>
      <c r="P1872" s="3" t="s">
        <v>234</v>
      </c>
      <c r="Q1872" s="3" t="s">
        <v>116</v>
      </c>
      <c r="R1872" s="3" t="s">
        <v>116</v>
      </c>
      <c r="S1872" s="3"/>
      <c r="T1872" s="2">
        <v>6114</v>
      </c>
      <c r="U1872" s="3" t="s">
        <v>83</v>
      </c>
      <c r="V1872" s="3"/>
      <c r="W1872" s="3" t="s">
        <v>39</v>
      </c>
      <c r="X1872" s="3" t="s">
        <v>40</v>
      </c>
      <c r="Y1872" s="3"/>
      <c r="Z1872" s="3">
        <v>3966</v>
      </c>
      <c r="AA1872" s="3" t="s">
        <v>221</v>
      </c>
    </row>
    <row r="1873" spans="1:27" x14ac:dyDescent="0.2">
      <c r="A1873" s="5">
        <v>4716</v>
      </c>
      <c r="B1873">
        <v>41808</v>
      </c>
      <c r="C1873" s="3"/>
      <c r="D1873" s="3" t="s">
        <v>3287</v>
      </c>
      <c r="E1873" s="3" t="s">
        <v>57</v>
      </c>
      <c r="F1873" s="3" t="s">
        <v>58</v>
      </c>
      <c r="G1873" s="3" t="s">
        <v>31</v>
      </c>
      <c r="H1873" s="3" t="s">
        <v>60</v>
      </c>
      <c r="I1873" s="3" t="s">
        <v>57</v>
      </c>
      <c r="J1873" s="3" t="s">
        <v>31</v>
      </c>
      <c r="K1873" s="3" t="s">
        <v>34</v>
      </c>
      <c r="L1873" s="3" t="s">
        <v>31</v>
      </c>
      <c r="M1873" t="b">
        <v>1</v>
      </c>
      <c r="N1873" s="3" t="s">
        <v>35</v>
      </c>
      <c r="O1873" s="3" t="s">
        <v>58</v>
      </c>
      <c r="P1873" s="3" t="s">
        <v>61</v>
      </c>
      <c r="Q1873" s="3" t="s">
        <v>62</v>
      </c>
      <c r="R1873" s="3" t="s">
        <v>63</v>
      </c>
      <c r="S1873" s="3" t="s">
        <v>1940</v>
      </c>
      <c r="T1873" s="2">
        <v>2072</v>
      </c>
      <c r="U1873" s="3" t="s">
        <v>31</v>
      </c>
      <c r="V1873" s="3" t="s">
        <v>1941</v>
      </c>
      <c r="W1873" s="3" t="s">
        <v>39</v>
      </c>
      <c r="X1873" s="3" t="s">
        <v>40</v>
      </c>
      <c r="Y1873" s="3" t="s">
        <v>1942</v>
      </c>
      <c r="Z1873" s="3"/>
      <c r="AA1873" s="3" t="s">
        <v>41</v>
      </c>
    </row>
    <row r="1874" spans="1:27" x14ac:dyDescent="0.2">
      <c r="A1874" s="5">
        <v>4717</v>
      </c>
      <c r="B1874">
        <v>41809</v>
      </c>
      <c r="C1874" s="3"/>
      <c r="D1874" s="3" t="s">
        <v>3288</v>
      </c>
      <c r="E1874" s="3" t="s">
        <v>57</v>
      </c>
      <c r="F1874" s="3" t="s">
        <v>58</v>
      </c>
      <c r="G1874" s="3" t="s">
        <v>31</v>
      </c>
      <c r="H1874" s="3" t="s">
        <v>60</v>
      </c>
      <c r="I1874" s="3" t="s">
        <v>57</v>
      </c>
      <c r="J1874" s="3" t="s">
        <v>31</v>
      </c>
      <c r="K1874" s="3" t="s">
        <v>34</v>
      </c>
      <c r="L1874" s="3" t="s">
        <v>31</v>
      </c>
      <c r="M1874" t="b">
        <v>1</v>
      </c>
      <c r="N1874" s="3" t="s">
        <v>35</v>
      </c>
      <c r="O1874" s="3" t="s">
        <v>58</v>
      </c>
      <c r="P1874" s="3" t="s">
        <v>61</v>
      </c>
      <c r="Q1874" s="3" t="s">
        <v>62</v>
      </c>
      <c r="R1874" s="3" t="s">
        <v>63</v>
      </c>
      <c r="S1874" s="3"/>
      <c r="T1874" s="2">
        <v>2072</v>
      </c>
      <c r="U1874" s="3" t="s">
        <v>31</v>
      </c>
      <c r="V1874" s="3" t="s">
        <v>3253</v>
      </c>
      <c r="W1874" s="3" t="s">
        <v>39</v>
      </c>
      <c r="X1874" s="3" t="s">
        <v>40</v>
      </c>
      <c r="Y1874" s="3" t="s">
        <v>1942</v>
      </c>
      <c r="Z1874" s="3"/>
      <c r="AA1874" s="3" t="s">
        <v>41</v>
      </c>
    </row>
    <row r="1875" spans="1:27" x14ac:dyDescent="0.2">
      <c r="A1875" s="5">
        <v>4718</v>
      </c>
      <c r="B1875">
        <v>41810</v>
      </c>
      <c r="C1875" s="3" t="s">
        <v>3289</v>
      </c>
      <c r="D1875" s="3" t="s">
        <v>3290</v>
      </c>
      <c r="E1875" s="3" t="s">
        <v>57</v>
      </c>
      <c r="F1875" s="3" t="s">
        <v>58</v>
      </c>
      <c r="G1875" s="3" t="s">
        <v>31</v>
      </c>
      <c r="H1875" s="3" t="s">
        <v>60</v>
      </c>
      <c r="I1875" s="3" t="s">
        <v>57</v>
      </c>
      <c r="J1875" s="3" t="s">
        <v>31</v>
      </c>
      <c r="K1875" s="3" t="s">
        <v>34</v>
      </c>
      <c r="L1875" s="3" t="s">
        <v>31</v>
      </c>
      <c r="M1875" t="b">
        <v>1</v>
      </c>
      <c r="N1875" s="3" t="s">
        <v>35</v>
      </c>
      <c r="O1875" s="3" t="s">
        <v>58</v>
      </c>
      <c r="P1875" s="3" t="s">
        <v>61</v>
      </c>
      <c r="Q1875" s="3" t="s">
        <v>62</v>
      </c>
      <c r="R1875" s="3" t="s">
        <v>63</v>
      </c>
      <c r="S1875" s="3" t="s">
        <v>3291</v>
      </c>
      <c r="T1875" s="2">
        <v>2072</v>
      </c>
      <c r="U1875" s="3" t="s">
        <v>31</v>
      </c>
      <c r="V1875" s="3" t="s">
        <v>1941</v>
      </c>
      <c r="W1875" s="3" t="s">
        <v>39</v>
      </c>
      <c r="X1875" s="3" t="s">
        <v>40</v>
      </c>
      <c r="Y1875" s="3" t="s">
        <v>1942</v>
      </c>
      <c r="Z1875" s="3"/>
      <c r="AA1875" s="3" t="s">
        <v>316</v>
      </c>
    </row>
    <row r="1876" spans="1:27" x14ac:dyDescent="0.2">
      <c r="A1876" s="5">
        <v>4719</v>
      </c>
      <c r="B1876">
        <v>41814</v>
      </c>
      <c r="C1876" s="3" t="s">
        <v>3292</v>
      </c>
      <c r="D1876" s="3" t="s">
        <v>3293</v>
      </c>
      <c r="E1876" s="3" t="s">
        <v>346</v>
      </c>
      <c r="F1876" s="3" t="s">
        <v>3294</v>
      </c>
      <c r="G1876" s="3" t="s">
        <v>31</v>
      </c>
      <c r="H1876" s="3" t="s">
        <v>32</v>
      </c>
      <c r="I1876" s="3" t="s">
        <v>33</v>
      </c>
      <c r="J1876" s="3" t="s">
        <v>31</v>
      </c>
      <c r="K1876" s="3" t="s">
        <v>34</v>
      </c>
      <c r="L1876" s="3" t="s">
        <v>31</v>
      </c>
      <c r="M1876" t="b">
        <v>1</v>
      </c>
      <c r="N1876" s="3" t="s">
        <v>84</v>
      </c>
      <c r="O1876" s="3" t="s">
        <v>3294</v>
      </c>
      <c r="P1876" s="3" t="s">
        <v>3294</v>
      </c>
      <c r="Q1876" s="3" t="s">
        <v>116</v>
      </c>
      <c r="R1876" s="3" t="s">
        <v>3295</v>
      </c>
      <c r="S1876" s="3" t="s">
        <v>1680</v>
      </c>
      <c r="T1876" s="2">
        <v>2072</v>
      </c>
      <c r="U1876" s="3" t="s">
        <v>31</v>
      </c>
      <c r="V1876" s="3"/>
      <c r="W1876" s="3" t="s">
        <v>39</v>
      </c>
      <c r="X1876" s="3" t="s">
        <v>40</v>
      </c>
      <c r="Y1876" s="3"/>
      <c r="Z1876" s="3">
        <v>3821</v>
      </c>
      <c r="AA1876" s="3" t="s">
        <v>316</v>
      </c>
    </row>
    <row r="1877" spans="1:27" x14ac:dyDescent="0.2">
      <c r="A1877" s="5">
        <v>4720</v>
      </c>
      <c r="B1877">
        <v>41859</v>
      </c>
      <c r="C1877" s="3" t="s">
        <v>3296</v>
      </c>
      <c r="D1877" s="3" t="s">
        <v>3297</v>
      </c>
      <c r="E1877" s="3" t="s">
        <v>91</v>
      </c>
      <c r="F1877" s="3" t="s">
        <v>92</v>
      </c>
      <c r="G1877" s="3" t="s">
        <v>224</v>
      </c>
      <c r="H1877" s="3" t="s">
        <v>32</v>
      </c>
      <c r="I1877" s="3" t="s">
        <v>224</v>
      </c>
      <c r="J1877" s="3" t="s">
        <v>48</v>
      </c>
      <c r="K1877" s="3" t="s">
        <v>225</v>
      </c>
      <c r="L1877" s="3" t="s">
        <v>95</v>
      </c>
      <c r="M1877" t="b">
        <v>1</v>
      </c>
      <c r="N1877" s="3" t="s">
        <v>84</v>
      </c>
      <c r="O1877" s="3" t="s">
        <v>92</v>
      </c>
      <c r="P1877" s="3" t="s">
        <v>92</v>
      </c>
      <c r="Q1877" s="3" t="s">
        <v>36</v>
      </c>
      <c r="R1877" s="3" t="s">
        <v>74</v>
      </c>
      <c r="S1877" s="3"/>
      <c r="T1877" s="2">
        <v>4008</v>
      </c>
      <c r="U1877" s="3" t="s">
        <v>95</v>
      </c>
      <c r="V1877" s="3"/>
      <c r="W1877" s="3" t="s">
        <v>39</v>
      </c>
      <c r="X1877" s="3" t="s">
        <v>40</v>
      </c>
      <c r="Y1877" s="3"/>
      <c r="Z1877" s="3">
        <v>3816</v>
      </c>
      <c r="AA1877" s="3" t="s">
        <v>316</v>
      </c>
    </row>
    <row r="1878" spans="1:27" x14ac:dyDescent="0.2">
      <c r="A1878" s="5">
        <v>4721</v>
      </c>
      <c r="B1878">
        <v>41879</v>
      </c>
      <c r="C1878" s="3"/>
      <c r="D1878" s="3" t="s">
        <v>3298</v>
      </c>
      <c r="E1878" s="3" t="s">
        <v>119</v>
      </c>
      <c r="F1878" s="3" t="s">
        <v>120</v>
      </c>
      <c r="G1878" s="3" t="s">
        <v>113</v>
      </c>
      <c r="H1878" s="3" t="s">
        <v>256</v>
      </c>
      <c r="I1878" s="3" t="s">
        <v>113</v>
      </c>
      <c r="J1878" s="3" t="s">
        <v>48</v>
      </c>
      <c r="K1878" s="3" t="s">
        <v>114</v>
      </c>
      <c r="L1878" s="3" t="s">
        <v>115</v>
      </c>
      <c r="M1878" t="b">
        <v>1</v>
      </c>
      <c r="N1878" s="3" t="s">
        <v>73</v>
      </c>
      <c r="O1878" s="3" t="s">
        <v>120</v>
      </c>
      <c r="P1878" s="3" t="s">
        <v>120</v>
      </c>
      <c r="Q1878" s="3" t="s">
        <v>36</v>
      </c>
      <c r="R1878" s="3" t="s">
        <v>74</v>
      </c>
      <c r="S1878" s="3"/>
      <c r="T1878" s="2">
        <v>3000</v>
      </c>
      <c r="U1878" s="3" t="s">
        <v>814</v>
      </c>
      <c r="V1878" s="3"/>
      <c r="W1878" s="3" t="s">
        <v>39</v>
      </c>
      <c r="X1878" s="3" t="s">
        <v>40</v>
      </c>
      <c r="Y1878" s="3"/>
      <c r="Z1878" s="3"/>
      <c r="AA1878" s="3" t="s">
        <v>41</v>
      </c>
    </row>
    <row r="1879" spans="1:27" x14ac:dyDescent="0.2">
      <c r="A1879" s="5">
        <v>4722</v>
      </c>
      <c r="B1879">
        <v>41119</v>
      </c>
      <c r="C1879" s="3"/>
      <c r="D1879" s="3" t="s">
        <v>3299</v>
      </c>
      <c r="E1879" s="3" t="s">
        <v>119</v>
      </c>
      <c r="F1879" s="3" t="s">
        <v>120</v>
      </c>
      <c r="G1879" s="3" t="s">
        <v>113</v>
      </c>
      <c r="H1879" s="3" t="s">
        <v>256</v>
      </c>
      <c r="I1879" s="3" t="s">
        <v>113</v>
      </c>
      <c r="J1879" s="3" t="s">
        <v>48</v>
      </c>
      <c r="K1879" s="3" t="s">
        <v>114</v>
      </c>
      <c r="L1879" s="3" t="s">
        <v>115</v>
      </c>
      <c r="M1879" t="b">
        <v>1</v>
      </c>
      <c r="N1879" s="3" t="s">
        <v>73</v>
      </c>
      <c r="O1879" s="3" t="s">
        <v>120</v>
      </c>
      <c r="P1879" s="3" t="s">
        <v>120</v>
      </c>
      <c r="Q1879" s="3" t="s">
        <v>36</v>
      </c>
      <c r="R1879" s="3" t="s">
        <v>74</v>
      </c>
      <c r="S1879" s="3"/>
      <c r="T1879" s="2">
        <v>3000</v>
      </c>
      <c r="U1879" s="3" t="s">
        <v>814</v>
      </c>
      <c r="V1879" s="3"/>
      <c r="W1879" s="3" t="s">
        <v>39</v>
      </c>
      <c r="X1879" s="3" t="s">
        <v>40</v>
      </c>
      <c r="Y1879" s="3"/>
      <c r="Z1879" s="3"/>
      <c r="AA1879" s="3" t="s">
        <v>41</v>
      </c>
    </row>
    <row r="1880" spans="1:27" x14ac:dyDescent="0.2">
      <c r="A1880" s="5">
        <v>4723</v>
      </c>
      <c r="B1880">
        <v>41704</v>
      </c>
      <c r="C1880" s="3"/>
      <c r="D1880" s="3" t="s">
        <v>3300</v>
      </c>
      <c r="E1880" s="3" t="s">
        <v>941</v>
      </c>
      <c r="F1880" s="3" t="s">
        <v>942</v>
      </c>
      <c r="G1880" s="3" t="s">
        <v>113</v>
      </c>
      <c r="H1880" s="3" t="s">
        <v>256</v>
      </c>
      <c r="I1880" s="3" t="s">
        <v>113</v>
      </c>
      <c r="J1880" s="3" t="s">
        <v>48</v>
      </c>
      <c r="K1880" s="3" t="s">
        <v>114</v>
      </c>
      <c r="L1880" s="3" t="s">
        <v>115</v>
      </c>
      <c r="M1880" t="b">
        <v>1</v>
      </c>
      <c r="N1880" s="3" t="s">
        <v>73</v>
      </c>
      <c r="O1880" s="3" t="s">
        <v>942</v>
      </c>
      <c r="P1880" s="3" t="s">
        <v>942</v>
      </c>
      <c r="Q1880" s="3" t="s">
        <v>36</v>
      </c>
      <c r="R1880" s="3" t="s">
        <v>74</v>
      </c>
      <c r="S1880" s="3"/>
      <c r="T1880" s="2">
        <v>3000</v>
      </c>
      <c r="U1880" s="3" t="s">
        <v>814</v>
      </c>
      <c r="V1880" s="3"/>
      <c r="W1880" s="3" t="s">
        <v>39</v>
      </c>
      <c r="X1880" s="3" t="s">
        <v>40</v>
      </c>
      <c r="Y1880" s="3"/>
      <c r="Z1880" s="3"/>
      <c r="AA1880" s="3" t="s">
        <v>41</v>
      </c>
    </row>
    <row r="1881" spans="1:27" x14ac:dyDescent="0.2">
      <c r="A1881" s="5">
        <v>4724</v>
      </c>
      <c r="B1881">
        <v>41981</v>
      </c>
      <c r="C1881" s="3" t="s">
        <v>3301</v>
      </c>
      <c r="D1881" s="3" t="s">
        <v>3302</v>
      </c>
      <c r="E1881" s="3" t="s">
        <v>123</v>
      </c>
      <c r="F1881" s="3" t="s">
        <v>124</v>
      </c>
      <c r="G1881" s="3" t="s">
        <v>113</v>
      </c>
      <c r="H1881" s="3" t="s">
        <v>32</v>
      </c>
      <c r="I1881" s="3" t="s">
        <v>113</v>
      </c>
      <c r="J1881" s="3" t="s">
        <v>48</v>
      </c>
      <c r="K1881" s="3" t="s">
        <v>114</v>
      </c>
      <c r="L1881" s="3" t="s">
        <v>115</v>
      </c>
      <c r="M1881" t="b">
        <v>0</v>
      </c>
      <c r="N1881" s="3" t="s">
        <v>73</v>
      </c>
      <c r="O1881" s="3" t="s">
        <v>124</v>
      </c>
      <c r="P1881" s="3" t="s">
        <v>124</v>
      </c>
      <c r="Q1881" s="3" t="s">
        <v>36</v>
      </c>
      <c r="R1881" s="3" t="s">
        <v>74</v>
      </c>
      <c r="S1881" s="3"/>
      <c r="T1881" s="2">
        <v>3000</v>
      </c>
      <c r="U1881" s="3" t="s">
        <v>115</v>
      </c>
      <c r="V1881" s="3"/>
      <c r="W1881" s="3" t="s">
        <v>39</v>
      </c>
      <c r="X1881" s="3" t="s">
        <v>40</v>
      </c>
      <c r="Y1881" s="3"/>
      <c r="Z1881" s="3">
        <v>2635</v>
      </c>
      <c r="AA1881" s="3" t="s">
        <v>221</v>
      </c>
    </row>
    <row r="1882" spans="1:27" x14ac:dyDescent="0.2">
      <c r="A1882" s="5">
        <v>4725</v>
      </c>
      <c r="B1882">
        <v>41776</v>
      </c>
      <c r="C1882" s="3"/>
      <c r="D1882" s="3" t="s">
        <v>3303</v>
      </c>
      <c r="E1882" s="3" t="s">
        <v>123</v>
      </c>
      <c r="F1882" s="3" t="s">
        <v>136</v>
      </c>
      <c r="G1882" s="3" t="s">
        <v>2359</v>
      </c>
      <c r="H1882" s="3" t="s">
        <v>32</v>
      </c>
      <c r="I1882" s="3" t="s">
        <v>2359</v>
      </c>
      <c r="J1882" s="3" t="s">
        <v>48</v>
      </c>
      <c r="K1882" s="3" t="s">
        <v>2360</v>
      </c>
      <c r="L1882" s="3" t="s">
        <v>83</v>
      </c>
      <c r="M1882" t="b">
        <v>1</v>
      </c>
      <c r="N1882" s="3" t="s">
        <v>139</v>
      </c>
      <c r="O1882" s="3" t="s">
        <v>136</v>
      </c>
      <c r="P1882" s="3" t="s">
        <v>140</v>
      </c>
      <c r="Q1882" s="3" t="s">
        <v>36</v>
      </c>
      <c r="R1882" s="3" t="s">
        <v>74</v>
      </c>
      <c r="S1882" s="3"/>
      <c r="T1882" s="2">
        <v>6006</v>
      </c>
      <c r="U1882" s="3" t="s">
        <v>83</v>
      </c>
      <c r="V1882" s="3"/>
      <c r="W1882" s="3" t="s">
        <v>39</v>
      </c>
      <c r="X1882" s="3" t="s">
        <v>40</v>
      </c>
      <c r="Y1882" s="3"/>
      <c r="Z1882" s="3">
        <v>4091</v>
      </c>
      <c r="AA1882" s="3" t="s">
        <v>316</v>
      </c>
    </row>
    <row r="1883" spans="1:27" x14ac:dyDescent="0.2">
      <c r="A1883" s="5">
        <v>4726</v>
      </c>
      <c r="B1883">
        <v>41855</v>
      </c>
      <c r="C1883" s="3" t="s">
        <v>3304</v>
      </c>
      <c r="D1883" s="3" t="s">
        <v>3305</v>
      </c>
      <c r="E1883" s="3" t="s">
        <v>867</v>
      </c>
      <c r="F1883" s="3" t="s">
        <v>868</v>
      </c>
      <c r="G1883" s="3" t="s">
        <v>47</v>
      </c>
      <c r="H1883" s="3" t="s">
        <v>32</v>
      </c>
      <c r="I1883" s="3" t="s">
        <v>47</v>
      </c>
      <c r="J1883" s="3" t="s">
        <v>48</v>
      </c>
      <c r="K1883" s="3" t="s">
        <v>49</v>
      </c>
      <c r="L1883" s="3" t="s">
        <v>50</v>
      </c>
      <c r="M1883" t="b">
        <v>1</v>
      </c>
      <c r="N1883" s="3" t="s">
        <v>73</v>
      </c>
      <c r="O1883" s="3" t="s">
        <v>868</v>
      </c>
      <c r="P1883" s="3" t="s">
        <v>868</v>
      </c>
      <c r="Q1883" s="3" t="s">
        <v>116</v>
      </c>
      <c r="R1883" s="3" t="s">
        <v>116</v>
      </c>
      <c r="S1883" s="3"/>
      <c r="T1883" s="2">
        <v>2000</v>
      </c>
      <c r="U1883" s="3" t="s">
        <v>50</v>
      </c>
      <c r="V1883" s="3"/>
      <c r="W1883" s="3" t="s">
        <v>39</v>
      </c>
      <c r="X1883" s="3" t="s">
        <v>40</v>
      </c>
      <c r="Y1883" s="3"/>
      <c r="Z1883" s="3">
        <v>4069</v>
      </c>
      <c r="AA1883" s="3" t="s">
        <v>221</v>
      </c>
    </row>
    <row r="1884" spans="1:27" x14ac:dyDescent="0.2">
      <c r="A1884" s="5">
        <v>4727</v>
      </c>
      <c r="B1884">
        <v>41932</v>
      </c>
      <c r="C1884" s="3"/>
      <c r="D1884" s="3" t="s">
        <v>3306</v>
      </c>
      <c r="E1884" s="3" t="s">
        <v>57</v>
      </c>
      <c r="F1884" s="3" t="s">
        <v>58</v>
      </c>
      <c r="G1884" s="3" t="s">
        <v>31</v>
      </c>
      <c r="H1884" s="3" t="s">
        <v>60</v>
      </c>
      <c r="I1884" s="3" t="s">
        <v>57</v>
      </c>
      <c r="J1884" s="3" t="s">
        <v>31</v>
      </c>
      <c r="K1884" s="3" t="s">
        <v>34</v>
      </c>
      <c r="L1884" s="3" t="s">
        <v>31</v>
      </c>
      <c r="M1884" t="b">
        <v>1</v>
      </c>
      <c r="N1884" s="3" t="s">
        <v>35</v>
      </c>
      <c r="O1884" s="3" t="s">
        <v>58</v>
      </c>
      <c r="P1884" s="3" t="s">
        <v>61</v>
      </c>
      <c r="Q1884" s="3" t="s">
        <v>62</v>
      </c>
      <c r="R1884" s="3" t="s">
        <v>63</v>
      </c>
      <c r="S1884" s="3"/>
      <c r="T1884" s="2">
        <v>2072</v>
      </c>
      <c r="U1884" s="3" t="s">
        <v>31</v>
      </c>
      <c r="V1884" s="3"/>
      <c r="W1884" s="3" t="s">
        <v>39</v>
      </c>
      <c r="X1884" s="3" t="s">
        <v>40</v>
      </c>
      <c r="Y1884" s="3"/>
      <c r="Z1884" s="3"/>
      <c r="AA1884" s="3" t="s">
        <v>41</v>
      </c>
    </row>
    <row r="1885" spans="1:27" x14ac:dyDescent="0.2">
      <c r="A1885" s="5">
        <v>4728</v>
      </c>
      <c r="C1885" s="3" t="s">
        <v>3307</v>
      </c>
      <c r="D1885" s="3" t="s">
        <v>3308</v>
      </c>
      <c r="E1885" s="3" t="s">
        <v>1762</v>
      </c>
      <c r="F1885" s="3" t="s">
        <v>1762</v>
      </c>
      <c r="G1885" s="3" t="s">
        <v>1792</v>
      </c>
      <c r="H1885" s="3" t="s">
        <v>1764</v>
      </c>
      <c r="I1885" s="3" t="s">
        <v>1793</v>
      </c>
      <c r="J1885" s="3" t="s">
        <v>31</v>
      </c>
      <c r="K1885" s="3" t="s">
        <v>1766</v>
      </c>
      <c r="L1885" s="3" t="s">
        <v>31</v>
      </c>
      <c r="M1885" t="b">
        <v>1</v>
      </c>
      <c r="N1885" s="3" t="s">
        <v>35</v>
      </c>
      <c r="O1885" s="3" t="s">
        <v>1762</v>
      </c>
      <c r="P1885" s="3" t="s">
        <v>1762</v>
      </c>
      <c r="Q1885" s="3" t="s">
        <v>1767</v>
      </c>
      <c r="R1885" s="3" t="s">
        <v>1768</v>
      </c>
      <c r="S1885" s="3"/>
      <c r="T1885" s="2"/>
      <c r="U1885" s="3" t="s">
        <v>1769</v>
      </c>
      <c r="V1885" s="3"/>
      <c r="W1885" s="3" t="s">
        <v>39</v>
      </c>
      <c r="X1885" s="3" t="s">
        <v>40</v>
      </c>
      <c r="Y1885" s="3"/>
      <c r="Z1885" s="3"/>
      <c r="AA1885" s="3" t="s">
        <v>41</v>
      </c>
    </row>
    <row r="1886" spans="1:27" x14ac:dyDescent="0.2">
      <c r="A1886" s="5">
        <v>4729</v>
      </c>
      <c r="B1886">
        <v>41844</v>
      </c>
      <c r="C1886" s="3" t="s">
        <v>3309</v>
      </c>
      <c r="D1886" s="3" t="s">
        <v>3310</v>
      </c>
      <c r="E1886" s="3" t="s">
        <v>1158</v>
      </c>
      <c r="F1886" s="3" t="s">
        <v>1159</v>
      </c>
      <c r="G1886" s="3" t="s">
        <v>158</v>
      </c>
      <c r="H1886" s="3" t="s">
        <v>32</v>
      </c>
      <c r="I1886" s="3" t="s">
        <v>158</v>
      </c>
      <c r="J1886" s="3" t="s">
        <v>48</v>
      </c>
      <c r="K1886" s="3" t="s">
        <v>159</v>
      </c>
      <c r="L1886" s="3" t="s">
        <v>83</v>
      </c>
      <c r="M1886" t="b">
        <v>0</v>
      </c>
      <c r="N1886" s="3" t="s">
        <v>139</v>
      </c>
      <c r="O1886" s="3" t="s">
        <v>1159</v>
      </c>
      <c r="P1886" s="3" t="s">
        <v>1159</v>
      </c>
      <c r="Q1886" s="3" t="s">
        <v>36</v>
      </c>
      <c r="R1886" s="3" t="s">
        <v>74</v>
      </c>
      <c r="S1886" s="3" t="s">
        <v>3311</v>
      </c>
      <c r="T1886" s="2">
        <v>6114</v>
      </c>
      <c r="U1886" s="3" t="s">
        <v>83</v>
      </c>
      <c r="V1886" s="3" t="s">
        <v>3312</v>
      </c>
      <c r="W1886" s="3" t="s">
        <v>39</v>
      </c>
      <c r="X1886" s="3" t="s">
        <v>40</v>
      </c>
      <c r="Y1886" s="3"/>
      <c r="Z1886" s="3">
        <v>3964</v>
      </c>
      <c r="AA1886" s="3" t="s">
        <v>546</v>
      </c>
    </row>
    <row r="1887" spans="1:27" x14ac:dyDescent="0.2">
      <c r="A1887" s="5">
        <v>4730</v>
      </c>
      <c r="B1887">
        <v>41912</v>
      </c>
      <c r="C1887" s="3" t="s">
        <v>3313</v>
      </c>
      <c r="D1887" s="3" t="s">
        <v>3314</v>
      </c>
      <c r="E1887" s="3" t="s">
        <v>91</v>
      </c>
      <c r="F1887" s="3" t="s">
        <v>92</v>
      </c>
      <c r="G1887" s="3" t="s">
        <v>95</v>
      </c>
      <c r="H1887" s="3" t="s">
        <v>32</v>
      </c>
      <c r="I1887" s="3" t="s">
        <v>95</v>
      </c>
      <c r="J1887" s="3" t="s">
        <v>48</v>
      </c>
      <c r="K1887" s="3" t="s">
        <v>94</v>
      </c>
      <c r="L1887" s="3" t="s">
        <v>95</v>
      </c>
      <c r="M1887" t="b">
        <v>0</v>
      </c>
      <c r="N1887" s="3" t="s">
        <v>84</v>
      </c>
      <c r="O1887" s="3" t="s">
        <v>92</v>
      </c>
      <c r="P1887" s="3" t="s">
        <v>92</v>
      </c>
      <c r="Q1887" s="3" t="s">
        <v>36</v>
      </c>
      <c r="R1887" s="3" t="s">
        <v>74</v>
      </c>
      <c r="S1887" s="3" t="s">
        <v>3311</v>
      </c>
      <c r="T1887" s="2">
        <v>4024</v>
      </c>
      <c r="U1887" s="3" t="s">
        <v>95</v>
      </c>
      <c r="V1887" s="3" t="s">
        <v>3312</v>
      </c>
      <c r="W1887" s="3" t="s">
        <v>39</v>
      </c>
      <c r="X1887" s="3" t="s">
        <v>40</v>
      </c>
      <c r="Y1887" s="3"/>
      <c r="Z1887" s="3">
        <v>4835</v>
      </c>
      <c r="AA1887" s="3" t="s">
        <v>221</v>
      </c>
    </row>
    <row r="1888" spans="1:27" x14ac:dyDescent="0.2">
      <c r="A1888" s="5">
        <v>4731</v>
      </c>
      <c r="B1888">
        <v>41936</v>
      </c>
      <c r="C1888" s="3" t="s">
        <v>3315</v>
      </c>
      <c r="D1888" s="3" t="s">
        <v>3316</v>
      </c>
      <c r="E1888" s="3" t="s">
        <v>29</v>
      </c>
      <c r="F1888" s="3" t="s">
        <v>538</v>
      </c>
      <c r="G1888" s="3" t="s">
        <v>31</v>
      </c>
      <c r="H1888" s="3" t="s">
        <v>32</v>
      </c>
      <c r="I1888" s="3" t="s">
        <v>31</v>
      </c>
      <c r="J1888" s="3" t="s">
        <v>31</v>
      </c>
      <c r="K1888" s="3" t="s">
        <v>34</v>
      </c>
      <c r="L1888" s="3" t="s">
        <v>31</v>
      </c>
      <c r="M1888" t="b">
        <v>0</v>
      </c>
      <c r="N1888" s="3" t="s">
        <v>35</v>
      </c>
      <c r="O1888" s="3" t="s">
        <v>538</v>
      </c>
      <c r="P1888" s="3" t="s">
        <v>538</v>
      </c>
      <c r="Q1888" s="3" t="s">
        <v>36</v>
      </c>
      <c r="R1888" s="3" t="s">
        <v>539</v>
      </c>
      <c r="S1888" s="3"/>
      <c r="T1888" s="2">
        <v>2072</v>
      </c>
      <c r="U1888" s="3" t="s">
        <v>31</v>
      </c>
      <c r="V1888" s="3"/>
      <c r="W1888" s="3" t="s">
        <v>39</v>
      </c>
      <c r="X1888" s="3" t="s">
        <v>40</v>
      </c>
      <c r="Y1888" s="3"/>
      <c r="Z1888" s="3">
        <v>2864</v>
      </c>
      <c r="AA1888" s="3" t="s">
        <v>221</v>
      </c>
    </row>
    <row r="1889" spans="1:27" x14ac:dyDescent="0.2">
      <c r="A1889" s="5">
        <v>4732</v>
      </c>
      <c r="B1889">
        <v>41937</v>
      </c>
      <c r="C1889" s="3" t="s">
        <v>3317</v>
      </c>
      <c r="D1889" s="3" t="s">
        <v>3318</v>
      </c>
      <c r="E1889" s="3" t="s">
        <v>29</v>
      </c>
      <c r="F1889" s="3" t="s">
        <v>3319</v>
      </c>
      <c r="G1889" s="3" t="s">
        <v>31</v>
      </c>
      <c r="H1889" s="3" t="s">
        <v>32</v>
      </c>
      <c r="I1889" s="3" t="s">
        <v>31</v>
      </c>
      <c r="J1889" s="3" t="s">
        <v>31</v>
      </c>
      <c r="K1889" s="3" t="s">
        <v>34</v>
      </c>
      <c r="L1889" s="3" t="s">
        <v>31</v>
      </c>
      <c r="M1889" t="b">
        <v>0</v>
      </c>
      <c r="N1889" s="3" t="s">
        <v>35</v>
      </c>
      <c r="O1889" s="3" t="s">
        <v>3319</v>
      </c>
      <c r="P1889" s="3" t="s">
        <v>3319</v>
      </c>
      <c r="Q1889" s="3" t="s">
        <v>36</v>
      </c>
      <c r="R1889" s="3" t="s">
        <v>539</v>
      </c>
      <c r="S1889" s="3"/>
      <c r="T1889" s="2">
        <v>2072</v>
      </c>
      <c r="U1889" s="3" t="s">
        <v>31</v>
      </c>
      <c r="V1889" s="3"/>
      <c r="W1889" s="3" t="s">
        <v>39</v>
      </c>
      <c r="X1889" s="3" t="s">
        <v>40</v>
      </c>
      <c r="Y1889" s="3"/>
      <c r="Z1889" s="3">
        <v>3686</v>
      </c>
      <c r="AA1889" s="3" t="s">
        <v>316</v>
      </c>
    </row>
    <row r="1890" spans="1:27" x14ac:dyDescent="0.2">
      <c r="A1890" s="5">
        <v>4733</v>
      </c>
      <c r="B1890">
        <v>41966</v>
      </c>
      <c r="C1890" s="3"/>
      <c r="D1890" s="3" t="s">
        <v>3320</v>
      </c>
      <c r="E1890" s="3" t="s">
        <v>174</v>
      </c>
      <c r="F1890" s="3" t="s">
        <v>881</v>
      </c>
      <c r="G1890" s="3" t="s">
        <v>80</v>
      </c>
      <c r="H1890" s="3" t="s">
        <v>32</v>
      </c>
      <c r="I1890" s="3" t="s">
        <v>80</v>
      </c>
      <c r="J1890" s="3" t="s">
        <v>81</v>
      </c>
      <c r="K1890" s="3" t="s">
        <v>82</v>
      </c>
      <c r="L1890" s="3" t="s">
        <v>83</v>
      </c>
      <c r="M1890" t="b">
        <v>1</v>
      </c>
      <c r="N1890" s="3" t="s">
        <v>84</v>
      </c>
      <c r="O1890" s="3" t="s">
        <v>881</v>
      </c>
      <c r="P1890" s="3" t="s">
        <v>881</v>
      </c>
      <c r="Q1890" s="3" t="s">
        <v>81</v>
      </c>
      <c r="R1890" s="3" t="s">
        <v>882</v>
      </c>
      <c r="S1890" s="3"/>
      <c r="T1890" s="2">
        <v>6102</v>
      </c>
      <c r="U1890" s="3" t="s">
        <v>81</v>
      </c>
      <c r="V1890" s="3"/>
      <c r="W1890" s="3" t="s">
        <v>39</v>
      </c>
      <c r="X1890" s="3" t="s">
        <v>40</v>
      </c>
      <c r="Y1890" s="3"/>
      <c r="Z1890" s="3">
        <v>2362</v>
      </c>
      <c r="AA1890" s="3" t="s">
        <v>221</v>
      </c>
    </row>
    <row r="1891" spans="1:27" x14ac:dyDescent="0.2">
      <c r="A1891" s="5">
        <v>4734</v>
      </c>
      <c r="B1891">
        <v>42061</v>
      </c>
      <c r="C1891" s="3"/>
      <c r="D1891" s="3" t="s">
        <v>3321</v>
      </c>
      <c r="E1891" s="3" t="s">
        <v>78</v>
      </c>
      <c r="F1891" s="3" t="s">
        <v>273</v>
      </c>
      <c r="G1891" s="3" t="s">
        <v>95</v>
      </c>
      <c r="H1891" s="3" t="s">
        <v>32</v>
      </c>
      <c r="I1891" s="3" t="s">
        <v>95</v>
      </c>
      <c r="J1891" s="3" t="s">
        <v>48</v>
      </c>
      <c r="K1891" s="3" t="s">
        <v>94</v>
      </c>
      <c r="L1891" s="3" t="s">
        <v>95</v>
      </c>
      <c r="M1891" t="b">
        <v>1</v>
      </c>
      <c r="N1891" s="3" t="s">
        <v>84</v>
      </c>
      <c r="O1891" s="3" t="s">
        <v>273</v>
      </c>
      <c r="P1891" s="3" t="s">
        <v>868</v>
      </c>
      <c r="Q1891" s="3" t="s">
        <v>116</v>
      </c>
      <c r="R1891" s="3" t="s">
        <v>1665</v>
      </c>
      <c r="S1891" s="3"/>
      <c r="T1891" s="2">
        <v>2072</v>
      </c>
      <c r="U1891" s="3" t="s">
        <v>95</v>
      </c>
      <c r="V1891" s="3"/>
      <c r="W1891" s="3" t="s">
        <v>39</v>
      </c>
      <c r="X1891" s="3" t="s">
        <v>40</v>
      </c>
      <c r="Y1891" s="3"/>
      <c r="Z1891" s="3"/>
      <c r="AA1891" s="3" t="s">
        <v>41</v>
      </c>
    </row>
    <row r="1892" spans="1:27" x14ac:dyDescent="0.2">
      <c r="A1892" s="5">
        <v>4735</v>
      </c>
      <c r="B1892">
        <v>42072</v>
      </c>
      <c r="C1892" s="3"/>
      <c r="D1892" s="3" t="s">
        <v>3322</v>
      </c>
      <c r="E1892" s="3" t="s">
        <v>78</v>
      </c>
      <c r="F1892" s="3" t="s">
        <v>273</v>
      </c>
      <c r="G1892" s="3" t="s">
        <v>95</v>
      </c>
      <c r="H1892" s="3" t="s">
        <v>32</v>
      </c>
      <c r="I1892" s="3" t="s">
        <v>95</v>
      </c>
      <c r="J1892" s="3" t="s">
        <v>48</v>
      </c>
      <c r="K1892" s="3" t="s">
        <v>94</v>
      </c>
      <c r="L1892" s="3" t="s">
        <v>95</v>
      </c>
      <c r="M1892" t="b">
        <v>1</v>
      </c>
      <c r="N1892" s="3" t="s">
        <v>84</v>
      </c>
      <c r="O1892" s="3" t="s">
        <v>273</v>
      </c>
      <c r="P1892" s="3" t="s">
        <v>868</v>
      </c>
      <c r="Q1892" s="3" t="s">
        <v>116</v>
      </c>
      <c r="R1892" s="3" t="s">
        <v>1665</v>
      </c>
      <c r="S1892" s="3"/>
      <c r="T1892" s="2">
        <v>2072</v>
      </c>
      <c r="U1892" s="3" t="s">
        <v>95</v>
      </c>
      <c r="V1892" s="3"/>
      <c r="W1892" s="3" t="s">
        <v>39</v>
      </c>
      <c r="X1892" s="3" t="s">
        <v>40</v>
      </c>
      <c r="Y1892" s="3"/>
      <c r="Z1892" s="3"/>
      <c r="AA1892" s="3" t="s">
        <v>41</v>
      </c>
    </row>
    <row r="1893" spans="1:27" x14ac:dyDescent="0.2">
      <c r="A1893" s="5">
        <v>4736</v>
      </c>
      <c r="B1893">
        <v>42085</v>
      </c>
      <c r="C1893" s="3"/>
      <c r="D1893" s="3" t="s">
        <v>3323</v>
      </c>
      <c r="E1893" s="3" t="s">
        <v>123</v>
      </c>
      <c r="F1893" s="3" t="s">
        <v>124</v>
      </c>
      <c r="G1893" s="3" t="s">
        <v>113</v>
      </c>
      <c r="H1893" s="3" t="s">
        <v>32</v>
      </c>
      <c r="I1893" s="3" t="s">
        <v>113</v>
      </c>
      <c r="J1893" s="3" t="s">
        <v>48</v>
      </c>
      <c r="K1893" s="3" t="s">
        <v>114</v>
      </c>
      <c r="L1893" s="3" t="s">
        <v>115</v>
      </c>
      <c r="M1893" t="b">
        <v>1</v>
      </c>
      <c r="N1893" s="3" t="s">
        <v>73</v>
      </c>
      <c r="O1893" s="3" t="s">
        <v>124</v>
      </c>
      <c r="P1893" s="3" t="s">
        <v>124</v>
      </c>
      <c r="Q1893" s="3" t="s">
        <v>36</v>
      </c>
      <c r="R1893" s="3" t="s">
        <v>74</v>
      </c>
      <c r="S1893" s="3"/>
      <c r="T1893" s="2">
        <v>3000</v>
      </c>
      <c r="U1893" s="3" t="s">
        <v>115</v>
      </c>
      <c r="V1893" s="3"/>
      <c r="W1893" s="3" t="s">
        <v>39</v>
      </c>
      <c r="X1893" s="3" t="s">
        <v>40</v>
      </c>
      <c r="Y1893" s="3"/>
      <c r="Z1893" s="3">
        <v>4167</v>
      </c>
      <c r="AA1893" s="3" t="s">
        <v>221</v>
      </c>
    </row>
    <row r="1894" spans="1:27" x14ac:dyDescent="0.2">
      <c r="A1894" s="5">
        <v>4737</v>
      </c>
      <c r="B1894">
        <v>41656</v>
      </c>
      <c r="C1894" s="3"/>
      <c r="D1894" s="3" t="s">
        <v>3324</v>
      </c>
      <c r="E1894" s="3" t="s">
        <v>123</v>
      </c>
      <c r="F1894" s="3" t="s">
        <v>124</v>
      </c>
      <c r="G1894" s="3" t="s">
        <v>113</v>
      </c>
      <c r="H1894" s="3" t="s">
        <v>256</v>
      </c>
      <c r="I1894" s="3" t="s">
        <v>113</v>
      </c>
      <c r="J1894" s="3" t="s">
        <v>48</v>
      </c>
      <c r="K1894" s="3" t="s">
        <v>114</v>
      </c>
      <c r="L1894" s="3" t="s">
        <v>115</v>
      </c>
      <c r="M1894" t="b">
        <v>1</v>
      </c>
      <c r="N1894" s="3" t="s">
        <v>73</v>
      </c>
      <c r="O1894" s="3" t="s">
        <v>124</v>
      </c>
      <c r="P1894" s="3" t="s">
        <v>124</v>
      </c>
      <c r="Q1894" s="3" t="s">
        <v>36</v>
      </c>
      <c r="R1894" s="3" t="s">
        <v>74</v>
      </c>
      <c r="S1894" s="3"/>
      <c r="T1894" s="2">
        <v>3002</v>
      </c>
      <c r="U1894" s="3" t="s">
        <v>814</v>
      </c>
      <c r="V1894" s="3"/>
      <c r="W1894" s="3" t="s">
        <v>39</v>
      </c>
      <c r="X1894" s="3" t="s">
        <v>40</v>
      </c>
      <c r="Y1894" s="3"/>
      <c r="Z1894" s="3"/>
      <c r="AA1894" s="3" t="s">
        <v>41</v>
      </c>
    </row>
    <row r="1895" spans="1:27" x14ac:dyDescent="0.2">
      <c r="A1895" s="5">
        <v>4738</v>
      </c>
      <c r="B1895">
        <v>42089</v>
      </c>
      <c r="C1895" s="3"/>
      <c r="D1895" s="3" t="s">
        <v>3325</v>
      </c>
      <c r="E1895" s="3" t="s">
        <v>123</v>
      </c>
      <c r="F1895" s="3" t="s">
        <v>124</v>
      </c>
      <c r="G1895" s="3" t="s">
        <v>113</v>
      </c>
      <c r="H1895" s="3" t="s">
        <v>256</v>
      </c>
      <c r="I1895" s="3" t="s">
        <v>113</v>
      </c>
      <c r="J1895" s="3" t="s">
        <v>48</v>
      </c>
      <c r="K1895" s="3" t="s">
        <v>114</v>
      </c>
      <c r="L1895" s="3" t="s">
        <v>115</v>
      </c>
      <c r="M1895" t="b">
        <v>0</v>
      </c>
      <c r="N1895" s="3" t="s">
        <v>73</v>
      </c>
      <c r="O1895" s="3" t="s">
        <v>124</v>
      </c>
      <c r="P1895" s="3" t="s">
        <v>124</v>
      </c>
      <c r="Q1895" s="3" t="s">
        <v>36</v>
      </c>
      <c r="R1895" s="3" t="s">
        <v>74</v>
      </c>
      <c r="S1895" s="3"/>
      <c r="T1895" s="2">
        <v>3002</v>
      </c>
      <c r="U1895" s="3" t="s">
        <v>814</v>
      </c>
      <c r="V1895" s="3"/>
      <c r="W1895" s="3" t="s">
        <v>39</v>
      </c>
      <c r="X1895" s="3" t="s">
        <v>40</v>
      </c>
      <c r="Y1895" s="3"/>
      <c r="Z1895" s="3"/>
      <c r="AA1895" s="3" t="s">
        <v>41</v>
      </c>
    </row>
    <row r="1896" spans="1:27" x14ac:dyDescent="0.2">
      <c r="A1896" s="5">
        <v>4739</v>
      </c>
      <c r="B1896">
        <v>42090</v>
      </c>
      <c r="C1896" s="3"/>
      <c r="D1896" s="3" t="s">
        <v>3326</v>
      </c>
      <c r="E1896" s="3" t="s">
        <v>123</v>
      </c>
      <c r="F1896" s="3" t="s">
        <v>124</v>
      </c>
      <c r="G1896" s="3" t="s">
        <v>113</v>
      </c>
      <c r="H1896" s="3" t="s">
        <v>256</v>
      </c>
      <c r="I1896" s="3" t="s">
        <v>113</v>
      </c>
      <c r="J1896" s="3" t="s">
        <v>48</v>
      </c>
      <c r="K1896" s="3" t="s">
        <v>114</v>
      </c>
      <c r="L1896" s="3" t="s">
        <v>115</v>
      </c>
      <c r="M1896" t="b">
        <v>1</v>
      </c>
      <c r="N1896" s="3" t="s">
        <v>73</v>
      </c>
      <c r="O1896" s="3" t="s">
        <v>124</v>
      </c>
      <c r="P1896" s="3" t="s">
        <v>124</v>
      </c>
      <c r="Q1896" s="3" t="s">
        <v>36</v>
      </c>
      <c r="R1896" s="3" t="s">
        <v>74</v>
      </c>
      <c r="S1896" s="3"/>
      <c r="T1896" s="2">
        <v>3002</v>
      </c>
      <c r="U1896" s="3" t="s">
        <v>814</v>
      </c>
      <c r="V1896" s="3"/>
      <c r="W1896" s="3" t="s">
        <v>39</v>
      </c>
      <c r="X1896" s="3" t="s">
        <v>40</v>
      </c>
      <c r="Y1896" s="3"/>
      <c r="Z1896" s="3"/>
      <c r="AA1896" s="3" t="s">
        <v>316</v>
      </c>
    </row>
    <row r="1897" spans="1:27" x14ac:dyDescent="0.2">
      <c r="A1897" s="5">
        <v>4742</v>
      </c>
      <c r="B1897">
        <v>42106</v>
      </c>
      <c r="C1897" s="3"/>
      <c r="D1897" s="3" t="s">
        <v>3327</v>
      </c>
      <c r="E1897" s="3" t="s">
        <v>941</v>
      </c>
      <c r="F1897" s="3" t="s">
        <v>942</v>
      </c>
      <c r="G1897" s="3" t="s">
        <v>113</v>
      </c>
      <c r="H1897" s="3" t="s">
        <v>256</v>
      </c>
      <c r="I1897" s="3" t="s">
        <v>113</v>
      </c>
      <c r="J1897" s="3" t="s">
        <v>48</v>
      </c>
      <c r="K1897" s="3" t="s">
        <v>114</v>
      </c>
      <c r="L1897" s="3" t="s">
        <v>115</v>
      </c>
      <c r="M1897" t="b">
        <v>1</v>
      </c>
      <c r="N1897" s="3" t="s">
        <v>73</v>
      </c>
      <c r="O1897" s="3" t="s">
        <v>942</v>
      </c>
      <c r="P1897" s="3" t="s">
        <v>942</v>
      </c>
      <c r="Q1897" s="3" t="s">
        <v>36</v>
      </c>
      <c r="R1897" s="3" t="s">
        <v>74</v>
      </c>
      <c r="S1897" s="3"/>
      <c r="T1897" s="2">
        <v>3000</v>
      </c>
      <c r="U1897" s="3" t="s">
        <v>115</v>
      </c>
      <c r="V1897" s="3"/>
      <c r="W1897" s="3" t="s">
        <v>39</v>
      </c>
      <c r="X1897" s="3" t="s">
        <v>40</v>
      </c>
      <c r="Y1897" s="3"/>
      <c r="Z1897" s="3">
        <v>4326</v>
      </c>
      <c r="AA1897" s="3" t="s">
        <v>221</v>
      </c>
    </row>
    <row r="1898" spans="1:27" x14ac:dyDescent="0.2">
      <c r="A1898" s="5">
        <v>4743</v>
      </c>
      <c r="B1898">
        <v>42166</v>
      </c>
      <c r="C1898" s="3"/>
      <c r="D1898" s="3" t="s">
        <v>3328</v>
      </c>
      <c r="E1898" s="3" t="s">
        <v>1804</v>
      </c>
      <c r="F1898" s="3" t="s">
        <v>1804</v>
      </c>
      <c r="G1898" s="3" t="s">
        <v>1805</v>
      </c>
      <c r="H1898" s="3" t="s">
        <v>1806</v>
      </c>
      <c r="I1898" s="3"/>
      <c r="J1898" s="3"/>
      <c r="K1898" s="3"/>
      <c r="L1898" s="3"/>
      <c r="M1898" t="b">
        <v>1</v>
      </c>
      <c r="N1898" s="3" t="s">
        <v>35</v>
      </c>
      <c r="O1898" s="3" t="s">
        <v>1804</v>
      </c>
      <c r="P1898" s="3" t="s">
        <v>1804</v>
      </c>
      <c r="Q1898" s="3" t="s">
        <v>1767</v>
      </c>
      <c r="R1898" s="3" t="s">
        <v>1808</v>
      </c>
      <c r="S1898" s="3" t="s">
        <v>1809</v>
      </c>
      <c r="T1898" s="2">
        <v>2072</v>
      </c>
      <c r="U1898" s="3" t="s">
        <v>1769</v>
      </c>
      <c r="V1898" s="3"/>
      <c r="W1898" s="3" t="s">
        <v>39</v>
      </c>
      <c r="X1898" s="3" t="s">
        <v>40</v>
      </c>
      <c r="Y1898" s="3"/>
      <c r="Z1898" s="3"/>
      <c r="AA1898" s="3" t="s">
        <v>41</v>
      </c>
    </row>
    <row r="1899" spans="1:27" x14ac:dyDescent="0.2">
      <c r="A1899" s="5">
        <v>4744</v>
      </c>
      <c r="B1899">
        <v>42066</v>
      </c>
      <c r="C1899" s="3"/>
      <c r="D1899" s="3" t="s">
        <v>3329</v>
      </c>
      <c r="E1899" s="3" t="s">
        <v>1804</v>
      </c>
      <c r="F1899" s="3" t="s">
        <v>1804</v>
      </c>
      <c r="G1899" s="3" t="s">
        <v>1805</v>
      </c>
      <c r="H1899" s="3" t="s">
        <v>1806</v>
      </c>
      <c r="I1899" s="3" t="s">
        <v>1804</v>
      </c>
      <c r="J1899" s="3" t="s">
        <v>31</v>
      </c>
      <c r="K1899" s="3" t="s">
        <v>1807</v>
      </c>
      <c r="L1899" s="3" t="s">
        <v>31</v>
      </c>
      <c r="M1899" t="b">
        <v>1</v>
      </c>
      <c r="N1899" s="3" t="s">
        <v>35</v>
      </c>
      <c r="O1899" s="3" t="s">
        <v>1804</v>
      </c>
      <c r="P1899" s="3" t="s">
        <v>1804</v>
      </c>
      <c r="Q1899" s="3" t="s">
        <v>1767</v>
      </c>
      <c r="R1899" s="3" t="s">
        <v>1808</v>
      </c>
      <c r="S1899" s="3" t="s">
        <v>1809</v>
      </c>
      <c r="T1899" s="2">
        <v>2072</v>
      </c>
      <c r="U1899" s="3" t="s">
        <v>1769</v>
      </c>
      <c r="V1899" s="3"/>
      <c r="W1899" s="3" t="s">
        <v>39</v>
      </c>
      <c r="X1899" s="3" t="s">
        <v>40</v>
      </c>
      <c r="Y1899" s="3"/>
      <c r="Z1899" s="3"/>
      <c r="AA1899" s="3" t="s">
        <v>41</v>
      </c>
    </row>
    <row r="1900" spans="1:27" x14ac:dyDescent="0.2">
      <c r="A1900" s="5">
        <v>4745</v>
      </c>
      <c r="B1900">
        <v>41774</v>
      </c>
      <c r="C1900" s="3" t="s">
        <v>3330</v>
      </c>
      <c r="D1900" s="3" t="s">
        <v>3331</v>
      </c>
      <c r="E1900" s="3" t="s">
        <v>1762</v>
      </c>
      <c r="F1900" s="3" t="s">
        <v>1762</v>
      </c>
      <c r="G1900" s="3" t="s">
        <v>3332</v>
      </c>
      <c r="H1900" s="3" t="s">
        <v>3234</v>
      </c>
      <c r="I1900" s="3" t="s">
        <v>1765</v>
      </c>
      <c r="J1900" s="3" t="s">
        <v>31</v>
      </c>
      <c r="K1900" s="3" t="s">
        <v>1766</v>
      </c>
      <c r="L1900" s="3" t="s">
        <v>31</v>
      </c>
      <c r="M1900" t="b">
        <v>0</v>
      </c>
      <c r="N1900" s="3" t="s">
        <v>35</v>
      </c>
      <c r="O1900" s="3" t="s">
        <v>1762</v>
      </c>
      <c r="P1900" s="3" t="s">
        <v>1762</v>
      </c>
      <c r="Q1900" s="3" t="s">
        <v>1767</v>
      </c>
      <c r="R1900" s="3" t="s">
        <v>1768</v>
      </c>
      <c r="S1900" s="3" t="s">
        <v>3333</v>
      </c>
      <c r="T1900" s="2">
        <v>2072</v>
      </c>
      <c r="U1900" s="3" t="s">
        <v>1769</v>
      </c>
      <c r="V1900" s="3" t="s">
        <v>3334</v>
      </c>
      <c r="W1900" s="3" t="s">
        <v>39</v>
      </c>
      <c r="X1900" s="3" t="s">
        <v>40</v>
      </c>
      <c r="Y1900" s="3"/>
      <c r="Z1900" s="3"/>
      <c r="AA1900" s="3" t="s">
        <v>1784</v>
      </c>
    </row>
    <row r="1901" spans="1:27" x14ac:dyDescent="0.2">
      <c r="A1901" s="5">
        <v>4746</v>
      </c>
      <c r="B1901">
        <v>42147</v>
      </c>
      <c r="C1901" s="3" t="s">
        <v>3335</v>
      </c>
      <c r="D1901" s="3" t="s">
        <v>3336</v>
      </c>
      <c r="E1901" s="3" t="s">
        <v>1775</v>
      </c>
      <c r="F1901" s="3" t="s">
        <v>1775</v>
      </c>
      <c r="G1901" s="3" t="s">
        <v>1765</v>
      </c>
      <c r="H1901" s="3" t="s">
        <v>1764</v>
      </c>
      <c r="I1901" s="3" t="s">
        <v>1765</v>
      </c>
      <c r="J1901" s="3" t="s">
        <v>31</v>
      </c>
      <c r="K1901" s="3" t="s">
        <v>1766</v>
      </c>
      <c r="L1901" s="3" t="s">
        <v>31</v>
      </c>
      <c r="M1901" t="b">
        <v>1</v>
      </c>
      <c r="N1901" s="3" t="s">
        <v>35</v>
      </c>
      <c r="O1901" s="3" t="s">
        <v>1775</v>
      </c>
      <c r="P1901" s="3" t="s">
        <v>1775</v>
      </c>
      <c r="Q1901" s="3" t="s">
        <v>1767</v>
      </c>
      <c r="R1901" s="3" t="s">
        <v>1768</v>
      </c>
      <c r="S1901" s="3" t="s">
        <v>3336</v>
      </c>
      <c r="T1901" s="2">
        <v>2072</v>
      </c>
      <c r="U1901" s="3" t="s">
        <v>1769</v>
      </c>
      <c r="V1901" s="3" t="s">
        <v>2706</v>
      </c>
      <c r="W1901" s="3" t="s">
        <v>39</v>
      </c>
      <c r="X1901" s="3" t="s">
        <v>40</v>
      </c>
      <c r="Y1901" s="3" t="s">
        <v>1816</v>
      </c>
      <c r="Z1901" s="3"/>
      <c r="AA1901" s="3" t="s">
        <v>41</v>
      </c>
    </row>
    <row r="1902" spans="1:27" x14ac:dyDescent="0.2">
      <c r="A1902" s="5">
        <v>4747</v>
      </c>
      <c r="B1902">
        <v>41755</v>
      </c>
      <c r="C1902" s="3"/>
      <c r="D1902" s="3" t="s">
        <v>3337</v>
      </c>
      <c r="E1902" s="3" t="s">
        <v>78</v>
      </c>
      <c r="F1902" s="3" t="s">
        <v>273</v>
      </c>
      <c r="G1902" s="3" t="s">
        <v>100</v>
      </c>
      <c r="H1902" s="3" t="s">
        <v>32</v>
      </c>
      <c r="I1902" s="3" t="s">
        <v>100</v>
      </c>
      <c r="J1902" s="3" t="s">
        <v>48</v>
      </c>
      <c r="K1902" s="3" t="s">
        <v>101</v>
      </c>
      <c r="L1902" s="3" t="s">
        <v>95</v>
      </c>
      <c r="M1902" t="b">
        <v>1</v>
      </c>
      <c r="N1902" s="3" t="s">
        <v>84</v>
      </c>
      <c r="O1902" s="3" t="s">
        <v>273</v>
      </c>
      <c r="P1902" s="3" t="s">
        <v>868</v>
      </c>
      <c r="Q1902" s="3" t="s">
        <v>116</v>
      </c>
      <c r="R1902" s="3" t="s">
        <v>1665</v>
      </c>
      <c r="S1902" s="3"/>
      <c r="T1902" s="2">
        <v>4026</v>
      </c>
      <c r="U1902" s="3" t="s">
        <v>95</v>
      </c>
      <c r="V1902" s="3"/>
      <c r="W1902" s="3" t="s">
        <v>39</v>
      </c>
      <c r="X1902" s="3" t="s">
        <v>40</v>
      </c>
      <c r="Y1902" s="3"/>
      <c r="Z1902" s="3"/>
      <c r="AA1902" s="3" t="s">
        <v>41</v>
      </c>
    </row>
    <row r="1903" spans="1:27" x14ac:dyDescent="0.2">
      <c r="A1903" s="5">
        <v>4748</v>
      </c>
      <c r="B1903">
        <v>41938</v>
      </c>
      <c r="C1903" s="3" t="s">
        <v>3338</v>
      </c>
      <c r="D1903" s="3" t="s">
        <v>3339</v>
      </c>
      <c r="E1903" s="3" t="s">
        <v>29</v>
      </c>
      <c r="F1903" s="3" t="s">
        <v>3319</v>
      </c>
      <c r="G1903" s="3" t="s">
        <v>31</v>
      </c>
      <c r="H1903" s="3" t="s">
        <v>32</v>
      </c>
      <c r="I1903" s="3" t="s">
        <v>31</v>
      </c>
      <c r="J1903" s="3" t="s">
        <v>31</v>
      </c>
      <c r="K1903" s="3" t="s">
        <v>34</v>
      </c>
      <c r="L1903" s="3" t="s">
        <v>31</v>
      </c>
      <c r="M1903" t="b">
        <v>0</v>
      </c>
      <c r="N1903" s="3" t="s">
        <v>35</v>
      </c>
      <c r="O1903" s="3" t="s">
        <v>3319</v>
      </c>
      <c r="P1903" s="3" t="s">
        <v>3319</v>
      </c>
      <c r="Q1903" s="3" t="s">
        <v>36</v>
      </c>
      <c r="R1903" s="3" t="s">
        <v>539</v>
      </c>
      <c r="S1903" s="3"/>
      <c r="T1903" s="2">
        <v>2072</v>
      </c>
      <c r="U1903" s="3" t="s">
        <v>31</v>
      </c>
      <c r="V1903" s="3"/>
      <c r="W1903" s="3" t="s">
        <v>39</v>
      </c>
      <c r="X1903" s="3" t="s">
        <v>40</v>
      </c>
      <c r="Y1903" s="3"/>
      <c r="Z1903" s="3">
        <v>3687</v>
      </c>
      <c r="AA1903" s="3" t="s">
        <v>316</v>
      </c>
    </row>
    <row r="1904" spans="1:27" x14ac:dyDescent="0.2">
      <c r="A1904" s="5">
        <v>4749</v>
      </c>
      <c r="B1904">
        <v>41989</v>
      </c>
      <c r="C1904" s="3" t="s">
        <v>3340</v>
      </c>
      <c r="D1904" s="3" t="s">
        <v>3341</v>
      </c>
      <c r="E1904" s="3"/>
      <c r="F1904" s="3"/>
      <c r="G1904" s="3" t="s">
        <v>50</v>
      </c>
      <c r="H1904" s="3" t="s">
        <v>60</v>
      </c>
      <c r="I1904" s="3" t="s">
        <v>50</v>
      </c>
      <c r="J1904" s="3" t="s">
        <v>48</v>
      </c>
      <c r="K1904" s="3" t="s">
        <v>49</v>
      </c>
      <c r="L1904" s="3" t="s">
        <v>50</v>
      </c>
      <c r="M1904" t="b">
        <v>0</v>
      </c>
      <c r="N1904" s="3"/>
      <c r="O1904" s="3"/>
      <c r="P1904" s="3"/>
      <c r="Q1904" s="3"/>
      <c r="R1904" s="3"/>
      <c r="S1904" s="3" t="s">
        <v>3342</v>
      </c>
      <c r="T1904" s="2">
        <v>2072</v>
      </c>
      <c r="U1904" s="3" t="s">
        <v>50</v>
      </c>
      <c r="V1904" s="3" t="s">
        <v>1776</v>
      </c>
      <c r="W1904" s="3" t="s">
        <v>39</v>
      </c>
      <c r="X1904" s="3" t="s">
        <v>40</v>
      </c>
      <c r="Y1904" s="3" t="s">
        <v>2455</v>
      </c>
      <c r="Z1904" s="3"/>
      <c r="AA1904" s="3" t="s">
        <v>3343</v>
      </c>
    </row>
    <row r="1905" spans="1:27" x14ac:dyDescent="0.2">
      <c r="A1905" s="5">
        <v>4750</v>
      </c>
      <c r="B1905">
        <v>42095</v>
      </c>
      <c r="C1905" s="3"/>
      <c r="D1905" s="3" t="s">
        <v>3344</v>
      </c>
      <c r="E1905" s="3" t="s">
        <v>123</v>
      </c>
      <c r="F1905" s="3" t="s">
        <v>124</v>
      </c>
      <c r="G1905" s="3" t="s">
        <v>115</v>
      </c>
      <c r="H1905" s="3" t="s">
        <v>32</v>
      </c>
      <c r="I1905" s="3" t="s">
        <v>115</v>
      </c>
      <c r="J1905" s="3" t="s">
        <v>48</v>
      </c>
      <c r="K1905" s="3" t="s">
        <v>114</v>
      </c>
      <c r="L1905" s="3" t="s">
        <v>115</v>
      </c>
      <c r="M1905" t="b">
        <v>1</v>
      </c>
      <c r="N1905" s="3" t="s">
        <v>73</v>
      </c>
      <c r="O1905" s="3" t="s">
        <v>124</v>
      </c>
      <c r="P1905" s="3" t="s">
        <v>124</v>
      </c>
      <c r="Q1905" s="3" t="s">
        <v>36</v>
      </c>
      <c r="R1905" s="3" t="s">
        <v>74</v>
      </c>
      <c r="S1905" s="3"/>
      <c r="T1905" s="2">
        <v>3002</v>
      </c>
      <c r="U1905" s="3" t="s">
        <v>115</v>
      </c>
      <c r="V1905" s="3"/>
      <c r="W1905" s="3" t="s">
        <v>39</v>
      </c>
      <c r="X1905" s="3" t="s">
        <v>40</v>
      </c>
      <c r="Y1905" s="3"/>
      <c r="Z1905" s="3"/>
      <c r="AA1905" s="3" t="s">
        <v>41</v>
      </c>
    </row>
    <row r="1906" spans="1:27" x14ac:dyDescent="0.2">
      <c r="A1906" s="5">
        <v>4751</v>
      </c>
      <c r="B1906">
        <v>42100</v>
      </c>
      <c r="C1906" s="3" t="s">
        <v>3345</v>
      </c>
      <c r="D1906" s="3" t="s">
        <v>3346</v>
      </c>
      <c r="E1906" s="3" t="s">
        <v>123</v>
      </c>
      <c r="F1906" s="3" t="s">
        <v>124</v>
      </c>
      <c r="G1906" s="3" t="s">
        <v>113</v>
      </c>
      <c r="H1906" s="3" t="s">
        <v>32</v>
      </c>
      <c r="I1906" s="3" t="s">
        <v>113</v>
      </c>
      <c r="J1906" s="3" t="s">
        <v>48</v>
      </c>
      <c r="K1906" s="3" t="s">
        <v>114</v>
      </c>
      <c r="L1906" s="3" t="s">
        <v>115</v>
      </c>
      <c r="M1906" t="b">
        <v>0</v>
      </c>
      <c r="N1906" s="3" t="s">
        <v>73</v>
      </c>
      <c r="O1906" s="3" t="s">
        <v>124</v>
      </c>
      <c r="P1906" s="3" t="s">
        <v>124</v>
      </c>
      <c r="Q1906" s="3" t="s">
        <v>36</v>
      </c>
      <c r="R1906" s="3" t="s">
        <v>74</v>
      </c>
      <c r="S1906" s="3"/>
      <c r="T1906" s="2">
        <v>3000</v>
      </c>
      <c r="U1906" s="3" t="s">
        <v>115</v>
      </c>
      <c r="V1906" s="3"/>
      <c r="W1906" s="3" t="s">
        <v>39</v>
      </c>
      <c r="X1906" s="3" t="s">
        <v>40</v>
      </c>
      <c r="Y1906" s="3"/>
      <c r="Z1906" s="3">
        <v>2924</v>
      </c>
      <c r="AA1906" s="3" t="s">
        <v>221</v>
      </c>
    </row>
    <row r="1907" spans="1:27" x14ac:dyDescent="0.2">
      <c r="A1907" s="5">
        <v>4752</v>
      </c>
      <c r="B1907">
        <v>42102</v>
      </c>
      <c r="C1907" s="3" t="s">
        <v>3347</v>
      </c>
      <c r="D1907" s="3" t="s">
        <v>3348</v>
      </c>
      <c r="E1907" s="3" t="s">
        <v>119</v>
      </c>
      <c r="F1907" s="3" t="s">
        <v>120</v>
      </c>
      <c r="G1907" s="3" t="s">
        <v>201</v>
      </c>
      <c r="H1907" s="3" t="s">
        <v>32</v>
      </c>
      <c r="I1907" s="3" t="s">
        <v>201</v>
      </c>
      <c r="J1907" s="3" t="s">
        <v>48</v>
      </c>
      <c r="K1907" s="3" t="s">
        <v>202</v>
      </c>
      <c r="L1907" s="3" t="s">
        <v>50</v>
      </c>
      <c r="M1907" t="b">
        <v>0</v>
      </c>
      <c r="N1907" s="3" t="s">
        <v>73</v>
      </c>
      <c r="O1907" s="3" t="s">
        <v>120</v>
      </c>
      <c r="P1907" s="3" t="s">
        <v>120</v>
      </c>
      <c r="Q1907" s="3" t="s">
        <v>36</v>
      </c>
      <c r="R1907" s="3" t="s">
        <v>74</v>
      </c>
      <c r="S1907" s="3"/>
      <c r="T1907" s="2">
        <v>2016</v>
      </c>
      <c r="U1907" s="3" t="s">
        <v>50</v>
      </c>
      <c r="V1907" s="3"/>
      <c r="W1907" s="3" t="s">
        <v>39</v>
      </c>
      <c r="X1907" s="3" t="s">
        <v>40</v>
      </c>
      <c r="Y1907" s="3"/>
      <c r="Z1907" s="3">
        <v>4098</v>
      </c>
      <c r="AA1907" s="3" t="s">
        <v>316</v>
      </c>
    </row>
    <row r="1908" spans="1:27" x14ac:dyDescent="0.2">
      <c r="A1908" s="5">
        <v>4753</v>
      </c>
      <c r="B1908">
        <v>42165</v>
      </c>
      <c r="C1908" s="3" t="s">
        <v>3349</v>
      </c>
      <c r="D1908" s="3" t="s">
        <v>3350</v>
      </c>
      <c r="E1908" s="3" t="s">
        <v>123</v>
      </c>
      <c r="F1908" s="3" t="s">
        <v>136</v>
      </c>
      <c r="G1908" s="3" t="s">
        <v>83</v>
      </c>
      <c r="H1908" s="3" t="s">
        <v>32</v>
      </c>
      <c r="I1908" s="3" t="s">
        <v>83</v>
      </c>
      <c r="J1908" s="3" t="s">
        <v>48</v>
      </c>
      <c r="K1908" s="3" t="s">
        <v>237</v>
      </c>
      <c r="L1908" s="3" t="s">
        <v>83</v>
      </c>
      <c r="M1908" t="b">
        <v>1</v>
      </c>
      <c r="N1908" s="3" t="s">
        <v>139</v>
      </c>
      <c r="O1908" s="3" t="s">
        <v>136</v>
      </c>
      <c r="P1908" s="3" t="s">
        <v>140</v>
      </c>
      <c r="Q1908" s="3" t="s">
        <v>36</v>
      </c>
      <c r="R1908" s="3" t="s">
        <v>74</v>
      </c>
      <c r="S1908" s="3"/>
      <c r="T1908" s="2">
        <v>6008</v>
      </c>
      <c r="U1908" s="3" t="s">
        <v>83</v>
      </c>
      <c r="V1908" s="3"/>
      <c r="W1908" s="3" t="s">
        <v>39</v>
      </c>
      <c r="X1908" s="3" t="s">
        <v>40</v>
      </c>
      <c r="Y1908" s="3"/>
      <c r="Z1908" s="3">
        <v>4166</v>
      </c>
      <c r="AA1908" s="3" t="s">
        <v>316</v>
      </c>
    </row>
    <row r="1909" spans="1:27" x14ac:dyDescent="0.2">
      <c r="A1909" s="5">
        <v>4754</v>
      </c>
      <c r="B1909">
        <v>41173</v>
      </c>
      <c r="C1909" s="3"/>
      <c r="D1909" s="3" t="s">
        <v>3351</v>
      </c>
      <c r="E1909" s="3" t="s">
        <v>941</v>
      </c>
      <c r="F1909" s="3" t="s">
        <v>942</v>
      </c>
      <c r="G1909" s="3" t="s">
        <v>395</v>
      </c>
      <c r="H1909" s="3" t="s">
        <v>256</v>
      </c>
      <c r="I1909" s="3" t="s">
        <v>395</v>
      </c>
      <c r="J1909" s="3" t="s">
        <v>48</v>
      </c>
      <c r="K1909" s="3" t="s">
        <v>49</v>
      </c>
      <c r="L1909" s="3" t="s">
        <v>50</v>
      </c>
      <c r="M1909" t="b">
        <v>0</v>
      </c>
      <c r="N1909" s="3" t="s">
        <v>73</v>
      </c>
      <c r="O1909" s="3" t="s">
        <v>942</v>
      </c>
      <c r="P1909" s="3" t="s">
        <v>942</v>
      </c>
      <c r="Q1909" s="3" t="s">
        <v>36</v>
      </c>
      <c r="R1909" s="3" t="s">
        <v>74</v>
      </c>
      <c r="S1909" s="3"/>
      <c r="T1909" s="2">
        <v>2028</v>
      </c>
      <c r="U1909" s="3" t="s">
        <v>50</v>
      </c>
      <c r="V1909" s="3"/>
      <c r="W1909" s="3" t="s">
        <v>39</v>
      </c>
      <c r="X1909" s="3" t="s">
        <v>40</v>
      </c>
      <c r="Y1909" s="3"/>
      <c r="Z1909" s="3"/>
      <c r="AA1909" s="3" t="s">
        <v>41</v>
      </c>
    </row>
    <row r="1910" spans="1:27" x14ac:dyDescent="0.2">
      <c r="A1910" s="5">
        <v>4755</v>
      </c>
      <c r="B1910">
        <v>42250</v>
      </c>
      <c r="C1910" s="3"/>
      <c r="D1910" s="3" t="s">
        <v>3352</v>
      </c>
      <c r="E1910" s="3" t="s">
        <v>123</v>
      </c>
      <c r="F1910" s="3" t="s">
        <v>2345</v>
      </c>
      <c r="G1910" s="3" t="s">
        <v>2346</v>
      </c>
      <c r="H1910" s="3" t="s">
        <v>32</v>
      </c>
      <c r="I1910" s="3" t="s">
        <v>2346</v>
      </c>
      <c r="J1910" s="3" t="s">
        <v>2347</v>
      </c>
      <c r="K1910" s="3" t="s">
        <v>2348</v>
      </c>
      <c r="L1910" s="3" t="s">
        <v>115</v>
      </c>
      <c r="M1910" t="b">
        <v>1</v>
      </c>
      <c r="N1910" s="3" t="s">
        <v>73</v>
      </c>
      <c r="O1910" s="3" t="s">
        <v>2345</v>
      </c>
      <c r="P1910" s="3" t="s">
        <v>124</v>
      </c>
      <c r="Q1910" s="3" t="s">
        <v>36</v>
      </c>
      <c r="R1910" s="3" t="s">
        <v>74</v>
      </c>
      <c r="S1910" s="3"/>
      <c r="T1910" s="2">
        <v>3051</v>
      </c>
      <c r="U1910" s="3" t="s">
        <v>115</v>
      </c>
      <c r="V1910" s="3"/>
      <c r="W1910" s="3" t="s">
        <v>39</v>
      </c>
      <c r="X1910" s="3" t="s">
        <v>40</v>
      </c>
      <c r="Y1910" s="3"/>
      <c r="Z1910" s="3">
        <v>4329</v>
      </c>
      <c r="AA1910" s="3" t="s">
        <v>221</v>
      </c>
    </row>
    <row r="1911" spans="1:27" x14ac:dyDescent="0.2">
      <c r="A1911" s="5">
        <v>4756</v>
      </c>
      <c r="C1911" s="3"/>
      <c r="D1911" s="3" t="s">
        <v>3353</v>
      </c>
      <c r="E1911" s="3" t="s">
        <v>78</v>
      </c>
      <c r="F1911" s="3" t="s">
        <v>273</v>
      </c>
      <c r="G1911" s="3" t="s">
        <v>274</v>
      </c>
      <c r="H1911" s="3" t="s">
        <v>32</v>
      </c>
      <c r="I1911" s="3" t="s">
        <v>274</v>
      </c>
      <c r="J1911" s="3" t="s">
        <v>81</v>
      </c>
      <c r="K1911" s="3" t="s">
        <v>275</v>
      </c>
      <c r="L1911" s="3" t="s">
        <v>95</v>
      </c>
      <c r="M1911" t="b">
        <v>1</v>
      </c>
      <c r="N1911" s="3" t="s">
        <v>84</v>
      </c>
      <c r="O1911" s="3" t="s">
        <v>273</v>
      </c>
      <c r="P1911" s="3" t="s">
        <v>79</v>
      </c>
      <c r="Q1911" s="3" t="s">
        <v>116</v>
      </c>
      <c r="R1911" s="3" t="s">
        <v>116</v>
      </c>
      <c r="S1911" s="3" t="s">
        <v>280</v>
      </c>
      <c r="T1911" s="2"/>
      <c r="U1911" s="3" t="s">
        <v>81</v>
      </c>
      <c r="V1911" s="3"/>
      <c r="W1911" s="3" t="s">
        <v>39</v>
      </c>
      <c r="X1911" s="3" t="s">
        <v>40</v>
      </c>
      <c r="Y1911" s="3"/>
      <c r="Z1911" s="3"/>
      <c r="AA1911" s="3" t="s">
        <v>41</v>
      </c>
    </row>
    <row r="1912" spans="1:27" x14ac:dyDescent="0.2">
      <c r="A1912" s="5">
        <v>4757</v>
      </c>
      <c r="C1912" s="3"/>
      <c r="D1912" s="3" t="s">
        <v>3354</v>
      </c>
      <c r="E1912" s="3" t="s">
        <v>91</v>
      </c>
      <c r="F1912" s="3" t="s">
        <v>92</v>
      </c>
      <c r="G1912" s="3" t="s">
        <v>274</v>
      </c>
      <c r="H1912" s="3" t="s">
        <v>32</v>
      </c>
      <c r="I1912" s="3" t="s">
        <v>274</v>
      </c>
      <c r="J1912" s="3" t="s">
        <v>81</v>
      </c>
      <c r="K1912" s="3" t="s">
        <v>275</v>
      </c>
      <c r="L1912" s="3" t="s">
        <v>95</v>
      </c>
      <c r="M1912" t="b">
        <v>1</v>
      </c>
      <c r="N1912" s="3" t="s">
        <v>84</v>
      </c>
      <c r="O1912" s="3" t="s">
        <v>92</v>
      </c>
      <c r="P1912" s="3" t="s">
        <v>92</v>
      </c>
      <c r="Q1912" s="3" t="s">
        <v>36</v>
      </c>
      <c r="R1912" s="3" t="s">
        <v>74</v>
      </c>
      <c r="S1912" s="3"/>
      <c r="T1912" s="2"/>
      <c r="U1912" s="3" t="s">
        <v>81</v>
      </c>
      <c r="V1912" s="3"/>
      <c r="W1912" s="3" t="s">
        <v>39</v>
      </c>
      <c r="X1912" s="3" t="s">
        <v>40</v>
      </c>
      <c r="Y1912" s="3"/>
      <c r="Z1912" s="3"/>
      <c r="AA1912" s="3" t="s">
        <v>41</v>
      </c>
    </row>
    <row r="1913" spans="1:27" x14ac:dyDescent="0.2">
      <c r="A1913" s="5">
        <v>4758</v>
      </c>
      <c r="C1913" s="3"/>
      <c r="D1913" s="3" t="s">
        <v>3355</v>
      </c>
      <c r="E1913" s="3" t="s">
        <v>91</v>
      </c>
      <c r="F1913" s="3" t="s">
        <v>92</v>
      </c>
      <c r="G1913" s="3" t="s">
        <v>274</v>
      </c>
      <c r="H1913" s="3" t="s">
        <v>32</v>
      </c>
      <c r="I1913" s="3" t="s">
        <v>274</v>
      </c>
      <c r="J1913" s="3" t="s">
        <v>81</v>
      </c>
      <c r="K1913" s="3" t="s">
        <v>275</v>
      </c>
      <c r="L1913" s="3" t="s">
        <v>95</v>
      </c>
      <c r="M1913" t="b">
        <v>1</v>
      </c>
      <c r="N1913" s="3" t="s">
        <v>84</v>
      </c>
      <c r="O1913" s="3" t="s">
        <v>92</v>
      </c>
      <c r="P1913" s="3" t="s">
        <v>92</v>
      </c>
      <c r="Q1913" s="3" t="s">
        <v>36</v>
      </c>
      <c r="R1913" s="3" t="s">
        <v>74</v>
      </c>
      <c r="S1913" s="3"/>
      <c r="T1913" s="2"/>
      <c r="U1913" s="3" t="s">
        <v>81</v>
      </c>
      <c r="V1913" s="3"/>
      <c r="W1913" s="3" t="s">
        <v>39</v>
      </c>
      <c r="X1913" s="3" t="s">
        <v>40</v>
      </c>
      <c r="Y1913" s="3"/>
      <c r="Z1913" s="3"/>
      <c r="AA1913" s="3" t="s">
        <v>41</v>
      </c>
    </row>
    <row r="1914" spans="1:27" x14ac:dyDescent="0.2">
      <c r="A1914" s="5">
        <v>4759</v>
      </c>
      <c r="B1914">
        <v>42173</v>
      </c>
      <c r="C1914" s="3" t="s">
        <v>3356</v>
      </c>
      <c r="D1914" s="3" t="s">
        <v>3357</v>
      </c>
      <c r="E1914" s="3" t="s">
        <v>174</v>
      </c>
      <c r="F1914" s="3" t="s">
        <v>881</v>
      </c>
      <c r="G1914" s="3" t="s">
        <v>1576</v>
      </c>
      <c r="H1914" s="3" t="s">
        <v>32</v>
      </c>
      <c r="I1914" s="3" t="s">
        <v>1576</v>
      </c>
      <c r="J1914" s="3" t="s">
        <v>81</v>
      </c>
      <c r="K1914" s="3" t="s">
        <v>82</v>
      </c>
      <c r="L1914" s="3" t="s">
        <v>83</v>
      </c>
      <c r="M1914" t="b">
        <v>1</v>
      </c>
      <c r="N1914" s="3" t="s">
        <v>84</v>
      </c>
      <c r="O1914" s="3" t="s">
        <v>881</v>
      </c>
      <c r="P1914" s="3" t="s">
        <v>881</v>
      </c>
      <c r="Q1914" s="3" t="s">
        <v>81</v>
      </c>
      <c r="R1914" s="3" t="s">
        <v>882</v>
      </c>
      <c r="S1914" s="3"/>
      <c r="T1914" s="2">
        <v>6130</v>
      </c>
      <c r="U1914" s="3" t="s">
        <v>83</v>
      </c>
      <c r="V1914" s="3"/>
      <c r="W1914" s="3" t="s">
        <v>39</v>
      </c>
      <c r="X1914" s="3" t="s">
        <v>40</v>
      </c>
      <c r="Y1914" s="3"/>
      <c r="Z1914" s="3">
        <v>4135</v>
      </c>
      <c r="AA1914" s="3" t="s">
        <v>221</v>
      </c>
    </row>
    <row r="1915" spans="1:27" x14ac:dyDescent="0.2">
      <c r="A1915" s="5">
        <v>4760</v>
      </c>
      <c r="C1915" s="3"/>
      <c r="D1915" s="3" t="s">
        <v>3358</v>
      </c>
      <c r="E1915" s="3" t="s">
        <v>174</v>
      </c>
      <c r="F1915" s="3" t="s">
        <v>881</v>
      </c>
      <c r="G1915" s="3" t="s">
        <v>1576</v>
      </c>
      <c r="H1915" s="3" t="s">
        <v>32</v>
      </c>
      <c r="I1915" s="3" t="s">
        <v>1576</v>
      </c>
      <c r="J1915" s="3" t="s">
        <v>81</v>
      </c>
      <c r="K1915" s="3" t="s">
        <v>82</v>
      </c>
      <c r="L1915" s="3" t="s">
        <v>83</v>
      </c>
      <c r="M1915" t="b">
        <v>1</v>
      </c>
      <c r="N1915" s="3" t="s">
        <v>84</v>
      </c>
      <c r="O1915" s="3" t="s">
        <v>881</v>
      </c>
      <c r="P1915" s="3" t="s">
        <v>881</v>
      </c>
      <c r="Q1915" s="3" t="s">
        <v>81</v>
      </c>
      <c r="R1915" s="3" t="s">
        <v>882</v>
      </c>
      <c r="S1915" s="3"/>
      <c r="T1915" s="2">
        <v>6130</v>
      </c>
      <c r="U1915" s="3" t="s">
        <v>83</v>
      </c>
      <c r="V1915" s="3"/>
      <c r="W1915" s="3" t="s">
        <v>39</v>
      </c>
      <c r="X1915" s="3" t="s">
        <v>40</v>
      </c>
      <c r="Y1915" s="3"/>
      <c r="Z1915" s="3"/>
      <c r="AA1915" s="3" t="s">
        <v>41</v>
      </c>
    </row>
    <row r="1916" spans="1:27" x14ac:dyDescent="0.2">
      <c r="A1916" s="5">
        <v>4762</v>
      </c>
      <c r="C1916" s="3"/>
      <c r="D1916" s="3" t="s">
        <v>3359</v>
      </c>
      <c r="E1916" s="3" t="s">
        <v>78</v>
      </c>
      <c r="F1916" s="3" t="s">
        <v>273</v>
      </c>
      <c r="G1916" s="3" t="s">
        <v>274</v>
      </c>
      <c r="H1916" s="3" t="s">
        <v>32</v>
      </c>
      <c r="I1916" s="3" t="s">
        <v>274</v>
      </c>
      <c r="J1916" s="3" t="s">
        <v>81</v>
      </c>
      <c r="K1916" s="3" t="s">
        <v>275</v>
      </c>
      <c r="L1916" s="3" t="s">
        <v>95</v>
      </c>
      <c r="M1916" t="b">
        <v>1</v>
      </c>
      <c r="N1916" s="3" t="s">
        <v>84</v>
      </c>
      <c r="O1916" s="3" t="s">
        <v>273</v>
      </c>
      <c r="P1916" s="3" t="s">
        <v>79</v>
      </c>
      <c r="Q1916" s="3" t="s">
        <v>116</v>
      </c>
      <c r="R1916" s="3" t="s">
        <v>116</v>
      </c>
      <c r="S1916" s="3"/>
      <c r="T1916" s="2">
        <v>4128</v>
      </c>
      <c r="U1916" s="3" t="s">
        <v>81</v>
      </c>
      <c r="V1916" s="3"/>
      <c r="W1916" s="3" t="s">
        <v>39</v>
      </c>
      <c r="X1916" s="3" t="s">
        <v>40</v>
      </c>
      <c r="Y1916" s="3"/>
      <c r="Z1916" s="3"/>
      <c r="AA1916" s="3" t="s">
        <v>41</v>
      </c>
    </row>
    <row r="1917" spans="1:27" x14ac:dyDescent="0.2">
      <c r="A1917" s="5">
        <v>4763</v>
      </c>
      <c r="B1917">
        <v>34032</v>
      </c>
      <c r="C1917" s="3"/>
      <c r="D1917" s="3" t="s">
        <v>3360</v>
      </c>
      <c r="E1917" s="3" t="s">
        <v>111</v>
      </c>
      <c r="F1917" s="3" t="s">
        <v>112</v>
      </c>
      <c r="G1917" s="3" t="s">
        <v>113</v>
      </c>
      <c r="H1917" s="3" t="s">
        <v>32</v>
      </c>
      <c r="I1917" s="3" t="s">
        <v>113</v>
      </c>
      <c r="J1917" s="3" t="s">
        <v>48</v>
      </c>
      <c r="K1917" s="3" t="s">
        <v>114</v>
      </c>
      <c r="L1917" s="3" t="s">
        <v>115</v>
      </c>
      <c r="M1917" t="b">
        <v>1</v>
      </c>
      <c r="N1917" s="3" t="s">
        <v>73</v>
      </c>
      <c r="O1917" s="3" t="s">
        <v>112</v>
      </c>
      <c r="P1917" s="3" t="s">
        <v>112</v>
      </c>
      <c r="Q1917" s="3" t="s">
        <v>116</v>
      </c>
      <c r="R1917" s="3" t="s">
        <v>116</v>
      </c>
      <c r="S1917" s="3"/>
      <c r="T1917" s="2">
        <v>3000</v>
      </c>
      <c r="U1917" s="3" t="s">
        <v>115</v>
      </c>
      <c r="V1917" s="3"/>
      <c r="W1917" s="3" t="s">
        <v>39</v>
      </c>
      <c r="X1917" s="3" t="s">
        <v>40</v>
      </c>
      <c r="Y1917" s="3"/>
      <c r="Z1917" s="3"/>
      <c r="AA1917" s="3" t="s">
        <v>41</v>
      </c>
    </row>
    <row r="1918" spans="1:27" x14ac:dyDescent="0.2">
      <c r="A1918" s="5">
        <v>4764</v>
      </c>
      <c r="B1918">
        <v>41820</v>
      </c>
      <c r="C1918" s="3"/>
      <c r="D1918" s="3" t="s">
        <v>3361</v>
      </c>
      <c r="E1918" s="3" t="s">
        <v>71</v>
      </c>
      <c r="F1918" s="3" t="s">
        <v>72</v>
      </c>
      <c r="G1918" s="3" t="s">
        <v>47</v>
      </c>
      <c r="H1918" s="3" t="s">
        <v>32</v>
      </c>
      <c r="I1918" s="3" t="s">
        <v>47</v>
      </c>
      <c r="J1918" s="3" t="s">
        <v>48</v>
      </c>
      <c r="K1918" s="3" t="s">
        <v>49</v>
      </c>
      <c r="L1918" s="3" t="s">
        <v>50</v>
      </c>
      <c r="M1918" t="b">
        <v>1</v>
      </c>
      <c r="N1918" s="3" t="s">
        <v>73</v>
      </c>
      <c r="O1918" s="3" t="s">
        <v>72</v>
      </c>
      <c r="P1918" s="3" t="s">
        <v>72</v>
      </c>
      <c r="Q1918" s="3" t="s">
        <v>36</v>
      </c>
      <c r="R1918" s="3" t="s">
        <v>74</v>
      </c>
      <c r="S1918" s="3"/>
      <c r="T1918" s="2">
        <v>2000</v>
      </c>
      <c r="U1918" s="3" t="s">
        <v>50</v>
      </c>
      <c r="V1918" s="3"/>
      <c r="W1918" s="3" t="s">
        <v>39</v>
      </c>
      <c r="X1918" s="3" t="s">
        <v>40</v>
      </c>
      <c r="Y1918" s="3"/>
      <c r="Z1918" s="3"/>
      <c r="AA1918" s="3" t="s">
        <v>41</v>
      </c>
    </row>
    <row r="1919" spans="1:27" x14ac:dyDescent="0.2">
      <c r="A1919" s="5">
        <v>4765</v>
      </c>
      <c r="B1919">
        <v>42062</v>
      </c>
      <c r="C1919" s="3"/>
      <c r="D1919" s="3" t="s">
        <v>3362</v>
      </c>
      <c r="E1919" s="3" t="s">
        <v>78</v>
      </c>
      <c r="F1919" s="3" t="s">
        <v>273</v>
      </c>
      <c r="G1919" s="3" t="s">
        <v>93</v>
      </c>
      <c r="H1919" s="3" t="s">
        <v>32</v>
      </c>
      <c r="I1919" s="3" t="s">
        <v>93</v>
      </c>
      <c r="J1919" s="3" t="s">
        <v>48</v>
      </c>
      <c r="K1919" s="3" t="s">
        <v>94</v>
      </c>
      <c r="L1919" s="3" t="s">
        <v>95</v>
      </c>
      <c r="M1919" t="b">
        <v>1</v>
      </c>
      <c r="N1919" s="3" t="s">
        <v>84</v>
      </c>
      <c r="O1919" s="3" t="s">
        <v>273</v>
      </c>
      <c r="P1919" s="3" t="s">
        <v>868</v>
      </c>
      <c r="Q1919" s="3" t="s">
        <v>116</v>
      </c>
      <c r="R1919" s="3" t="s">
        <v>1665</v>
      </c>
      <c r="S1919" s="3"/>
      <c r="T1919" s="2">
        <v>4000</v>
      </c>
      <c r="U1919" s="3" t="s">
        <v>95</v>
      </c>
      <c r="V1919" s="3"/>
      <c r="W1919" s="3" t="s">
        <v>39</v>
      </c>
      <c r="X1919" s="3" t="s">
        <v>40</v>
      </c>
      <c r="Y1919" s="3"/>
      <c r="Z1919" s="3"/>
      <c r="AA1919" s="3" t="s">
        <v>41</v>
      </c>
    </row>
    <row r="1920" spans="1:27" x14ac:dyDescent="0.2">
      <c r="A1920" s="5">
        <v>4766</v>
      </c>
      <c r="B1920">
        <v>42064</v>
      </c>
      <c r="C1920" s="3"/>
      <c r="D1920" s="3" t="s">
        <v>3363</v>
      </c>
      <c r="E1920" s="3" t="s">
        <v>123</v>
      </c>
      <c r="F1920" s="3" t="s">
        <v>124</v>
      </c>
      <c r="G1920" s="3" t="s">
        <v>113</v>
      </c>
      <c r="H1920" s="3" t="s">
        <v>32</v>
      </c>
      <c r="I1920" s="3" t="s">
        <v>113</v>
      </c>
      <c r="J1920" s="3" t="s">
        <v>48</v>
      </c>
      <c r="K1920" s="3" t="s">
        <v>114</v>
      </c>
      <c r="L1920" s="3" t="s">
        <v>115</v>
      </c>
      <c r="M1920" t="b">
        <v>1</v>
      </c>
      <c r="N1920" s="3" t="s">
        <v>73</v>
      </c>
      <c r="O1920" s="3" t="s">
        <v>124</v>
      </c>
      <c r="P1920" s="3" t="s">
        <v>124</v>
      </c>
      <c r="Q1920" s="3" t="s">
        <v>36</v>
      </c>
      <c r="R1920" s="3" t="s">
        <v>74</v>
      </c>
      <c r="S1920" s="3"/>
      <c r="T1920" s="2">
        <v>3000</v>
      </c>
      <c r="U1920" s="3" t="s">
        <v>115</v>
      </c>
      <c r="V1920" s="3"/>
      <c r="W1920" s="3" t="s">
        <v>39</v>
      </c>
      <c r="X1920" s="3" t="s">
        <v>40</v>
      </c>
      <c r="Y1920" s="3"/>
      <c r="Z1920" s="3">
        <v>4341</v>
      </c>
      <c r="AA1920" s="3" t="s">
        <v>221</v>
      </c>
    </row>
    <row r="1921" spans="1:27" x14ac:dyDescent="0.2">
      <c r="A1921" s="5">
        <v>4767</v>
      </c>
      <c r="B1921">
        <v>42088</v>
      </c>
      <c r="C1921" s="3"/>
      <c r="D1921" s="3" t="s">
        <v>3364</v>
      </c>
      <c r="E1921" s="3" t="s">
        <v>78</v>
      </c>
      <c r="F1921" s="3" t="s">
        <v>273</v>
      </c>
      <c r="G1921" s="3" t="s">
        <v>93</v>
      </c>
      <c r="H1921" s="3" t="s">
        <v>32</v>
      </c>
      <c r="I1921" s="3" t="s">
        <v>93</v>
      </c>
      <c r="J1921" s="3" t="s">
        <v>48</v>
      </c>
      <c r="K1921" s="3" t="s">
        <v>94</v>
      </c>
      <c r="L1921" s="3" t="s">
        <v>95</v>
      </c>
      <c r="M1921" t="b">
        <v>1</v>
      </c>
      <c r="N1921" s="3" t="s">
        <v>84</v>
      </c>
      <c r="O1921" s="3" t="s">
        <v>273</v>
      </c>
      <c r="P1921" s="3" t="s">
        <v>868</v>
      </c>
      <c r="Q1921" s="3" t="s">
        <v>116</v>
      </c>
      <c r="R1921" s="3" t="s">
        <v>1665</v>
      </c>
      <c r="S1921" s="3"/>
      <c r="T1921" s="2">
        <v>4000</v>
      </c>
      <c r="U1921" s="3" t="s">
        <v>95</v>
      </c>
      <c r="V1921" s="3"/>
      <c r="W1921" s="3" t="s">
        <v>39</v>
      </c>
      <c r="X1921" s="3" t="s">
        <v>40</v>
      </c>
      <c r="Y1921" s="3"/>
      <c r="Z1921" s="3">
        <v>1369</v>
      </c>
      <c r="AA1921" s="3" t="s">
        <v>221</v>
      </c>
    </row>
    <row r="1922" spans="1:27" x14ac:dyDescent="0.2">
      <c r="A1922" s="5">
        <v>4768</v>
      </c>
      <c r="B1922">
        <v>42094</v>
      </c>
      <c r="C1922" s="3"/>
      <c r="D1922" s="3" t="s">
        <v>3365</v>
      </c>
      <c r="E1922" s="3" t="s">
        <v>78</v>
      </c>
      <c r="F1922" s="3" t="s">
        <v>273</v>
      </c>
      <c r="G1922" s="3" t="s">
        <v>95</v>
      </c>
      <c r="H1922" s="3" t="s">
        <v>32</v>
      </c>
      <c r="I1922" s="3" t="s">
        <v>95</v>
      </c>
      <c r="J1922" s="3" t="s">
        <v>48</v>
      </c>
      <c r="K1922" s="3" t="s">
        <v>94</v>
      </c>
      <c r="L1922" s="3" t="s">
        <v>95</v>
      </c>
      <c r="M1922" t="b">
        <v>1</v>
      </c>
      <c r="N1922" s="3" t="s">
        <v>84</v>
      </c>
      <c r="O1922" s="3" t="s">
        <v>273</v>
      </c>
      <c r="P1922" s="3" t="s">
        <v>868</v>
      </c>
      <c r="Q1922" s="3" t="s">
        <v>116</v>
      </c>
      <c r="R1922" s="3" t="s">
        <v>1665</v>
      </c>
      <c r="S1922" s="3"/>
      <c r="T1922" s="2">
        <v>2072</v>
      </c>
      <c r="U1922" s="3" t="s">
        <v>95</v>
      </c>
      <c r="V1922" s="3"/>
      <c r="W1922" s="3" t="s">
        <v>39</v>
      </c>
      <c r="X1922" s="3" t="s">
        <v>40</v>
      </c>
      <c r="Y1922" s="3"/>
      <c r="Z1922" s="3"/>
      <c r="AA1922" s="3" t="s">
        <v>41</v>
      </c>
    </row>
    <row r="1923" spans="1:27" x14ac:dyDescent="0.2">
      <c r="A1923" s="5">
        <v>4769</v>
      </c>
      <c r="B1923">
        <v>42118</v>
      </c>
      <c r="C1923" s="3"/>
      <c r="D1923" s="3" t="s">
        <v>3366</v>
      </c>
      <c r="E1923" s="3" t="s">
        <v>78</v>
      </c>
      <c r="F1923" s="3" t="s">
        <v>273</v>
      </c>
      <c r="G1923" s="3" t="s">
        <v>95</v>
      </c>
      <c r="H1923" s="3" t="s">
        <v>32</v>
      </c>
      <c r="I1923" s="3" t="s">
        <v>95</v>
      </c>
      <c r="J1923" s="3" t="s">
        <v>48</v>
      </c>
      <c r="K1923" s="3" t="s">
        <v>94</v>
      </c>
      <c r="L1923" s="3" t="s">
        <v>95</v>
      </c>
      <c r="M1923" t="b">
        <v>1</v>
      </c>
      <c r="N1923" s="3" t="s">
        <v>84</v>
      </c>
      <c r="O1923" s="3" t="s">
        <v>273</v>
      </c>
      <c r="P1923" s="3" t="s">
        <v>868</v>
      </c>
      <c r="Q1923" s="3" t="s">
        <v>116</v>
      </c>
      <c r="R1923" s="3" t="s">
        <v>1665</v>
      </c>
      <c r="S1923" s="3"/>
      <c r="T1923" s="2">
        <v>2072</v>
      </c>
      <c r="U1923" s="3" t="s">
        <v>95</v>
      </c>
      <c r="V1923" s="3"/>
      <c r="W1923" s="3" t="s">
        <v>39</v>
      </c>
      <c r="X1923" s="3" t="s">
        <v>40</v>
      </c>
      <c r="Y1923" s="3"/>
      <c r="Z1923" s="3"/>
      <c r="AA1923" s="3" t="s">
        <v>41</v>
      </c>
    </row>
    <row r="1924" spans="1:27" x14ac:dyDescent="0.2">
      <c r="A1924" s="5">
        <v>4770</v>
      </c>
      <c r="B1924">
        <v>42178</v>
      </c>
      <c r="C1924" s="3"/>
      <c r="D1924" s="3" t="s">
        <v>3367</v>
      </c>
      <c r="E1924" s="3" t="s">
        <v>111</v>
      </c>
      <c r="F1924" s="3" t="s">
        <v>112</v>
      </c>
      <c r="G1924" s="3" t="s">
        <v>113</v>
      </c>
      <c r="H1924" s="3" t="s">
        <v>32</v>
      </c>
      <c r="I1924" s="3" t="s">
        <v>113</v>
      </c>
      <c r="J1924" s="3" t="s">
        <v>48</v>
      </c>
      <c r="K1924" s="3" t="s">
        <v>114</v>
      </c>
      <c r="L1924" s="3" t="s">
        <v>115</v>
      </c>
      <c r="M1924" t="b">
        <v>1</v>
      </c>
      <c r="N1924" s="3" t="s">
        <v>73</v>
      </c>
      <c r="O1924" s="3" t="s">
        <v>112</v>
      </c>
      <c r="P1924" s="3" t="s">
        <v>112</v>
      </c>
      <c r="Q1924" s="3" t="s">
        <v>116</v>
      </c>
      <c r="R1924" s="3" t="s">
        <v>116</v>
      </c>
      <c r="S1924" s="3"/>
      <c r="T1924" s="2">
        <v>3000</v>
      </c>
      <c r="U1924" s="3" t="s">
        <v>115</v>
      </c>
      <c r="V1924" s="3"/>
      <c r="W1924" s="3" t="s">
        <v>39</v>
      </c>
      <c r="X1924" s="3" t="s">
        <v>40</v>
      </c>
      <c r="Y1924" s="3"/>
      <c r="Z1924" s="3">
        <v>4385</v>
      </c>
      <c r="AA1924" s="3" t="s">
        <v>221</v>
      </c>
    </row>
    <row r="1925" spans="1:27" x14ac:dyDescent="0.2">
      <c r="A1925" s="5">
        <v>4771</v>
      </c>
      <c r="B1925">
        <v>42192</v>
      </c>
      <c r="C1925" s="3" t="s">
        <v>3368</v>
      </c>
      <c r="D1925" s="3" t="s">
        <v>3369</v>
      </c>
      <c r="E1925" s="3" t="s">
        <v>240</v>
      </c>
      <c r="F1925" s="3" t="s">
        <v>241</v>
      </c>
      <c r="G1925" s="3" t="s">
        <v>242</v>
      </c>
      <c r="H1925" s="3" t="s">
        <v>32</v>
      </c>
      <c r="I1925" s="3" t="s">
        <v>242</v>
      </c>
      <c r="J1925" s="3" t="s">
        <v>48</v>
      </c>
      <c r="K1925" s="3" t="s">
        <v>243</v>
      </c>
      <c r="L1925" s="3" t="s">
        <v>244</v>
      </c>
      <c r="M1925" t="b">
        <v>1</v>
      </c>
      <c r="N1925" s="3" t="s">
        <v>139</v>
      </c>
      <c r="O1925" s="3" t="s">
        <v>241</v>
      </c>
      <c r="P1925" s="3" t="s">
        <v>241</v>
      </c>
      <c r="Q1925" s="3" t="s">
        <v>36</v>
      </c>
      <c r="R1925" s="3" t="s">
        <v>54</v>
      </c>
      <c r="S1925" s="3"/>
      <c r="T1925" s="2">
        <v>8016</v>
      </c>
      <c r="U1925" s="3" t="s">
        <v>244</v>
      </c>
      <c r="V1925" s="3"/>
      <c r="W1925" s="3" t="s">
        <v>39</v>
      </c>
      <c r="X1925" s="3" t="s">
        <v>40</v>
      </c>
      <c r="Y1925" s="3"/>
      <c r="Z1925" s="3">
        <v>4275</v>
      </c>
      <c r="AA1925" s="3" t="s">
        <v>639</v>
      </c>
    </row>
    <row r="1926" spans="1:27" x14ac:dyDescent="0.2">
      <c r="A1926" s="5">
        <v>4772</v>
      </c>
      <c r="B1926">
        <v>42195</v>
      </c>
      <c r="C1926" s="3" t="s">
        <v>3370</v>
      </c>
      <c r="D1926" s="3" t="s">
        <v>3371</v>
      </c>
      <c r="E1926" s="3" t="s">
        <v>240</v>
      </c>
      <c r="F1926" s="3" t="s">
        <v>241</v>
      </c>
      <c r="G1926" s="3" t="s">
        <v>242</v>
      </c>
      <c r="H1926" s="3" t="s">
        <v>32</v>
      </c>
      <c r="I1926" s="3" t="s">
        <v>242</v>
      </c>
      <c r="J1926" s="3" t="s">
        <v>48</v>
      </c>
      <c r="K1926" s="3" t="s">
        <v>243</v>
      </c>
      <c r="L1926" s="3" t="s">
        <v>244</v>
      </c>
      <c r="M1926" t="b">
        <v>1</v>
      </c>
      <c r="N1926" s="3" t="s">
        <v>139</v>
      </c>
      <c r="O1926" s="3" t="s">
        <v>241</v>
      </c>
      <c r="P1926" s="3" t="s">
        <v>241</v>
      </c>
      <c r="Q1926" s="3" t="s">
        <v>36</v>
      </c>
      <c r="R1926" s="3" t="s">
        <v>54</v>
      </c>
      <c r="S1926" s="3"/>
      <c r="T1926" s="2">
        <v>8016</v>
      </c>
      <c r="U1926" s="3" t="s">
        <v>244</v>
      </c>
      <c r="V1926" s="3"/>
      <c r="W1926" s="3" t="s">
        <v>39</v>
      </c>
      <c r="X1926" s="3" t="s">
        <v>40</v>
      </c>
      <c r="Y1926" s="3"/>
      <c r="Z1926" s="3"/>
      <c r="AA1926" s="3" t="s">
        <v>41</v>
      </c>
    </row>
    <row r="1927" spans="1:27" x14ac:dyDescent="0.2">
      <c r="A1927" s="5">
        <v>4773</v>
      </c>
      <c r="B1927">
        <v>42202</v>
      </c>
      <c r="C1927" s="3" t="s">
        <v>3372</v>
      </c>
      <c r="D1927" s="3" t="s">
        <v>3373</v>
      </c>
      <c r="E1927" s="3" t="s">
        <v>240</v>
      </c>
      <c r="F1927" s="3" t="s">
        <v>241</v>
      </c>
      <c r="G1927" s="3" t="s">
        <v>648</v>
      </c>
      <c r="H1927" s="3" t="s">
        <v>32</v>
      </c>
      <c r="I1927" s="3" t="s">
        <v>648</v>
      </c>
      <c r="J1927" s="3" t="s">
        <v>48</v>
      </c>
      <c r="K1927" s="3" t="s">
        <v>649</v>
      </c>
      <c r="L1927" s="3" t="s">
        <v>244</v>
      </c>
      <c r="M1927" t="b">
        <v>0</v>
      </c>
      <c r="N1927" s="3" t="s">
        <v>139</v>
      </c>
      <c r="O1927" s="3" t="s">
        <v>241</v>
      </c>
      <c r="P1927" s="3" t="s">
        <v>241</v>
      </c>
      <c r="Q1927" s="3" t="s">
        <v>36</v>
      </c>
      <c r="R1927" s="3" t="s">
        <v>54</v>
      </c>
      <c r="S1927" s="3"/>
      <c r="T1927" s="2">
        <v>8018</v>
      </c>
      <c r="U1927" s="3" t="s">
        <v>244</v>
      </c>
      <c r="V1927" s="3"/>
      <c r="W1927" s="3" t="s">
        <v>39</v>
      </c>
      <c r="X1927" s="3" t="s">
        <v>40</v>
      </c>
      <c r="Y1927" s="3"/>
      <c r="Z1927" s="3">
        <v>3796</v>
      </c>
      <c r="AA1927" s="3" t="s">
        <v>221</v>
      </c>
    </row>
    <row r="1928" spans="1:27" x14ac:dyDescent="0.2">
      <c r="A1928" s="5">
        <v>4774</v>
      </c>
      <c r="B1928">
        <v>42217</v>
      </c>
      <c r="C1928" s="3" t="s">
        <v>3374</v>
      </c>
      <c r="D1928" s="3" t="s">
        <v>3375</v>
      </c>
      <c r="E1928" s="3" t="s">
        <v>240</v>
      </c>
      <c r="F1928" s="3" t="s">
        <v>241</v>
      </c>
      <c r="G1928" s="3" t="s">
        <v>648</v>
      </c>
      <c r="H1928" s="3" t="s">
        <v>32</v>
      </c>
      <c r="I1928" s="3" t="s">
        <v>648</v>
      </c>
      <c r="J1928" s="3" t="s">
        <v>48</v>
      </c>
      <c r="K1928" s="3" t="s">
        <v>649</v>
      </c>
      <c r="L1928" s="3" t="s">
        <v>244</v>
      </c>
      <c r="M1928" t="b">
        <v>0</v>
      </c>
      <c r="N1928" s="3" t="s">
        <v>139</v>
      </c>
      <c r="O1928" s="3" t="s">
        <v>241</v>
      </c>
      <c r="P1928" s="3" t="s">
        <v>241</v>
      </c>
      <c r="Q1928" s="3" t="s">
        <v>36</v>
      </c>
      <c r="R1928" s="3" t="s">
        <v>54</v>
      </c>
      <c r="S1928" s="3"/>
      <c r="T1928" s="2">
        <v>8018</v>
      </c>
      <c r="U1928" s="3" t="s">
        <v>244</v>
      </c>
      <c r="V1928" s="3"/>
      <c r="W1928" s="3" t="s">
        <v>39</v>
      </c>
      <c r="X1928" s="3" t="s">
        <v>40</v>
      </c>
      <c r="Y1928" s="3"/>
      <c r="Z1928" s="3">
        <v>4283</v>
      </c>
      <c r="AA1928" s="3" t="s">
        <v>221</v>
      </c>
    </row>
    <row r="1929" spans="1:27" x14ac:dyDescent="0.2">
      <c r="A1929" s="5">
        <v>4775</v>
      </c>
      <c r="B1929">
        <v>42223</v>
      </c>
      <c r="C1929" s="3"/>
      <c r="D1929" s="3" t="s">
        <v>3376</v>
      </c>
      <c r="E1929" s="3" t="s">
        <v>57</v>
      </c>
      <c r="F1929" s="3" t="s">
        <v>58</v>
      </c>
      <c r="G1929" s="3" t="s">
        <v>31</v>
      </c>
      <c r="H1929" s="3" t="s">
        <v>60</v>
      </c>
      <c r="I1929" s="3" t="s">
        <v>57</v>
      </c>
      <c r="J1929" s="3" t="s">
        <v>31</v>
      </c>
      <c r="K1929" s="3" t="s">
        <v>34</v>
      </c>
      <c r="L1929" s="3" t="s">
        <v>31</v>
      </c>
      <c r="M1929" t="b">
        <v>1</v>
      </c>
      <c r="N1929" s="3" t="s">
        <v>35</v>
      </c>
      <c r="O1929" s="3" t="s">
        <v>58</v>
      </c>
      <c r="P1929" s="3" t="s">
        <v>61</v>
      </c>
      <c r="Q1929" s="3" t="s">
        <v>62</v>
      </c>
      <c r="R1929" s="3" t="s">
        <v>63</v>
      </c>
      <c r="S1929" s="3"/>
      <c r="T1929" s="2">
        <v>2072</v>
      </c>
      <c r="U1929" s="3" t="s">
        <v>31</v>
      </c>
      <c r="V1929" s="3"/>
      <c r="W1929" s="3" t="s">
        <v>39</v>
      </c>
      <c r="X1929" s="3" t="s">
        <v>40</v>
      </c>
      <c r="Y1929" s="3"/>
      <c r="Z1929" s="3"/>
      <c r="AA1929" s="3" t="s">
        <v>41</v>
      </c>
    </row>
    <row r="1930" spans="1:27" x14ac:dyDescent="0.2">
      <c r="A1930" s="5">
        <v>4776</v>
      </c>
      <c r="B1930">
        <v>42229</v>
      </c>
      <c r="C1930" s="3"/>
      <c r="D1930" s="3" t="s">
        <v>3377</v>
      </c>
      <c r="E1930" s="3" t="s">
        <v>123</v>
      </c>
      <c r="F1930" s="3" t="s">
        <v>136</v>
      </c>
      <c r="G1930" s="3" t="s">
        <v>31</v>
      </c>
      <c r="H1930" s="3" t="s">
        <v>32</v>
      </c>
      <c r="I1930" s="3" t="s">
        <v>31</v>
      </c>
      <c r="J1930" s="3" t="s">
        <v>31</v>
      </c>
      <c r="K1930" s="3" t="s">
        <v>34</v>
      </c>
      <c r="L1930" s="3" t="s">
        <v>31</v>
      </c>
      <c r="M1930" t="b">
        <v>1</v>
      </c>
      <c r="N1930" s="3" t="s">
        <v>139</v>
      </c>
      <c r="O1930" s="3" t="s">
        <v>136</v>
      </c>
      <c r="P1930" s="3" t="s">
        <v>140</v>
      </c>
      <c r="Q1930" s="3" t="s">
        <v>36</v>
      </c>
      <c r="R1930" s="3" t="s">
        <v>74</v>
      </c>
      <c r="S1930" s="3"/>
      <c r="T1930" s="2">
        <v>2072</v>
      </c>
      <c r="U1930" s="3" t="s">
        <v>31</v>
      </c>
      <c r="V1930" s="3"/>
      <c r="W1930" s="3" t="s">
        <v>39</v>
      </c>
      <c r="X1930" s="3" t="s">
        <v>40</v>
      </c>
      <c r="Y1930" s="3"/>
      <c r="Z1930" s="3">
        <v>4315</v>
      </c>
      <c r="AA1930" s="3" t="s">
        <v>43</v>
      </c>
    </row>
    <row r="1931" spans="1:27" x14ac:dyDescent="0.2">
      <c r="A1931" s="5">
        <v>4777</v>
      </c>
      <c r="C1931" s="3"/>
      <c r="D1931" s="3" t="s">
        <v>3378</v>
      </c>
      <c r="E1931" s="3" t="s">
        <v>123</v>
      </c>
      <c r="F1931" s="3" t="s">
        <v>124</v>
      </c>
      <c r="G1931" s="3" t="s">
        <v>113</v>
      </c>
      <c r="H1931" s="3" t="s">
        <v>32</v>
      </c>
      <c r="I1931" s="3" t="s">
        <v>113</v>
      </c>
      <c r="J1931" s="3" t="s">
        <v>48</v>
      </c>
      <c r="K1931" s="3" t="s">
        <v>114</v>
      </c>
      <c r="L1931" s="3" t="s">
        <v>115</v>
      </c>
      <c r="M1931" t="b">
        <v>1</v>
      </c>
      <c r="N1931" s="3" t="s">
        <v>73</v>
      </c>
      <c r="O1931" s="3" t="s">
        <v>124</v>
      </c>
      <c r="P1931" s="3" t="s">
        <v>124</v>
      </c>
      <c r="Q1931" s="3" t="s">
        <v>36</v>
      </c>
      <c r="R1931" s="3" t="s">
        <v>74</v>
      </c>
      <c r="S1931" s="3"/>
      <c r="T1931" s="2">
        <v>3000</v>
      </c>
      <c r="U1931" s="3" t="s">
        <v>115</v>
      </c>
      <c r="V1931" s="3"/>
      <c r="W1931" s="3" t="s">
        <v>39</v>
      </c>
      <c r="X1931" s="3" t="s">
        <v>40</v>
      </c>
      <c r="Y1931" s="3"/>
      <c r="Z1931" s="3"/>
      <c r="AA1931" s="3" t="s">
        <v>41</v>
      </c>
    </row>
    <row r="1932" spans="1:27" x14ac:dyDescent="0.2">
      <c r="A1932" s="5">
        <v>4778</v>
      </c>
      <c r="B1932">
        <v>42266</v>
      </c>
      <c r="C1932" s="3"/>
      <c r="D1932" s="3" t="s">
        <v>3379</v>
      </c>
      <c r="E1932" s="3" t="s">
        <v>119</v>
      </c>
      <c r="F1932" s="3" t="s">
        <v>120</v>
      </c>
      <c r="G1932" s="3" t="s">
        <v>113</v>
      </c>
      <c r="H1932" s="3" t="s">
        <v>32</v>
      </c>
      <c r="I1932" s="3" t="s">
        <v>113</v>
      </c>
      <c r="J1932" s="3" t="s">
        <v>48</v>
      </c>
      <c r="K1932" s="3" t="s">
        <v>114</v>
      </c>
      <c r="L1932" s="3" t="s">
        <v>115</v>
      </c>
      <c r="M1932" t="b">
        <v>1</v>
      </c>
      <c r="N1932" s="3" t="s">
        <v>73</v>
      </c>
      <c r="O1932" s="3" t="s">
        <v>120</v>
      </c>
      <c r="P1932" s="3" t="s">
        <v>120</v>
      </c>
      <c r="Q1932" s="3" t="s">
        <v>36</v>
      </c>
      <c r="R1932" s="3" t="s">
        <v>74</v>
      </c>
      <c r="S1932" s="3"/>
      <c r="T1932" s="2">
        <v>3000</v>
      </c>
      <c r="U1932" s="3" t="s">
        <v>115</v>
      </c>
      <c r="V1932" s="3"/>
      <c r="W1932" s="3" t="s">
        <v>39</v>
      </c>
      <c r="X1932" s="3" t="s">
        <v>40</v>
      </c>
      <c r="Y1932" s="3"/>
      <c r="Z1932" s="3"/>
      <c r="AA1932" s="3" t="s">
        <v>41</v>
      </c>
    </row>
    <row r="1933" spans="1:27" x14ac:dyDescent="0.2">
      <c r="A1933" s="5">
        <v>4779</v>
      </c>
      <c r="B1933">
        <v>42283</v>
      </c>
      <c r="C1933" s="3"/>
      <c r="D1933" s="3" t="s">
        <v>3380</v>
      </c>
      <c r="E1933" s="3" t="s">
        <v>1804</v>
      </c>
      <c r="F1933" s="3" t="s">
        <v>1804</v>
      </c>
      <c r="G1933" s="3" t="s">
        <v>1805</v>
      </c>
      <c r="H1933" s="3" t="s">
        <v>1806</v>
      </c>
      <c r="I1933" s="3" t="s">
        <v>1804</v>
      </c>
      <c r="J1933" s="3" t="s">
        <v>31</v>
      </c>
      <c r="K1933" s="3" t="s">
        <v>1807</v>
      </c>
      <c r="L1933" s="3" t="s">
        <v>31</v>
      </c>
      <c r="M1933" t="b">
        <v>1</v>
      </c>
      <c r="N1933" s="3" t="s">
        <v>35</v>
      </c>
      <c r="O1933" s="3" t="s">
        <v>1804</v>
      </c>
      <c r="P1933" s="3" t="s">
        <v>1804</v>
      </c>
      <c r="Q1933" s="3" t="s">
        <v>1767</v>
      </c>
      <c r="R1933" s="3" t="s">
        <v>1808</v>
      </c>
      <c r="S1933" s="3"/>
      <c r="T1933" s="2">
        <v>2072</v>
      </c>
      <c r="U1933" s="3" t="s">
        <v>31</v>
      </c>
      <c r="V1933" s="3"/>
      <c r="W1933" s="3" t="s">
        <v>39</v>
      </c>
      <c r="X1933" s="3" t="s">
        <v>40</v>
      </c>
      <c r="Y1933" s="3"/>
      <c r="Z1933" s="3"/>
      <c r="AA1933" s="3" t="s">
        <v>41</v>
      </c>
    </row>
    <row r="1934" spans="1:27" x14ac:dyDescent="0.2">
      <c r="A1934" s="5">
        <v>4780</v>
      </c>
      <c r="B1934">
        <v>42298</v>
      </c>
      <c r="C1934" s="3"/>
      <c r="D1934" s="3" t="s">
        <v>3381</v>
      </c>
      <c r="E1934" s="3" t="s">
        <v>57</v>
      </c>
      <c r="F1934" s="3" t="s">
        <v>58</v>
      </c>
      <c r="G1934" s="3" t="s">
        <v>31</v>
      </c>
      <c r="H1934" s="3" t="s">
        <v>60</v>
      </c>
      <c r="I1934" s="3" t="s">
        <v>57</v>
      </c>
      <c r="J1934" s="3" t="s">
        <v>31</v>
      </c>
      <c r="K1934" s="3" t="s">
        <v>34</v>
      </c>
      <c r="L1934" s="3" t="s">
        <v>31</v>
      </c>
      <c r="M1934" t="b">
        <v>1</v>
      </c>
      <c r="N1934" s="3" t="s">
        <v>35</v>
      </c>
      <c r="O1934" s="3" t="s">
        <v>58</v>
      </c>
      <c r="P1934" s="3" t="s">
        <v>61</v>
      </c>
      <c r="Q1934" s="3" t="s">
        <v>62</v>
      </c>
      <c r="R1934" s="3" t="s">
        <v>63</v>
      </c>
      <c r="S1934" s="3" t="s">
        <v>1940</v>
      </c>
      <c r="T1934" s="2">
        <v>2072</v>
      </c>
      <c r="U1934" s="3" t="s">
        <v>31</v>
      </c>
      <c r="V1934" s="3" t="s">
        <v>1941</v>
      </c>
      <c r="W1934" s="3" t="s">
        <v>39</v>
      </c>
      <c r="X1934" s="3" t="s">
        <v>40</v>
      </c>
      <c r="Y1934" s="3" t="s">
        <v>1942</v>
      </c>
      <c r="Z1934" s="3"/>
      <c r="AA1934" s="3" t="s">
        <v>41</v>
      </c>
    </row>
    <row r="1935" spans="1:27" x14ac:dyDescent="0.2">
      <c r="A1935" s="5">
        <v>4781</v>
      </c>
      <c r="B1935">
        <v>41973</v>
      </c>
      <c r="C1935" s="3"/>
      <c r="D1935" s="3" t="s">
        <v>3382</v>
      </c>
      <c r="E1935" s="3" t="s">
        <v>174</v>
      </c>
      <c r="F1935" s="3" t="s">
        <v>881</v>
      </c>
      <c r="G1935" s="3" t="s">
        <v>80</v>
      </c>
      <c r="H1935" s="3" t="s">
        <v>32</v>
      </c>
      <c r="I1935" s="3" t="s">
        <v>80</v>
      </c>
      <c r="J1935" s="3" t="s">
        <v>81</v>
      </c>
      <c r="K1935" s="3" t="s">
        <v>82</v>
      </c>
      <c r="L1935" s="3" t="s">
        <v>83</v>
      </c>
      <c r="M1935" t="b">
        <v>1</v>
      </c>
      <c r="N1935" s="3" t="s">
        <v>84</v>
      </c>
      <c r="O1935" s="3" t="s">
        <v>881</v>
      </c>
      <c r="P1935" s="3" t="s">
        <v>881</v>
      </c>
      <c r="Q1935" s="3" t="s">
        <v>81</v>
      </c>
      <c r="R1935" s="3" t="s">
        <v>882</v>
      </c>
      <c r="S1935" s="3"/>
      <c r="T1935" s="2">
        <v>6104</v>
      </c>
      <c r="U1935" s="3" t="s">
        <v>83</v>
      </c>
      <c r="V1935" s="3"/>
      <c r="W1935" s="3" t="s">
        <v>39</v>
      </c>
      <c r="X1935" s="3" t="s">
        <v>40</v>
      </c>
      <c r="Y1935" s="3"/>
      <c r="Z1935" s="3"/>
      <c r="AA1935" s="3" t="s">
        <v>41</v>
      </c>
    </row>
    <row r="1936" spans="1:27" x14ac:dyDescent="0.2">
      <c r="A1936" s="5">
        <v>4782</v>
      </c>
      <c r="C1936" s="3"/>
      <c r="D1936" s="3" t="s">
        <v>3383</v>
      </c>
      <c r="E1936" s="3" t="s">
        <v>174</v>
      </c>
      <c r="F1936" s="3" t="s">
        <v>881</v>
      </c>
      <c r="G1936" s="3" t="s">
        <v>1125</v>
      </c>
      <c r="H1936" s="3" t="s">
        <v>32</v>
      </c>
      <c r="I1936" s="3" t="s">
        <v>1125</v>
      </c>
      <c r="J1936" s="3" t="s">
        <v>81</v>
      </c>
      <c r="K1936" s="3" t="s">
        <v>743</v>
      </c>
      <c r="L1936" s="3" t="s">
        <v>83</v>
      </c>
      <c r="M1936" t="b">
        <v>1</v>
      </c>
      <c r="N1936" s="3" t="s">
        <v>84</v>
      </c>
      <c r="O1936" s="3" t="s">
        <v>881</v>
      </c>
      <c r="P1936" s="3" t="s">
        <v>881</v>
      </c>
      <c r="Q1936" s="3" t="s">
        <v>81</v>
      </c>
      <c r="R1936" s="3" t="s">
        <v>882</v>
      </c>
      <c r="S1936" s="3"/>
      <c r="T1936" s="2"/>
      <c r="U1936" s="3" t="s">
        <v>81</v>
      </c>
      <c r="V1936" s="3"/>
      <c r="W1936" s="3" t="s">
        <v>39</v>
      </c>
      <c r="X1936" s="3" t="s">
        <v>40</v>
      </c>
      <c r="Y1936" s="3"/>
      <c r="Z1936" s="3"/>
      <c r="AA1936" s="3" t="s">
        <v>41</v>
      </c>
    </row>
    <row r="1937" spans="1:27" x14ac:dyDescent="0.2">
      <c r="A1937" s="5">
        <v>4783</v>
      </c>
      <c r="C1937" s="3"/>
      <c r="D1937" s="3" t="s">
        <v>3384</v>
      </c>
      <c r="E1937" s="3" t="s">
        <v>174</v>
      </c>
      <c r="F1937" s="3" t="s">
        <v>881</v>
      </c>
      <c r="G1937" s="3" t="s">
        <v>2306</v>
      </c>
      <c r="H1937" s="3" t="s">
        <v>32</v>
      </c>
      <c r="I1937" s="3" t="s">
        <v>2306</v>
      </c>
      <c r="J1937" s="3" t="s">
        <v>81</v>
      </c>
      <c r="K1937" s="3" t="s">
        <v>743</v>
      </c>
      <c r="L1937" s="3" t="s">
        <v>95</v>
      </c>
      <c r="M1937" t="b">
        <v>1</v>
      </c>
      <c r="N1937" s="3" t="s">
        <v>84</v>
      </c>
      <c r="O1937" s="3" t="s">
        <v>881</v>
      </c>
      <c r="P1937" s="3" t="s">
        <v>881</v>
      </c>
      <c r="Q1937" s="3" t="s">
        <v>81</v>
      </c>
      <c r="R1937" s="3" t="s">
        <v>882</v>
      </c>
      <c r="S1937" s="3"/>
      <c r="T1937" s="2"/>
      <c r="U1937" s="3" t="s">
        <v>81</v>
      </c>
      <c r="V1937" s="3"/>
      <c r="W1937" s="3" t="s">
        <v>39</v>
      </c>
      <c r="X1937" s="3" t="s">
        <v>40</v>
      </c>
      <c r="Y1937" s="3"/>
      <c r="Z1937" s="3"/>
      <c r="AA1937" s="3" t="s">
        <v>41</v>
      </c>
    </row>
    <row r="1938" spans="1:27" x14ac:dyDescent="0.2">
      <c r="A1938" s="5">
        <v>4785</v>
      </c>
      <c r="C1938" s="3"/>
      <c r="D1938" s="3" t="s">
        <v>3385</v>
      </c>
      <c r="E1938" s="3" t="s">
        <v>174</v>
      </c>
      <c r="F1938" s="3" t="s">
        <v>881</v>
      </c>
      <c r="G1938" s="3" t="s">
        <v>742</v>
      </c>
      <c r="H1938" s="3" t="s">
        <v>32</v>
      </c>
      <c r="I1938" s="3" t="s">
        <v>742</v>
      </c>
      <c r="J1938" s="3" t="s">
        <v>81</v>
      </c>
      <c r="K1938" s="3" t="s">
        <v>743</v>
      </c>
      <c r="L1938" s="3" t="s">
        <v>95</v>
      </c>
      <c r="M1938" t="b">
        <v>1</v>
      </c>
      <c r="N1938" s="3" t="s">
        <v>84</v>
      </c>
      <c r="O1938" s="3" t="s">
        <v>881</v>
      </c>
      <c r="P1938" s="3" t="s">
        <v>881</v>
      </c>
      <c r="Q1938" s="3" t="s">
        <v>81</v>
      </c>
      <c r="R1938" s="3" t="s">
        <v>882</v>
      </c>
      <c r="S1938" s="3"/>
      <c r="T1938" s="2"/>
      <c r="U1938" s="3" t="s">
        <v>81</v>
      </c>
      <c r="V1938" s="3"/>
      <c r="W1938" s="3" t="s">
        <v>39</v>
      </c>
      <c r="X1938" s="3" t="s">
        <v>40</v>
      </c>
      <c r="Y1938" s="3"/>
      <c r="Z1938" s="3"/>
      <c r="AA1938" s="3" t="s">
        <v>41</v>
      </c>
    </row>
    <row r="1939" spans="1:27" x14ac:dyDescent="0.2">
      <c r="A1939" s="5">
        <v>4786</v>
      </c>
      <c r="B1939">
        <v>42311</v>
      </c>
      <c r="C1939" s="3"/>
      <c r="D1939" s="3" t="s">
        <v>3386</v>
      </c>
      <c r="E1939" s="3" t="s">
        <v>57</v>
      </c>
      <c r="F1939" s="3" t="s">
        <v>58</v>
      </c>
      <c r="G1939" s="3" t="s">
        <v>31</v>
      </c>
      <c r="H1939" s="3" t="s">
        <v>60</v>
      </c>
      <c r="I1939" s="3" t="s">
        <v>57</v>
      </c>
      <c r="J1939" s="3" t="s">
        <v>31</v>
      </c>
      <c r="K1939" s="3" t="s">
        <v>34</v>
      </c>
      <c r="L1939" s="3" t="s">
        <v>31</v>
      </c>
      <c r="M1939" t="b">
        <v>1</v>
      </c>
      <c r="N1939" s="3" t="s">
        <v>35</v>
      </c>
      <c r="O1939" s="3" t="s">
        <v>58</v>
      </c>
      <c r="P1939" s="3" t="s">
        <v>61</v>
      </c>
      <c r="Q1939" s="3" t="s">
        <v>62</v>
      </c>
      <c r="R1939" s="3" t="s">
        <v>63</v>
      </c>
      <c r="S1939" s="3"/>
      <c r="T1939" s="2">
        <v>2072</v>
      </c>
      <c r="U1939" s="3" t="s">
        <v>31</v>
      </c>
      <c r="V1939" s="3"/>
      <c r="W1939" s="3" t="s">
        <v>39</v>
      </c>
      <c r="X1939" s="3" t="s">
        <v>40</v>
      </c>
      <c r="Y1939" s="3"/>
      <c r="Z1939" s="3"/>
      <c r="AA1939" s="3" t="s">
        <v>41</v>
      </c>
    </row>
    <row r="1940" spans="1:27" x14ac:dyDescent="0.2">
      <c r="A1940" s="5">
        <v>4787</v>
      </c>
      <c r="B1940">
        <v>42326</v>
      </c>
      <c r="C1940" s="3"/>
      <c r="D1940" s="3" t="s">
        <v>3387</v>
      </c>
      <c r="E1940" s="3" t="s">
        <v>57</v>
      </c>
      <c r="F1940" s="3" t="s">
        <v>58</v>
      </c>
      <c r="G1940" s="3" t="s">
        <v>95</v>
      </c>
      <c r="H1940" s="3" t="s">
        <v>60</v>
      </c>
      <c r="I1940" s="3" t="s">
        <v>57</v>
      </c>
      <c r="J1940" s="3" t="s">
        <v>31</v>
      </c>
      <c r="K1940" s="3" t="s">
        <v>34</v>
      </c>
      <c r="L1940" s="3" t="s">
        <v>31</v>
      </c>
      <c r="M1940" t="b">
        <v>1</v>
      </c>
      <c r="N1940" s="3" t="s">
        <v>35</v>
      </c>
      <c r="O1940" s="3" t="s">
        <v>58</v>
      </c>
      <c r="P1940" s="3" t="s">
        <v>61</v>
      </c>
      <c r="Q1940" s="3" t="s">
        <v>62</v>
      </c>
      <c r="R1940" s="3" t="s">
        <v>63</v>
      </c>
      <c r="S1940" s="3" t="s">
        <v>1940</v>
      </c>
      <c r="T1940" s="2">
        <v>2072</v>
      </c>
      <c r="U1940" s="3" t="s">
        <v>95</v>
      </c>
      <c r="V1940" s="3" t="s">
        <v>1941</v>
      </c>
      <c r="W1940" s="3" t="s">
        <v>39</v>
      </c>
      <c r="X1940" s="3" t="s">
        <v>40</v>
      </c>
      <c r="Y1940" s="3" t="s">
        <v>1942</v>
      </c>
      <c r="Z1940" s="3"/>
      <c r="AA1940" s="3" t="s">
        <v>41</v>
      </c>
    </row>
    <row r="1941" spans="1:27" x14ac:dyDescent="0.2">
      <c r="A1941" s="5">
        <v>4788</v>
      </c>
      <c r="C1941" s="3"/>
      <c r="D1941" s="3" t="s">
        <v>3388</v>
      </c>
      <c r="E1941" s="3" t="s">
        <v>78</v>
      </c>
      <c r="F1941" s="3" t="s">
        <v>273</v>
      </c>
      <c r="G1941" s="3" t="s">
        <v>274</v>
      </c>
      <c r="H1941" s="3" t="s">
        <v>32</v>
      </c>
      <c r="I1941" s="3" t="s">
        <v>274</v>
      </c>
      <c r="J1941" s="3" t="s">
        <v>81</v>
      </c>
      <c r="K1941" s="3" t="s">
        <v>275</v>
      </c>
      <c r="L1941" s="3" t="s">
        <v>95</v>
      </c>
      <c r="M1941" t="b">
        <v>1</v>
      </c>
      <c r="N1941" s="3" t="s">
        <v>84</v>
      </c>
      <c r="O1941" s="3" t="s">
        <v>273</v>
      </c>
      <c r="P1941" s="3" t="s">
        <v>79</v>
      </c>
      <c r="Q1941" s="3" t="s">
        <v>116</v>
      </c>
      <c r="R1941" s="3" t="s">
        <v>116</v>
      </c>
      <c r="S1941" s="3"/>
      <c r="T1941" s="2">
        <v>4128</v>
      </c>
      <c r="U1941" s="3" t="s">
        <v>81</v>
      </c>
      <c r="V1941" s="3"/>
      <c r="W1941" s="3" t="s">
        <v>39</v>
      </c>
      <c r="X1941" s="3" t="s">
        <v>40</v>
      </c>
      <c r="Y1941" s="3"/>
      <c r="Z1941" s="3"/>
      <c r="AA1941" s="3" t="s">
        <v>41</v>
      </c>
    </row>
    <row r="1942" spans="1:27" x14ac:dyDescent="0.2">
      <c r="A1942" s="5">
        <v>4789</v>
      </c>
      <c r="B1942">
        <v>42549</v>
      </c>
      <c r="C1942" s="3"/>
      <c r="D1942" s="3" t="s">
        <v>3389</v>
      </c>
      <c r="E1942" s="3" t="s">
        <v>29</v>
      </c>
      <c r="F1942" s="3" t="s">
        <v>30</v>
      </c>
      <c r="G1942" s="3" t="s">
        <v>274</v>
      </c>
      <c r="H1942" s="3" t="s">
        <v>32</v>
      </c>
      <c r="I1942" s="3" t="s">
        <v>274</v>
      </c>
      <c r="J1942" s="3" t="s">
        <v>81</v>
      </c>
      <c r="K1942" s="3" t="s">
        <v>275</v>
      </c>
      <c r="L1942" s="3" t="s">
        <v>95</v>
      </c>
      <c r="M1942" t="b">
        <v>1</v>
      </c>
      <c r="N1942" s="3" t="s">
        <v>35</v>
      </c>
      <c r="O1942" s="3" t="s">
        <v>30</v>
      </c>
      <c r="P1942" s="3" t="s">
        <v>30</v>
      </c>
      <c r="Q1942" s="3" t="s">
        <v>36</v>
      </c>
      <c r="R1942" s="3" t="s">
        <v>37</v>
      </c>
      <c r="S1942" s="3"/>
      <c r="T1942" s="2">
        <v>4128</v>
      </c>
      <c r="U1942" s="3" t="s">
        <v>81</v>
      </c>
      <c r="V1942" s="3"/>
      <c r="W1942" s="3" t="s">
        <v>39</v>
      </c>
      <c r="X1942" s="3" t="s">
        <v>40</v>
      </c>
      <c r="Y1942" s="3"/>
      <c r="Z1942" s="3">
        <v>4780</v>
      </c>
      <c r="AA1942" s="3" t="s">
        <v>221</v>
      </c>
    </row>
    <row r="1943" spans="1:27" x14ac:dyDescent="0.2">
      <c r="A1943" s="5">
        <v>4790</v>
      </c>
      <c r="C1943" s="3"/>
      <c r="D1943" s="3" t="s">
        <v>3390</v>
      </c>
      <c r="E1943" s="3" t="s">
        <v>78</v>
      </c>
      <c r="F1943" s="3" t="s">
        <v>273</v>
      </c>
      <c r="G1943" s="3" t="s">
        <v>274</v>
      </c>
      <c r="H1943" s="3" t="s">
        <v>32</v>
      </c>
      <c r="I1943" s="3" t="s">
        <v>274</v>
      </c>
      <c r="J1943" s="3" t="s">
        <v>81</v>
      </c>
      <c r="K1943" s="3" t="s">
        <v>275</v>
      </c>
      <c r="L1943" s="3" t="s">
        <v>95</v>
      </c>
      <c r="M1943" t="b">
        <v>1</v>
      </c>
      <c r="N1943" s="3" t="s">
        <v>84</v>
      </c>
      <c r="O1943" s="3" t="s">
        <v>273</v>
      </c>
      <c r="P1943" s="3" t="s">
        <v>79</v>
      </c>
      <c r="Q1943" s="3" t="s">
        <v>116</v>
      </c>
      <c r="R1943" s="3" t="s">
        <v>116</v>
      </c>
      <c r="S1943" s="3"/>
      <c r="T1943" s="2">
        <v>4128</v>
      </c>
      <c r="U1943" s="3" t="s">
        <v>81</v>
      </c>
      <c r="V1943" s="3"/>
      <c r="W1943" s="3" t="s">
        <v>39</v>
      </c>
      <c r="X1943" s="3" t="s">
        <v>40</v>
      </c>
      <c r="Y1943" s="3"/>
      <c r="Z1943" s="3"/>
      <c r="AA1943" s="3" t="s">
        <v>41</v>
      </c>
    </row>
    <row r="1944" spans="1:27" x14ac:dyDescent="0.2">
      <c r="A1944" s="5">
        <v>4791</v>
      </c>
      <c r="C1944" s="3"/>
      <c r="D1944" s="3" t="s">
        <v>3391</v>
      </c>
      <c r="E1944" s="3" t="s">
        <v>78</v>
      </c>
      <c r="F1944" s="3" t="s">
        <v>273</v>
      </c>
      <c r="G1944" s="3" t="s">
        <v>274</v>
      </c>
      <c r="H1944" s="3" t="s">
        <v>32</v>
      </c>
      <c r="I1944" s="3" t="s">
        <v>274</v>
      </c>
      <c r="J1944" s="3" t="s">
        <v>81</v>
      </c>
      <c r="K1944" s="3" t="s">
        <v>275</v>
      </c>
      <c r="L1944" s="3" t="s">
        <v>95</v>
      </c>
      <c r="M1944" t="b">
        <v>1</v>
      </c>
      <c r="N1944" s="3" t="s">
        <v>84</v>
      </c>
      <c r="O1944" s="3" t="s">
        <v>273</v>
      </c>
      <c r="P1944" s="3" t="s">
        <v>79</v>
      </c>
      <c r="Q1944" s="3" t="s">
        <v>116</v>
      </c>
      <c r="R1944" s="3" t="s">
        <v>116</v>
      </c>
      <c r="S1944" s="3"/>
      <c r="T1944" s="2">
        <v>4128</v>
      </c>
      <c r="U1944" s="3" t="s">
        <v>81</v>
      </c>
      <c r="V1944" s="3"/>
      <c r="W1944" s="3" t="s">
        <v>39</v>
      </c>
      <c r="X1944" s="3" t="s">
        <v>40</v>
      </c>
      <c r="Y1944" s="3"/>
      <c r="Z1944" s="3"/>
      <c r="AA1944" s="3" t="s">
        <v>41</v>
      </c>
    </row>
    <row r="1945" spans="1:27" x14ac:dyDescent="0.2">
      <c r="A1945" s="5">
        <v>4792</v>
      </c>
      <c r="C1945" s="3"/>
      <c r="D1945" s="3" t="s">
        <v>3391</v>
      </c>
      <c r="E1945" s="3" t="s">
        <v>78</v>
      </c>
      <c r="F1945" s="3" t="s">
        <v>273</v>
      </c>
      <c r="G1945" s="3" t="s">
        <v>274</v>
      </c>
      <c r="H1945" s="3" t="s">
        <v>32</v>
      </c>
      <c r="I1945" s="3" t="s">
        <v>274</v>
      </c>
      <c r="J1945" s="3" t="s">
        <v>81</v>
      </c>
      <c r="K1945" s="3" t="s">
        <v>275</v>
      </c>
      <c r="L1945" s="3" t="s">
        <v>95</v>
      </c>
      <c r="M1945" t="b">
        <v>1</v>
      </c>
      <c r="N1945" s="3" t="s">
        <v>84</v>
      </c>
      <c r="O1945" s="3" t="s">
        <v>273</v>
      </c>
      <c r="P1945" s="3" t="s">
        <v>79</v>
      </c>
      <c r="Q1945" s="3" t="s">
        <v>116</v>
      </c>
      <c r="R1945" s="3" t="s">
        <v>116</v>
      </c>
      <c r="S1945" s="3"/>
      <c r="T1945" s="2">
        <v>4128</v>
      </c>
      <c r="U1945" s="3" t="s">
        <v>81</v>
      </c>
      <c r="V1945" s="3"/>
      <c r="W1945" s="3" t="s">
        <v>39</v>
      </c>
      <c r="X1945" s="3" t="s">
        <v>40</v>
      </c>
      <c r="Y1945" s="3"/>
      <c r="Z1945" s="3"/>
      <c r="AA1945" s="3" t="s">
        <v>41</v>
      </c>
    </row>
    <row r="1946" spans="1:27" x14ac:dyDescent="0.2">
      <c r="A1946" s="5">
        <v>4793</v>
      </c>
      <c r="B1946">
        <v>42063</v>
      </c>
      <c r="C1946" s="3"/>
      <c r="D1946" s="3" t="s">
        <v>3392</v>
      </c>
      <c r="E1946" s="3" t="s">
        <v>1775</v>
      </c>
      <c r="F1946" s="3" t="s">
        <v>1775</v>
      </c>
      <c r="G1946" s="3" t="s">
        <v>1763</v>
      </c>
      <c r="H1946" s="3" t="s">
        <v>1764</v>
      </c>
      <c r="I1946" s="3" t="s">
        <v>1765</v>
      </c>
      <c r="J1946" s="3" t="s">
        <v>31</v>
      </c>
      <c r="K1946" s="3" t="s">
        <v>1766</v>
      </c>
      <c r="L1946" s="3" t="s">
        <v>31</v>
      </c>
      <c r="M1946" t="b">
        <v>1</v>
      </c>
      <c r="N1946" s="3" t="s">
        <v>35</v>
      </c>
      <c r="O1946" s="3" t="s">
        <v>1775</v>
      </c>
      <c r="P1946" s="3" t="s">
        <v>1775</v>
      </c>
      <c r="Q1946" s="3" t="s">
        <v>1767</v>
      </c>
      <c r="R1946" s="3" t="s">
        <v>1768</v>
      </c>
      <c r="S1946" s="3"/>
      <c r="T1946" s="2">
        <v>2072</v>
      </c>
      <c r="U1946" s="3" t="s">
        <v>1769</v>
      </c>
      <c r="V1946" s="3" t="s">
        <v>1776</v>
      </c>
      <c r="W1946" s="3" t="s">
        <v>39</v>
      </c>
      <c r="X1946" s="3" t="s">
        <v>40</v>
      </c>
      <c r="Y1946" s="3" t="s">
        <v>1816</v>
      </c>
      <c r="Z1946" s="3"/>
      <c r="AA1946" s="3" t="s">
        <v>41</v>
      </c>
    </row>
    <row r="1947" spans="1:27" x14ac:dyDescent="0.2">
      <c r="A1947" s="5">
        <v>4794</v>
      </c>
      <c r="C1947" s="3"/>
      <c r="D1947" s="3" t="s">
        <v>3393</v>
      </c>
      <c r="E1947" s="3" t="s">
        <v>1762</v>
      </c>
      <c r="F1947" s="3" t="s">
        <v>1762</v>
      </c>
      <c r="G1947" s="3" t="s">
        <v>1763</v>
      </c>
      <c r="H1947" s="3" t="s">
        <v>1764</v>
      </c>
      <c r="I1947" s="3" t="s">
        <v>1765</v>
      </c>
      <c r="J1947" s="3" t="s">
        <v>31</v>
      </c>
      <c r="K1947" s="3" t="s">
        <v>1766</v>
      </c>
      <c r="L1947" s="3" t="s">
        <v>31</v>
      </c>
      <c r="M1947" t="b">
        <v>1</v>
      </c>
      <c r="N1947" s="3" t="s">
        <v>35</v>
      </c>
      <c r="O1947" s="3" t="s">
        <v>1762</v>
      </c>
      <c r="P1947" s="3" t="s">
        <v>1762</v>
      </c>
      <c r="Q1947" s="3" t="s">
        <v>1767</v>
      </c>
      <c r="R1947" s="3" t="s">
        <v>1768</v>
      </c>
      <c r="S1947" s="3"/>
      <c r="T1947" s="2"/>
      <c r="U1947" s="3" t="s">
        <v>1769</v>
      </c>
      <c r="V1947" s="3"/>
      <c r="W1947" s="3" t="s">
        <v>39</v>
      </c>
      <c r="X1947" s="3" t="s">
        <v>40</v>
      </c>
      <c r="Y1947" s="3"/>
      <c r="Z1947" s="3"/>
      <c r="AA1947" s="3" t="s">
        <v>41</v>
      </c>
    </row>
    <row r="1948" spans="1:27" x14ac:dyDescent="0.2">
      <c r="A1948" s="5">
        <v>4795</v>
      </c>
      <c r="B1948">
        <v>42152</v>
      </c>
      <c r="C1948" s="3"/>
      <c r="D1948" s="3" t="s">
        <v>3394</v>
      </c>
      <c r="E1948" s="3" t="s">
        <v>111</v>
      </c>
      <c r="F1948" s="3" t="s">
        <v>112</v>
      </c>
      <c r="G1948" s="3" t="s">
        <v>113</v>
      </c>
      <c r="H1948" s="3" t="s">
        <v>32</v>
      </c>
      <c r="I1948" s="3" t="s">
        <v>113</v>
      </c>
      <c r="J1948" s="3" t="s">
        <v>48</v>
      </c>
      <c r="K1948" s="3" t="s">
        <v>114</v>
      </c>
      <c r="L1948" s="3" t="s">
        <v>115</v>
      </c>
      <c r="M1948" t="b">
        <v>1</v>
      </c>
      <c r="N1948" s="3" t="s">
        <v>73</v>
      </c>
      <c r="O1948" s="3" t="s">
        <v>112</v>
      </c>
      <c r="P1948" s="3" t="s">
        <v>112</v>
      </c>
      <c r="Q1948" s="3" t="s">
        <v>116</v>
      </c>
      <c r="R1948" s="3" t="s">
        <v>116</v>
      </c>
      <c r="S1948" s="3"/>
      <c r="T1948" s="2">
        <v>3000</v>
      </c>
      <c r="U1948" s="3" t="s">
        <v>115</v>
      </c>
      <c r="V1948" s="3"/>
      <c r="W1948" s="3" t="s">
        <v>39</v>
      </c>
      <c r="X1948" s="3" t="s">
        <v>40</v>
      </c>
      <c r="Y1948" s="3"/>
      <c r="Z1948" s="3">
        <v>4274</v>
      </c>
      <c r="AA1948" s="3" t="s">
        <v>221</v>
      </c>
    </row>
    <row r="1949" spans="1:27" x14ac:dyDescent="0.2">
      <c r="A1949" s="5">
        <v>4796</v>
      </c>
      <c r="B1949">
        <v>42141</v>
      </c>
      <c r="C1949" s="3"/>
      <c r="D1949" s="3" t="s">
        <v>3395</v>
      </c>
      <c r="E1949" s="3" t="s">
        <v>111</v>
      </c>
      <c r="F1949" s="3" t="s">
        <v>112</v>
      </c>
      <c r="G1949" s="3" t="s">
        <v>113</v>
      </c>
      <c r="H1949" s="3" t="s">
        <v>32</v>
      </c>
      <c r="I1949" s="3" t="s">
        <v>113</v>
      </c>
      <c r="J1949" s="3" t="s">
        <v>48</v>
      </c>
      <c r="K1949" s="3" t="s">
        <v>114</v>
      </c>
      <c r="L1949" s="3" t="s">
        <v>115</v>
      </c>
      <c r="M1949" t="b">
        <v>1</v>
      </c>
      <c r="N1949" s="3" t="s">
        <v>73</v>
      </c>
      <c r="O1949" s="3" t="s">
        <v>112</v>
      </c>
      <c r="P1949" s="3" t="s">
        <v>112</v>
      </c>
      <c r="Q1949" s="3" t="s">
        <v>116</v>
      </c>
      <c r="R1949" s="3" t="s">
        <v>116</v>
      </c>
      <c r="S1949" s="3"/>
      <c r="T1949" s="2">
        <v>3000</v>
      </c>
      <c r="U1949" s="3" t="s">
        <v>115</v>
      </c>
      <c r="V1949" s="3"/>
      <c r="W1949" s="3" t="s">
        <v>39</v>
      </c>
      <c r="X1949" s="3" t="s">
        <v>40</v>
      </c>
      <c r="Y1949" s="3"/>
      <c r="Z1949" s="3"/>
      <c r="AA1949" s="3" t="s">
        <v>41</v>
      </c>
    </row>
    <row r="1950" spans="1:27" x14ac:dyDescent="0.2">
      <c r="A1950" s="5">
        <v>4797</v>
      </c>
      <c r="C1950" s="3"/>
      <c r="D1950" s="3" t="s">
        <v>3396</v>
      </c>
      <c r="E1950" s="3" t="s">
        <v>111</v>
      </c>
      <c r="F1950" s="3" t="s">
        <v>112</v>
      </c>
      <c r="G1950" s="3" t="s">
        <v>113</v>
      </c>
      <c r="H1950" s="3" t="s">
        <v>32</v>
      </c>
      <c r="I1950" s="3" t="s">
        <v>113</v>
      </c>
      <c r="J1950" s="3" t="s">
        <v>48</v>
      </c>
      <c r="K1950" s="3" t="s">
        <v>114</v>
      </c>
      <c r="L1950" s="3" t="s">
        <v>115</v>
      </c>
      <c r="M1950" t="b">
        <v>1</v>
      </c>
      <c r="N1950" s="3" t="s">
        <v>73</v>
      </c>
      <c r="O1950" s="3" t="s">
        <v>112</v>
      </c>
      <c r="P1950" s="3" t="s">
        <v>112</v>
      </c>
      <c r="Q1950" s="3" t="s">
        <v>116</v>
      </c>
      <c r="R1950" s="3" t="s">
        <v>116</v>
      </c>
      <c r="S1950" s="3"/>
      <c r="T1950" s="2">
        <v>3000</v>
      </c>
      <c r="U1950" s="3" t="s">
        <v>115</v>
      </c>
      <c r="V1950" s="3"/>
      <c r="W1950" s="3" t="s">
        <v>39</v>
      </c>
      <c r="X1950" s="3" t="s">
        <v>40</v>
      </c>
      <c r="Y1950" s="3"/>
      <c r="Z1950" s="3"/>
      <c r="AA1950" s="3" t="s">
        <v>41</v>
      </c>
    </row>
    <row r="1951" spans="1:27" x14ac:dyDescent="0.2">
      <c r="A1951" s="5">
        <v>4798</v>
      </c>
      <c r="B1951">
        <v>43769</v>
      </c>
      <c r="C1951" s="3"/>
      <c r="D1951" s="3" t="s">
        <v>3397</v>
      </c>
      <c r="E1951" s="3" t="s">
        <v>147</v>
      </c>
      <c r="F1951" s="3" t="s">
        <v>234</v>
      </c>
      <c r="G1951" s="3" t="s">
        <v>235</v>
      </c>
      <c r="H1951" s="3" t="s">
        <v>32</v>
      </c>
      <c r="I1951" s="3" t="s">
        <v>235</v>
      </c>
      <c r="J1951" s="3" t="s">
        <v>48</v>
      </c>
      <c r="K1951" s="3" t="s">
        <v>237</v>
      </c>
      <c r="L1951" s="3" t="s">
        <v>83</v>
      </c>
      <c r="M1951" t="b">
        <v>1</v>
      </c>
      <c r="N1951" s="3" t="s">
        <v>139</v>
      </c>
      <c r="O1951" s="3" t="s">
        <v>234</v>
      </c>
      <c r="P1951" s="3" t="s">
        <v>234</v>
      </c>
      <c r="Q1951" s="3" t="s">
        <v>116</v>
      </c>
      <c r="R1951" s="3" t="s">
        <v>116</v>
      </c>
      <c r="S1951" s="3"/>
      <c r="T1951" s="2">
        <v>6009</v>
      </c>
      <c r="U1951" s="3" t="s">
        <v>83</v>
      </c>
      <c r="V1951" s="3"/>
      <c r="W1951" s="3" t="s">
        <v>39</v>
      </c>
      <c r="X1951" s="3" t="s">
        <v>40</v>
      </c>
      <c r="Y1951" s="3"/>
      <c r="Z1951" s="3"/>
      <c r="AA1951" s="3" t="s">
        <v>41</v>
      </c>
    </row>
    <row r="1952" spans="1:27" x14ac:dyDescent="0.2">
      <c r="A1952" s="5">
        <v>4799</v>
      </c>
      <c r="C1952" s="3"/>
      <c r="D1952" s="3" t="s">
        <v>3398</v>
      </c>
      <c r="E1952" s="3" t="s">
        <v>147</v>
      </c>
      <c r="F1952" s="3" t="s">
        <v>234</v>
      </c>
      <c r="G1952" s="3" t="s">
        <v>586</v>
      </c>
      <c r="H1952" s="3" t="s">
        <v>32</v>
      </c>
      <c r="I1952" s="3" t="s">
        <v>83</v>
      </c>
      <c r="J1952" s="3" t="s">
        <v>48</v>
      </c>
      <c r="K1952" s="3" t="s">
        <v>237</v>
      </c>
      <c r="L1952" s="3" t="s">
        <v>83</v>
      </c>
      <c r="M1952" t="b">
        <v>1</v>
      </c>
      <c r="N1952" s="3" t="s">
        <v>139</v>
      </c>
      <c r="O1952" s="3" t="s">
        <v>234</v>
      </c>
      <c r="P1952" s="3" t="s">
        <v>234</v>
      </c>
      <c r="Q1952" s="3" t="s">
        <v>116</v>
      </c>
      <c r="R1952" s="3" t="s">
        <v>116</v>
      </c>
      <c r="S1952" s="3"/>
      <c r="T1952" s="2"/>
      <c r="U1952" s="3" t="s">
        <v>83</v>
      </c>
      <c r="V1952" s="3"/>
      <c r="W1952" s="3" t="s">
        <v>39</v>
      </c>
      <c r="X1952" s="3" t="s">
        <v>40</v>
      </c>
      <c r="Y1952" s="3"/>
      <c r="Z1952" s="3"/>
      <c r="AA1952" s="3" t="s">
        <v>41</v>
      </c>
    </row>
    <row r="1953" spans="1:27" x14ac:dyDescent="0.2">
      <c r="A1953" s="5">
        <v>4800</v>
      </c>
      <c r="C1953" s="3"/>
      <c r="D1953" s="3" t="s">
        <v>3399</v>
      </c>
      <c r="E1953" s="3" t="s">
        <v>147</v>
      </c>
      <c r="F1953" s="3" t="s">
        <v>234</v>
      </c>
      <c r="G1953" s="3" t="s">
        <v>158</v>
      </c>
      <c r="H1953" s="3" t="s">
        <v>32</v>
      </c>
      <c r="I1953" s="3" t="s">
        <v>83</v>
      </c>
      <c r="J1953" s="3" t="s">
        <v>48</v>
      </c>
      <c r="K1953" s="3" t="s">
        <v>237</v>
      </c>
      <c r="L1953" s="3" t="s">
        <v>83</v>
      </c>
      <c r="M1953" t="b">
        <v>1</v>
      </c>
      <c r="N1953" s="3" t="s">
        <v>139</v>
      </c>
      <c r="O1953" s="3" t="s">
        <v>234</v>
      </c>
      <c r="P1953" s="3" t="s">
        <v>234</v>
      </c>
      <c r="Q1953" s="3" t="s">
        <v>116</v>
      </c>
      <c r="R1953" s="3" t="s">
        <v>116</v>
      </c>
      <c r="S1953" s="3"/>
      <c r="T1953" s="2"/>
      <c r="U1953" s="3" t="s">
        <v>83</v>
      </c>
      <c r="V1953" s="3"/>
      <c r="W1953" s="3" t="s">
        <v>39</v>
      </c>
      <c r="X1953" s="3" t="s">
        <v>40</v>
      </c>
      <c r="Y1953" s="3"/>
      <c r="Z1953" s="3"/>
      <c r="AA1953" s="3" t="s">
        <v>41</v>
      </c>
    </row>
    <row r="1954" spans="1:27" x14ac:dyDescent="0.2">
      <c r="A1954" s="5">
        <v>4801</v>
      </c>
      <c r="C1954" s="3"/>
      <c r="D1954" s="3" t="s">
        <v>3400</v>
      </c>
      <c r="E1954" s="3" t="s">
        <v>147</v>
      </c>
      <c r="F1954" s="3" t="s">
        <v>234</v>
      </c>
      <c r="G1954" s="3" t="s">
        <v>83</v>
      </c>
      <c r="H1954" s="3" t="s">
        <v>32</v>
      </c>
      <c r="I1954" s="3" t="s">
        <v>83</v>
      </c>
      <c r="J1954" s="3" t="s">
        <v>48</v>
      </c>
      <c r="K1954" s="3" t="s">
        <v>237</v>
      </c>
      <c r="L1954" s="3" t="s">
        <v>83</v>
      </c>
      <c r="M1954" t="b">
        <v>1</v>
      </c>
      <c r="N1954" s="3" t="s">
        <v>139</v>
      </c>
      <c r="O1954" s="3" t="s">
        <v>234</v>
      </c>
      <c r="P1954" s="3" t="s">
        <v>234</v>
      </c>
      <c r="Q1954" s="3" t="s">
        <v>116</v>
      </c>
      <c r="R1954" s="3" t="s">
        <v>116</v>
      </c>
      <c r="S1954" s="3"/>
      <c r="T1954" s="2"/>
      <c r="U1954" s="3" t="s">
        <v>83</v>
      </c>
      <c r="V1954" s="3"/>
      <c r="W1954" s="3" t="s">
        <v>39</v>
      </c>
      <c r="X1954" s="3" t="s">
        <v>40</v>
      </c>
      <c r="Y1954" s="3"/>
      <c r="Z1954" s="3"/>
      <c r="AA1954" s="3" t="s">
        <v>41</v>
      </c>
    </row>
    <row r="1955" spans="1:27" x14ac:dyDescent="0.2">
      <c r="A1955" s="5">
        <v>4802</v>
      </c>
      <c r="C1955" s="3"/>
      <c r="D1955" s="3" t="s">
        <v>3401</v>
      </c>
      <c r="E1955" s="3" t="s">
        <v>147</v>
      </c>
      <c r="F1955" s="3" t="s">
        <v>234</v>
      </c>
      <c r="G1955" s="3" t="s">
        <v>158</v>
      </c>
      <c r="H1955" s="3" t="s">
        <v>32</v>
      </c>
      <c r="I1955" s="3" t="s">
        <v>83</v>
      </c>
      <c r="J1955" s="3" t="s">
        <v>48</v>
      </c>
      <c r="K1955" s="3" t="s">
        <v>237</v>
      </c>
      <c r="L1955" s="3" t="s">
        <v>83</v>
      </c>
      <c r="M1955" t="b">
        <v>1</v>
      </c>
      <c r="N1955" s="3" t="s">
        <v>139</v>
      </c>
      <c r="O1955" s="3" t="s">
        <v>234</v>
      </c>
      <c r="P1955" s="3" t="s">
        <v>234</v>
      </c>
      <c r="Q1955" s="3" t="s">
        <v>116</v>
      </c>
      <c r="R1955" s="3" t="s">
        <v>116</v>
      </c>
      <c r="S1955" s="3"/>
      <c r="T1955" s="2"/>
      <c r="U1955" s="3" t="s">
        <v>83</v>
      </c>
      <c r="V1955" s="3"/>
      <c r="W1955" s="3" t="s">
        <v>39</v>
      </c>
      <c r="X1955" s="3" t="s">
        <v>40</v>
      </c>
      <c r="Y1955" s="3"/>
      <c r="Z1955" s="3"/>
      <c r="AA1955" s="3" t="s">
        <v>41</v>
      </c>
    </row>
    <row r="1956" spans="1:27" x14ac:dyDescent="0.2">
      <c r="A1956" s="5">
        <v>4803</v>
      </c>
      <c r="C1956" s="3"/>
      <c r="D1956" s="3" t="s">
        <v>3402</v>
      </c>
      <c r="E1956" s="3" t="s">
        <v>147</v>
      </c>
      <c r="F1956" s="3" t="s">
        <v>234</v>
      </c>
      <c r="G1956" s="3" t="s">
        <v>235</v>
      </c>
      <c r="H1956" s="3" t="s">
        <v>32</v>
      </c>
      <c r="I1956" s="3" t="s">
        <v>235</v>
      </c>
      <c r="J1956" s="3" t="s">
        <v>48</v>
      </c>
      <c r="K1956" s="3" t="s">
        <v>237</v>
      </c>
      <c r="L1956" s="3" t="s">
        <v>83</v>
      </c>
      <c r="M1956" t="b">
        <v>1</v>
      </c>
      <c r="N1956" s="3" t="s">
        <v>139</v>
      </c>
      <c r="O1956" s="3" t="s">
        <v>234</v>
      </c>
      <c r="P1956" s="3" t="s">
        <v>234</v>
      </c>
      <c r="Q1956" s="3" t="s">
        <v>116</v>
      </c>
      <c r="R1956" s="3" t="s">
        <v>116</v>
      </c>
      <c r="S1956" s="3"/>
      <c r="T1956" s="2"/>
      <c r="U1956" s="3" t="s">
        <v>83</v>
      </c>
      <c r="V1956" s="3"/>
      <c r="W1956" s="3" t="s">
        <v>39</v>
      </c>
      <c r="X1956" s="3" t="s">
        <v>40</v>
      </c>
      <c r="Y1956" s="3"/>
      <c r="Z1956" s="3"/>
      <c r="AA1956" s="3" t="s">
        <v>41</v>
      </c>
    </row>
    <row r="1957" spans="1:27" x14ac:dyDescent="0.2">
      <c r="A1957" s="5">
        <v>4804</v>
      </c>
      <c r="C1957" s="3"/>
      <c r="D1957" s="3" t="s">
        <v>3403</v>
      </c>
      <c r="E1957" s="3" t="s">
        <v>147</v>
      </c>
      <c r="F1957" s="3" t="s">
        <v>234</v>
      </c>
      <c r="G1957" s="3" t="s">
        <v>235</v>
      </c>
      <c r="H1957" s="3" t="s">
        <v>32</v>
      </c>
      <c r="I1957" s="3" t="s">
        <v>235</v>
      </c>
      <c r="J1957" s="3" t="s">
        <v>48</v>
      </c>
      <c r="K1957" s="3" t="s">
        <v>237</v>
      </c>
      <c r="L1957" s="3" t="s">
        <v>83</v>
      </c>
      <c r="M1957" t="b">
        <v>1</v>
      </c>
      <c r="N1957" s="3" t="s">
        <v>139</v>
      </c>
      <c r="O1957" s="3" t="s">
        <v>234</v>
      </c>
      <c r="P1957" s="3" t="s">
        <v>234</v>
      </c>
      <c r="Q1957" s="3" t="s">
        <v>116</v>
      </c>
      <c r="R1957" s="3" t="s">
        <v>116</v>
      </c>
      <c r="S1957" s="3"/>
      <c r="T1957" s="2"/>
      <c r="U1957" s="3" t="s">
        <v>83</v>
      </c>
      <c r="V1957" s="3"/>
      <c r="W1957" s="3" t="s">
        <v>39</v>
      </c>
      <c r="X1957" s="3" t="s">
        <v>40</v>
      </c>
      <c r="Y1957" s="3"/>
      <c r="Z1957" s="3"/>
      <c r="AA1957" s="3" t="s">
        <v>41</v>
      </c>
    </row>
    <row r="1958" spans="1:27" x14ac:dyDescent="0.2">
      <c r="A1958" s="5">
        <v>4805</v>
      </c>
      <c r="C1958" s="3"/>
      <c r="D1958" s="3" t="s">
        <v>3404</v>
      </c>
      <c r="E1958" s="3" t="s">
        <v>147</v>
      </c>
      <c r="F1958" s="3" t="s">
        <v>234</v>
      </c>
      <c r="G1958" s="3" t="s">
        <v>235</v>
      </c>
      <c r="H1958" s="3" t="s">
        <v>32</v>
      </c>
      <c r="I1958" s="3" t="s">
        <v>235</v>
      </c>
      <c r="J1958" s="3" t="s">
        <v>48</v>
      </c>
      <c r="K1958" s="3" t="s">
        <v>237</v>
      </c>
      <c r="L1958" s="3" t="s">
        <v>83</v>
      </c>
      <c r="M1958" t="b">
        <v>1</v>
      </c>
      <c r="N1958" s="3" t="s">
        <v>139</v>
      </c>
      <c r="O1958" s="3" t="s">
        <v>234</v>
      </c>
      <c r="P1958" s="3" t="s">
        <v>234</v>
      </c>
      <c r="Q1958" s="3" t="s">
        <v>116</v>
      </c>
      <c r="R1958" s="3" t="s">
        <v>116</v>
      </c>
      <c r="S1958" s="3"/>
      <c r="T1958" s="2"/>
      <c r="U1958" s="3" t="s">
        <v>83</v>
      </c>
      <c r="V1958" s="3"/>
      <c r="W1958" s="3" t="s">
        <v>39</v>
      </c>
      <c r="X1958" s="3" t="s">
        <v>40</v>
      </c>
      <c r="Y1958" s="3"/>
      <c r="Z1958" s="3"/>
      <c r="AA1958" s="3" t="s">
        <v>41</v>
      </c>
    </row>
    <row r="1959" spans="1:27" x14ac:dyDescent="0.2">
      <c r="A1959" s="5">
        <v>4806</v>
      </c>
      <c r="C1959" s="3"/>
      <c r="D1959" s="3" t="s">
        <v>3405</v>
      </c>
      <c r="E1959" s="3" t="s">
        <v>147</v>
      </c>
      <c r="F1959" s="3" t="s">
        <v>234</v>
      </c>
      <c r="G1959" s="3" t="s">
        <v>235</v>
      </c>
      <c r="H1959" s="3" t="s">
        <v>32</v>
      </c>
      <c r="I1959" s="3" t="s">
        <v>235</v>
      </c>
      <c r="J1959" s="3" t="s">
        <v>48</v>
      </c>
      <c r="K1959" s="3" t="s">
        <v>237</v>
      </c>
      <c r="L1959" s="3" t="s">
        <v>83</v>
      </c>
      <c r="M1959" t="b">
        <v>1</v>
      </c>
      <c r="N1959" s="3" t="s">
        <v>139</v>
      </c>
      <c r="O1959" s="3" t="s">
        <v>234</v>
      </c>
      <c r="P1959" s="3" t="s">
        <v>234</v>
      </c>
      <c r="Q1959" s="3" t="s">
        <v>116</v>
      </c>
      <c r="R1959" s="3" t="s">
        <v>116</v>
      </c>
      <c r="S1959" s="3"/>
      <c r="T1959" s="2"/>
      <c r="U1959" s="3" t="s">
        <v>83</v>
      </c>
      <c r="V1959" s="3"/>
      <c r="W1959" s="3" t="s">
        <v>39</v>
      </c>
      <c r="X1959" s="3" t="s">
        <v>40</v>
      </c>
      <c r="Y1959" s="3"/>
      <c r="Z1959" s="3"/>
      <c r="AA1959" s="3" t="s">
        <v>41</v>
      </c>
    </row>
    <row r="1960" spans="1:27" x14ac:dyDescent="0.2">
      <c r="A1960" s="5">
        <v>4807</v>
      </c>
      <c r="C1960" s="3"/>
      <c r="D1960" s="3" t="s">
        <v>3406</v>
      </c>
      <c r="E1960" s="3" t="s">
        <v>78</v>
      </c>
      <c r="F1960" s="3" t="s">
        <v>273</v>
      </c>
      <c r="G1960" s="3" t="s">
        <v>93</v>
      </c>
      <c r="H1960" s="3" t="s">
        <v>32</v>
      </c>
      <c r="I1960" s="3" t="s">
        <v>93</v>
      </c>
      <c r="J1960" s="3" t="s">
        <v>48</v>
      </c>
      <c r="K1960" s="3" t="s">
        <v>94</v>
      </c>
      <c r="L1960" s="3" t="s">
        <v>95</v>
      </c>
      <c r="M1960" t="b">
        <v>1</v>
      </c>
      <c r="N1960" s="3" t="s">
        <v>84</v>
      </c>
      <c r="O1960" s="3" t="s">
        <v>273</v>
      </c>
      <c r="P1960" s="3" t="s">
        <v>868</v>
      </c>
      <c r="Q1960" s="3" t="s">
        <v>116</v>
      </c>
      <c r="R1960" s="3" t="s">
        <v>1665</v>
      </c>
      <c r="S1960" s="3"/>
      <c r="T1960" s="2"/>
      <c r="U1960" s="3" t="s">
        <v>95</v>
      </c>
      <c r="V1960" s="3"/>
      <c r="W1960" s="3" t="s">
        <v>39</v>
      </c>
      <c r="X1960" s="3" t="s">
        <v>40</v>
      </c>
      <c r="Y1960" s="3"/>
      <c r="Z1960" s="3"/>
      <c r="AA1960" s="3" t="s">
        <v>41</v>
      </c>
    </row>
    <row r="1961" spans="1:27" x14ac:dyDescent="0.2">
      <c r="A1961" s="5">
        <v>4808</v>
      </c>
      <c r="C1961" s="3"/>
      <c r="D1961" s="3" t="s">
        <v>3407</v>
      </c>
      <c r="E1961" s="3" t="s">
        <v>78</v>
      </c>
      <c r="F1961" s="3" t="s">
        <v>273</v>
      </c>
      <c r="G1961" s="3" t="s">
        <v>100</v>
      </c>
      <c r="H1961" s="3" t="s">
        <v>32</v>
      </c>
      <c r="I1961" s="3" t="s">
        <v>100</v>
      </c>
      <c r="J1961" s="3" t="s">
        <v>48</v>
      </c>
      <c r="K1961" s="3" t="s">
        <v>101</v>
      </c>
      <c r="L1961" s="3" t="s">
        <v>95</v>
      </c>
      <c r="M1961" t="b">
        <v>1</v>
      </c>
      <c r="N1961" s="3" t="s">
        <v>84</v>
      </c>
      <c r="O1961" s="3" t="s">
        <v>273</v>
      </c>
      <c r="P1961" s="3" t="s">
        <v>868</v>
      </c>
      <c r="Q1961" s="3" t="s">
        <v>116</v>
      </c>
      <c r="R1961" s="3" t="s">
        <v>1665</v>
      </c>
      <c r="S1961" s="3"/>
      <c r="T1961" s="2"/>
      <c r="U1961" s="3" t="s">
        <v>95</v>
      </c>
      <c r="V1961" s="3"/>
      <c r="W1961" s="3" t="s">
        <v>39</v>
      </c>
      <c r="X1961" s="3" t="s">
        <v>40</v>
      </c>
      <c r="Y1961" s="3"/>
      <c r="Z1961" s="3"/>
      <c r="AA1961" s="3" t="s">
        <v>41</v>
      </c>
    </row>
    <row r="1962" spans="1:27" x14ac:dyDescent="0.2">
      <c r="A1962" s="5">
        <v>4809</v>
      </c>
      <c r="C1962" s="3"/>
      <c r="D1962" s="3" t="s">
        <v>3408</v>
      </c>
      <c r="E1962" s="3" t="s">
        <v>78</v>
      </c>
      <c r="F1962" s="3" t="s">
        <v>273</v>
      </c>
      <c r="G1962" s="3" t="s">
        <v>100</v>
      </c>
      <c r="H1962" s="3" t="s">
        <v>32</v>
      </c>
      <c r="I1962" s="3" t="s">
        <v>100</v>
      </c>
      <c r="J1962" s="3" t="s">
        <v>48</v>
      </c>
      <c r="K1962" s="3" t="s">
        <v>101</v>
      </c>
      <c r="L1962" s="3" t="s">
        <v>95</v>
      </c>
      <c r="M1962" t="b">
        <v>1</v>
      </c>
      <c r="N1962" s="3" t="s">
        <v>84</v>
      </c>
      <c r="O1962" s="3" t="s">
        <v>273</v>
      </c>
      <c r="P1962" s="3" t="s">
        <v>868</v>
      </c>
      <c r="Q1962" s="3" t="s">
        <v>116</v>
      </c>
      <c r="R1962" s="3" t="s">
        <v>1665</v>
      </c>
      <c r="S1962" s="3"/>
      <c r="T1962" s="2"/>
      <c r="U1962" s="3" t="s">
        <v>95</v>
      </c>
      <c r="V1962" s="3"/>
      <c r="W1962" s="3" t="s">
        <v>39</v>
      </c>
      <c r="X1962" s="3" t="s">
        <v>40</v>
      </c>
      <c r="Y1962" s="3"/>
      <c r="Z1962" s="3"/>
      <c r="AA1962" s="3" t="s">
        <v>41</v>
      </c>
    </row>
    <row r="1963" spans="1:27" x14ac:dyDescent="0.2">
      <c r="A1963" s="5">
        <v>4810</v>
      </c>
      <c r="C1963" s="3"/>
      <c r="D1963" s="3" t="s">
        <v>3409</v>
      </c>
      <c r="E1963" s="3" t="s">
        <v>78</v>
      </c>
      <c r="F1963" s="3" t="s">
        <v>273</v>
      </c>
      <c r="G1963" s="3" t="s">
        <v>224</v>
      </c>
      <c r="H1963" s="3" t="s">
        <v>32</v>
      </c>
      <c r="I1963" s="3" t="s">
        <v>224</v>
      </c>
      <c r="J1963" s="3" t="s">
        <v>48</v>
      </c>
      <c r="K1963" s="3" t="s">
        <v>225</v>
      </c>
      <c r="L1963" s="3" t="s">
        <v>95</v>
      </c>
      <c r="M1963" t="b">
        <v>1</v>
      </c>
      <c r="N1963" s="3" t="s">
        <v>84</v>
      </c>
      <c r="O1963" s="3" t="s">
        <v>273</v>
      </c>
      <c r="P1963" s="3" t="s">
        <v>868</v>
      </c>
      <c r="Q1963" s="3" t="s">
        <v>116</v>
      </c>
      <c r="R1963" s="3" t="s">
        <v>1665</v>
      </c>
      <c r="S1963" s="3"/>
      <c r="T1963" s="2"/>
      <c r="U1963" s="3" t="s">
        <v>95</v>
      </c>
      <c r="V1963" s="3"/>
      <c r="W1963" s="3" t="s">
        <v>39</v>
      </c>
      <c r="X1963" s="3" t="s">
        <v>40</v>
      </c>
      <c r="Y1963" s="3"/>
      <c r="Z1963" s="3"/>
      <c r="AA1963" s="3" t="s">
        <v>41</v>
      </c>
    </row>
    <row r="1964" spans="1:27" x14ac:dyDescent="0.2">
      <c r="A1964" s="5">
        <v>4811</v>
      </c>
      <c r="B1964">
        <v>41120</v>
      </c>
      <c r="C1964" s="3"/>
      <c r="D1964" s="3" t="s">
        <v>3410</v>
      </c>
      <c r="E1964" s="3" t="s">
        <v>174</v>
      </c>
      <c r="F1964" s="3" t="s">
        <v>881</v>
      </c>
      <c r="G1964" s="3" t="s">
        <v>1576</v>
      </c>
      <c r="H1964" s="3" t="s">
        <v>32</v>
      </c>
      <c r="I1964" s="3" t="s">
        <v>1576</v>
      </c>
      <c r="J1964" s="3" t="s">
        <v>81</v>
      </c>
      <c r="K1964" s="3" t="s">
        <v>82</v>
      </c>
      <c r="L1964" s="3" t="s">
        <v>83</v>
      </c>
      <c r="M1964" t="b">
        <v>1</v>
      </c>
      <c r="N1964" s="3" t="s">
        <v>84</v>
      </c>
      <c r="O1964" s="3" t="s">
        <v>881</v>
      </c>
      <c r="P1964" s="3" t="s">
        <v>881</v>
      </c>
      <c r="Q1964" s="3" t="s">
        <v>81</v>
      </c>
      <c r="R1964" s="3" t="s">
        <v>882</v>
      </c>
      <c r="S1964" s="3"/>
      <c r="T1964" s="2">
        <v>6130</v>
      </c>
      <c r="U1964" s="3" t="s">
        <v>81</v>
      </c>
      <c r="V1964" s="3"/>
      <c r="W1964" s="3" t="s">
        <v>39</v>
      </c>
      <c r="X1964" s="3" t="s">
        <v>40</v>
      </c>
      <c r="Y1964" s="3"/>
      <c r="Z1964" s="3"/>
      <c r="AA1964" s="3" t="s">
        <v>41</v>
      </c>
    </row>
    <row r="1965" spans="1:27" x14ac:dyDescent="0.2">
      <c r="A1965" s="5">
        <v>4812</v>
      </c>
      <c r="B1965">
        <v>41956</v>
      </c>
      <c r="C1965" s="3"/>
      <c r="D1965" s="3" t="s">
        <v>3411</v>
      </c>
      <c r="E1965" s="3" t="s">
        <v>346</v>
      </c>
      <c r="F1965" s="3" t="s">
        <v>347</v>
      </c>
      <c r="G1965" s="3" t="s">
        <v>1663</v>
      </c>
      <c r="H1965" s="3" t="s">
        <v>32</v>
      </c>
      <c r="I1965" s="3" t="s">
        <v>1663</v>
      </c>
      <c r="J1965" s="3" t="s">
        <v>48</v>
      </c>
      <c r="K1965" s="3" t="s">
        <v>1664</v>
      </c>
      <c r="L1965" s="3" t="s">
        <v>95</v>
      </c>
      <c r="M1965" t="b">
        <v>1</v>
      </c>
      <c r="N1965" s="3" t="s">
        <v>84</v>
      </c>
      <c r="O1965" s="3" t="s">
        <v>347</v>
      </c>
      <c r="P1965" s="3" t="s">
        <v>347</v>
      </c>
      <c r="Q1965" s="3" t="s">
        <v>116</v>
      </c>
      <c r="R1965" s="3" t="s">
        <v>149</v>
      </c>
      <c r="S1965" s="3"/>
      <c r="T1965" s="2">
        <v>4123</v>
      </c>
      <c r="U1965" s="3" t="s">
        <v>95</v>
      </c>
      <c r="V1965" s="3"/>
      <c r="W1965" s="3" t="s">
        <v>39</v>
      </c>
      <c r="X1965" s="3" t="s">
        <v>40</v>
      </c>
      <c r="Y1965" s="3"/>
      <c r="Z1965" s="3"/>
      <c r="AA1965" s="3" t="s">
        <v>41</v>
      </c>
    </row>
    <row r="1966" spans="1:27" x14ac:dyDescent="0.2">
      <c r="A1966" s="5">
        <v>4813</v>
      </c>
      <c r="B1966">
        <v>42044</v>
      </c>
      <c r="C1966" s="3"/>
      <c r="D1966" s="3" t="s">
        <v>3412</v>
      </c>
      <c r="E1966" s="3" t="s">
        <v>346</v>
      </c>
      <c r="F1966" s="3" t="s">
        <v>491</v>
      </c>
      <c r="G1966" s="3" t="s">
        <v>31</v>
      </c>
      <c r="H1966" s="3" t="s">
        <v>32</v>
      </c>
      <c r="I1966" s="3" t="s">
        <v>31</v>
      </c>
      <c r="J1966" s="3" t="s">
        <v>31</v>
      </c>
      <c r="K1966" s="3" t="s">
        <v>34</v>
      </c>
      <c r="L1966" s="3" t="s">
        <v>31</v>
      </c>
      <c r="M1966" t="b">
        <v>1</v>
      </c>
      <c r="N1966" s="3" t="s">
        <v>84</v>
      </c>
      <c r="O1966" s="3" t="s">
        <v>491</v>
      </c>
      <c r="P1966" s="3" t="s">
        <v>491</v>
      </c>
      <c r="Q1966" s="3" t="s">
        <v>116</v>
      </c>
      <c r="R1966" s="3" t="s">
        <v>149</v>
      </c>
      <c r="S1966" s="3"/>
      <c r="T1966" s="2">
        <v>2072</v>
      </c>
      <c r="U1966" s="3" t="s">
        <v>31</v>
      </c>
      <c r="V1966" s="3"/>
      <c r="W1966" s="3" t="s">
        <v>39</v>
      </c>
      <c r="X1966" s="3" t="s">
        <v>40</v>
      </c>
      <c r="Y1966" s="3"/>
      <c r="Z1966" s="3">
        <v>2510</v>
      </c>
      <c r="AA1966" s="3" t="s">
        <v>221</v>
      </c>
    </row>
    <row r="1967" spans="1:27" x14ac:dyDescent="0.2">
      <c r="A1967" s="5">
        <v>4814</v>
      </c>
      <c r="B1967">
        <v>42105</v>
      </c>
      <c r="C1967" s="3"/>
      <c r="D1967" s="3" t="s">
        <v>3413</v>
      </c>
      <c r="E1967" s="3" t="s">
        <v>71</v>
      </c>
      <c r="F1967" s="3" t="s">
        <v>375</v>
      </c>
      <c r="G1967" s="3" t="s">
        <v>47</v>
      </c>
      <c r="H1967" s="3" t="s">
        <v>32</v>
      </c>
      <c r="I1967" s="3" t="s">
        <v>47</v>
      </c>
      <c r="J1967" s="3" t="s">
        <v>48</v>
      </c>
      <c r="K1967" s="3" t="s">
        <v>49</v>
      </c>
      <c r="L1967" s="3" t="s">
        <v>50</v>
      </c>
      <c r="M1967" t="b">
        <v>1</v>
      </c>
      <c r="N1967" s="3" t="s">
        <v>73</v>
      </c>
      <c r="O1967" s="3" t="s">
        <v>375</v>
      </c>
      <c r="P1967" s="3" t="s">
        <v>72</v>
      </c>
      <c r="Q1967" s="3" t="s">
        <v>36</v>
      </c>
      <c r="R1967" s="3" t="s">
        <v>74</v>
      </c>
      <c r="S1967" s="3"/>
      <c r="T1967" s="2">
        <v>2000</v>
      </c>
      <c r="U1967" s="3" t="s">
        <v>50</v>
      </c>
      <c r="V1967" s="3"/>
      <c r="W1967" s="3" t="s">
        <v>39</v>
      </c>
      <c r="X1967" s="3" t="s">
        <v>40</v>
      </c>
      <c r="Y1967" s="3"/>
      <c r="Z1967" s="3">
        <v>2971</v>
      </c>
      <c r="AA1967" s="3" t="s">
        <v>221</v>
      </c>
    </row>
    <row r="1968" spans="1:27" x14ac:dyDescent="0.2">
      <c r="A1968" s="5">
        <v>4815</v>
      </c>
      <c r="B1968">
        <v>42176</v>
      </c>
      <c r="C1968" s="3"/>
      <c r="D1968" s="3" t="s">
        <v>3414</v>
      </c>
      <c r="E1968" s="3" t="s">
        <v>111</v>
      </c>
      <c r="F1968" s="3" t="s">
        <v>112</v>
      </c>
      <c r="G1968" s="3" t="s">
        <v>113</v>
      </c>
      <c r="H1968" s="3" t="s">
        <v>32</v>
      </c>
      <c r="I1968" s="3" t="s">
        <v>113</v>
      </c>
      <c r="J1968" s="3" t="s">
        <v>48</v>
      </c>
      <c r="K1968" s="3" t="s">
        <v>114</v>
      </c>
      <c r="L1968" s="3" t="s">
        <v>115</v>
      </c>
      <c r="M1968" t="b">
        <v>1</v>
      </c>
      <c r="N1968" s="3" t="s">
        <v>73</v>
      </c>
      <c r="O1968" s="3" t="s">
        <v>112</v>
      </c>
      <c r="P1968" s="3" t="s">
        <v>112</v>
      </c>
      <c r="Q1968" s="3" t="s">
        <v>116</v>
      </c>
      <c r="R1968" s="3" t="s">
        <v>116</v>
      </c>
      <c r="S1968" s="3"/>
      <c r="T1968" s="2">
        <v>3000</v>
      </c>
      <c r="U1968" s="3" t="s">
        <v>115</v>
      </c>
      <c r="V1968" s="3"/>
      <c r="W1968" s="3" t="s">
        <v>39</v>
      </c>
      <c r="X1968" s="3" t="s">
        <v>40</v>
      </c>
      <c r="Y1968" s="3"/>
      <c r="Z1968" s="3"/>
      <c r="AA1968" s="3" t="s">
        <v>41</v>
      </c>
    </row>
    <row r="1969" spans="1:27" x14ac:dyDescent="0.2">
      <c r="A1969" s="5">
        <v>4816</v>
      </c>
      <c r="B1969">
        <v>42249</v>
      </c>
      <c r="C1969" s="3"/>
      <c r="D1969" s="3" t="s">
        <v>3415</v>
      </c>
      <c r="E1969" s="3" t="s">
        <v>57</v>
      </c>
      <c r="F1969" s="3" t="s">
        <v>58</v>
      </c>
      <c r="G1969" s="3" t="s">
        <v>115</v>
      </c>
      <c r="H1969" s="3" t="s">
        <v>60</v>
      </c>
      <c r="I1969" s="3" t="s">
        <v>57</v>
      </c>
      <c r="J1969" s="3" t="s">
        <v>31</v>
      </c>
      <c r="K1969" s="3" t="s">
        <v>34</v>
      </c>
      <c r="L1969" s="3" t="s">
        <v>31</v>
      </c>
      <c r="M1969" t="b">
        <v>1</v>
      </c>
      <c r="N1969" s="3" t="s">
        <v>35</v>
      </c>
      <c r="O1969" s="3" t="s">
        <v>58</v>
      </c>
      <c r="P1969" s="3" t="s">
        <v>61</v>
      </c>
      <c r="Q1969" s="3" t="s">
        <v>62</v>
      </c>
      <c r="R1969" s="3" t="s">
        <v>63</v>
      </c>
      <c r="S1969" s="3" t="s">
        <v>3291</v>
      </c>
      <c r="T1969" s="2">
        <v>2072</v>
      </c>
      <c r="U1969" s="3" t="s">
        <v>115</v>
      </c>
      <c r="V1969" s="3" t="s">
        <v>1941</v>
      </c>
      <c r="W1969" s="3" t="s">
        <v>39</v>
      </c>
      <c r="X1969" s="3" t="s">
        <v>40</v>
      </c>
      <c r="Y1969" s="3" t="s">
        <v>1942</v>
      </c>
      <c r="Z1969" s="3">
        <v>2635</v>
      </c>
      <c r="AA1969" s="3" t="s">
        <v>316</v>
      </c>
    </row>
    <row r="1970" spans="1:27" x14ac:dyDescent="0.2">
      <c r="A1970" s="5">
        <v>4817</v>
      </c>
      <c r="B1970">
        <v>42279</v>
      </c>
      <c r="C1970" s="3" t="s">
        <v>3416</v>
      </c>
      <c r="D1970" s="3" t="s">
        <v>3417</v>
      </c>
      <c r="E1970" s="3" t="s">
        <v>71</v>
      </c>
      <c r="F1970" s="3" t="s">
        <v>72</v>
      </c>
      <c r="G1970" s="3" t="s">
        <v>47</v>
      </c>
      <c r="H1970" s="3" t="s">
        <v>32</v>
      </c>
      <c r="I1970" s="3" t="s">
        <v>47</v>
      </c>
      <c r="J1970" s="3" t="s">
        <v>48</v>
      </c>
      <c r="K1970" s="3" t="s">
        <v>49</v>
      </c>
      <c r="L1970" s="3" t="s">
        <v>50</v>
      </c>
      <c r="M1970" t="b">
        <v>0</v>
      </c>
      <c r="N1970" s="3" t="s">
        <v>73</v>
      </c>
      <c r="O1970" s="3" t="s">
        <v>72</v>
      </c>
      <c r="P1970" s="3" t="s">
        <v>72</v>
      </c>
      <c r="Q1970" s="3" t="s">
        <v>36</v>
      </c>
      <c r="R1970" s="3" t="s">
        <v>74</v>
      </c>
      <c r="S1970" s="3" t="s">
        <v>3311</v>
      </c>
      <c r="T1970" s="2">
        <v>2000</v>
      </c>
      <c r="U1970" s="3" t="s">
        <v>50</v>
      </c>
      <c r="V1970" s="3" t="s">
        <v>3312</v>
      </c>
      <c r="W1970" s="3" t="s">
        <v>39</v>
      </c>
      <c r="X1970" s="3" t="s">
        <v>40</v>
      </c>
      <c r="Y1970" s="3"/>
      <c r="Z1970" s="3">
        <v>4830</v>
      </c>
      <c r="AA1970" s="3" t="s">
        <v>221</v>
      </c>
    </row>
    <row r="1971" spans="1:27" x14ac:dyDescent="0.2">
      <c r="A1971" s="5">
        <v>4818</v>
      </c>
      <c r="B1971">
        <v>42310</v>
      </c>
      <c r="C1971" s="3" t="s">
        <v>3418</v>
      </c>
      <c r="D1971" s="3" t="s">
        <v>3419</v>
      </c>
      <c r="E1971" s="3" t="s">
        <v>240</v>
      </c>
      <c r="F1971" s="3" t="s">
        <v>241</v>
      </c>
      <c r="G1971" s="3" t="s">
        <v>242</v>
      </c>
      <c r="H1971" s="3" t="s">
        <v>32</v>
      </c>
      <c r="I1971" s="3" t="s">
        <v>242</v>
      </c>
      <c r="J1971" s="3" t="s">
        <v>48</v>
      </c>
      <c r="K1971" s="3" t="s">
        <v>243</v>
      </c>
      <c r="L1971" s="3" t="s">
        <v>244</v>
      </c>
      <c r="M1971" t="b">
        <v>1</v>
      </c>
      <c r="N1971" s="3" t="s">
        <v>139</v>
      </c>
      <c r="O1971" s="3" t="s">
        <v>241</v>
      </c>
      <c r="P1971" s="3" t="s">
        <v>241</v>
      </c>
      <c r="Q1971" s="3" t="s">
        <v>36</v>
      </c>
      <c r="R1971" s="3" t="s">
        <v>54</v>
      </c>
      <c r="S1971" s="3"/>
      <c r="T1971" s="2">
        <v>8016</v>
      </c>
      <c r="U1971" s="3" t="s">
        <v>244</v>
      </c>
      <c r="V1971" s="3"/>
      <c r="W1971" s="3" t="s">
        <v>39</v>
      </c>
      <c r="X1971" s="3" t="s">
        <v>40</v>
      </c>
      <c r="Y1971" s="3"/>
      <c r="Z1971" s="3">
        <v>5334</v>
      </c>
      <c r="AA1971" s="3" t="s">
        <v>221</v>
      </c>
    </row>
    <row r="1972" spans="1:27" x14ac:dyDescent="0.2">
      <c r="A1972" s="5">
        <v>4819</v>
      </c>
      <c r="B1972">
        <v>42349</v>
      </c>
      <c r="C1972" s="3" t="s">
        <v>3420</v>
      </c>
      <c r="D1972" s="3" t="s">
        <v>3421</v>
      </c>
      <c r="E1972" s="3" t="s">
        <v>240</v>
      </c>
      <c r="F1972" s="3" t="s">
        <v>241</v>
      </c>
      <c r="G1972" s="3" t="s">
        <v>242</v>
      </c>
      <c r="H1972" s="3" t="s">
        <v>32</v>
      </c>
      <c r="I1972" s="3" t="s">
        <v>242</v>
      </c>
      <c r="J1972" s="3" t="s">
        <v>48</v>
      </c>
      <c r="K1972" s="3" t="s">
        <v>243</v>
      </c>
      <c r="L1972" s="3" t="s">
        <v>244</v>
      </c>
      <c r="M1972" t="b">
        <v>1</v>
      </c>
      <c r="N1972" s="3" t="s">
        <v>139</v>
      </c>
      <c r="O1972" s="3" t="s">
        <v>241</v>
      </c>
      <c r="P1972" s="3" t="s">
        <v>241</v>
      </c>
      <c r="Q1972" s="3" t="s">
        <v>36</v>
      </c>
      <c r="R1972" s="3" t="s">
        <v>54</v>
      </c>
      <c r="S1972" s="3"/>
      <c r="T1972" s="2">
        <v>8016</v>
      </c>
      <c r="U1972" s="3" t="s">
        <v>244</v>
      </c>
      <c r="V1972" s="3"/>
      <c r="W1972" s="3" t="s">
        <v>39</v>
      </c>
      <c r="X1972" s="3" t="s">
        <v>40</v>
      </c>
      <c r="Y1972" s="3"/>
      <c r="Z1972" s="3">
        <v>1825</v>
      </c>
      <c r="AA1972" s="3" t="s">
        <v>221</v>
      </c>
    </row>
    <row r="1973" spans="1:27" x14ac:dyDescent="0.2">
      <c r="A1973" s="5">
        <v>4820</v>
      </c>
      <c r="B1973">
        <v>42373</v>
      </c>
      <c r="C1973" s="3"/>
      <c r="D1973" s="3" t="s">
        <v>3422</v>
      </c>
      <c r="E1973" s="3" t="s">
        <v>78</v>
      </c>
      <c r="F1973" s="3" t="s">
        <v>273</v>
      </c>
      <c r="G1973" s="3" t="s">
        <v>274</v>
      </c>
      <c r="H1973" s="3" t="s">
        <v>32</v>
      </c>
      <c r="I1973" s="3" t="s">
        <v>274</v>
      </c>
      <c r="J1973" s="3" t="s">
        <v>81</v>
      </c>
      <c r="K1973" s="3" t="s">
        <v>275</v>
      </c>
      <c r="L1973" s="3" t="s">
        <v>95</v>
      </c>
      <c r="M1973" t="b">
        <v>1</v>
      </c>
      <c r="N1973" s="3" t="s">
        <v>84</v>
      </c>
      <c r="O1973" s="3" t="s">
        <v>273</v>
      </c>
      <c r="P1973" s="3" t="s">
        <v>79</v>
      </c>
      <c r="Q1973" s="3" t="s">
        <v>116</v>
      </c>
      <c r="R1973" s="3" t="s">
        <v>116</v>
      </c>
      <c r="S1973" s="3"/>
      <c r="T1973" s="2">
        <v>4128</v>
      </c>
      <c r="U1973" s="3" t="s">
        <v>81</v>
      </c>
      <c r="V1973" s="3"/>
      <c r="W1973" s="3" t="s">
        <v>39</v>
      </c>
      <c r="X1973" s="3" t="s">
        <v>40</v>
      </c>
      <c r="Y1973" s="3"/>
      <c r="Z1973" s="3">
        <v>4207</v>
      </c>
      <c r="AA1973" s="3" t="s">
        <v>221</v>
      </c>
    </row>
    <row r="1974" spans="1:27" x14ac:dyDescent="0.2">
      <c r="A1974" s="5">
        <v>4821</v>
      </c>
      <c r="B1974">
        <v>41698</v>
      </c>
      <c r="C1974" s="3"/>
      <c r="D1974" s="3" t="s">
        <v>3423</v>
      </c>
      <c r="E1974" s="3" t="s">
        <v>941</v>
      </c>
      <c r="F1974" s="3" t="s">
        <v>942</v>
      </c>
      <c r="G1974" s="3" t="s">
        <v>113</v>
      </c>
      <c r="H1974" s="3" t="s">
        <v>256</v>
      </c>
      <c r="I1974" s="3" t="s">
        <v>113</v>
      </c>
      <c r="J1974" s="3" t="s">
        <v>48</v>
      </c>
      <c r="K1974" s="3" t="s">
        <v>114</v>
      </c>
      <c r="L1974" s="3" t="s">
        <v>115</v>
      </c>
      <c r="M1974" t="b">
        <v>1</v>
      </c>
      <c r="N1974" s="3" t="s">
        <v>73</v>
      </c>
      <c r="O1974" s="3" t="s">
        <v>942</v>
      </c>
      <c r="P1974" s="3" t="s">
        <v>942</v>
      </c>
      <c r="Q1974" s="3" t="s">
        <v>36</v>
      </c>
      <c r="R1974" s="3" t="s">
        <v>74</v>
      </c>
      <c r="S1974" s="3"/>
      <c r="T1974" s="2">
        <v>3003</v>
      </c>
      <c r="U1974" s="3" t="s">
        <v>115</v>
      </c>
      <c r="V1974" s="3"/>
      <c r="W1974" s="3" t="s">
        <v>39</v>
      </c>
      <c r="X1974" s="3" t="s">
        <v>40</v>
      </c>
      <c r="Y1974" s="3"/>
      <c r="Z1974" s="3"/>
      <c r="AA1974" s="3" t="s">
        <v>41</v>
      </c>
    </row>
    <row r="1975" spans="1:27" x14ac:dyDescent="0.2">
      <c r="A1975" s="5">
        <v>4822</v>
      </c>
      <c r="B1975">
        <v>42339</v>
      </c>
      <c r="C1975" s="3" t="s">
        <v>3424</v>
      </c>
      <c r="D1975" s="3" t="s">
        <v>3425</v>
      </c>
      <c r="E1975" s="3" t="s">
        <v>57</v>
      </c>
      <c r="F1975" s="3" t="s">
        <v>58</v>
      </c>
      <c r="G1975" s="3" t="s">
        <v>31</v>
      </c>
      <c r="H1975" s="3" t="s">
        <v>60</v>
      </c>
      <c r="I1975" s="3" t="s">
        <v>57</v>
      </c>
      <c r="J1975" s="3" t="s">
        <v>31</v>
      </c>
      <c r="K1975" s="3" t="s">
        <v>34</v>
      </c>
      <c r="L1975" s="3" t="s">
        <v>31</v>
      </c>
      <c r="M1975" t="b">
        <v>1</v>
      </c>
      <c r="N1975" s="3" t="s">
        <v>35</v>
      </c>
      <c r="O1975" s="3" t="s">
        <v>58</v>
      </c>
      <c r="P1975" s="3" t="s">
        <v>61</v>
      </c>
      <c r="Q1975" s="3" t="s">
        <v>62</v>
      </c>
      <c r="R1975" s="3" t="s">
        <v>63</v>
      </c>
      <c r="S1975" s="3" t="s">
        <v>1940</v>
      </c>
      <c r="T1975" s="2">
        <v>2072</v>
      </c>
      <c r="U1975" s="3" t="s">
        <v>31</v>
      </c>
      <c r="V1975" s="3" t="s">
        <v>1941</v>
      </c>
      <c r="W1975" s="3" t="s">
        <v>39</v>
      </c>
      <c r="X1975" s="3" t="s">
        <v>40</v>
      </c>
      <c r="Y1975" s="3" t="s">
        <v>1942</v>
      </c>
      <c r="Z1975" s="3"/>
      <c r="AA1975" s="3" t="s">
        <v>41</v>
      </c>
    </row>
    <row r="1976" spans="1:27" x14ac:dyDescent="0.2">
      <c r="A1976" s="5">
        <v>4823</v>
      </c>
      <c r="B1976">
        <v>42407</v>
      </c>
      <c r="C1976" s="3"/>
      <c r="D1976" s="3" t="s">
        <v>3426</v>
      </c>
      <c r="E1976" s="3" t="s">
        <v>147</v>
      </c>
      <c r="F1976" s="3" t="s">
        <v>234</v>
      </c>
      <c r="G1976" s="3" t="s">
        <v>586</v>
      </c>
      <c r="H1976" s="3" t="s">
        <v>32</v>
      </c>
      <c r="I1976" s="3"/>
      <c r="J1976" s="3"/>
      <c r="K1976" s="3"/>
      <c r="L1976" s="3"/>
      <c r="M1976" t="b">
        <v>1</v>
      </c>
      <c r="N1976" s="3" t="s">
        <v>139</v>
      </c>
      <c r="O1976" s="3" t="s">
        <v>234</v>
      </c>
      <c r="P1976" s="3" t="s">
        <v>234</v>
      </c>
      <c r="Q1976" s="3" t="s">
        <v>116</v>
      </c>
      <c r="R1976" s="3" t="s">
        <v>116</v>
      </c>
      <c r="S1976" s="3"/>
      <c r="T1976" s="2">
        <v>6023</v>
      </c>
      <c r="U1976" s="3" t="s">
        <v>83</v>
      </c>
      <c r="V1976" s="3"/>
      <c r="W1976" s="3" t="s">
        <v>39</v>
      </c>
      <c r="X1976" s="3" t="s">
        <v>40</v>
      </c>
      <c r="Y1976" s="3"/>
      <c r="Z1976" s="3">
        <v>4214</v>
      </c>
      <c r="AA1976" s="3" t="s">
        <v>221</v>
      </c>
    </row>
    <row r="1977" spans="1:27" x14ac:dyDescent="0.2">
      <c r="A1977" s="5">
        <v>4824</v>
      </c>
      <c r="B1977">
        <v>42661</v>
      </c>
      <c r="C1977" s="3" t="s">
        <v>3427</v>
      </c>
      <c r="D1977" s="3" t="s">
        <v>3428</v>
      </c>
      <c r="E1977" s="3" t="s">
        <v>1762</v>
      </c>
      <c r="F1977" s="3" t="s">
        <v>1762</v>
      </c>
      <c r="G1977" s="3" t="s">
        <v>3429</v>
      </c>
      <c r="H1977" s="3" t="s">
        <v>3430</v>
      </c>
      <c r="I1977" s="3" t="s">
        <v>1793</v>
      </c>
      <c r="J1977" s="3" t="s">
        <v>31</v>
      </c>
      <c r="K1977" s="3" t="s">
        <v>1766</v>
      </c>
      <c r="L1977" s="3" t="s">
        <v>31</v>
      </c>
      <c r="M1977" t="b">
        <v>0</v>
      </c>
      <c r="N1977" s="3" t="s">
        <v>35</v>
      </c>
      <c r="O1977" s="3" t="s">
        <v>1762</v>
      </c>
      <c r="P1977" s="3" t="s">
        <v>1762</v>
      </c>
      <c r="Q1977" s="3" t="s">
        <v>1767</v>
      </c>
      <c r="R1977" s="3" t="s">
        <v>1768</v>
      </c>
      <c r="S1977" s="3" t="s">
        <v>3431</v>
      </c>
      <c r="T1977" s="2">
        <v>2072</v>
      </c>
      <c r="U1977" s="3" t="s">
        <v>1769</v>
      </c>
      <c r="V1977" s="3" t="s">
        <v>3432</v>
      </c>
      <c r="W1977" s="3" t="s">
        <v>39</v>
      </c>
      <c r="X1977" s="3" t="s">
        <v>40</v>
      </c>
      <c r="Y1977" s="3" t="s">
        <v>2455</v>
      </c>
      <c r="Z1977" s="3"/>
      <c r="AA1977" s="3" t="s">
        <v>1712</v>
      </c>
    </row>
    <row r="1978" spans="1:27" x14ac:dyDescent="0.2">
      <c r="A1978" s="5">
        <v>4825</v>
      </c>
      <c r="C1978" s="3"/>
      <c r="D1978" s="3" t="s">
        <v>3433</v>
      </c>
      <c r="E1978" s="3" t="s">
        <v>1762</v>
      </c>
      <c r="F1978" s="3" t="s">
        <v>1762</v>
      </c>
      <c r="G1978" s="3" t="s">
        <v>1763</v>
      </c>
      <c r="H1978" s="3" t="s">
        <v>1764</v>
      </c>
      <c r="I1978" s="3" t="s">
        <v>1765</v>
      </c>
      <c r="J1978" s="3" t="s">
        <v>31</v>
      </c>
      <c r="K1978" s="3" t="s">
        <v>1766</v>
      </c>
      <c r="L1978" s="3" t="s">
        <v>31</v>
      </c>
      <c r="M1978" t="b">
        <v>1</v>
      </c>
      <c r="N1978" s="3" t="s">
        <v>35</v>
      </c>
      <c r="O1978" s="3" t="s">
        <v>1762</v>
      </c>
      <c r="P1978" s="3" t="s">
        <v>1762</v>
      </c>
      <c r="Q1978" s="3" t="s">
        <v>1767</v>
      </c>
      <c r="R1978" s="3" t="s">
        <v>1768</v>
      </c>
      <c r="S1978" s="3"/>
      <c r="T1978" s="2"/>
      <c r="U1978" s="3" t="s">
        <v>1769</v>
      </c>
      <c r="V1978" s="3"/>
      <c r="W1978" s="3" t="s">
        <v>39</v>
      </c>
      <c r="X1978" s="3" t="s">
        <v>40</v>
      </c>
      <c r="Y1978" s="3"/>
      <c r="Z1978" s="3"/>
      <c r="AA1978" s="3" t="s">
        <v>41</v>
      </c>
    </row>
    <row r="1979" spans="1:27" x14ac:dyDescent="0.2">
      <c r="A1979" s="5">
        <v>4826</v>
      </c>
      <c r="C1979" s="3"/>
      <c r="D1979" s="3" t="s">
        <v>3434</v>
      </c>
      <c r="E1979" s="3" t="s">
        <v>1762</v>
      </c>
      <c r="F1979" s="3" t="s">
        <v>1762</v>
      </c>
      <c r="G1979" s="3" t="s">
        <v>1792</v>
      </c>
      <c r="H1979" s="3" t="s">
        <v>1764</v>
      </c>
      <c r="I1979" s="3" t="s">
        <v>1793</v>
      </c>
      <c r="J1979" s="3" t="s">
        <v>31</v>
      </c>
      <c r="K1979" s="3" t="s">
        <v>1766</v>
      </c>
      <c r="L1979" s="3" t="s">
        <v>31</v>
      </c>
      <c r="M1979" t="b">
        <v>1</v>
      </c>
      <c r="N1979" s="3" t="s">
        <v>35</v>
      </c>
      <c r="O1979" s="3" t="s">
        <v>1762</v>
      </c>
      <c r="P1979" s="3" t="s">
        <v>1762</v>
      </c>
      <c r="Q1979" s="3" t="s">
        <v>1767</v>
      </c>
      <c r="R1979" s="3" t="s">
        <v>1768</v>
      </c>
      <c r="S1979" s="3"/>
      <c r="T1979" s="2"/>
      <c r="U1979" s="3" t="s">
        <v>1769</v>
      </c>
      <c r="V1979" s="3"/>
      <c r="W1979" s="3" t="s">
        <v>39</v>
      </c>
      <c r="X1979" s="3" t="s">
        <v>40</v>
      </c>
      <c r="Y1979" s="3"/>
      <c r="Z1979" s="3"/>
      <c r="AA1979" s="3" t="s">
        <v>41</v>
      </c>
    </row>
    <row r="1980" spans="1:27" x14ac:dyDescent="0.2">
      <c r="A1980" s="5">
        <v>4827</v>
      </c>
      <c r="C1980" s="3"/>
      <c r="D1980" s="3" t="s">
        <v>3435</v>
      </c>
      <c r="E1980" s="3" t="s">
        <v>1762</v>
      </c>
      <c r="F1980" s="3" t="s">
        <v>1762</v>
      </c>
      <c r="G1980" s="3" t="s">
        <v>1792</v>
      </c>
      <c r="H1980" s="3" t="s">
        <v>1764</v>
      </c>
      <c r="I1980" s="3" t="s">
        <v>1793</v>
      </c>
      <c r="J1980" s="3" t="s">
        <v>31</v>
      </c>
      <c r="K1980" s="3" t="s">
        <v>1766</v>
      </c>
      <c r="L1980" s="3" t="s">
        <v>31</v>
      </c>
      <c r="M1980" t="b">
        <v>1</v>
      </c>
      <c r="N1980" s="3" t="s">
        <v>35</v>
      </c>
      <c r="O1980" s="3" t="s">
        <v>1762</v>
      </c>
      <c r="P1980" s="3" t="s">
        <v>1762</v>
      </c>
      <c r="Q1980" s="3" t="s">
        <v>1767</v>
      </c>
      <c r="R1980" s="3" t="s">
        <v>1768</v>
      </c>
      <c r="S1980" s="3"/>
      <c r="T1980" s="2"/>
      <c r="U1980" s="3" t="s">
        <v>1769</v>
      </c>
      <c r="V1980" s="3"/>
      <c r="W1980" s="3" t="s">
        <v>39</v>
      </c>
      <c r="X1980" s="3" t="s">
        <v>40</v>
      </c>
      <c r="Y1980" s="3"/>
      <c r="Z1980" s="3"/>
      <c r="AA1980" s="3" t="s">
        <v>41</v>
      </c>
    </row>
    <row r="1981" spans="1:27" x14ac:dyDescent="0.2">
      <c r="A1981" s="5">
        <v>4828</v>
      </c>
      <c r="B1981">
        <v>42469</v>
      </c>
      <c r="C1981" s="3"/>
      <c r="D1981" s="3" t="s">
        <v>3436</v>
      </c>
      <c r="E1981" s="3" t="s">
        <v>1762</v>
      </c>
      <c r="F1981" s="3" t="s">
        <v>1762</v>
      </c>
      <c r="G1981" s="3" t="s">
        <v>3429</v>
      </c>
      <c r="H1981" s="3" t="s">
        <v>3430</v>
      </c>
      <c r="I1981" s="3" t="s">
        <v>1765</v>
      </c>
      <c r="J1981" s="3" t="s">
        <v>31</v>
      </c>
      <c r="K1981" s="3" t="s">
        <v>1766</v>
      </c>
      <c r="L1981" s="3" t="s">
        <v>31</v>
      </c>
      <c r="M1981" t="b">
        <v>1</v>
      </c>
      <c r="N1981" s="3" t="s">
        <v>35</v>
      </c>
      <c r="O1981" s="3" t="s">
        <v>1762</v>
      </c>
      <c r="P1981" s="3" t="s">
        <v>1762</v>
      </c>
      <c r="Q1981" s="3" t="s">
        <v>1767</v>
      </c>
      <c r="R1981" s="3" t="s">
        <v>1768</v>
      </c>
      <c r="S1981" s="3"/>
      <c r="T1981" s="2">
        <v>2072</v>
      </c>
      <c r="U1981" s="3" t="s">
        <v>1769</v>
      </c>
      <c r="V1981" s="3" t="s">
        <v>3432</v>
      </c>
      <c r="W1981" s="3" t="s">
        <v>39</v>
      </c>
      <c r="X1981" s="3" t="s">
        <v>40</v>
      </c>
      <c r="Y1981" s="3" t="s">
        <v>3437</v>
      </c>
      <c r="Z1981" s="3"/>
      <c r="AA1981" s="3" t="s">
        <v>1712</v>
      </c>
    </row>
    <row r="1982" spans="1:27" x14ac:dyDescent="0.2">
      <c r="A1982" s="5">
        <v>4829</v>
      </c>
      <c r="C1982" s="3"/>
      <c r="D1982" s="3" t="s">
        <v>3438</v>
      </c>
      <c r="E1982" s="3" t="s">
        <v>1762</v>
      </c>
      <c r="F1982" s="3" t="s">
        <v>1762</v>
      </c>
      <c r="G1982" s="3" t="s">
        <v>1763</v>
      </c>
      <c r="H1982" s="3" t="s">
        <v>1764</v>
      </c>
      <c r="I1982" s="3" t="s">
        <v>1765</v>
      </c>
      <c r="J1982" s="3" t="s">
        <v>31</v>
      </c>
      <c r="K1982" s="3" t="s">
        <v>1766</v>
      </c>
      <c r="L1982" s="3" t="s">
        <v>31</v>
      </c>
      <c r="M1982" t="b">
        <v>1</v>
      </c>
      <c r="N1982" s="3" t="s">
        <v>35</v>
      </c>
      <c r="O1982" s="3" t="s">
        <v>1762</v>
      </c>
      <c r="P1982" s="3" t="s">
        <v>1762</v>
      </c>
      <c r="Q1982" s="3" t="s">
        <v>1767</v>
      </c>
      <c r="R1982" s="3" t="s">
        <v>1768</v>
      </c>
      <c r="S1982" s="3"/>
      <c r="T1982" s="2"/>
      <c r="U1982" s="3" t="s">
        <v>1769</v>
      </c>
      <c r="V1982" s="3"/>
      <c r="W1982" s="3" t="s">
        <v>39</v>
      </c>
      <c r="X1982" s="3" t="s">
        <v>40</v>
      </c>
      <c r="Y1982" s="3"/>
      <c r="Z1982" s="3"/>
      <c r="AA1982" s="3" t="s">
        <v>41</v>
      </c>
    </row>
    <row r="1983" spans="1:27" x14ac:dyDescent="0.2">
      <c r="A1983" s="5">
        <v>4830</v>
      </c>
      <c r="C1983" s="3"/>
      <c r="D1983" s="3" t="s">
        <v>3439</v>
      </c>
      <c r="E1983" s="3" t="s">
        <v>1762</v>
      </c>
      <c r="F1983" s="3" t="s">
        <v>1762</v>
      </c>
      <c r="G1983" s="3" t="s">
        <v>1763</v>
      </c>
      <c r="H1983" s="3" t="s">
        <v>1764</v>
      </c>
      <c r="I1983" s="3" t="s">
        <v>1765</v>
      </c>
      <c r="J1983" s="3" t="s">
        <v>31</v>
      </c>
      <c r="K1983" s="3" t="s">
        <v>1766</v>
      </c>
      <c r="L1983" s="3" t="s">
        <v>31</v>
      </c>
      <c r="M1983" t="b">
        <v>1</v>
      </c>
      <c r="N1983" s="3" t="s">
        <v>35</v>
      </c>
      <c r="O1983" s="3" t="s">
        <v>1762</v>
      </c>
      <c r="P1983" s="3" t="s">
        <v>1762</v>
      </c>
      <c r="Q1983" s="3" t="s">
        <v>1767</v>
      </c>
      <c r="R1983" s="3" t="s">
        <v>1768</v>
      </c>
      <c r="S1983" s="3"/>
      <c r="T1983" s="2"/>
      <c r="U1983" s="3" t="s">
        <v>1769</v>
      </c>
      <c r="V1983" s="3"/>
      <c r="W1983" s="3" t="s">
        <v>39</v>
      </c>
      <c r="X1983" s="3" t="s">
        <v>40</v>
      </c>
      <c r="Y1983" s="3"/>
      <c r="Z1983" s="3"/>
      <c r="AA1983" s="3" t="s">
        <v>41</v>
      </c>
    </row>
    <row r="1984" spans="1:27" x14ac:dyDescent="0.2">
      <c r="A1984" s="5">
        <v>4831</v>
      </c>
      <c r="C1984" s="3"/>
      <c r="D1984" s="3" t="s">
        <v>3440</v>
      </c>
      <c r="E1984" s="3" t="s">
        <v>1762</v>
      </c>
      <c r="F1984" s="3" t="s">
        <v>1762</v>
      </c>
      <c r="G1984" s="3" t="s">
        <v>1792</v>
      </c>
      <c r="H1984" s="3" t="s">
        <v>1764</v>
      </c>
      <c r="I1984" s="3" t="s">
        <v>1793</v>
      </c>
      <c r="J1984" s="3" t="s">
        <v>31</v>
      </c>
      <c r="K1984" s="3" t="s">
        <v>1766</v>
      </c>
      <c r="L1984" s="3" t="s">
        <v>31</v>
      </c>
      <c r="M1984" t="b">
        <v>1</v>
      </c>
      <c r="N1984" s="3" t="s">
        <v>35</v>
      </c>
      <c r="O1984" s="3" t="s">
        <v>1762</v>
      </c>
      <c r="P1984" s="3" t="s">
        <v>1762</v>
      </c>
      <c r="Q1984" s="3" t="s">
        <v>1767</v>
      </c>
      <c r="R1984" s="3" t="s">
        <v>1768</v>
      </c>
      <c r="S1984" s="3"/>
      <c r="T1984" s="2"/>
      <c r="U1984" s="3" t="s">
        <v>1769</v>
      </c>
      <c r="V1984" s="3"/>
      <c r="W1984" s="3" t="s">
        <v>39</v>
      </c>
      <c r="X1984" s="3" t="s">
        <v>40</v>
      </c>
      <c r="Y1984" s="3"/>
      <c r="Z1984" s="3"/>
      <c r="AA1984" s="3" t="s">
        <v>41</v>
      </c>
    </row>
    <row r="1985" spans="1:27" x14ac:dyDescent="0.2">
      <c r="A1985" s="5">
        <v>4832</v>
      </c>
      <c r="C1985" s="3"/>
      <c r="D1985" s="3" t="s">
        <v>3441</v>
      </c>
      <c r="E1985" s="3" t="s">
        <v>1762</v>
      </c>
      <c r="F1985" s="3" t="s">
        <v>1762</v>
      </c>
      <c r="G1985" s="3" t="s">
        <v>1763</v>
      </c>
      <c r="H1985" s="3" t="s">
        <v>1764</v>
      </c>
      <c r="I1985" s="3" t="s">
        <v>1765</v>
      </c>
      <c r="J1985" s="3" t="s">
        <v>31</v>
      </c>
      <c r="K1985" s="3" t="s">
        <v>1766</v>
      </c>
      <c r="L1985" s="3" t="s">
        <v>31</v>
      </c>
      <c r="M1985" t="b">
        <v>1</v>
      </c>
      <c r="N1985" s="3" t="s">
        <v>35</v>
      </c>
      <c r="O1985" s="3" t="s">
        <v>1762</v>
      </c>
      <c r="P1985" s="3" t="s">
        <v>1762</v>
      </c>
      <c r="Q1985" s="3" t="s">
        <v>1767</v>
      </c>
      <c r="R1985" s="3" t="s">
        <v>1768</v>
      </c>
      <c r="S1985" s="3"/>
      <c r="T1985" s="2"/>
      <c r="U1985" s="3" t="s">
        <v>1769</v>
      </c>
      <c r="V1985" s="3"/>
      <c r="W1985" s="3" t="s">
        <v>39</v>
      </c>
      <c r="X1985" s="3" t="s">
        <v>40</v>
      </c>
      <c r="Y1985" s="3"/>
      <c r="Z1985" s="3"/>
      <c r="AA1985" s="3" t="s">
        <v>41</v>
      </c>
    </row>
    <row r="1986" spans="1:27" x14ac:dyDescent="0.2">
      <c r="A1986" s="5">
        <v>4833</v>
      </c>
      <c r="C1986" s="3"/>
      <c r="D1986" s="3" t="s">
        <v>3442</v>
      </c>
      <c r="E1986" s="3" t="s">
        <v>1762</v>
      </c>
      <c r="F1986" s="3" t="s">
        <v>1762</v>
      </c>
      <c r="G1986" s="3" t="s">
        <v>1763</v>
      </c>
      <c r="H1986" s="3" t="s">
        <v>1764</v>
      </c>
      <c r="I1986" s="3" t="s">
        <v>1765</v>
      </c>
      <c r="J1986" s="3" t="s">
        <v>31</v>
      </c>
      <c r="K1986" s="3" t="s">
        <v>1766</v>
      </c>
      <c r="L1986" s="3" t="s">
        <v>31</v>
      </c>
      <c r="M1986" t="b">
        <v>1</v>
      </c>
      <c r="N1986" s="3" t="s">
        <v>35</v>
      </c>
      <c r="O1986" s="3" t="s">
        <v>1762</v>
      </c>
      <c r="P1986" s="3" t="s">
        <v>1762</v>
      </c>
      <c r="Q1986" s="3" t="s">
        <v>1767</v>
      </c>
      <c r="R1986" s="3" t="s">
        <v>1768</v>
      </c>
      <c r="S1986" s="3"/>
      <c r="T1986" s="2"/>
      <c r="U1986" s="3" t="s">
        <v>1769</v>
      </c>
      <c r="V1986" s="3"/>
      <c r="W1986" s="3" t="s">
        <v>39</v>
      </c>
      <c r="X1986" s="3" t="s">
        <v>40</v>
      </c>
      <c r="Y1986" s="3"/>
      <c r="Z1986" s="3"/>
      <c r="AA1986" s="3" t="s">
        <v>41</v>
      </c>
    </row>
    <row r="1987" spans="1:27" x14ac:dyDescent="0.2">
      <c r="A1987" s="5">
        <v>4834</v>
      </c>
      <c r="B1987">
        <v>42348</v>
      </c>
      <c r="C1987" s="3" t="s">
        <v>3443</v>
      </c>
      <c r="D1987" s="3" t="s">
        <v>3444</v>
      </c>
      <c r="E1987" s="3" t="s">
        <v>346</v>
      </c>
      <c r="F1987" s="3" t="s">
        <v>3156</v>
      </c>
      <c r="G1987" s="3" t="s">
        <v>201</v>
      </c>
      <c r="H1987" s="3" t="s">
        <v>32</v>
      </c>
      <c r="I1987" s="3" t="s">
        <v>201</v>
      </c>
      <c r="J1987" s="3" t="s">
        <v>48</v>
      </c>
      <c r="K1987" s="3" t="s">
        <v>202</v>
      </c>
      <c r="L1987" s="3" t="s">
        <v>50</v>
      </c>
      <c r="M1987" t="b">
        <v>0</v>
      </c>
      <c r="N1987" s="3" t="s">
        <v>84</v>
      </c>
      <c r="O1987" s="3" t="s">
        <v>3156</v>
      </c>
      <c r="P1987" s="3" t="s">
        <v>3156</v>
      </c>
      <c r="Q1987" s="3" t="s">
        <v>116</v>
      </c>
      <c r="R1987" s="3" t="s">
        <v>149</v>
      </c>
      <c r="S1987" s="3"/>
      <c r="T1987" s="2">
        <v>2016</v>
      </c>
      <c r="U1987" s="3" t="s">
        <v>50</v>
      </c>
      <c r="V1987" s="3"/>
      <c r="W1987" s="3" t="s">
        <v>39</v>
      </c>
      <c r="X1987" s="3" t="s">
        <v>40</v>
      </c>
      <c r="Y1987" s="3"/>
      <c r="Z1987" s="3">
        <v>2928</v>
      </c>
      <c r="AA1987" s="3" t="s">
        <v>316</v>
      </c>
    </row>
    <row r="1988" spans="1:27" x14ac:dyDescent="0.2">
      <c r="A1988" s="5">
        <v>4835</v>
      </c>
      <c r="B1988">
        <v>42442</v>
      </c>
      <c r="C1988" s="3" t="s">
        <v>3445</v>
      </c>
      <c r="D1988" s="3" t="s">
        <v>3446</v>
      </c>
      <c r="E1988" s="3" t="s">
        <v>57</v>
      </c>
      <c r="F1988" s="3" t="s">
        <v>58</v>
      </c>
      <c r="G1988" s="3" t="s">
        <v>31</v>
      </c>
      <c r="H1988" s="3" t="s">
        <v>60</v>
      </c>
      <c r="I1988" s="3" t="s">
        <v>31</v>
      </c>
      <c r="J1988" s="3" t="s">
        <v>31</v>
      </c>
      <c r="K1988" s="3" t="s">
        <v>34</v>
      </c>
      <c r="L1988" s="3" t="s">
        <v>31</v>
      </c>
      <c r="M1988" t="b">
        <v>1</v>
      </c>
      <c r="N1988" s="3" t="s">
        <v>35</v>
      </c>
      <c r="O1988" s="3" t="s">
        <v>58</v>
      </c>
      <c r="P1988" s="3" t="s">
        <v>61</v>
      </c>
      <c r="Q1988" s="3" t="s">
        <v>62</v>
      </c>
      <c r="R1988" s="3" t="s">
        <v>63</v>
      </c>
      <c r="S1988" s="3" t="s">
        <v>1940</v>
      </c>
      <c r="T1988" s="2">
        <v>2072</v>
      </c>
      <c r="U1988" s="3" t="s">
        <v>31</v>
      </c>
      <c r="V1988" s="3" t="s">
        <v>1941</v>
      </c>
      <c r="W1988" s="3" t="s">
        <v>39</v>
      </c>
      <c r="X1988" s="3" t="s">
        <v>40</v>
      </c>
      <c r="Y1988" s="3" t="s">
        <v>1942</v>
      </c>
      <c r="Z1988" s="3"/>
      <c r="AA1988" s="3" t="s">
        <v>41</v>
      </c>
    </row>
    <row r="1989" spans="1:27" x14ac:dyDescent="0.2">
      <c r="A1989" s="5">
        <v>4836</v>
      </c>
      <c r="B1989">
        <v>42378</v>
      </c>
      <c r="C1989" s="3"/>
      <c r="D1989" s="3" t="s">
        <v>3447</v>
      </c>
      <c r="E1989" s="3" t="s">
        <v>941</v>
      </c>
      <c r="F1989" s="3" t="s">
        <v>942</v>
      </c>
      <c r="G1989" s="3" t="s">
        <v>113</v>
      </c>
      <c r="H1989" s="3" t="s">
        <v>256</v>
      </c>
      <c r="I1989" s="3" t="s">
        <v>113</v>
      </c>
      <c r="J1989" s="3" t="s">
        <v>48</v>
      </c>
      <c r="K1989" s="3" t="s">
        <v>114</v>
      </c>
      <c r="L1989" s="3" t="s">
        <v>115</v>
      </c>
      <c r="M1989" t="b">
        <v>0</v>
      </c>
      <c r="N1989" s="3" t="s">
        <v>73</v>
      </c>
      <c r="O1989" s="3" t="s">
        <v>942</v>
      </c>
      <c r="P1989" s="3" t="s">
        <v>942</v>
      </c>
      <c r="Q1989" s="3" t="s">
        <v>36</v>
      </c>
      <c r="R1989" s="3" t="s">
        <v>74</v>
      </c>
      <c r="S1989" s="3"/>
      <c r="T1989" s="2">
        <v>3000</v>
      </c>
      <c r="U1989" s="3" t="s">
        <v>814</v>
      </c>
      <c r="V1989" s="3"/>
      <c r="W1989" s="3" t="s">
        <v>39</v>
      </c>
      <c r="X1989" s="3" t="s">
        <v>40</v>
      </c>
      <c r="Y1989" s="3"/>
      <c r="Z1989" s="3"/>
      <c r="AA1989" s="3" t="s">
        <v>41</v>
      </c>
    </row>
    <row r="1990" spans="1:27" x14ac:dyDescent="0.2">
      <c r="A1990" s="5">
        <v>4837</v>
      </c>
      <c r="B1990">
        <v>42460</v>
      </c>
      <c r="C1990" s="3"/>
      <c r="D1990" s="3" t="s">
        <v>3448</v>
      </c>
      <c r="E1990" s="3" t="s">
        <v>941</v>
      </c>
      <c r="F1990" s="3" t="s">
        <v>2551</v>
      </c>
      <c r="G1990" s="3" t="s">
        <v>113</v>
      </c>
      <c r="H1990" s="3" t="s">
        <v>256</v>
      </c>
      <c r="I1990" s="3" t="s">
        <v>113</v>
      </c>
      <c r="J1990" s="3" t="s">
        <v>48</v>
      </c>
      <c r="K1990" s="3" t="s">
        <v>114</v>
      </c>
      <c r="L1990" s="3" t="s">
        <v>115</v>
      </c>
      <c r="M1990" t="b">
        <v>0</v>
      </c>
      <c r="N1990" s="3" t="s">
        <v>73</v>
      </c>
      <c r="O1990" s="3" t="s">
        <v>2551</v>
      </c>
      <c r="P1990" s="3" t="s">
        <v>2551</v>
      </c>
      <c r="Q1990" s="3" t="s">
        <v>36</v>
      </c>
      <c r="R1990" s="3" t="s">
        <v>74</v>
      </c>
      <c r="S1990" s="3"/>
      <c r="T1990" s="2">
        <v>3000</v>
      </c>
      <c r="U1990" s="3" t="s">
        <v>115</v>
      </c>
      <c r="V1990" s="3"/>
      <c r="W1990" s="3" t="s">
        <v>39</v>
      </c>
      <c r="X1990" s="3" t="s">
        <v>40</v>
      </c>
      <c r="Y1990" s="3"/>
      <c r="Z1990" s="3"/>
      <c r="AA1990" s="3" t="s">
        <v>986</v>
      </c>
    </row>
    <row r="1991" spans="1:27" x14ac:dyDescent="0.2">
      <c r="A1991" s="5">
        <v>4838</v>
      </c>
      <c r="B1991">
        <v>42410</v>
      </c>
      <c r="C1991" s="3"/>
      <c r="D1991" s="3" t="s">
        <v>3449</v>
      </c>
      <c r="E1991" s="3" t="s">
        <v>941</v>
      </c>
      <c r="F1991" s="3" t="s">
        <v>942</v>
      </c>
      <c r="G1991" s="3" t="s">
        <v>113</v>
      </c>
      <c r="H1991" s="3" t="s">
        <v>256</v>
      </c>
      <c r="I1991" s="3" t="s">
        <v>113</v>
      </c>
      <c r="J1991" s="3" t="s">
        <v>48</v>
      </c>
      <c r="K1991" s="3" t="s">
        <v>114</v>
      </c>
      <c r="L1991" s="3" t="s">
        <v>115</v>
      </c>
      <c r="M1991" t="b">
        <v>0</v>
      </c>
      <c r="N1991" s="3" t="s">
        <v>73</v>
      </c>
      <c r="O1991" s="3" t="s">
        <v>942</v>
      </c>
      <c r="P1991" s="3" t="s">
        <v>942</v>
      </c>
      <c r="Q1991" s="3" t="s">
        <v>36</v>
      </c>
      <c r="R1991" s="3" t="s">
        <v>74</v>
      </c>
      <c r="S1991" s="3"/>
      <c r="T1991" s="2">
        <v>3000</v>
      </c>
      <c r="U1991" s="3" t="s">
        <v>115</v>
      </c>
      <c r="V1991" s="3"/>
      <c r="W1991" s="3" t="s">
        <v>39</v>
      </c>
      <c r="X1991" s="3" t="s">
        <v>40</v>
      </c>
      <c r="Y1991" s="3"/>
      <c r="Z1991" s="3"/>
      <c r="AA1991" s="3" t="s">
        <v>41</v>
      </c>
    </row>
    <row r="1992" spans="1:27" x14ac:dyDescent="0.2">
      <c r="A1992" s="5">
        <v>4839</v>
      </c>
      <c r="B1992">
        <v>42197</v>
      </c>
      <c r="C1992" s="3"/>
      <c r="D1992" s="3" t="s">
        <v>3450</v>
      </c>
      <c r="E1992" s="3" t="s">
        <v>123</v>
      </c>
      <c r="F1992" s="3" t="s">
        <v>136</v>
      </c>
      <c r="G1992" s="3" t="s">
        <v>235</v>
      </c>
      <c r="H1992" s="3" t="s">
        <v>32</v>
      </c>
      <c r="I1992" s="3" t="s">
        <v>235</v>
      </c>
      <c r="J1992" s="3" t="s">
        <v>48</v>
      </c>
      <c r="K1992" s="3" t="s">
        <v>237</v>
      </c>
      <c r="L1992" s="3" t="s">
        <v>83</v>
      </c>
      <c r="M1992" t="b">
        <v>1</v>
      </c>
      <c r="N1992" s="3" t="s">
        <v>139</v>
      </c>
      <c r="O1992" s="3" t="s">
        <v>136</v>
      </c>
      <c r="P1992" s="3" t="s">
        <v>140</v>
      </c>
      <c r="Q1992" s="3" t="s">
        <v>36</v>
      </c>
      <c r="R1992" s="3" t="s">
        <v>74</v>
      </c>
      <c r="S1992" s="3"/>
      <c r="T1992" s="2">
        <v>6009</v>
      </c>
      <c r="U1992" s="3" t="s">
        <v>83</v>
      </c>
      <c r="V1992" s="3"/>
      <c r="W1992" s="3" t="s">
        <v>39</v>
      </c>
      <c r="X1992" s="3" t="s">
        <v>40</v>
      </c>
      <c r="Y1992" s="3"/>
      <c r="Z1992" s="3">
        <v>4355</v>
      </c>
      <c r="AA1992" s="3" t="s">
        <v>221</v>
      </c>
    </row>
    <row r="1993" spans="1:27" x14ac:dyDescent="0.2">
      <c r="A1993" s="5">
        <v>4840</v>
      </c>
      <c r="B1993">
        <v>42012</v>
      </c>
      <c r="C1993" s="3" t="s">
        <v>3451</v>
      </c>
      <c r="D1993" s="3" t="s">
        <v>3452</v>
      </c>
      <c r="E1993" s="3" t="s">
        <v>1158</v>
      </c>
      <c r="F1993" s="3" t="s">
        <v>1159</v>
      </c>
      <c r="G1993" s="3" t="s">
        <v>235</v>
      </c>
      <c r="H1993" s="3" t="s">
        <v>32</v>
      </c>
      <c r="I1993" s="3" t="s">
        <v>235</v>
      </c>
      <c r="J1993" s="3" t="s">
        <v>48</v>
      </c>
      <c r="K1993" s="3" t="s">
        <v>237</v>
      </c>
      <c r="L1993" s="3" t="s">
        <v>83</v>
      </c>
      <c r="M1993" t="b">
        <v>0</v>
      </c>
      <c r="N1993" s="3" t="s">
        <v>139</v>
      </c>
      <c r="O1993" s="3" t="s">
        <v>1159</v>
      </c>
      <c r="P1993" s="3" t="s">
        <v>1159</v>
      </c>
      <c r="Q1993" s="3" t="s">
        <v>36</v>
      </c>
      <c r="R1993" s="3" t="s">
        <v>74</v>
      </c>
      <c r="S1993" s="3"/>
      <c r="T1993" s="2">
        <v>6009</v>
      </c>
      <c r="U1993" s="3" t="s">
        <v>83</v>
      </c>
      <c r="V1993" s="3"/>
      <c r="W1993" s="3" t="s">
        <v>39</v>
      </c>
      <c r="X1993" s="3" t="s">
        <v>40</v>
      </c>
      <c r="Y1993" s="3"/>
      <c r="Z1993" s="3">
        <v>2527</v>
      </c>
      <c r="AA1993" s="3" t="s">
        <v>2835</v>
      </c>
    </row>
    <row r="1994" spans="1:27" x14ac:dyDescent="0.2">
      <c r="A1994" s="5">
        <v>4841</v>
      </c>
      <c r="B1994">
        <v>42177</v>
      </c>
      <c r="C1994" s="3" t="s">
        <v>3453</v>
      </c>
      <c r="D1994" s="3" t="s">
        <v>3454</v>
      </c>
      <c r="E1994" s="3" t="s">
        <v>123</v>
      </c>
      <c r="F1994" s="3" t="s">
        <v>124</v>
      </c>
      <c r="G1994" s="3" t="s">
        <v>113</v>
      </c>
      <c r="H1994" s="3" t="s">
        <v>32</v>
      </c>
      <c r="I1994" s="3" t="s">
        <v>113</v>
      </c>
      <c r="J1994" s="3" t="s">
        <v>48</v>
      </c>
      <c r="K1994" s="3" t="s">
        <v>114</v>
      </c>
      <c r="L1994" s="3" t="s">
        <v>115</v>
      </c>
      <c r="M1994" t="b">
        <v>1</v>
      </c>
      <c r="N1994" s="3" t="s">
        <v>73</v>
      </c>
      <c r="O1994" s="3" t="s">
        <v>124</v>
      </c>
      <c r="P1994" s="3" t="s">
        <v>124</v>
      </c>
      <c r="Q1994" s="3" t="s">
        <v>36</v>
      </c>
      <c r="R1994" s="3" t="s">
        <v>74</v>
      </c>
      <c r="S1994" s="3"/>
      <c r="T1994" s="2">
        <v>3000</v>
      </c>
      <c r="U1994" s="3" t="s">
        <v>115</v>
      </c>
      <c r="V1994" s="3"/>
      <c r="W1994" s="3" t="s">
        <v>39</v>
      </c>
      <c r="X1994" s="3" t="s">
        <v>40</v>
      </c>
      <c r="Y1994" s="3"/>
      <c r="Z1994" s="3">
        <v>5195</v>
      </c>
      <c r="AA1994" s="3" t="s">
        <v>221</v>
      </c>
    </row>
    <row r="1995" spans="1:27" x14ac:dyDescent="0.2">
      <c r="A1995" s="5">
        <v>4842</v>
      </c>
      <c r="B1995">
        <v>42499</v>
      </c>
      <c r="C1995" s="3"/>
      <c r="D1995" s="3" t="s">
        <v>3455</v>
      </c>
      <c r="E1995" s="3" t="s">
        <v>123</v>
      </c>
      <c r="F1995" s="3" t="s">
        <v>124</v>
      </c>
      <c r="G1995" s="3" t="s">
        <v>2346</v>
      </c>
      <c r="H1995" s="3" t="s">
        <v>32</v>
      </c>
      <c r="I1995" s="3" t="s">
        <v>2346</v>
      </c>
      <c r="J1995" s="3" t="s">
        <v>2347</v>
      </c>
      <c r="K1995" s="3" t="s">
        <v>2348</v>
      </c>
      <c r="L1995" s="3" t="s">
        <v>115</v>
      </c>
      <c r="M1995" t="b">
        <v>1</v>
      </c>
      <c r="N1995" s="3" t="s">
        <v>73</v>
      </c>
      <c r="O1995" s="3" t="s">
        <v>124</v>
      </c>
      <c r="P1995" s="3" t="s">
        <v>124</v>
      </c>
      <c r="Q1995" s="3" t="s">
        <v>36</v>
      </c>
      <c r="R1995" s="3" t="s">
        <v>74</v>
      </c>
      <c r="S1995" s="3"/>
      <c r="T1995" s="2">
        <v>3051</v>
      </c>
      <c r="U1995" s="3" t="s">
        <v>115</v>
      </c>
      <c r="V1995" s="3"/>
      <c r="W1995" s="3" t="s">
        <v>39</v>
      </c>
      <c r="X1995" s="3" t="s">
        <v>40</v>
      </c>
      <c r="Y1995" s="3"/>
      <c r="Z1995" s="3">
        <v>4618</v>
      </c>
      <c r="AA1995" s="3" t="s">
        <v>316</v>
      </c>
    </row>
    <row r="1996" spans="1:27" x14ac:dyDescent="0.2">
      <c r="A1996" s="5">
        <v>4843</v>
      </c>
      <c r="B1996">
        <v>42501</v>
      </c>
      <c r="C1996" s="3" t="s">
        <v>3456</v>
      </c>
      <c r="D1996" s="3" t="s">
        <v>3457</v>
      </c>
      <c r="E1996" s="3" t="s">
        <v>123</v>
      </c>
      <c r="F1996" s="3" t="s">
        <v>124</v>
      </c>
      <c r="G1996" s="3" t="s">
        <v>2346</v>
      </c>
      <c r="H1996" s="3" t="s">
        <v>32</v>
      </c>
      <c r="I1996" s="3" t="s">
        <v>2346</v>
      </c>
      <c r="J1996" s="3" t="s">
        <v>2347</v>
      </c>
      <c r="K1996" s="3" t="s">
        <v>2348</v>
      </c>
      <c r="L1996" s="3" t="s">
        <v>115</v>
      </c>
      <c r="M1996" t="b">
        <v>1</v>
      </c>
      <c r="N1996" s="3" t="s">
        <v>73</v>
      </c>
      <c r="O1996" s="3" t="s">
        <v>124</v>
      </c>
      <c r="P1996" s="3" t="s">
        <v>124</v>
      </c>
      <c r="Q1996" s="3" t="s">
        <v>36</v>
      </c>
      <c r="R1996" s="3" t="s">
        <v>74</v>
      </c>
      <c r="S1996" s="3"/>
      <c r="T1996" s="2">
        <v>3051</v>
      </c>
      <c r="U1996" s="3" t="s">
        <v>115</v>
      </c>
      <c r="V1996" s="3"/>
      <c r="W1996" s="3" t="s">
        <v>39</v>
      </c>
      <c r="X1996" s="3" t="s">
        <v>40</v>
      </c>
      <c r="Y1996" s="3"/>
      <c r="Z1996" s="3">
        <v>4630</v>
      </c>
      <c r="AA1996" s="3" t="s">
        <v>316</v>
      </c>
    </row>
    <row r="1997" spans="1:27" x14ac:dyDescent="0.2">
      <c r="A1997" s="5">
        <v>4844</v>
      </c>
      <c r="B1997">
        <v>42543</v>
      </c>
      <c r="C1997" s="3" t="s">
        <v>3458</v>
      </c>
      <c r="D1997" s="3" t="s">
        <v>3459</v>
      </c>
      <c r="E1997" s="3" t="s">
        <v>123</v>
      </c>
      <c r="F1997" s="3" t="s">
        <v>124</v>
      </c>
      <c r="G1997" s="3" t="s">
        <v>2346</v>
      </c>
      <c r="H1997" s="3" t="s">
        <v>32</v>
      </c>
      <c r="I1997" s="3" t="s">
        <v>2346</v>
      </c>
      <c r="J1997" s="3" t="s">
        <v>2347</v>
      </c>
      <c r="K1997" s="3" t="s">
        <v>2348</v>
      </c>
      <c r="L1997" s="3" t="s">
        <v>115</v>
      </c>
      <c r="M1997" t="b">
        <v>1</v>
      </c>
      <c r="N1997" s="3" t="s">
        <v>73</v>
      </c>
      <c r="O1997" s="3" t="s">
        <v>124</v>
      </c>
      <c r="P1997" s="3" t="s">
        <v>124</v>
      </c>
      <c r="Q1997" s="3" t="s">
        <v>36</v>
      </c>
      <c r="R1997" s="3" t="s">
        <v>74</v>
      </c>
      <c r="S1997" s="3"/>
      <c r="T1997" s="2">
        <v>3051</v>
      </c>
      <c r="U1997" s="3" t="s">
        <v>115</v>
      </c>
      <c r="V1997" s="3"/>
      <c r="W1997" s="3" t="s">
        <v>39</v>
      </c>
      <c r="X1997" s="3" t="s">
        <v>40</v>
      </c>
      <c r="Y1997" s="3"/>
      <c r="Z1997" s="3">
        <v>4626</v>
      </c>
      <c r="AA1997" s="3" t="s">
        <v>221</v>
      </c>
    </row>
    <row r="1998" spans="1:27" x14ac:dyDescent="0.2">
      <c r="A1998" s="5">
        <v>4845</v>
      </c>
      <c r="C1998" s="3"/>
      <c r="D1998" s="3" t="s">
        <v>3460</v>
      </c>
      <c r="E1998" s="3" t="s">
        <v>78</v>
      </c>
      <c r="F1998" s="3" t="s">
        <v>79</v>
      </c>
      <c r="G1998" s="3" t="s">
        <v>274</v>
      </c>
      <c r="H1998" s="3" t="s">
        <v>32</v>
      </c>
      <c r="I1998" s="3" t="s">
        <v>274</v>
      </c>
      <c r="J1998" s="3" t="s">
        <v>81</v>
      </c>
      <c r="K1998" s="3" t="s">
        <v>275</v>
      </c>
      <c r="L1998" s="3" t="s">
        <v>95</v>
      </c>
      <c r="M1998" t="b">
        <v>1</v>
      </c>
      <c r="N1998" s="3" t="s">
        <v>84</v>
      </c>
      <c r="O1998" s="3" t="s">
        <v>79</v>
      </c>
      <c r="P1998" s="3" t="s">
        <v>79</v>
      </c>
      <c r="Q1998" s="3" t="s">
        <v>81</v>
      </c>
      <c r="R1998" s="3" t="s">
        <v>85</v>
      </c>
      <c r="S1998" s="3"/>
      <c r="T1998" s="2">
        <v>4128</v>
      </c>
      <c r="U1998" s="3" t="s">
        <v>81</v>
      </c>
      <c r="V1998" s="3"/>
      <c r="W1998" s="3" t="s">
        <v>39</v>
      </c>
      <c r="X1998" s="3" t="s">
        <v>40</v>
      </c>
      <c r="Y1998" s="3"/>
      <c r="Z1998" s="3"/>
      <c r="AA1998" s="3" t="s">
        <v>41</v>
      </c>
    </row>
    <row r="1999" spans="1:27" x14ac:dyDescent="0.2">
      <c r="A1999" s="5">
        <v>4846</v>
      </c>
      <c r="B1999">
        <v>42576</v>
      </c>
      <c r="C1999" s="3" t="s">
        <v>3461</v>
      </c>
      <c r="D1999" s="3" t="s">
        <v>3462</v>
      </c>
      <c r="E1999" s="3" t="s">
        <v>91</v>
      </c>
      <c r="F1999" s="3" t="s">
        <v>92</v>
      </c>
      <c r="G1999" s="3" t="s">
        <v>274</v>
      </c>
      <c r="H1999" s="3" t="s">
        <v>32</v>
      </c>
      <c r="I1999" s="3" t="s">
        <v>274</v>
      </c>
      <c r="J1999" s="3" t="s">
        <v>81</v>
      </c>
      <c r="K1999" s="3" t="s">
        <v>275</v>
      </c>
      <c r="L1999" s="3" t="s">
        <v>95</v>
      </c>
      <c r="M1999" t="b">
        <v>0</v>
      </c>
      <c r="N1999" s="3" t="s">
        <v>84</v>
      </c>
      <c r="O1999" s="3" t="s">
        <v>92</v>
      </c>
      <c r="P1999" s="3" t="s">
        <v>92</v>
      </c>
      <c r="Q1999" s="3" t="s">
        <v>36</v>
      </c>
      <c r="R1999" s="3" t="s">
        <v>74</v>
      </c>
      <c r="S1999" s="3"/>
      <c r="T1999" s="2">
        <v>4128</v>
      </c>
      <c r="U1999" s="3" t="s">
        <v>95</v>
      </c>
      <c r="V1999" s="3"/>
      <c r="W1999" s="3" t="s">
        <v>39</v>
      </c>
      <c r="X1999" s="3" t="s">
        <v>40</v>
      </c>
      <c r="Y1999" s="3"/>
      <c r="Z1999" s="3">
        <v>4802</v>
      </c>
      <c r="AA1999" s="3" t="s">
        <v>221</v>
      </c>
    </row>
    <row r="2000" spans="1:27" x14ac:dyDescent="0.2">
      <c r="A2000" s="5">
        <v>4847</v>
      </c>
      <c r="B2000">
        <v>42509</v>
      </c>
      <c r="C2000" s="3"/>
      <c r="D2000" s="3" t="s">
        <v>3463</v>
      </c>
      <c r="E2000" s="3" t="s">
        <v>941</v>
      </c>
      <c r="F2000" s="3" t="s">
        <v>942</v>
      </c>
      <c r="G2000" s="3" t="s">
        <v>93</v>
      </c>
      <c r="H2000" s="3" t="s">
        <v>256</v>
      </c>
      <c r="I2000" s="3" t="s">
        <v>93</v>
      </c>
      <c r="J2000" s="3" t="s">
        <v>48</v>
      </c>
      <c r="K2000" s="3" t="s">
        <v>94</v>
      </c>
      <c r="L2000" s="3" t="s">
        <v>95</v>
      </c>
      <c r="M2000" t="b">
        <v>1</v>
      </c>
      <c r="N2000" s="3" t="s">
        <v>73</v>
      </c>
      <c r="O2000" s="3" t="s">
        <v>942</v>
      </c>
      <c r="P2000" s="3" t="s">
        <v>942</v>
      </c>
      <c r="Q2000" s="3" t="s">
        <v>36</v>
      </c>
      <c r="R2000" s="3" t="s">
        <v>74</v>
      </c>
      <c r="S2000" s="3" t="s">
        <v>1539</v>
      </c>
      <c r="T2000" s="2">
        <v>4021</v>
      </c>
      <c r="U2000" s="3" t="s">
        <v>95</v>
      </c>
      <c r="V2000" s="3"/>
      <c r="W2000" s="3" t="s">
        <v>39</v>
      </c>
      <c r="X2000" s="3" t="s">
        <v>40</v>
      </c>
      <c r="Y2000" s="3"/>
      <c r="Z2000" s="3"/>
      <c r="AA2000" s="3" t="s">
        <v>41</v>
      </c>
    </row>
    <row r="2001" spans="1:27" x14ac:dyDescent="0.2">
      <c r="A2001" s="5">
        <v>4848</v>
      </c>
      <c r="B2001">
        <v>42360</v>
      </c>
      <c r="C2001" s="3"/>
      <c r="D2001" s="3" t="s">
        <v>3464</v>
      </c>
      <c r="E2001" s="3" t="s">
        <v>123</v>
      </c>
      <c r="F2001" s="3" t="s">
        <v>136</v>
      </c>
      <c r="G2001" s="3" t="s">
        <v>235</v>
      </c>
      <c r="H2001" s="3" t="s">
        <v>32</v>
      </c>
      <c r="I2001" s="3" t="s">
        <v>235</v>
      </c>
      <c r="J2001" s="3" t="s">
        <v>48</v>
      </c>
      <c r="K2001" s="3" t="s">
        <v>237</v>
      </c>
      <c r="L2001" s="3" t="s">
        <v>83</v>
      </c>
      <c r="M2001" t="b">
        <v>1</v>
      </c>
      <c r="N2001" s="3" t="s">
        <v>139</v>
      </c>
      <c r="O2001" s="3" t="s">
        <v>136</v>
      </c>
      <c r="P2001" s="3" t="s">
        <v>140</v>
      </c>
      <c r="Q2001" s="3" t="s">
        <v>36</v>
      </c>
      <c r="R2001" s="3" t="s">
        <v>74</v>
      </c>
      <c r="S2001" s="3"/>
      <c r="T2001" s="2">
        <v>6009</v>
      </c>
      <c r="U2001" s="3" t="s">
        <v>83</v>
      </c>
      <c r="V2001" s="3"/>
      <c r="W2001" s="3" t="s">
        <v>39</v>
      </c>
      <c r="X2001" s="3" t="s">
        <v>40</v>
      </c>
      <c r="Y2001" s="3"/>
      <c r="Z2001" s="3"/>
      <c r="AA2001" s="3" t="s">
        <v>41</v>
      </c>
    </row>
    <row r="2002" spans="1:27" x14ac:dyDescent="0.2">
      <c r="A2002" s="5">
        <v>4849</v>
      </c>
      <c r="B2002">
        <v>42155</v>
      </c>
      <c r="C2002" s="3"/>
      <c r="D2002" s="3" t="s">
        <v>3465</v>
      </c>
      <c r="E2002" s="3" t="s">
        <v>123</v>
      </c>
      <c r="F2002" s="3" t="s">
        <v>136</v>
      </c>
      <c r="G2002" s="3" t="s">
        <v>235</v>
      </c>
      <c r="H2002" s="3" t="s">
        <v>256</v>
      </c>
      <c r="I2002" s="3" t="s">
        <v>235</v>
      </c>
      <c r="J2002" s="3" t="s">
        <v>48</v>
      </c>
      <c r="K2002" s="3" t="s">
        <v>237</v>
      </c>
      <c r="L2002" s="3" t="s">
        <v>83</v>
      </c>
      <c r="M2002" t="b">
        <v>1</v>
      </c>
      <c r="N2002" s="3" t="s">
        <v>139</v>
      </c>
      <c r="O2002" s="3" t="s">
        <v>136</v>
      </c>
      <c r="P2002" s="3" t="s">
        <v>140</v>
      </c>
      <c r="Q2002" s="3" t="s">
        <v>36</v>
      </c>
      <c r="R2002" s="3" t="s">
        <v>74</v>
      </c>
      <c r="S2002" s="3"/>
      <c r="T2002" s="2">
        <v>6024</v>
      </c>
      <c r="U2002" s="3" t="s">
        <v>83</v>
      </c>
      <c r="V2002" s="3"/>
      <c r="W2002" s="3" t="s">
        <v>39</v>
      </c>
      <c r="X2002" s="3" t="s">
        <v>40</v>
      </c>
      <c r="Y2002" s="3"/>
      <c r="Z2002" s="3"/>
      <c r="AA2002" s="3" t="s">
        <v>41</v>
      </c>
    </row>
    <row r="2003" spans="1:27" x14ac:dyDescent="0.2">
      <c r="A2003" s="5">
        <v>4850</v>
      </c>
      <c r="B2003">
        <v>42362</v>
      </c>
      <c r="C2003" s="3" t="s">
        <v>3466</v>
      </c>
      <c r="D2003" s="3" t="s">
        <v>3467</v>
      </c>
      <c r="E2003" s="3" t="s">
        <v>123</v>
      </c>
      <c r="F2003" s="3" t="s">
        <v>136</v>
      </c>
      <c r="G2003" s="3" t="s">
        <v>235</v>
      </c>
      <c r="H2003" s="3" t="s">
        <v>32</v>
      </c>
      <c r="I2003" s="3" t="s">
        <v>235</v>
      </c>
      <c r="J2003" s="3" t="s">
        <v>48</v>
      </c>
      <c r="K2003" s="3" t="s">
        <v>237</v>
      </c>
      <c r="L2003" s="3" t="s">
        <v>83</v>
      </c>
      <c r="M2003" t="b">
        <v>1</v>
      </c>
      <c r="N2003" s="3" t="s">
        <v>139</v>
      </c>
      <c r="O2003" s="3" t="s">
        <v>136</v>
      </c>
      <c r="P2003" s="3" t="s">
        <v>140</v>
      </c>
      <c r="Q2003" s="3" t="s">
        <v>36</v>
      </c>
      <c r="R2003" s="3" t="s">
        <v>74</v>
      </c>
      <c r="S2003" s="3"/>
      <c r="T2003" s="2">
        <v>6009</v>
      </c>
      <c r="U2003" s="3" t="s">
        <v>83</v>
      </c>
      <c r="V2003" s="3"/>
      <c r="W2003" s="3" t="s">
        <v>39</v>
      </c>
      <c r="X2003" s="3" t="s">
        <v>40</v>
      </c>
      <c r="Y2003" s="3"/>
      <c r="Z2003" s="3">
        <v>2231</v>
      </c>
      <c r="AA2003" s="3" t="s">
        <v>221</v>
      </c>
    </row>
    <row r="2004" spans="1:27" x14ac:dyDescent="0.2">
      <c r="A2004" s="5">
        <v>4851</v>
      </c>
      <c r="B2004">
        <v>42568</v>
      </c>
      <c r="C2004" s="3" t="s">
        <v>3468</v>
      </c>
      <c r="D2004" s="3" t="s">
        <v>3469</v>
      </c>
      <c r="E2004" s="3" t="s">
        <v>123</v>
      </c>
      <c r="F2004" s="3" t="s">
        <v>136</v>
      </c>
      <c r="G2004" s="3" t="s">
        <v>235</v>
      </c>
      <c r="H2004" s="3" t="s">
        <v>32</v>
      </c>
      <c r="I2004" s="3" t="s">
        <v>235</v>
      </c>
      <c r="J2004" s="3" t="s">
        <v>48</v>
      </c>
      <c r="K2004" s="3" t="s">
        <v>237</v>
      </c>
      <c r="L2004" s="3" t="s">
        <v>83</v>
      </c>
      <c r="M2004" t="b">
        <v>1</v>
      </c>
      <c r="N2004" s="3" t="s">
        <v>139</v>
      </c>
      <c r="O2004" s="3" t="s">
        <v>136</v>
      </c>
      <c r="P2004" s="3" t="s">
        <v>140</v>
      </c>
      <c r="Q2004" s="3" t="s">
        <v>36</v>
      </c>
      <c r="R2004" s="3" t="s">
        <v>74</v>
      </c>
      <c r="S2004" s="3"/>
      <c r="T2004" s="2">
        <v>6009</v>
      </c>
      <c r="U2004" s="3" t="s">
        <v>83</v>
      </c>
      <c r="V2004" s="3"/>
      <c r="W2004" s="3" t="s">
        <v>39</v>
      </c>
      <c r="X2004" s="3" t="s">
        <v>40</v>
      </c>
      <c r="Y2004" s="3"/>
      <c r="Z2004" s="3">
        <v>4789</v>
      </c>
      <c r="AA2004" s="3" t="s">
        <v>546</v>
      </c>
    </row>
    <row r="2005" spans="1:27" x14ac:dyDescent="0.2">
      <c r="A2005" s="5">
        <v>4852</v>
      </c>
      <c r="B2005">
        <v>42558</v>
      </c>
      <c r="C2005" s="3" t="s">
        <v>3470</v>
      </c>
      <c r="D2005" s="3" t="s">
        <v>3471</v>
      </c>
      <c r="E2005" s="3" t="s">
        <v>1158</v>
      </c>
      <c r="F2005" s="3" t="s">
        <v>3472</v>
      </c>
      <c r="G2005" s="3" t="s">
        <v>956</v>
      </c>
      <c r="H2005" s="3" t="s">
        <v>256</v>
      </c>
      <c r="I2005" s="3" t="s">
        <v>956</v>
      </c>
      <c r="J2005" s="3" t="s">
        <v>48</v>
      </c>
      <c r="K2005" s="3" t="s">
        <v>258</v>
      </c>
      <c r="L2005" s="3" t="s">
        <v>83</v>
      </c>
      <c r="M2005" t="b">
        <v>1</v>
      </c>
      <c r="N2005" s="3" t="s">
        <v>139</v>
      </c>
      <c r="O2005" s="3" t="s">
        <v>3472</v>
      </c>
      <c r="P2005" s="3" t="s">
        <v>3472</v>
      </c>
      <c r="Q2005" s="3" t="s">
        <v>36</v>
      </c>
      <c r="R2005" s="3" t="s">
        <v>74</v>
      </c>
      <c r="S2005" s="3"/>
      <c r="T2005" s="2">
        <v>6024</v>
      </c>
      <c r="U2005" s="3" t="s">
        <v>83</v>
      </c>
      <c r="V2005" s="3"/>
      <c r="W2005" s="3" t="s">
        <v>39</v>
      </c>
      <c r="X2005" s="3" t="s">
        <v>40</v>
      </c>
      <c r="Y2005" s="3"/>
      <c r="Z2005" s="3">
        <v>4755</v>
      </c>
      <c r="AA2005" s="3" t="s">
        <v>2835</v>
      </c>
    </row>
    <row r="2006" spans="1:27" x14ac:dyDescent="0.2">
      <c r="A2006" s="5">
        <v>4853</v>
      </c>
      <c r="B2006">
        <v>42332</v>
      </c>
      <c r="C2006" s="3"/>
      <c r="D2006" s="3" t="s">
        <v>3473</v>
      </c>
      <c r="E2006" s="3" t="s">
        <v>123</v>
      </c>
      <c r="F2006" s="3" t="s">
        <v>136</v>
      </c>
      <c r="G2006" s="3" t="s">
        <v>836</v>
      </c>
      <c r="H2006" s="3" t="s">
        <v>32</v>
      </c>
      <c r="I2006" s="3" t="s">
        <v>836</v>
      </c>
      <c r="J2006" s="3" t="s">
        <v>81</v>
      </c>
      <c r="K2006" s="3" t="s">
        <v>275</v>
      </c>
      <c r="L2006" s="3" t="s">
        <v>83</v>
      </c>
      <c r="M2006" t="b">
        <v>1</v>
      </c>
      <c r="N2006" s="3" t="s">
        <v>139</v>
      </c>
      <c r="O2006" s="3" t="s">
        <v>136</v>
      </c>
      <c r="P2006" s="3" t="s">
        <v>140</v>
      </c>
      <c r="Q2006" s="3" t="s">
        <v>36</v>
      </c>
      <c r="R2006" s="3" t="s">
        <v>74</v>
      </c>
      <c r="S2006" s="3"/>
      <c r="T2006" s="2">
        <v>6127</v>
      </c>
      <c r="U2006" s="3" t="s">
        <v>83</v>
      </c>
      <c r="V2006" s="3"/>
      <c r="W2006" s="3" t="s">
        <v>39</v>
      </c>
      <c r="X2006" s="3" t="s">
        <v>40</v>
      </c>
      <c r="Y2006" s="3"/>
      <c r="Z2006" s="3">
        <v>4418</v>
      </c>
      <c r="AA2006" s="3" t="s">
        <v>221</v>
      </c>
    </row>
    <row r="2007" spans="1:27" x14ac:dyDescent="0.2">
      <c r="A2007" s="5">
        <v>4854</v>
      </c>
      <c r="B2007">
        <v>42617</v>
      </c>
      <c r="C2007" s="3"/>
      <c r="D2007" s="3" t="s">
        <v>3474</v>
      </c>
      <c r="E2007" s="3" t="s">
        <v>123</v>
      </c>
      <c r="F2007" s="3" t="s">
        <v>124</v>
      </c>
      <c r="G2007" s="3" t="s">
        <v>113</v>
      </c>
      <c r="H2007" s="3" t="s">
        <v>32</v>
      </c>
      <c r="I2007" s="3" t="s">
        <v>113</v>
      </c>
      <c r="J2007" s="3" t="s">
        <v>48</v>
      </c>
      <c r="K2007" s="3" t="s">
        <v>114</v>
      </c>
      <c r="L2007" s="3" t="s">
        <v>115</v>
      </c>
      <c r="M2007" t="b">
        <v>1</v>
      </c>
      <c r="N2007" s="3" t="s">
        <v>73</v>
      </c>
      <c r="O2007" s="3" t="s">
        <v>124</v>
      </c>
      <c r="P2007" s="3" t="s">
        <v>124</v>
      </c>
      <c r="Q2007" s="3" t="s">
        <v>36</v>
      </c>
      <c r="R2007" s="3" t="s">
        <v>74</v>
      </c>
      <c r="S2007" s="3"/>
      <c r="T2007" s="2">
        <v>3000</v>
      </c>
      <c r="U2007" s="3" t="s">
        <v>115</v>
      </c>
      <c r="V2007" s="3"/>
      <c r="W2007" s="3" t="s">
        <v>39</v>
      </c>
      <c r="X2007" s="3" t="s">
        <v>40</v>
      </c>
      <c r="Y2007" s="3"/>
      <c r="Z2007" s="3">
        <v>4612</v>
      </c>
      <c r="AA2007" s="3" t="s">
        <v>221</v>
      </c>
    </row>
    <row r="2008" spans="1:27" x14ac:dyDescent="0.2">
      <c r="A2008" s="5">
        <v>4855</v>
      </c>
      <c r="C2008" s="3" t="s">
        <v>3475</v>
      </c>
      <c r="D2008" s="3" t="s">
        <v>3476</v>
      </c>
      <c r="E2008" s="3" t="s">
        <v>111</v>
      </c>
      <c r="F2008" s="3" t="s">
        <v>112</v>
      </c>
      <c r="G2008" s="3" t="s">
        <v>125</v>
      </c>
      <c r="H2008" s="3" t="s">
        <v>32</v>
      </c>
      <c r="I2008" s="3" t="s">
        <v>125</v>
      </c>
      <c r="J2008" s="3" t="s">
        <v>48</v>
      </c>
      <c r="K2008" s="3" t="s">
        <v>126</v>
      </c>
      <c r="L2008" s="3" t="s">
        <v>115</v>
      </c>
      <c r="M2008" t="b">
        <v>1</v>
      </c>
      <c r="N2008" s="3" t="s">
        <v>73</v>
      </c>
      <c r="O2008" s="3" t="s">
        <v>112</v>
      </c>
      <c r="P2008" s="3" t="s">
        <v>112</v>
      </c>
      <c r="Q2008" s="3" t="s">
        <v>116</v>
      </c>
      <c r="R2008" s="3" t="s">
        <v>116</v>
      </c>
      <c r="S2008" s="3"/>
      <c r="T2008" s="2"/>
      <c r="U2008" s="3" t="s">
        <v>115</v>
      </c>
      <c r="V2008" s="3"/>
      <c r="W2008" s="3" t="s">
        <v>39</v>
      </c>
      <c r="X2008" s="3" t="s">
        <v>40</v>
      </c>
      <c r="Y2008" s="3"/>
      <c r="Z2008" s="3"/>
      <c r="AA2008" s="3" t="s">
        <v>41</v>
      </c>
    </row>
    <row r="2009" spans="1:27" x14ac:dyDescent="0.2">
      <c r="A2009" s="5">
        <v>4856</v>
      </c>
      <c r="B2009">
        <v>42356</v>
      </c>
      <c r="C2009" s="3" t="s">
        <v>3477</v>
      </c>
      <c r="D2009" s="3" t="s">
        <v>3478</v>
      </c>
      <c r="E2009" s="3" t="s">
        <v>240</v>
      </c>
      <c r="F2009" s="3" t="s">
        <v>241</v>
      </c>
      <c r="G2009" s="3" t="s">
        <v>242</v>
      </c>
      <c r="H2009" s="3" t="s">
        <v>32</v>
      </c>
      <c r="I2009" s="3" t="s">
        <v>242</v>
      </c>
      <c r="J2009" s="3" t="s">
        <v>48</v>
      </c>
      <c r="K2009" s="3" t="s">
        <v>243</v>
      </c>
      <c r="L2009" s="3" t="s">
        <v>244</v>
      </c>
      <c r="M2009" t="b">
        <v>1</v>
      </c>
      <c r="N2009" s="3" t="s">
        <v>139</v>
      </c>
      <c r="O2009" s="3" t="s">
        <v>241</v>
      </c>
      <c r="P2009" s="3" t="s">
        <v>241</v>
      </c>
      <c r="Q2009" s="3" t="s">
        <v>36</v>
      </c>
      <c r="R2009" s="3" t="s">
        <v>54</v>
      </c>
      <c r="S2009" s="3"/>
      <c r="T2009" s="2">
        <v>8016</v>
      </c>
      <c r="U2009" s="3" t="s">
        <v>244</v>
      </c>
      <c r="V2009" s="3"/>
      <c r="W2009" s="3" t="s">
        <v>39</v>
      </c>
      <c r="X2009" s="3" t="s">
        <v>40</v>
      </c>
      <c r="Y2009" s="3"/>
      <c r="Z2009" s="3">
        <v>1859</v>
      </c>
      <c r="AA2009" s="3" t="s">
        <v>316</v>
      </c>
    </row>
    <row r="2010" spans="1:27" x14ac:dyDescent="0.2">
      <c r="A2010" s="5">
        <v>4857</v>
      </c>
      <c r="B2010">
        <v>42444</v>
      </c>
      <c r="C2010" s="3"/>
      <c r="D2010" s="3" t="s">
        <v>3479</v>
      </c>
      <c r="E2010" s="3" t="s">
        <v>57</v>
      </c>
      <c r="F2010" s="3" t="s">
        <v>58</v>
      </c>
      <c r="G2010" s="3" t="s">
        <v>31</v>
      </c>
      <c r="H2010" s="3" t="s">
        <v>60</v>
      </c>
      <c r="I2010" s="3" t="s">
        <v>57</v>
      </c>
      <c r="J2010" s="3" t="s">
        <v>31</v>
      </c>
      <c r="K2010" s="3" t="s">
        <v>34</v>
      </c>
      <c r="L2010" s="3" t="s">
        <v>31</v>
      </c>
      <c r="M2010" t="b">
        <v>1</v>
      </c>
      <c r="N2010" s="3" t="s">
        <v>35</v>
      </c>
      <c r="O2010" s="3" t="s">
        <v>58</v>
      </c>
      <c r="P2010" s="3" t="s">
        <v>61</v>
      </c>
      <c r="Q2010" s="3" t="s">
        <v>62</v>
      </c>
      <c r="R2010" s="3" t="s">
        <v>63</v>
      </c>
      <c r="S2010" s="3" t="s">
        <v>1940</v>
      </c>
      <c r="T2010" s="2">
        <v>2072</v>
      </c>
      <c r="U2010" s="3" t="s">
        <v>31</v>
      </c>
      <c r="V2010" s="3" t="s">
        <v>1941</v>
      </c>
      <c r="W2010" s="3" t="s">
        <v>39</v>
      </c>
      <c r="X2010" s="3" t="s">
        <v>40</v>
      </c>
      <c r="Y2010" s="3" t="s">
        <v>1942</v>
      </c>
      <c r="Z2010" s="3"/>
      <c r="AA2010" s="3" t="s">
        <v>41</v>
      </c>
    </row>
    <row r="2011" spans="1:27" x14ac:dyDescent="0.2">
      <c r="A2011" s="5">
        <v>4858</v>
      </c>
      <c r="B2011">
        <v>42455</v>
      </c>
      <c r="C2011" s="3"/>
      <c r="D2011" s="3" t="s">
        <v>3480</v>
      </c>
      <c r="E2011" s="3" t="s">
        <v>78</v>
      </c>
      <c r="F2011" s="3" t="s">
        <v>273</v>
      </c>
      <c r="G2011" s="3" t="s">
        <v>100</v>
      </c>
      <c r="H2011" s="3" t="s">
        <v>32</v>
      </c>
      <c r="I2011" s="3" t="s">
        <v>100</v>
      </c>
      <c r="J2011" s="3" t="s">
        <v>48</v>
      </c>
      <c r="K2011" s="3" t="s">
        <v>101</v>
      </c>
      <c r="L2011" s="3" t="s">
        <v>95</v>
      </c>
      <c r="M2011" t="b">
        <v>1</v>
      </c>
      <c r="N2011" s="3" t="s">
        <v>84</v>
      </c>
      <c r="O2011" s="3" t="s">
        <v>273</v>
      </c>
      <c r="P2011" s="3" t="s">
        <v>868</v>
      </c>
      <c r="Q2011" s="3" t="s">
        <v>116</v>
      </c>
      <c r="R2011" s="3" t="s">
        <v>1665</v>
      </c>
      <c r="S2011" s="3"/>
      <c r="T2011" s="2">
        <v>4024</v>
      </c>
      <c r="U2011" s="3" t="s">
        <v>95</v>
      </c>
      <c r="V2011" s="3"/>
      <c r="W2011" s="3" t="s">
        <v>39</v>
      </c>
      <c r="X2011" s="3" t="s">
        <v>40</v>
      </c>
      <c r="Y2011" s="3"/>
      <c r="Z2011" s="3"/>
      <c r="AA2011" s="3" t="s">
        <v>41</v>
      </c>
    </row>
    <row r="2012" spans="1:27" x14ac:dyDescent="0.2">
      <c r="A2012" s="5">
        <v>4859</v>
      </c>
      <c r="B2012">
        <v>42492</v>
      </c>
      <c r="C2012" s="3"/>
      <c r="D2012" s="3" t="s">
        <v>3481</v>
      </c>
      <c r="E2012" s="3" t="s">
        <v>57</v>
      </c>
      <c r="F2012" s="3" t="s">
        <v>58</v>
      </c>
      <c r="G2012" s="3" t="s">
        <v>31</v>
      </c>
      <c r="H2012" s="3" t="s">
        <v>60</v>
      </c>
      <c r="I2012" s="3" t="s">
        <v>57</v>
      </c>
      <c r="J2012" s="3" t="s">
        <v>31</v>
      </c>
      <c r="K2012" s="3" t="s">
        <v>34</v>
      </c>
      <c r="L2012" s="3" t="s">
        <v>31</v>
      </c>
      <c r="M2012" t="b">
        <v>1</v>
      </c>
      <c r="N2012" s="3" t="s">
        <v>35</v>
      </c>
      <c r="O2012" s="3" t="s">
        <v>58</v>
      </c>
      <c r="P2012" s="3" t="s">
        <v>61</v>
      </c>
      <c r="Q2012" s="3" t="s">
        <v>62</v>
      </c>
      <c r="R2012" s="3" t="s">
        <v>63</v>
      </c>
      <c r="S2012" s="3" t="s">
        <v>1940</v>
      </c>
      <c r="T2012" s="2">
        <v>2072</v>
      </c>
      <c r="U2012" s="3" t="s">
        <v>31</v>
      </c>
      <c r="V2012" s="3" t="s">
        <v>1941</v>
      </c>
      <c r="W2012" s="3" t="s">
        <v>39</v>
      </c>
      <c r="X2012" s="3" t="s">
        <v>40</v>
      </c>
      <c r="Y2012" s="3" t="s">
        <v>1942</v>
      </c>
      <c r="Z2012" s="3"/>
      <c r="AA2012" s="3" t="s">
        <v>41</v>
      </c>
    </row>
    <row r="2013" spans="1:27" x14ac:dyDescent="0.2">
      <c r="A2013" s="5">
        <v>4860</v>
      </c>
      <c r="B2013">
        <v>42515</v>
      </c>
      <c r="C2013" s="3"/>
      <c r="D2013" s="3" t="s">
        <v>3482</v>
      </c>
      <c r="E2013" s="3" t="s">
        <v>57</v>
      </c>
      <c r="F2013" s="3" t="s">
        <v>58</v>
      </c>
      <c r="G2013" s="3" t="s">
        <v>31</v>
      </c>
      <c r="H2013" s="3" t="s">
        <v>60</v>
      </c>
      <c r="I2013" s="3" t="s">
        <v>57</v>
      </c>
      <c r="J2013" s="3" t="s">
        <v>31</v>
      </c>
      <c r="K2013" s="3" t="s">
        <v>34</v>
      </c>
      <c r="L2013" s="3" t="s">
        <v>31</v>
      </c>
      <c r="M2013" t="b">
        <v>1</v>
      </c>
      <c r="N2013" s="3" t="s">
        <v>35</v>
      </c>
      <c r="O2013" s="3" t="s">
        <v>58</v>
      </c>
      <c r="P2013" s="3" t="s">
        <v>61</v>
      </c>
      <c r="Q2013" s="3" t="s">
        <v>62</v>
      </c>
      <c r="R2013" s="3" t="s">
        <v>63</v>
      </c>
      <c r="S2013" s="3" t="s">
        <v>1940</v>
      </c>
      <c r="T2013" s="2">
        <v>2072</v>
      </c>
      <c r="U2013" s="3" t="s">
        <v>31</v>
      </c>
      <c r="V2013" s="3" t="s">
        <v>1941</v>
      </c>
      <c r="W2013" s="3" t="s">
        <v>39</v>
      </c>
      <c r="X2013" s="3" t="s">
        <v>40</v>
      </c>
      <c r="Y2013" s="3" t="s">
        <v>1942</v>
      </c>
      <c r="Z2013" s="3"/>
      <c r="AA2013" s="3" t="s">
        <v>41</v>
      </c>
    </row>
    <row r="2014" spans="1:27" x14ac:dyDescent="0.2">
      <c r="A2014" s="5">
        <v>4861</v>
      </c>
      <c r="B2014">
        <v>42523</v>
      </c>
      <c r="C2014" s="3" t="s">
        <v>3483</v>
      </c>
      <c r="D2014" s="3" t="s">
        <v>3484</v>
      </c>
      <c r="E2014" s="3" t="s">
        <v>240</v>
      </c>
      <c r="F2014" s="3" t="s">
        <v>241</v>
      </c>
      <c r="G2014" s="3" t="s">
        <v>242</v>
      </c>
      <c r="H2014" s="3" t="s">
        <v>32</v>
      </c>
      <c r="I2014" s="3" t="s">
        <v>242</v>
      </c>
      <c r="J2014" s="3" t="s">
        <v>48</v>
      </c>
      <c r="K2014" s="3" t="s">
        <v>243</v>
      </c>
      <c r="L2014" s="3" t="s">
        <v>244</v>
      </c>
      <c r="M2014" t="b">
        <v>0</v>
      </c>
      <c r="N2014" s="3" t="s">
        <v>139</v>
      </c>
      <c r="O2014" s="3" t="s">
        <v>241</v>
      </c>
      <c r="P2014" s="3" t="s">
        <v>241</v>
      </c>
      <c r="Q2014" s="3" t="s">
        <v>36</v>
      </c>
      <c r="R2014" s="3" t="s">
        <v>54</v>
      </c>
      <c r="S2014" s="3"/>
      <c r="T2014" s="2">
        <v>8016</v>
      </c>
      <c r="U2014" s="3" t="s">
        <v>244</v>
      </c>
      <c r="V2014" s="3"/>
      <c r="W2014" s="3" t="s">
        <v>39</v>
      </c>
      <c r="X2014" s="3" t="s">
        <v>40</v>
      </c>
      <c r="Y2014" s="3"/>
      <c r="Z2014" s="3">
        <v>5370</v>
      </c>
      <c r="AA2014" s="3" t="s">
        <v>221</v>
      </c>
    </row>
    <row r="2015" spans="1:27" x14ac:dyDescent="0.2">
      <c r="A2015" s="5">
        <v>4862</v>
      </c>
      <c r="C2015" s="3" t="s">
        <v>3485</v>
      </c>
      <c r="D2015" s="3" t="s">
        <v>3486</v>
      </c>
      <c r="E2015" s="3" t="s">
        <v>57</v>
      </c>
      <c r="F2015" s="3" t="s">
        <v>58</v>
      </c>
      <c r="G2015" s="3" t="s">
        <v>31</v>
      </c>
      <c r="H2015" s="3" t="s">
        <v>60</v>
      </c>
      <c r="I2015" s="3" t="s">
        <v>57</v>
      </c>
      <c r="J2015" s="3" t="s">
        <v>31</v>
      </c>
      <c r="K2015" s="3" t="s">
        <v>34</v>
      </c>
      <c r="L2015" s="3" t="s">
        <v>31</v>
      </c>
      <c r="M2015" t="b">
        <v>1</v>
      </c>
      <c r="N2015" s="3" t="s">
        <v>35</v>
      </c>
      <c r="O2015" s="3" t="s">
        <v>58</v>
      </c>
      <c r="P2015" s="3" t="s">
        <v>61</v>
      </c>
      <c r="Q2015" s="3" t="s">
        <v>62</v>
      </c>
      <c r="R2015" s="3" t="s">
        <v>63</v>
      </c>
      <c r="S2015" s="3"/>
      <c r="T2015" s="2"/>
      <c r="U2015" s="3" t="s">
        <v>31</v>
      </c>
      <c r="V2015" s="3" t="s">
        <v>1941</v>
      </c>
      <c r="W2015" s="3" t="s">
        <v>39</v>
      </c>
      <c r="X2015" s="3" t="s">
        <v>40</v>
      </c>
      <c r="Y2015" s="3" t="s">
        <v>1942</v>
      </c>
      <c r="Z2015" s="3"/>
      <c r="AA2015" s="3" t="s">
        <v>41</v>
      </c>
    </row>
    <row r="2016" spans="1:27" x14ac:dyDescent="0.2">
      <c r="A2016" s="5">
        <v>4863</v>
      </c>
      <c r="B2016">
        <v>42560</v>
      </c>
      <c r="C2016" s="3"/>
      <c r="D2016" s="3" t="s">
        <v>3487</v>
      </c>
      <c r="E2016" s="3" t="s">
        <v>57</v>
      </c>
      <c r="F2016" s="3" t="s">
        <v>58</v>
      </c>
      <c r="G2016" s="3" t="s">
        <v>31</v>
      </c>
      <c r="H2016" s="3" t="s">
        <v>60</v>
      </c>
      <c r="I2016" s="3" t="s">
        <v>57</v>
      </c>
      <c r="J2016" s="3" t="s">
        <v>31</v>
      </c>
      <c r="K2016" s="3" t="s">
        <v>34</v>
      </c>
      <c r="L2016" s="3" t="s">
        <v>31</v>
      </c>
      <c r="M2016" t="b">
        <v>1</v>
      </c>
      <c r="N2016" s="3" t="s">
        <v>35</v>
      </c>
      <c r="O2016" s="3" t="s">
        <v>58</v>
      </c>
      <c r="P2016" s="3" t="s">
        <v>61</v>
      </c>
      <c r="Q2016" s="3" t="s">
        <v>62</v>
      </c>
      <c r="R2016" s="3" t="s">
        <v>63</v>
      </c>
      <c r="S2016" s="3"/>
      <c r="T2016" s="2">
        <v>2072</v>
      </c>
      <c r="U2016" s="3" t="s">
        <v>31</v>
      </c>
      <c r="V2016" s="3"/>
      <c r="W2016" s="3" t="s">
        <v>39</v>
      </c>
      <c r="X2016" s="3" t="s">
        <v>40</v>
      </c>
      <c r="Y2016" s="3"/>
      <c r="Z2016" s="3"/>
      <c r="AA2016" s="3" t="s">
        <v>41</v>
      </c>
    </row>
    <row r="2017" spans="1:27" x14ac:dyDescent="0.2">
      <c r="A2017" s="5">
        <v>4864</v>
      </c>
      <c r="B2017">
        <v>42098</v>
      </c>
      <c r="C2017" s="3" t="s">
        <v>3488</v>
      </c>
      <c r="D2017" s="3" t="s">
        <v>3489</v>
      </c>
      <c r="E2017" s="3" t="s">
        <v>240</v>
      </c>
      <c r="F2017" s="3" t="s">
        <v>241</v>
      </c>
      <c r="G2017" s="3" t="s">
        <v>242</v>
      </c>
      <c r="H2017" s="3" t="s">
        <v>32</v>
      </c>
      <c r="I2017" s="3" t="s">
        <v>242</v>
      </c>
      <c r="J2017" s="3" t="s">
        <v>48</v>
      </c>
      <c r="K2017" s="3" t="s">
        <v>243</v>
      </c>
      <c r="L2017" s="3" t="s">
        <v>244</v>
      </c>
      <c r="M2017" t="b">
        <v>1</v>
      </c>
      <c r="N2017" s="3" t="s">
        <v>139</v>
      </c>
      <c r="O2017" s="3" t="s">
        <v>241</v>
      </c>
      <c r="P2017" s="3" t="s">
        <v>241</v>
      </c>
      <c r="Q2017" s="3" t="s">
        <v>36</v>
      </c>
      <c r="R2017" s="3" t="s">
        <v>54</v>
      </c>
      <c r="S2017" s="3"/>
      <c r="T2017" s="2">
        <v>8016</v>
      </c>
      <c r="U2017" s="3" t="s">
        <v>244</v>
      </c>
      <c r="V2017" s="3"/>
      <c r="W2017" s="3" t="s">
        <v>39</v>
      </c>
      <c r="X2017" s="3" t="s">
        <v>40</v>
      </c>
      <c r="Y2017" s="3"/>
      <c r="Z2017" s="3">
        <v>4133</v>
      </c>
      <c r="AA2017" s="3" t="s">
        <v>639</v>
      </c>
    </row>
    <row r="2018" spans="1:27" x14ac:dyDescent="0.2">
      <c r="A2018" s="5">
        <v>4865</v>
      </c>
      <c r="B2018">
        <v>42270</v>
      </c>
      <c r="C2018" s="3"/>
      <c r="D2018" s="3" t="s">
        <v>3490</v>
      </c>
      <c r="E2018" s="3" t="s">
        <v>111</v>
      </c>
      <c r="F2018" s="3" t="s">
        <v>112</v>
      </c>
      <c r="G2018" s="3" t="s">
        <v>113</v>
      </c>
      <c r="H2018" s="3" t="s">
        <v>32</v>
      </c>
      <c r="I2018" s="3" t="s">
        <v>113</v>
      </c>
      <c r="J2018" s="3" t="s">
        <v>48</v>
      </c>
      <c r="K2018" s="3" t="s">
        <v>114</v>
      </c>
      <c r="L2018" s="3" t="s">
        <v>115</v>
      </c>
      <c r="M2018" t="b">
        <v>1</v>
      </c>
      <c r="N2018" s="3" t="s">
        <v>73</v>
      </c>
      <c r="O2018" s="3" t="s">
        <v>112</v>
      </c>
      <c r="P2018" s="3" t="s">
        <v>112</v>
      </c>
      <c r="Q2018" s="3" t="s">
        <v>116</v>
      </c>
      <c r="R2018" s="3" t="s">
        <v>116</v>
      </c>
      <c r="S2018" s="3"/>
      <c r="T2018" s="2">
        <v>3000</v>
      </c>
      <c r="U2018" s="3" t="s">
        <v>115</v>
      </c>
      <c r="V2018" s="3"/>
      <c r="W2018" s="3" t="s">
        <v>39</v>
      </c>
      <c r="X2018" s="3" t="s">
        <v>40</v>
      </c>
      <c r="Y2018" s="3"/>
      <c r="Z2018" s="3">
        <v>4337</v>
      </c>
      <c r="AA2018" s="3" t="s">
        <v>221</v>
      </c>
    </row>
    <row r="2019" spans="1:27" x14ac:dyDescent="0.2">
      <c r="A2019" s="5">
        <v>4866</v>
      </c>
      <c r="B2019">
        <v>42369</v>
      </c>
      <c r="C2019" s="3"/>
      <c r="D2019" s="3" t="s">
        <v>3491</v>
      </c>
      <c r="E2019" s="3" t="s">
        <v>346</v>
      </c>
      <c r="F2019" s="3" t="s">
        <v>491</v>
      </c>
      <c r="G2019" s="3" t="s">
        <v>31</v>
      </c>
      <c r="H2019" s="3" t="s">
        <v>32</v>
      </c>
      <c r="I2019" s="3" t="s">
        <v>31</v>
      </c>
      <c r="J2019" s="3" t="s">
        <v>31</v>
      </c>
      <c r="K2019" s="3" t="s">
        <v>34</v>
      </c>
      <c r="L2019" s="3" t="s">
        <v>31</v>
      </c>
      <c r="M2019" t="b">
        <v>1</v>
      </c>
      <c r="N2019" s="3" t="s">
        <v>84</v>
      </c>
      <c r="O2019" s="3" t="s">
        <v>491</v>
      </c>
      <c r="P2019" s="3" t="s">
        <v>491</v>
      </c>
      <c r="Q2019" s="3" t="s">
        <v>116</v>
      </c>
      <c r="R2019" s="3" t="s">
        <v>149</v>
      </c>
      <c r="S2019" s="3"/>
      <c r="T2019" s="2">
        <v>2072</v>
      </c>
      <c r="U2019" s="3" t="s">
        <v>31</v>
      </c>
      <c r="V2019" s="3"/>
      <c r="W2019" s="3" t="s">
        <v>39</v>
      </c>
      <c r="X2019" s="3" t="s">
        <v>40</v>
      </c>
      <c r="Y2019" s="3"/>
      <c r="Z2019" s="3"/>
      <c r="AA2019" s="3" t="s">
        <v>41</v>
      </c>
    </row>
    <row r="2020" spans="1:27" x14ac:dyDescent="0.2">
      <c r="A2020" s="5">
        <v>4867</v>
      </c>
      <c r="B2020">
        <v>42416</v>
      </c>
      <c r="C2020" s="3"/>
      <c r="D2020" s="3" t="s">
        <v>3492</v>
      </c>
      <c r="E2020" s="3" t="s">
        <v>57</v>
      </c>
      <c r="F2020" s="3" t="s">
        <v>58</v>
      </c>
      <c r="G2020" s="3" t="s">
        <v>31</v>
      </c>
      <c r="H2020" s="3" t="s">
        <v>60</v>
      </c>
      <c r="I2020" s="3" t="s">
        <v>57</v>
      </c>
      <c r="J2020" s="3" t="s">
        <v>31</v>
      </c>
      <c r="K2020" s="3" t="s">
        <v>34</v>
      </c>
      <c r="L2020" s="3" t="s">
        <v>31</v>
      </c>
      <c r="M2020" t="b">
        <v>1</v>
      </c>
      <c r="N2020" s="3" t="s">
        <v>35</v>
      </c>
      <c r="O2020" s="3" t="s">
        <v>58</v>
      </c>
      <c r="P2020" s="3" t="s">
        <v>61</v>
      </c>
      <c r="Q2020" s="3" t="s">
        <v>62</v>
      </c>
      <c r="R2020" s="3" t="s">
        <v>63</v>
      </c>
      <c r="S2020" s="3" t="s">
        <v>1940</v>
      </c>
      <c r="T2020" s="2">
        <v>2072</v>
      </c>
      <c r="U2020" s="3" t="s">
        <v>31</v>
      </c>
      <c r="V2020" s="3" t="s">
        <v>1941</v>
      </c>
      <c r="W2020" s="3" t="s">
        <v>39</v>
      </c>
      <c r="X2020" s="3" t="s">
        <v>40</v>
      </c>
      <c r="Y2020" s="3" t="s">
        <v>1942</v>
      </c>
      <c r="Z2020" s="3"/>
      <c r="AA2020" s="3" t="s">
        <v>41</v>
      </c>
    </row>
    <row r="2021" spans="1:27" x14ac:dyDescent="0.2">
      <c r="A2021" s="5">
        <v>4868</v>
      </c>
      <c r="B2021">
        <v>42457</v>
      </c>
      <c r="C2021" s="3"/>
      <c r="D2021" s="3" t="s">
        <v>3493</v>
      </c>
      <c r="E2021" s="3" t="s">
        <v>346</v>
      </c>
      <c r="F2021" s="3" t="s">
        <v>491</v>
      </c>
      <c r="G2021" s="3" t="s">
        <v>31</v>
      </c>
      <c r="H2021" s="3" t="s">
        <v>32</v>
      </c>
      <c r="I2021" s="3" t="s">
        <v>31</v>
      </c>
      <c r="J2021" s="3" t="s">
        <v>31</v>
      </c>
      <c r="K2021" s="3" t="s">
        <v>34</v>
      </c>
      <c r="L2021" s="3" t="s">
        <v>31</v>
      </c>
      <c r="M2021" t="b">
        <v>1</v>
      </c>
      <c r="N2021" s="3" t="s">
        <v>84</v>
      </c>
      <c r="O2021" s="3" t="s">
        <v>491</v>
      </c>
      <c r="P2021" s="3" t="s">
        <v>491</v>
      </c>
      <c r="Q2021" s="3" t="s">
        <v>116</v>
      </c>
      <c r="R2021" s="3" t="s">
        <v>149</v>
      </c>
      <c r="S2021" s="3"/>
      <c r="T2021" s="2">
        <v>2072</v>
      </c>
      <c r="U2021" s="3" t="s">
        <v>31</v>
      </c>
      <c r="V2021" s="3"/>
      <c r="W2021" s="3" t="s">
        <v>39</v>
      </c>
      <c r="X2021" s="3" t="s">
        <v>40</v>
      </c>
      <c r="Y2021" s="3"/>
      <c r="Z2021" s="3">
        <v>5039</v>
      </c>
      <c r="AA2021" s="3" t="s">
        <v>1182</v>
      </c>
    </row>
    <row r="2022" spans="1:27" x14ac:dyDescent="0.2">
      <c r="A2022" s="5">
        <v>4869</v>
      </c>
      <c r="B2022">
        <v>42465</v>
      </c>
      <c r="C2022" s="3"/>
      <c r="D2022" s="3" t="s">
        <v>3494</v>
      </c>
      <c r="E2022" s="3" t="s">
        <v>57</v>
      </c>
      <c r="F2022" s="3" t="s">
        <v>58</v>
      </c>
      <c r="G2022" s="3" t="s">
        <v>47</v>
      </c>
      <c r="H2022" s="3" t="s">
        <v>60</v>
      </c>
      <c r="I2022" s="3" t="s">
        <v>57</v>
      </c>
      <c r="J2022" s="3" t="s">
        <v>31</v>
      </c>
      <c r="K2022" s="3" t="s">
        <v>34</v>
      </c>
      <c r="L2022" s="3" t="s">
        <v>31</v>
      </c>
      <c r="M2022" t="b">
        <v>1</v>
      </c>
      <c r="N2022" s="3" t="s">
        <v>35</v>
      </c>
      <c r="O2022" s="3" t="s">
        <v>58</v>
      </c>
      <c r="P2022" s="3" t="s">
        <v>61</v>
      </c>
      <c r="Q2022" s="3" t="s">
        <v>62</v>
      </c>
      <c r="R2022" s="3" t="s">
        <v>63</v>
      </c>
      <c r="S2022" s="3" t="s">
        <v>1940</v>
      </c>
      <c r="T2022" s="2">
        <v>2000</v>
      </c>
      <c r="U2022" s="3" t="s">
        <v>31</v>
      </c>
      <c r="V2022" s="3" t="s">
        <v>1941</v>
      </c>
      <c r="W2022" s="3" t="s">
        <v>39</v>
      </c>
      <c r="X2022" s="3" t="s">
        <v>40</v>
      </c>
      <c r="Y2022" s="3" t="s">
        <v>1942</v>
      </c>
      <c r="Z2022" s="3"/>
      <c r="AA2022" s="3" t="s">
        <v>41</v>
      </c>
    </row>
    <row r="2023" spans="1:27" x14ac:dyDescent="0.2">
      <c r="A2023" s="5">
        <v>4870</v>
      </c>
      <c r="B2023">
        <v>42550</v>
      </c>
      <c r="C2023" s="3"/>
      <c r="D2023" s="3" t="s">
        <v>3495</v>
      </c>
      <c r="E2023" s="3" t="s">
        <v>66</v>
      </c>
      <c r="F2023" s="3" t="s">
        <v>67</v>
      </c>
      <c r="G2023" s="3" t="s">
        <v>93</v>
      </c>
      <c r="H2023" s="3" t="s">
        <v>32</v>
      </c>
      <c r="I2023" s="3" t="s">
        <v>93</v>
      </c>
      <c r="J2023" s="3" t="s">
        <v>48</v>
      </c>
      <c r="K2023" s="3" t="s">
        <v>94</v>
      </c>
      <c r="L2023" s="3" t="s">
        <v>95</v>
      </c>
      <c r="M2023" t="b">
        <v>1</v>
      </c>
      <c r="N2023" s="3" t="s">
        <v>35</v>
      </c>
      <c r="O2023" s="3" t="s">
        <v>67</v>
      </c>
      <c r="P2023" s="3" t="s">
        <v>67</v>
      </c>
      <c r="Q2023" s="3" t="s">
        <v>68</v>
      </c>
      <c r="R2023" s="3" t="s">
        <v>69</v>
      </c>
      <c r="S2023" s="3"/>
      <c r="T2023" s="2">
        <v>4000</v>
      </c>
      <c r="U2023" s="3" t="s">
        <v>95</v>
      </c>
      <c r="V2023" s="3"/>
      <c r="W2023" s="3" t="s">
        <v>39</v>
      </c>
      <c r="X2023" s="3" t="s">
        <v>40</v>
      </c>
      <c r="Y2023" s="3"/>
      <c r="Z2023" s="3">
        <v>5213</v>
      </c>
      <c r="AA2023" s="3" t="s">
        <v>221</v>
      </c>
    </row>
    <row r="2024" spans="1:27" x14ac:dyDescent="0.2">
      <c r="A2024" s="5">
        <v>4871</v>
      </c>
      <c r="B2024">
        <v>42561</v>
      </c>
      <c r="C2024" s="3" t="s">
        <v>3496</v>
      </c>
      <c r="D2024" s="3" t="s">
        <v>3497</v>
      </c>
      <c r="E2024" s="3" t="s">
        <v>192</v>
      </c>
      <c r="F2024" s="3" t="s">
        <v>193</v>
      </c>
      <c r="G2024" s="3" t="s">
        <v>811</v>
      </c>
      <c r="H2024" s="3" t="s">
        <v>194</v>
      </c>
      <c r="I2024" s="3" t="s">
        <v>329</v>
      </c>
      <c r="J2024" s="3" t="s">
        <v>31</v>
      </c>
      <c r="K2024" s="3" t="s">
        <v>330</v>
      </c>
      <c r="L2024" s="3" t="s">
        <v>31</v>
      </c>
      <c r="M2024" t="b">
        <v>1</v>
      </c>
      <c r="N2024" s="3" t="s">
        <v>35</v>
      </c>
      <c r="O2024" s="3" t="s">
        <v>193</v>
      </c>
      <c r="P2024" s="3" t="s">
        <v>193</v>
      </c>
      <c r="Q2024" s="3" t="s">
        <v>192</v>
      </c>
      <c r="R2024" s="3" t="s">
        <v>192</v>
      </c>
      <c r="S2024" s="3"/>
      <c r="T2024" s="2">
        <v>2072</v>
      </c>
      <c r="U2024" s="3" t="s">
        <v>31</v>
      </c>
      <c r="V2024" s="3"/>
      <c r="W2024" s="3" t="s">
        <v>39</v>
      </c>
      <c r="X2024" s="3" t="s">
        <v>40</v>
      </c>
      <c r="Y2024" s="3"/>
      <c r="Z2024" s="3"/>
      <c r="AA2024" s="3" t="s">
        <v>41</v>
      </c>
    </row>
    <row r="2025" spans="1:27" x14ac:dyDescent="0.2">
      <c r="A2025" s="5">
        <v>4872</v>
      </c>
      <c r="B2025">
        <v>42567</v>
      </c>
      <c r="C2025" s="3" t="s">
        <v>3498</v>
      </c>
      <c r="D2025" s="3" t="s">
        <v>3499</v>
      </c>
      <c r="E2025" s="3" t="s">
        <v>346</v>
      </c>
      <c r="F2025" s="3" t="s">
        <v>3500</v>
      </c>
      <c r="G2025" s="3" t="s">
        <v>31</v>
      </c>
      <c r="H2025" s="3" t="s">
        <v>32</v>
      </c>
      <c r="I2025" s="3" t="s">
        <v>31</v>
      </c>
      <c r="J2025" s="3" t="s">
        <v>31</v>
      </c>
      <c r="K2025" s="3" t="s">
        <v>34</v>
      </c>
      <c r="L2025" s="3" t="s">
        <v>31</v>
      </c>
      <c r="M2025" t="b">
        <v>0</v>
      </c>
      <c r="N2025" s="3" t="s">
        <v>84</v>
      </c>
      <c r="O2025" s="3" t="s">
        <v>3500</v>
      </c>
      <c r="P2025" s="3" t="s">
        <v>3500</v>
      </c>
      <c r="Q2025" s="3" t="s">
        <v>116</v>
      </c>
      <c r="R2025" s="3" t="s">
        <v>149</v>
      </c>
      <c r="S2025" s="3" t="s">
        <v>3501</v>
      </c>
      <c r="T2025" s="2">
        <v>2072</v>
      </c>
      <c r="U2025" s="3" t="s">
        <v>31</v>
      </c>
      <c r="V2025" s="3"/>
      <c r="W2025" s="3" t="s">
        <v>39</v>
      </c>
      <c r="X2025" s="3" t="s">
        <v>40</v>
      </c>
      <c r="Y2025" s="3"/>
      <c r="Z2025" s="3">
        <v>5223</v>
      </c>
      <c r="AA2025" s="3" t="s">
        <v>1182</v>
      </c>
    </row>
    <row r="2026" spans="1:27" x14ac:dyDescent="0.2">
      <c r="A2026" s="5">
        <v>4873</v>
      </c>
      <c r="B2026">
        <v>42583</v>
      </c>
      <c r="C2026" s="3" t="s">
        <v>3502</v>
      </c>
      <c r="D2026" s="3" t="s">
        <v>3503</v>
      </c>
      <c r="E2026" s="3" t="s">
        <v>147</v>
      </c>
      <c r="F2026" s="3" t="s">
        <v>234</v>
      </c>
      <c r="G2026" s="3" t="s">
        <v>158</v>
      </c>
      <c r="H2026" s="3" t="s">
        <v>32</v>
      </c>
      <c r="I2026" s="3" t="s">
        <v>158</v>
      </c>
      <c r="J2026" s="3" t="s">
        <v>48</v>
      </c>
      <c r="K2026" s="3" t="s">
        <v>159</v>
      </c>
      <c r="L2026" s="3" t="s">
        <v>83</v>
      </c>
      <c r="M2026" t="b">
        <v>1</v>
      </c>
      <c r="N2026" s="3" t="s">
        <v>139</v>
      </c>
      <c r="O2026" s="3" t="s">
        <v>234</v>
      </c>
      <c r="P2026" s="3" t="s">
        <v>234</v>
      </c>
      <c r="Q2026" s="3" t="s">
        <v>116</v>
      </c>
      <c r="R2026" s="3" t="s">
        <v>116</v>
      </c>
      <c r="S2026" s="3"/>
      <c r="T2026" s="2">
        <v>6114</v>
      </c>
      <c r="U2026" s="3" t="s">
        <v>83</v>
      </c>
      <c r="V2026" s="3"/>
      <c r="W2026" s="3" t="s">
        <v>39</v>
      </c>
      <c r="X2026" s="3" t="s">
        <v>40</v>
      </c>
      <c r="Y2026" s="3"/>
      <c r="Z2026" s="3">
        <v>4217</v>
      </c>
      <c r="AA2026" s="3" t="s">
        <v>639</v>
      </c>
    </row>
    <row r="2027" spans="1:27" x14ac:dyDescent="0.2">
      <c r="A2027" s="5">
        <v>4874</v>
      </c>
      <c r="C2027" s="3"/>
      <c r="D2027" s="3" t="s">
        <v>3504</v>
      </c>
      <c r="E2027" s="3" t="s">
        <v>78</v>
      </c>
      <c r="F2027" s="3" t="s">
        <v>273</v>
      </c>
      <c r="G2027" s="3" t="s">
        <v>274</v>
      </c>
      <c r="H2027" s="3" t="s">
        <v>32</v>
      </c>
      <c r="I2027" s="3" t="s">
        <v>274</v>
      </c>
      <c r="J2027" s="3" t="s">
        <v>81</v>
      </c>
      <c r="K2027" s="3" t="s">
        <v>275</v>
      </c>
      <c r="L2027" s="3" t="s">
        <v>95</v>
      </c>
      <c r="M2027" t="b">
        <v>0</v>
      </c>
      <c r="N2027" s="3" t="s">
        <v>84</v>
      </c>
      <c r="O2027" s="3" t="s">
        <v>273</v>
      </c>
      <c r="P2027" s="3" t="s">
        <v>79</v>
      </c>
      <c r="Q2027" s="3" t="s">
        <v>116</v>
      </c>
      <c r="R2027" s="3" t="s">
        <v>116</v>
      </c>
      <c r="S2027" s="3"/>
      <c r="T2027" s="2">
        <v>4128</v>
      </c>
      <c r="U2027" s="3" t="s">
        <v>81</v>
      </c>
      <c r="V2027" s="3"/>
      <c r="W2027" s="3" t="s">
        <v>39</v>
      </c>
      <c r="X2027" s="3" t="s">
        <v>40</v>
      </c>
      <c r="Y2027" s="3"/>
      <c r="Z2027" s="3">
        <v>2424</v>
      </c>
      <c r="AA2027" s="3" t="s">
        <v>2906</v>
      </c>
    </row>
    <row r="2028" spans="1:27" x14ac:dyDescent="0.2">
      <c r="A2028" s="5">
        <v>4875</v>
      </c>
      <c r="B2028">
        <v>42602</v>
      </c>
      <c r="C2028" s="3"/>
      <c r="D2028" s="3" t="s">
        <v>3505</v>
      </c>
      <c r="E2028" s="3" t="s">
        <v>78</v>
      </c>
      <c r="F2028" s="3" t="s">
        <v>273</v>
      </c>
      <c r="G2028" s="3" t="s">
        <v>274</v>
      </c>
      <c r="H2028" s="3" t="s">
        <v>32</v>
      </c>
      <c r="I2028" s="3" t="s">
        <v>274</v>
      </c>
      <c r="J2028" s="3" t="s">
        <v>81</v>
      </c>
      <c r="K2028" s="3" t="s">
        <v>275</v>
      </c>
      <c r="L2028" s="3" t="s">
        <v>95</v>
      </c>
      <c r="M2028" t="b">
        <v>1</v>
      </c>
      <c r="N2028" s="3" t="s">
        <v>84</v>
      </c>
      <c r="O2028" s="3" t="s">
        <v>273</v>
      </c>
      <c r="P2028" s="3" t="s">
        <v>79</v>
      </c>
      <c r="Q2028" s="3" t="s">
        <v>116</v>
      </c>
      <c r="R2028" s="3" t="s">
        <v>116</v>
      </c>
      <c r="S2028" s="3"/>
      <c r="T2028" s="2">
        <v>4128</v>
      </c>
      <c r="U2028" s="3" t="s">
        <v>81</v>
      </c>
      <c r="V2028" s="3"/>
      <c r="W2028" s="3" t="s">
        <v>39</v>
      </c>
      <c r="X2028" s="3" t="s">
        <v>40</v>
      </c>
      <c r="Y2028" s="3"/>
      <c r="Z2028" s="3"/>
      <c r="AA2028" s="3" t="s">
        <v>41</v>
      </c>
    </row>
    <row r="2029" spans="1:27" x14ac:dyDescent="0.2">
      <c r="A2029" s="5">
        <v>4876</v>
      </c>
      <c r="C2029" s="3"/>
      <c r="D2029" s="3" t="s">
        <v>3506</v>
      </c>
      <c r="E2029" s="3" t="s">
        <v>123</v>
      </c>
      <c r="F2029" s="3" t="s">
        <v>124</v>
      </c>
      <c r="G2029" s="3" t="s">
        <v>113</v>
      </c>
      <c r="H2029" s="3" t="s">
        <v>32</v>
      </c>
      <c r="I2029" s="3" t="s">
        <v>113</v>
      </c>
      <c r="J2029" s="3" t="s">
        <v>48</v>
      </c>
      <c r="K2029" s="3" t="s">
        <v>114</v>
      </c>
      <c r="L2029" s="3" t="s">
        <v>115</v>
      </c>
      <c r="M2029" t="b">
        <v>1</v>
      </c>
      <c r="N2029" s="3" t="s">
        <v>73</v>
      </c>
      <c r="O2029" s="3" t="s">
        <v>124</v>
      </c>
      <c r="P2029" s="3" t="s">
        <v>124</v>
      </c>
      <c r="Q2029" s="3" t="s">
        <v>36</v>
      </c>
      <c r="R2029" s="3" t="s">
        <v>74</v>
      </c>
      <c r="S2029" s="3"/>
      <c r="T2029" s="2">
        <v>3000</v>
      </c>
      <c r="U2029" s="3" t="s">
        <v>115</v>
      </c>
      <c r="V2029" s="3"/>
      <c r="W2029" s="3" t="s">
        <v>39</v>
      </c>
      <c r="X2029" s="3" t="s">
        <v>40</v>
      </c>
      <c r="Y2029" s="3"/>
      <c r="Z2029" s="3"/>
      <c r="AA2029" s="3" t="s">
        <v>41</v>
      </c>
    </row>
    <row r="2030" spans="1:27" x14ac:dyDescent="0.2">
      <c r="A2030" s="5">
        <v>4877</v>
      </c>
      <c r="B2030">
        <v>42618</v>
      </c>
      <c r="C2030" s="3"/>
      <c r="D2030" s="3" t="s">
        <v>3507</v>
      </c>
      <c r="E2030" s="3" t="s">
        <v>111</v>
      </c>
      <c r="F2030" s="3" t="s">
        <v>112</v>
      </c>
      <c r="G2030" s="3" t="s">
        <v>113</v>
      </c>
      <c r="H2030" s="3" t="s">
        <v>32</v>
      </c>
      <c r="I2030" s="3" t="s">
        <v>113</v>
      </c>
      <c r="J2030" s="3" t="s">
        <v>48</v>
      </c>
      <c r="K2030" s="3" t="s">
        <v>114</v>
      </c>
      <c r="L2030" s="3" t="s">
        <v>115</v>
      </c>
      <c r="M2030" t="b">
        <v>0</v>
      </c>
      <c r="N2030" s="3" t="s">
        <v>73</v>
      </c>
      <c r="O2030" s="3" t="s">
        <v>112</v>
      </c>
      <c r="P2030" s="3" t="s">
        <v>112</v>
      </c>
      <c r="Q2030" s="3" t="s">
        <v>116</v>
      </c>
      <c r="R2030" s="3" t="s">
        <v>116</v>
      </c>
      <c r="S2030" s="3"/>
      <c r="T2030" s="2">
        <v>3000</v>
      </c>
      <c r="U2030" s="3" t="s">
        <v>115</v>
      </c>
      <c r="V2030" s="3"/>
      <c r="W2030" s="3" t="s">
        <v>39</v>
      </c>
      <c r="X2030" s="3" t="s">
        <v>40</v>
      </c>
      <c r="Y2030" s="3"/>
      <c r="Z2030" s="3">
        <v>5390</v>
      </c>
      <c r="AA2030" s="3" t="s">
        <v>41</v>
      </c>
    </row>
    <row r="2031" spans="1:27" x14ac:dyDescent="0.2">
      <c r="A2031" s="5">
        <v>4878</v>
      </c>
      <c r="C2031" s="3"/>
      <c r="D2031" s="3" t="s">
        <v>3508</v>
      </c>
      <c r="E2031" s="3" t="s">
        <v>78</v>
      </c>
      <c r="F2031" s="3" t="s">
        <v>273</v>
      </c>
      <c r="G2031" s="3" t="s">
        <v>274</v>
      </c>
      <c r="H2031" s="3" t="s">
        <v>32</v>
      </c>
      <c r="I2031" s="3" t="s">
        <v>274</v>
      </c>
      <c r="J2031" s="3" t="s">
        <v>81</v>
      </c>
      <c r="K2031" s="3" t="s">
        <v>275</v>
      </c>
      <c r="L2031" s="3" t="s">
        <v>95</v>
      </c>
      <c r="M2031" t="b">
        <v>1</v>
      </c>
      <c r="N2031" s="3" t="s">
        <v>84</v>
      </c>
      <c r="O2031" s="3" t="s">
        <v>273</v>
      </c>
      <c r="P2031" s="3" t="s">
        <v>79</v>
      </c>
      <c r="Q2031" s="3" t="s">
        <v>116</v>
      </c>
      <c r="R2031" s="3" t="s">
        <v>116</v>
      </c>
      <c r="S2031" s="3"/>
      <c r="T2031" s="2">
        <v>4128</v>
      </c>
      <c r="U2031" s="3" t="s">
        <v>81</v>
      </c>
      <c r="V2031" s="3"/>
      <c r="W2031" s="3" t="s">
        <v>39</v>
      </c>
      <c r="X2031" s="3" t="s">
        <v>40</v>
      </c>
      <c r="Y2031" s="3"/>
      <c r="Z2031" s="3"/>
      <c r="AA2031" s="3" t="s">
        <v>41</v>
      </c>
    </row>
    <row r="2032" spans="1:27" x14ac:dyDescent="0.2">
      <c r="A2032" s="5">
        <v>4879</v>
      </c>
      <c r="C2032" s="3"/>
      <c r="D2032" s="3" t="s">
        <v>3509</v>
      </c>
      <c r="E2032" s="3" t="s">
        <v>78</v>
      </c>
      <c r="F2032" s="3" t="s">
        <v>273</v>
      </c>
      <c r="G2032" s="3" t="s">
        <v>274</v>
      </c>
      <c r="H2032" s="3" t="s">
        <v>32</v>
      </c>
      <c r="I2032" s="3" t="s">
        <v>274</v>
      </c>
      <c r="J2032" s="3" t="s">
        <v>81</v>
      </c>
      <c r="K2032" s="3" t="s">
        <v>275</v>
      </c>
      <c r="L2032" s="3" t="s">
        <v>95</v>
      </c>
      <c r="M2032" t="b">
        <v>1</v>
      </c>
      <c r="N2032" s="3" t="s">
        <v>84</v>
      </c>
      <c r="O2032" s="3" t="s">
        <v>273</v>
      </c>
      <c r="P2032" s="3" t="s">
        <v>79</v>
      </c>
      <c r="Q2032" s="3" t="s">
        <v>116</v>
      </c>
      <c r="R2032" s="3" t="s">
        <v>116</v>
      </c>
      <c r="S2032" s="3"/>
      <c r="T2032" s="2">
        <v>4128</v>
      </c>
      <c r="U2032" s="3" t="s">
        <v>81</v>
      </c>
      <c r="V2032" s="3"/>
      <c r="W2032" s="3" t="s">
        <v>39</v>
      </c>
      <c r="X2032" s="3" t="s">
        <v>40</v>
      </c>
      <c r="Y2032" s="3"/>
      <c r="Z2032" s="3"/>
      <c r="AA2032" s="3" t="s">
        <v>41</v>
      </c>
    </row>
    <row r="2033" spans="1:27" x14ac:dyDescent="0.2">
      <c r="A2033" s="5">
        <v>4880</v>
      </c>
      <c r="B2033">
        <v>42636</v>
      </c>
      <c r="C2033" s="3" t="s">
        <v>3510</v>
      </c>
      <c r="D2033" s="3" t="s">
        <v>3511</v>
      </c>
      <c r="E2033" s="3" t="s">
        <v>91</v>
      </c>
      <c r="F2033" s="3" t="s">
        <v>92</v>
      </c>
      <c r="G2033" s="3" t="s">
        <v>100</v>
      </c>
      <c r="H2033" s="3" t="s">
        <v>32</v>
      </c>
      <c r="I2033" s="3" t="s">
        <v>100</v>
      </c>
      <c r="J2033" s="3" t="s">
        <v>48</v>
      </c>
      <c r="K2033" s="3" t="s">
        <v>101</v>
      </c>
      <c r="L2033" s="3" t="s">
        <v>95</v>
      </c>
      <c r="M2033" t="b">
        <v>1</v>
      </c>
      <c r="N2033" s="3" t="s">
        <v>84</v>
      </c>
      <c r="O2033" s="3" t="s">
        <v>92</v>
      </c>
      <c r="P2033" s="3" t="s">
        <v>92</v>
      </c>
      <c r="Q2033" s="3" t="s">
        <v>36</v>
      </c>
      <c r="R2033" s="3" t="s">
        <v>74</v>
      </c>
      <c r="S2033" s="3"/>
      <c r="T2033" s="2">
        <v>4024</v>
      </c>
      <c r="U2033" s="3" t="s">
        <v>95</v>
      </c>
      <c r="V2033" s="3"/>
      <c r="W2033" s="3" t="s">
        <v>39</v>
      </c>
      <c r="X2033" s="3" t="s">
        <v>40</v>
      </c>
      <c r="Y2033" s="3"/>
      <c r="Z2033" s="3">
        <v>4241</v>
      </c>
      <c r="AA2033" s="3" t="s">
        <v>41</v>
      </c>
    </row>
    <row r="2034" spans="1:27" x14ac:dyDescent="0.2">
      <c r="A2034" s="5">
        <v>4881</v>
      </c>
      <c r="C2034" s="3"/>
      <c r="D2034" s="3" t="s">
        <v>3512</v>
      </c>
      <c r="E2034" s="3" t="s">
        <v>78</v>
      </c>
      <c r="F2034" s="3" t="s">
        <v>273</v>
      </c>
      <c r="G2034" s="3" t="s">
        <v>274</v>
      </c>
      <c r="H2034" s="3" t="s">
        <v>32</v>
      </c>
      <c r="I2034" s="3" t="s">
        <v>274</v>
      </c>
      <c r="J2034" s="3" t="s">
        <v>81</v>
      </c>
      <c r="K2034" s="3" t="s">
        <v>275</v>
      </c>
      <c r="L2034" s="3" t="s">
        <v>95</v>
      </c>
      <c r="M2034" t="b">
        <v>1</v>
      </c>
      <c r="N2034" s="3" t="s">
        <v>84</v>
      </c>
      <c r="O2034" s="3" t="s">
        <v>273</v>
      </c>
      <c r="P2034" s="3" t="s">
        <v>79</v>
      </c>
      <c r="Q2034" s="3" t="s">
        <v>116</v>
      </c>
      <c r="R2034" s="3" t="s">
        <v>116</v>
      </c>
      <c r="S2034" s="3"/>
      <c r="T2034" s="2">
        <v>4128</v>
      </c>
      <c r="U2034" s="3" t="s">
        <v>81</v>
      </c>
      <c r="V2034" s="3"/>
      <c r="W2034" s="3" t="s">
        <v>39</v>
      </c>
      <c r="X2034" s="3" t="s">
        <v>40</v>
      </c>
      <c r="Y2034" s="3"/>
      <c r="Z2034" s="3"/>
      <c r="AA2034" s="3" t="s">
        <v>41</v>
      </c>
    </row>
    <row r="2035" spans="1:27" x14ac:dyDescent="0.2">
      <c r="A2035" s="5">
        <v>4882</v>
      </c>
      <c r="B2035">
        <v>42631</v>
      </c>
      <c r="C2035" s="3" t="s">
        <v>3513</v>
      </c>
      <c r="D2035" s="3" t="s">
        <v>3514</v>
      </c>
      <c r="E2035" s="3" t="s">
        <v>66</v>
      </c>
      <c r="F2035" s="3" t="s">
        <v>67</v>
      </c>
      <c r="G2035" s="3" t="s">
        <v>274</v>
      </c>
      <c r="H2035" s="3" t="s">
        <v>32</v>
      </c>
      <c r="I2035" s="3" t="s">
        <v>274</v>
      </c>
      <c r="J2035" s="3" t="s">
        <v>81</v>
      </c>
      <c r="K2035" s="3" t="s">
        <v>275</v>
      </c>
      <c r="L2035" s="3" t="s">
        <v>95</v>
      </c>
      <c r="M2035" t="b">
        <v>0</v>
      </c>
      <c r="N2035" s="3" t="s">
        <v>35</v>
      </c>
      <c r="O2035" s="3" t="s">
        <v>67</v>
      </c>
      <c r="P2035" s="3" t="s">
        <v>67</v>
      </c>
      <c r="Q2035" s="3" t="s">
        <v>68</v>
      </c>
      <c r="R2035" s="3" t="s">
        <v>69</v>
      </c>
      <c r="S2035" s="3"/>
      <c r="T2035" s="2">
        <v>4128</v>
      </c>
      <c r="U2035" s="3" t="s">
        <v>81</v>
      </c>
      <c r="V2035" s="3"/>
      <c r="W2035" s="3" t="s">
        <v>39</v>
      </c>
      <c r="X2035" s="3" t="s">
        <v>40</v>
      </c>
      <c r="Y2035" s="3"/>
      <c r="Z2035" s="3">
        <v>4375</v>
      </c>
      <c r="AA2035" s="3" t="s">
        <v>221</v>
      </c>
    </row>
    <row r="2036" spans="1:27" x14ac:dyDescent="0.2">
      <c r="A2036" s="5">
        <v>4883</v>
      </c>
      <c r="B2036">
        <v>42452</v>
      </c>
      <c r="C2036" s="3" t="s">
        <v>3515</v>
      </c>
      <c r="D2036" s="3" t="s">
        <v>3516</v>
      </c>
      <c r="E2036" s="3" t="s">
        <v>1762</v>
      </c>
      <c r="F2036" s="3" t="s">
        <v>1762</v>
      </c>
      <c r="G2036" s="3" t="s">
        <v>2452</v>
      </c>
      <c r="H2036" s="3" t="s">
        <v>2453</v>
      </c>
      <c r="I2036" s="3" t="s">
        <v>2452</v>
      </c>
      <c r="J2036" s="3" t="s">
        <v>31</v>
      </c>
      <c r="K2036" s="3" t="s">
        <v>1766</v>
      </c>
      <c r="L2036" s="3" t="s">
        <v>31</v>
      </c>
      <c r="M2036" t="b">
        <v>0</v>
      </c>
      <c r="N2036" s="3" t="s">
        <v>35</v>
      </c>
      <c r="O2036" s="3" t="s">
        <v>1762</v>
      </c>
      <c r="P2036" s="3" t="s">
        <v>1762</v>
      </c>
      <c r="Q2036" s="3" t="s">
        <v>1767</v>
      </c>
      <c r="R2036" s="3" t="s">
        <v>1768</v>
      </c>
      <c r="S2036" s="3"/>
      <c r="T2036" s="2">
        <v>5046</v>
      </c>
      <c r="U2036" s="3" t="s">
        <v>1769</v>
      </c>
      <c r="V2036" s="3" t="s">
        <v>2502</v>
      </c>
      <c r="W2036" s="3" t="s">
        <v>39</v>
      </c>
      <c r="X2036" s="3" t="s">
        <v>40</v>
      </c>
      <c r="Y2036" s="3"/>
      <c r="Z2036" s="3"/>
      <c r="AA2036" s="3" t="s">
        <v>986</v>
      </c>
    </row>
    <row r="2037" spans="1:27" x14ac:dyDescent="0.2">
      <c r="A2037" s="5">
        <v>4884</v>
      </c>
      <c r="B2037">
        <v>42466</v>
      </c>
      <c r="C2037" s="3"/>
      <c r="D2037" s="3" t="s">
        <v>3517</v>
      </c>
      <c r="E2037" s="3" t="s">
        <v>1775</v>
      </c>
      <c r="F2037" s="3" t="s">
        <v>1775</v>
      </c>
      <c r="G2037" s="3" t="s">
        <v>2452</v>
      </c>
      <c r="H2037" s="3" t="s">
        <v>2453</v>
      </c>
      <c r="I2037" s="3" t="s">
        <v>2452</v>
      </c>
      <c r="J2037" s="3" t="s">
        <v>31</v>
      </c>
      <c r="K2037" s="3" t="s">
        <v>1766</v>
      </c>
      <c r="L2037" s="3" t="s">
        <v>31</v>
      </c>
      <c r="M2037" t="b">
        <v>1</v>
      </c>
      <c r="N2037" s="3" t="s">
        <v>35</v>
      </c>
      <c r="O2037" s="3" t="s">
        <v>1775</v>
      </c>
      <c r="P2037" s="3" t="s">
        <v>1775</v>
      </c>
      <c r="Q2037" s="3" t="s">
        <v>1767</v>
      </c>
      <c r="R2037" s="3" t="s">
        <v>1768</v>
      </c>
      <c r="S2037" s="3"/>
      <c r="T2037" s="2">
        <v>5046</v>
      </c>
      <c r="U2037" s="3" t="s">
        <v>1769</v>
      </c>
      <c r="V2037" s="3" t="s">
        <v>2502</v>
      </c>
      <c r="W2037" s="3" t="s">
        <v>39</v>
      </c>
      <c r="X2037" s="3" t="s">
        <v>40</v>
      </c>
      <c r="Y2037" s="3"/>
      <c r="Z2037" s="3"/>
      <c r="AA2037" s="3" t="s">
        <v>41</v>
      </c>
    </row>
    <row r="2038" spans="1:27" x14ac:dyDescent="0.2">
      <c r="A2038" s="5">
        <v>4885</v>
      </c>
      <c r="B2038">
        <v>41546</v>
      </c>
      <c r="C2038" s="3"/>
      <c r="D2038" s="3" t="s">
        <v>3518</v>
      </c>
      <c r="E2038" s="3" t="s">
        <v>71</v>
      </c>
      <c r="F2038" s="3" t="s">
        <v>72</v>
      </c>
      <c r="G2038" s="3" t="s">
        <v>3519</v>
      </c>
      <c r="H2038" s="3" t="s">
        <v>256</v>
      </c>
      <c r="I2038" s="3" t="s">
        <v>3519</v>
      </c>
      <c r="J2038" s="3" t="s">
        <v>81</v>
      </c>
      <c r="K2038" s="3" t="s">
        <v>258</v>
      </c>
      <c r="L2038" s="3" t="s">
        <v>95</v>
      </c>
      <c r="M2038" t="b">
        <v>1</v>
      </c>
      <c r="N2038" s="3" t="s">
        <v>73</v>
      </c>
      <c r="O2038" s="3" t="s">
        <v>72</v>
      </c>
      <c r="P2038" s="3" t="s">
        <v>72</v>
      </c>
      <c r="Q2038" s="3" t="s">
        <v>36</v>
      </c>
      <c r="R2038" s="3" t="s">
        <v>74</v>
      </c>
      <c r="S2038" s="3"/>
      <c r="T2038" s="2">
        <v>4091</v>
      </c>
      <c r="U2038" s="3" t="s">
        <v>50</v>
      </c>
      <c r="V2038" s="3"/>
      <c r="W2038" s="3" t="s">
        <v>39</v>
      </c>
      <c r="X2038" s="3" t="s">
        <v>40</v>
      </c>
      <c r="Y2038" s="3"/>
      <c r="Z2038" s="3"/>
      <c r="AA2038" s="3" t="s">
        <v>41</v>
      </c>
    </row>
    <row r="2039" spans="1:27" x14ac:dyDescent="0.2">
      <c r="A2039" s="5">
        <v>4886</v>
      </c>
      <c r="B2039">
        <v>43192</v>
      </c>
      <c r="C2039" s="3"/>
      <c r="D2039" s="3" t="s">
        <v>3520</v>
      </c>
      <c r="E2039" s="3" t="s">
        <v>71</v>
      </c>
      <c r="F2039" s="3" t="s">
        <v>72</v>
      </c>
      <c r="G2039" s="3" t="s">
        <v>3519</v>
      </c>
      <c r="H2039" s="3" t="s">
        <v>256</v>
      </c>
      <c r="I2039" s="3" t="s">
        <v>3519</v>
      </c>
      <c r="J2039" s="3" t="s">
        <v>81</v>
      </c>
      <c r="K2039" s="3" t="s">
        <v>258</v>
      </c>
      <c r="L2039" s="3" t="s">
        <v>95</v>
      </c>
      <c r="M2039" t="b">
        <v>0</v>
      </c>
      <c r="N2039" s="3" t="s">
        <v>73</v>
      </c>
      <c r="O2039" s="3" t="s">
        <v>72</v>
      </c>
      <c r="P2039" s="3" t="s">
        <v>72</v>
      </c>
      <c r="Q2039" s="3" t="s">
        <v>36</v>
      </c>
      <c r="R2039" s="3" t="s">
        <v>74</v>
      </c>
      <c r="S2039" s="3"/>
      <c r="T2039" s="2">
        <v>4091</v>
      </c>
      <c r="U2039" s="3" t="s">
        <v>50</v>
      </c>
      <c r="V2039" s="3"/>
      <c r="W2039" s="3" t="s">
        <v>39</v>
      </c>
      <c r="X2039" s="3" t="s">
        <v>40</v>
      </c>
      <c r="Y2039" s="3"/>
      <c r="Z2039" s="3">
        <v>3890</v>
      </c>
      <c r="AA2039" s="3" t="s">
        <v>3521</v>
      </c>
    </row>
    <row r="2040" spans="1:27" x14ac:dyDescent="0.2">
      <c r="A2040" s="5">
        <v>4887</v>
      </c>
      <c r="B2040">
        <v>42251</v>
      </c>
      <c r="C2040" s="3"/>
      <c r="D2040" s="3" t="s">
        <v>3522</v>
      </c>
      <c r="E2040" s="3" t="s">
        <v>71</v>
      </c>
      <c r="F2040" s="3" t="s">
        <v>72</v>
      </c>
      <c r="G2040" s="3" t="s">
        <v>3519</v>
      </c>
      <c r="H2040" s="3" t="s">
        <v>256</v>
      </c>
      <c r="I2040" s="3" t="s">
        <v>3519</v>
      </c>
      <c r="J2040" s="3" t="s">
        <v>81</v>
      </c>
      <c r="K2040" s="3" t="s">
        <v>258</v>
      </c>
      <c r="L2040" s="3" t="s">
        <v>95</v>
      </c>
      <c r="M2040" t="b">
        <v>1</v>
      </c>
      <c r="N2040" s="3" t="s">
        <v>73</v>
      </c>
      <c r="O2040" s="3" t="s">
        <v>72</v>
      </c>
      <c r="P2040" s="3" t="s">
        <v>72</v>
      </c>
      <c r="Q2040" s="3" t="s">
        <v>36</v>
      </c>
      <c r="R2040" s="3" t="s">
        <v>74</v>
      </c>
      <c r="S2040" s="3"/>
      <c r="T2040" s="2">
        <v>4091</v>
      </c>
      <c r="U2040" s="3" t="s">
        <v>50</v>
      </c>
      <c r="V2040" s="3"/>
      <c r="W2040" s="3" t="s">
        <v>39</v>
      </c>
      <c r="X2040" s="3" t="s">
        <v>40</v>
      </c>
      <c r="Y2040" s="3"/>
      <c r="Z2040" s="3"/>
      <c r="AA2040" s="3" t="s">
        <v>41</v>
      </c>
    </row>
    <row r="2041" spans="1:27" x14ac:dyDescent="0.2">
      <c r="A2041" s="5">
        <v>4888</v>
      </c>
      <c r="B2041">
        <v>42526</v>
      </c>
      <c r="C2041" s="3"/>
      <c r="D2041" s="3" t="s">
        <v>3523</v>
      </c>
      <c r="E2041" s="3" t="s">
        <v>147</v>
      </c>
      <c r="F2041" s="3" t="s">
        <v>234</v>
      </c>
      <c r="G2041" s="3" t="s">
        <v>83</v>
      </c>
      <c r="H2041" s="3" t="s">
        <v>32</v>
      </c>
      <c r="I2041" s="3" t="s">
        <v>83</v>
      </c>
      <c r="J2041" s="3" t="s">
        <v>48</v>
      </c>
      <c r="K2041" s="3" t="s">
        <v>237</v>
      </c>
      <c r="L2041" s="3" t="s">
        <v>83</v>
      </c>
      <c r="M2041" t="b">
        <v>1</v>
      </c>
      <c r="N2041" s="3" t="s">
        <v>139</v>
      </c>
      <c r="O2041" s="3" t="s">
        <v>234</v>
      </c>
      <c r="P2041" s="3" t="s">
        <v>234</v>
      </c>
      <c r="Q2041" s="3" t="s">
        <v>116</v>
      </c>
      <c r="R2041" s="3" t="s">
        <v>116</v>
      </c>
      <c r="S2041" s="3"/>
      <c r="T2041" s="2">
        <v>6023</v>
      </c>
      <c r="U2041" s="3" t="s">
        <v>83</v>
      </c>
      <c r="V2041" s="3"/>
      <c r="W2041" s="3" t="s">
        <v>39</v>
      </c>
      <c r="X2041" s="3" t="s">
        <v>40</v>
      </c>
      <c r="Y2041" s="3"/>
      <c r="Z2041" s="3"/>
      <c r="AA2041" s="3" t="s">
        <v>41</v>
      </c>
    </row>
    <row r="2042" spans="1:27" x14ac:dyDescent="0.2">
      <c r="A2042" s="5">
        <v>4889</v>
      </c>
      <c r="B2042">
        <v>42586</v>
      </c>
      <c r="C2042" s="3" t="s">
        <v>3524</v>
      </c>
      <c r="D2042" s="3" t="s">
        <v>3525</v>
      </c>
      <c r="E2042" s="3" t="s">
        <v>123</v>
      </c>
      <c r="F2042" s="3" t="s">
        <v>136</v>
      </c>
      <c r="G2042" s="3" t="s">
        <v>137</v>
      </c>
      <c r="H2042" s="3" t="s">
        <v>32</v>
      </c>
      <c r="I2042" s="3" t="s">
        <v>137</v>
      </c>
      <c r="J2042" s="3" t="s">
        <v>48</v>
      </c>
      <c r="K2042" s="3" t="s">
        <v>138</v>
      </c>
      <c r="L2042" s="3" t="s">
        <v>83</v>
      </c>
      <c r="M2042" t="b">
        <v>1</v>
      </c>
      <c r="N2042" s="3" t="s">
        <v>139</v>
      </c>
      <c r="O2042" s="3" t="s">
        <v>136</v>
      </c>
      <c r="P2042" s="3" t="s">
        <v>140</v>
      </c>
      <c r="Q2042" s="3" t="s">
        <v>36</v>
      </c>
      <c r="R2042" s="3" t="s">
        <v>74</v>
      </c>
      <c r="S2042" s="3"/>
      <c r="T2042" s="2">
        <v>6019</v>
      </c>
      <c r="U2042" s="3" t="s">
        <v>83</v>
      </c>
      <c r="V2042" s="3"/>
      <c r="W2042" s="3" t="s">
        <v>39</v>
      </c>
      <c r="X2042" s="3" t="s">
        <v>40</v>
      </c>
      <c r="Y2042" s="3"/>
      <c r="Z2042" s="3">
        <v>2475</v>
      </c>
      <c r="AA2042" s="3" t="s">
        <v>316</v>
      </c>
    </row>
    <row r="2043" spans="1:27" x14ac:dyDescent="0.2">
      <c r="A2043" s="5">
        <v>4890</v>
      </c>
      <c r="B2043">
        <v>42587</v>
      </c>
      <c r="C2043" s="3"/>
      <c r="D2043" s="3" t="s">
        <v>3526</v>
      </c>
      <c r="E2043" s="3" t="s">
        <v>123</v>
      </c>
      <c r="F2043" s="3" t="s">
        <v>136</v>
      </c>
      <c r="G2043" s="3" t="s">
        <v>137</v>
      </c>
      <c r="H2043" s="3" t="s">
        <v>32</v>
      </c>
      <c r="I2043" s="3" t="s">
        <v>137</v>
      </c>
      <c r="J2043" s="3" t="s">
        <v>48</v>
      </c>
      <c r="K2043" s="3" t="s">
        <v>138</v>
      </c>
      <c r="L2043" s="3" t="s">
        <v>83</v>
      </c>
      <c r="M2043" t="b">
        <v>1</v>
      </c>
      <c r="N2043" s="3" t="s">
        <v>139</v>
      </c>
      <c r="O2043" s="3" t="s">
        <v>136</v>
      </c>
      <c r="P2043" s="3" t="s">
        <v>140</v>
      </c>
      <c r="Q2043" s="3" t="s">
        <v>36</v>
      </c>
      <c r="R2043" s="3" t="s">
        <v>74</v>
      </c>
      <c r="S2043" s="3"/>
      <c r="T2043" s="2">
        <v>6019</v>
      </c>
      <c r="U2043" s="3" t="s">
        <v>83</v>
      </c>
      <c r="V2043" s="3"/>
      <c r="W2043" s="3" t="s">
        <v>39</v>
      </c>
      <c r="X2043" s="3" t="s">
        <v>40</v>
      </c>
      <c r="Y2043" s="3"/>
      <c r="Z2043" s="3"/>
      <c r="AA2043" s="3" t="s">
        <v>41</v>
      </c>
    </row>
    <row r="2044" spans="1:27" x14ac:dyDescent="0.2">
      <c r="A2044" s="5">
        <v>4891</v>
      </c>
      <c r="B2044">
        <v>42644</v>
      </c>
      <c r="C2044" s="3" t="s">
        <v>3527</v>
      </c>
      <c r="D2044" s="3" t="s">
        <v>3528</v>
      </c>
      <c r="E2044" s="3" t="s">
        <v>2832</v>
      </c>
      <c r="F2044" s="3" t="s">
        <v>3529</v>
      </c>
      <c r="G2044" s="3" t="s">
        <v>100</v>
      </c>
      <c r="H2044" s="3" t="s">
        <v>32</v>
      </c>
      <c r="I2044" s="3" t="s">
        <v>100</v>
      </c>
      <c r="J2044" s="3" t="s">
        <v>48</v>
      </c>
      <c r="K2044" s="3" t="s">
        <v>101</v>
      </c>
      <c r="L2044" s="3" t="s">
        <v>95</v>
      </c>
      <c r="M2044" t="b">
        <v>0</v>
      </c>
      <c r="N2044" s="3" t="s">
        <v>35</v>
      </c>
      <c r="O2044" s="3" t="s">
        <v>3529</v>
      </c>
      <c r="P2044" s="3" t="s">
        <v>2834</v>
      </c>
      <c r="Q2044" s="3" t="s">
        <v>36</v>
      </c>
      <c r="R2044" s="3" t="s">
        <v>37</v>
      </c>
      <c r="S2044" s="3"/>
      <c r="T2044" s="2">
        <v>4024</v>
      </c>
      <c r="U2044" s="3" t="s">
        <v>95</v>
      </c>
      <c r="V2044" s="3"/>
      <c r="W2044" s="3" t="s">
        <v>39</v>
      </c>
      <c r="X2044" s="3" t="s">
        <v>40</v>
      </c>
      <c r="Y2044" s="3"/>
      <c r="Z2044" s="3">
        <v>4840</v>
      </c>
      <c r="AA2044" s="3" t="s">
        <v>986</v>
      </c>
    </row>
    <row r="2045" spans="1:27" x14ac:dyDescent="0.2">
      <c r="A2045" s="5">
        <v>4892</v>
      </c>
      <c r="B2045">
        <v>42646</v>
      </c>
      <c r="C2045" s="3" t="s">
        <v>3530</v>
      </c>
      <c r="D2045" s="3" t="s">
        <v>3531</v>
      </c>
      <c r="E2045" s="3" t="s">
        <v>174</v>
      </c>
      <c r="F2045" s="3" t="s">
        <v>881</v>
      </c>
      <c r="G2045" s="3" t="s">
        <v>1576</v>
      </c>
      <c r="H2045" s="3" t="s">
        <v>32</v>
      </c>
      <c r="I2045" s="3" t="s">
        <v>1576</v>
      </c>
      <c r="J2045" s="3" t="s">
        <v>81</v>
      </c>
      <c r="K2045" s="3" t="s">
        <v>82</v>
      </c>
      <c r="L2045" s="3" t="s">
        <v>83</v>
      </c>
      <c r="M2045" t="b">
        <v>1</v>
      </c>
      <c r="N2045" s="3" t="s">
        <v>84</v>
      </c>
      <c r="O2045" s="3" t="s">
        <v>881</v>
      </c>
      <c r="P2045" s="3" t="s">
        <v>881</v>
      </c>
      <c r="Q2045" s="3" t="s">
        <v>81</v>
      </c>
      <c r="R2045" s="3" t="s">
        <v>882</v>
      </c>
      <c r="S2045" s="3"/>
      <c r="T2045" s="2">
        <v>6130</v>
      </c>
      <c r="U2045" s="3" t="s">
        <v>81</v>
      </c>
      <c r="V2045" s="3"/>
      <c r="W2045" s="3" t="s">
        <v>39</v>
      </c>
      <c r="X2045" s="3" t="s">
        <v>40</v>
      </c>
      <c r="Y2045" s="3"/>
      <c r="Z2045" s="3">
        <v>4822</v>
      </c>
      <c r="AA2045" s="3" t="s">
        <v>221</v>
      </c>
    </row>
    <row r="2046" spans="1:27" x14ac:dyDescent="0.2">
      <c r="A2046" s="5">
        <v>4893</v>
      </c>
      <c r="C2046" s="3" t="s">
        <v>3532</v>
      </c>
      <c r="D2046" s="3" t="s">
        <v>3533</v>
      </c>
      <c r="E2046" s="3" t="s">
        <v>78</v>
      </c>
      <c r="F2046" s="3" t="s">
        <v>273</v>
      </c>
      <c r="G2046" s="3" t="s">
        <v>100</v>
      </c>
      <c r="H2046" s="3" t="s">
        <v>32</v>
      </c>
      <c r="I2046" s="3" t="s">
        <v>100</v>
      </c>
      <c r="J2046" s="3" t="s">
        <v>48</v>
      </c>
      <c r="K2046" s="3" t="s">
        <v>101</v>
      </c>
      <c r="L2046" s="3" t="s">
        <v>95</v>
      </c>
      <c r="M2046" t="b">
        <v>1</v>
      </c>
      <c r="N2046" s="3" t="s">
        <v>84</v>
      </c>
      <c r="O2046" s="3" t="s">
        <v>273</v>
      </c>
      <c r="P2046" s="3" t="s">
        <v>868</v>
      </c>
      <c r="Q2046" s="3" t="s">
        <v>116</v>
      </c>
      <c r="R2046" s="3" t="s">
        <v>1665</v>
      </c>
      <c r="S2046" s="3"/>
      <c r="T2046" s="2"/>
      <c r="U2046" s="3" t="s">
        <v>95</v>
      </c>
      <c r="V2046" s="3"/>
      <c r="W2046" s="3" t="s">
        <v>39</v>
      </c>
      <c r="X2046" s="3" t="s">
        <v>40</v>
      </c>
      <c r="Y2046" s="3"/>
      <c r="Z2046" s="3"/>
      <c r="AA2046" s="3" t="s">
        <v>41</v>
      </c>
    </row>
    <row r="2047" spans="1:27" x14ac:dyDescent="0.2">
      <c r="A2047" s="5">
        <v>4894</v>
      </c>
      <c r="B2047">
        <v>42667</v>
      </c>
      <c r="C2047" s="3"/>
      <c r="D2047" s="3" t="s">
        <v>3534</v>
      </c>
      <c r="E2047" s="3" t="s">
        <v>71</v>
      </c>
      <c r="F2047" s="3" t="s">
        <v>72</v>
      </c>
      <c r="G2047" s="3" t="s">
        <v>47</v>
      </c>
      <c r="H2047" s="3" t="s">
        <v>256</v>
      </c>
      <c r="I2047" s="3" t="s">
        <v>50</v>
      </c>
      <c r="J2047" s="3" t="s">
        <v>48</v>
      </c>
      <c r="K2047" s="3" t="s">
        <v>49</v>
      </c>
      <c r="L2047" s="3" t="s">
        <v>50</v>
      </c>
      <c r="M2047" t="b">
        <v>0</v>
      </c>
      <c r="N2047" s="3" t="s">
        <v>73</v>
      </c>
      <c r="O2047" s="3" t="s">
        <v>72</v>
      </c>
      <c r="P2047" s="3" t="s">
        <v>72</v>
      </c>
      <c r="Q2047" s="3" t="s">
        <v>36</v>
      </c>
      <c r="R2047" s="3" t="s">
        <v>74</v>
      </c>
      <c r="S2047" s="3"/>
      <c r="T2047" s="2">
        <v>2000</v>
      </c>
      <c r="U2047" s="3" t="s">
        <v>50</v>
      </c>
      <c r="V2047" s="3"/>
      <c r="W2047" s="3" t="s">
        <v>39</v>
      </c>
      <c r="X2047" s="3" t="s">
        <v>40</v>
      </c>
      <c r="Y2047" s="3"/>
      <c r="Z2047" s="3">
        <v>4842</v>
      </c>
      <c r="AA2047" s="3" t="s">
        <v>869</v>
      </c>
    </row>
    <row r="2048" spans="1:27" x14ac:dyDescent="0.2">
      <c r="A2048" s="5">
        <v>4895</v>
      </c>
      <c r="B2048">
        <v>42365</v>
      </c>
      <c r="C2048" s="3"/>
      <c r="D2048" s="3" t="s">
        <v>3535</v>
      </c>
      <c r="E2048" s="3" t="s">
        <v>71</v>
      </c>
      <c r="F2048" s="3" t="s">
        <v>72</v>
      </c>
      <c r="G2048" s="3" t="s">
        <v>3519</v>
      </c>
      <c r="H2048" s="3" t="s">
        <v>256</v>
      </c>
      <c r="I2048" s="3" t="s">
        <v>3519</v>
      </c>
      <c r="J2048" s="3" t="s">
        <v>81</v>
      </c>
      <c r="K2048" s="3" t="s">
        <v>258</v>
      </c>
      <c r="L2048" s="3" t="s">
        <v>95</v>
      </c>
      <c r="M2048" t="b">
        <v>0</v>
      </c>
      <c r="N2048" s="3" t="s">
        <v>73</v>
      </c>
      <c r="O2048" s="3" t="s">
        <v>72</v>
      </c>
      <c r="P2048" s="3" t="s">
        <v>72</v>
      </c>
      <c r="Q2048" s="3" t="s">
        <v>36</v>
      </c>
      <c r="R2048" s="3" t="s">
        <v>74</v>
      </c>
      <c r="S2048" s="3"/>
      <c r="T2048" s="2">
        <v>4091</v>
      </c>
      <c r="U2048" s="3" t="s">
        <v>50</v>
      </c>
      <c r="V2048" s="3"/>
      <c r="W2048" s="3" t="s">
        <v>39</v>
      </c>
      <c r="X2048" s="3" t="s">
        <v>40</v>
      </c>
      <c r="Y2048" s="3"/>
      <c r="Z2048" s="3">
        <v>5611</v>
      </c>
      <c r="AA2048" s="3" t="s">
        <v>221</v>
      </c>
    </row>
    <row r="2049" spans="1:27" x14ac:dyDescent="0.2">
      <c r="A2049" s="5">
        <v>4896</v>
      </c>
      <c r="B2049">
        <v>42433</v>
      </c>
      <c r="C2049" s="3"/>
      <c r="D2049" s="3" t="s">
        <v>3536</v>
      </c>
      <c r="E2049" s="3" t="s">
        <v>71</v>
      </c>
      <c r="F2049" s="3" t="s">
        <v>72</v>
      </c>
      <c r="G2049" s="3" t="s">
        <v>3519</v>
      </c>
      <c r="H2049" s="3" t="s">
        <v>256</v>
      </c>
      <c r="I2049" s="3" t="s">
        <v>3519</v>
      </c>
      <c r="J2049" s="3" t="s">
        <v>81</v>
      </c>
      <c r="K2049" s="3" t="s">
        <v>258</v>
      </c>
      <c r="L2049" s="3" t="s">
        <v>95</v>
      </c>
      <c r="M2049" t="b">
        <v>0</v>
      </c>
      <c r="N2049" s="3" t="s">
        <v>73</v>
      </c>
      <c r="O2049" s="3" t="s">
        <v>72</v>
      </c>
      <c r="P2049" s="3" t="s">
        <v>72</v>
      </c>
      <c r="Q2049" s="3" t="s">
        <v>36</v>
      </c>
      <c r="R2049" s="3" t="s">
        <v>74</v>
      </c>
      <c r="S2049" s="3"/>
      <c r="T2049" s="2">
        <v>4091</v>
      </c>
      <c r="U2049" s="3" t="s">
        <v>50</v>
      </c>
      <c r="V2049" s="3"/>
      <c r="W2049" s="3" t="s">
        <v>39</v>
      </c>
      <c r="X2049" s="3" t="s">
        <v>40</v>
      </c>
      <c r="Y2049" s="3"/>
      <c r="Z2049" s="3">
        <v>3892</v>
      </c>
      <c r="AA2049" s="3" t="s">
        <v>3521</v>
      </c>
    </row>
    <row r="2050" spans="1:27" x14ac:dyDescent="0.2">
      <c r="A2050" s="5">
        <v>4897</v>
      </c>
      <c r="B2050">
        <v>42434</v>
      </c>
      <c r="C2050" s="3"/>
      <c r="D2050" s="3" t="s">
        <v>3537</v>
      </c>
      <c r="E2050" s="3" t="s">
        <v>71</v>
      </c>
      <c r="F2050" s="3" t="s">
        <v>72</v>
      </c>
      <c r="G2050" s="3" t="s">
        <v>3519</v>
      </c>
      <c r="H2050" s="3" t="s">
        <v>256</v>
      </c>
      <c r="I2050" s="3" t="s">
        <v>3519</v>
      </c>
      <c r="J2050" s="3" t="s">
        <v>81</v>
      </c>
      <c r="K2050" s="3" t="s">
        <v>258</v>
      </c>
      <c r="L2050" s="3" t="s">
        <v>95</v>
      </c>
      <c r="M2050" t="b">
        <v>1</v>
      </c>
      <c r="N2050" s="3" t="s">
        <v>73</v>
      </c>
      <c r="O2050" s="3" t="s">
        <v>72</v>
      </c>
      <c r="P2050" s="3" t="s">
        <v>72</v>
      </c>
      <c r="Q2050" s="3" t="s">
        <v>36</v>
      </c>
      <c r="R2050" s="3" t="s">
        <v>74</v>
      </c>
      <c r="S2050" s="3"/>
      <c r="T2050" s="2">
        <v>4091</v>
      </c>
      <c r="U2050" s="3" t="s">
        <v>50</v>
      </c>
      <c r="V2050" s="3"/>
      <c r="W2050" s="3" t="s">
        <v>39</v>
      </c>
      <c r="X2050" s="3" t="s">
        <v>40</v>
      </c>
      <c r="Y2050" s="3"/>
      <c r="Z2050" s="3">
        <v>5601</v>
      </c>
      <c r="AA2050" s="3" t="s">
        <v>221</v>
      </c>
    </row>
    <row r="2051" spans="1:27" x14ac:dyDescent="0.2">
      <c r="A2051" s="5">
        <v>4898</v>
      </c>
      <c r="B2051">
        <v>42438</v>
      </c>
      <c r="C2051" s="3"/>
      <c r="D2051" s="3" t="s">
        <v>3538</v>
      </c>
      <c r="E2051" s="3" t="s">
        <v>71</v>
      </c>
      <c r="F2051" s="3" t="s">
        <v>72</v>
      </c>
      <c r="G2051" s="3" t="s">
        <v>3519</v>
      </c>
      <c r="H2051" s="3" t="s">
        <v>256</v>
      </c>
      <c r="I2051" s="3" t="s">
        <v>3519</v>
      </c>
      <c r="J2051" s="3" t="s">
        <v>81</v>
      </c>
      <c r="K2051" s="3" t="s">
        <v>258</v>
      </c>
      <c r="L2051" s="3" t="s">
        <v>95</v>
      </c>
      <c r="M2051" t="b">
        <v>0</v>
      </c>
      <c r="N2051" s="3" t="s">
        <v>73</v>
      </c>
      <c r="O2051" s="3" t="s">
        <v>72</v>
      </c>
      <c r="P2051" s="3" t="s">
        <v>72</v>
      </c>
      <c r="Q2051" s="3" t="s">
        <v>36</v>
      </c>
      <c r="R2051" s="3" t="s">
        <v>74</v>
      </c>
      <c r="S2051" s="3"/>
      <c r="T2051" s="2">
        <v>4091</v>
      </c>
      <c r="U2051" s="3" t="s">
        <v>50</v>
      </c>
      <c r="V2051" s="3"/>
      <c r="W2051" s="3" t="s">
        <v>39</v>
      </c>
      <c r="X2051" s="3" t="s">
        <v>40</v>
      </c>
      <c r="Y2051" s="3"/>
      <c r="Z2051" s="3">
        <v>4189</v>
      </c>
      <c r="AA2051" s="3" t="s">
        <v>221</v>
      </c>
    </row>
    <row r="2052" spans="1:27" x14ac:dyDescent="0.2">
      <c r="A2052" s="5">
        <v>4899</v>
      </c>
      <c r="B2052">
        <v>42436</v>
      </c>
      <c r="C2052" s="3"/>
      <c r="D2052" s="3" t="s">
        <v>3539</v>
      </c>
      <c r="E2052" s="3" t="s">
        <v>71</v>
      </c>
      <c r="F2052" s="3" t="s">
        <v>72</v>
      </c>
      <c r="G2052" s="3" t="s">
        <v>3519</v>
      </c>
      <c r="H2052" s="3" t="s">
        <v>256</v>
      </c>
      <c r="I2052" s="3" t="s">
        <v>3519</v>
      </c>
      <c r="J2052" s="3" t="s">
        <v>81</v>
      </c>
      <c r="K2052" s="3" t="s">
        <v>258</v>
      </c>
      <c r="L2052" s="3" t="s">
        <v>95</v>
      </c>
      <c r="M2052" t="b">
        <v>0</v>
      </c>
      <c r="N2052" s="3" t="s">
        <v>73</v>
      </c>
      <c r="O2052" s="3" t="s">
        <v>72</v>
      </c>
      <c r="P2052" s="3" t="s">
        <v>72</v>
      </c>
      <c r="Q2052" s="3" t="s">
        <v>36</v>
      </c>
      <c r="R2052" s="3" t="s">
        <v>74</v>
      </c>
      <c r="S2052" s="3"/>
      <c r="T2052" s="2">
        <v>4091</v>
      </c>
      <c r="U2052" s="3" t="s">
        <v>50</v>
      </c>
      <c r="V2052" s="3"/>
      <c r="W2052" s="3" t="s">
        <v>39</v>
      </c>
      <c r="X2052" s="3" t="s">
        <v>40</v>
      </c>
      <c r="Y2052" s="3"/>
      <c r="Z2052" s="3">
        <v>5600</v>
      </c>
      <c r="AA2052" s="3" t="s">
        <v>1182</v>
      </c>
    </row>
    <row r="2053" spans="1:27" x14ac:dyDescent="0.2">
      <c r="A2053" s="5">
        <v>4900</v>
      </c>
      <c r="B2053">
        <v>42706</v>
      </c>
      <c r="C2053" s="3"/>
      <c r="D2053" s="3" t="s">
        <v>3540</v>
      </c>
      <c r="E2053" s="3"/>
      <c r="F2053" s="3"/>
      <c r="G2053" s="3" t="s">
        <v>3519</v>
      </c>
      <c r="H2053" s="3" t="s">
        <v>256</v>
      </c>
      <c r="I2053" s="3" t="s">
        <v>3519</v>
      </c>
      <c r="J2053" s="3" t="s">
        <v>81</v>
      </c>
      <c r="K2053" s="3" t="s">
        <v>258</v>
      </c>
      <c r="L2053" s="3" t="s">
        <v>95</v>
      </c>
      <c r="M2053" t="b">
        <v>1</v>
      </c>
      <c r="N2053" s="3"/>
      <c r="O2053" s="3"/>
      <c r="P2053" s="3"/>
      <c r="Q2053" s="3"/>
      <c r="R2053" s="3"/>
      <c r="S2053" s="3"/>
      <c r="T2053" s="2">
        <v>4091</v>
      </c>
      <c r="U2053" s="3" t="s">
        <v>50</v>
      </c>
      <c r="V2053" s="3" t="s">
        <v>1776</v>
      </c>
      <c r="W2053" s="3" t="s">
        <v>39</v>
      </c>
      <c r="X2053" s="3" t="s">
        <v>40</v>
      </c>
      <c r="Y2053" s="3" t="s">
        <v>1942</v>
      </c>
      <c r="Z2053" s="3"/>
      <c r="AA2053" s="3" t="s">
        <v>1712</v>
      </c>
    </row>
    <row r="2054" spans="1:27" x14ac:dyDescent="0.2">
      <c r="A2054" s="5">
        <v>4901</v>
      </c>
      <c r="B2054">
        <v>42749</v>
      </c>
      <c r="C2054" s="3"/>
      <c r="D2054" s="3" t="s">
        <v>3541</v>
      </c>
      <c r="E2054" s="3" t="s">
        <v>71</v>
      </c>
      <c r="F2054" s="3" t="s">
        <v>72</v>
      </c>
      <c r="G2054" s="3" t="s">
        <v>3519</v>
      </c>
      <c r="H2054" s="3" t="s">
        <v>256</v>
      </c>
      <c r="I2054" s="3" t="s">
        <v>3519</v>
      </c>
      <c r="J2054" s="3" t="s">
        <v>81</v>
      </c>
      <c r="K2054" s="3" t="s">
        <v>258</v>
      </c>
      <c r="L2054" s="3" t="s">
        <v>95</v>
      </c>
      <c r="M2054" t="b">
        <v>0</v>
      </c>
      <c r="N2054" s="3" t="s">
        <v>73</v>
      </c>
      <c r="O2054" s="3" t="s">
        <v>72</v>
      </c>
      <c r="P2054" s="3" t="s">
        <v>72</v>
      </c>
      <c r="Q2054" s="3" t="s">
        <v>36</v>
      </c>
      <c r="R2054" s="3" t="s">
        <v>74</v>
      </c>
      <c r="S2054" s="3"/>
      <c r="T2054" s="2">
        <v>4091</v>
      </c>
      <c r="U2054" s="3" t="s">
        <v>50</v>
      </c>
      <c r="V2054" s="3"/>
      <c r="W2054" s="3" t="s">
        <v>39</v>
      </c>
      <c r="X2054" s="3" t="s">
        <v>40</v>
      </c>
      <c r="Y2054" s="3"/>
      <c r="Z2054" s="3">
        <v>6080</v>
      </c>
      <c r="AA2054" s="3" t="s">
        <v>221</v>
      </c>
    </row>
    <row r="2055" spans="1:27" x14ac:dyDescent="0.2">
      <c r="A2055" s="5">
        <v>4902</v>
      </c>
      <c r="B2055">
        <v>42874</v>
      </c>
      <c r="C2055" s="3"/>
      <c r="D2055" s="3" t="s">
        <v>3542</v>
      </c>
      <c r="E2055" s="3" t="s">
        <v>78</v>
      </c>
      <c r="F2055" s="3" t="s">
        <v>273</v>
      </c>
      <c r="G2055" s="3" t="s">
        <v>3543</v>
      </c>
      <c r="H2055" s="3" t="s">
        <v>256</v>
      </c>
      <c r="I2055" s="3" t="s">
        <v>3543</v>
      </c>
      <c r="J2055" s="3" t="s">
        <v>81</v>
      </c>
      <c r="K2055" s="3" t="s">
        <v>258</v>
      </c>
      <c r="L2055" s="3" t="s">
        <v>115</v>
      </c>
      <c r="M2055" t="b">
        <v>1</v>
      </c>
      <c r="N2055" s="3" t="s">
        <v>84</v>
      </c>
      <c r="O2055" s="3" t="s">
        <v>273</v>
      </c>
      <c r="P2055" s="3" t="s">
        <v>868</v>
      </c>
      <c r="Q2055" s="3" t="s">
        <v>116</v>
      </c>
      <c r="R2055" s="3" t="s">
        <v>1665</v>
      </c>
      <c r="S2055" s="3"/>
      <c r="T2055" s="2">
        <v>4090</v>
      </c>
      <c r="U2055" s="3" t="s">
        <v>50</v>
      </c>
      <c r="V2055" s="3"/>
      <c r="W2055" s="3" t="s">
        <v>39</v>
      </c>
      <c r="X2055" s="3" t="s">
        <v>40</v>
      </c>
      <c r="Y2055" s="3"/>
      <c r="Z2055" s="3">
        <v>4244</v>
      </c>
      <c r="AA2055" s="3" t="s">
        <v>221</v>
      </c>
    </row>
    <row r="2056" spans="1:27" x14ac:dyDescent="0.2">
      <c r="A2056" s="5">
        <v>4903</v>
      </c>
      <c r="B2056">
        <v>42919</v>
      </c>
      <c r="C2056" s="3"/>
      <c r="D2056" s="3" t="s">
        <v>3544</v>
      </c>
      <c r="E2056" s="3" t="s">
        <v>123</v>
      </c>
      <c r="F2056" s="3" t="s">
        <v>124</v>
      </c>
      <c r="G2056" s="3" t="s">
        <v>3543</v>
      </c>
      <c r="H2056" s="3" t="s">
        <v>256</v>
      </c>
      <c r="I2056" s="3" t="s">
        <v>3543</v>
      </c>
      <c r="J2056" s="3" t="s">
        <v>81</v>
      </c>
      <c r="K2056" s="3" t="s">
        <v>258</v>
      </c>
      <c r="L2056" s="3" t="s">
        <v>115</v>
      </c>
      <c r="M2056" t="b">
        <v>1</v>
      </c>
      <c r="N2056" s="3" t="s">
        <v>73</v>
      </c>
      <c r="O2056" s="3" t="s">
        <v>124</v>
      </c>
      <c r="P2056" s="3" t="s">
        <v>124</v>
      </c>
      <c r="Q2056" s="3" t="s">
        <v>36</v>
      </c>
      <c r="R2056" s="3" t="s">
        <v>74</v>
      </c>
      <c r="S2056" s="3"/>
      <c r="T2056" s="2">
        <v>4090</v>
      </c>
      <c r="U2056" s="3" t="s">
        <v>115</v>
      </c>
      <c r="V2056" s="3"/>
      <c r="W2056" s="3" t="s">
        <v>39</v>
      </c>
      <c r="X2056" s="3" t="s">
        <v>40</v>
      </c>
      <c r="Y2056" s="3"/>
      <c r="Z2056" s="3">
        <v>4245</v>
      </c>
      <c r="AA2056" s="3" t="s">
        <v>221</v>
      </c>
    </row>
    <row r="2057" spans="1:27" x14ac:dyDescent="0.2">
      <c r="A2057" s="5">
        <v>4904</v>
      </c>
      <c r="B2057">
        <v>42838</v>
      </c>
      <c r="C2057" s="3"/>
      <c r="D2057" s="3" t="s">
        <v>3545</v>
      </c>
      <c r="E2057" s="3" t="s">
        <v>78</v>
      </c>
      <c r="F2057" s="3" t="s">
        <v>273</v>
      </c>
      <c r="G2057" s="3" t="s">
        <v>3543</v>
      </c>
      <c r="H2057" s="3" t="s">
        <v>256</v>
      </c>
      <c r="I2057" s="3" t="s">
        <v>3543</v>
      </c>
      <c r="J2057" s="3" t="s">
        <v>81</v>
      </c>
      <c r="K2057" s="3" t="s">
        <v>258</v>
      </c>
      <c r="L2057" s="3" t="s">
        <v>115</v>
      </c>
      <c r="M2057" t="b">
        <v>1</v>
      </c>
      <c r="N2057" s="3" t="s">
        <v>84</v>
      </c>
      <c r="O2057" s="3" t="s">
        <v>273</v>
      </c>
      <c r="P2057" s="3" t="s">
        <v>868</v>
      </c>
      <c r="Q2057" s="3" t="s">
        <v>116</v>
      </c>
      <c r="R2057" s="3" t="s">
        <v>1665</v>
      </c>
      <c r="S2057" s="3"/>
      <c r="T2057" s="2">
        <v>4090</v>
      </c>
      <c r="U2057" s="3" t="s">
        <v>50</v>
      </c>
      <c r="V2057" s="3"/>
      <c r="W2057" s="3" t="s">
        <v>39</v>
      </c>
      <c r="X2057" s="3" t="s">
        <v>40</v>
      </c>
      <c r="Y2057" s="3"/>
      <c r="Z2057" s="3"/>
      <c r="AA2057" s="3" t="s">
        <v>41</v>
      </c>
    </row>
    <row r="2058" spans="1:27" x14ac:dyDescent="0.2">
      <c r="A2058" s="5">
        <v>4905</v>
      </c>
      <c r="B2058">
        <v>39248</v>
      </c>
      <c r="C2058" s="3"/>
      <c r="D2058" s="3" t="s">
        <v>3546</v>
      </c>
      <c r="E2058" s="3" t="s">
        <v>111</v>
      </c>
      <c r="F2058" s="3" t="s">
        <v>3547</v>
      </c>
      <c r="G2058" s="3" t="s">
        <v>3543</v>
      </c>
      <c r="H2058" s="3" t="s">
        <v>256</v>
      </c>
      <c r="I2058" s="3" t="s">
        <v>3543</v>
      </c>
      <c r="J2058" s="3" t="s">
        <v>81</v>
      </c>
      <c r="K2058" s="3" t="s">
        <v>258</v>
      </c>
      <c r="L2058" s="3" t="s">
        <v>115</v>
      </c>
      <c r="M2058" t="b">
        <v>1</v>
      </c>
      <c r="N2058" s="3" t="s">
        <v>73</v>
      </c>
      <c r="O2058" s="3" t="s">
        <v>3547</v>
      </c>
      <c r="P2058" s="3" t="s">
        <v>3547</v>
      </c>
      <c r="Q2058" s="3" t="s">
        <v>116</v>
      </c>
      <c r="R2058" s="3" t="s">
        <v>116</v>
      </c>
      <c r="S2058" s="3"/>
      <c r="T2058" s="2">
        <v>4090</v>
      </c>
      <c r="U2058" s="3" t="s">
        <v>115</v>
      </c>
      <c r="V2058" s="3"/>
      <c r="W2058" s="3" t="s">
        <v>39</v>
      </c>
      <c r="X2058" s="3" t="s">
        <v>40</v>
      </c>
      <c r="Y2058" s="3"/>
      <c r="Z2058" s="3">
        <v>6530</v>
      </c>
      <c r="AA2058" s="3" t="s">
        <v>3521</v>
      </c>
    </row>
    <row r="2059" spans="1:27" x14ac:dyDescent="0.2">
      <c r="A2059" s="5">
        <v>4906</v>
      </c>
      <c r="B2059">
        <v>41931</v>
      </c>
      <c r="C2059" s="3"/>
      <c r="D2059" s="3" t="s">
        <v>3548</v>
      </c>
      <c r="E2059" s="3" t="s">
        <v>123</v>
      </c>
      <c r="F2059" s="3" t="s">
        <v>124</v>
      </c>
      <c r="G2059" s="3" t="s">
        <v>3543</v>
      </c>
      <c r="H2059" s="3" t="s">
        <v>256</v>
      </c>
      <c r="I2059" s="3" t="s">
        <v>3543</v>
      </c>
      <c r="J2059" s="3" t="s">
        <v>81</v>
      </c>
      <c r="K2059" s="3" t="s">
        <v>258</v>
      </c>
      <c r="L2059" s="3" t="s">
        <v>115</v>
      </c>
      <c r="M2059" t="b">
        <v>1</v>
      </c>
      <c r="N2059" s="3" t="s">
        <v>73</v>
      </c>
      <c r="O2059" s="3" t="s">
        <v>124</v>
      </c>
      <c r="P2059" s="3" t="s">
        <v>124</v>
      </c>
      <c r="Q2059" s="3" t="s">
        <v>36</v>
      </c>
      <c r="R2059" s="3" t="s">
        <v>74</v>
      </c>
      <c r="S2059" s="3"/>
      <c r="T2059" s="2">
        <v>4090</v>
      </c>
      <c r="U2059" s="3" t="s">
        <v>115</v>
      </c>
      <c r="V2059" s="3"/>
      <c r="W2059" s="3" t="s">
        <v>39</v>
      </c>
      <c r="X2059" s="3" t="s">
        <v>40</v>
      </c>
      <c r="Y2059" s="3"/>
      <c r="Z2059" s="3"/>
      <c r="AA2059" s="3" t="s">
        <v>41</v>
      </c>
    </row>
    <row r="2060" spans="1:27" x14ac:dyDescent="0.2">
      <c r="A2060" s="5">
        <v>4907</v>
      </c>
      <c r="B2060">
        <v>42303</v>
      </c>
      <c r="C2060" s="3"/>
      <c r="D2060" s="3" t="s">
        <v>3549</v>
      </c>
      <c r="E2060" s="3" t="s">
        <v>123</v>
      </c>
      <c r="F2060" s="3" t="s">
        <v>124</v>
      </c>
      <c r="G2060" s="3" t="s">
        <v>3543</v>
      </c>
      <c r="H2060" s="3" t="s">
        <v>256</v>
      </c>
      <c r="I2060" s="3" t="s">
        <v>3543</v>
      </c>
      <c r="J2060" s="3" t="s">
        <v>81</v>
      </c>
      <c r="K2060" s="3" t="s">
        <v>258</v>
      </c>
      <c r="L2060" s="3" t="s">
        <v>115</v>
      </c>
      <c r="M2060" t="b">
        <v>0</v>
      </c>
      <c r="N2060" s="3" t="s">
        <v>73</v>
      </c>
      <c r="O2060" s="3" t="s">
        <v>124</v>
      </c>
      <c r="P2060" s="3" t="s">
        <v>124</v>
      </c>
      <c r="Q2060" s="3" t="s">
        <v>36</v>
      </c>
      <c r="R2060" s="3" t="s">
        <v>74</v>
      </c>
      <c r="S2060" s="3"/>
      <c r="T2060" s="2">
        <v>4090</v>
      </c>
      <c r="U2060" s="3" t="s">
        <v>115</v>
      </c>
      <c r="V2060" s="3"/>
      <c r="W2060" s="3" t="s">
        <v>39</v>
      </c>
      <c r="X2060" s="3" t="s">
        <v>40</v>
      </c>
      <c r="Y2060" s="3"/>
      <c r="Z2060" s="3">
        <v>4246</v>
      </c>
      <c r="AA2060" s="3" t="s">
        <v>221</v>
      </c>
    </row>
    <row r="2061" spans="1:27" x14ac:dyDescent="0.2">
      <c r="A2061" s="5">
        <v>4908</v>
      </c>
      <c r="B2061">
        <v>42338</v>
      </c>
      <c r="C2061" s="3"/>
      <c r="D2061" s="3" t="s">
        <v>3550</v>
      </c>
      <c r="E2061" s="3" t="s">
        <v>123</v>
      </c>
      <c r="F2061" s="3" t="s">
        <v>124</v>
      </c>
      <c r="G2061" s="3" t="s">
        <v>3543</v>
      </c>
      <c r="H2061" s="3" t="s">
        <v>256</v>
      </c>
      <c r="I2061" s="3" t="s">
        <v>3543</v>
      </c>
      <c r="J2061" s="3" t="s">
        <v>81</v>
      </c>
      <c r="K2061" s="3" t="s">
        <v>258</v>
      </c>
      <c r="L2061" s="3" t="s">
        <v>115</v>
      </c>
      <c r="M2061" t="b">
        <v>0</v>
      </c>
      <c r="N2061" s="3" t="s">
        <v>73</v>
      </c>
      <c r="O2061" s="3" t="s">
        <v>124</v>
      </c>
      <c r="P2061" s="3" t="s">
        <v>124</v>
      </c>
      <c r="Q2061" s="3" t="s">
        <v>36</v>
      </c>
      <c r="R2061" s="3" t="s">
        <v>74</v>
      </c>
      <c r="S2061" s="3"/>
      <c r="T2061" s="2">
        <v>4090</v>
      </c>
      <c r="U2061" s="3" t="s">
        <v>115</v>
      </c>
      <c r="V2061" s="3"/>
      <c r="W2061" s="3" t="s">
        <v>39</v>
      </c>
      <c r="X2061" s="3" t="s">
        <v>40</v>
      </c>
      <c r="Y2061" s="3"/>
      <c r="Z2061" s="3">
        <v>4249</v>
      </c>
      <c r="AA2061" s="3" t="s">
        <v>221</v>
      </c>
    </row>
    <row r="2062" spans="1:27" x14ac:dyDescent="0.2">
      <c r="A2062" s="5">
        <v>4909</v>
      </c>
      <c r="B2062">
        <v>42582</v>
      </c>
      <c r="C2062" s="3"/>
      <c r="D2062" s="3" t="s">
        <v>3551</v>
      </c>
      <c r="E2062" s="3" t="s">
        <v>123</v>
      </c>
      <c r="F2062" s="3" t="s">
        <v>124</v>
      </c>
      <c r="G2062" s="3" t="s">
        <v>3543</v>
      </c>
      <c r="H2062" s="3" t="s">
        <v>256</v>
      </c>
      <c r="I2062" s="3" t="s">
        <v>3543</v>
      </c>
      <c r="J2062" s="3" t="s">
        <v>81</v>
      </c>
      <c r="K2062" s="3" t="s">
        <v>258</v>
      </c>
      <c r="L2062" s="3" t="s">
        <v>115</v>
      </c>
      <c r="M2062" t="b">
        <v>1</v>
      </c>
      <c r="N2062" s="3" t="s">
        <v>73</v>
      </c>
      <c r="O2062" s="3" t="s">
        <v>124</v>
      </c>
      <c r="P2062" s="3" t="s">
        <v>124</v>
      </c>
      <c r="Q2062" s="3" t="s">
        <v>36</v>
      </c>
      <c r="R2062" s="3" t="s">
        <v>74</v>
      </c>
      <c r="S2062" s="3"/>
      <c r="T2062" s="2">
        <v>4090</v>
      </c>
      <c r="U2062" s="3" t="s">
        <v>115</v>
      </c>
      <c r="V2062" s="3"/>
      <c r="W2062" s="3" t="s">
        <v>39</v>
      </c>
      <c r="X2062" s="3" t="s">
        <v>40</v>
      </c>
      <c r="Y2062" s="3"/>
      <c r="Z2062" s="3">
        <v>4092</v>
      </c>
      <c r="AA2062" s="3" t="s">
        <v>221</v>
      </c>
    </row>
    <row r="2063" spans="1:27" x14ac:dyDescent="0.2">
      <c r="A2063" s="5">
        <v>4910</v>
      </c>
      <c r="B2063">
        <v>42839</v>
      </c>
      <c r="C2063" s="3"/>
      <c r="D2063" s="3" t="s">
        <v>3552</v>
      </c>
      <c r="E2063" s="3" t="s">
        <v>91</v>
      </c>
      <c r="F2063" s="3" t="s">
        <v>92</v>
      </c>
      <c r="G2063" s="3" t="s">
        <v>742</v>
      </c>
      <c r="H2063" s="3" t="s">
        <v>32</v>
      </c>
      <c r="I2063" s="3" t="s">
        <v>95</v>
      </c>
      <c r="J2063" s="3" t="s">
        <v>48</v>
      </c>
      <c r="K2063" s="3" t="s">
        <v>94</v>
      </c>
      <c r="L2063" s="3" t="s">
        <v>95</v>
      </c>
      <c r="M2063" t="b">
        <v>1</v>
      </c>
      <c r="N2063" s="3" t="s">
        <v>84</v>
      </c>
      <c r="O2063" s="3" t="s">
        <v>92</v>
      </c>
      <c r="P2063" s="3" t="s">
        <v>92</v>
      </c>
      <c r="Q2063" s="3" t="s">
        <v>36</v>
      </c>
      <c r="R2063" s="3" t="s">
        <v>74</v>
      </c>
      <c r="S2063" s="3"/>
      <c r="T2063" s="2">
        <v>4130</v>
      </c>
      <c r="U2063" s="3" t="s">
        <v>95</v>
      </c>
      <c r="V2063" s="3"/>
      <c r="W2063" s="3" t="s">
        <v>39</v>
      </c>
      <c r="X2063" s="3" t="s">
        <v>40</v>
      </c>
      <c r="Y2063" s="3"/>
      <c r="Z2063" s="3"/>
      <c r="AA2063" s="3" t="s">
        <v>41</v>
      </c>
    </row>
    <row r="2064" spans="1:27" x14ac:dyDescent="0.2">
      <c r="A2064" s="5">
        <v>4911</v>
      </c>
      <c r="C2064" s="3"/>
      <c r="D2064" s="3" t="s">
        <v>3553</v>
      </c>
      <c r="E2064" s="3" t="s">
        <v>78</v>
      </c>
      <c r="F2064" s="3" t="s">
        <v>273</v>
      </c>
      <c r="G2064" s="3" t="s">
        <v>274</v>
      </c>
      <c r="H2064" s="3" t="s">
        <v>32</v>
      </c>
      <c r="I2064" s="3" t="s">
        <v>274</v>
      </c>
      <c r="J2064" s="3" t="s">
        <v>81</v>
      </c>
      <c r="K2064" s="3" t="s">
        <v>275</v>
      </c>
      <c r="L2064" s="3" t="s">
        <v>95</v>
      </c>
      <c r="M2064" t="b">
        <v>1</v>
      </c>
      <c r="N2064" s="3" t="s">
        <v>84</v>
      </c>
      <c r="O2064" s="3" t="s">
        <v>273</v>
      </c>
      <c r="P2064" s="3" t="s">
        <v>79</v>
      </c>
      <c r="Q2064" s="3" t="s">
        <v>116</v>
      </c>
      <c r="R2064" s="3" t="s">
        <v>116</v>
      </c>
      <c r="S2064" s="3"/>
      <c r="T2064" s="2">
        <v>4128</v>
      </c>
      <c r="U2064" s="3" t="s">
        <v>81</v>
      </c>
      <c r="V2064" s="3"/>
      <c r="W2064" s="3" t="s">
        <v>39</v>
      </c>
      <c r="X2064" s="3" t="s">
        <v>40</v>
      </c>
      <c r="Y2064" s="3"/>
      <c r="Z2064" s="3"/>
      <c r="AA2064" s="3" t="s">
        <v>41</v>
      </c>
    </row>
    <row r="2065" spans="1:27" x14ac:dyDescent="0.2">
      <c r="A2065" s="5">
        <v>4912</v>
      </c>
      <c r="B2065">
        <v>42566</v>
      </c>
      <c r="C2065" s="3"/>
      <c r="D2065" s="3" t="s">
        <v>3554</v>
      </c>
      <c r="E2065" s="3" t="s">
        <v>78</v>
      </c>
      <c r="F2065" s="3" t="s">
        <v>273</v>
      </c>
      <c r="G2065" s="3" t="s">
        <v>100</v>
      </c>
      <c r="H2065" s="3" t="s">
        <v>32</v>
      </c>
      <c r="I2065" s="3" t="s">
        <v>100</v>
      </c>
      <c r="J2065" s="3" t="s">
        <v>48</v>
      </c>
      <c r="K2065" s="3" t="s">
        <v>101</v>
      </c>
      <c r="L2065" s="3" t="s">
        <v>95</v>
      </c>
      <c r="M2065" t="b">
        <v>1</v>
      </c>
      <c r="N2065" s="3" t="s">
        <v>84</v>
      </c>
      <c r="O2065" s="3" t="s">
        <v>273</v>
      </c>
      <c r="P2065" s="3" t="s">
        <v>868</v>
      </c>
      <c r="Q2065" s="3" t="s">
        <v>116</v>
      </c>
      <c r="R2065" s="3" t="s">
        <v>1665</v>
      </c>
      <c r="S2065" s="3"/>
      <c r="T2065" s="2">
        <v>4024</v>
      </c>
      <c r="U2065" s="3" t="s">
        <v>95</v>
      </c>
      <c r="V2065" s="3"/>
      <c r="W2065" s="3" t="s">
        <v>39</v>
      </c>
      <c r="X2065" s="3" t="s">
        <v>40</v>
      </c>
      <c r="Y2065" s="3"/>
      <c r="Z2065" s="3">
        <v>4211</v>
      </c>
      <c r="AA2065" s="3" t="s">
        <v>221</v>
      </c>
    </row>
    <row r="2066" spans="1:27" x14ac:dyDescent="0.2">
      <c r="A2066" s="5">
        <v>4913</v>
      </c>
      <c r="B2066">
        <v>42513</v>
      </c>
      <c r="C2066" s="3"/>
      <c r="D2066" s="3" t="s">
        <v>3555</v>
      </c>
      <c r="E2066" s="3" t="s">
        <v>147</v>
      </c>
      <c r="F2066" s="3" t="s">
        <v>234</v>
      </c>
      <c r="G2066" s="3" t="s">
        <v>83</v>
      </c>
      <c r="H2066" s="3" t="s">
        <v>32</v>
      </c>
      <c r="I2066" s="3" t="s">
        <v>83</v>
      </c>
      <c r="J2066" s="3" t="s">
        <v>48</v>
      </c>
      <c r="K2066" s="3" t="s">
        <v>237</v>
      </c>
      <c r="L2066" s="3" t="s">
        <v>83</v>
      </c>
      <c r="M2066" t="b">
        <v>1</v>
      </c>
      <c r="N2066" s="3" t="s">
        <v>139</v>
      </c>
      <c r="O2066" s="3" t="s">
        <v>234</v>
      </c>
      <c r="P2066" s="3" t="s">
        <v>234</v>
      </c>
      <c r="Q2066" s="3" t="s">
        <v>116</v>
      </c>
      <c r="R2066" s="3" t="s">
        <v>116</v>
      </c>
      <c r="S2066" s="3"/>
      <c r="T2066" s="2">
        <v>6023</v>
      </c>
      <c r="U2066" s="3" t="s">
        <v>83</v>
      </c>
      <c r="V2066" s="3"/>
      <c r="W2066" s="3" t="s">
        <v>39</v>
      </c>
      <c r="X2066" s="3" t="s">
        <v>40</v>
      </c>
      <c r="Y2066" s="3"/>
      <c r="Z2066" s="3">
        <v>4216</v>
      </c>
      <c r="AA2066" s="3" t="s">
        <v>221</v>
      </c>
    </row>
    <row r="2067" spans="1:27" x14ac:dyDescent="0.2">
      <c r="A2067" s="5">
        <v>4914</v>
      </c>
      <c r="B2067">
        <v>42180</v>
      </c>
      <c r="C2067" s="3"/>
      <c r="D2067" s="3" t="s">
        <v>3556</v>
      </c>
      <c r="E2067" s="3" t="s">
        <v>111</v>
      </c>
      <c r="F2067" s="3" t="s">
        <v>112</v>
      </c>
      <c r="G2067" s="3" t="s">
        <v>113</v>
      </c>
      <c r="H2067" s="3" t="s">
        <v>32</v>
      </c>
      <c r="I2067" s="3" t="s">
        <v>113</v>
      </c>
      <c r="J2067" s="3" t="s">
        <v>48</v>
      </c>
      <c r="K2067" s="3" t="s">
        <v>114</v>
      </c>
      <c r="L2067" s="3" t="s">
        <v>115</v>
      </c>
      <c r="M2067" t="b">
        <v>1</v>
      </c>
      <c r="N2067" s="3" t="s">
        <v>73</v>
      </c>
      <c r="O2067" s="3" t="s">
        <v>112</v>
      </c>
      <c r="P2067" s="3" t="s">
        <v>112</v>
      </c>
      <c r="Q2067" s="3" t="s">
        <v>116</v>
      </c>
      <c r="R2067" s="3" t="s">
        <v>116</v>
      </c>
      <c r="S2067" s="3"/>
      <c r="T2067" s="2">
        <v>3000</v>
      </c>
      <c r="U2067" s="3" t="s">
        <v>115</v>
      </c>
      <c r="V2067" s="3"/>
      <c r="W2067" s="3" t="s">
        <v>39</v>
      </c>
      <c r="X2067" s="3" t="s">
        <v>40</v>
      </c>
      <c r="Y2067" s="3"/>
      <c r="Z2067" s="3">
        <v>4271</v>
      </c>
      <c r="AA2067" s="3" t="s">
        <v>221</v>
      </c>
    </row>
    <row r="2068" spans="1:27" x14ac:dyDescent="0.2">
      <c r="A2068" s="5">
        <v>4915</v>
      </c>
      <c r="B2068">
        <v>40693</v>
      </c>
      <c r="C2068" s="3"/>
      <c r="D2068" s="3" t="s">
        <v>3557</v>
      </c>
      <c r="E2068" s="3" t="s">
        <v>78</v>
      </c>
      <c r="F2068" s="3" t="s">
        <v>273</v>
      </c>
      <c r="G2068" s="3" t="s">
        <v>274</v>
      </c>
      <c r="H2068" s="3" t="s">
        <v>32</v>
      </c>
      <c r="I2068" s="3" t="s">
        <v>274</v>
      </c>
      <c r="J2068" s="3" t="s">
        <v>81</v>
      </c>
      <c r="K2068" s="3" t="s">
        <v>275</v>
      </c>
      <c r="L2068" s="3" t="s">
        <v>95</v>
      </c>
      <c r="M2068" t="b">
        <v>1</v>
      </c>
      <c r="N2068" s="3" t="s">
        <v>84</v>
      </c>
      <c r="O2068" s="3" t="s">
        <v>273</v>
      </c>
      <c r="P2068" s="3" t="s">
        <v>868</v>
      </c>
      <c r="Q2068" s="3" t="s">
        <v>116</v>
      </c>
      <c r="R2068" s="3" t="s">
        <v>1665</v>
      </c>
      <c r="S2068" s="3"/>
      <c r="T2068" s="2">
        <v>4128</v>
      </c>
      <c r="U2068" s="3" t="s">
        <v>81</v>
      </c>
      <c r="V2068" s="3"/>
      <c r="W2068" s="3" t="s">
        <v>39</v>
      </c>
      <c r="X2068" s="3" t="s">
        <v>40</v>
      </c>
      <c r="Y2068" s="3"/>
      <c r="Z2068" s="3"/>
      <c r="AA2068" s="3" t="s">
        <v>41</v>
      </c>
    </row>
    <row r="2069" spans="1:27" x14ac:dyDescent="0.2">
      <c r="A2069" s="5">
        <v>4916</v>
      </c>
      <c r="B2069">
        <v>40673</v>
      </c>
      <c r="C2069" s="3"/>
      <c r="D2069" s="3" t="s">
        <v>3558</v>
      </c>
      <c r="E2069" s="3" t="s">
        <v>346</v>
      </c>
      <c r="F2069" s="3" t="s">
        <v>1325</v>
      </c>
      <c r="G2069" s="3" t="s">
        <v>31</v>
      </c>
      <c r="H2069" s="3" t="s">
        <v>32</v>
      </c>
      <c r="I2069" s="3" t="s">
        <v>31</v>
      </c>
      <c r="J2069" s="3" t="s">
        <v>31</v>
      </c>
      <c r="K2069" s="3" t="s">
        <v>34</v>
      </c>
      <c r="L2069" s="3" t="s">
        <v>31</v>
      </c>
      <c r="M2069" t="b">
        <v>1</v>
      </c>
      <c r="N2069" s="3" t="s">
        <v>84</v>
      </c>
      <c r="O2069" s="3" t="s">
        <v>1325</v>
      </c>
      <c r="P2069" s="3" t="s">
        <v>1325</v>
      </c>
      <c r="Q2069" s="3" t="s">
        <v>1326</v>
      </c>
      <c r="R2069" s="3" t="s">
        <v>1327</v>
      </c>
      <c r="S2069" s="3"/>
      <c r="T2069" s="2">
        <v>2072</v>
      </c>
      <c r="U2069" s="3" t="s">
        <v>81</v>
      </c>
      <c r="V2069" s="3"/>
      <c r="W2069" s="3" t="s">
        <v>39</v>
      </c>
      <c r="X2069" s="3" t="s">
        <v>40</v>
      </c>
      <c r="Y2069" s="3"/>
      <c r="Z2069" s="3"/>
      <c r="AA2069" s="3" t="s">
        <v>41</v>
      </c>
    </row>
    <row r="2070" spans="1:27" x14ac:dyDescent="0.2">
      <c r="A2070" s="5">
        <v>4917</v>
      </c>
      <c r="B2070">
        <v>39586</v>
      </c>
      <c r="C2070" s="3"/>
      <c r="D2070" s="3" t="s">
        <v>3559</v>
      </c>
      <c r="E2070" s="3" t="s">
        <v>240</v>
      </c>
      <c r="F2070" s="3" t="s">
        <v>241</v>
      </c>
      <c r="G2070" s="3" t="s">
        <v>242</v>
      </c>
      <c r="H2070" s="3" t="s">
        <v>32</v>
      </c>
      <c r="I2070" s="3" t="s">
        <v>242</v>
      </c>
      <c r="J2070" s="3" t="s">
        <v>48</v>
      </c>
      <c r="K2070" s="3" t="s">
        <v>243</v>
      </c>
      <c r="L2070" s="3" t="s">
        <v>244</v>
      </c>
      <c r="M2070" t="b">
        <v>1</v>
      </c>
      <c r="N2070" s="3" t="s">
        <v>139</v>
      </c>
      <c r="O2070" s="3" t="s">
        <v>241</v>
      </c>
      <c r="P2070" s="3" t="s">
        <v>241</v>
      </c>
      <c r="Q2070" s="3" t="s">
        <v>36</v>
      </c>
      <c r="R2070" s="3" t="s">
        <v>54</v>
      </c>
      <c r="S2070" s="3"/>
      <c r="T2070" s="2">
        <v>8016</v>
      </c>
      <c r="U2070" s="3" t="s">
        <v>244</v>
      </c>
      <c r="V2070" s="3"/>
      <c r="W2070" s="3" t="s">
        <v>39</v>
      </c>
      <c r="X2070" s="3" t="s">
        <v>40</v>
      </c>
      <c r="Y2070" s="3"/>
      <c r="Z2070" s="3"/>
      <c r="AA2070" s="3" t="s">
        <v>316</v>
      </c>
    </row>
    <row r="2071" spans="1:27" x14ac:dyDescent="0.2">
      <c r="A2071" s="5">
        <v>4918</v>
      </c>
      <c r="B2071">
        <v>42842</v>
      </c>
      <c r="C2071" s="3"/>
      <c r="D2071" s="3" t="s">
        <v>3560</v>
      </c>
      <c r="E2071" s="3" t="s">
        <v>941</v>
      </c>
      <c r="F2071" s="3" t="s">
        <v>942</v>
      </c>
      <c r="G2071" s="3" t="s">
        <v>113</v>
      </c>
      <c r="H2071" s="3" t="s">
        <v>256</v>
      </c>
      <c r="I2071" s="3" t="s">
        <v>113</v>
      </c>
      <c r="J2071" s="3" t="s">
        <v>48</v>
      </c>
      <c r="K2071" s="3" t="s">
        <v>114</v>
      </c>
      <c r="L2071" s="3" t="s">
        <v>115</v>
      </c>
      <c r="M2071" t="b">
        <v>1</v>
      </c>
      <c r="N2071" s="3" t="s">
        <v>73</v>
      </c>
      <c r="O2071" s="3" t="s">
        <v>942</v>
      </c>
      <c r="P2071" s="3" t="s">
        <v>942</v>
      </c>
      <c r="Q2071" s="3" t="s">
        <v>36</v>
      </c>
      <c r="R2071" s="3" t="s">
        <v>74</v>
      </c>
      <c r="S2071" s="3"/>
      <c r="T2071" s="2">
        <v>3000</v>
      </c>
      <c r="U2071" s="3" t="s">
        <v>115</v>
      </c>
      <c r="V2071" s="3"/>
      <c r="W2071" s="3" t="s">
        <v>39</v>
      </c>
      <c r="X2071" s="3" t="s">
        <v>40</v>
      </c>
      <c r="Y2071" s="3"/>
      <c r="Z2071" s="3"/>
      <c r="AA2071" s="3" t="s">
        <v>41</v>
      </c>
    </row>
    <row r="2072" spans="1:27" x14ac:dyDescent="0.2">
      <c r="A2072" s="5">
        <v>4919</v>
      </c>
      <c r="B2072">
        <v>42742</v>
      </c>
      <c r="C2072" s="3"/>
      <c r="D2072" s="3" t="s">
        <v>3561</v>
      </c>
      <c r="E2072" s="3" t="s">
        <v>941</v>
      </c>
      <c r="F2072" s="3" t="s">
        <v>2551</v>
      </c>
      <c r="G2072" s="3" t="s">
        <v>113</v>
      </c>
      <c r="H2072" s="3" t="s">
        <v>256</v>
      </c>
      <c r="I2072" s="3" t="s">
        <v>113</v>
      </c>
      <c r="J2072" s="3" t="s">
        <v>48</v>
      </c>
      <c r="K2072" s="3" t="s">
        <v>114</v>
      </c>
      <c r="L2072" s="3" t="s">
        <v>115</v>
      </c>
      <c r="M2072" t="b">
        <v>0</v>
      </c>
      <c r="N2072" s="3" t="s">
        <v>73</v>
      </c>
      <c r="O2072" s="3" t="s">
        <v>2551</v>
      </c>
      <c r="P2072" s="3" t="s">
        <v>2551</v>
      </c>
      <c r="Q2072" s="3" t="s">
        <v>36</v>
      </c>
      <c r="R2072" s="3" t="s">
        <v>74</v>
      </c>
      <c r="S2072" s="3"/>
      <c r="T2072" s="2">
        <v>3000</v>
      </c>
      <c r="U2072" s="3" t="s">
        <v>115</v>
      </c>
      <c r="V2072" s="3"/>
      <c r="W2072" s="3" t="s">
        <v>39</v>
      </c>
      <c r="X2072" s="3" t="s">
        <v>40</v>
      </c>
      <c r="Y2072" s="3"/>
      <c r="Z2072" s="3"/>
      <c r="AA2072" s="3" t="s">
        <v>986</v>
      </c>
    </row>
    <row r="2073" spans="1:27" x14ac:dyDescent="0.2">
      <c r="A2073" s="5">
        <v>4920</v>
      </c>
      <c r="B2073">
        <v>42357</v>
      </c>
      <c r="C2073" s="3"/>
      <c r="D2073" s="3" t="s">
        <v>3562</v>
      </c>
      <c r="E2073" s="3" t="s">
        <v>941</v>
      </c>
      <c r="F2073" s="3" t="s">
        <v>2551</v>
      </c>
      <c r="G2073" s="3" t="s">
        <v>113</v>
      </c>
      <c r="H2073" s="3" t="s">
        <v>256</v>
      </c>
      <c r="I2073" s="3" t="s">
        <v>113</v>
      </c>
      <c r="J2073" s="3" t="s">
        <v>48</v>
      </c>
      <c r="K2073" s="3" t="s">
        <v>114</v>
      </c>
      <c r="L2073" s="3" t="s">
        <v>115</v>
      </c>
      <c r="M2073" t="b">
        <v>0</v>
      </c>
      <c r="N2073" s="3" t="s">
        <v>73</v>
      </c>
      <c r="O2073" s="3" t="s">
        <v>2551</v>
      </c>
      <c r="P2073" s="3" t="s">
        <v>2551</v>
      </c>
      <c r="Q2073" s="3" t="s">
        <v>36</v>
      </c>
      <c r="R2073" s="3" t="s">
        <v>74</v>
      </c>
      <c r="S2073" s="3"/>
      <c r="T2073" s="2">
        <v>3000</v>
      </c>
      <c r="U2073" s="3" t="s">
        <v>115</v>
      </c>
      <c r="V2073" s="3"/>
      <c r="W2073" s="3" t="s">
        <v>39</v>
      </c>
      <c r="X2073" s="3" t="s">
        <v>40</v>
      </c>
      <c r="Y2073" s="3"/>
      <c r="Z2073" s="3"/>
      <c r="AA2073" s="3" t="s">
        <v>986</v>
      </c>
    </row>
    <row r="2074" spans="1:27" x14ac:dyDescent="0.2">
      <c r="A2074" s="5">
        <v>4921</v>
      </c>
      <c r="B2074">
        <v>42841</v>
      </c>
      <c r="C2074" s="3"/>
      <c r="D2074" s="3" t="s">
        <v>3563</v>
      </c>
      <c r="E2074" s="3" t="s">
        <v>941</v>
      </c>
      <c r="F2074" s="3" t="s">
        <v>942</v>
      </c>
      <c r="G2074" s="3" t="s">
        <v>113</v>
      </c>
      <c r="H2074" s="3" t="s">
        <v>256</v>
      </c>
      <c r="I2074" s="3" t="s">
        <v>113</v>
      </c>
      <c r="J2074" s="3" t="s">
        <v>48</v>
      </c>
      <c r="K2074" s="3" t="s">
        <v>114</v>
      </c>
      <c r="L2074" s="3" t="s">
        <v>115</v>
      </c>
      <c r="M2074" t="b">
        <v>0</v>
      </c>
      <c r="N2074" s="3" t="s">
        <v>73</v>
      </c>
      <c r="O2074" s="3" t="s">
        <v>942</v>
      </c>
      <c r="P2074" s="3" t="s">
        <v>942</v>
      </c>
      <c r="Q2074" s="3" t="s">
        <v>36</v>
      </c>
      <c r="R2074" s="3" t="s">
        <v>74</v>
      </c>
      <c r="S2074" s="3"/>
      <c r="T2074" s="2">
        <v>3000</v>
      </c>
      <c r="U2074" s="3" t="s">
        <v>115</v>
      </c>
      <c r="V2074" s="3"/>
      <c r="W2074" s="3" t="s">
        <v>39</v>
      </c>
      <c r="X2074" s="3" t="s">
        <v>40</v>
      </c>
      <c r="Y2074" s="3"/>
      <c r="Z2074" s="3"/>
      <c r="AA2074" s="3" t="s">
        <v>41</v>
      </c>
    </row>
    <row r="2075" spans="1:27" x14ac:dyDescent="0.2">
      <c r="A2075" s="5">
        <v>4922</v>
      </c>
      <c r="B2075">
        <v>42822</v>
      </c>
      <c r="C2075" s="3"/>
      <c r="D2075" s="3" t="s">
        <v>3564</v>
      </c>
      <c r="E2075" s="3" t="s">
        <v>941</v>
      </c>
      <c r="F2075" s="3" t="s">
        <v>2551</v>
      </c>
      <c r="G2075" s="3" t="s">
        <v>113</v>
      </c>
      <c r="H2075" s="3" t="s">
        <v>256</v>
      </c>
      <c r="I2075" s="3" t="s">
        <v>113</v>
      </c>
      <c r="J2075" s="3" t="s">
        <v>48</v>
      </c>
      <c r="K2075" s="3" t="s">
        <v>114</v>
      </c>
      <c r="L2075" s="3" t="s">
        <v>115</v>
      </c>
      <c r="M2075" t="b">
        <v>0</v>
      </c>
      <c r="N2075" s="3" t="s">
        <v>73</v>
      </c>
      <c r="O2075" s="3" t="s">
        <v>2551</v>
      </c>
      <c r="P2075" s="3" t="s">
        <v>2551</v>
      </c>
      <c r="Q2075" s="3" t="s">
        <v>36</v>
      </c>
      <c r="R2075" s="3" t="s">
        <v>74</v>
      </c>
      <c r="S2075" s="3"/>
      <c r="T2075" s="2">
        <v>3000</v>
      </c>
      <c r="U2075" s="3" t="s">
        <v>115</v>
      </c>
      <c r="V2075" s="3"/>
      <c r="W2075" s="3" t="s">
        <v>39</v>
      </c>
      <c r="X2075" s="3" t="s">
        <v>40</v>
      </c>
      <c r="Y2075" s="3"/>
      <c r="Z2075" s="3"/>
      <c r="AA2075" s="3" t="s">
        <v>986</v>
      </c>
    </row>
    <row r="2076" spans="1:27" x14ac:dyDescent="0.2">
      <c r="A2076" s="5">
        <v>4923</v>
      </c>
      <c r="B2076">
        <v>42641</v>
      </c>
      <c r="C2076" s="3" t="s">
        <v>3565</v>
      </c>
      <c r="D2076" s="3" t="s">
        <v>3566</v>
      </c>
      <c r="E2076" s="3" t="s">
        <v>66</v>
      </c>
      <c r="F2076" s="3" t="s">
        <v>67</v>
      </c>
      <c r="G2076" s="3" t="s">
        <v>47</v>
      </c>
      <c r="H2076" s="3" t="s">
        <v>32</v>
      </c>
      <c r="I2076" s="3" t="s">
        <v>47</v>
      </c>
      <c r="J2076" s="3" t="s">
        <v>48</v>
      </c>
      <c r="K2076" s="3" t="s">
        <v>49</v>
      </c>
      <c r="L2076" s="3" t="s">
        <v>50</v>
      </c>
      <c r="M2076" t="b">
        <v>0</v>
      </c>
      <c r="N2076" s="3" t="s">
        <v>35</v>
      </c>
      <c r="O2076" s="3" t="s">
        <v>67</v>
      </c>
      <c r="P2076" s="3" t="s">
        <v>67</v>
      </c>
      <c r="Q2076" s="3" t="s">
        <v>68</v>
      </c>
      <c r="R2076" s="3" t="s">
        <v>69</v>
      </c>
      <c r="S2076" s="3" t="s">
        <v>75</v>
      </c>
      <c r="T2076" s="2">
        <v>2000</v>
      </c>
      <c r="U2076" s="3" t="s">
        <v>50</v>
      </c>
      <c r="V2076" s="3"/>
      <c r="W2076" s="3" t="s">
        <v>39</v>
      </c>
      <c r="X2076" s="3" t="s">
        <v>40</v>
      </c>
      <c r="Y2076" s="3"/>
      <c r="Z2076" s="3">
        <v>4841</v>
      </c>
      <c r="AA2076" s="3" t="s">
        <v>316</v>
      </c>
    </row>
    <row r="2077" spans="1:27" x14ac:dyDescent="0.2">
      <c r="A2077" s="5">
        <v>4924</v>
      </c>
      <c r="B2077">
        <v>42672</v>
      </c>
      <c r="C2077" s="3" t="s">
        <v>3567</v>
      </c>
      <c r="D2077" s="3" t="s">
        <v>3568</v>
      </c>
      <c r="E2077" s="3" t="s">
        <v>71</v>
      </c>
      <c r="F2077" s="3" t="s">
        <v>72</v>
      </c>
      <c r="G2077" s="3" t="s">
        <v>47</v>
      </c>
      <c r="H2077" s="3" t="s">
        <v>32</v>
      </c>
      <c r="I2077" s="3" t="s">
        <v>47</v>
      </c>
      <c r="J2077" s="3" t="s">
        <v>48</v>
      </c>
      <c r="K2077" s="3" t="s">
        <v>49</v>
      </c>
      <c r="L2077" s="3" t="s">
        <v>50</v>
      </c>
      <c r="M2077" t="b">
        <v>0</v>
      </c>
      <c r="N2077" s="3" t="s">
        <v>73</v>
      </c>
      <c r="O2077" s="3" t="s">
        <v>72</v>
      </c>
      <c r="P2077" s="3" t="s">
        <v>72</v>
      </c>
      <c r="Q2077" s="3" t="s">
        <v>36</v>
      </c>
      <c r="R2077" s="3" t="s">
        <v>74</v>
      </c>
      <c r="S2077" s="3"/>
      <c r="T2077" s="2">
        <v>2000</v>
      </c>
      <c r="U2077" s="3" t="s">
        <v>50</v>
      </c>
      <c r="V2077" s="3"/>
      <c r="W2077" s="3" t="s">
        <v>39</v>
      </c>
      <c r="X2077" s="3" t="s">
        <v>40</v>
      </c>
      <c r="Y2077" s="3"/>
      <c r="Z2077" s="3">
        <v>4877</v>
      </c>
      <c r="AA2077" s="3" t="s">
        <v>221</v>
      </c>
    </row>
    <row r="2078" spans="1:27" x14ac:dyDescent="0.2">
      <c r="A2078" s="5">
        <v>4925</v>
      </c>
      <c r="B2078">
        <v>42673</v>
      </c>
      <c r="C2078" s="3" t="s">
        <v>3569</v>
      </c>
      <c r="D2078" s="3" t="s">
        <v>3570</v>
      </c>
      <c r="E2078" s="3" t="s">
        <v>867</v>
      </c>
      <c r="F2078" s="3" t="s">
        <v>868</v>
      </c>
      <c r="G2078" s="3" t="s">
        <v>47</v>
      </c>
      <c r="H2078" s="3" t="s">
        <v>32</v>
      </c>
      <c r="I2078" s="3" t="s">
        <v>47</v>
      </c>
      <c r="J2078" s="3" t="s">
        <v>48</v>
      </c>
      <c r="K2078" s="3" t="s">
        <v>49</v>
      </c>
      <c r="L2078" s="3" t="s">
        <v>50</v>
      </c>
      <c r="M2078" t="b">
        <v>1</v>
      </c>
      <c r="N2078" s="3" t="s">
        <v>73</v>
      </c>
      <c r="O2078" s="3" t="s">
        <v>868</v>
      </c>
      <c r="P2078" s="3" t="s">
        <v>868</v>
      </c>
      <c r="Q2078" s="3" t="s">
        <v>116</v>
      </c>
      <c r="R2078" s="3" t="s">
        <v>116</v>
      </c>
      <c r="S2078" s="3"/>
      <c r="T2078" s="2">
        <v>2000</v>
      </c>
      <c r="U2078" s="3" t="s">
        <v>50</v>
      </c>
      <c r="V2078" s="3"/>
      <c r="W2078" s="3" t="s">
        <v>39</v>
      </c>
      <c r="X2078" s="3" t="s">
        <v>40</v>
      </c>
      <c r="Y2078" s="3"/>
      <c r="Z2078" s="3"/>
      <c r="AA2078" s="3" t="s">
        <v>41</v>
      </c>
    </row>
    <row r="2079" spans="1:27" x14ac:dyDescent="0.2">
      <c r="A2079" s="5">
        <v>4926</v>
      </c>
      <c r="B2079">
        <v>42684</v>
      </c>
      <c r="C2079" s="3" t="s">
        <v>3571</v>
      </c>
      <c r="D2079" s="3" t="s">
        <v>3572</v>
      </c>
      <c r="E2079" s="3" t="s">
        <v>123</v>
      </c>
      <c r="F2079" s="3" t="s">
        <v>124</v>
      </c>
      <c r="G2079" s="3" t="s">
        <v>125</v>
      </c>
      <c r="H2079" s="3" t="s">
        <v>32</v>
      </c>
      <c r="I2079" s="3" t="s">
        <v>125</v>
      </c>
      <c r="J2079" s="3" t="s">
        <v>48</v>
      </c>
      <c r="K2079" s="3" t="s">
        <v>126</v>
      </c>
      <c r="L2079" s="3" t="s">
        <v>115</v>
      </c>
      <c r="M2079" t="b">
        <v>0</v>
      </c>
      <c r="N2079" s="3" t="s">
        <v>73</v>
      </c>
      <c r="O2079" s="3" t="s">
        <v>124</v>
      </c>
      <c r="P2079" s="3" t="s">
        <v>124</v>
      </c>
      <c r="Q2079" s="3" t="s">
        <v>36</v>
      </c>
      <c r="R2079" s="3" t="s">
        <v>74</v>
      </c>
      <c r="S2079" s="3"/>
      <c r="T2079" s="2">
        <v>3001</v>
      </c>
      <c r="U2079" s="3" t="s">
        <v>115</v>
      </c>
      <c r="V2079" s="3"/>
      <c r="W2079" s="3" t="s">
        <v>39</v>
      </c>
      <c r="X2079" s="3" t="s">
        <v>40</v>
      </c>
      <c r="Y2079" s="3"/>
      <c r="Z2079" s="3">
        <v>3561</v>
      </c>
      <c r="AA2079" s="3" t="s">
        <v>221</v>
      </c>
    </row>
    <row r="2080" spans="1:27" x14ac:dyDescent="0.2">
      <c r="A2080" s="5">
        <v>4927</v>
      </c>
      <c r="B2080">
        <v>42688</v>
      </c>
      <c r="C2080" s="3" t="s">
        <v>3573</v>
      </c>
      <c r="D2080" s="3" t="s">
        <v>3574</v>
      </c>
      <c r="E2080" s="3" t="s">
        <v>91</v>
      </c>
      <c r="F2080" s="3" t="s">
        <v>92</v>
      </c>
      <c r="G2080" s="3" t="s">
        <v>274</v>
      </c>
      <c r="H2080" s="3" t="s">
        <v>32</v>
      </c>
      <c r="I2080" s="3" t="s">
        <v>274</v>
      </c>
      <c r="J2080" s="3" t="s">
        <v>81</v>
      </c>
      <c r="K2080" s="3" t="s">
        <v>275</v>
      </c>
      <c r="L2080" s="3" t="s">
        <v>95</v>
      </c>
      <c r="M2080" t="b">
        <v>1</v>
      </c>
      <c r="N2080" s="3" t="s">
        <v>84</v>
      </c>
      <c r="O2080" s="3" t="s">
        <v>92</v>
      </c>
      <c r="P2080" s="3" t="s">
        <v>92</v>
      </c>
      <c r="Q2080" s="3" t="s">
        <v>36</v>
      </c>
      <c r="R2080" s="3" t="s">
        <v>74</v>
      </c>
      <c r="S2080" s="3"/>
      <c r="T2080" s="2">
        <v>4128</v>
      </c>
      <c r="U2080" s="3" t="s">
        <v>81</v>
      </c>
      <c r="V2080" s="3"/>
      <c r="W2080" s="3" t="s">
        <v>39</v>
      </c>
      <c r="X2080" s="3" t="s">
        <v>40</v>
      </c>
      <c r="Y2080" s="3"/>
      <c r="Z2080" s="3">
        <v>4333</v>
      </c>
      <c r="AA2080" s="3" t="s">
        <v>316</v>
      </c>
    </row>
    <row r="2081" spans="1:27" x14ac:dyDescent="0.2">
      <c r="A2081" s="5">
        <v>4928</v>
      </c>
      <c r="B2081">
        <v>42690</v>
      </c>
      <c r="C2081" s="3" t="s">
        <v>3575</v>
      </c>
      <c r="D2081" s="3" t="s">
        <v>3576</v>
      </c>
      <c r="E2081" s="3" t="s">
        <v>29</v>
      </c>
      <c r="F2081" s="3" t="s">
        <v>538</v>
      </c>
      <c r="G2081" s="3" t="s">
        <v>31</v>
      </c>
      <c r="H2081" s="3" t="s">
        <v>32</v>
      </c>
      <c r="I2081" s="3" t="s">
        <v>31</v>
      </c>
      <c r="J2081" s="3" t="s">
        <v>31</v>
      </c>
      <c r="K2081" s="3" t="s">
        <v>34</v>
      </c>
      <c r="L2081" s="3" t="s">
        <v>31</v>
      </c>
      <c r="M2081" t="b">
        <v>1</v>
      </c>
      <c r="N2081" s="3" t="s">
        <v>35</v>
      </c>
      <c r="O2081" s="3" t="s">
        <v>538</v>
      </c>
      <c r="P2081" s="3" t="s">
        <v>538</v>
      </c>
      <c r="Q2081" s="3" t="s">
        <v>36</v>
      </c>
      <c r="R2081" s="3" t="s">
        <v>539</v>
      </c>
      <c r="S2081" s="3"/>
      <c r="T2081" s="2">
        <v>2072</v>
      </c>
      <c r="U2081" s="3" t="s">
        <v>31</v>
      </c>
      <c r="V2081" s="3"/>
      <c r="W2081" s="3" t="s">
        <v>39</v>
      </c>
      <c r="X2081" s="3" t="s">
        <v>40</v>
      </c>
      <c r="Y2081" s="3"/>
      <c r="Z2081" s="3">
        <v>4467</v>
      </c>
      <c r="AA2081" s="3" t="s">
        <v>1712</v>
      </c>
    </row>
    <row r="2082" spans="1:27" x14ac:dyDescent="0.2">
      <c r="A2082" s="5">
        <v>4929</v>
      </c>
      <c r="B2082">
        <v>42695</v>
      </c>
      <c r="C2082" s="3" t="s">
        <v>3577</v>
      </c>
      <c r="D2082" s="3" t="s">
        <v>3578</v>
      </c>
      <c r="E2082" s="3" t="s">
        <v>346</v>
      </c>
      <c r="F2082" s="3" t="s">
        <v>3156</v>
      </c>
      <c r="G2082" s="3" t="s">
        <v>31</v>
      </c>
      <c r="H2082" s="3" t="s">
        <v>32</v>
      </c>
      <c r="I2082" s="3" t="s">
        <v>31</v>
      </c>
      <c r="J2082" s="3" t="s">
        <v>31</v>
      </c>
      <c r="K2082" s="3" t="s">
        <v>34</v>
      </c>
      <c r="L2082" s="3" t="s">
        <v>31</v>
      </c>
      <c r="M2082" t="b">
        <v>0</v>
      </c>
      <c r="N2082" s="3" t="s">
        <v>84</v>
      </c>
      <c r="O2082" s="3" t="s">
        <v>3156</v>
      </c>
      <c r="P2082" s="3" t="s">
        <v>3156</v>
      </c>
      <c r="Q2082" s="3" t="s">
        <v>116</v>
      </c>
      <c r="R2082" s="3" t="s">
        <v>149</v>
      </c>
      <c r="S2082" s="3"/>
      <c r="T2082" s="2">
        <v>2072</v>
      </c>
      <c r="U2082" s="3" t="s">
        <v>31</v>
      </c>
      <c r="V2082" s="3"/>
      <c r="W2082" s="3" t="s">
        <v>39</v>
      </c>
      <c r="X2082" s="3" t="s">
        <v>40</v>
      </c>
      <c r="Y2082" s="3"/>
      <c r="Z2082" s="3">
        <v>4818</v>
      </c>
      <c r="AA2082" s="3" t="s">
        <v>221</v>
      </c>
    </row>
    <row r="2083" spans="1:27" x14ac:dyDescent="0.2">
      <c r="A2083" s="5">
        <v>4930</v>
      </c>
      <c r="B2083">
        <v>42696</v>
      </c>
      <c r="C2083" s="3" t="s">
        <v>3579</v>
      </c>
      <c r="D2083" s="3" t="s">
        <v>3580</v>
      </c>
      <c r="E2083" s="3" t="s">
        <v>123</v>
      </c>
      <c r="F2083" s="3" t="s">
        <v>136</v>
      </c>
      <c r="G2083" s="3" t="s">
        <v>586</v>
      </c>
      <c r="H2083" s="3" t="s">
        <v>32</v>
      </c>
      <c r="I2083" s="3" t="s">
        <v>586</v>
      </c>
      <c r="J2083" s="3" t="s">
        <v>48</v>
      </c>
      <c r="K2083" s="3" t="s">
        <v>587</v>
      </c>
      <c r="L2083" s="3" t="s">
        <v>83</v>
      </c>
      <c r="M2083" t="b">
        <v>1</v>
      </c>
      <c r="N2083" s="3" t="s">
        <v>139</v>
      </c>
      <c r="O2083" s="3" t="s">
        <v>136</v>
      </c>
      <c r="P2083" s="3" t="s">
        <v>140</v>
      </c>
      <c r="Q2083" s="3" t="s">
        <v>36</v>
      </c>
      <c r="R2083" s="3" t="s">
        <v>74</v>
      </c>
      <c r="S2083" s="3"/>
      <c r="T2083" s="2">
        <v>6023</v>
      </c>
      <c r="U2083" s="3" t="s">
        <v>83</v>
      </c>
      <c r="V2083" s="3"/>
      <c r="W2083" s="3" t="s">
        <v>39</v>
      </c>
      <c r="X2083" s="3" t="s">
        <v>40</v>
      </c>
      <c r="Y2083" s="3"/>
      <c r="Z2083" s="3">
        <v>4107</v>
      </c>
      <c r="AA2083" s="3" t="s">
        <v>546</v>
      </c>
    </row>
    <row r="2084" spans="1:27" x14ac:dyDescent="0.2">
      <c r="A2084" s="5">
        <v>4931</v>
      </c>
      <c r="B2084">
        <v>42724</v>
      </c>
      <c r="C2084" s="3"/>
      <c r="D2084" s="3" t="s">
        <v>3581</v>
      </c>
      <c r="E2084" s="3" t="s">
        <v>57</v>
      </c>
      <c r="F2084" s="3" t="s">
        <v>58</v>
      </c>
      <c r="G2084" s="3" t="s">
        <v>31</v>
      </c>
      <c r="H2084" s="3" t="s">
        <v>60</v>
      </c>
      <c r="I2084" s="3" t="s">
        <v>57</v>
      </c>
      <c r="J2084" s="3" t="s">
        <v>31</v>
      </c>
      <c r="K2084" s="3" t="s">
        <v>34</v>
      </c>
      <c r="L2084" s="3" t="s">
        <v>31</v>
      </c>
      <c r="M2084" t="b">
        <v>1</v>
      </c>
      <c r="N2084" s="3" t="s">
        <v>35</v>
      </c>
      <c r="O2084" s="3" t="s">
        <v>58</v>
      </c>
      <c r="P2084" s="3" t="s">
        <v>61</v>
      </c>
      <c r="Q2084" s="3" t="s">
        <v>62</v>
      </c>
      <c r="R2084" s="3" t="s">
        <v>63</v>
      </c>
      <c r="S2084" s="3" t="s">
        <v>1940</v>
      </c>
      <c r="T2084" s="2">
        <v>2072</v>
      </c>
      <c r="U2084" s="3" t="s">
        <v>31</v>
      </c>
      <c r="V2084" s="3" t="s">
        <v>1941</v>
      </c>
      <c r="W2084" s="3" t="s">
        <v>39</v>
      </c>
      <c r="X2084" s="3" t="s">
        <v>40</v>
      </c>
      <c r="Y2084" s="3" t="s">
        <v>1942</v>
      </c>
      <c r="Z2084" s="3"/>
      <c r="AA2084" s="3" t="s">
        <v>41</v>
      </c>
    </row>
    <row r="2085" spans="1:27" x14ac:dyDescent="0.2">
      <c r="A2085" s="5">
        <v>4932</v>
      </c>
      <c r="B2085">
        <v>42727</v>
      </c>
      <c r="C2085" s="3"/>
      <c r="D2085" s="3" t="s">
        <v>3582</v>
      </c>
      <c r="E2085" s="3" t="s">
        <v>123</v>
      </c>
      <c r="F2085" s="3" t="s">
        <v>124</v>
      </c>
      <c r="G2085" s="3" t="s">
        <v>113</v>
      </c>
      <c r="H2085" s="3" t="s">
        <v>32</v>
      </c>
      <c r="I2085" s="3" t="s">
        <v>113</v>
      </c>
      <c r="J2085" s="3" t="s">
        <v>48</v>
      </c>
      <c r="K2085" s="3" t="s">
        <v>114</v>
      </c>
      <c r="L2085" s="3" t="s">
        <v>115</v>
      </c>
      <c r="M2085" t="b">
        <v>1</v>
      </c>
      <c r="N2085" s="3" t="s">
        <v>73</v>
      </c>
      <c r="O2085" s="3" t="s">
        <v>124</v>
      </c>
      <c r="P2085" s="3" t="s">
        <v>124</v>
      </c>
      <c r="Q2085" s="3" t="s">
        <v>36</v>
      </c>
      <c r="R2085" s="3" t="s">
        <v>74</v>
      </c>
      <c r="S2085" s="3"/>
      <c r="T2085" s="2">
        <v>3000</v>
      </c>
      <c r="U2085" s="3" t="s">
        <v>115</v>
      </c>
      <c r="V2085" s="3"/>
      <c r="W2085" s="3" t="s">
        <v>39</v>
      </c>
      <c r="X2085" s="3" t="s">
        <v>40</v>
      </c>
      <c r="Y2085" s="3"/>
      <c r="Z2085" s="3">
        <v>4787</v>
      </c>
      <c r="AA2085" s="3" t="s">
        <v>221</v>
      </c>
    </row>
    <row r="2086" spans="1:27" x14ac:dyDescent="0.2">
      <c r="A2086" s="5">
        <v>4933</v>
      </c>
      <c r="B2086">
        <v>42730</v>
      </c>
      <c r="C2086" s="3"/>
      <c r="D2086" s="3" t="s">
        <v>3583</v>
      </c>
      <c r="E2086" s="3" t="s">
        <v>346</v>
      </c>
      <c r="F2086" s="3" t="s">
        <v>3156</v>
      </c>
      <c r="G2086" s="3" t="s">
        <v>31</v>
      </c>
      <c r="H2086" s="3" t="s">
        <v>32</v>
      </c>
      <c r="I2086" s="3" t="s">
        <v>31</v>
      </c>
      <c r="J2086" s="3" t="s">
        <v>31</v>
      </c>
      <c r="K2086" s="3" t="s">
        <v>34</v>
      </c>
      <c r="L2086" s="3" t="s">
        <v>31</v>
      </c>
      <c r="M2086" t="b">
        <v>1</v>
      </c>
      <c r="N2086" s="3" t="s">
        <v>84</v>
      </c>
      <c r="O2086" s="3" t="s">
        <v>3156</v>
      </c>
      <c r="P2086" s="3" t="s">
        <v>3156</v>
      </c>
      <c r="Q2086" s="3" t="s">
        <v>116</v>
      </c>
      <c r="R2086" s="3" t="s">
        <v>149</v>
      </c>
      <c r="S2086" s="3"/>
      <c r="T2086" s="2">
        <v>2072</v>
      </c>
      <c r="U2086" s="3" t="s">
        <v>31</v>
      </c>
      <c r="V2086" s="3"/>
      <c r="W2086" s="3" t="s">
        <v>39</v>
      </c>
      <c r="X2086" s="3" t="s">
        <v>40</v>
      </c>
      <c r="Y2086" s="3"/>
      <c r="Z2086" s="3">
        <v>4818</v>
      </c>
      <c r="AA2086" s="3" t="s">
        <v>316</v>
      </c>
    </row>
    <row r="2087" spans="1:27" x14ac:dyDescent="0.2">
      <c r="A2087" s="5">
        <v>4934</v>
      </c>
      <c r="B2087">
        <v>42738</v>
      </c>
      <c r="C2087" s="3"/>
      <c r="D2087" s="3" t="s">
        <v>3584</v>
      </c>
      <c r="E2087" s="3" t="s">
        <v>867</v>
      </c>
      <c r="F2087" s="3" t="s">
        <v>868</v>
      </c>
      <c r="G2087" s="3" t="s">
        <v>47</v>
      </c>
      <c r="H2087" s="3" t="s">
        <v>32</v>
      </c>
      <c r="I2087" s="3" t="s">
        <v>47</v>
      </c>
      <c r="J2087" s="3" t="s">
        <v>48</v>
      </c>
      <c r="K2087" s="3" t="s">
        <v>49</v>
      </c>
      <c r="L2087" s="3" t="s">
        <v>50</v>
      </c>
      <c r="M2087" t="b">
        <v>1</v>
      </c>
      <c r="N2087" s="3" t="s">
        <v>73</v>
      </c>
      <c r="O2087" s="3" t="s">
        <v>868</v>
      </c>
      <c r="P2087" s="3" t="s">
        <v>868</v>
      </c>
      <c r="Q2087" s="3" t="s">
        <v>116</v>
      </c>
      <c r="R2087" s="3" t="s">
        <v>116</v>
      </c>
      <c r="S2087" s="3"/>
      <c r="T2087" s="2">
        <v>2000</v>
      </c>
      <c r="U2087" s="3" t="s">
        <v>50</v>
      </c>
      <c r="V2087" s="3"/>
      <c r="W2087" s="3" t="s">
        <v>39</v>
      </c>
      <c r="X2087" s="3" t="s">
        <v>40</v>
      </c>
      <c r="Y2087" s="3"/>
      <c r="Z2087" s="3"/>
      <c r="AA2087" s="3" t="s">
        <v>41</v>
      </c>
    </row>
    <row r="2088" spans="1:27" x14ac:dyDescent="0.2">
      <c r="A2088" s="5">
        <v>4935</v>
      </c>
      <c r="B2088">
        <v>42763</v>
      </c>
      <c r="C2088" s="3"/>
      <c r="D2088" s="3" t="s">
        <v>3585</v>
      </c>
      <c r="E2088" s="3" t="s">
        <v>57</v>
      </c>
      <c r="F2088" s="3" t="s">
        <v>58</v>
      </c>
      <c r="G2088" s="3" t="s">
        <v>100</v>
      </c>
      <c r="H2088" s="3" t="s">
        <v>60</v>
      </c>
      <c r="I2088" s="3" t="s">
        <v>100</v>
      </c>
      <c r="J2088" s="3" t="s">
        <v>48</v>
      </c>
      <c r="K2088" s="3" t="s">
        <v>101</v>
      </c>
      <c r="L2088" s="3" t="s">
        <v>95</v>
      </c>
      <c r="M2088" t="b">
        <v>1</v>
      </c>
      <c r="N2088" s="3" t="s">
        <v>35</v>
      </c>
      <c r="O2088" s="3" t="s">
        <v>58</v>
      </c>
      <c r="P2088" s="3" t="s">
        <v>61</v>
      </c>
      <c r="Q2088" s="3" t="s">
        <v>62</v>
      </c>
      <c r="R2088" s="3" t="s">
        <v>63</v>
      </c>
      <c r="S2088" s="3" t="s">
        <v>3586</v>
      </c>
      <c r="T2088" s="2">
        <v>2072</v>
      </c>
      <c r="U2088" s="3" t="s">
        <v>31</v>
      </c>
      <c r="V2088" s="3" t="s">
        <v>1941</v>
      </c>
      <c r="W2088" s="3" t="s">
        <v>39</v>
      </c>
      <c r="X2088" s="3" t="s">
        <v>40</v>
      </c>
      <c r="Y2088" s="3" t="s">
        <v>1942</v>
      </c>
      <c r="Z2088" s="3"/>
      <c r="AA2088" s="3" t="s">
        <v>316</v>
      </c>
    </row>
    <row r="2089" spans="1:27" x14ac:dyDescent="0.2">
      <c r="A2089" s="5">
        <v>4936</v>
      </c>
      <c r="B2089">
        <v>42782</v>
      </c>
      <c r="C2089" s="3"/>
      <c r="D2089" s="3" t="s">
        <v>3587</v>
      </c>
      <c r="E2089" s="3" t="s">
        <v>66</v>
      </c>
      <c r="F2089" s="3" t="s">
        <v>67</v>
      </c>
      <c r="G2089" s="3" t="s">
        <v>47</v>
      </c>
      <c r="H2089" s="3" t="s">
        <v>32</v>
      </c>
      <c r="I2089" s="3" t="s">
        <v>47</v>
      </c>
      <c r="J2089" s="3" t="s">
        <v>48</v>
      </c>
      <c r="K2089" s="3" t="s">
        <v>49</v>
      </c>
      <c r="L2089" s="3" t="s">
        <v>50</v>
      </c>
      <c r="M2089" t="b">
        <v>1</v>
      </c>
      <c r="N2089" s="3" t="s">
        <v>35</v>
      </c>
      <c r="O2089" s="3" t="s">
        <v>67</v>
      </c>
      <c r="P2089" s="3" t="s">
        <v>67</v>
      </c>
      <c r="Q2089" s="3" t="s">
        <v>68</v>
      </c>
      <c r="R2089" s="3" t="s">
        <v>69</v>
      </c>
      <c r="S2089" s="3"/>
      <c r="T2089" s="2">
        <v>2000</v>
      </c>
      <c r="U2089" s="3" t="s">
        <v>50</v>
      </c>
      <c r="V2089" s="3"/>
      <c r="W2089" s="3" t="s">
        <v>39</v>
      </c>
      <c r="X2089" s="3" t="s">
        <v>40</v>
      </c>
      <c r="Y2089" s="3"/>
      <c r="Z2089" s="3"/>
      <c r="AA2089" s="3" t="s">
        <v>41</v>
      </c>
    </row>
    <row r="2090" spans="1:27" x14ac:dyDescent="0.2">
      <c r="A2090" s="5">
        <v>4937</v>
      </c>
      <c r="B2090">
        <v>42831</v>
      </c>
      <c r="C2090" s="3"/>
      <c r="D2090" s="3" t="s">
        <v>3588</v>
      </c>
      <c r="E2090" s="3" t="s">
        <v>78</v>
      </c>
      <c r="F2090" s="3" t="s">
        <v>273</v>
      </c>
      <c r="G2090" s="3" t="s">
        <v>93</v>
      </c>
      <c r="H2090" s="3" t="s">
        <v>32</v>
      </c>
      <c r="I2090" s="3" t="s">
        <v>93</v>
      </c>
      <c r="J2090" s="3" t="s">
        <v>48</v>
      </c>
      <c r="K2090" s="3" t="s">
        <v>94</v>
      </c>
      <c r="L2090" s="3" t="s">
        <v>95</v>
      </c>
      <c r="M2090" t="b">
        <v>1</v>
      </c>
      <c r="N2090" s="3" t="s">
        <v>84</v>
      </c>
      <c r="O2090" s="3" t="s">
        <v>273</v>
      </c>
      <c r="P2090" s="3" t="s">
        <v>868</v>
      </c>
      <c r="Q2090" s="3" t="s">
        <v>116</v>
      </c>
      <c r="R2090" s="3" t="s">
        <v>1665</v>
      </c>
      <c r="S2090" s="3"/>
      <c r="T2090" s="2">
        <v>4000</v>
      </c>
      <c r="U2090" s="3" t="s">
        <v>95</v>
      </c>
      <c r="V2090" s="3"/>
      <c r="W2090" s="3" t="s">
        <v>39</v>
      </c>
      <c r="X2090" s="3" t="s">
        <v>40</v>
      </c>
      <c r="Y2090" s="3"/>
      <c r="Z2090" s="3"/>
      <c r="AA2090" s="3" t="s">
        <v>41</v>
      </c>
    </row>
    <row r="2091" spans="1:27" x14ac:dyDescent="0.2">
      <c r="A2091" s="5">
        <v>4938</v>
      </c>
      <c r="B2091">
        <v>42886</v>
      </c>
      <c r="C2091" s="3"/>
      <c r="D2091" s="3" t="s">
        <v>3589</v>
      </c>
      <c r="E2091" s="3" t="s">
        <v>71</v>
      </c>
      <c r="F2091" s="3" t="s">
        <v>72</v>
      </c>
      <c r="G2091" s="3" t="s">
        <v>3519</v>
      </c>
      <c r="H2091" s="3" t="s">
        <v>256</v>
      </c>
      <c r="I2091" s="3" t="s">
        <v>3519</v>
      </c>
      <c r="J2091" s="3" t="s">
        <v>81</v>
      </c>
      <c r="K2091" s="3" t="s">
        <v>258</v>
      </c>
      <c r="L2091" s="3" t="s">
        <v>95</v>
      </c>
      <c r="M2091" t="b">
        <v>0</v>
      </c>
      <c r="N2091" s="3" t="s">
        <v>73</v>
      </c>
      <c r="O2091" s="3" t="s">
        <v>72</v>
      </c>
      <c r="P2091" s="3" t="s">
        <v>72</v>
      </c>
      <c r="Q2091" s="3" t="s">
        <v>36</v>
      </c>
      <c r="R2091" s="3" t="s">
        <v>74</v>
      </c>
      <c r="S2091" s="3"/>
      <c r="T2091" s="2">
        <v>4091</v>
      </c>
      <c r="U2091" s="3" t="s">
        <v>50</v>
      </c>
      <c r="V2091" s="3"/>
      <c r="W2091" s="3" t="s">
        <v>39</v>
      </c>
      <c r="X2091" s="3" t="s">
        <v>40</v>
      </c>
      <c r="Y2091" s="3"/>
      <c r="Z2091" s="3">
        <v>3884</v>
      </c>
      <c r="AA2091" s="3" t="s">
        <v>221</v>
      </c>
    </row>
    <row r="2092" spans="1:27" x14ac:dyDescent="0.2">
      <c r="A2092" s="5">
        <v>4939</v>
      </c>
      <c r="B2092">
        <v>42905</v>
      </c>
      <c r="C2092" s="3"/>
      <c r="D2092" s="3" t="s">
        <v>3590</v>
      </c>
      <c r="E2092" s="3" t="s">
        <v>71</v>
      </c>
      <c r="F2092" s="3" t="s">
        <v>72</v>
      </c>
      <c r="G2092" s="3" t="s">
        <v>3519</v>
      </c>
      <c r="H2092" s="3" t="s">
        <v>256</v>
      </c>
      <c r="I2092" s="3" t="s">
        <v>3519</v>
      </c>
      <c r="J2092" s="3" t="s">
        <v>81</v>
      </c>
      <c r="K2092" s="3" t="s">
        <v>258</v>
      </c>
      <c r="L2092" s="3" t="s">
        <v>95</v>
      </c>
      <c r="M2092" t="b">
        <v>1</v>
      </c>
      <c r="N2092" s="3" t="s">
        <v>73</v>
      </c>
      <c r="O2092" s="3" t="s">
        <v>72</v>
      </c>
      <c r="P2092" s="3" t="s">
        <v>72</v>
      </c>
      <c r="Q2092" s="3" t="s">
        <v>36</v>
      </c>
      <c r="R2092" s="3" t="s">
        <v>74</v>
      </c>
      <c r="S2092" s="3"/>
      <c r="T2092" s="2">
        <v>4091</v>
      </c>
      <c r="U2092" s="3" t="s">
        <v>50</v>
      </c>
      <c r="V2092" s="3"/>
      <c r="W2092" s="3" t="s">
        <v>39</v>
      </c>
      <c r="X2092" s="3" t="s">
        <v>40</v>
      </c>
      <c r="Y2092" s="3"/>
      <c r="Z2092" s="3">
        <v>4188</v>
      </c>
      <c r="AA2092" s="3" t="s">
        <v>3521</v>
      </c>
    </row>
    <row r="2093" spans="1:27" x14ac:dyDescent="0.2">
      <c r="A2093" s="5">
        <v>4940</v>
      </c>
      <c r="B2093">
        <v>42906</v>
      </c>
      <c r="C2093" s="3"/>
      <c r="D2093" s="3" t="s">
        <v>3591</v>
      </c>
      <c r="E2093" s="3" t="s">
        <v>71</v>
      </c>
      <c r="F2093" s="3" t="s">
        <v>72</v>
      </c>
      <c r="G2093" s="3" t="s">
        <v>3519</v>
      </c>
      <c r="H2093" s="3" t="s">
        <v>256</v>
      </c>
      <c r="I2093" s="3" t="s">
        <v>3519</v>
      </c>
      <c r="J2093" s="3" t="s">
        <v>81</v>
      </c>
      <c r="K2093" s="3" t="s">
        <v>258</v>
      </c>
      <c r="L2093" s="3" t="s">
        <v>95</v>
      </c>
      <c r="M2093" t="b">
        <v>0</v>
      </c>
      <c r="N2093" s="3" t="s">
        <v>73</v>
      </c>
      <c r="O2093" s="3" t="s">
        <v>72</v>
      </c>
      <c r="P2093" s="3" t="s">
        <v>72</v>
      </c>
      <c r="Q2093" s="3" t="s">
        <v>36</v>
      </c>
      <c r="R2093" s="3" t="s">
        <v>74</v>
      </c>
      <c r="S2093" s="3"/>
      <c r="T2093" s="2">
        <v>4091</v>
      </c>
      <c r="U2093" s="3" t="s">
        <v>50</v>
      </c>
      <c r="V2093" s="3"/>
      <c r="W2093" s="3" t="s">
        <v>39</v>
      </c>
      <c r="X2093" s="3" t="s">
        <v>40</v>
      </c>
      <c r="Y2093" s="3"/>
      <c r="Z2093" s="3">
        <v>4188</v>
      </c>
      <c r="AA2093" s="3" t="s">
        <v>3521</v>
      </c>
    </row>
    <row r="2094" spans="1:27" x14ac:dyDescent="0.2">
      <c r="A2094" s="5">
        <v>4941</v>
      </c>
      <c r="B2094">
        <v>42909</v>
      </c>
      <c r="C2094" s="3"/>
      <c r="D2094" s="3" t="s">
        <v>3592</v>
      </c>
      <c r="E2094" s="3" t="s">
        <v>71</v>
      </c>
      <c r="F2094" s="3" t="s">
        <v>72</v>
      </c>
      <c r="G2094" s="3" t="s">
        <v>3519</v>
      </c>
      <c r="H2094" s="3" t="s">
        <v>256</v>
      </c>
      <c r="I2094" s="3" t="s">
        <v>3519</v>
      </c>
      <c r="J2094" s="3" t="s">
        <v>81</v>
      </c>
      <c r="K2094" s="3" t="s">
        <v>258</v>
      </c>
      <c r="L2094" s="3" t="s">
        <v>95</v>
      </c>
      <c r="M2094" t="b">
        <v>0</v>
      </c>
      <c r="N2094" s="3" t="s">
        <v>73</v>
      </c>
      <c r="O2094" s="3" t="s">
        <v>72</v>
      </c>
      <c r="P2094" s="3" t="s">
        <v>72</v>
      </c>
      <c r="Q2094" s="3" t="s">
        <v>36</v>
      </c>
      <c r="R2094" s="3" t="s">
        <v>74</v>
      </c>
      <c r="S2094" s="3"/>
      <c r="T2094" s="2">
        <v>4091</v>
      </c>
      <c r="U2094" s="3" t="s">
        <v>50</v>
      </c>
      <c r="V2094" s="3"/>
      <c r="W2094" s="3" t="s">
        <v>39</v>
      </c>
      <c r="X2094" s="3" t="s">
        <v>40</v>
      </c>
      <c r="Y2094" s="3"/>
      <c r="Z2094" s="3">
        <v>6078</v>
      </c>
      <c r="AA2094" s="3" t="s">
        <v>546</v>
      </c>
    </row>
    <row r="2095" spans="1:27" x14ac:dyDescent="0.2">
      <c r="A2095" s="5">
        <v>4942</v>
      </c>
      <c r="B2095">
        <v>42920</v>
      </c>
      <c r="C2095" s="3"/>
      <c r="D2095" s="3" t="s">
        <v>3593</v>
      </c>
      <c r="E2095" s="3" t="s">
        <v>71</v>
      </c>
      <c r="F2095" s="3" t="s">
        <v>72</v>
      </c>
      <c r="G2095" s="3" t="s">
        <v>3519</v>
      </c>
      <c r="H2095" s="3" t="s">
        <v>256</v>
      </c>
      <c r="I2095" s="3" t="s">
        <v>3519</v>
      </c>
      <c r="J2095" s="3" t="s">
        <v>81</v>
      </c>
      <c r="K2095" s="3" t="s">
        <v>258</v>
      </c>
      <c r="L2095" s="3" t="s">
        <v>95</v>
      </c>
      <c r="M2095" t="b">
        <v>0</v>
      </c>
      <c r="N2095" s="3" t="s">
        <v>73</v>
      </c>
      <c r="O2095" s="3" t="s">
        <v>72</v>
      </c>
      <c r="P2095" s="3" t="s">
        <v>72</v>
      </c>
      <c r="Q2095" s="3" t="s">
        <v>36</v>
      </c>
      <c r="R2095" s="3" t="s">
        <v>74</v>
      </c>
      <c r="S2095" s="3"/>
      <c r="T2095" s="2">
        <v>4091</v>
      </c>
      <c r="U2095" s="3" t="s">
        <v>50</v>
      </c>
      <c r="V2095" s="3"/>
      <c r="W2095" s="3" t="s">
        <v>39</v>
      </c>
      <c r="X2095" s="3" t="s">
        <v>40</v>
      </c>
      <c r="Y2095" s="3"/>
      <c r="Z2095" s="3">
        <v>6081</v>
      </c>
      <c r="AA2095" s="3" t="s">
        <v>221</v>
      </c>
    </row>
    <row r="2096" spans="1:27" x14ac:dyDescent="0.2">
      <c r="A2096" s="5">
        <v>4943</v>
      </c>
      <c r="B2096">
        <v>42940</v>
      </c>
      <c r="C2096" s="3"/>
      <c r="D2096" s="3" t="s">
        <v>3333</v>
      </c>
      <c r="E2096" s="3" t="s">
        <v>1762</v>
      </c>
      <c r="F2096" s="3" t="s">
        <v>1762</v>
      </c>
      <c r="G2096" s="3" t="s">
        <v>3332</v>
      </c>
      <c r="H2096" s="3" t="s">
        <v>3234</v>
      </c>
      <c r="I2096" s="3" t="s">
        <v>3332</v>
      </c>
      <c r="J2096" s="3" t="s">
        <v>31</v>
      </c>
      <c r="K2096" s="3" t="s">
        <v>3594</v>
      </c>
      <c r="L2096" s="3" t="s">
        <v>31</v>
      </c>
      <c r="M2096" t="b">
        <v>0</v>
      </c>
      <c r="N2096" s="3" t="s">
        <v>35</v>
      </c>
      <c r="O2096" s="3" t="s">
        <v>1762</v>
      </c>
      <c r="P2096" s="3" t="s">
        <v>1762</v>
      </c>
      <c r="Q2096" s="3" t="s">
        <v>1767</v>
      </c>
      <c r="R2096" s="3" t="s">
        <v>1768</v>
      </c>
      <c r="S2096" s="3" t="s">
        <v>3333</v>
      </c>
      <c r="T2096" s="2">
        <v>2072</v>
      </c>
      <c r="U2096" s="3" t="s">
        <v>1769</v>
      </c>
      <c r="V2096" s="3" t="s">
        <v>3334</v>
      </c>
      <c r="W2096" s="3" t="s">
        <v>39</v>
      </c>
      <c r="X2096" s="3" t="s">
        <v>40</v>
      </c>
      <c r="Y2096" s="3"/>
      <c r="Z2096" s="3"/>
      <c r="AA2096" s="3" t="s">
        <v>1784</v>
      </c>
    </row>
    <row r="2097" spans="1:27" x14ac:dyDescent="0.2">
      <c r="A2097" s="5">
        <v>4944</v>
      </c>
      <c r="B2097">
        <v>42794</v>
      </c>
      <c r="C2097" s="3"/>
      <c r="D2097" s="3" t="s">
        <v>3595</v>
      </c>
      <c r="E2097" s="3" t="s">
        <v>57</v>
      </c>
      <c r="F2097" s="3" t="s">
        <v>58</v>
      </c>
      <c r="G2097" s="3" t="s">
        <v>31</v>
      </c>
      <c r="H2097" s="3" t="s">
        <v>60</v>
      </c>
      <c r="I2097" s="3" t="s">
        <v>57</v>
      </c>
      <c r="J2097" s="3" t="s">
        <v>31</v>
      </c>
      <c r="K2097" s="3" t="s">
        <v>34</v>
      </c>
      <c r="L2097" s="3" t="s">
        <v>31</v>
      </c>
      <c r="M2097" t="b">
        <v>1</v>
      </c>
      <c r="N2097" s="3" t="s">
        <v>35</v>
      </c>
      <c r="O2097" s="3" t="s">
        <v>58</v>
      </c>
      <c r="P2097" s="3" t="s">
        <v>61</v>
      </c>
      <c r="Q2097" s="3" t="s">
        <v>62</v>
      </c>
      <c r="R2097" s="3" t="s">
        <v>63</v>
      </c>
      <c r="S2097" s="3" t="s">
        <v>1940</v>
      </c>
      <c r="T2097" s="2">
        <v>2072</v>
      </c>
      <c r="U2097" s="3" t="s">
        <v>31</v>
      </c>
      <c r="V2097" s="3" t="s">
        <v>1941</v>
      </c>
      <c r="W2097" s="3" t="s">
        <v>39</v>
      </c>
      <c r="X2097" s="3" t="s">
        <v>40</v>
      </c>
      <c r="Y2097" s="3" t="s">
        <v>1942</v>
      </c>
      <c r="Z2097" s="3"/>
      <c r="AA2097" s="3" t="s">
        <v>41</v>
      </c>
    </row>
    <row r="2098" spans="1:27" x14ac:dyDescent="0.2">
      <c r="A2098" s="5">
        <v>4945</v>
      </c>
      <c r="B2098">
        <v>42800</v>
      </c>
      <c r="C2098" s="3"/>
      <c r="D2098" s="3" t="s">
        <v>3596</v>
      </c>
      <c r="E2098" s="3" t="s">
        <v>57</v>
      </c>
      <c r="F2098" s="3" t="s">
        <v>58</v>
      </c>
      <c r="G2098" s="3" t="s">
        <v>31</v>
      </c>
      <c r="H2098" s="3" t="s">
        <v>60</v>
      </c>
      <c r="I2098" s="3" t="s">
        <v>57</v>
      </c>
      <c r="J2098" s="3" t="s">
        <v>31</v>
      </c>
      <c r="K2098" s="3" t="s">
        <v>34</v>
      </c>
      <c r="L2098" s="3" t="s">
        <v>31</v>
      </c>
      <c r="M2098" t="b">
        <v>1</v>
      </c>
      <c r="N2098" s="3" t="s">
        <v>35</v>
      </c>
      <c r="O2098" s="3" t="s">
        <v>58</v>
      </c>
      <c r="P2098" s="3" t="s">
        <v>61</v>
      </c>
      <c r="Q2098" s="3" t="s">
        <v>62</v>
      </c>
      <c r="R2098" s="3" t="s">
        <v>63</v>
      </c>
      <c r="S2098" s="3" t="s">
        <v>1940</v>
      </c>
      <c r="T2098" s="2">
        <v>2072</v>
      </c>
      <c r="U2098" s="3" t="s">
        <v>31</v>
      </c>
      <c r="V2098" s="3" t="s">
        <v>1941</v>
      </c>
      <c r="W2098" s="3" t="s">
        <v>39</v>
      </c>
      <c r="X2098" s="3" t="s">
        <v>40</v>
      </c>
      <c r="Y2098" s="3" t="s">
        <v>1942</v>
      </c>
      <c r="Z2098" s="3"/>
      <c r="AA2098" s="3" t="s">
        <v>41</v>
      </c>
    </row>
    <row r="2099" spans="1:27" x14ac:dyDescent="0.2">
      <c r="A2099" s="5">
        <v>4946</v>
      </c>
      <c r="B2099">
        <v>42894</v>
      </c>
      <c r="C2099" s="3"/>
      <c r="D2099" s="3" t="s">
        <v>3597</v>
      </c>
      <c r="E2099" s="3" t="s">
        <v>57</v>
      </c>
      <c r="F2099" s="3" t="s">
        <v>58</v>
      </c>
      <c r="G2099" s="3" t="s">
        <v>115</v>
      </c>
      <c r="H2099" s="3" t="s">
        <v>60</v>
      </c>
      <c r="I2099" s="3" t="s">
        <v>57</v>
      </c>
      <c r="J2099" s="3" t="s">
        <v>31</v>
      </c>
      <c r="K2099" s="3" t="s">
        <v>34</v>
      </c>
      <c r="L2099" s="3" t="s">
        <v>31</v>
      </c>
      <c r="M2099" t="b">
        <v>1</v>
      </c>
      <c r="N2099" s="3" t="s">
        <v>35</v>
      </c>
      <c r="O2099" s="3" t="s">
        <v>58</v>
      </c>
      <c r="P2099" s="3" t="s">
        <v>61</v>
      </c>
      <c r="Q2099" s="3" t="s">
        <v>62</v>
      </c>
      <c r="R2099" s="3" t="s">
        <v>63</v>
      </c>
      <c r="S2099" s="3" t="s">
        <v>1940</v>
      </c>
      <c r="T2099" s="2">
        <v>2072</v>
      </c>
      <c r="U2099" s="3" t="s">
        <v>115</v>
      </c>
      <c r="V2099" s="3" t="s">
        <v>1941</v>
      </c>
      <c r="W2099" s="3" t="s">
        <v>39</v>
      </c>
      <c r="X2099" s="3" t="s">
        <v>40</v>
      </c>
      <c r="Y2099" s="3" t="s">
        <v>1942</v>
      </c>
      <c r="Z2099" s="3"/>
      <c r="AA2099" s="3" t="s">
        <v>41</v>
      </c>
    </row>
    <row r="2100" spans="1:27" x14ac:dyDescent="0.2">
      <c r="A2100" s="5">
        <v>4947</v>
      </c>
      <c r="C2100" s="3"/>
      <c r="D2100" s="3" t="s">
        <v>3598</v>
      </c>
      <c r="E2100" s="3" t="s">
        <v>240</v>
      </c>
      <c r="F2100" s="3" t="s">
        <v>241</v>
      </c>
      <c r="G2100" s="3" t="s">
        <v>242</v>
      </c>
      <c r="H2100" s="3" t="s">
        <v>32</v>
      </c>
      <c r="I2100" s="3" t="s">
        <v>242</v>
      </c>
      <c r="J2100" s="3" t="s">
        <v>48</v>
      </c>
      <c r="K2100" s="3" t="s">
        <v>243</v>
      </c>
      <c r="L2100" s="3" t="s">
        <v>244</v>
      </c>
      <c r="M2100" t="b">
        <v>1</v>
      </c>
      <c r="N2100" s="3" t="s">
        <v>139</v>
      </c>
      <c r="O2100" s="3" t="s">
        <v>241</v>
      </c>
      <c r="P2100" s="3" t="s">
        <v>241</v>
      </c>
      <c r="Q2100" s="3" t="s">
        <v>36</v>
      </c>
      <c r="R2100" s="3" t="s">
        <v>54</v>
      </c>
      <c r="S2100" s="3" t="s">
        <v>3311</v>
      </c>
      <c r="T2100" s="2"/>
      <c r="U2100" s="3" t="s">
        <v>244</v>
      </c>
      <c r="V2100" s="3"/>
      <c r="W2100" s="3" t="s">
        <v>39</v>
      </c>
      <c r="X2100" s="3" t="s">
        <v>40</v>
      </c>
      <c r="Y2100" s="3"/>
      <c r="Z2100" s="3"/>
      <c r="AA2100" s="3" t="s">
        <v>41</v>
      </c>
    </row>
    <row r="2101" spans="1:27" x14ac:dyDescent="0.2">
      <c r="A2101" s="5">
        <v>4948</v>
      </c>
      <c r="B2101">
        <v>43477</v>
      </c>
      <c r="C2101" s="3" t="s">
        <v>3599</v>
      </c>
      <c r="D2101" s="3" t="s">
        <v>3600</v>
      </c>
      <c r="E2101" s="3" t="s">
        <v>240</v>
      </c>
      <c r="F2101" s="3" t="s">
        <v>3601</v>
      </c>
      <c r="G2101" s="3" t="s">
        <v>242</v>
      </c>
      <c r="H2101" s="3" t="s">
        <v>32</v>
      </c>
      <c r="I2101" s="3" t="s">
        <v>242</v>
      </c>
      <c r="J2101" s="3" t="s">
        <v>48</v>
      </c>
      <c r="K2101" s="3" t="s">
        <v>243</v>
      </c>
      <c r="L2101" s="3" t="s">
        <v>244</v>
      </c>
      <c r="M2101" t="b">
        <v>0</v>
      </c>
      <c r="N2101" s="3" t="s">
        <v>139</v>
      </c>
      <c r="O2101" s="3" t="s">
        <v>3601</v>
      </c>
      <c r="P2101" s="3" t="s">
        <v>3601</v>
      </c>
      <c r="Q2101" s="3" t="s">
        <v>116</v>
      </c>
      <c r="R2101" s="3" t="s">
        <v>116</v>
      </c>
      <c r="S2101" s="3"/>
      <c r="T2101" s="2">
        <v>8016</v>
      </c>
      <c r="U2101" s="3" t="s">
        <v>244</v>
      </c>
      <c r="V2101" s="3"/>
      <c r="W2101" s="3" t="s">
        <v>39</v>
      </c>
      <c r="X2101" s="3" t="s">
        <v>40</v>
      </c>
      <c r="Y2101" s="3"/>
      <c r="Z2101" s="3">
        <v>2558</v>
      </c>
      <c r="AA2101" s="3" t="s">
        <v>221</v>
      </c>
    </row>
    <row r="2102" spans="1:27" x14ac:dyDescent="0.2">
      <c r="A2102" s="5">
        <v>4949</v>
      </c>
      <c r="B2102">
        <v>43508</v>
      </c>
      <c r="C2102" s="3" t="s">
        <v>3602</v>
      </c>
      <c r="D2102" s="3" t="s">
        <v>3603</v>
      </c>
      <c r="E2102" s="3" t="s">
        <v>240</v>
      </c>
      <c r="F2102" s="3" t="s">
        <v>3601</v>
      </c>
      <c r="G2102" s="3" t="s">
        <v>242</v>
      </c>
      <c r="H2102" s="3" t="s">
        <v>32</v>
      </c>
      <c r="I2102" s="3" t="s">
        <v>242</v>
      </c>
      <c r="J2102" s="3" t="s">
        <v>48</v>
      </c>
      <c r="K2102" s="3" t="s">
        <v>243</v>
      </c>
      <c r="L2102" s="3" t="s">
        <v>244</v>
      </c>
      <c r="M2102" t="b">
        <v>1</v>
      </c>
      <c r="N2102" s="3" t="s">
        <v>139</v>
      </c>
      <c r="O2102" s="3" t="s">
        <v>3601</v>
      </c>
      <c r="P2102" s="3" t="s">
        <v>3601</v>
      </c>
      <c r="Q2102" s="3" t="s">
        <v>116</v>
      </c>
      <c r="R2102" s="3" t="s">
        <v>116</v>
      </c>
      <c r="S2102" s="3"/>
      <c r="T2102" s="2">
        <v>8016</v>
      </c>
      <c r="U2102" s="3" t="s">
        <v>244</v>
      </c>
      <c r="V2102" s="3"/>
      <c r="W2102" s="3" t="s">
        <v>39</v>
      </c>
      <c r="X2102" s="3" t="s">
        <v>40</v>
      </c>
      <c r="Y2102" s="3"/>
      <c r="Z2102" s="3">
        <v>4420</v>
      </c>
      <c r="AA2102" s="3" t="s">
        <v>316</v>
      </c>
    </row>
    <row r="2103" spans="1:27" x14ac:dyDescent="0.2">
      <c r="A2103" s="5">
        <v>4950</v>
      </c>
      <c r="B2103">
        <v>43580</v>
      </c>
      <c r="C2103" s="3" t="s">
        <v>3604</v>
      </c>
      <c r="D2103" s="3" t="s">
        <v>3605</v>
      </c>
      <c r="E2103" s="3" t="s">
        <v>240</v>
      </c>
      <c r="F2103" s="3" t="s">
        <v>241</v>
      </c>
      <c r="G2103" s="3" t="s">
        <v>242</v>
      </c>
      <c r="H2103" s="3" t="s">
        <v>32</v>
      </c>
      <c r="I2103" s="3" t="s">
        <v>242</v>
      </c>
      <c r="J2103" s="3" t="s">
        <v>48</v>
      </c>
      <c r="K2103" s="3" t="s">
        <v>243</v>
      </c>
      <c r="L2103" s="3" t="s">
        <v>244</v>
      </c>
      <c r="M2103" t="b">
        <v>1</v>
      </c>
      <c r="N2103" s="3" t="s">
        <v>139</v>
      </c>
      <c r="O2103" s="3" t="s">
        <v>241</v>
      </c>
      <c r="P2103" s="3" t="s">
        <v>241</v>
      </c>
      <c r="Q2103" s="3" t="s">
        <v>36</v>
      </c>
      <c r="R2103" s="3" t="s">
        <v>54</v>
      </c>
      <c r="S2103" s="3"/>
      <c r="T2103" s="2">
        <v>8016</v>
      </c>
      <c r="U2103" s="3" t="s">
        <v>244</v>
      </c>
      <c r="V2103" s="3"/>
      <c r="W2103" s="3" t="s">
        <v>39</v>
      </c>
      <c r="X2103" s="3" t="s">
        <v>40</v>
      </c>
      <c r="Y2103" s="3"/>
      <c r="Z2103" s="3">
        <v>5090</v>
      </c>
      <c r="AA2103" s="3" t="s">
        <v>316</v>
      </c>
    </row>
    <row r="2104" spans="1:27" x14ac:dyDescent="0.2">
      <c r="A2104" s="5">
        <v>4951</v>
      </c>
      <c r="C2104" s="3" t="s">
        <v>3606</v>
      </c>
      <c r="D2104" s="3" t="s">
        <v>3607</v>
      </c>
      <c r="E2104" s="3" t="s">
        <v>240</v>
      </c>
      <c r="F2104" s="3" t="s">
        <v>241</v>
      </c>
      <c r="G2104" s="3" t="s">
        <v>242</v>
      </c>
      <c r="H2104" s="3" t="s">
        <v>32</v>
      </c>
      <c r="I2104" s="3" t="s">
        <v>242</v>
      </c>
      <c r="J2104" s="3" t="s">
        <v>48</v>
      </c>
      <c r="K2104" s="3" t="s">
        <v>243</v>
      </c>
      <c r="L2104" s="3" t="s">
        <v>244</v>
      </c>
      <c r="M2104" t="b">
        <v>1</v>
      </c>
      <c r="N2104" s="3" t="s">
        <v>139</v>
      </c>
      <c r="O2104" s="3" t="s">
        <v>241</v>
      </c>
      <c r="P2104" s="3" t="s">
        <v>241</v>
      </c>
      <c r="Q2104" s="3" t="s">
        <v>36</v>
      </c>
      <c r="R2104" s="3" t="s">
        <v>54</v>
      </c>
      <c r="S2104" s="3"/>
      <c r="T2104" s="2"/>
      <c r="U2104" s="3" t="s">
        <v>244</v>
      </c>
      <c r="V2104" s="3"/>
      <c r="W2104" s="3" t="s">
        <v>39</v>
      </c>
      <c r="X2104" s="3" t="s">
        <v>40</v>
      </c>
      <c r="Y2104" s="3"/>
      <c r="Z2104" s="3">
        <v>2248</v>
      </c>
      <c r="AA2104" s="3" t="s">
        <v>639</v>
      </c>
    </row>
    <row r="2105" spans="1:27" x14ac:dyDescent="0.2">
      <c r="A2105" s="5">
        <v>4952</v>
      </c>
      <c r="B2105">
        <v>43640</v>
      </c>
      <c r="C2105" s="3" t="s">
        <v>3608</v>
      </c>
      <c r="D2105" s="3" t="s">
        <v>3609</v>
      </c>
      <c r="E2105" s="3" t="s">
        <v>240</v>
      </c>
      <c r="F2105" s="3" t="s">
        <v>241</v>
      </c>
      <c r="G2105" s="3" t="s">
        <v>242</v>
      </c>
      <c r="H2105" s="3" t="s">
        <v>32</v>
      </c>
      <c r="I2105" s="3" t="s">
        <v>242</v>
      </c>
      <c r="J2105" s="3" t="s">
        <v>48</v>
      </c>
      <c r="K2105" s="3" t="s">
        <v>243</v>
      </c>
      <c r="L2105" s="3" t="s">
        <v>244</v>
      </c>
      <c r="M2105" t="b">
        <v>0</v>
      </c>
      <c r="N2105" s="3" t="s">
        <v>139</v>
      </c>
      <c r="O2105" s="3" t="s">
        <v>241</v>
      </c>
      <c r="P2105" s="3" t="s">
        <v>241</v>
      </c>
      <c r="Q2105" s="3" t="s">
        <v>36</v>
      </c>
      <c r="R2105" s="3" t="s">
        <v>54</v>
      </c>
      <c r="S2105" s="3"/>
      <c r="T2105" s="2">
        <v>8016</v>
      </c>
      <c r="U2105" s="3" t="s">
        <v>244</v>
      </c>
      <c r="V2105" s="3"/>
      <c r="W2105" s="3" t="s">
        <v>39</v>
      </c>
      <c r="X2105" s="3" t="s">
        <v>40</v>
      </c>
      <c r="Y2105" s="3"/>
      <c r="Z2105" s="3">
        <v>5352</v>
      </c>
      <c r="AA2105" s="3" t="s">
        <v>221</v>
      </c>
    </row>
    <row r="2106" spans="1:27" x14ac:dyDescent="0.2">
      <c r="A2106" s="5">
        <v>4953</v>
      </c>
      <c r="C2106" s="3" t="s">
        <v>3610</v>
      </c>
      <c r="D2106" s="3" t="s">
        <v>3611</v>
      </c>
      <c r="E2106" s="3" t="s">
        <v>240</v>
      </c>
      <c r="F2106" s="3" t="s">
        <v>241</v>
      </c>
      <c r="G2106" s="3" t="s">
        <v>242</v>
      </c>
      <c r="H2106" s="3" t="s">
        <v>32</v>
      </c>
      <c r="I2106" s="3" t="s">
        <v>242</v>
      </c>
      <c r="J2106" s="3" t="s">
        <v>48</v>
      </c>
      <c r="K2106" s="3" t="s">
        <v>243</v>
      </c>
      <c r="L2106" s="3" t="s">
        <v>244</v>
      </c>
      <c r="M2106" t="b">
        <v>1</v>
      </c>
      <c r="N2106" s="3" t="s">
        <v>139</v>
      </c>
      <c r="O2106" s="3" t="s">
        <v>241</v>
      </c>
      <c r="P2106" s="3" t="s">
        <v>241</v>
      </c>
      <c r="Q2106" s="3" t="s">
        <v>36</v>
      </c>
      <c r="R2106" s="3" t="s">
        <v>54</v>
      </c>
      <c r="S2106" s="3"/>
      <c r="T2106" s="2"/>
      <c r="U2106" s="3" t="s">
        <v>244</v>
      </c>
      <c r="V2106" s="3"/>
      <c r="W2106" s="3" t="s">
        <v>39</v>
      </c>
      <c r="X2106" s="3" t="s">
        <v>40</v>
      </c>
      <c r="Y2106" s="3"/>
      <c r="Z2106" s="3">
        <v>4405</v>
      </c>
      <c r="AA2106" s="3" t="s">
        <v>639</v>
      </c>
    </row>
    <row r="2107" spans="1:27" x14ac:dyDescent="0.2">
      <c r="A2107" s="5">
        <v>4954</v>
      </c>
      <c r="C2107" s="3" t="s">
        <v>3612</v>
      </c>
      <c r="D2107" s="3" t="s">
        <v>3613</v>
      </c>
      <c r="E2107" s="3" t="s">
        <v>240</v>
      </c>
      <c r="F2107" s="3" t="s">
        <v>241</v>
      </c>
      <c r="G2107" s="3" t="s">
        <v>242</v>
      </c>
      <c r="H2107" s="3" t="s">
        <v>32</v>
      </c>
      <c r="I2107" s="3" t="s">
        <v>242</v>
      </c>
      <c r="J2107" s="3" t="s">
        <v>48</v>
      </c>
      <c r="K2107" s="3" t="s">
        <v>243</v>
      </c>
      <c r="L2107" s="3" t="s">
        <v>244</v>
      </c>
      <c r="M2107" t="b">
        <v>1</v>
      </c>
      <c r="N2107" s="3" t="s">
        <v>139</v>
      </c>
      <c r="O2107" s="3" t="s">
        <v>241</v>
      </c>
      <c r="P2107" s="3" t="s">
        <v>241</v>
      </c>
      <c r="Q2107" s="3" t="s">
        <v>36</v>
      </c>
      <c r="R2107" s="3" t="s">
        <v>54</v>
      </c>
      <c r="S2107" s="3"/>
      <c r="T2107" s="2"/>
      <c r="U2107" s="3" t="s">
        <v>244</v>
      </c>
      <c r="V2107" s="3"/>
      <c r="W2107" s="3" t="s">
        <v>39</v>
      </c>
      <c r="X2107" s="3" t="s">
        <v>40</v>
      </c>
      <c r="Y2107" s="3"/>
      <c r="Z2107" s="3">
        <v>4408</v>
      </c>
      <c r="AA2107" s="3" t="s">
        <v>639</v>
      </c>
    </row>
    <row r="2108" spans="1:27" x14ac:dyDescent="0.2">
      <c r="A2108" s="5">
        <v>4955</v>
      </c>
      <c r="C2108" s="3" t="s">
        <v>3614</v>
      </c>
      <c r="D2108" s="3" t="s">
        <v>3615</v>
      </c>
      <c r="E2108" s="3" t="s">
        <v>240</v>
      </c>
      <c r="F2108" s="3" t="s">
        <v>241</v>
      </c>
      <c r="G2108" s="3" t="s">
        <v>242</v>
      </c>
      <c r="H2108" s="3" t="s">
        <v>32</v>
      </c>
      <c r="I2108" s="3" t="s">
        <v>242</v>
      </c>
      <c r="J2108" s="3" t="s">
        <v>48</v>
      </c>
      <c r="K2108" s="3" t="s">
        <v>243</v>
      </c>
      <c r="L2108" s="3" t="s">
        <v>244</v>
      </c>
      <c r="M2108" t="b">
        <v>1</v>
      </c>
      <c r="N2108" s="3" t="s">
        <v>139</v>
      </c>
      <c r="O2108" s="3" t="s">
        <v>241</v>
      </c>
      <c r="P2108" s="3" t="s">
        <v>241</v>
      </c>
      <c r="Q2108" s="3" t="s">
        <v>36</v>
      </c>
      <c r="R2108" s="3" t="s">
        <v>54</v>
      </c>
      <c r="S2108" s="3"/>
      <c r="T2108" s="2"/>
      <c r="U2108" s="3" t="s">
        <v>244</v>
      </c>
      <c r="V2108" s="3"/>
      <c r="W2108" s="3" t="s">
        <v>39</v>
      </c>
      <c r="X2108" s="3" t="s">
        <v>40</v>
      </c>
      <c r="Y2108" s="3"/>
      <c r="Z2108" s="3">
        <v>4735</v>
      </c>
      <c r="AA2108" s="3" t="s">
        <v>639</v>
      </c>
    </row>
    <row r="2109" spans="1:27" x14ac:dyDescent="0.2">
      <c r="A2109" s="5">
        <v>4956</v>
      </c>
      <c r="C2109" s="3"/>
      <c r="D2109" s="3" t="s">
        <v>3616</v>
      </c>
      <c r="E2109" s="3" t="s">
        <v>240</v>
      </c>
      <c r="F2109" s="3" t="s">
        <v>241</v>
      </c>
      <c r="G2109" s="3" t="s">
        <v>242</v>
      </c>
      <c r="H2109" s="3" t="s">
        <v>32</v>
      </c>
      <c r="I2109" s="3" t="s">
        <v>242</v>
      </c>
      <c r="J2109" s="3" t="s">
        <v>48</v>
      </c>
      <c r="K2109" s="3" t="s">
        <v>243</v>
      </c>
      <c r="L2109" s="3" t="s">
        <v>244</v>
      </c>
      <c r="M2109" t="b">
        <v>1</v>
      </c>
      <c r="N2109" s="3" t="s">
        <v>139</v>
      </c>
      <c r="O2109" s="3" t="s">
        <v>241</v>
      </c>
      <c r="P2109" s="3" t="s">
        <v>241</v>
      </c>
      <c r="Q2109" s="3" t="s">
        <v>36</v>
      </c>
      <c r="R2109" s="3" t="s">
        <v>54</v>
      </c>
      <c r="S2109" s="3"/>
      <c r="T2109" s="2"/>
      <c r="U2109" s="3" t="s">
        <v>244</v>
      </c>
      <c r="V2109" s="3"/>
      <c r="W2109" s="3" t="s">
        <v>39</v>
      </c>
      <c r="X2109" s="3" t="s">
        <v>40</v>
      </c>
      <c r="Y2109" s="3"/>
      <c r="Z2109" s="3"/>
      <c r="AA2109" s="3" t="s">
        <v>41</v>
      </c>
    </row>
    <row r="2110" spans="1:27" x14ac:dyDescent="0.2">
      <c r="A2110" s="5">
        <v>4957</v>
      </c>
      <c r="B2110">
        <v>43203</v>
      </c>
      <c r="C2110" s="3" t="s">
        <v>3617</v>
      </c>
      <c r="D2110" s="3" t="s">
        <v>3618</v>
      </c>
      <c r="E2110" s="3" t="s">
        <v>174</v>
      </c>
      <c r="F2110" s="3" t="s">
        <v>881</v>
      </c>
      <c r="G2110" s="3" t="s">
        <v>1576</v>
      </c>
      <c r="H2110" s="3" t="s">
        <v>32</v>
      </c>
      <c r="I2110" s="3" t="s">
        <v>1576</v>
      </c>
      <c r="J2110" s="3" t="s">
        <v>81</v>
      </c>
      <c r="K2110" s="3" t="s">
        <v>82</v>
      </c>
      <c r="L2110" s="3" t="s">
        <v>83</v>
      </c>
      <c r="M2110" t="b">
        <v>1</v>
      </c>
      <c r="N2110" s="3" t="s">
        <v>84</v>
      </c>
      <c r="O2110" s="3" t="s">
        <v>881</v>
      </c>
      <c r="P2110" s="3" t="s">
        <v>881</v>
      </c>
      <c r="Q2110" s="3" t="s">
        <v>81</v>
      </c>
      <c r="R2110" s="3" t="s">
        <v>882</v>
      </c>
      <c r="S2110" s="3"/>
      <c r="T2110" s="2"/>
      <c r="U2110" s="3" t="s">
        <v>83</v>
      </c>
      <c r="V2110" s="3"/>
      <c r="W2110" s="3" t="s">
        <v>39</v>
      </c>
      <c r="X2110" s="3" t="s">
        <v>40</v>
      </c>
      <c r="Y2110" s="3"/>
      <c r="Z2110" s="3">
        <v>4803</v>
      </c>
      <c r="AA2110" s="3" t="s">
        <v>221</v>
      </c>
    </row>
    <row r="2111" spans="1:27" x14ac:dyDescent="0.2">
      <c r="A2111" s="5">
        <v>4958</v>
      </c>
      <c r="C2111" s="3" t="s">
        <v>3619</v>
      </c>
      <c r="D2111" s="3" t="s">
        <v>3620</v>
      </c>
      <c r="E2111" s="3" t="s">
        <v>78</v>
      </c>
      <c r="F2111" s="3" t="s">
        <v>273</v>
      </c>
      <c r="G2111" s="3" t="s">
        <v>224</v>
      </c>
      <c r="H2111" s="3" t="s">
        <v>32</v>
      </c>
      <c r="I2111" s="3" t="s">
        <v>224</v>
      </c>
      <c r="J2111" s="3" t="s">
        <v>48</v>
      </c>
      <c r="K2111" s="3" t="s">
        <v>225</v>
      </c>
      <c r="L2111" s="3" t="s">
        <v>95</v>
      </c>
      <c r="M2111" t="b">
        <v>1</v>
      </c>
      <c r="N2111" s="3" t="s">
        <v>84</v>
      </c>
      <c r="O2111" s="3" t="s">
        <v>273</v>
      </c>
      <c r="P2111" s="3" t="s">
        <v>868</v>
      </c>
      <c r="Q2111" s="3" t="s">
        <v>116</v>
      </c>
      <c r="R2111" s="3" t="s">
        <v>1665</v>
      </c>
      <c r="S2111" s="3"/>
      <c r="T2111" s="2"/>
      <c r="U2111" s="3" t="s">
        <v>95</v>
      </c>
      <c r="V2111" s="3"/>
      <c r="W2111" s="3" t="s">
        <v>39</v>
      </c>
      <c r="X2111" s="3" t="s">
        <v>40</v>
      </c>
      <c r="Y2111" s="3"/>
      <c r="Z2111" s="3">
        <v>4398</v>
      </c>
      <c r="AA2111" s="3" t="s">
        <v>639</v>
      </c>
    </row>
    <row r="2112" spans="1:27" x14ac:dyDescent="0.2">
      <c r="A2112" s="5">
        <v>4959</v>
      </c>
      <c r="C2112" s="3" t="s">
        <v>3621</v>
      </c>
      <c r="D2112" s="3" t="s">
        <v>3622</v>
      </c>
      <c r="E2112" s="3" t="s">
        <v>91</v>
      </c>
      <c r="F2112" s="3" t="s">
        <v>92</v>
      </c>
      <c r="G2112" s="3" t="s">
        <v>224</v>
      </c>
      <c r="H2112" s="3" t="s">
        <v>32</v>
      </c>
      <c r="I2112" s="3" t="s">
        <v>224</v>
      </c>
      <c r="J2112" s="3" t="s">
        <v>48</v>
      </c>
      <c r="K2112" s="3" t="s">
        <v>225</v>
      </c>
      <c r="L2112" s="3" t="s">
        <v>95</v>
      </c>
      <c r="M2112" t="b">
        <v>1</v>
      </c>
      <c r="N2112" s="3" t="s">
        <v>84</v>
      </c>
      <c r="O2112" s="3" t="s">
        <v>92</v>
      </c>
      <c r="P2112" s="3" t="s">
        <v>92</v>
      </c>
      <c r="Q2112" s="3" t="s">
        <v>36</v>
      </c>
      <c r="R2112" s="3" t="s">
        <v>74</v>
      </c>
      <c r="S2112" s="3"/>
      <c r="T2112" s="2"/>
      <c r="U2112" s="3" t="s">
        <v>95</v>
      </c>
      <c r="V2112" s="3"/>
      <c r="W2112" s="3" t="s">
        <v>39</v>
      </c>
      <c r="X2112" s="3" t="s">
        <v>40</v>
      </c>
      <c r="Y2112" s="3"/>
      <c r="Z2112" s="3">
        <v>4752</v>
      </c>
      <c r="AA2112" s="3" t="s">
        <v>639</v>
      </c>
    </row>
    <row r="2113" spans="1:27" x14ac:dyDescent="0.2">
      <c r="A2113" s="5">
        <v>4960</v>
      </c>
      <c r="C2113" s="3"/>
      <c r="D2113" s="3" t="s">
        <v>3623</v>
      </c>
      <c r="E2113" s="3" t="s">
        <v>91</v>
      </c>
      <c r="F2113" s="3" t="s">
        <v>92</v>
      </c>
      <c r="G2113" s="3" t="s">
        <v>224</v>
      </c>
      <c r="H2113" s="3" t="s">
        <v>32</v>
      </c>
      <c r="I2113" s="3" t="s">
        <v>224</v>
      </c>
      <c r="J2113" s="3" t="s">
        <v>48</v>
      </c>
      <c r="K2113" s="3" t="s">
        <v>225</v>
      </c>
      <c r="L2113" s="3" t="s">
        <v>95</v>
      </c>
      <c r="M2113" t="b">
        <v>1</v>
      </c>
      <c r="N2113" s="3" t="s">
        <v>84</v>
      </c>
      <c r="O2113" s="3" t="s">
        <v>92</v>
      </c>
      <c r="P2113" s="3" t="s">
        <v>92</v>
      </c>
      <c r="Q2113" s="3" t="s">
        <v>36</v>
      </c>
      <c r="R2113" s="3" t="s">
        <v>74</v>
      </c>
      <c r="S2113" s="3"/>
      <c r="T2113" s="2"/>
      <c r="U2113" s="3" t="s">
        <v>95</v>
      </c>
      <c r="V2113" s="3"/>
      <c r="W2113" s="3" t="s">
        <v>39</v>
      </c>
      <c r="X2113" s="3" t="s">
        <v>40</v>
      </c>
      <c r="Y2113" s="3"/>
      <c r="Z2113" s="3"/>
      <c r="AA2113" s="3" t="s">
        <v>41</v>
      </c>
    </row>
    <row r="2114" spans="1:27" x14ac:dyDescent="0.2">
      <c r="A2114" s="5">
        <v>4961</v>
      </c>
      <c r="C2114" s="3" t="s">
        <v>3624</v>
      </c>
      <c r="D2114" s="3" t="s">
        <v>3625</v>
      </c>
      <c r="E2114" s="3" t="s">
        <v>91</v>
      </c>
      <c r="F2114" s="3" t="s">
        <v>92</v>
      </c>
      <c r="G2114" s="3" t="s">
        <v>224</v>
      </c>
      <c r="H2114" s="3" t="s">
        <v>32</v>
      </c>
      <c r="I2114" s="3" t="s">
        <v>224</v>
      </c>
      <c r="J2114" s="3" t="s">
        <v>48</v>
      </c>
      <c r="K2114" s="3" t="s">
        <v>225</v>
      </c>
      <c r="L2114" s="3" t="s">
        <v>95</v>
      </c>
      <c r="M2114" t="b">
        <v>1</v>
      </c>
      <c r="N2114" s="3" t="s">
        <v>84</v>
      </c>
      <c r="O2114" s="3" t="s">
        <v>92</v>
      </c>
      <c r="P2114" s="3" t="s">
        <v>92</v>
      </c>
      <c r="Q2114" s="3" t="s">
        <v>36</v>
      </c>
      <c r="R2114" s="3" t="s">
        <v>74</v>
      </c>
      <c r="S2114" s="3" t="s">
        <v>3311</v>
      </c>
      <c r="T2114" s="2"/>
      <c r="U2114" s="3" t="s">
        <v>95</v>
      </c>
      <c r="V2114" s="3" t="s">
        <v>3312</v>
      </c>
      <c r="W2114" s="3" t="s">
        <v>39</v>
      </c>
      <c r="X2114" s="3" t="s">
        <v>40</v>
      </c>
      <c r="Y2114" s="3"/>
      <c r="Z2114" s="3">
        <v>4836</v>
      </c>
      <c r="AA2114" s="3" t="s">
        <v>639</v>
      </c>
    </row>
    <row r="2115" spans="1:27" x14ac:dyDescent="0.2">
      <c r="A2115" s="5">
        <v>4962</v>
      </c>
      <c r="C2115" s="3" t="s">
        <v>3626</v>
      </c>
      <c r="D2115" s="3" t="s">
        <v>3627</v>
      </c>
      <c r="E2115" s="3" t="s">
        <v>78</v>
      </c>
      <c r="F2115" s="3" t="s">
        <v>273</v>
      </c>
      <c r="G2115" s="3" t="s">
        <v>224</v>
      </c>
      <c r="H2115" s="3" t="s">
        <v>32</v>
      </c>
      <c r="I2115" s="3" t="s">
        <v>224</v>
      </c>
      <c r="J2115" s="3" t="s">
        <v>48</v>
      </c>
      <c r="K2115" s="3" t="s">
        <v>225</v>
      </c>
      <c r="L2115" s="3" t="s">
        <v>95</v>
      </c>
      <c r="M2115" t="b">
        <v>1</v>
      </c>
      <c r="N2115" s="3" t="s">
        <v>84</v>
      </c>
      <c r="O2115" s="3" t="s">
        <v>273</v>
      </c>
      <c r="P2115" s="3" t="s">
        <v>868</v>
      </c>
      <c r="Q2115" s="3" t="s">
        <v>116</v>
      </c>
      <c r="R2115" s="3" t="s">
        <v>1665</v>
      </c>
      <c r="S2115" s="3"/>
      <c r="T2115" s="2"/>
      <c r="U2115" s="3" t="s">
        <v>95</v>
      </c>
      <c r="V2115" s="3"/>
      <c r="W2115" s="3" t="s">
        <v>39</v>
      </c>
      <c r="X2115" s="3" t="s">
        <v>40</v>
      </c>
      <c r="Y2115" s="3"/>
      <c r="Z2115" s="3">
        <v>4866</v>
      </c>
      <c r="AA2115" s="3" t="s">
        <v>639</v>
      </c>
    </row>
    <row r="2116" spans="1:27" x14ac:dyDescent="0.2">
      <c r="A2116" s="5">
        <v>4963</v>
      </c>
      <c r="C2116" s="3" t="s">
        <v>3628</v>
      </c>
      <c r="D2116" s="3" t="s">
        <v>3629</v>
      </c>
      <c r="E2116" s="3" t="s">
        <v>192</v>
      </c>
      <c r="F2116" s="3" t="s">
        <v>193</v>
      </c>
      <c r="G2116" s="3" t="s">
        <v>3630</v>
      </c>
      <c r="H2116" s="3" t="s">
        <v>194</v>
      </c>
      <c r="I2116" s="3" t="s">
        <v>329</v>
      </c>
      <c r="J2116" s="3" t="s">
        <v>31</v>
      </c>
      <c r="K2116" s="3" t="s">
        <v>330</v>
      </c>
      <c r="L2116" s="3" t="s">
        <v>31</v>
      </c>
      <c r="M2116" t="b">
        <v>1</v>
      </c>
      <c r="N2116" s="3" t="s">
        <v>35</v>
      </c>
      <c r="O2116" s="3" t="s">
        <v>193</v>
      </c>
      <c r="P2116" s="3" t="s">
        <v>193</v>
      </c>
      <c r="Q2116" s="3" t="s">
        <v>192</v>
      </c>
      <c r="R2116" s="3" t="s">
        <v>192</v>
      </c>
      <c r="S2116" s="3" t="s">
        <v>2170</v>
      </c>
      <c r="T2116" s="2"/>
      <c r="U2116" s="3" t="s">
        <v>31</v>
      </c>
      <c r="V2116" s="3" t="s">
        <v>1802</v>
      </c>
      <c r="W2116" s="3" t="s">
        <v>39</v>
      </c>
      <c r="X2116" s="3" t="s">
        <v>40</v>
      </c>
      <c r="Y2116" s="3"/>
      <c r="Z2116" s="3"/>
      <c r="AA2116" s="3" t="s">
        <v>41</v>
      </c>
    </row>
    <row r="2117" spans="1:27" x14ac:dyDescent="0.2">
      <c r="A2117" s="5">
        <v>4964</v>
      </c>
      <c r="C2117" s="3"/>
      <c r="D2117" s="3" t="s">
        <v>3631</v>
      </c>
      <c r="E2117" s="3" t="s">
        <v>71</v>
      </c>
      <c r="F2117" s="3" t="s">
        <v>72</v>
      </c>
      <c r="G2117" s="3" t="s">
        <v>376</v>
      </c>
      <c r="H2117" s="3" t="s">
        <v>32</v>
      </c>
      <c r="I2117" s="3" t="s">
        <v>376</v>
      </c>
      <c r="J2117" s="3" t="s">
        <v>48</v>
      </c>
      <c r="K2117" s="3" t="s">
        <v>49</v>
      </c>
      <c r="L2117" s="3" t="s">
        <v>50</v>
      </c>
      <c r="M2117" t="b">
        <v>1</v>
      </c>
      <c r="N2117" s="3" t="s">
        <v>73</v>
      </c>
      <c r="O2117" s="3" t="s">
        <v>72</v>
      </c>
      <c r="P2117" s="3" t="s">
        <v>72</v>
      </c>
      <c r="Q2117" s="3" t="s">
        <v>36</v>
      </c>
      <c r="R2117" s="3" t="s">
        <v>74</v>
      </c>
      <c r="S2117" s="3"/>
      <c r="T2117" s="2"/>
      <c r="U2117" s="3" t="s">
        <v>50</v>
      </c>
      <c r="V2117" s="3"/>
      <c r="W2117" s="3" t="s">
        <v>39</v>
      </c>
      <c r="X2117" s="3" t="s">
        <v>40</v>
      </c>
      <c r="Y2117" s="3"/>
      <c r="Z2117" s="3"/>
      <c r="AA2117" s="3" t="s">
        <v>41</v>
      </c>
    </row>
    <row r="2118" spans="1:27" x14ac:dyDescent="0.2">
      <c r="A2118" s="5">
        <v>4965</v>
      </c>
      <c r="C2118" s="3" t="s">
        <v>3632</v>
      </c>
      <c r="D2118" s="3" t="s">
        <v>3633</v>
      </c>
      <c r="E2118" s="3" t="s">
        <v>78</v>
      </c>
      <c r="F2118" s="3" t="s">
        <v>273</v>
      </c>
      <c r="G2118" s="3" t="s">
        <v>376</v>
      </c>
      <c r="H2118" s="3" t="s">
        <v>32</v>
      </c>
      <c r="I2118" s="3" t="s">
        <v>376</v>
      </c>
      <c r="J2118" s="3" t="s">
        <v>48</v>
      </c>
      <c r="K2118" s="3" t="s">
        <v>49</v>
      </c>
      <c r="L2118" s="3" t="s">
        <v>50</v>
      </c>
      <c r="M2118" t="b">
        <v>1</v>
      </c>
      <c r="N2118" s="3" t="s">
        <v>84</v>
      </c>
      <c r="O2118" s="3" t="s">
        <v>273</v>
      </c>
      <c r="P2118" s="3" t="s">
        <v>868</v>
      </c>
      <c r="Q2118" s="3" t="s">
        <v>116</v>
      </c>
      <c r="R2118" s="3" t="s">
        <v>1665</v>
      </c>
      <c r="S2118" s="3"/>
      <c r="T2118" s="2"/>
      <c r="U2118" s="3" t="s">
        <v>95</v>
      </c>
      <c r="V2118" s="3"/>
      <c r="W2118" s="3" t="s">
        <v>39</v>
      </c>
      <c r="X2118" s="3" t="s">
        <v>40</v>
      </c>
      <c r="Y2118" s="3"/>
      <c r="Z2118" s="3"/>
      <c r="AA2118" s="3" t="s">
        <v>41</v>
      </c>
    </row>
    <row r="2119" spans="1:27" x14ac:dyDescent="0.2">
      <c r="A2119" s="5">
        <v>4966</v>
      </c>
      <c r="C2119" s="3" t="s">
        <v>3634</v>
      </c>
      <c r="D2119" s="3" t="s">
        <v>3635</v>
      </c>
      <c r="E2119" s="3" t="s">
        <v>867</v>
      </c>
      <c r="F2119" s="3" t="s">
        <v>868</v>
      </c>
      <c r="G2119" s="3" t="s">
        <v>395</v>
      </c>
      <c r="H2119" s="3" t="s">
        <v>32</v>
      </c>
      <c r="I2119" s="3" t="s">
        <v>395</v>
      </c>
      <c r="J2119" s="3" t="s">
        <v>48</v>
      </c>
      <c r="K2119" s="3" t="s">
        <v>49</v>
      </c>
      <c r="L2119" s="3" t="s">
        <v>50</v>
      </c>
      <c r="M2119" t="b">
        <v>1</v>
      </c>
      <c r="N2119" s="3" t="s">
        <v>73</v>
      </c>
      <c r="O2119" s="3" t="s">
        <v>868</v>
      </c>
      <c r="P2119" s="3" t="s">
        <v>868</v>
      </c>
      <c r="Q2119" s="3" t="s">
        <v>116</v>
      </c>
      <c r="R2119" s="3" t="s">
        <v>116</v>
      </c>
      <c r="S2119" s="3"/>
      <c r="T2119" s="2"/>
      <c r="U2119" s="3" t="s">
        <v>50</v>
      </c>
      <c r="V2119" s="3"/>
      <c r="W2119" s="3" t="s">
        <v>39</v>
      </c>
      <c r="X2119" s="3" t="s">
        <v>40</v>
      </c>
      <c r="Y2119" s="3"/>
      <c r="Z2119" s="3">
        <v>4440</v>
      </c>
      <c r="AA2119" s="3" t="s">
        <v>41</v>
      </c>
    </row>
    <row r="2120" spans="1:27" x14ac:dyDescent="0.2">
      <c r="A2120" s="5">
        <v>4967</v>
      </c>
      <c r="C2120" s="3" t="s">
        <v>3636</v>
      </c>
      <c r="D2120" s="3" t="s">
        <v>3637</v>
      </c>
      <c r="E2120" s="3" t="s">
        <v>71</v>
      </c>
      <c r="F2120" s="3" t="s">
        <v>72</v>
      </c>
      <c r="G2120" s="3" t="s">
        <v>395</v>
      </c>
      <c r="H2120" s="3" t="s">
        <v>32</v>
      </c>
      <c r="I2120" s="3" t="s">
        <v>395</v>
      </c>
      <c r="J2120" s="3" t="s">
        <v>48</v>
      </c>
      <c r="K2120" s="3" t="s">
        <v>49</v>
      </c>
      <c r="L2120" s="3" t="s">
        <v>50</v>
      </c>
      <c r="M2120" t="b">
        <v>1</v>
      </c>
      <c r="N2120" s="3" t="s">
        <v>73</v>
      </c>
      <c r="O2120" s="3" t="s">
        <v>72</v>
      </c>
      <c r="P2120" s="3" t="s">
        <v>72</v>
      </c>
      <c r="Q2120" s="3" t="s">
        <v>36</v>
      </c>
      <c r="R2120" s="3" t="s">
        <v>74</v>
      </c>
      <c r="S2120" s="3" t="s">
        <v>3311</v>
      </c>
      <c r="T2120" s="2"/>
      <c r="U2120" s="3" t="s">
        <v>50</v>
      </c>
      <c r="V2120" s="3" t="s">
        <v>3312</v>
      </c>
      <c r="W2120" s="3" t="s">
        <v>39</v>
      </c>
      <c r="X2120" s="3" t="s">
        <v>40</v>
      </c>
      <c r="Y2120" s="3"/>
      <c r="Z2120" s="3">
        <v>4826</v>
      </c>
      <c r="AA2120" s="3" t="s">
        <v>41</v>
      </c>
    </row>
    <row r="2121" spans="1:27" x14ac:dyDescent="0.2">
      <c r="A2121" s="5">
        <v>4968</v>
      </c>
      <c r="C2121" s="3"/>
      <c r="D2121" s="3" t="s">
        <v>2997</v>
      </c>
      <c r="E2121" s="3" t="s">
        <v>174</v>
      </c>
      <c r="F2121" s="3" t="s">
        <v>881</v>
      </c>
      <c r="G2121" s="3" t="s">
        <v>742</v>
      </c>
      <c r="H2121" s="3" t="s">
        <v>32</v>
      </c>
      <c r="I2121" s="3" t="s">
        <v>742</v>
      </c>
      <c r="J2121" s="3" t="s">
        <v>81</v>
      </c>
      <c r="K2121" s="3" t="s">
        <v>743</v>
      </c>
      <c r="L2121" s="3" t="s">
        <v>95</v>
      </c>
      <c r="M2121" t="b">
        <v>1</v>
      </c>
      <c r="N2121" s="3" t="s">
        <v>84</v>
      </c>
      <c r="O2121" s="3" t="s">
        <v>881</v>
      </c>
      <c r="P2121" s="3" t="s">
        <v>881</v>
      </c>
      <c r="Q2121" s="3" t="s">
        <v>81</v>
      </c>
      <c r="R2121" s="3" t="s">
        <v>882</v>
      </c>
      <c r="S2121" s="3"/>
      <c r="T2121" s="2"/>
      <c r="U2121" s="3" t="s">
        <v>95</v>
      </c>
      <c r="V2121" s="3"/>
      <c r="W2121" s="3" t="s">
        <v>39</v>
      </c>
      <c r="X2121" s="3" t="s">
        <v>40</v>
      </c>
      <c r="Y2121" s="3"/>
      <c r="Z2121" s="3"/>
      <c r="AA2121" s="3" t="s">
        <v>41</v>
      </c>
    </row>
    <row r="2122" spans="1:27" x14ac:dyDescent="0.2">
      <c r="A2122" s="5">
        <v>4969</v>
      </c>
      <c r="C2122" s="3" t="s">
        <v>3638</v>
      </c>
      <c r="D2122" s="3" t="s">
        <v>3639</v>
      </c>
      <c r="E2122" s="3" t="s">
        <v>78</v>
      </c>
      <c r="F2122" s="3" t="s">
        <v>273</v>
      </c>
      <c r="G2122" s="3" t="s">
        <v>742</v>
      </c>
      <c r="H2122" s="3" t="s">
        <v>32</v>
      </c>
      <c r="I2122" s="3" t="s">
        <v>742</v>
      </c>
      <c r="J2122" s="3" t="s">
        <v>81</v>
      </c>
      <c r="K2122" s="3" t="s">
        <v>743</v>
      </c>
      <c r="L2122" s="3" t="s">
        <v>95</v>
      </c>
      <c r="M2122" t="b">
        <v>1</v>
      </c>
      <c r="N2122" s="3" t="s">
        <v>84</v>
      </c>
      <c r="O2122" s="3" t="s">
        <v>273</v>
      </c>
      <c r="P2122" s="3" t="s">
        <v>868</v>
      </c>
      <c r="Q2122" s="3" t="s">
        <v>116</v>
      </c>
      <c r="R2122" s="3" t="s">
        <v>1665</v>
      </c>
      <c r="S2122" s="3"/>
      <c r="T2122" s="2"/>
      <c r="U2122" s="3" t="s">
        <v>95</v>
      </c>
      <c r="V2122" s="3"/>
      <c r="W2122" s="3" t="s">
        <v>39</v>
      </c>
      <c r="X2122" s="3" t="s">
        <v>40</v>
      </c>
      <c r="Y2122" s="3"/>
      <c r="Z2122" s="3">
        <v>4242</v>
      </c>
      <c r="AA2122" s="3" t="s">
        <v>41</v>
      </c>
    </row>
    <row r="2123" spans="1:27" x14ac:dyDescent="0.2">
      <c r="A2123" s="5">
        <v>4970</v>
      </c>
      <c r="C2123" s="3" t="s">
        <v>3640</v>
      </c>
      <c r="D2123" s="3" t="s">
        <v>3641</v>
      </c>
      <c r="E2123" s="3" t="s">
        <v>78</v>
      </c>
      <c r="F2123" s="3" t="s">
        <v>273</v>
      </c>
      <c r="G2123" s="3" t="s">
        <v>742</v>
      </c>
      <c r="H2123" s="3" t="s">
        <v>32</v>
      </c>
      <c r="I2123" s="3" t="s">
        <v>742</v>
      </c>
      <c r="J2123" s="3" t="s">
        <v>81</v>
      </c>
      <c r="K2123" s="3" t="s">
        <v>743</v>
      </c>
      <c r="L2123" s="3" t="s">
        <v>95</v>
      </c>
      <c r="M2123" t="b">
        <v>0</v>
      </c>
      <c r="N2123" s="3" t="s">
        <v>84</v>
      </c>
      <c r="O2123" s="3" t="s">
        <v>273</v>
      </c>
      <c r="P2123" s="3" t="s">
        <v>868</v>
      </c>
      <c r="Q2123" s="3" t="s">
        <v>116</v>
      </c>
      <c r="R2123" s="3" t="s">
        <v>1665</v>
      </c>
      <c r="S2123" s="3"/>
      <c r="T2123" s="2"/>
      <c r="U2123" s="3" t="s">
        <v>95</v>
      </c>
      <c r="V2123" s="3"/>
      <c r="W2123" s="3" t="s">
        <v>39</v>
      </c>
      <c r="X2123" s="3" t="s">
        <v>40</v>
      </c>
      <c r="Y2123" s="3"/>
      <c r="Z2123" s="3">
        <v>5366</v>
      </c>
      <c r="AA2123" s="3" t="s">
        <v>221</v>
      </c>
    </row>
    <row r="2124" spans="1:27" x14ac:dyDescent="0.2">
      <c r="A2124" s="5">
        <v>4971</v>
      </c>
      <c r="C2124" s="3" t="s">
        <v>3642</v>
      </c>
      <c r="D2124" s="3" t="s">
        <v>3643</v>
      </c>
      <c r="E2124" s="3" t="s">
        <v>78</v>
      </c>
      <c r="F2124" s="3" t="s">
        <v>273</v>
      </c>
      <c r="G2124" s="3" t="s">
        <v>742</v>
      </c>
      <c r="H2124" s="3" t="s">
        <v>32</v>
      </c>
      <c r="I2124" s="3" t="s">
        <v>742</v>
      </c>
      <c r="J2124" s="3" t="s">
        <v>81</v>
      </c>
      <c r="K2124" s="3" t="s">
        <v>743</v>
      </c>
      <c r="L2124" s="3" t="s">
        <v>95</v>
      </c>
      <c r="M2124" t="b">
        <v>1</v>
      </c>
      <c r="N2124" s="3" t="s">
        <v>84</v>
      </c>
      <c r="O2124" s="3" t="s">
        <v>273</v>
      </c>
      <c r="P2124" s="3" t="s">
        <v>868</v>
      </c>
      <c r="Q2124" s="3" t="s">
        <v>116</v>
      </c>
      <c r="R2124" s="3" t="s">
        <v>1665</v>
      </c>
      <c r="S2124" s="3"/>
      <c r="T2124" s="2"/>
      <c r="U2124" s="3" t="s">
        <v>95</v>
      </c>
      <c r="V2124" s="3"/>
      <c r="W2124" s="3" t="s">
        <v>39</v>
      </c>
      <c r="X2124" s="3" t="s">
        <v>40</v>
      </c>
      <c r="Y2124" s="3"/>
      <c r="Z2124" s="3">
        <v>4309</v>
      </c>
      <c r="AA2124" s="3" t="s">
        <v>41</v>
      </c>
    </row>
    <row r="2125" spans="1:27" x14ac:dyDescent="0.2">
      <c r="A2125" s="5">
        <v>4972</v>
      </c>
      <c r="C2125" s="3" t="s">
        <v>3644</v>
      </c>
      <c r="D2125" s="3" t="s">
        <v>3645</v>
      </c>
      <c r="E2125" s="3" t="s">
        <v>123</v>
      </c>
      <c r="F2125" s="3" t="s">
        <v>124</v>
      </c>
      <c r="G2125" s="3" t="s">
        <v>125</v>
      </c>
      <c r="H2125" s="3" t="s">
        <v>32</v>
      </c>
      <c r="I2125" s="3" t="s">
        <v>125</v>
      </c>
      <c r="J2125" s="3" t="s">
        <v>48</v>
      </c>
      <c r="K2125" s="3" t="s">
        <v>126</v>
      </c>
      <c r="L2125" s="3" t="s">
        <v>115</v>
      </c>
      <c r="M2125" t="b">
        <v>1</v>
      </c>
      <c r="N2125" s="3" t="s">
        <v>73</v>
      </c>
      <c r="O2125" s="3" t="s">
        <v>124</v>
      </c>
      <c r="P2125" s="3" t="s">
        <v>124</v>
      </c>
      <c r="Q2125" s="3" t="s">
        <v>36</v>
      </c>
      <c r="R2125" s="3" t="s">
        <v>74</v>
      </c>
      <c r="S2125" s="3"/>
      <c r="T2125" s="2"/>
      <c r="U2125" s="3" t="s">
        <v>115</v>
      </c>
      <c r="V2125" s="3"/>
      <c r="W2125" s="3" t="s">
        <v>39</v>
      </c>
      <c r="X2125" s="3" t="s">
        <v>40</v>
      </c>
      <c r="Y2125" s="3"/>
      <c r="Z2125" s="3">
        <v>2668</v>
      </c>
      <c r="AA2125" s="3" t="s">
        <v>41</v>
      </c>
    </row>
    <row r="2126" spans="1:27" x14ac:dyDescent="0.2">
      <c r="A2126" s="5">
        <v>4973</v>
      </c>
      <c r="C2126" s="3" t="s">
        <v>3646</v>
      </c>
      <c r="D2126" s="3" t="s">
        <v>3647</v>
      </c>
      <c r="E2126" s="3" t="s">
        <v>111</v>
      </c>
      <c r="F2126" s="3" t="s">
        <v>112</v>
      </c>
      <c r="G2126" s="3" t="s">
        <v>125</v>
      </c>
      <c r="H2126" s="3" t="s">
        <v>32</v>
      </c>
      <c r="I2126" s="3" t="s">
        <v>125</v>
      </c>
      <c r="J2126" s="3" t="s">
        <v>48</v>
      </c>
      <c r="K2126" s="3" t="s">
        <v>126</v>
      </c>
      <c r="L2126" s="3" t="s">
        <v>115</v>
      </c>
      <c r="M2126" t="b">
        <v>1</v>
      </c>
      <c r="N2126" s="3" t="s">
        <v>73</v>
      </c>
      <c r="O2126" s="3" t="s">
        <v>112</v>
      </c>
      <c r="P2126" s="3" t="s">
        <v>112</v>
      </c>
      <c r="Q2126" s="3" t="s">
        <v>116</v>
      </c>
      <c r="R2126" s="3" t="s">
        <v>116</v>
      </c>
      <c r="S2126" s="3"/>
      <c r="T2126" s="2"/>
      <c r="U2126" s="3" t="s">
        <v>115</v>
      </c>
      <c r="V2126" s="3"/>
      <c r="W2126" s="3" t="s">
        <v>39</v>
      </c>
      <c r="X2126" s="3" t="s">
        <v>40</v>
      </c>
      <c r="Y2126" s="3"/>
      <c r="Z2126" s="3">
        <v>4432</v>
      </c>
      <c r="AA2126" s="3" t="s">
        <v>41</v>
      </c>
    </row>
    <row r="2127" spans="1:27" x14ac:dyDescent="0.2">
      <c r="A2127" s="5">
        <v>4974</v>
      </c>
      <c r="C2127" s="3" t="s">
        <v>3648</v>
      </c>
      <c r="D2127" s="3" t="s">
        <v>3649</v>
      </c>
      <c r="E2127" s="3" t="s">
        <v>123</v>
      </c>
      <c r="F2127" s="3" t="s">
        <v>124</v>
      </c>
      <c r="G2127" s="3" t="s">
        <v>125</v>
      </c>
      <c r="H2127" s="3" t="s">
        <v>32</v>
      </c>
      <c r="I2127" s="3" t="s">
        <v>125</v>
      </c>
      <c r="J2127" s="3" t="s">
        <v>48</v>
      </c>
      <c r="K2127" s="3" t="s">
        <v>126</v>
      </c>
      <c r="L2127" s="3" t="s">
        <v>115</v>
      </c>
      <c r="M2127" t="b">
        <v>1</v>
      </c>
      <c r="N2127" s="3" t="s">
        <v>73</v>
      </c>
      <c r="O2127" s="3" t="s">
        <v>124</v>
      </c>
      <c r="P2127" s="3" t="s">
        <v>124</v>
      </c>
      <c r="Q2127" s="3" t="s">
        <v>36</v>
      </c>
      <c r="R2127" s="3" t="s">
        <v>74</v>
      </c>
      <c r="S2127" s="3"/>
      <c r="T2127" s="2"/>
      <c r="U2127" s="3" t="s">
        <v>115</v>
      </c>
      <c r="V2127" s="3"/>
      <c r="W2127" s="3" t="s">
        <v>39</v>
      </c>
      <c r="X2127" s="3" t="s">
        <v>40</v>
      </c>
      <c r="Y2127" s="3"/>
      <c r="Z2127" s="3">
        <v>4700</v>
      </c>
      <c r="AA2127" s="3" t="s">
        <v>41</v>
      </c>
    </row>
    <row r="2128" spans="1:27" x14ac:dyDescent="0.2">
      <c r="A2128" s="5">
        <v>4975</v>
      </c>
      <c r="C2128" s="3" t="s">
        <v>3650</v>
      </c>
      <c r="D2128" s="3" t="s">
        <v>3651</v>
      </c>
      <c r="E2128" s="3" t="s">
        <v>123</v>
      </c>
      <c r="F2128" s="3" t="s">
        <v>124</v>
      </c>
      <c r="G2128" s="3" t="s">
        <v>125</v>
      </c>
      <c r="H2128" s="3" t="s">
        <v>32</v>
      </c>
      <c r="I2128" s="3" t="s">
        <v>125</v>
      </c>
      <c r="J2128" s="3" t="s">
        <v>48</v>
      </c>
      <c r="K2128" s="3" t="s">
        <v>126</v>
      </c>
      <c r="L2128" s="3" t="s">
        <v>115</v>
      </c>
      <c r="M2128" t="b">
        <v>1</v>
      </c>
      <c r="N2128" s="3" t="s">
        <v>73</v>
      </c>
      <c r="O2128" s="3" t="s">
        <v>124</v>
      </c>
      <c r="P2128" s="3" t="s">
        <v>124</v>
      </c>
      <c r="Q2128" s="3" t="s">
        <v>36</v>
      </c>
      <c r="R2128" s="3" t="s">
        <v>74</v>
      </c>
      <c r="S2128" s="3"/>
      <c r="T2128" s="2"/>
      <c r="U2128" s="3" t="s">
        <v>115</v>
      </c>
      <c r="V2128" s="3"/>
      <c r="W2128" s="3" t="s">
        <v>39</v>
      </c>
      <c r="X2128" s="3" t="s">
        <v>40</v>
      </c>
      <c r="Y2128" s="3"/>
      <c r="Z2128" s="3">
        <v>4788</v>
      </c>
      <c r="AA2128" s="3" t="s">
        <v>41</v>
      </c>
    </row>
    <row r="2129" spans="1:27" x14ac:dyDescent="0.2">
      <c r="A2129" s="5">
        <v>4976</v>
      </c>
      <c r="C2129" s="3" t="s">
        <v>3652</v>
      </c>
      <c r="D2129" s="3" t="s">
        <v>3653</v>
      </c>
      <c r="E2129" s="3" t="s">
        <v>123</v>
      </c>
      <c r="F2129" s="3" t="s">
        <v>124</v>
      </c>
      <c r="G2129" s="3" t="s">
        <v>125</v>
      </c>
      <c r="H2129" s="3" t="s">
        <v>32</v>
      </c>
      <c r="I2129" s="3" t="s">
        <v>125</v>
      </c>
      <c r="J2129" s="3" t="s">
        <v>48</v>
      </c>
      <c r="K2129" s="3" t="s">
        <v>126</v>
      </c>
      <c r="L2129" s="3" t="s">
        <v>115</v>
      </c>
      <c r="M2129" t="b">
        <v>1</v>
      </c>
      <c r="N2129" s="3" t="s">
        <v>73</v>
      </c>
      <c r="O2129" s="3" t="s">
        <v>124</v>
      </c>
      <c r="P2129" s="3" t="s">
        <v>124</v>
      </c>
      <c r="Q2129" s="3" t="s">
        <v>36</v>
      </c>
      <c r="R2129" s="3" t="s">
        <v>74</v>
      </c>
      <c r="S2129" s="3" t="s">
        <v>3311</v>
      </c>
      <c r="T2129" s="2"/>
      <c r="U2129" s="3" t="s">
        <v>115</v>
      </c>
      <c r="V2129" s="3" t="s">
        <v>3312</v>
      </c>
      <c r="W2129" s="3" t="s">
        <v>39</v>
      </c>
      <c r="X2129" s="3" t="s">
        <v>40</v>
      </c>
      <c r="Y2129" s="3"/>
      <c r="Z2129" s="3">
        <v>4824</v>
      </c>
      <c r="AA2129" s="3" t="s">
        <v>41</v>
      </c>
    </row>
    <row r="2130" spans="1:27" x14ac:dyDescent="0.2">
      <c r="A2130" s="5">
        <v>4977</v>
      </c>
      <c r="C2130" s="3" t="s">
        <v>3654</v>
      </c>
      <c r="D2130" s="3" t="s">
        <v>3655</v>
      </c>
      <c r="E2130" s="3" t="s">
        <v>66</v>
      </c>
      <c r="F2130" s="3" t="s">
        <v>67</v>
      </c>
      <c r="G2130" s="3" t="s">
        <v>274</v>
      </c>
      <c r="H2130" s="3" t="s">
        <v>32</v>
      </c>
      <c r="I2130" s="3" t="s">
        <v>274</v>
      </c>
      <c r="J2130" s="3" t="s">
        <v>81</v>
      </c>
      <c r="K2130" s="3" t="s">
        <v>275</v>
      </c>
      <c r="L2130" s="3" t="s">
        <v>95</v>
      </c>
      <c r="M2130" t="b">
        <v>1</v>
      </c>
      <c r="N2130" s="3" t="s">
        <v>35</v>
      </c>
      <c r="O2130" s="3" t="s">
        <v>67</v>
      </c>
      <c r="P2130" s="3" t="s">
        <v>67</v>
      </c>
      <c r="Q2130" s="3" t="s">
        <v>68</v>
      </c>
      <c r="R2130" s="3" t="s">
        <v>69</v>
      </c>
      <c r="S2130" s="3"/>
      <c r="T2130" s="2">
        <v>4128</v>
      </c>
      <c r="U2130" s="3" t="s">
        <v>95</v>
      </c>
      <c r="V2130" s="3"/>
      <c r="W2130" s="3" t="s">
        <v>39</v>
      </c>
      <c r="X2130" s="3" t="s">
        <v>40</v>
      </c>
      <c r="Y2130" s="3"/>
      <c r="Z2130" s="3"/>
      <c r="AA2130" s="3" t="s">
        <v>41</v>
      </c>
    </row>
    <row r="2131" spans="1:27" x14ac:dyDescent="0.2">
      <c r="A2131" s="5">
        <v>4978</v>
      </c>
      <c r="C2131" s="3" t="s">
        <v>3656</v>
      </c>
      <c r="D2131" s="3" t="s">
        <v>3657</v>
      </c>
      <c r="E2131" s="3" t="s">
        <v>78</v>
      </c>
      <c r="F2131" s="3" t="s">
        <v>79</v>
      </c>
      <c r="G2131" s="3" t="s">
        <v>274</v>
      </c>
      <c r="H2131" s="3" t="s">
        <v>32</v>
      </c>
      <c r="I2131" s="3" t="s">
        <v>274</v>
      </c>
      <c r="J2131" s="3" t="s">
        <v>81</v>
      </c>
      <c r="K2131" s="3" t="s">
        <v>275</v>
      </c>
      <c r="L2131" s="3" t="s">
        <v>95</v>
      </c>
      <c r="M2131" t="b">
        <v>1</v>
      </c>
      <c r="N2131" s="3" t="s">
        <v>84</v>
      </c>
      <c r="O2131" s="3" t="s">
        <v>79</v>
      </c>
      <c r="P2131" s="3" t="s">
        <v>79</v>
      </c>
      <c r="Q2131" s="3" t="s">
        <v>81</v>
      </c>
      <c r="R2131" s="3" t="s">
        <v>85</v>
      </c>
      <c r="S2131" s="3"/>
      <c r="T2131" s="2">
        <v>4128</v>
      </c>
      <c r="U2131" s="3" t="s">
        <v>95</v>
      </c>
      <c r="V2131" s="3"/>
      <c r="W2131" s="3" t="s">
        <v>39</v>
      </c>
      <c r="X2131" s="3" t="s">
        <v>40</v>
      </c>
      <c r="Y2131" s="3"/>
      <c r="Z2131" s="3"/>
      <c r="AA2131" s="3" t="s">
        <v>41</v>
      </c>
    </row>
    <row r="2132" spans="1:27" x14ac:dyDescent="0.2">
      <c r="A2132" s="5">
        <v>4979</v>
      </c>
      <c r="C2132" s="3" t="s">
        <v>3658</v>
      </c>
      <c r="D2132" s="3" t="s">
        <v>3659</v>
      </c>
      <c r="E2132" s="3" t="s">
        <v>78</v>
      </c>
      <c r="F2132" s="3" t="s">
        <v>273</v>
      </c>
      <c r="G2132" s="3" t="s">
        <v>274</v>
      </c>
      <c r="H2132" s="3" t="s">
        <v>32</v>
      </c>
      <c r="I2132" s="3" t="s">
        <v>274</v>
      </c>
      <c r="J2132" s="3" t="s">
        <v>81</v>
      </c>
      <c r="K2132" s="3" t="s">
        <v>275</v>
      </c>
      <c r="L2132" s="3" t="s">
        <v>95</v>
      </c>
      <c r="M2132" t="b">
        <v>1</v>
      </c>
      <c r="N2132" s="3" t="s">
        <v>84</v>
      </c>
      <c r="O2132" s="3" t="s">
        <v>273</v>
      </c>
      <c r="P2132" s="3" t="s">
        <v>79</v>
      </c>
      <c r="Q2132" s="3" t="s">
        <v>116</v>
      </c>
      <c r="R2132" s="3" t="s">
        <v>116</v>
      </c>
      <c r="S2132" s="3"/>
      <c r="T2132" s="2">
        <v>4128</v>
      </c>
      <c r="U2132" s="3" t="s">
        <v>95</v>
      </c>
      <c r="V2132" s="3"/>
      <c r="W2132" s="3" t="s">
        <v>39</v>
      </c>
      <c r="X2132" s="3" t="s">
        <v>40</v>
      </c>
      <c r="Y2132" s="3"/>
      <c r="Z2132" s="3"/>
      <c r="AA2132" s="3" t="s">
        <v>41</v>
      </c>
    </row>
    <row r="2133" spans="1:27" x14ac:dyDescent="0.2">
      <c r="A2133" s="5">
        <v>4980</v>
      </c>
      <c r="C2133" s="3"/>
      <c r="D2133" s="3" t="s">
        <v>3660</v>
      </c>
      <c r="E2133" s="3" t="s">
        <v>78</v>
      </c>
      <c r="F2133" s="3" t="s">
        <v>273</v>
      </c>
      <c r="G2133" s="3" t="s">
        <v>274</v>
      </c>
      <c r="H2133" s="3" t="s">
        <v>32</v>
      </c>
      <c r="I2133" s="3" t="s">
        <v>274</v>
      </c>
      <c r="J2133" s="3" t="s">
        <v>81</v>
      </c>
      <c r="K2133" s="3" t="s">
        <v>275</v>
      </c>
      <c r="L2133" s="3" t="s">
        <v>95</v>
      </c>
      <c r="M2133" t="b">
        <v>1</v>
      </c>
      <c r="N2133" s="3" t="s">
        <v>84</v>
      </c>
      <c r="O2133" s="3" t="s">
        <v>273</v>
      </c>
      <c r="P2133" s="3" t="s">
        <v>79</v>
      </c>
      <c r="Q2133" s="3" t="s">
        <v>116</v>
      </c>
      <c r="R2133" s="3" t="s">
        <v>116</v>
      </c>
      <c r="S2133" s="3"/>
      <c r="T2133" s="2"/>
      <c r="U2133" s="3" t="s">
        <v>95</v>
      </c>
      <c r="V2133" s="3"/>
      <c r="W2133" s="3" t="s">
        <v>39</v>
      </c>
      <c r="X2133" s="3" t="s">
        <v>40</v>
      </c>
      <c r="Y2133" s="3"/>
      <c r="Z2133" s="3">
        <v>2425</v>
      </c>
      <c r="AA2133" s="3" t="s">
        <v>316</v>
      </c>
    </row>
    <row r="2134" spans="1:27" x14ac:dyDescent="0.2">
      <c r="A2134" s="5">
        <v>4981</v>
      </c>
      <c r="C2134" s="3" t="s">
        <v>3661</v>
      </c>
      <c r="D2134" s="3" t="s">
        <v>3662</v>
      </c>
      <c r="E2134" s="3" t="s">
        <v>29</v>
      </c>
      <c r="F2134" s="3" t="s">
        <v>30</v>
      </c>
      <c r="G2134" s="3" t="s">
        <v>274</v>
      </c>
      <c r="H2134" s="3" t="s">
        <v>32</v>
      </c>
      <c r="I2134" s="3" t="s">
        <v>274</v>
      </c>
      <c r="J2134" s="3" t="s">
        <v>81</v>
      </c>
      <c r="K2134" s="3" t="s">
        <v>275</v>
      </c>
      <c r="L2134" s="3" t="s">
        <v>95</v>
      </c>
      <c r="M2134" t="b">
        <v>1</v>
      </c>
      <c r="N2134" s="3" t="s">
        <v>35</v>
      </c>
      <c r="O2134" s="3" t="s">
        <v>30</v>
      </c>
      <c r="P2134" s="3" t="s">
        <v>30</v>
      </c>
      <c r="Q2134" s="3" t="s">
        <v>36</v>
      </c>
      <c r="R2134" s="3" t="s">
        <v>37</v>
      </c>
      <c r="S2134" s="3"/>
      <c r="T2134" s="2"/>
      <c r="U2134" s="3" t="s">
        <v>95</v>
      </c>
      <c r="V2134" s="3"/>
      <c r="W2134" s="3" t="s">
        <v>39</v>
      </c>
      <c r="X2134" s="3" t="s">
        <v>40</v>
      </c>
      <c r="Y2134" s="3"/>
      <c r="Z2134" s="3"/>
      <c r="AA2134" s="3" t="s">
        <v>41</v>
      </c>
    </row>
    <row r="2135" spans="1:27" x14ac:dyDescent="0.2">
      <c r="A2135" s="5">
        <v>4982</v>
      </c>
      <c r="B2135">
        <v>42635</v>
      </c>
      <c r="C2135" s="3" t="s">
        <v>3663</v>
      </c>
      <c r="D2135" s="3" t="s">
        <v>3664</v>
      </c>
      <c r="E2135" s="3" t="s">
        <v>91</v>
      </c>
      <c r="F2135" s="3" t="s">
        <v>92</v>
      </c>
      <c r="G2135" s="3" t="s">
        <v>274</v>
      </c>
      <c r="H2135" s="3" t="s">
        <v>32</v>
      </c>
      <c r="I2135" s="3" t="s">
        <v>274</v>
      </c>
      <c r="J2135" s="3" t="s">
        <v>81</v>
      </c>
      <c r="K2135" s="3" t="s">
        <v>275</v>
      </c>
      <c r="L2135" s="3" t="s">
        <v>95</v>
      </c>
      <c r="M2135" t="b">
        <v>0</v>
      </c>
      <c r="N2135" s="3" t="s">
        <v>84</v>
      </c>
      <c r="O2135" s="3" t="s">
        <v>92</v>
      </c>
      <c r="P2135" s="3" t="s">
        <v>92</v>
      </c>
      <c r="Q2135" s="3" t="s">
        <v>36</v>
      </c>
      <c r="R2135" s="3" t="s">
        <v>74</v>
      </c>
      <c r="S2135" s="3"/>
      <c r="T2135" s="2">
        <v>4128</v>
      </c>
      <c r="U2135" s="3" t="s">
        <v>95</v>
      </c>
      <c r="V2135" s="3"/>
      <c r="W2135" s="3" t="s">
        <v>39</v>
      </c>
      <c r="X2135" s="3" t="s">
        <v>40</v>
      </c>
      <c r="Y2135" s="3"/>
      <c r="Z2135" s="3">
        <v>4801</v>
      </c>
      <c r="AA2135" s="3" t="s">
        <v>221</v>
      </c>
    </row>
    <row r="2136" spans="1:27" x14ac:dyDescent="0.2">
      <c r="A2136" s="5">
        <v>4984</v>
      </c>
      <c r="C2136" s="3" t="s">
        <v>3665</v>
      </c>
      <c r="D2136" s="3" t="s">
        <v>3666</v>
      </c>
      <c r="E2136" s="3" t="s">
        <v>91</v>
      </c>
      <c r="F2136" s="3" t="s">
        <v>92</v>
      </c>
      <c r="G2136" s="3" t="s">
        <v>274</v>
      </c>
      <c r="H2136" s="3" t="s">
        <v>32</v>
      </c>
      <c r="I2136" s="3" t="s">
        <v>274</v>
      </c>
      <c r="J2136" s="3" t="s">
        <v>81</v>
      </c>
      <c r="K2136" s="3" t="s">
        <v>275</v>
      </c>
      <c r="L2136" s="3" t="s">
        <v>95</v>
      </c>
      <c r="M2136" t="b">
        <v>1</v>
      </c>
      <c r="N2136" s="3" t="s">
        <v>84</v>
      </c>
      <c r="O2136" s="3" t="s">
        <v>92</v>
      </c>
      <c r="P2136" s="3" t="s">
        <v>92</v>
      </c>
      <c r="Q2136" s="3" t="s">
        <v>36</v>
      </c>
      <c r="R2136" s="3" t="s">
        <v>74</v>
      </c>
      <c r="S2136" s="3"/>
      <c r="T2136" s="2"/>
      <c r="U2136" s="3" t="s">
        <v>95</v>
      </c>
      <c r="V2136" s="3"/>
      <c r="W2136" s="3" t="s">
        <v>39</v>
      </c>
      <c r="X2136" s="3" t="s">
        <v>40</v>
      </c>
      <c r="Y2136" s="3"/>
      <c r="Z2136" s="3"/>
      <c r="AA2136" s="3" t="s">
        <v>41</v>
      </c>
    </row>
    <row r="2137" spans="1:27" x14ac:dyDescent="0.2">
      <c r="A2137" s="5">
        <v>4985</v>
      </c>
      <c r="C2137" s="3"/>
      <c r="D2137" s="3" t="s">
        <v>3667</v>
      </c>
      <c r="E2137" s="3" t="s">
        <v>29</v>
      </c>
      <c r="F2137" s="3" t="s">
        <v>30</v>
      </c>
      <c r="G2137" s="3" t="s">
        <v>274</v>
      </c>
      <c r="H2137" s="3" t="s">
        <v>32</v>
      </c>
      <c r="I2137" s="3" t="s">
        <v>274</v>
      </c>
      <c r="J2137" s="3" t="s">
        <v>81</v>
      </c>
      <c r="K2137" s="3" t="s">
        <v>275</v>
      </c>
      <c r="L2137" s="3" t="s">
        <v>95</v>
      </c>
      <c r="M2137" t="b">
        <v>1</v>
      </c>
      <c r="N2137" s="3" t="s">
        <v>35</v>
      </c>
      <c r="O2137" s="3" t="s">
        <v>30</v>
      </c>
      <c r="P2137" s="3" t="s">
        <v>30</v>
      </c>
      <c r="Q2137" s="3" t="s">
        <v>36</v>
      </c>
      <c r="R2137" s="3" t="s">
        <v>37</v>
      </c>
      <c r="S2137" s="3"/>
      <c r="T2137" s="2"/>
      <c r="U2137" s="3" t="s">
        <v>95</v>
      </c>
      <c r="V2137" s="3"/>
      <c r="W2137" s="3" t="s">
        <v>39</v>
      </c>
      <c r="X2137" s="3" t="s">
        <v>40</v>
      </c>
      <c r="Y2137" s="3"/>
      <c r="Z2137" s="3"/>
      <c r="AA2137" s="3" t="s">
        <v>41</v>
      </c>
    </row>
    <row r="2138" spans="1:27" x14ac:dyDescent="0.2">
      <c r="A2138" s="5">
        <v>4986</v>
      </c>
      <c r="C2138" s="3" t="s">
        <v>3668</v>
      </c>
      <c r="D2138" s="3" t="s">
        <v>3669</v>
      </c>
      <c r="E2138" s="3" t="s">
        <v>123</v>
      </c>
      <c r="F2138" s="3" t="s">
        <v>136</v>
      </c>
      <c r="G2138" s="3" t="s">
        <v>137</v>
      </c>
      <c r="H2138" s="3" t="s">
        <v>32</v>
      </c>
      <c r="I2138" s="3" t="s">
        <v>137</v>
      </c>
      <c r="J2138" s="3" t="s">
        <v>48</v>
      </c>
      <c r="K2138" s="3" t="s">
        <v>138</v>
      </c>
      <c r="L2138" s="3" t="s">
        <v>83</v>
      </c>
      <c r="M2138" t="b">
        <v>1</v>
      </c>
      <c r="N2138" s="3" t="s">
        <v>139</v>
      </c>
      <c r="O2138" s="3" t="s">
        <v>136</v>
      </c>
      <c r="P2138" s="3" t="s">
        <v>140</v>
      </c>
      <c r="Q2138" s="3" t="s">
        <v>36</v>
      </c>
      <c r="R2138" s="3" t="s">
        <v>74</v>
      </c>
      <c r="S2138" s="3"/>
      <c r="T2138" s="2"/>
      <c r="U2138" s="3" t="s">
        <v>83</v>
      </c>
      <c r="V2138" s="3"/>
      <c r="W2138" s="3" t="s">
        <v>39</v>
      </c>
      <c r="X2138" s="3" t="s">
        <v>40</v>
      </c>
      <c r="Y2138" s="3"/>
      <c r="Z2138" s="3">
        <v>2472</v>
      </c>
      <c r="AA2138" s="3" t="s">
        <v>316</v>
      </c>
    </row>
    <row r="2139" spans="1:27" x14ac:dyDescent="0.2">
      <c r="A2139" s="5">
        <v>4987</v>
      </c>
      <c r="C2139" s="3" t="s">
        <v>3670</v>
      </c>
      <c r="D2139" s="3" t="s">
        <v>3671</v>
      </c>
      <c r="E2139" s="3" t="s">
        <v>174</v>
      </c>
      <c r="F2139" s="3" t="s">
        <v>881</v>
      </c>
      <c r="G2139" s="3" t="s">
        <v>80</v>
      </c>
      <c r="H2139" s="3" t="s">
        <v>32</v>
      </c>
      <c r="I2139" s="3" t="s">
        <v>80</v>
      </c>
      <c r="J2139" s="3" t="s">
        <v>81</v>
      </c>
      <c r="K2139" s="3" t="s">
        <v>82</v>
      </c>
      <c r="L2139" s="3" t="s">
        <v>83</v>
      </c>
      <c r="M2139" t="b">
        <v>1</v>
      </c>
      <c r="N2139" s="3" t="s">
        <v>84</v>
      </c>
      <c r="O2139" s="3" t="s">
        <v>881</v>
      </c>
      <c r="P2139" s="3" t="s">
        <v>881</v>
      </c>
      <c r="Q2139" s="3" t="s">
        <v>81</v>
      </c>
      <c r="R2139" s="3" t="s">
        <v>882</v>
      </c>
      <c r="S2139" s="3"/>
      <c r="T2139" s="2"/>
      <c r="U2139" s="3" t="s">
        <v>83</v>
      </c>
      <c r="V2139" s="3"/>
      <c r="W2139" s="3" t="s">
        <v>39</v>
      </c>
      <c r="X2139" s="3" t="s">
        <v>40</v>
      </c>
      <c r="Y2139" s="3"/>
      <c r="Z2139" s="3"/>
      <c r="AA2139" s="3" t="s">
        <v>41</v>
      </c>
    </row>
    <row r="2140" spans="1:27" x14ac:dyDescent="0.2">
      <c r="A2140" s="5">
        <v>4988</v>
      </c>
      <c r="C2140" s="3" t="s">
        <v>3672</v>
      </c>
      <c r="D2140" s="3" t="s">
        <v>3673</v>
      </c>
      <c r="E2140" s="3" t="s">
        <v>174</v>
      </c>
      <c r="F2140" s="3" t="s">
        <v>881</v>
      </c>
      <c r="G2140" s="3" t="s">
        <v>80</v>
      </c>
      <c r="H2140" s="3" t="s">
        <v>32</v>
      </c>
      <c r="I2140" s="3" t="s">
        <v>80</v>
      </c>
      <c r="J2140" s="3" t="s">
        <v>81</v>
      </c>
      <c r="K2140" s="3" t="s">
        <v>82</v>
      </c>
      <c r="L2140" s="3" t="s">
        <v>83</v>
      </c>
      <c r="M2140" t="b">
        <v>1</v>
      </c>
      <c r="N2140" s="3" t="s">
        <v>84</v>
      </c>
      <c r="O2140" s="3" t="s">
        <v>881</v>
      </c>
      <c r="P2140" s="3" t="s">
        <v>881</v>
      </c>
      <c r="Q2140" s="3" t="s">
        <v>81</v>
      </c>
      <c r="R2140" s="3" t="s">
        <v>882</v>
      </c>
      <c r="S2140" s="3"/>
      <c r="T2140" s="2"/>
      <c r="U2140" s="3" t="s">
        <v>83</v>
      </c>
      <c r="V2140" s="3"/>
      <c r="W2140" s="3" t="s">
        <v>39</v>
      </c>
      <c r="X2140" s="3" t="s">
        <v>40</v>
      </c>
      <c r="Y2140" s="3"/>
      <c r="Z2140" s="3">
        <v>4799</v>
      </c>
      <c r="AA2140" s="3" t="s">
        <v>41</v>
      </c>
    </row>
    <row r="2141" spans="1:27" x14ac:dyDescent="0.2">
      <c r="A2141" s="5">
        <v>4989</v>
      </c>
      <c r="C2141" s="3" t="s">
        <v>3674</v>
      </c>
      <c r="D2141" s="3" t="s">
        <v>3675</v>
      </c>
      <c r="E2141" s="3" t="s">
        <v>174</v>
      </c>
      <c r="F2141" s="3" t="s">
        <v>881</v>
      </c>
      <c r="G2141" s="3" t="s">
        <v>80</v>
      </c>
      <c r="H2141" s="3" t="s">
        <v>32</v>
      </c>
      <c r="I2141" s="3" t="s">
        <v>80</v>
      </c>
      <c r="J2141" s="3" t="s">
        <v>81</v>
      </c>
      <c r="K2141" s="3" t="s">
        <v>82</v>
      </c>
      <c r="L2141" s="3" t="s">
        <v>83</v>
      </c>
      <c r="M2141" t="b">
        <v>1</v>
      </c>
      <c r="N2141" s="3" t="s">
        <v>84</v>
      </c>
      <c r="O2141" s="3" t="s">
        <v>881</v>
      </c>
      <c r="P2141" s="3" t="s">
        <v>881</v>
      </c>
      <c r="Q2141" s="3" t="s">
        <v>81</v>
      </c>
      <c r="R2141" s="3" t="s">
        <v>882</v>
      </c>
      <c r="S2141" s="3"/>
      <c r="T2141" s="2"/>
      <c r="U2141" s="3" t="s">
        <v>83</v>
      </c>
      <c r="V2141" s="3"/>
      <c r="W2141" s="3" t="s">
        <v>39</v>
      </c>
      <c r="X2141" s="3" t="s">
        <v>40</v>
      </c>
      <c r="Y2141" s="3"/>
      <c r="Z2141" s="3">
        <v>4804</v>
      </c>
      <c r="AA2141" s="3" t="s">
        <v>41</v>
      </c>
    </row>
    <row r="2142" spans="1:27" x14ac:dyDescent="0.2">
      <c r="A2142" s="5">
        <v>4991</v>
      </c>
      <c r="B2142">
        <v>43117</v>
      </c>
      <c r="C2142" s="3" t="s">
        <v>3676</v>
      </c>
      <c r="D2142" s="3" t="s">
        <v>3677</v>
      </c>
      <c r="E2142" s="3" t="s">
        <v>1158</v>
      </c>
      <c r="F2142" s="3" t="s">
        <v>1159</v>
      </c>
      <c r="G2142" s="3" t="s">
        <v>235</v>
      </c>
      <c r="H2142" s="3" t="s">
        <v>32</v>
      </c>
      <c r="I2142" s="3" t="s">
        <v>235</v>
      </c>
      <c r="J2142" s="3" t="s">
        <v>48</v>
      </c>
      <c r="K2142" s="3" t="s">
        <v>237</v>
      </c>
      <c r="L2142" s="3" t="s">
        <v>83</v>
      </c>
      <c r="M2142" t="b">
        <v>0</v>
      </c>
      <c r="N2142" s="3" t="s">
        <v>139</v>
      </c>
      <c r="O2142" s="3" t="s">
        <v>1159</v>
      </c>
      <c r="P2142" s="3" t="s">
        <v>1159</v>
      </c>
      <c r="Q2142" s="3" t="s">
        <v>36</v>
      </c>
      <c r="R2142" s="3" t="s">
        <v>74</v>
      </c>
      <c r="S2142" s="3" t="s">
        <v>3311</v>
      </c>
      <c r="T2142" s="2"/>
      <c r="U2142" s="3" t="s">
        <v>83</v>
      </c>
      <c r="V2142" s="3" t="s">
        <v>3312</v>
      </c>
      <c r="W2142" s="3" t="s">
        <v>39</v>
      </c>
      <c r="X2142" s="3" t="s">
        <v>40</v>
      </c>
      <c r="Y2142" s="3"/>
      <c r="Z2142" s="3">
        <v>2532</v>
      </c>
      <c r="AA2142" s="3" t="s">
        <v>2835</v>
      </c>
    </row>
    <row r="2143" spans="1:27" x14ac:dyDescent="0.2">
      <c r="A2143" s="5">
        <v>4992</v>
      </c>
      <c r="C2143" s="3"/>
      <c r="D2143" s="3" t="s">
        <v>3678</v>
      </c>
      <c r="E2143" s="3" t="s">
        <v>123</v>
      </c>
      <c r="F2143" s="3" t="s">
        <v>136</v>
      </c>
      <c r="G2143" s="3" t="s">
        <v>235</v>
      </c>
      <c r="H2143" s="3" t="s">
        <v>32</v>
      </c>
      <c r="I2143" s="3" t="s">
        <v>235</v>
      </c>
      <c r="J2143" s="3" t="s">
        <v>48</v>
      </c>
      <c r="K2143" s="3" t="s">
        <v>237</v>
      </c>
      <c r="L2143" s="3" t="s">
        <v>83</v>
      </c>
      <c r="M2143" t="b">
        <v>1</v>
      </c>
      <c r="N2143" s="3" t="s">
        <v>139</v>
      </c>
      <c r="O2143" s="3" t="s">
        <v>136</v>
      </c>
      <c r="P2143" s="3" t="s">
        <v>140</v>
      </c>
      <c r="Q2143" s="3" t="s">
        <v>36</v>
      </c>
      <c r="R2143" s="3" t="s">
        <v>74</v>
      </c>
      <c r="S2143" s="3"/>
      <c r="T2143" s="2">
        <v>6009</v>
      </c>
      <c r="U2143" s="3" t="s">
        <v>83</v>
      </c>
      <c r="V2143" s="3"/>
      <c r="W2143" s="3" t="s">
        <v>39</v>
      </c>
      <c r="X2143" s="3" t="s">
        <v>40</v>
      </c>
      <c r="Y2143" s="3"/>
      <c r="Z2143" s="3"/>
      <c r="AA2143" s="3" t="s">
        <v>41</v>
      </c>
    </row>
    <row r="2144" spans="1:27" x14ac:dyDescent="0.2">
      <c r="A2144" s="5">
        <v>4993</v>
      </c>
      <c r="C2144" s="3" t="s">
        <v>3679</v>
      </c>
      <c r="D2144" s="3" t="s">
        <v>3680</v>
      </c>
      <c r="E2144" s="3" t="s">
        <v>123</v>
      </c>
      <c r="F2144" s="3" t="s">
        <v>136</v>
      </c>
      <c r="G2144" s="3" t="s">
        <v>235</v>
      </c>
      <c r="H2144" s="3" t="s">
        <v>32</v>
      </c>
      <c r="I2144" s="3" t="s">
        <v>235</v>
      </c>
      <c r="J2144" s="3" t="s">
        <v>48</v>
      </c>
      <c r="K2144" s="3" t="s">
        <v>237</v>
      </c>
      <c r="L2144" s="3" t="s">
        <v>83</v>
      </c>
      <c r="M2144" t="b">
        <v>1</v>
      </c>
      <c r="N2144" s="3" t="s">
        <v>139</v>
      </c>
      <c r="O2144" s="3" t="s">
        <v>136</v>
      </c>
      <c r="P2144" s="3" t="s">
        <v>140</v>
      </c>
      <c r="Q2144" s="3" t="s">
        <v>36</v>
      </c>
      <c r="R2144" s="3" t="s">
        <v>74</v>
      </c>
      <c r="S2144" s="3"/>
      <c r="T2144" s="2"/>
      <c r="U2144" s="3" t="s">
        <v>83</v>
      </c>
      <c r="V2144" s="3"/>
      <c r="W2144" s="3" t="s">
        <v>39</v>
      </c>
      <c r="X2144" s="3" t="s">
        <v>40</v>
      </c>
      <c r="Y2144" s="3"/>
      <c r="Z2144" s="3"/>
      <c r="AA2144" s="3" t="s">
        <v>41</v>
      </c>
    </row>
    <row r="2145" spans="1:27" x14ac:dyDescent="0.2">
      <c r="A2145" s="5">
        <v>4994</v>
      </c>
      <c r="C2145" s="3" t="s">
        <v>3681</v>
      </c>
      <c r="D2145" s="3" t="s">
        <v>3682</v>
      </c>
      <c r="E2145" s="3" t="s">
        <v>123</v>
      </c>
      <c r="F2145" s="3" t="s">
        <v>136</v>
      </c>
      <c r="G2145" s="3" t="s">
        <v>235</v>
      </c>
      <c r="H2145" s="3" t="s">
        <v>32</v>
      </c>
      <c r="I2145" s="3" t="s">
        <v>235</v>
      </c>
      <c r="J2145" s="3" t="s">
        <v>48</v>
      </c>
      <c r="K2145" s="3" t="s">
        <v>237</v>
      </c>
      <c r="L2145" s="3" t="s">
        <v>83</v>
      </c>
      <c r="M2145" t="b">
        <v>1</v>
      </c>
      <c r="N2145" s="3" t="s">
        <v>139</v>
      </c>
      <c r="O2145" s="3" t="s">
        <v>136</v>
      </c>
      <c r="P2145" s="3" t="s">
        <v>140</v>
      </c>
      <c r="Q2145" s="3" t="s">
        <v>36</v>
      </c>
      <c r="R2145" s="3" t="s">
        <v>74</v>
      </c>
      <c r="S2145" s="3"/>
      <c r="T2145" s="2"/>
      <c r="U2145" s="3" t="s">
        <v>83</v>
      </c>
      <c r="V2145" s="3"/>
      <c r="W2145" s="3" t="s">
        <v>39</v>
      </c>
      <c r="X2145" s="3" t="s">
        <v>40</v>
      </c>
      <c r="Y2145" s="3"/>
      <c r="Z2145" s="3"/>
      <c r="AA2145" s="3" t="s">
        <v>41</v>
      </c>
    </row>
    <row r="2146" spans="1:27" x14ac:dyDescent="0.2">
      <c r="A2146" s="5">
        <v>4995</v>
      </c>
      <c r="B2146">
        <v>42898</v>
      </c>
      <c r="C2146" s="3" t="s">
        <v>3683</v>
      </c>
      <c r="D2146" s="3" t="s">
        <v>3684</v>
      </c>
      <c r="E2146" s="3" t="s">
        <v>123</v>
      </c>
      <c r="F2146" s="3" t="s">
        <v>136</v>
      </c>
      <c r="G2146" s="3" t="s">
        <v>235</v>
      </c>
      <c r="H2146" s="3" t="s">
        <v>32</v>
      </c>
      <c r="I2146" s="3" t="s">
        <v>235</v>
      </c>
      <c r="J2146" s="3" t="s">
        <v>48</v>
      </c>
      <c r="K2146" s="3" t="s">
        <v>237</v>
      </c>
      <c r="L2146" s="3" t="s">
        <v>83</v>
      </c>
      <c r="M2146" t="b">
        <v>1</v>
      </c>
      <c r="N2146" s="3" t="s">
        <v>139</v>
      </c>
      <c r="O2146" s="3" t="s">
        <v>136</v>
      </c>
      <c r="P2146" s="3" t="s">
        <v>140</v>
      </c>
      <c r="Q2146" s="3" t="s">
        <v>36</v>
      </c>
      <c r="R2146" s="3" t="s">
        <v>74</v>
      </c>
      <c r="S2146" s="3"/>
      <c r="T2146" s="2"/>
      <c r="U2146" s="3" t="s">
        <v>83</v>
      </c>
      <c r="V2146" s="3"/>
      <c r="W2146" s="3" t="s">
        <v>39</v>
      </c>
      <c r="X2146" s="3" t="s">
        <v>40</v>
      </c>
      <c r="Y2146" s="3"/>
      <c r="Z2146" s="3">
        <v>2229</v>
      </c>
      <c r="AA2146" s="3" t="s">
        <v>3685</v>
      </c>
    </row>
    <row r="2147" spans="1:27" x14ac:dyDescent="0.2">
      <c r="A2147" s="5">
        <v>4996</v>
      </c>
      <c r="B2147">
        <v>42897</v>
      </c>
      <c r="C2147" s="3" t="s">
        <v>3686</v>
      </c>
      <c r="D2147" s="3" t="s">
        <v>3687</v>
      </c>
      <c r="E2147" s="3" t="s">
        <v>1158</v>
      </c>
      <c r="F2147" s="3" t="s">
        <v>1159</v>
      </c>
      <c r="G2147" s="3" t="s">
        <v>235</v>
      </c>
      <c r="H2147" s="3" t="s">
        <v>32</v>
      </c>
      <c r="I2147" s="3" t="s">
        <v>235</v>
      </c>
      <c r="J2147" s="3" t="s">
        <v>48</v>
      </c>
      <c r="K2147" s="3" t="s">
        <v>237</v>
      </c>
      <c r="L2147" s="3" t="s">
        <v>83</v>
      </c>
      <c r="M2147" t="b">
        <v>0</v>
      </c>
      <c r="N2147" s="3" t="s">
        <v>139</v>
      </c>
      <c r="O2147" s="3" t="s">
        <v>1159</v>
      </c>
      <c r="P2147" s="3" t="s">
        <v>1159</v>
      </c>
      <c r="Q2147" s="3" t="s">
        <v>36</v>
      </c>
      <c r="R2147" s="3" t="s">
        <v>74</v>
      </c>
      <c r="S2147" s="3"/>
      <c r="T2147" s="2"/>
      <c r="U2147" s="3" t="s">
        <v>83</v>
      </c>
      <c r="V2147" s="3"/>
      <c r="W2147" s="3" t="s">
        <v>39</v>
      </c>
      <c r="X2147" s="3" t="s">
        <v>40</v>
      </c>
      <c r="Y2147" s="3"/>
      <c r="Z2147" s="3">
        <v>2230</v>
      </c>
      <c r="AA2147" s="3" t="s">
        <v>2835</v>
      </c>
    </row>
    <row r="2148" spans="1:27" x14ac:dyDescent="0.2">
      <c r="A2148" s="5">
        <v>4997</v>
      </c>
      <c r="C2148" s="3" t="s">
        <v>3688</v>
      </c>
      <c r="D2148" s="3" t="s">
        <v>3689</v>
      </c>
      <c r="E2148" s="3" t="s">
        <v>147</v>
      </c>
      <c r="F2148" s="3" t="s">
        <v>234</v>
      </c>
      <c r="G2148" s="3" t="s">
        <v>235</v>
      </c>
      <c r="H2148" s="3" t="s">
        <v>32</v>
      </c>
      <c r="I2148" s="3" t="s">
        <v>235</v>
      </c>
      <c r="J2148" s="3" t="s">
        <v>48</v>
      </c>
      <c r="K2148" s="3" t="s">
        <v>237</v>
      </c>
      <c r="L2148" s="3" t="s">
        <v>83</v>
      </c>
      <c r="M2148" t="b">
        <v>1</v>
      </c>
      <c r="N2148" s="3" t="s">
        <v>139</v>
      </c>
      <c r="O2148" s="3" t="s">
        <v>234</v>
      </c>
      <c r="P2148" s="3" t="s">
        <v>234</v>
      </c>
      <c r="Q2148" s="3" t="s">
        <v>116</v>
      </c>
      <c r="R2148" s="3" t="s">
        <v>116</v>
      </c>
      <c r="S2148" s="3"/>
      <c r="T2148" s="2"/>
      <c r="U2148" s="3" t="s">
        <v>83</v>
      </c>
      <c r="V2148" s="3"/>
      <c r="W2148" s="3" t="s">
        <v>39</v>
      </c>
      <c r="X2148" s="3" t="s">
        <v>40</v>
      </c>
      <c r="Y2148" s="3"/>
      <c r="Z2148" s="3"/>
      <c r="AA2148" s="3" t="s">
        <v>41</v>
      </c>
    </row>
    <row r="2149" spans="1:27" x14ac:dyDescent="0.2">
      <c r="A2149" s="5">
        <v>4998</v>
      </c>
      <c r="B2149">
        <v>43770</v>
      </c>
      <c r="C2149" s="3" t="s">
        <v>3690</v>
      </c>
      <c r="D2149" s="3" t="s">
        <v>3691</v>
      </c>
      <c r="E2149" s="3" t="s">
        <v>1158</v>
      </c>
      <c r="F2149" s="3" t="s">
        <v>1159</v>
      </c>
      <c r="G2149" s="3" t="s">
        <v>235</v>
      </c>
      <c r="H2149" s="3" t="s">
        <v>32</v>
      </c>
      <c r="I2149" s="3" t="s">
        <v>235</v>
      </c>
      <c r="J2149" s="3" t="s">
        <v>48</v>
      </c>
      <c r="K2149" s="3" t="s">
        <v>237</v>
      </c>
      <c r="L2149" s="3" t="s">
        <v>83</v>
      </c>
      <c r="M2149" t="b">
        <v>0</v>
      </c>
      <c r="N2149" s="3" t="s">
        <v>139</v>
      </c>
      <c r="O2149" s="3" t="s">
        <v>1159</v>
      </c>
      <c r="P2149" s="3" t="s">
        <v>1159</v>
      </c>
      <c r="Q2149" s="3" t="s">
        <v>36</v>
      </c>
      <c r="R2149" s="3" t="s">
        <v>74</v>
      </c>
      <c r="S2149" s="3"/>
      <c r="T2149" s="2"/>
      <c r="U2149" s="3" t="s">
        <v>83</v>
      </c>
      <c r="V2149" s="3"/>
      <c r="W2149" s="3" t="s">
        <v>39</v>
      </c>
      <c r="X2149" s="3" t="s">
        <v>40</v>
      </c>
      <c r="Y2149" s="3" t="s">
        <v>1942</v>
      </c>
      <c r="Z2149" s="3">
        <v>5523</v>
      </c>
      <c r="AA2149" s="3" t="s">
        <v>316</v>
      </c>
    </row>
    <row r="2150" spans="1:27" x14ac:dyDescent="0.2">
      <c r="A2150" s="5">
        <v>4999</v>
      </c>
      <c r="B2150">
        <v>45034</v>
      </c>
      <c r="C2150" s="3" t="s">
        <v>3692</v>
      </c>
      <c r="D2150" s="3" t="s">
        <v>3693</v>
      </c>
      <c r="E2150" s="3" t="s">
        <v>1158</v>
      </c>
      <c r="F2150" s="3" t="s">
        <v>1159</v>
      </c>
      <c r="G2150" s="3" t="s">
        <v>235</v>
      </c>
      <c r="H2150" s="3" t="s">
        <v>32</v>
      </c>
      <c r="I2150" s="3" t="s">
        <v>235</v>
      </c>
      <c r="J2150" s="3" t="s">
        <v>48</v>
      </c>
      <c r="K2150" s="3" t="s">
        <v>237</v>
      </c>
      <c r="L2150" s="3" t="s">
        <v>83</v>
      </c>
      <c r="M2150" t="b">
        <v>0</v>
      </c>
      <c r="N2150" s="3" t="s">
        <v>139</v>
      </c>
      <c r="O2150" s="3" t="s">
        <v>1159</v>
      </c>
      <c r="P2150" s="3" t="s">
        <v>1159</v>
      </c>
      <c r="Q2150" s="3" t="s">
        <v>36</v>
      </c>
      <c r="R2150" s="3" t="s">
        <v>74</v>
      </c>
      <c r="S2150" s="3"/>
      <c r="T2150" s="2">
        <v>6009</v>
      </c>
      <c r="U2150" s="3" t="s">
        <v>83</v>
      </c>
      <c r="V2150" s="3"/>
      <c r="W2150" s="3" t="s">
        <v>39</v>
      </c>
      <c r="X2150" s="3" t="s">
        <v>40</v>
      </c>
      <c r="Y2150" s="3"/>
      <c r="Z2150" s="3">
        <v>2018</v>
      </c>
      <c r="AA2150" s="3" t="s">
        <v>2835</v>
      </c>
    </row>
    <row r="2151" spans="1:27" x14ac:dyDescent="0.2">
      <c r="A2151" s="5">
        <v>5000</v>
      </c>
      <c r="C2151" s="3" t="s">
        <v>3694</v>
      </c>
      <c r="D2151" s="3" t="s">
        <v>3695</v>
      </c>
      <c r="E2151" s="3" t="s">
        <v>123</v>
      </c>
      <c r="F2151" s="3" t="s">
        <v>136</v>
      </c>
      <c r="G2151" s="3" t="s">
        <v>235</v>
      </c>
      <c r="H2151" s="3" t="s">
        <v>32</v>
      </c>
      <c r="I2151" s="3" t="s">
        <v>235</v>
      </c>
      <c r="J2151" s="3" t="s">
        <v>48</v>
      </c>
      <c r="K2151" s="3" t="s">
        <v>237</v>
      </c>
      <c r="L2151" s="3" t="s">
        <v>83</v>
      </c>
      <c r="M2151" t="b">
        <v>1</v>
      </c>
      <c r="N2151" s="3" t="s">
        <v>139</v>
      </c>
      <c r="O2151" s="3" t="s">
        <v>136</v>
      </c>
      <c r="P2151" s="3" t="s">
        <v>140</v>
      </c>
      <c r="Q2151" s="3" t="s">
        <v>36</v>
      </c>
      <c r="R2151" s="3" t="s">
        <v>74</v>
      </c>
      <c r="S2151" s="3"/>
      <c r="T2151" s="2"/>
      <c r="U2151" s="3" t="s">
        <v>83</v>
      </c>
      <c r="V2151" s="3"/>
      <c r="W2151" s="3" t="s">
        <v>39</v>
      </c>
      <c r="X2151" s="3" t="s">
        <v>40</v>
      </c>
      <c r="Y2151" s="3"/>
      <c r="Z2151" s="3">
        <v>2034</v>
      </c>
      <c r="AA2151" s="3" t="s">
        <v>41</v>
      </c>
    </row>
    <row r="2152" spans="1:27" x14ac:dyDescent="0.2">
      <c r="A2152" s="5">
        <v>5001</v>
      </c>
      <c r="C2152" s="3" t="s">
        <v>3696</v>
      </c>
      <c r="D2152" s="3" t="s">
        <v>3697</v>
      </c>
      <c r="E2152" s="3" t="s">
        <v>123</v>
      </c>
      <c r="F2152" s="3" t="s">
        <v>136</v>
      </c>
      <c r="G2152" s="3" t="s">
        <v>235</v>
      </c>
      <c r="H2152" s="3" t="s">
        <v>32</v>
      </c>
      <c r="I2152" s="3" t="s">
        <v>235</v>
      </c>
      <c r="J2152" s="3" t="s">
        <v>48</v>
      </c>
      <c r="K2152" s="3" t="s">
        <v>237</v>
      </c>
      <c r="L2152" s="3" t="s">
        <v>83</v>
      </c>
      <c r="M2152" t="b">
        <v>1</v>
      </c>
      <c r="N2152" s="3" t="s">
        <v>139</v>
      </c>
      <c r="O2152" s="3" t="s">
        <v>136</v>
      </c>
      <c r="P2152" s="3" t="s">
        <v>140</v>
      </c>
      <c r="Q2152" s="3" t="s">
        <v>36</v>
      </c>
      <c r="R2152" s="3" t="s">
        <v>74</v>
      </c>
      <c r="S2152" s="3"/>
      <c r="T2152" s="2"/>
      <c r="U2152" s="3" t="s">
        <v>83</v>
      </c>
      <c r="V2152" s="3"/>
      <c r="W2152" s="3" t="s">
        <v>39</v>
      </c>
      <c r="X2152" s="3" t="s">
        <v>40</v>
      </c>
      <c r="Y2152" s="3"/>
      <c r="Z2152" s="3">
        <v>2037</v>
      </c>
      <c r="AA2152" s="3" t="s">
        <v>41</v>
      </c>
    </row>
    <row r="2153" spans="1:27" x14ac:dyDescent="0.2">
      <c r="A2153" s="5">
        <v>5002</v>
      </c>
      <c r="C2153" s="3" t="s">
        <v>3698</v>
      </c>
      <c r="D2153" s="3" t="s">
        <v>3699</v>
      </c>
      <c r="E2153" s="3" t="s">
        <v>147</v>
      </c>
      <c r="F2153" s="3" t="s">
        <v>234</v>
      </c>
      <c r="G2153" s="3" t="s">
        <v>235</v>
      </c>
      <c r="H2153" s="3" t="s">
        <v>32</v>
      </c>
      <c r="I2153" s="3" t="s">
        <v>235</v>
      </c>
      <c r="J2153" s="3" t="s">
        <v>48</v>
      </c>
      <c r="K2153" s="3" t="s">
        <v>237</v>
      </c>
      <c r="L2153" s="3" t="s">
        <v>83</v>
      </c>
      <c r="M2153" t="b">
        <v>1</v>
      </c>
      <c r="N2153" s="3" t="s">
        <v>139</v>
      </c>
      <c r="O2153" s="3" t="s">
        <v>234</v>
      </c>
      <c r="P2153" s="3" t="s">
        <v>234</v>
      </c>
      <c r="Q2153" s="3" t="s">
        <v>116</v>
      </c>
      <c r="R2153" s="3" t="s">
        <v>116</v>
      </c>
      <c r="S2153" s="3"/>
      <c r="T2153" s="2"/>
      <c r="U2153" s="3" t="s">
        <v>83</v>
      </c>
      <c r="V2153" s="3"/>
      <c r="W2153" s="3" t="s">
        <v>39</v>
      </c>
      <c r="X2153" s="3" t="s">
        <v>40</v>
      </c>
      <c r="Y2153" s="3"/>
      <c r="Z2153" s="3">
        <v>2181</v>
      </c>
      <c r="AA2153" s="3" t="s">
        <v>41</v>
      </c>
    </row>
    <row r="2154" spans="1:27" x14ac:dyDescent="0.2">
      <c r="A2154" s="5">
        <v>5003</v>
      </c>
      <c r="C2154" s="3" t="s">
        <v>3700</v>
      </c>
      <c r="D2154" s="3" t="s">
        <v>3701</v>
      </c>
      <c r="E2154" s="3" t="s">
        <v>123</v>
      </c>
      <c r="F2154" s="3" t="s">
        <v>136</v>
      </c>
      <c r="G2154" s="3" t="s">
        <v>235</v>
      </c>
      <c r="H2154" s="3" t="s">
        <v>32</v>
      </c>
      <c r="I2154" s="3" t="s">
        <v>235</v>
      </c>
      <c r="J2154" s="3" t="s">
        <v>48</v>
      </c>
      <c r="K2154" s="3" t="s">
        <v>237</v>
      </c>
      <c r="L2154" s="3" t="s">
        <v>83</v>
      </c>
      <c r="M2154" t="b">
        <v>1</v>
      </c>
      <c r="N2154" s="3" t="s">
        <v>139</v>
      </c>
      <c r="O2154" s="3" t="s">
        <v>136</v>
      </c>
      <c r="P2154" s="3" t="s">
        <v>140</v>
      </c>
      <c r="Q2154" s="3" t="s">
        <v>36</v>
      </c>
      <c r="R2154" s="3" t="s">
        <v>74</v>
      </c>
      <c r="S2154" s="3"/>
      <c r="T2154" s="2"/>
      <c r="U2154" s="3" t="s">
        <v>83</v>
      </c>
      <c r="V2154" s="3"/>
      <c r="W2154" s="3" t="s">
        <v>39</v>
      </c>
      <c r="X2154" s="3" t="s">
        <v>40</v>
      </c>
      <c r="Y2154" s="3"/>
      <c r="Z2154" s="3">
        <v>2235</v>
      </c>
      <c r="AA2154" s="3" t="s">
        <v>41</v>
      </c>
    </row>
    <row r="2155" spans="1:27" x14ac:dyDescent="0.2">
      <c r="A2155" s="5">
        <v>5004</v>
      </c>
      <c r="C2155" s="3" t="s">
        <v>3702</v>
      </c>
      <c r="D2155" s="3" t="s">
        <v>3703</v>
      </c>
      <c r="E2155" s="3" t="s">
        <v>123</v>
      </c>
      <c r="F2155" s="3" t="s">
        <v>136</v>
      </c>
      <c r="G2155" s="3" t="s">
        <v>235</v>
      </c>
      <c r="H2155" s="3" t="s">
        <v>32</v>
      </c>
      <c r="I2155" s="3" t="s">
        <v>235</v>
      </c>
      <c r="J2155" s="3" t="s">
        <v>48</v>
      </c>
      <c r="K2155" s="3" t="s">
        <v>237</v>
      </c>
      <c r="L2155" s="3" t="s">
        <v>83</v>
      </c>
      <c r="M2155" t="b">
        <v>1</v>
      </c>
      <c r="N2155" s="3" t="s">
        <v>139</v>
      </c>
      <c r="O2155" s="3" t="s">
        <v>136</v>
      </c>
      <c r="P2155" s="3" t="s">
        <v>140</v>
      </c>
      <c r="Q2155" s="3" t="s">
        <v>36</v>
      </c>
      <c r="R2155" s="3" t="s">
        <v>74</v>
      </c>
      <c r="S2155" s="3"/>
      <c r="T2155" s="2"/>
      <c r="U2155" s="3" t="s">
        <v>83</v>
      </c>
      <c r="V2155" s="3"/>
      <c r="W2155" s="3" t="s">
        <v>39</v>
      </c>
      <c r="X2155" s="3" t="s">
        <v>40</v>
      </c>
      <c r="Y2155" s="3"/>
      <c r="Z2155" s="3">
        <v>2342</v>
      </c>
      <c r="AA2155" s="3" t="s">
        <v>41</v>
      </c>
    </row>
    <row r="2156" spans="1:27" x14ac:dyDescent="0.2">
      <c r="A2156" s="5">
        <v>5005</v>
      </c>
      <c r="C2156" s="3" t="s">
        <v>3704</v>
      </c>
      <c r="D2156" s="3" t="s">
        <v>3705</v>
      </c>
      <c r="E2156" s="3" t="s">
        <v>123</v>
      </c>
      <c r="F2156" s="3" t="s">
        <v>136</v>
      </c>
      <c r="G2156" s="3" t="s">
        <v>235</v>
      </c>
      <c r="H2156" s="3" t="s">
        <v>32</v>
      </c>
      <c r="I2156" s="3" t="s">
        <v>235</v>
      </c>
      <c r="J2156" s="3" t="s">
        <v>48</v>
      </c>
      <c r="K2156" s="3" t="s">
        <v>237</v>
      </c>
      <c r="L2156" s="3" t="s">
        <v>83</v>
      </c>
      <c r="M2156" t="b">
        <v>1</v>
      </c>
      <c r="N2156" s="3" t="s">
        <v>139</v>
      </c>
      <c r="O2156" s="3" t="s">
        <v>136</v>
      </c>
      <c r="P2156" s="3" t="s">
        <v>140</v>
      </c>
      <c r="Q2156" s="3" t="s">
        <v>36</v>
      </c>
      <c r="R2156" s="3" t="s">
        <v>74</v>
      </c>
      <c r="S2156" s="3"/>
      <c r="T2156" s="2"/>
      <c r="U2156" s="3" t="s">
        <v>83</v>
      </c>
      <c r="V2156" s="3"/>
      <c r="W2156" s="3" t="s">
        <v>39</v>
      </c>
      <c r="X2156" s="3" t="s">
        <v>40</v>
      </c>
      <c r="Y2156" s="3"/>
      <c r="Z2156" s="3">
        <v>2501</v>
      </c>
      <c r="AA2156" s="3" t="s">
        <v>2835</v>
      </c>
    </row>
    <row r="2157" spans="1:27" x14ac:dyDescent="0.2">
      <c r="A2157" s="5">
        <v>5006</v>
      </c>
      <c r="C2157" s="3" t="s">
        <v>3706</v>
      </c>
      <c r="D2157" s="3" t="s">
        <v>3707</v>
      </c>
      <c r="E2157" s="3" t="s">
        <v>123</v>
      </c>
      <c r="F2157" s="3" t="s">
        <v>136</v>
      </c>
      <c r="G2157" s="3" t="s">
        <v>235</v>
      </c>
      <c r="H2157" s="3" t="s">
        <v>32</v>
      </c>
      <c r="I2157" s="3" t="s">
        <v>235</v>
      </c>
      <c r="J2157" s="3" t="s">
        <v>48</v>
      </c>
      <c r="K2157" s="3" t="s">
        <v>237</v>
      </c>
      <c r="L2157" s="3" t="s">
        <v>83</v>
      </c>
      <c r="M2157" t="b">
        <v>1</v>
      </c>
      <c r="N2157" s="3" t="s">
        <v>139</v>
      </c>
      <c r="O2157" s="3" t="s">
        <v>136</v>
      </c>
      <c r="P2157" s="3" t="s">
        <v>140</v>
      </c>
      <c r="Q2157" s="3" t="s">
        <v>36</v>
      </c>
      <c r="R2157" s="3" t="s">
        <v>74</v>
      </c>
      <c r="S2157" s="3"/>
      <c r="T2157" s="2"/>
      <c r="U2157" s="3" t="s">
        <v>83</v>
      </c>
      <c r="V2157" s="3"/>
      <c r="W2157" s="3" t="s">
        <v>39</v>
      </c>
      <c r="X2157" s="3" t="s">
        <v>40</v>
      </c>
      <c r="Y2157" s="3"/>
      <c r="Z2157" s="3">
        <v>2503</v>
      </c>
      <c r="AA2157" s="3" t="s">
        <v>41</v>
      </c>
    </row>
    <row r="2158" spans="1:27" x14ac:dyDescent="0.2">
      <c r="A2158" s="5">
        <v>5007</v>
      </c>
      <c r="C2158" s="3" t="s">
        <v>3708</v>
      </c>
      <c r="D2158" s="3" t="s">
        <v>3709</v>
      </c>
      <c r="E2158" s="3" t="s">
        <v>123</v>
      </c>
      <c r="F2158" s="3" t="s">
        <v>136</v>
      </c>
      <c r="G2158" s="3" t="s">
        <v>235</v>
      </c>
      <c r="H2158" s="3" t="s">
        <v>32</v>
      </c>
      <c r="I2158" s="3" t="s">
        <v>235</v>
      </c>
      <c r="J2158" s="3" t="s">
        <v>48</v>
      </c>
      <c r="K2158" s="3" t="s">
        <v>237</v>
      </c>
      <c r="L2158" s="3" t="s">
        <v>83</v>
      </c>
      <c r="M2158" t="b">
        <v>1</v>
      </c>
      <c r="N2158" s="3" t="s">
        <v>139</v>
      </c>
      <c r="O2158" s="3" t="s">
        <v>136</v>
      </c>
      <c r="P2158" s="3" t="s">
        <v>140</v>
      </c>
      <c r="Q2158" s="3" t="s">
        <v>36</v>
      </c>
      <c r="R2158" s="3" t="s">
        <v>74</v>
      </c>
      <c r="S2158" s="3"/>
      <c r="T2158" s="2"/>
      <c r="U2158" s="3" t="s">
        <v>83</v>
      </c>
      <c r="V2158" s="3"/>
      <c r="W2158" s="3" t="s">
        <v>39</v>
      </c>
      <c r="X2158" s="3" t="s">
        <v>40</v>
      </c>
      <c r="Y2158" s="3"/>
      <c r="Z2158" s="3">
        <v>2505</v>
      </c>
      <c r="AA2158" s="3" t="s">
        <v>41</v>
      </c>
    </row>
    <row r="2159" spans="1:27" x14ac:dyDescent="0.2">
      <c r="A2159" s="5">
        <v>5008</v>
      </c>
      <c r="C2159" s="3" t="s">
        <v>3710</v>
      </c>
      <c r="D2159" s="3" t="s">
        <v>3711</v>
      </c>
      <c r="E2159" s="3" t="s">
        <v>123</v>
      </c>
      <c r="F2159" s="3" t="s">
        <v>136</v>
      </c>
      <c r="G2159" s="3" t="s">
        <v>235</v>
      </c>
      <c r="H2159" s="3" t="s">
        <v>32</v>
      </c>
      <c r="I2159" s="3" t="s">
        <v>235</v>
      </c>
      <c r="J2159" s="3" t="s">
        <v>48</v>
      </c>
      <c r="K2159" s="3" t="s">
        <v>237</v>
      </c>
      <c r="L2159" s="3" t="s">
        <v>83</v>
      </c>
      <c r="M2159" t="b">
        <v>1</v>
      </c>
      <c r="N2159" s="3" t="s">
        <v>139</v>
      </c>
      <c r="O2159" s="3" t="s">
        <v>136</v>
      </c>
      <c r="P2159" s="3" t="s">
        <v>140</v>
      </c>
      <c r="Q2159" s="3" t="s">
        <v>36</v>
      </c>
      <c r="R2159" s="3" t="s">
        <v>74</v>
      </c>
      <c r="S2159" s="3"/>
      <c r="T2159" s="2"/>
      <c r="U2159" s="3" t="s">
        <v>83</v>
      </c>
      <c r="V2159" s="3"/>
      <c r="W2159" s="3" t="s">
        <v>39</v>
      </c>
      <c r="X2159" s="3" t="s">
        <v>40</v>
      </c>
      <c r="Y2159" s="3"/>
      <c r="Z2159" s="3">
        <v>2506</v>
      </c>
      <c r="AA2159" s="3" t="s">
        <v>41</v>
      </c>
    </row>
    <row r="2160" spans="1:27" x14ac:dyDescent="0.2">
      <c r="A2160" s="5">
        <v>5009</v>
      </c>
      <c r="C2160" s="3" t="s">
        <v>3712</v>
      </c>
      <c r="D2160" s="3" t="s">
        <v>3713</v>
      </c>
      <c r="E2160" s="3" t="s">
        <v>123</v>
      </c>
      <c r="F2160" s="3" t="s">
        <v>136</v>
      </c>
      <c r="G2160" s="3" t="s">
        <v>235</v>
      </c>
      <c r="H2160" s="3" t="s">
        <v>32</v>
      </c>
      <c r="I2160" s="3" t="s">
        <v>235</v>
      </c>
      <c r="J2160" s="3" t="s">
        <v>48</v>
      </c>
      <c r="K2160" s="3" t="s">
        <v>237</v>
      </c>
      <c r="L2160" s="3" t="s">
        <v>83</v>
      </c>
      <c r="M2160" t="b">
        <v>1</v>
      </c>
      <c r="N2160" s="3" t="s">
        <v>139</v>
      </c>
      <c r="O2160" s="3" t="s">
        <v>136</v>
      </c>
      <c r="P2160" s="3" t="s">
        <v>140</v>
      </c>
      <c r="Q2160" s="3" t="s">
        <v>36</v>
      </c>
      <c r="R2160" s="3" t="s">
        <v>74</v>
      </c>
      <c r="S2160" s="3"/>
      <c r="T2160" s="2"/>
      <c r="U2160" s="3" t="s">
        <v>83</v>
      </c>
      <c r="V2160" s="3"/>
      <c r="W2160" s="3" t="s">
        <v>39</v>
      </c>
      <c r="X2160" s="3" t="s">
        <v>40</v>
      </c>
      <c r="Y2160" s="3"/>
      <c r="Z2160" s="3">
        <v>2507</v>
      </c>
      <c r="AA2160" s="3" t="s">
        <v>41</v>
      </c>
    </row>
    <row r="2161" spans="1:27" x14ac:dyDescent="0.2">
      <c r="A2161" s="5">
        <v>5010</v>
      </c>
      <c r="C2161" s="3"/>
      <c r="D2161" s="3" t="s">
        <v>3714</v>
      </c>
      <c r="E2161" s="3" t="s">
        <v>123</v>
      </c>
      <c r="F2161" s="3" t="s">
        <v>136</v>
      </c>
      <c r="G2161" s="3" t="s">
        <v>235</v>
      </c>
      <c r="H2161" s="3" t="s">
        <v>32</v>
      </c>
      <c r="I2161" s="3" t="s">
        <v>235</v>
      </c>
      <c r="J2161" s="3" t="s">
        <v>48</v>
      </c>
      <c r="K2161" s="3" t="s">
        <v>237</v>
      </c>
      <c r="L2161" s="3" t="s">
        <v>83</v>
      </c>
      <c r="M2161" t="b">
        <v>1</v>
      </c>
      <c r="N2161" s="3" t="s">
        <v>139</v>
      </c>
      <c r="O2161" s="3" t="s">
        <v>136</v>
      </c>
      <c r="P2161" s="3" t="s">
        <v>140</v>
      </c>
      <c r="Q2161" s="3" t="s">
        <v>36</v>
      </c>
      <c r="R2161" s="3" t="s">
        <v>74</v>
      </c>
      <c r="S2161" s="3" t="s">
        <v>3311</v>
      </c>
      <c r="T2161" s="2"/>
      <c r="U2161" s="3" t="s">
        <v>83</v>
      </c>
      <c r="V2161" s="3"/>
      <c r="W2161" s="3" t="s">
        <v>39</v>
      </c>
      <c r="X2161" s="3" t="s">
        <v>40</v>
      </c>
      <c r="Y2161" s="3"/>
      <c r="Z2161" s="3"/>
      <c r="AA2161" s="3" t="s">
        <v>41</v>
      </c>
    </row>
    <row r="2162" spans="1:27" x14ac:dyDescent="0.2">
      <c r="A2162" s="5">
        <v>5011</v>
      </c>
      <c r="C2162" s="3" t="s">
        <v>3715</v>
      </c>
      <c r="D2162" s="3" t="s">
        <v>3716</v>
      </c>
      <c r="E2162" s="3" t="s">
        <v>123</v>
      </c>
      <c r="F2162" s="3" t="s">
        <v>136</v>
      </c>
      <c r="G2162" s="3" t="s">
        <v>235</v>
      </c>
      <c r="H2162" s="3" t="s">
        <v>32</v>
      </c>
      <c r="I2162" s="3" t="s">
        <v>235</v>
      </c>
      <c r="J2162" s="3" t="s">
        <v>48</v>
      </c>
      <c r="K2162" s="3" t="s">
        <v>237</v>
      </c>
      <c r="L2162" s="3" t="s">
        <v>83</v>
      </c>
      <c r="M2162" t="b">
        <v>1</v>
      </c>
      <c r="N2162" s="3" t="s">
        <v>139</v>
      </c>
      <c r="O2162" s="3" t="s">
        <v>136</v>
      </c>
      <c r="P2162" s="3" t="s">
        <v>140</v>
      </c>
      <c r="Q2162" s="3" t="s">
        <v>36</v>
      </c>
      <c r="R2162" s="3" t="s">
        <v>74</v>
      </c>
      <c r="S2162" s="3"/>
      <c r="T2162" s="2"/>
      <c r="U2162" s="3" t="s">
        <v>83</v>
      </c>
      <c r="V2162" s="3"/>
      <c r="W2162" s="3" t="s">
        <v>39</v>
      </c>
      <c r="X2162" s="3" t="s">
        <v>40</v>
      </c>
      <c r="Y2162" s="3"/>
      <c r="Z2162" s="3">
        <v>4139</v>
      </c>
      <c r="AA2162" s="3" t="s">
        <v>41</v>
      </c>
    </row>
    <row r="2163" spans="1:27" x14ac:dyDescent="0.2">
      <c r="A2163" s="5">
        <v>5012</v>
      </c>
      <c r="C2163" s="3"/>
      <c r="D2163" s="3" t="s">
        <v>3717</v>
      </c>
      <c r="E2163" s="3" t="s">
        <v>123</v>
      </c>
      <c r="F2163" s="3" t="s">
        <v>136</v>
      </c>
      <c r="G2163" s="3" t="s">
        <v>235</v>
      </c>
      <c r="H2163" s="3" t="s">
        <v>32</v>
      </c>
      <c r="I2163" s="3" t="s">
        <v>235</v>
      </c>
      <c r="J2163" s="3" t="s">
        <v>48</v>
      </c>
      <c r="K2163" s="3" t="s">
        <v>237</v>
      </c>
      <c r="L2163" s="3" t="s">
        <v>83</v>
      </c>
      <c r="M2163" t="b">
        <v>1</v>
      </c>
      <c r="N2163" s="3" t="s">
        <v>139</v>
      </c>
      <c r="O2163" s="3" t="s">
        <v>136</v>
      </c>
      <c r="P2163" s="3" t="s">
        <v>140</v>
      </c>
      <c r="Q2163" s="3" t="s">
        <v>36</v>
      </c>
      <c r="R2163" s="3" t="s">
        <v>74</v>
      </c>
      <c r="S2163" s="3"/>
      <c r="T2163" s="2"/>
      <c r="U2163" s="3" t="s">
        <v>83</v>
      </c>
      <c r="V2163" s="3"/>
      <c r="W2163" s="3" t="s">
        <v>39</v>
      </c>
      <c r="X2163" s="3" t="s">
        <v>40</v>
      </c>
      <c r="Y2163" s="3" t="s">
        <v>1942</v>
      </c>
      <c r="Z2163" s="3"/>
      <c r="AA2163" s="3" t="s">
        <v>41</v>
      </c>
    </row>
    <row r="2164" spans="1:27" x14ac:dyDescent="0.2">
      <c r="A2164" s="5">
        <v>5013</v>
      </c>
      <c r="B2164">
        <v>43179</v>
      </c>
      <c r="C2164" s="3"/>
      <c r="D2164" s="3" t="s">
        <v>3718</v>
      </c>
      <c r="E2164" s="3" t="s">
        <v>123</v>
      </c>
      <c r="F2164" s="3" t="s">
        <v>136</v>
      </c>
      <c r="G2164" s="3" t="s">
        <v>235</v>
      </c>
      <c r="H2164" s="3" t="s">
        <v>32</v>
      </c>
      <c r="I2164" s="3" t="s">
        <v>235</v>
      </c>
      <c r="J2164" s="3" t="s">
        <v>48</v>
      </c>
      <c r="K2164" s="3" t="s">
        <v>237</v>
      </c>
      <c r="L2164" s="3" t="s">
        <v>83</v>
      </c>
      <c r="M2164" t="b">
        <v>1</v>
      </c>
      <c r="N2164" s="3" t="s">
        <v>139</v>
      </c>
      <c r="O2164" s="3" t="s">
        <v>136</v>
      </c>
      <c r="P2164" s="3" t="s">
        <v>140</v>
      </c>
      <c r="Q2164" s="3" t="s">
        <v>36</v>
      </c>
      <c r="R2164" s="3" t="s">
        <v>74</v>
      </c>
      <c r="S2164" s="3"/>
      <c r="T2164" s="2"/>
      <c r="U2164" s="3" t="s">
        <v>83</v>
      </c>
      <c r="V2164" s="3"/>
      <c r="W2164" s="3" t="s">
        <v>39</v>
      </c>
      <c r="X2164" s="3" t="s">
        <v>40</v>
      </c>
      <c r="Y2164" s="3"/>
      <c r="Z2164" s="3">
        <v>4361</v>
      </c>
      <c r="AA2164" s="3" t="s">
        <v>316</v>
      </c>
    </row>
    <row r="2165" spans="1:27" x14ac:dyDescent="0.2">
      <c r="A2165" s="5">
        <v>5014</v>
      </c>
      <c r="B2165">
        <v>43771</v>
      </c>
      <c r="C2165" s="3" t="s">
        <v>3719</v>
      </c>
      <c r="D2165" s="3" t="s">
        <v>3720</v>
      </c>
      <c r="E2165" s="3" t="s">
        <v>123</v>
      </c>
      <c r="F2165" s="3" t="s">
        <v>136</v>
      </c>
      <c r="G2165" s="3" t="s">
        <v>235</v>
      </c>
      <c r="H2165" s="3" t="s">
        <v>32</v>
      </c>
      <c r="I2165" s="3" t="s">
        <v>235</v>
      </c>
      <c r="J2165" s="3" t="s">
        <v>48</v>
      </c>
      <c r="K2165" s="3" t="s">
        <v>237</v>
      </c>
      <c r="L2165" s="3" t="s">
        <v>83</v>
      </c>
      <c r="M2165" t="b">
        <v>1</v>
      </c>
      <c r="N2165" s="3" t="s">
        <v>139</v>
      </c>
      <c r="O2165" s="3" t="s">
        <v>136</v>
      </c>
      <c r="P2165" s="3" t="s">
        <v>140</v>
      </c>
      <c r="Q2165" s="3" t="s">
        <v>36</v>
      </c>
      <c r="R2165" s="3" t="s">
        <v>74</v>
      </c>
      <c r="S2165" s="3"/>
      <c r="T2165" s="2"/>
      <c r="U2165" s="3" t="s">
        <v>83</v>
      </c>
      <c r="V2165" s="3"/>
      <c r="W2165" s="3" t="s">
        <v>39</v>
      </c>
      <c r="X2165" s="3" t="s">
        <v>40</v>
      </c>
      <c r="Y2165" s="3"/>
      <c r="Z2165" s="3">
        <v>4367</v>
      </c>
      <c r="AA2165" s="3" t="s">
        <v>316</v>
      </c>
    </row>
    <row r="2166" spans="1:27" x14ac:dyDescent="0.2">
      <c r="A2166" s="5">
        <v>5015</v>
      </c>
      <c r="C2166" s="3" t="s">
        <v>3721</v>
      </c>
      <c r="D2166" s="3" t="s">
        <v>3722</v>
      </c>
      <c r="E2166" s="3" t="s">
        <v>147</v>
      </c>
      <c r="F2166" s="3" t="s">
        <v>234</v>
      </c>
      <c r="G2166" s="3" t="s">
        <v>235</v>
      </c>
      <c r="H2166" s="3" t="s">
        <v>32</v>
      </c>
      <c r="I2166" s="3" t="s">
        <v>235</v>
      </c>
      <c r="J2166" s="3" t="s">
        <v>48</v>
      </c>
      <c r="K2166" s="3" t="s">
        <v>237</v>
      </c>
      <c r="L2166" s="3" t="s">
        <v>83</v>
      </c>
      <c r="M2166" t="b">
        <v>1</v>
      </c>
      <c r="N2166" s="3" t="s">
        <v>139</v>
      </c>
      <c r="O2166" s="3" t="s">
        <v>234</v>
      </c>
      <c r="P2166" s="3" t="s">
        <v>234</v>
      </c>
      <c r="Q2166" s="3" t="s">
        <v>116</v>
      </c>
      <c r="R2166" s="3" t="s">
        <v>116</v>
      </c>
      <c r="S2166" s="3"/>
      <c r="T2166" s="2"/>
      <c r="U2166" s="3" t="s">
        <v>83</v>
      </c>
      <c r="V2166" s="3"/>
      <c r="W2166" s="3" t="s">
        <v>39</v>
      </c>
      <c r="X2166" s="3" t="s">
        <v>40</v>
      </c>
      <c r="Y2166" s="3"/>
      <c r="Z2166" s="3">
        <v>4410</v>
      </c>
      <c r="AA2166" s="3" t="s">
        <v>41</v>
      </c>
    </row>
    <row r="2167" spans="1:27" x14ac:dyDescent="0.2">
      <c r="A2167" s="5">
        <v>5016</v>
      </c>
      <c r="B2167">
        <v>43186</v>
      </c>
      <c r="C2167" s="3" t="s">
        <v>3723</v>
      </c>
      <c r="D2167" s="3" t="s">
        <v>3724</v>
      </c>
      <c r="E2167" s="3" t="s">
        <v>147</v>
      </c>
      <c r="F2167" s="3" t="s">
        <v>234</v>
      </c>
      <c r="G2167" s="3" t="s">
        <v>235</v>
      </c>
      <c r="H2167" s="3" t="s">
        <v>32</v>
      </c>
      <c r="I2167" s="3" t="s">
        <v>235</v>
      </c>
      <c r="J2167" s="3" t="s">
        <v>48</v>
      </c>
      <c r="K2167" s="3" t="s">
        <v>237</v>
      </c>
      <c r="L2167" s="3" t="s">
        <v>83</v>
      </c>
      <c r="M2167" t="b">
        <v>1</v>
      </c>
      <c r="N2167" s="3" t="s">
        <v>139</v>
      </c>
      <c r="O2167" s="3" t="s">
        <v>234</v>
      </c>
      <c r="P2167" s="3" t="s">
        <v>234</v>
      </c>
      <c r="Q2167" s="3" t="s">
        <v>116</v>
      </c>
      <c r="R2167" s="3" t="s">
        <v>116</v>
      </c>
      <c r="S2167" s="3"/>
      <c r="T2167" s="2">
        <v>6009</v>
      </c>
      <c r="U2167" s="3" t="s">
        <v>83</v>
      </c>
      <c r="V2167" s="3"/>
      <c r="W2167" s="3" t="s">
        <v>39</v>
      </c>
      <c r="X2167" s="3" t="s">
        <v>40</v>
      </c>
      <c r="Y2167" s="3"/>
      <c r="Z2167" s="3">
        <v>4621</v>
      </c>
      <c r="AA2167" s="3" t="s">
        <v>221</v>
      </c>
    </row>
    <row r="2168" spans="1:27" x14ac:dyDescent="0.2">
      <c r="A2168" s="5">
        <v>5017</v>
      </c>
      <c r="C2168" s="3" t="s">
        <v>3725</v>
      </c>
      <c r="D2168" s="3" t="s">
        <v>3726</v>
      </c>
      <c r="E2168" s="3" t="s">
        <v>123</v>
      </c>
      <c r="F2168" s="3" t="s">
        <v>136</v>
      </c>
      <c r="G2168" s="3" t="s">
        <v>235</v>
      </c>
      <c r="H2168" s="3" t="s">
        <v>32</v>
      </c>
      <c r="I2168" s="3" t="s">
        <v>235</v>
      </c>
      <c r="J2168" s="3" t="s">
        <v>48</v>
      </c>
      <c r="K2168" s="3" t="s">
        <v>237</v>
      </c>
      <c r="L2168" s="3" t="s">
        <v>83</v>
      </c>
      <c r="M2168" t="b">
        <v>1</v>
      </c>
      <c r="N2168" s="3" t="s">
        <v>139</v>
      </c>
      <c r="O2168" s="3" t="s">
        <v>136</v>
      </c>
      <c r="P2168" s="3" t="s">
        <v>140</v>
      </c>
      <c r="Q2168" s="3" t="s">
        <v>36</v>
      </c>
      <c r="R2168" s="3" t="s">
        <v>74</v>
      </c>
      <c r="S2168" s="3"/>
      <c r="T2168" s="2"/>
      <c r="U2168" s="3" t="s">
        <v>83</v>
      </c>
      <c r="V2168" s="3"/>
      <c r="W2168" s="3" t="s">
        <v>39</v>
      </c>
      <c r="X2168" s="3" t="s">
        <v>40</v>
      </c>
      <c r="Y2168" s="3"/>
      <c r="Z2168" s="3">
        <v>4734</v>
      </c>
      <c r="AA2168" s="3" t="s">
        <v>2835</v>
      </c>
    </row>
    <row r="2169" spans="1:27" x14ac:dyDescent="0.2">
      <c r="A2169" s="5">
        <v>5018</v>
      </c>
      <c r="C2169" s="3" t="s">
        <v>3727</v>
      </c>
      <c r="D2169" s="3" t="s">
        <v>3728</v>
      </c>
      <c r="E2169" s="3" t="s">
        <v>123</v>
      </c>
      <c r="F2169" s="3" t="s">
        <v>136</v>
      </c>
      <c r="G2169" s="3" t="s">
        <v>235</v>
      </c>
      <c r="H2169" s="3" t="s">
        <v>32</v>
      </c>
      <c r="I2169" s="3" t="s">
        <v>235</v>
      </c>
      <c r="J2169" s="3" t="s">
        <v>48</v>
      </c>
      <c r="K2169" s="3" t="s">
        <v>237</v>
      </c>
      <c r="L2169" s="3" t="s">
        <v>83</v>
      </c>
      <c r="M2169" t="b">
        <v>1</v>
      </c>
      <c r="N2169" s="3" t="s">
        <v>139</v>
      </c>
      <c r="O2169" s="3" t="s">
        <v>136</v>
      </c>
      <c r="P2169" s="3" t="s">
        <v>140</v>
      </c>
      <c r="Q2169" s="3" t="s">
        <v>36</v>
      </c>
      <c r="R2169" s="3" t="s">
        <v>74</v>
      </c>
      <c r="S2169" s="3"/>
      <c r="T2169" s="2"/>
      <c r="U2169" s="3" t="s">
        <v>83</v>
      </c>
      <c r="V2169" s="3"/>
      <c r="W2169" s="3" t="s">
        <v>39</v>
      </c>
      <c r="X2169" s="3" t="s">
        <v>40</v>
      </c>
      <c r="Y2169" s="3"/>
      <c r="Z2169" s="3">
        <v>2086</v>
      </c>
      <c r="AA2169" s="3" t="s">
        <v>2835</v>
      </c>
    </row>
    <row r="2170" spans="1:27" x14ac:dyDescent="0.2">
      <c r="A2170" s="5">
        <v>5019</v>
      </c>
      <c r="C2170" s="3" t="s">
        <v>3729</v>
      </c>
      <c r="D2170" s="3" t="s">
        <v>3730</v>
      </c>
      <c r="E2170" s="3" t="s">
        <v>174</v>
      </c>
      <c r="F2170" s="3" t="s">
        <v>3731</v>
      </c>
      <c r="G2170" s="3" t="s">
        <v>235</v>
      </c>
      <c r="H2170" s="3" t="s">
        <v>32</v>
      </c>
      <c r="I2170" s="3" t="s">
        <v>235</v>
      </c>
      <c r="J2170" s="3" t="s">
        <v>48</v>
      </c>
      <c r="K2170" s="3" t="s">
        <v>237</v>
      </c>
      <c r="L2170" s="3" t="s">
        <v>83</v>
      </c>
      <c r="M2170" t="b">
        <v>1</v>
      </c>
      <c r="N2170" s="3" t="s">
        <v>84</v>
      </c>
      <c r="O2170" s="3" t="s">
        <v>3731</v>
      </c>
      <c r="P2170" s="3" t="s">
        <v>3731</v>
      </c>
      <c r="Q2170" s="3" t="s">
        <v>3732</v>
      </c>
      <c r="R2170" s="3" t="s">
        <v>3733</v>
      </c>
      <c r="S2170" s="3"/>
      <c r="T2170" s="2"/>
      <c r="U2170" s="3" t="s">
        <v>83</v>
      </c>
      <c r="V2170" s="3"/>
      <c r="W2170" s="3" t="s">
        <v>39</v>
      </c>
      <c r="X2170" s="3" t="s">
        <v>40</v>
      </c>
      <c r="Y2170" s="3"/>
      <c r="Z2170" s="3">
        <v>4807</v>
      </c>
      <c r="AA2170" s="3" t="s">
        <v>41</v>
      </c>
    </row>
    <row r="2171" spans="1:27" x14ac:dyDescent="0.2">
      <c r="A2171" s="5">
        <v>5020</v>
      </c>
      <c r="C2171" s="3" t="s">
        <v>3734</v>
      </c>
      <c r="D2171" s="3" t="s">
        <v>3735</v>
      </c>
      <c r="E2171" s="3" t="s">
        <v>174</v>
      </c>
      <c r="F2171" s="3" t="s">
        <v>3731</v>
      </c>
      <c r="G2171" s="3" t="s">
        <v>235</v>
      </c>
      <c r="H2171" s="3" t="s">
        <v>32</v>
      </c>
      <c r="I2171" s="3" t="s">
        <v>235</v>
      </c>
      <c r="J2171" s="3" t="s">
        <v>48</v>
      </c>
      <c r="K2171" s="3" t="s">
        <v>237</v>
      </c>
      <c r="L2171" s="3" t="s">
        <v>83</v>
      </c>
      <c r="M2171" t="b">
        <v>1</v>
      </c>
      <c r="N2171" s="3" t="s">
        <v>84</v>
      </c>
      <c r="O2171" s="3" t="s">
        <v>3731</v>
      </c>
      <c r="P2171" s="3" t="s">
        <v>3731</v>
      </c>
      <c r="Q2171" s="3" t="s">
        <v>3732</v>
      </c>
      <c r="R2171" s="3" t="s">
        <v>3733</v>
      </c>
      <c r="S2171" s="3"/>
      <c r="T2171" s="2"/>
      <c r="U2171" s="3" t="s">
        <v>31</v>
      </c>
      <c r="V2171" s="3"/>
      <c r="W2171" s="3" t="s">
        <v>39</v>
      </c>
      <c r="X2171" s="3" t="s">
        <v>40</v>
      </c>
      <c r="Y2171" s="3"/>
      <c r="Z2171" s="3"/>
      <c r="AA2171" s="3" t="s">
        <v>41</v>
      </c>
    </row>
    <row r="2172" spans="1:27" x14ac:dyDescent="0.2">
      <c r="A2172" s="5">
        <v>5021</v>
      </c>
      <c r="C2172" s="3" t="s">
        <v>3736</v>
      </c>
      <c r="D2172" s="3" t="s">
        <v>3737</v>
      </c>
      <c r="E2172" s="3" t="s">
        <v>123</v>
      </c>
      <c r="F2172" s="3" t="s">
        <v>136</v>
      </c>
      <c r="G2172" s="3" t="s">
        <v>836</v>
      </c>
      <c r="H2172" s="3" t="s">
        <v>32</v>
      </c>
      <c r="I2172" s="3" t="s">
        <v>836</v>
      </c>
      <c r="J2172" s="3" t="s">
        <v>81</v>
      </c>
      <c r="K2172" s="3" t="s">
        <v>275</v>
      </c>
      <c r="L2172" s="3" t="s">
        <v>83</v>
      </c>
      <c r="M2172" t="b">
        <v>1</v>
      </c>
      <c r="N2172" s="3" t="s">
        <v>139</v>
      </c>
      <c r="O2172" s="3" t="s">
        <v>136</v>
      </c>
      <c r="P2172" s="3" t="s">
        <v>140</v>
      </c>
      <c r="Q2172" s="3" t="s">
        <v>36</v>
      </c>
      <c r="R2172" s="3" t="s">
        <v>74</v>
      </c>
      <c r="S2172" s="3"/>
      <c r="T2172" s="2"/>
      <c r="U2172" s="3" t="s">
        <v>83</v>
      </c>
      <c r="V2172" s="3"/>
      <c r="W2172" s="3" t="s">
        <v>39</v>
      </c>
      <c r="X2172" s="3" t="s">
        <v>40</v>
      </c>
      <c r="Y2172" s="3"/>
      <c r="Z2172" s="3">
        <v>4323</v>
      </c>
      <c r="AA2172" s="3" t="s">
        <v>41</v>
      </c>
    </row>
    <row r="2173" spans="1:27" x14ac:dyDescent="0.2">
      <c r="A2173" s="5">
        <v>5022</v>
      </c>
      <c r="B2173">
        <v>42548</v>
      </c>
      <c r="C2173" s="3" t="s">
        <v>3738</v>
      </c>
      <c r="D2173" s="3" t="s">
        <v>3739</v>
      </c>
      <c r="E2173" s="3" t="s">
        <v>71</v>
      </c>
      <c r="F2173" s="3" t="s">
        <v>72</v>
      </c>
      <c r="G2173" s="3" t="s">
        <v>201</v>
      </c>
      <c r="H2173" s="3" t="s">
        <v>32</v>
      </c>
      <c r="I2173" s="3" t="s">
        <v>201</v>
      </c>
      <c r="J2173" s="3" t="s">
        <v>48</v>
      </c>
      <c r="K2173" s="3" t="s">
        <v>202</v>
      </c>
      <c r="L2173" s="3" t="s">
        <v>50</v>
      </c>
      <c r="M2173" t="b">
        <v>1</v>
      </c>
      <c r="N2173" s="3" t="s">
        <v>73</v>
      </c>
      <c r="O2173" s="3" t="s">
        <v>72</v>
      </c>
      <c r="P2173" s="3" t="s">
        <v>72</v>
      </c>
      <c r="Q2173" s="3" t="s">
        <v>36</v>
      </c>
      <c r="R2173" s="3" t="s">
        <v>74</v>
      </c>
      <c r="S2173" s="3"/>
      <c r="T2173" s="2">
        <v>2016</v>
      </c>
      <c r="U2173" s="3" t="s">
        <v>50</v>
      </c>
      <c r="V2173" s="3"/>
      <c r="W2173" s="3" t="s">
        <v>39</v>
      </c>
      <c r="X2173" s="3" t="s">
        <v>40</v>
      </c>
      <c r="Y2173" s="3"/>
      <c r="Z2173" s="3">
        <v>4772</v>
      </c>
      <c r="AA2173" s="3" t="s">
        <v>316</v>
      </c>
    </row>
    <row r="2174" spans="1:27" x14ac:dyDescent="0.2">
      <c r="A2174" s="5">
        <v>5023</v>
      </c>
      <c r="B2174">
        <v>42572</v>
      </c>
      <c r="C2174" s="3" t="s">
        <v>3740</v>
      </c>
      <c r="D2174" s="3" t="s">
        <v>3741</v>
      </c>
      <c r="E2174" s="3" t="s">
        <v>867</v>
      </c>
      <c r="F2174" s="3" t="s">
        <v>868</v>
      </c>
      <c r="G2174" s="3" t="s">
        <v>201</v>
      </c>
      <c r="H2174" s="3" t="s">
        <v>32</v>
      </c>
      <c r="I2174" s="3" t="s">
        <v>201</v>
      </c>
      <c r="J2174" s="3" t="s">
        <v>48</v>
      </c>
      <c r="K2174" s="3" t="s">
        <v>202</v>
      </c>
      <c r="L2174" s="3" t="s">
        <v>50</v>
      </c>
      <c r="M2174" t="b">
        <v>1</v>
      </c>
      <c r="N2174" s="3" t="s">
        <v>73</v>
      </c>
      <c r="O2174" s="3" t="s">
        <v>868</v>
      </c>
      <c r="P2174" s="3" t="s">
        <v>868</v>
      </c>
      <c r="Q2174" s="3" t="s">
        <v>116</v>
      </c>
      <c r="R2174" s="3" t="s">
        <v>116</v>
      </c>
      <c r="S2174" s="3"/>
      <c r="T2174" s="2">
        <v>2016</v>
      </c>
      <c r="U2174" s="3" t="s">
        <v>50</v>
      </c>
      <c r="V2174" s="3"/>
      <c r="W2174" s="3" t="s">
        <v>39</v>
      </c>
      <c r="X2174" s="3" t="s">
        <v>40</v>
      </c>
      <c r="Y2174" s="3"/>
      <c r="Z2174" s="3"/>
      <c r="AA2174" s="3" t="s">
        <v>41</v>
      </c>
    </row>
    <row r="2175" spans="1:27" x14ac:dyDescent="0.2">
      <c r="A2175" s="5">
        <v>5024</v>
      </c>
      <c r="C2175" s="3" t="s">
        <v>3742</v>
      </c>
      <c r="D2175" s="3" t="s">
        <v>3743</v>
      </c>
      <c r="E2175" s="3" t="s">
        <v>867</v>
      </c>
      <c r="F2175" s="3" t="s">
        <v>868</v>
      </c>
      <c r="G2175" s="3" t="s">
        <v>201</v>
      </c>
      <c r="H2175" s="3" t="s">
        <v>32</v>
      </c>
      <c r="I2175" s="3" t="s">
        <v>201</v>
      </c>
      <c r="J2175" s="3" t="s">
        <v>48</v>
      </c>
      <c r="K2175" s="3" t="s">
        <v>202</v>
      </c>
      <c r="L2175" s="3" t="s">
        <v>50</v>
      </c>
      <c r="M2175" t="b">
        <v>1</v>
      </c>
      <c r="N2175" s="3" t="s">
        <v>73</v>
      </c>
      <c r="O2175" s="3" t="s">
        <v>868</v>
      </c>
      <c r="P2175" s="3" t="s">
        <v>868</v>
      </c>
      <c r="Q2175" s="3" t="s">
        <v>116</v>
      </c>
      <c r="R2175" s="3" t="s">
        <v>116</v>
      </c>
      <c r="S2175" s="3"/>
      <c r="T2175" s="2">
        <v>2016</v>
      </c>
      <c r="U2175" s="3" t="s">
        <v>50</v>
      </c>
      <c r="V2175" s="3"/>
      <c r="W2175" s="3" t="s">
        <v>39</v>
      </c>
      <c r="X2175" s="3" t="s">
        <v>40</v>
      </c>
      <c r="Y2175" s="3"/>
      <c r="Z2175" s="3">
        <v>2986</v>
      </c>
      <c r="AA2175" s="3" t="s">
        <v>41</v>
      </c>
    </row>
    <row r="2176" spans="1:27" x14ac:dyDescent="0.2">
      <c r="A2176" s="5">
        <v>5025</v>
      </c>
      <c r="C2176" s="3"/>
      <c r="D2176" s="3" t="s">
        <v>3744</v>
      </c>
      <c r="E2176" s="3" t="s">
        <v>71</v>
      </c>
      <c r="F2176" s="3" t="s">
        <v>72</v>
      </c>
      <c r="G2176" s="3" t="s">
        <v>201</v>
      </c>
      <c r="H2176" s="3" t="s">
        <v>32</v>
      </c>
      <c r="I2176" s="3" t="s">
        <v>201</v>
      </c>
      <c r="J2176" s="3" t="s">
        <v>48</v>
      </c>
      <c r="K2176" s="3" t="s">
        <v>202</v>
      </c>
      <c r="L2176" s="3" t="s">
        <v>50</v>
      </c>
      <c r="M2176" t="b">
        <v>1</v>
      </c>
      <c r="N2176" s="3" t="s">
        <v>73</v>
      </c>
      <c r="O2176" s="3" t="s">
        <v>72</v>
      </c>
      <c r="P2176" s="3" t="s">
        <v>72</v>
      </c>
      <c r="Q2176" s="3" t="s">
        <v>36</v>
      </c>
      <c r="R2176" s="3" t="s">
        <v>74</v>
      </c>
      <c r="S2176" s="3"/>
      <c r="T2176" s="2"/>
      <c r="U2176" s="3" t="s">
        <v>50</v>
      </c>
      <c r="V2176" s="3"/>
      <c r="W2176" s="3" t="s">
        <v>39</v>
      </c>
      <c r="X2176" s="3" t="s">
        <v>40</v>
      </c>
      <c r="Y2176" s="3"/>
      <c r="Z2176" s="3"/>
      <c r="AA2176" s="3" t="s">
        <v>41</v>
      </c>
    </row>
    <row r="2177" spans="1:27" x14ac:dyDescent="0.2">
      <c r="A2177" s="5">
        <v>5026</v>
      </c>
      <c r="C2177" s="3" t="s">
        <v>3745</v>
      </c>
      <c r="D2177" s="3" t="s">
        <v>3746</v>
      </c>
      <c r="E2177" s="3" t="s">
        <v>71</v>
      </c>
      <c r="F2177" s="3" t="s">
        <v>72</v>
      </c>
      <c r="G2177" s="3" t="s">
        <v>201</v>
      </c>
      <c r="H2177" s="3" t="s">
        <v>32</v>
      </c>
      <c r="I2177" s="3" t="s">
        <v>201</v>
      </c>
      <c r="J2177" s="3" t="s">
        <v>48</v>
      </c>
      <c r="K2177" s="3" t="s">
        <v>202</v>
      </c>
      <c r="L2177" s="3" t="s">
        <v>50</v>
      </c>
      <c r="M2177" t="b">
        <v>1</v>
      </c>
      <c r="N2177" s="3" t="s">
        <v>73</v>
      </c>
      <c r="O2177" s="3" t="s">
        <v>72</v>
      </c>
      <c r="P2177" s="3" t="s">
        <v>72</v>
      </c>
      <c r="Q2177" s="3" t="s">
        <v>36</v>
      </c>
      <c r="R2177" s="3" t="s">
        <v>74</v>
      </c>
      <c r="S2177" s="3"/>
      <c r="T2177" s="2"/>
      <c r="U2177" s="3" t="s">
        <v>50</v>
      </c>
      <c r="V2177" s="3"/>
      <c r="W2177" s="3" t="s">
        <v>39</v>
      </c>
      <c r="X2177" s="3" t="s">
        <v>40</v>
      </c>
      <c r="Y2177" s="3"/>
      <c r="Z2177" s="3">
        <v>4452</v>
      </c>
      <c r="AA2177" s="3" t="s">
        <v>41</v>
      </c>
    </row>
    <row r="2178" spans="1:27" x14ac:dyDescent="0.2">
      <c r="A2178" s="5">
        <v>5027</v>
      </c>
      <c r="C2178" s="3" t="s">
        <v>3747</v>
      </c>
      <c r="D2178" s="3" t="s">
        <v>3748</v>
      </c>
      <c r="E2178" s="3" t="s">
        <v>71</v>
      </c>
      <c r="F2178" s="3" t="s">
        <v>72</v>
      </c>
      <c r="G2178" s="3" t="s">
        <v>201</v>
      </c>
      <c r="H2178" s="3" t="s">
        <v>32</v>
      </c>
      <c r="I2178" s="3" t="s">
        <v>201</v>
      </c>
      <c r="J2178" s="3" t="s">
        <v>48</v>
      </c>
      <c r="K2178" s="3" t="s">
        <v>202</v>
      </c>
      <c r="L2178" s="3" t="s">
        <v>50</v>
      </c>
      <c r="M2178" t="b">
        <v>0</v>
      </c>
      <c r="N2178" s="3" t="s">
        <v>73</v>
      </c>
      <c r="O2178" s="3" t="s">
        <v>72</v>
      </c>
      <c r="P2178" s="3" t="s">
        <v>72</v>
      </c>
      <c r="Q2178" s="3" t="s">
        <v>36</v>
      </c>
      <c r="R2178" s="3" t="s">
        <v>74</v>
      </c>
      <c r="S2178" s="3"/>
      <c r="T2178" s="2"/>
      <c r="U2178" s="3" t="s">
        <v>50</v>
      </c>
      <c r="V2178" s="3"/>
      <c r="W2178" s="3" t="s">
        <v>39</v>
      </c>
      <c r="X2178" s="3" t="s">
        <v>40</v>
      </c>
      <c r="Y2178" s="3"/>
      <c r="Z2178" s="3">
        <v>4457</v>
      </c>
      <c r="AA2178" s="3" t="s">
        <v>316</v>
      </c>
    </row>
    <row r="2179" spans="1:27" x14ac:dyDescent="0.2">
      <c r="A2179" s="5">
        <v>5028</v>
      </c>
      <c r="C2179" s="3" t="s">
        <v>3749</v>
      </c>
      <c r="D2179" s="3" t="s">
        <v>3750</v>
      </c>
      <c r="E2179" s="3" t="s">
        <v>71</v>
      </c>
      <c r="F2179" s="3" t="s">
        <v>72</v>
      </c>
      <c r="G2179" s="3" t="s">
        <v>201</v>
      </c>
      <c r="H2179" s="3" t="s">
        <v>32</v>
      </c>
      <c r="I2179" s="3" t="s">
        <v>201</v>
      </c>
      <c r="J2179" s="3" t="s">
        <v>48</v>
      </c>
      <c r="K2179" s="3" t="s">
        <v>202</v>
      </c>
      <c r="L2179" s="3" t="s">
        <v>50</v>
      </c>
      <c r="M2179" t="b">
        <v>0</v>
      </c>
      <c r="N2179" s="3" t="s">
        <v>73</v>
      </c>
      <c r="O2179" s="3" t="s">
        <v>72</v>
      </c>
      <c r="P2179" s="3" t="s">
        <v>72</v>
      </c>
      <c r="Q2179" s="3" t="s">
        <v>36</v>
      </c>
      <c r="R2179" s="3" t="s">
        <v>74</v>
      </c>
      <c r="S2179" s="3"/>
      <c r="T2179" s="2"/>
      <c r="U2179" s="3" t="s">
        <v>50</v>
      </c>
      <c r="V2179" s="3"/>
      <c r="W2179" s="3" t="s">
        <v>39</v>
      </c>
      <c r="X2179" s="3" t="s">
        <v>40</v>
      </c>
      <c r="Y2179" s="3"/>
      <c r="Z2179" s="3">
        <v>4458</v>
      </c>
      <c r="AA2179" s="3" t="s">
        <v>221</v>
      </c>
    </row>
    <row r="2180" spans="1:27" x14ac:dyDescent="0.2">
      <c r="A2180" s="5">
        <v>5029</v>
      </c>
      <c r="C2180" s="3" t="s">
        <v>3751</v>
      </c>
      <c r="D2180" s="3" t="s">
        <v>3752</v>
      </c>
      <c r="E2180" s="3" t="s">
        <v>71</v>
      </c>
      <c r="F2180" s="3" t="s">
        <v>72</v>
      </c>
      <c r="G2180" s="3" t="s">
        <v>201</v>
      </c>
      <c r="H2180" s="3" t="s">
        <v>32</v>
      </c>
      <c r="I2180" s="3" t="s">
        <v>201</v>
      </c>
      <c r="J2180" s="3" t="s">
        <v>48</v>
      </c>
      <c r="K2180" s="3" t="s">
        <v>202</v>
      </c>
      <c r="L2180" s="3" t="s">
        <v>50</v>
      </c>
      <c r="M2180" t="b">
        <v>0</v>
      </c>
      <c r="N2180" s="3" t="s">
        <v>73</v>
      </c>
      <c r="O2180" s="3" t="s">
        <v>72</v>
      </c>
      <c r="P2180" s="3" t="s">
        <v>72</v>
      </c>
      <c r="Q2180" s="3" t="s">
        <v>36</v>
      </c>
      <c r="R2180" s="3" t="s">
        <v>74</v>
      </c>
      <c r="S2180" s="3"/>
      <c r="T2180" s="2"/>
      <c r="U2180" s="3" t="s">
        <v>50</v>
      </c>
      <c r="V2180" s="3"/>
      <c r="W2180" s="3" t="s">
        <v>39</v>
      </c>
      <c r="X2180" s="3" t="s">
        <v>40</v>
      </c>
      <c r="Y2180" s="3"/>
      <c r="Z2180" s="3">
        <v>4610</v>
      </c>
      <c r="AA2180" s="3" t="s">
        <v>2906</v>
      </c>
    </row>
    <row r="2181" spans="1:27" x14ac:dyDescent="0.2">
      <c r="A2181" s="5">
        <v>5030</v>
      </c>
      <c r="C2181" s="3" t="s">
        <v>3753</v>
      </c>
      <c r="D2181" s="3" t="s">
        <v>3754</v>
      </c>
      <c r="E2181" s="3" t="s">
        <v>71</v>
      </c>
      <c r="F2181" s="3" t="s">
        <v>72</v>
      </c>
      <c r="G2181" s="3" t="s">
        <v>201</v>
      </c>
      <c r="H2181" s="3" t="s">
        <v>32</v>
      </c>
      <c r="I2181" s="3" t="s">
        <v>201</v>
      </c>
      <c r="J2181" s="3" t="s">
        <v>48</v>
      </c>
      <c r="K2181" s="3" t="s">
        <v>202</v>
      </c>
      <c r="L2181" s="3" t="s">
        <v>50</v>
      </c>
      <c r="M2181" t="b">
        <v>1</v>
      </c>
      <c r="N2181" s="3" t="s">
        <v>73</v>
      </c>
      <c r="O2181" s="3" t="s">
        <v>72</v>
      </c>
      <c r="P2181" s="3" t="s">
        <v>72</v>
      </c>
      <c r="Q2181" s="3" t="s">
        <v>36</v>
      </c>
      <c r="R2181" s="3" t="s">
        <v>74</v>
      </c>
      <c r="S2181" s="3" t="s">
        <v>3311</v>
      </c>
      <c r="T2181" s="2"/>
      <c r="U2181" s="3" t="s">
        <v>50</v>
      </c>
      <c r="V2181" s="3" t="s">
        <v>3312</v>
      </c>
      <c r="W2181" s="3" t="s">
        <v>39</v>
      </c>
      <c r="X2181" s="3" t="s">
        <v>40</v>
      </c>
      <c r="Y2181" s="3"/>
      <c r="Z2181" s="3">
        <v>4829</v>
      </c>
      <c r="AA2181" s="3" t="s">
        <v>41</v>
      </c>
    </row>
    <row r="2182" spans="1:27" x14ac:dyDescent="0.2">
      <c r="A2182" s="5">
        <v>5031</v>
      </c>
      <c r="C2182" s="3"/>
      <c r="D2182" s="3" t="s">
        <v>3755</v>
      </c>
      <c r="E2182" s="3" t="s">
        <v>123</v>
      </c>
      <c r="F2182" s="3" t="s">
        <v>136</v>
      </c>
      <c r="G2182" s="3" t="s">
        <v>586</v>
      </c>
      <c r="H2182" s="3" t="s">
        <v>32</v>
      </c>
      <c r="I2182" s="3" t="s">
        <v>586</v>
      </c>
      <c r="J2182" s="3" t="s">
        <v>48</v>
      </c>
      <c r="K2182" s="3" t="s">
        <v>587</v>
      </c>
      <c r="L2182" s="3" t="s">
        <v>83</v>
      </c>
      <c r="M2182" t="b">
        <v>1</v>
      </c>
      <c r="N2182" s="3" t="s">
        <v>139</v>
      </c>
      <c r="O2182" s="3" t="s">
        <v>136</v>
      </c>
      <c r="P2182" s="3" t="s">
        <v>140</v>
      </c>
      <c r="Q2182" s="3" t="s">
        <v>36</v>
      </c>
      <c r="R2182" s="3" t="s">
        <v>74</v>
      </c>
      <c r="S2182" s="3"/>
      <c r="T2182" s="2"/>
      <c r="U2182" s="3" t="s">
        <v>83</v>
      </c>
      <c r="V2182" s="3"/>
      <c r="W2182" s="3" t="s">
        <v>39</v>
      </c>
      <c r="X2182" s="3" t="s">
        <v>40</v>
      </c>
      <c r="Y2182" s="3"/>
      <c r="Z2182" s="3"/>
      <c r="AA2182" s="3" t="s">
        <v>41</v>
      </c>
    </row>
    <row r="2183" spans="1:27" x14ac:dyDescent="0.2">
      <c r="A2183" s="5">
        <v>5032</v>
      </c>
      <c r="C2183" s="3" t="s">
        <v>3756</v>
      </c>
      <c r="D2183" s="3" t="s">
        <v>3757</v>
      </c>
      <c r="E2183" s="3" t="s">
        <v>123</v>
      </c>
      <c r="F2183" s="3" t="s">
        <v>136</v>
      </c>
      <c r="G2183" s="3" t="s">
        <v>586</v>
      </c>
      <c r="H2183" s="3" t="s">
        <v>32</v>
      </c>
      <c r="I2183" s="3" t="s">
        <v>586</v>
      </c>
      <c r="J2183" s="3" t="s">
        <v>48</v>
      </c>
      <c r="K2183" s="3" t="s">
        <v>587</v>
      </c>
      <c r="L2183" s="3" t="s">
        <v>83</v>
      </c>
      <c r="M2183" t="b">
        <v>1</v>
      </c>
      <c r="N2183" s="3" t="s">
        <v>139</v>
      </c>
      <c r="O2183" s="3" t="s">
        <v>136</v>
      </c>
      <c r="P2183" s="3" t="s">
        <v>140</v>
      </c>
      <c r="Q2183" s="3" t="s">
        <v>36</v>
      </c>
      <c r="R2183" s="3" t="s">
        <v>74</v>
      </c>
      <c r="S2183" s="3"/>
      <c r="T2183" s="2"/>
      <c r="U2183" s="3" t="s">
        <v>83</v>
      </c>
      <c r="V2183" s="3"/>
      <c r="W2183" s="3" t="s">
        <v>39</v>
      </c>
      <c r="X2183" s="3" t="s">
        <v>40</v>
      </c>
      <c r="Y2183" s="3"/>
      <c r="Z2183" s="3">
        <v>3969</v>
      </c>
      <c r="AA2183" s="3" t="s">
        <v>639</v>
      </c>
    </row>
    <row r="2184" spans="1:27" x14ac:dyDescent="0.2">
      <c r="A2184" s="5">
        <v>5033</v>
      </c>
      <c r="C2184" s="3" t="s">
        <v>3758</v>
      </c>
      <c r="D2184" s="3" t="s">
        <v>3759</v>
      </c>
      <c r="E2184" s="3" t="s">
        <v>123</v>
      </c>
      <c r="F2184" s="3" t="s">
        <v>136</v>
      </c>
      <c r="G2184" s="3" t="s">
        <v>586</v>
      </c>
      <c r="H2184" s="3" t="s">
        <v>32</v>
      </c>
      <c r="I2184" s="3" t="s">
        <v>586</v>
      </c>
      <c r="J2184" s="3" t="s">
        <v>48</v>
      </c>
      <c r="K2184" s="3" t="s">
        <v>587</v>
      </c>
      <c r="L2184" s="3" t="s">
        <v>83</v>
      </c>
      <c r="M2184" t="b">
        <v>1</v>
      </c>
      <c r="N2184" s="3" t="s">
        <v>139</v>
      </c>
      <c r="O2184" s="3" t="s">
        <v>136</v>
      </c>
      <c r="P2184" s="3" t="s">
        <v>140</v>
      </c>
      <c r="Q2184" s="3" t="s">
        <v>36</v>
      </c>
      <c r="R2184" s="3" t="s">
        <v>74</v>
      </c>
      <c r="S2184" s="3"/>
      <c r="T2184" s="2"/>
      <c r="U2184" s="3" t="s">
        <v>83</v>
      </c>
      <c r="V2184" s="3"/>
      <c r="W2184" s="3" t="s">
        <v>39</v>
      </c>
      <c r="X2184" s="3" t="s">
        <v>40</v>
      </c>
      <c r="Y2184" s="3"/>
      <c r="Z2184" s="3">
        <v>3977</v>
      </c>
      <c r="AA2184" s="3" t="s">
        <v>639</v>
      </c>
    </row>
    <row r="2185" spans="1:27" x14ac:dyDescent="0.2">
      <c r="A2185" s="5">
        <v>5034</v>
      </c>
      <c r="C2185" s="3" t="s">
        <v>3760</v>
      </c>
      <c r="D2185" s="3" t="s">
        <v>3761</v>
      </c>
      <c r="E2185" s="3" t="s">
        <v>123</v>
      </c>
      <c r="F2185" s="3" t="s">
        <v>136</v>
      </c>
      <c r="G2185" s="3" t="s">
        <v>586</v>
      </c>
      <c r="H2185" s="3" t="s">
        <v>32</v>
      </c>
      <c r="I2185" s="3" t="s">
        <v>586</v>
      </c>
      <c r="J2185" s="3" t="s">
        <v>48</v>
      </c>
      <c r="K2185" s="3" t="s">
        <v>587</v>
      </c>
      <c r="L2185" s="3" t="s">
        <v>83</v>
      </c>
      <c r="M2185" t="b">
        <v>1</v>
      </c>
      <c r="N2185" s="3" t="s">
        <v>139</v>
      </c>
      <c r="O2185" s="3" t="s">
        <v>136</v>
      </c>
      <c r="P2185" s="3" t="s">
        <v>140</v>
      </c>
      <c r="Q2185" s="3" t="s">
        <v>36</v>
      </c>
      <c r="R2185" s="3" t="s">
        <v>74</v>
      </c>
      <c r="S2185" s="3"/>
      <c r="T2185" s="2"/>
      <c r="U2185" s="3" t="s">
        <v>83</v>
      </c>
      <c r="V2185" s="3"/>
      <c r="W2185" s="3" t="s">
        <v>39</v>
      </c>
      <c r="X2185" s="3" t="s">
        <v>40</v>
      </c>
      <c r="Y2185" s="3"/>
      <c r="Z2185" s="3">
        <v>4061</v>
      </c>
      <c r="AA2185" s="3" t="s">
        <v>639</v>
      </c>
    </row>
    <row r="2186" spans="1:27" x14ac:dyDescent="0.2">
      <c r="A2186" s="5">
        <v>5035</v>
      </c>
      <c r="C2186" s="3" t="s">
        <v>3762</v>
      </c>
      <c r="D2186" s="3" t="s">
        <v>3763</v>
      </c>
      <c r="E2186" s="3" t="s">
        <v>147</v>
      </c>
      <c r="F2186" s="3" t="s">
        <v>234</v>
      </c>
      <c r="G2186" s="3" t="s">
        <v>586</v>
      </c>
      <c r="H2186" s="3" t="s">
        <v>32</v>
      </c>
      <c r="I2186" s="3" t="s">
        <v>586</v>
      </c>
      <c r="J2186" s="3" t="s">
        <v>48</v>
      </c>
      <c r="K2186" s="3" t="s">
        <v>587</v>
      </c>
      <c r="L2186" s="3" t="s">
        <v>83</v>
      </c>
      <c r="M2186" t="b">
        <v>1</v>
      </c>
      <c r="N2186" s="3" t="s">
        <v>139</v>
      </c>
      <c r="O2186" s="3" t="s">
        <v>234</v>
      </c>
      <c r="P2186" s="3" t="s">
        <v>234</v>
      </c>
      <c r="Q2186" s="3" t="s">
        <v>116</v>
      </c>
      <c r="R2186" s="3" t="s">
        <v>116</v>
      </c>
      <c r="S2186" s="3"/>
      <c r="T2186" s="2"/>
      <c r="U2186" s="3" t="s">
        <v>83</v>
      </c>
      <c r="V2186" s="3"/>
      <c r="W2186" s="3" t="s">
        <v>39</v>
      </c>
      <c r="X2186" s="3" t="s">
        <v>40</v>
      </c>
      <c r="Y2186" s="3"/>
      <c r="Z2186" s="3">
        <v>4412</v>
      </c>
      <c r="AA2186" s="3" t="s">
        <v>639</v>
      </c>
    </row>
    <row r="2187" spans="1:27" x14ac:dyDescent="0.2">
      <c r="A2187" s="5">
        <v>5036</v>
      </c>
      <c r="C2187" s="3" t="s">
        <v>3764</v>
      </c>
      <c r="D2187" s="3" t="s">
        <v>3765</v>
      </c>
      <c r="E2187" s="3" t="s">
        <v>29</v>
      </c>
      <c r="F2187" s="3" t="s">
        <v>53</v>
      </c>
      <c r="G2187" s="3" t="s">
        <v>47</v>
      </c>
      <c r="H2187" s="3" t="s">
        <v>32</v>
      </c>
      <c r="I2187" s="3" t="s">
        <v>47</v>
      </c>
      <c r="J2187" s="3" t="s">
        <v>48</v>
      </c>
      <c r="K2187" s="3" t="s">
        <v>49</v>
      </c>
      <c r="L2187" s="3" t="s">
        <v>50</v>
      </c>
      <c r="M2187" t="b">
        <v>0</v>
      </c>
      <c r="N2187" s="3" t="s">
        <v>35</v>
      </c>
      <c r="O2187" s="3" t="s">
        <v>53</v>
      </c>
      <c r="P2187" s="3" t="s">
        <v>53</v>
      </c>
      <c r="Q2187" s="3" t="s">
        <v>36</v>
      </c>
      <c r="R2187" s="3" t="s">
        <v>54</v>
      </c>
      <c r="S2187" s="3"/>
      <c r="T2187" s="2"/>
      <c r="U2187" s="3" t="s">
        <v>50</v>
      </c>
      <c r="V2187" s="3"/>
      <c r="W2187" s="3" t="s">
        <v>39</v>
      </c>
      <c r="X2187" s="3" t="s">
        <v>40</v>
      </c>
      <c r="Y2187" s="3"/>
      <c r="Z2187" s="3">
        <v>3007</v>
      </c>
      <c r="AA2187" s="3" t="s">
        <v>316</v>
      </c>
    </row>
    <row r="2188" spans="1:27" x14ac:dyDescent="0.2">
      <c r="A2188" s="5">
        <v>5037</v>
      </c>
      <c r="C2188" s="3" t="s">
        <v>3766</v>
      </c>
      <c r="D2188" s="3" t="s">
        <v>3767</v>
      </c>
      <c r="E2188" s="3" t="s">
        <v>71</v>
      </c>
      <c r="F2188" s="3" t="s">
        <v>72</v>
      </c>
      <c r="G2188" s="3" t="s">
        <v>47</v>
      </c>
      <c r="H2188" s="3" t="s">
        <v>32</v>
      </c>
      <c r="I2188" s="3" t="s">
        <v>47</v>
      </c>
      <c r="J2188" s="3" t="s">
        <v>48</v>
      </c>
      <c r="K2188" s="3" t="s">
        <v>49</v>
      </c>
      <c r="L2188" s="3" t="s">
        <v>50</v>
      </c>
      <c r="M2188" t="b">
        <v>0</v>
      </c>
      <c r="N2188" s="3" t="s">
        <v>73</v>
      </c>
      <c r="O2188" s="3" t="s">
        <v>72</v>
      </c>
      <c r="P2188" s="3" t="s">
        <v>72</v>
      </c>
      <c r="Q2188" s="3" t="s">
        <v>36</v>
      </c>
      <c r="R2188" s="3" t="s">
        <v>74</v>
      </c>
      <c r="S2188" s="3"/>
      <c r="T2188" s="2"/>
      <c r="U2188" s="3" t="s">
        <v>50</v>
      </c>
      <c r="V2188" s="3"/>
      <c r="W2188" s="3" t="s">
        <v>39</v>
      </c>
      <c r="X2188" s="3" t="s">
        <v>40</v>
      </c>
      <c r="Y2188" s="3"/>
      <c r="Z2188" s="3">
        <v>2919</v>
      </c>
      <c r="AA2188" s="3" t="s">
        <v>2906</v>
      </c>
    </row>
    <row r="2189" spans="1:27" x14ac:dyDescent="0.2">
      <c r="A2189" s="5">
        <v>5038</v>
      </c>
      <c r="C2189" s="3" t="s">
        <v>3768</v>
      </c>
      <c r="D2189" s="3" t="s">
        <v>3769</v>
      </c>
      <c r="E2189" s="3" t="s">
        <v>71</v>
      </c>
      <c r="F2189" s="3" t="s">
        <v>72</v>
      </c>
      <c r="G2189" s="3" t="s">
        <v>47</v>
      </c>
      <c r="H2189" s="3" t="s">
        <v>32</v>
      </c>
      <c r="I2189" s="3" t="s">
        <v>47</v>
      </c>
      <c r="J2189" s="3" t="s">
        <v>48</v>
      </c>
      <c r="K2189" s="3" t="s">
        <v>49</v>
      </c>
      <c r="L2189" s="3" t="s">
        <v>50</v>
      </c>
      <c r="M2189" t="b">
        <v>1</v>
      </c>
      <c r="N2189" s="3" t="s">
        <v>73</v>
      </c>
      <c r="O2189" s="3" t="s">
        <v>72</v>
      </c>
      <c r="P2189" s="3" t="s">
        <v>72</v>
      </c>
      <c r="Q2189" s="3" t="s">
        <v>36</v>
      </c>
      <c r="R2189" s="3" t="s">
        <v>74</v>
      </c>
      <c r="S2189" s="3"/>
      <c r="T2189" s="2"/>
      <c r="U2189" s="3" t="s">
        <v>50</v>
      </c>
      <c r="V2189" s="3"/>
      <c r="W2189" s="3" t="s">
        <v>39</v>
      </c>
      <c r="X2189" s="3" t="s">
        <v>40</v>
      </c>
      <c r="Y2189" s="3"/>
      <c r="Z2189" s="3">
        <v>2923</v>
      </c>
      <c r="AA2189" s="3" t="s">
        <v>41</v>
      </c>
    </row>
    <row r="2190" spans="1:27" x14ac:dyDescent="0.2">
      <c r="A2190" s="5">
        <v>5039</v>
      </c>
      <c r="C2190" s="3"/>
      <c r="D2190" s="3" t="s">
        <v>3770</v>
      </c>
      <c r="E2190" s="3" t="s">
        <v>71</v>
      </c>
      <c r="F2190" s="3" t="s">
        <v>72</v>
      </c>
      <c r="G2190" s="3" t="s">
        <v>47</v>
      </c>
      <c r="H2190" s="3" t="s">
        <v>32</v>
      </c>
      <c r="I2190" s="3" t="s">
        <v>47</v>
      </c>
      <c r="J2190" s="3" t="s">
        <v>48</v>
      </c>
      <c r="K2190" s="3" t="s">
        <v>49</v>
      </c>
      <c r="L2190" s="3" t="s">
        <v>50</v>
      </c>
      <c r="M2190" t="b">
        <v>1</v>
      </c>
      <c r="N2190" s="3" t="s">
        <v>73</v>
      </c>
      <c r="O2190" s="3" t="s">
        <v>72</v>
      </c>
      <c r="P2190" s="3" t="s">
        <v>72</v>
      </c>
      <c r="Q2190" s="3" t="s">
        <v>36</v>
      </c>
      <c r="R2190" s="3" t="s">
        <v>74</v>
      </c>
      <c r="S2190" s="3"/>
      <c r="T2190" s="2"/>
      <c r="U2190" s="3" t="s">
        <v>50</v>
      </c>
      <c r="V2190" s="3"/>
      <c r="W2190" s="3" t="s">
        <v>39</v>
      </c>
      <c r="X2190" s="3" t="s">
        <v>40</v>
      </c>
      <c r="Y2190" s="3"/>
      <c r="Z2190" s="3"/>
      <c r="AA2190" s="3" t="s">
        <v>41</v>
      </c>
    </row>
    <row r="2191" spans="1:27" x14ac:dyDescent="0.2">
      <c r="A2191" s="5">
        <v>5040</v>
      </c>
      <c r="C2191" s="3" t="s">
        <v>3771</v>
      </c>
      <c r="D2191" s="3" t="s">
        <v>2969</v>
      </c>
      <c r="E2191" s="3" t="s">
        <v>867</v>
      </c>
      <c r="F2191" s="3" t="s">
        <v>868</v>
      </c>
      <c r="G2191" s="3" t="s">
        <v>47</v>
      </c>
      <c r="H2191" s="3" t="s">
        <v>32</v>
      </c>
      <c r="I2191" s="3" t="s">
        <v>47</v>
      </c>
      <c r="J2191" s="3" t="s">
        <v>48</v>
      </c>
      <c r="K2191" s="3" t="s">
        <v>49</v>
      </c>
      <c r="L2191" s="3" t="s">
        <v>50</v>
      </c>
      <c r="M2191" t="b">
        <v>1</v>
      </c>
      <c r="N2191" s="3" t="s">
        <v>73</v>
      </c>
      <c r="O2191" s="3" t="s">
        <v>868</v>
      </c>
      <c r="P2191" s="3" t="s">
        <v>868</v>
      </c>
      <c r="Q2191" s="3" t="s">
        <v>116</v>
      </c>
      <c r="R2191" s="3" t="s">
        <v>116</v>
      </c>
      <c r="S2191" s="3"/>
      <c r="T2191" s="2"/>
      <c r="U2191" s="3" t="s">
        <v>50</v>
      </c>
      <c r="V2191" s="3"/>
      <c r="W2191" s="3" t="s">
        <v>39</v>
      </c>
      <c r="X2191" s="3" t="s">
        <v>40</v>
      </c>
      <c r="Y2191" s="3"/>
      <c r="Z2191" s="3">
        <v>2943</v>
      </c>
      <c r="AA2191" s="3" t="s">
        <v>41</v>
      </c>
    </row>
    <row r="2192" spans="1:27" x14ac:dyDescent="0.2">
      <c r="A2192" s="5">
        <v>5041</v>
      </c>
      <c r="C2192" s="3" t="s">
        <v>3772</v>
      </c>
      <c r="D2192" s="3" t="s">
        <v>3773</v>
      </c>
      <c r="E2192" s="3" t="s">
        <v>71</v>
      </c>
      <c r="F2192" s="3" t="s">
        <v>72</v>
      </c>
      <c r="G2192" s="3" t="s">
        <v>47</v>
      </c>
      <c r="H2192" s="3" t="s">
        <v>32</v>
      </c>
      <c r="I2192" s="3" t="s">
        <v>47</v>
      </c>
      <c r="J2192" s="3" t="s">
        <v>48</v>
      </c>
      <c r="K2192" s="3" t="s">
        <v>49</v>
      </c>
      <c r="L2192" s="3" t="s">
        <v>50</v>
      </c>
      <c r="M2192" t="b">
        <v>1</v>
      </c>
      <c r="N2192" s="3" t="s">
        <v>73</v>
      </c>
      <c r="O2192" s="3" t="s">
        <v>72</v>
      </c>
      <c r="P2192" s="3" t="s">
        <v>72</v>
      </c>
      <c r="Q2192" s="3" t="s">
        <v>36</v>
      </c>
      <c r="R2192" s="3" t="s">
        <v>74</v>
      </c>
      <c r="S2192" s="3"/>
      <c r="T2192" s="2"/>
      <c r="U2192" s="3" t="s">
        <v>50</v>
      </c>
      <c r="V2192" s="3"/>
      <c r="W2192" s="3" t="s">
        <v>39</v>
      </c>
      <c r="X2192" s="3" t="s">
        <v>40</v>
      </c>
      <c r="Y2192" s="3"/>
      <c r="Z2192" s="3">
        <v>2945</v>
      </c>
      <c r="AA2192" s="3" t="s">
        <v>41</v>
      </c>
    </row>
    <row r="2193" spans="1:27" x14ac:dyDescent="0.2">
      <c r="A2193" s="5">
        <v>5042</v>
      </c>
      <c r="C2193" s="3" t="s">
        <v>3774</v>
      </c>
      <c r="D2193" s="3" t="s">
        <v>3775</v>
      </c>
      <c r="E2193" s="3" t="s">
        <v>71</v>
      </c>
      <c r="F2193" s="3" t="s">
        <v>72</v>
      </c>
      <c r="G2193" s="3" t="s">
        <v>47</v>
      </c>
      <c r="H2193" s="3" t="s">
        <v>32</v>
      </c>
      <c r="I2193" s="3" t="s">
        <v>47</v>
      </c>
      <c r="J2193" s="3" t="s">
        <v>48</v>
      </c>
      <c r="K2193" s="3" t="s">
        <v>49</v>
      </c>
      <c r="L2193" s="3" t="s">
        <v>50</v>
      </c>
      <c r="M2193" t="b">
        <v>1</v>
      </c>
      <c r="N2193" s="3" t="s">
        <v>73</v>
      </c>
      <c r="O2193" s="3" t="s">
        <v>72</v>
      </c>
      <c r="P2193" s="3" t="s">
        <v>72</v>
      </c>
      <c r="Q2193" s="3" t="s">
        <v>36</v>
      </c>
      <c r="R2193" s="3" t="s">
        <v>74</v>
      </c>
      <c r="S2193" s="3"/>
      <c r="T2193" s="2"/>
      <c r="U2193" s="3" t="s">
        <v>50</v>
      </c>
      <c r="V2193" s="3"/>
      <c r="W2193" s="3" t="s">
        <v>39</v>
      </c>
      <c r="X2193" s="3" t="s">
        <v>40</v>
      </c>
      <c r="Y2193" s="3"/>
      <c r="Z2193" s="3">
        <v>2946</v>
      </c>
      <c r="AA2193" s="3" t="s">
        <v>41</v>
      </c>
    </row>
    <row r="2194" spans="1:27" x14ac:dyDescent="0.2">
      <c r="A2194" s="5">
        <v>5043</v>
      </c>
      <c r="B2194">
        <v>43923</v>
      </c>
      <c r="C2194" s="3" t="s">
        <v>3776</v>
      </c>
      <c r="D2194" s="3" t="s">
        <v>3777</v>
      </c>
      <c r="E2194" s="3" t="s">
        <v>71</v>
      </c>
      <c r="F2194" s="3" t="s">
        <v>72</v>
      </c>
      <c r="G2194" s="3" t="s">
        <v>47</v>
      </c>
      <c r="H2194" s="3" t="s">
        <v>32</v>
      </c>
      <c r="I2194" s="3" t="s">
        <v>47</v>
      </c>
      <c r="J2194" s="3" t="s">
        <v>48</v>
      </c>
      <c r="K2194" s="3" t="s">
        <v>49</v>
      </c>
      <c r="L2194" s="3" t="s">
        <v>50</v>
      </c>
      <c r="M2194" t="b">
        <v>0</v>
      </c>
      <c r="N2194" s="3" t="s">
        <v>73</v>
      </c>
      <c r="O2194" s="3" t="s">
        <v>72</v>
      </c>
      <c r="P2194" s="3" t="s">
        <v>72</v>
      </c>
      <c r="Q2194" s="3" t="s">
        <v>36</v>
      </c>
      <c r="R2194" s="3" t="s">
        <v>74</v>
      </c>
      <c r="S2194" s="3"/>
      <c r="T2194" s="2">
        <v>2000</v>
      </c>
      <c r="U2194" s="3" t="s">
        <v>50</v>
      </c>
      <c r="V2194" s="3"/>
      <c r="W2194" s="3" t="s">
        <v>39</v>
      </c>
      <c r="X2194" s="3" t="s">
        <v>40</v>
      </c>
      <c r="Y2194" s="3"/>
      <c r="Z2194" s="3">
        <v>2947</v>
      </c>
      <c r="AA2194" s="3" t="s">
        <v>221</v>
      </c>
    </row>
    <row r="2195" spans="1:27" x14ac:dyDescent="0.2">
      <c r="A2195" s="5">
        <v>5044</v>
      </c>
      <c r="C2195" s="3" t="s">
        <v>3778</v>
      </c>
      <c r="D2195" s="3" t="s">
        <v>3779</v>
      </c>
      <c r="E2195" s="3" t="s">
        <v>71</v>
      </c>
      <c r="F2195" s="3" t="s">
        <v>72</v>
      </c>
      <c r="G2195" s="3" t="s">
        <v>47</v>
      </c>
      <c r="H2195" s="3" t="s">
        <v>32</v>
      </c>
      <c r="I2195" s="3" t="s">
        <v>47</v>
      </c>
      <c r="J2195" s="3" t="s">
        <v>48</v>
      </c>
      <c r="K2195" s="3" t="s">
        <v>49</v>
      </c>
      <c r="L2195" s="3" t="s">
        <v>50</v>
      </c>
      <c r="M2195" t="b">
        <v>1</v>
      </c>
      <c r="N2195" s="3" t="s">
        <v>73</v>
      </c>
      <c r="O2195" s="3" t="s">
        <v>72</v>
      </c>
      <c r="P2195" s="3" t="s">
        <v>72</v>
      </c>
      <c r="Q2195" s="3" t="s">
        <v>36</v>
      </c>
      <c r="R2195" s="3" t="s">
        <v>74</v>
      </c>
      <c r="S2195" s="3"/>
      <c r="T2195" s="2">
        <v>2000</v>
      </c>
      <c r="U2195" s="3" t="s">
        <v>50</v>
      </c>
      <c r="V2195" s="3"/>
      <c r="W2195" s="3" t="s">
        <v>39</v>
      </c>
      <c r="X2195" s="3" t="s">
        <v>40</v>
      </c>
      <c r="Y2195" s="3"/>
      <c r="Z2195" s="3">
        <v>2951</v>
      </c>
      <c r="AA2195" s="3" t="s">
        <v>41</v>
      </c>
    </row>
    <row r="2196" spans="1:27" x14ac:dyDescent="0.2">
      <c r="A2196" s="5">
        <v>5045</v>
      </c>
      <c r="C2196" s="3" t="s">
        <v>3780</v>
      </c>
      <c r="D2196" s="3" t="s">
        <v>3781</v>
      </c>
      <c r="E2196" s="3" t="s">
        <v>71</v>
      </c>
      <c r="F2196" s="3" t="s">
        <v>72</v>
      </c>
      <c r="G2196" s="3" t="s">
        <v>47</v>
      </c>
      <c r="H2196" s="3" t="s">
        <v>32</v>
      </c>
      <c r="I2196" s="3" t="s">
        <v>47</v>
      </c>
      <c r="J2196" s="3" t="s">
        <v>48</v>
      </c>
      <c r="K2196" s="3" t="s">
        <v>49</v>
      </c>
      <c r="L2196" s="3" t="s">
        <v>50</v>
      </c>
      <c r="M2196" t="b">
        <v>1</v>
      </c>
      <c r="N2196" s="3" t="s">
        <v>73</v>
      </c>
      <c r="O2196" s="3" t="s">
        <v>72</v>
      </c>
      <c r="P2196" s="3" t="s">
        <v>72</v>
      </c>
      <c r="Q2196" s="3" t="s">
        <v>36</v>
      </c>
      <c r="R2196" s="3" t="s">
        <v>74</v>
      </c>
      <c r="S2196" s="3"/>
      <c r="T2196" s="2"/>
      <c r="U2196" s="3" t="s">
        <v>50</v>
      </c>
      <c r="V2196" s="3"/>
      <c r="W2196" s="3" t="s">
        <v>39</v>
      </c>
      <c r="X2196" s="3" t="s">
        <v>40</v>
      </c>
      <c r="Y2196" s="3"/>
      <c r="Z2196" s="3">
        <v>2952</v>
      </c>
      <c r="AA2196" s="3" t="s">
        <v>41</v>
      </c>
    </row>
    <row r="2197" spans="1:27" x14ac:dyDescent="0.2">
      <c r="A2197" s="5">
        <v>5046</v>
      </c>
      <c r="C2197" s="3" t="s">
        <v>3782</v>
      </c>
      <c r="D2197" s="3" t="s">
        <v>3783</v>
      </c>
      <c r="E2197" s="3" t="s">
        <v>71</v>
      </c>
      <c r="F2197" s="3" t="s">
        <v>72</v>
      </c>
      <c r="G2197" s="3" t="s">
        <v>47</v>
      </c>
      <c r="H2197" s="3" t="s">
        <v>32</v>
      </c>
      <c r="I2197" s="3" t="s">
        <v>47</v>
      </c>
      <c r="J2197" s="3" t="s">
        <v>48</v>
      </c>
      <c r="K2197" s="3" t="s">
        <v>49</v>
      </c>
      <c r="L2197" s="3" t="s">
        <v>50</v>
      </c>
      <c r="M2197" t="b">
        <v>1</v>
      </c>
      <c r="N2197" s="3" t="s">
        <v>73</v>
      </c>
      <c r="O2197" s="3" t="s">
        <v>72</v>
      </c>
      <c r="P2197" s="3" t="s">
        <v>72</v>
      </c>
      <c r="Q2197" s="3" t="s">
        <v>36</v>
      </c>
      <c r="R2197" s="3" t="s">
        <v>74</v>
      </c>
      <c r="S2197" s="3"/>
      <c r="T2197" s="2"/>
      <c r="U2197" s="3" t="s">
        <v>50</v>
      </c>
      <c r="V2197" s="3"/>
      <c r="W2197" s="3" t="s">
        <v>39</v>
      </c>
      <c r="X2197" s="3" t="s">
        <v>40</v>
      </c>
      <c r="Y2197" s="3"/>
      <c r="Z2197" s="3">
        <v>2953</v>
      </c>
      <c r="AA2197" s="3" t="s">
        <v>41</v>
      </c>
    </row>
    <row r="2198" spans="1:27" x14ac:dyDescent="0.2">
      <c r="A2198" s="5">
        <v>5047</v>
      </c>
      <c r="C2198" s="3" t="s">
        <v>3784</v>
      </c>
      <c r="D2198" s="3" t="s">
        <v>3785</v>
      </c>
      <c r="E2198" s="3" t="s">
        <v>71</v>
      </c>
      <c r="F2198" s="3" t="s">
        <v>72</v>
      </c>
      <c r="G2198" s="3" t="s">
        <v>47</v>
      </c>
      <c r="H2198" s="3" t="s">
        <v>32</v>
      </c>
      <c r="I2198" s="3" t="s">
        <v>47</v>
      </c>
      <c r="J2198" s="3" t="s">
        <v>48</v>
      </c>
      <c r="K2198" s="3" t="s">
        <v>49</v>
      </c>
      <c r="L2198" s="3" t="s">
        <v>50</v>
      </c>
      <c r="M2198" t="b">
        <v>1</v>
      </c>
      <c r="N2198" s="3" t="s">
        <v>73</v>
      </c>
      <c r="O2198" s="3" t="s">
        <v>72</v>
      </c>
      <c r="P2198" s="3" t="s">
        <v>72</v>
      </c>
      <c r="Q2198" s="3" t="s">
        <v>36</v>
      </c>
      <c r="R2198" s="3" t="s">
        <v>74</v>
      </c>
      <c r="S2198" s="3"/>
      <c r="T2198" s="2"/>
      <c r="U2198" s="3" t="s">
        <v>50</v>
      </c>
      <c r="V2198" s="3"/>
      <c r="W2198" s="3" t="s">
        <v>39</v>
      </c>
      <c r="X2198" s="3" t="s">
        <v>40</v>
      </c>
      <c r="Y2198" s="3"/>
      <c r="Z2198" s="3">
        <v>2957</v>
      </c>
      <c r="AA2198" s="3" t="s">
        <v>41</v>
      </c>
    </row>
    <row r="2199" spans="1:27" x14ac:dyDescent="0.2">
      <c r="A2199" s="5">
        <v>5048</v>
      </c>
      <c r="C2199" s="3" t="s">
        <v>3786</v>
      </c>
      <c r="D2199" s="3" t="s">
        <v>3787</v>
      </c>
      <c r="E2199" s="3" t="s">
        <v>71</v>
      </c>
      <c r="F2199" s="3" t="s">
        <v>72</v>
      </c>
      <c r="G2199" s="3" t="s">
        <v>47</v>
      </c>
      <c r="H2199" s="3" t="s">
        <v>32</v>
      </c>
      <c r="I2199" s="3" t="s">
        <v>47</v>
      </c>
      <c r="J2199" s="3" t="s">
        <v>48</v>
      </c>
      <c r="K2199" s="3" t="s">
        <v>49</v>
      </c>
      <c r="L2199" s="3" t="s">
        <v>50</v>
      </c>
      <c r="M2199" t="b">
        <v>1</v>
      </c>
      <c r="N2199" s="3" t="s">
        <v>73</v>
      </c>
      <c r="O2199" s="3" t="s">
        <v>72</v>
      </c>
      <c r="P2199" s="3" t="s">
        <v>72</v>
      </c>
      <c r="Q2199" s="3" t="s">
        <v>36</v>
      </c>
      <c r="R2199" s="3" t="s">
        <v>74</v>
      </c>
      <c r="S2199" s="3"/>
      <c r="T2199" s="2"/>
      <c r="U2199" s="3" t="s">
        <v>50</v>
      </c>
      <c r="V2199" s="3"/>
      <c r="W2199" s="3" t="s">
        <v>39</v>
      </c>
      <c r="X2199" s="3" t="s">
        <v>40</v>
      </c>
      <c r="Y2199" s="3"/>
      <c r="Z2199" s="3">
        <v>2962</v>
      </c>
      <c r="AA2199" s="3" t="s">
        <v>41</v>
      </c>
    </row>
    <row r="2200" spans="1:27" x14ac:dyDescent="0.2">
      <c r="A2200" s="5">
        <v>5049</v>
      </c>
      <c r="C2200" s="3" t="s">
        <v>3788</v>
      </c>
      <c r="D2200" s="3" t="s">
        <v>3789</v>
      </c>
      <c r="E2200" s="3" t="s">
        <v>867</v>
      </c>
      <c r="F2200" s="3" t="s">
        <v>868</v>
      </c>
      <c r="G2200" s="3" t="s">
        <v>47</v>
      </c>
      <c r="H2200" s="3" t="s">
        <v>32</v>
      </c>
      <c r="I2200" s="3" t="s">
        <v>47</v>
      </c>
      <c r="J2200" s="3" t="s">
        <v>48</v>
      </c>
      <c r="K2200" s="3" t="s">
        <v>49</v>
      </c>
      <c r="L2200" s="3" t="s">
        <v>50</v>
      </c>
      <c r="M2200" t="b">
        <v>1</v>
      </c>
      <c r="N2200" s="3" t="s">
        <v>73</v>
      </c>
      <c r="O2200" s="3" t="s">
        <v>868</v>
      </c>
      <c r="P2200" s="3" t="s">
        <v>868</v>
      </c>
      <c r="Q2200" s="3" t="s">
        <v>116</v>
      </c>
      <c r="R2200" s="3" t="s">
        <v>116</v>
      </c>
      <c r="S2200" s="3"/>
      <c r="T2200" s="2"/>
      <c r="U2200" s="3" t="s">
        <v>50</v>
      </c>
      <c r="V2200" s="3"/>
      <c r="W2200" s="3" t="s">
        <v>39</v>
      </c>
      <c r="X2200" s="3" t="s">
        <v>40</v>
      </c>
      <c r="Y2200" s="3"/>
      <c r="Z2200" s="3">
        <v>2972</v>
      </c>
      <c r="AA2200" s="3" t="s">
        <v>869</v>
      </c>
    </row>
    <row r="2201" spans="1:27" x14ac:dyDescent="0.2">
      <c r="A2201" s="5">
        <v>5050</v>
      </c>
      <c r="C2201" s="3" t="s">
        <v>3790</v>
      </c>
      <c r="D2201" s="3" t="s">
        <v>3791</v>
      </c>
      <c r="E2201" s="3" t="s">
        <v>867</v>
      </c>
      <c r="F2201" s="3" t="s">
        <v>868</v>
      </c>
      <c r="G2201" s="3" t="s">
        <v>47</v>
      </c>
      <c r="H2201" s="3" t="s">
        <v>32</v>
      </c>
      <c r="I2201" s="3" t="s">
        <v>47</v>
      </c>
      <c r="J2201" s="3" t="s">
        <v>48</v>
      </c>
      <c r="K2201" s="3" t="s">
        <v>49</v>
      </c>
      <c r="L2201" s="3" t="s">
        <v>50</v>
      </c>
      <c r="M2201" t="b">
        <v>1</v>
      </c>
      <c r="N2201" s="3" t="s">
        <v>73</v>
      </c>
      <c r="O2201" s="3" t="s">
        <v>868</v>
      </c>
      <c r="P2201" s="3" t="s">
        <v>868</v>
      </c>
      <c r="Q2201" s="3" t="s">
        <v>116</v>
      </c>
      <c r="R2201" s="3" t="s">
        <v>116</v>
      </c>
      <c r="S2201" s="3"/>
      <c r="T2201" s="2"/>
      <c r="U2201" s="3" t="s">
        <v>50</v>
      </c>
      <c r="V2201" s="3"/>
      <c r="W2201" s="3" t="s">
        <v>39</v>
      </c>
      <c r="X2201" s="3" t="s">
        <v>40</v>
      </c>
      <c r="Y2201" s="3"/>
      <c r="Z2201" s="3">
        <v>2973</v>
      </c>
      <c r="AA2201" s="3" t="s">
        <v>869</v>
      </c>
    </row>
    <row r="2202" spans="1:27" x14ac:dyDescent="0.2">
      <c r="A2202" s="5">
        <v>5051</v>
      </c>
      <c r="C2202" s="3" t="s">
        <v>3792</v>
      </c>
      <c r="D2202" s="3" t="s">
        <v>3793</v>
      </c>
      <c r="E2202" s="3" t="s">
        <v>867</v>
      </c>
      <c r="F2202" s="3" t="s">
        <v>868</v>
      </c>
      <c r="G2202" s="3" t="s">
        <v>47</v>
      </c>
      <c r="H2202" s="3" t="s">
        <v>32</v>
      </c>
      <c r="I2202" s="3" t="s">
        <v>47</v>
      </c>
      <c r="J2202" s="3" t="s">
        <v>48</v>
      </c>
      <c r="K2202" s="3" t="s">
        <v>49</v>
      </c>
      <c r="L2202" s="3" t="s">
        <v>50</v>
      </c>
      <c r="M2202" t="b">
        <v>1</v>
      </c>
      <c r="N2202" s="3" t="s">
        <v>73</v>
      </c>
      <c r="O2202" s="3" t="s">
        <v>868</v>
      </c>
      <c r="P2202" s="3" t="s">
        <v>868</v>
      </c>
      <c r="Q2202" s="3" t="s">
        <v>116</v>
      </c>
      <c r="R2202" s="3" t="s">
        <v>116</v>
      </c>
      <c r="S2202" s="3"/>
      <c r="T2202" s="2"/>
      <c r="U2202" s="3" t="s">
        <v>50</v>
      </c>
      <c r="V2202" s="3"/>
      <c r="W2202" s="3" t="s">
        <v>39</v>
      </c>
      <c r="X2202" s="3" t="s">
        <v>40</v>
      </c>
      <c r="Y2202" s="3"/>
      <c r="Z2202" s="3">
        <v>2974</v>
      </c>
      <c r="AA2202" s="3" t="s">
        <v>869</v>
      </c>
    </row>
    <row r="2203" spans="1:27" x14ac:dyDescent="0.2">
      <c r="A2203" s="5">
        <v>5052</v>
      </c>
      <c r="C2203" s="3" t="s">
        <v>3794</v>
      </c>
      <c r="D2203" s="3" t="s">
        <v>2303</v>
      </c>
      <c r="E2203" s="3" t="s">
        <v>66</v>
      </c>
      <c r="F2203" s="3" t="s">
        <v>67</v>
      </c>
      <c r="G2203" s="3" t="s">
        <v>47</v>
      </c>
      <c r="H2203" s="3" t="s">
        <v>32</v>
      </c>
      <c r="I2203" s="3" t="s">
        <v>47</v>
      </c>
      <c r="J2203" s="3" t="s">
        <v>48</v>
      </c>
      <c r="K2203" s="3" t="s">
        <v>49</v>
      </c>
      <c r="L2203" s="3" t="s">
        <v>50</v>
      </c>
      <c r="M2203" t="b">
        <v>1</v>
      </c>
      <c r="N2203" s="3" t="s">
        <v>35</v>
      </c>
      <c r="O2203" s="3" t="s">
        <v>67</v>
      </c>
      <c r="P2203" s="3" t="s">
        <v>67</v>
      </c>
      <c r="Q2203" s="3" t="s">
        <v>68</v>
      </c>
      <c r="R2203" s="3" t="s">
        <v>69</v>
      </c>
      <c r="S2203" s="3"/>
      <c r="T2203" s="2"/>
      <c r="U2203" s="3" t="s">
        <v>50</v>
      </c>
      <c r="V2203" s="3"/>
      <c r="W2203" s="3" t="s">
        <v>39</v>
      </c>
      <c r="X2203" s="3" t="s">
        <v>40</v>
      </c>
      <c r="Y2203" s="3"/>
      <c r="Z2203" s="3">
        <v>3003</v>
      </c>
      <c r="AA2203" s="3" t="s">
        <v>41</v>
      </c>
    </row>
    <row r="2204" spans="1:27" x14ac:dyDescent="0.2">
      <c r="A2204" s="5">
        <v>5053</v>
      </c>
      <c r="C2204" s="3"/>
      <c r="D2204" s="3" t="s">
        <v>3795</v>
      </c>
      <c r="E2204" s="3" t="s">
        <v>91</v>
      </c>
      <c r="F2204" s="3" t="s">
        <v>92</v>
      </c>
      <c r="G2204" s="3" t="s">
        <v>47</v>
      </c>
      <c r="H2204" s="3" t="s">
        <v>32</v>
      </c>
      <c r="I2204" s="3" t="s">
        <v>47</v>
      </c>
      <c r="J2204" s="3" t="s">
        <v>48</v>
      </c>
      <c r="K2204" s="3" t="s">
        <v>49</v>
      </c>
      <c r="L2204" s="3" t="s">
        <v>50</v>
      </c>
      <c r="M2204" t="b">
        <v>1</v>
      </c>
      <c r="N2204" s="3" t="s">
        <v>84</v>
      </c>
      <c r="O2204" s="3" t="s">
        <v>92</v>
      </c>
      <c r="P2204" s="3" t="s">
        <v>92</v>
      </c>
      <c r="Q2204" s="3" t="s">
        <v>36</v>
      </c>
      <c r="R2204" s="3" t="s">
        <v>74</v>
      </c>
      <c r="S2204" s="3"/>
      <c r="T2204" s="2"/>
      <c r="U2204" s="3" t="s">
        <v>50</v>
      </c>
      <c r="V2204" s="3"/>
      <c r="W2204" s="3" t="s">
        <v>39</v>
      </c>
      <c r="X2204" s="3" t="s">
        <v>40</v>
      </c>
      <c r="Y2204" s="3"/>
      <c r="Z2204" s="3"/>
      <c r="AA2204" s="3" t="s">
        <v>41</v>
      </c>
    </row>
    <row r="2205" spans="1:27" x14ac:dyDescent="0.2">
      <c r="A2205" s="5">
        <v>5054</v>
      </c>
      <c r="B2205">
        <v>43838</v>
      </c>
      <c r="C2205" s="3" t="s">
        <v>3796</v>
      </c>
      <c r="D2205" s="3" t="s">
        <v>3797</v>
      </c>
      <c r="E2205" s="3" t="s">
        <v>2832</v>
      </c>
      <c r="F2205" s="3" t="s">
        <v>3529</v>
      </c>
      <c r="G2205" s="3" t="s">
        <v>47</v>
      </c>
      <c r="H2205" s="3" t="s">
        <v>32</v>
      </c>
      <c r="I2205" s="3" t="s">
        <v>47</v>
      </c>
      <c r="J2205" s="3" t="s">
        <v>48</v>
      </c>
      <c r="K2205" s="3" t="s">
        <v>49</v>
      </c>
      <c r="L2205" s="3" t="s">
        <v>50</v>
      </c>
      <c r="M2205" t="b">
        <v>0</v>
      </c>
      <c r="N2205" s="3" t="s">
        <v>35</v>
      </c>
      <c r="O2205" s="3" t="s">
        <v>3529</v>
      </c>
      <c r="P2205" s="3" t="s">
        <v>2834</v>
      </c>
      <c r="Q2205" s="3" t="s">
        <v>36</v>
      </c>
      <c r="R2205" s="3" t="s">
        <v>37</v>
      </c>
      <c r="S2205" s="3"/>
      <c r="T2205" s="2">
        <v>2000</v>
      </c>
      <c r="U2205" s="3" t="s">
        <v>50</v>
      </c>
      <c r="V2205" s="3"/>
      <c r="W2205" s="3" t="s">
        <v>39</v>
      </c>
      <c r="X2205" s="3" t="s">
        <v>40</v>
      </c>
      <c r="Y2205" s="3"/>
      <c r="Z2205" s="3">
        <v>3028</v>
      </c>
      <c r="AA2205" s="3" t="s">
        <v>986</v>
      </c>
    </row>
    <row r="2206" spans="1:27" x14ac:dyDescent="0.2">
      <c r="A2206" s="5">
        <v>5055</v>
      </c>
      <c r="C2206" s="3" t="s">
        <v>3798</v>
      </c>
      <c r="D2206" s="3" t="s">
        <v>3799</v>
      </c>
      <c r="E2206" s="3" t="s">
        <v>91</v>
      </c>
      <c r="F2206" s="3" t="s">
        <v>92</v>
      </c>
      <c r="G2206" s="3" t="s">
        <v>47</v>
      </c>
      <c r="H2206" s="3" t="s">
        <v>32</v>
      </c>
      <c r="I2206" s="3" t="s">
        <v>47</v>
      </c>
      <c r="J2206" s="3" t="s">
        <v>48</v>
      </c>
      <c r="K2206" s="3" t="s">
        <v>49</v>
      </c>
      <c r="L2206" s="3" t="s">
        <v>50</v>
      </c>
      <c r="M2206" t="b">
        <v>1</v>
      </c>
      <c r="N2206" s="3" t="s">
        <v>84</v>
      </c>
      <c r="O2206" s="3" t="s">
        <v>92</v>
      </c>
      <c r="P2206" s="3" t="s">
        <v>92</v>
      </c>
      <c r="Q2206" s="3" t="s">
        <v>36</v>
      </c>
      <c r="R2206" s="3" t="s">
        <v>74</v>
      </c>
      <c r="S2206" s="3"/>
      <c r="T2206" s="2"/>
      <c r="U2206" s="3" t="s">
        <v>50</v>
      </c>
      <c r="V2206" s="3"/>
      <c r="W2206" s="3" t="s">
        <v>39</v>
      </c>
      <c r="X2206" s="3" t="s">
        <v>40</v>
      </c>
      <c r="Y2206" s="3"/>
      <c r="Z2206" s="3">
        <v>3029</v>
      </c>
      <c r="AA2206" s="3" t="s">
        <v>41</v>
      </c>
    </row>
    <row r="2207" spans="1:27" x14ac:dyDescent="0.2">
      <c r="A2207" s="5">
        <v>5056</v>
      </c>
      <c r="B2207">
        <v>43430</v>
      </c>
      <c r="C2207" s="3" t="s">
        <v>3800</v>
      </c>
      <c r="D2207" s="3" t="s">
        <v>3801</v>
      </c>
      <c r="E2207" s="3" t="s">
        <v>2832</v>
      </c>
      <c r="F2207" s="3" t="s">
        <v>3529</v>
      </c>
      <c r="G2207" s="3" t="s">
        <v>47</v>
      </c>
      <c r="H2207" s="3" t="s">
        <v>32</v>
      </c>
      <c r="I2207" s="3" t="s">
        <v>47</v>
      </c>
      <c r="J2207" s="3" t="s">
        <v>48</v>
      </c>
      <c r="K2207" s="3" t="s">
        <v>49</v>
      </c>
      <c r="L2207" s="3" t="s">
        <v>50</v>
      </c>
      <c r="M2207" t="b">
        <v>0</v>
      </c>
      <c r="N2207" s="3" t="s">
        <v>35</v>
      </c>
      <c r="O2207" s="3" t="s">
        <v>3529</v>
      </c>
      <c r="P2207" s="3" t="s">
        <v>2834</v>
      </c>
      <c r="Q2207" s="3" t="s">
        <v>36</v>
      </c>
      <c r="R2207" s="3" t="s">
        <v>37</v>
      </c>
      <c r="S2207" s="3"/>
      <c r="T2207" s="2">
        <v>2000</v>
      </c>
      <c r="U2207" s="3" t="s">
        <v>50</v>
      </c>
      <c r="V2207" s="3"/>
      <c r="W2207" s="3" t="s">
        <v>39</v>
      </c>
      <c r="X2207" s="3" t="s">
        <v>40</v>
      </c>
      <c r="Y2207" s="3"/>
      <c r="Z2207" s="3">
        <v>3042</v>
      </c>
      <c r="AA2207" s="3" t="s">
        <v>986</v>
      </c>
    </row>
    <row r="2208" spans="1:27" x14ac:dyDescent="0.2">
      <c r="A2208" s="5">
        <v>5057</v>
      </c>
      <c r="B2208">
        <v>43867</v>
      </c>
      <c r="C2208" s="3" t="s">
        <v>3802</v>
      </c>
      <c r="D2208" s="3" t="s">
        <v>3803</v>
      </c>
      <c r="E2208" s="3" t="s">
        <v>71</v>
      </c>
      <c r="F2208" s="3" t="s">
        <v>72</v>
      </c>
      <c r="G2208" s="3" t="s">
        <v>47</v>
      </c>
      <c r="H2208" s="3" t="s">
        <v>32</v>
      </c>
      <c r="I2208" s="3" t="s">
        <v>47</v>
      </c>
      <c r="J2208" s="3" t="s">
        <v>48</v>
      </c>
      <c r="K2208" s="3" t="s">
        <v>49</v>
      </c>
      <c r="L2208" s="3" t="s">
        <v>50</v>
      </c>
      <c r="M2208" t="b">
        <v>0</v>
      </c>
      <c r="N2208" s="3" t="s">
        <v>73</v>
      </c>
      <c r="O2208" s="3" t="s">
        <v>72</v>
      </c>
      <c r="P2208" s="3" t="s">
        <v>72</v>
      </c>
      <c r="Q2208" s="3" t="s">
        <v>36</v>
      </c>
      <c r="R2208" s="3" t="s">
        <v>74</v>
      </c>
      <c r="S2208" s="3"/>
      <c r="T2208" s="2">
        <v>2000</v>
      </c>
      <c r="U2208" s="3" t="s">
        <v>50</v>
      </c>
      <c r="V2208" s="3"/>
      <c r="W2208" s="3" t="s">
        <v>39</v>
      </c>
      <c r="X2208" s="3" t="s">
        <v>40</v>
      </c>
      <c r="Y2208" s="3"/>
      <c r="Z2208" s="3">
        <v>3464</v>
      </c>
      <c r="AA2208" s="3" t="s">
        <v>221</v>
      </c>
    </row>
    <row r="2209" spans="1:27" x14ac:dyDescent="0.2">
      <c r="A2209" s="5">
        <v>5058</v>
      </c>
      <c r="C2209" s="3" t="s">
        <v>3804</v>
      </c>
      <c r="D2209" s="3" t="s">
        <v>3805</v>
      </c>
      <c r="E2209" s="3" t="s">
        <v>71</v>
      </c>
      <c r="F2209" s="3" t="s">
        <v>72</v>
      </c>
      <c r="G2209" s="3" t="s">
        <v>47</v>
      </c>
      <c r="H2209" s="3" t="s">
        <v>32</v>
      </c>
      <c r="I2209" s="3" t="s">
        <v>47</v>
      </c>
      <c r="J2209" s="3" t="s">
        <v>48</v>
      </c>
      <c r="K2209" s="3" t="s">
        <v>49</v>
      </c>
      <c r="L2209" s="3" t="s">
        <v>50</v>
      </c>
      <c r="M2209" t="b">
        <v>0</v>
      </c>
      <c r="N2209" s="3" t="s">
        <v>73</v>
      </c>
      <c r="O2209" s="3" t="s">
        <v>72</v>
      </c>
      <c r="P2209" s="3" t="s">
        <v>72</v>
      </c>
      <c r="Q2209" s="3" t="s">
        <v>36</v>
      </c>
      <c r="R2209" s="3" t="s">
        <v>74</v>
      </c>
      <c r="S2209" s="3"/>
      <c r="T2209" s="2"/>
      <c r="U2209" s="3" t="s">
        <v>50</v>
      </c>
      <c r="V2209" s="3"/>
      <c r="W2209" s="3" t="s">
        <v>39</v>
      </c>
      <c r="X2209" s="3" t="s">
        <v>40</v>
      </c>
      <c r="Y2209" s="3"/>
      <c r="Z2209" s="3">
        <v>3465</v>
      </c>
      <c r="AA2209" s="3" t="s">
        <v>2906</v>
      </c>
    </row>
    <row r="2210" spans="1:27" x14ac:dyDescent="0.2">
      <c r="A2210" s="5">
        <v>5059</v>
      </c>
      <c r="B2210">
        <v>43626</v>
      </c>
      <c r="C2210" s="3" t="s">
        <v>3806</v>
      </c>
      <c r="D2210" s="3" t="s">
        <v>3807</v>
      </c>
      <c r="E2210" s="3" t="s">
        <v>71</v>
      </c>
      <c r="F2210" s="3" t="s">
        <v>72</v>
      </c>
      <c r="G2210" s="3" t="s">
        <v>47</v>
      </c>
      <c r="H2210" s="3" t="s">
        <v>32</v>
      </c>
      <c r="I2210" s="3" t="s">
        <v>47</v>
      </c>
      <c r="J2210" s="3" t="s">
        <v>48</v>
      </c>
      <c r="K2210" s="3" t="s">
        <v>49</v>
      </c>
      <c r="L2210" s="3" t="s">
        <v>50</v>
      </c>
      <c r="M2210" t="b">
        <v>0</v>
      </c>
      <c r="N2210" s="3" t="s">
        <v>73</v>
      </c>
      <c r="O2210" s="3" t="s">
        <v>72</v>
      </c>
      <c r="P2210" s="3" t="s">
        <v>72</v>
      </c>
      <c r="Q2210" s="3" t="s">
        <v>36</v>
      </c>
      <c r="R2210" s="3" t="s">
        <v>74</v>
      </c>
      <c r="S2210" s="3"/>
      <c r="T2210" s="2">
        <v>2000</v>
      </c>
      <c r="U2210" s="3" t="s">
        <v>50</v>
      </c>
      <c r="V2210" s="3"/>
      <c r="W2210" s="3" t="s">
        <v>39</v>
      </c>
      <c r="X2210" s="3" t="s">
        <v>40</v>
      </c>
      <c r="Y2210" s="3"/>
      <c r="Z2210" s="3">
        <v>3748</v>
      </c>
      <c r="AA2210" s="3" t="s">
        <v>221</v>
      </c>
    </row>
    <row r="2211" spans="1:27" x14ac:dyDescent="0.2">
      <c r="A2211" s="5">
        <v>5060</v>
      </c>
      <c r="C2211" s="3" t="s">
        <v>3808</v>
      </c>
      <c r="D2211" s="3" t="s">
        <v>2967</v>
      </c>
      <c r="E2211" s="3" t="s">
        <v>66</v>
      </c>
      <c r="F2211" s="3" t="s">
        <v>67</v>
      </c>
      <c r="G2211" s="3" t="s">
        <v>47</v>
      </c>
      <c r="H2211" s="3" t="s">
        <v>32</v>
      </c>
      <c r="I2211" s="3" t="s">
        <v>47</v>
      </c>
      <c r="J2211" s="3" t="s">
        <v>48</v>
      </c>
      <c r="K2211" s="3" t="s">
        <v>49</v>
      </c>
      <c r="L2211" s="3" t="s">
        <v>50</v>
      </c>
      <c r="M2211" t="b">
        <v>1</v>
      </c>
      <c r="N2211" s="3" t="s">
        <v>35</v>
      </c>
      <c r="O2211" s="3" t="s">
        <v>67</v>
      </c>
      <c r="P2211" s="3" t="s">
        <v>67</v>
      </c>
      <c r="Q2211" s="3" t="s">
        <v>68</v>
      </c>
      <c r="R2211" s="3" t="s">
        <v>69</v>
      </c>
      <c r="S2211" s="3"/>
      <c r="T2211" s="2"/>
      <c r="U2211" s="3" t="s">
        <v>50</v>
      </c>
      <c r="V2211" s="3"/>
      <c r="W2211" s="3" t="s">
        <v>39</v>
      </c>
      <c r="X2211" s="3" t="s">
        <v>40</v>
      </c>
      <c r="Y2211" s="3"/>
      <c r="Z2211" s="3">
        <v>3850</v>
      </c>
      <c r="AA2211" s="3" t="s">
        <v>41</v>
      </c>
    </row>
    <row r="2212" spans="1:27" x14ac:dyDescent="0.2">
      <c r="A2212" s="5">
        <v>5061</v>
      </c>
      <c r="C2212" s="3" t="s">
        <v>3809</v>
      </c>
      <c r="D2212" s="3" t="s">
        <v>3146</v>
      </c>
      <c r="E2212" s="3" t="s">
        <v>66</v>
      </c>
      <c r="F2212" s="3" t="s">
        <v>67</v>
      </c>
      <c r="G2212" s="3" t="s">
        <v>47</v>
      </c>
      <c r="H2212" s="3" t="s">
        <v>32</v>
      </c>
      <c r="I2212" s="3" t="s">
        <v>47</v>
      </c>
      <c r="J2212" s="3" t="s">
        <v>48</v>
      </c>
      <c r="K2212" s="3" t="s">
        <v>49</v>
      </c>
      <c r="L2212" s="3" t="s">
        <v>50</v>
      </c>
      <c r="M2212" t="b">
        <v>1</v>
      </c>
      <c r="N2212" s="3" t="s">
        <v>35</v>
      </c>
      <c r="O2212" s="3" t="s">
        <v>67</v>
      </c>
      <c r="P2212" s="3" t="s">
        <v>67</v>
      </c>
      <c r="Q2212" s="3" t="s">
        <v>68</v>
      </c>
      <c r="R2212" s="3" t="s">
        <v>69</v>
      </c>
      <c r="S2212" s="3"/>
      <c r="T2212" s="2"/>
      <c r="U2212" s="3" t="s">
        <v>50</v>
      </c>
      <c r="V2212" s="3"/>
      <c r="W2212" s="3" t="s">
        <v>39</v>
      </c>
      <c r="X2212" s="3" t="s">
        <v>40</v>
      </c>
      <c r="Y2212" s="3"/>
      <c r="Z2212" s="3">
        <v>3852</v>
      </c>
      <c r="AA2212" s="3" t="s">
        <v>41</v>
      </c>
    </row>
    <row r="2213" spans="1:27" x14ac:dyDescent="0.2">
      <c r="A2213" s="5">
        <v>5062</v>
      </c>
      <c r="C2213" s="3" t="s">
        <v>3810</v>
      </c>
      <c r="D2213" s="3" t="s">
        <v>3811</v>
      </c>
      <c r="E2213" s="3" t="s">
        <v>71</v>
      </c>
      <c r="F2213" s="3" t="s">
        <v>72</v>
      </c>
      <c r="G2213" s="3" t="s">
        <v>47</v>
      </c>
      <c r="H2213" s="3" t="s">
        <v>32</v>
      </c>
      <c r="I2213" s="3" t="s">
        <v>47</v>
      </c>
      <c r="J2213" s="3" t="s">
        <v>48</v>
      </c>
      <c r="K2213" s="3" t="s">
        <v>49</v>
      </c>
      <c r="L2213" s="3" t="s">
        <v>50</v>
      </c>
      <c r="M2213" t="b">
        <v>1</v>
      </c>
      <c r="N2213" s="3" t="s">
        <v>73</v>
      </c>
      <c r="O2213" s="3" t="s">
        <v>72</v>
      </c>
      <c r="P2213" s="3" t="s">
        <v>72</v>
      </c>
      <c r="Q2213" s="3" t="s">
        <v>36</v>
      </c>
      <c r="R2213" s="3" t="s">
        <v>74</v>
      </c>
      <c r="S2213" s="3"/>
      <c r="T2213" s="2"/>
      <c r="U2213" s="3" t="s">
        <v>50</v>
      </c>
      <c r="V2213" s="3"/>
      <c r="W2213" s="3" t="s">
        <v>39</v>
      </c>
      <c r="X2213" s="3" t="s">
        <v>40</v>
      </c>
      <c r="Y2213" s="3"/>
      <c r="Z2213" s="3">
        <v>4282</v>
      </c>
      <c r="AA2213" s="3" t="s">
        <v>41</v>
      </c>
    </row>
    <row r="2214" spans="1:27" x14ac:dyDescent="0.2">
      <c r="A2214" s="5">
        <v>5063</v>
      </c>
      <c r="C2214" s="3" t="s">
        <v>3812</v>
      </c>
      <c r="D2214" s="3" t="s">
        <v>3813</v>
      </c>
      <c r="E2214" s="3" t="s">
        <v>867</v>
      </c>
      <c r="F2214" s="3" t="s">
        <v>868</v>
      </c>
      <c r="G2214" s="3" t="s">
        <v>47</v>
      </c>
      <c r="H2214" s="3" t="s">
        <v>32</v>
      </c>
      <c r="I2214" s="3" t="s">
        <v>47</v>
      </c>
      <c r="J2214" s="3" t="s">
        <v>48</v>
      </c>
      <c r="K2214" s="3" t="s">
        <v>49</v>
      </c>
      <c r="L2214" s="3" t="s">
        <v>50</v>
      </c>
      <c r="M2214" t="b">
        <v>1</v>
      </c>
      <c r="N2214" s="3" t="s">
        <v>73</v>
      </c>
      <c r="O2214" s="3" t="s">
        <v>868</v>
      </c>
      <c r="P2214" s="3" t="s">
        <v>868</v>
      </c>
      <c r="Q2214" s="3" t="s">
        <v>116</v>
      </c>
      <c r="R2214" s="3" t="s">
        <v>116</v>
      </c>
      <c r="S2214" s="3"/>
      <c r="T2214" s="2"/>
      <c r="U2214" s="3" t="s">
        <v>50</v>
      </c>
      <c r="V2214" s="3"/>
      <c r="W2214" s="3" t="s">
        <v>39</v>
      </c>
      <c r="X2214" s="3" t="s">
        <v>40</v>
      </c>
      <c r="Y2214" s="3"/>
      <c r="Z2214" s="3">
        <v>4391</v>
      </c>
      <c r="AA2214" s="3" t="s">
        <v>41</v>
      </c>
    </row>
    <row r="2215" spans="1:27" x14ac:dyDescent="0.2">
      <c r="A2215" s="5">
        <v>5064</v>
      </c>
      <c r="C2215" s="3" t="s">
        <v>3814</v>
      </c>
      <c r="D2215" s="3" t="s">
        <v>3815</v>
      </c>
      <c r="E2215" s="3" t="s">
        <v>66</v>
      </c>
      <c r="F2215" s="3" t="s">
        <v>67</v>
      </c>
      <c r="G2215" s="3" t="s">
        <v>47</v>
      </c>
      <c r="H2215" s="3" t="s">
        <v>32</v>
      </c>
      <c r="I2215" s="3" t="s">
        <v>47</v>
      </c>
      <c r="J2215" s="3" t="s">
        <v>48</v>
      </c>
      <c r="K2215" s="3" t="s">
        <v>49</v>
      </c>
      <c r="L2215" s="3" t="s">
        <v>50</v>
      </c>
      <c r="M2215" t="b">
        <v>1</v>
      </c>
      <c r="N2215" s="3" t="s">
        <v>35</v>
      </c>
      <c r="O2215" s="3" t="s">
        <v>67</v>
      </c>
      <c r="P2215" s="3" t="s">
        <v>67</v>
      </c>
      <c r="Q2215" s="3" t="s">
        <v>68</v>
      </c>
      <c r="R2215" s="3" t="s">
        <v>69</v>
      </c>
      <c r="S2215" s="3"/>
      <c r="T2215" s="2"/>
      <c r="U2215" s="3" t="s">
        <v>50</v>
      </c>
      <c r="V2215" s="3"/>
      <c r="W2215" s="3" t="s">
        <v>39</v>
      </c>
      <c r="X2215" s="3" t="s">
        <v>40</v>
      </c>
      <c r="Y2215" s="3"/>
      <c r="Z2215" s="3">
        <v>4451</v>
      </c>
      <c r="AA2215" s="3" t="s">
        <v>41</v>
      </c>
    </row>
    <row r="2216" spans="1:27" x14ac:dyDescent="0.2">
      <c r="A2216" s="5">
        <v>5065</v>
      </c>
      <c r="C2216" s="3" t="s">
        <v>3816</v>
      </c>
      <c r="D2216" s="3" t="s">
        <v>3817</v>
      </c>
      <c r="E2216" s="3" t="s">
        <v>71</v>
      </c>
      <c r="F2216" s="3" t="s">
        <v>72</v>
      </c>
      <c r="G2216" s="3" t="s">
        <v>47</v>
      </c>
      <c r="H2216" s="3" t="s">
        <v>32</v>
      </c>
      <c r="I2216" s="3" t="s">
        <v>47</v>
      </c>
      <c r="J2216" s="3" t="s">
        <v>48</v>
      </c>
      <c r="K2216" s="3" t="s">
        <v>49</v>
      </c>
      <c r="L2216" s="3" t="s">
        <v>50</v>
      </c>
      <c r="M2216" t="b">
        <v>0</v>
      </c>
      <c r="N2216" s="3" t="s">
        <v>73</v>
      </c>
      <c r="O2216" s="3" t="s">
        <v>72</v>
      </c>
      <c r="P2216" s="3" t="s">
        <v>72</v>
      </c>
      <c r="Q2216" s="3" t="s">
        <v>36</v>
      </c>
      <c r="R2216" s="3" t="s">
        <v>74</v>
      </c>
      <c r="S2216" s="3"/>
      <c r="T2216" s="2"/>
      <c r="U2216" s="3" t="s">
        <v>50</v>
      </c>
      <c r="V2216" s="3"/>
      <c r="W2216" s="3" t="s">
        <v>39</v>
      </c>
      <c r="X2216" s="3" t="s">
        <v>40</v>
      </c>
      <c r="Y2216" s="3"/>
      <c r="Z2216" s="3">
        <v>4460</v>
      </c>
      <c r="AA2216" s="3" t="s">
        <v>221</v>
      </c>
    </row>
    <row r="2217" spans="1:27" x14ac:dyDescent="0.2">
      <c r="A2217" s="5">
        <v>5066</v>
      </c>
      <c r="C2217" s="3" t="s">
        <v>3818</v>
      </c>
      <c r="D2217" s="3" t="s">
        <v>3819</v>
      </c>
      <c r="E2217" s="3" t="s">
        <v>71</v>
      </c>
      <c r="F2217" s="3" t="s">
        <v>72</v>
      </c>
      <c r="G2217" s="3" t="s">
        <v>47</v>
      </c>
      <c r="H2217" s="3" t="s">
        <v>32</v>
      </c>
      <c r="I2217" s="3" t="s">
        <v>47</v>
      </c>
      <c r="J2217" s="3" t="s">
        <v>48</v>
      </c>
      <c r="K2217" s="3" t="s">
        <v>49</v>
      </c>
      <c r="L2217" s="3" t="s">
        <v>50</v>
      </c>
      <c r="M2217" t="b">
        <v>0</v>
      </c>
      <c r="N2217" s="3" t="s">
        <v>73</v>
      </c>
      <c r="O2217" s="3" t="s">
        <v>72</v>
      </c>
      <c r="P2217" s="3" t="s">
        <v>72</v>
      </c>
      <c r="Q2217" s="3" t="s">
        <v>36</v>
      </c>
      <c r="R2217" s="3" t="s">
        <v>74</v>
      </c>
      <c r="S2217" s="3"/>
      <c r="T2217" s="2"/>
      <c r="U2217" s="3" t="s">
        <v>50</v>
      </c>
      <c r="V2217" s="3"/>
      <c r="W2217" s="3" t="s">
        <v>39</v>
      </c>
      <c r="X2217" s="3" t="s">
        <v>40</v>
      </c>
      <c r="Y2217" s="3"/>
      <c r="Z2217" s="3">
        <v>4603</v>
      </c>
      <c r="AA2217" s="3" t="s">
        <v>221</v>
      </c>
    </row>
    <row r="2218" spans="1:27" x14ac:dyDescent="0.2">
      <c r="A2218" s="5">
        <v>5067</v>
      </c>
      <c r="C2218" s="3" t="s">
        <v>3820</v>
      </c>
      <c r="D2218" s="3" t="s">
        <v>3821</v>
      </c>
      <c r="E2218" s="3" t="s">
        <v>2832</v>
      </c>
      <c r="F2218" s="3" t="s">
        <v>2834</v>
      </c>
      <c r="G2218" s="3" t="s">
        <v>47</v>
      </c>
      <c r="H2218" s="3" t="s">
        <v>32</v>
      </c>
      <c r="I2218" s="3" t="s">
        <v>47</v>
      </c>
      <c r="J2218" s="3" t="s">
        <v>48</v>
      </c>
      <c r="K2218" s="3" t="s">
        <v>49</v>
      </c>
      <c r="L2218" s="3" t="s">
        <v>50</v>
      </c>
      <c r="M2218" t="b">
        <v>0</v>
      </c>
      <c r="N2218" s="3" t="s">
        <v>35</v>
      </c>
      <c r="O2218" s="3" t="s">
        <v>2834</v>
      </c>
      <c r="P2218" s="3" t="s">
        <v>2834</v>
      </c>
      <c r="Q2218" s="3" t="s">
        <v>36</v>
      </c>
      <c r="R2218" s="3" t="s">
        <v>37</v>
      </c>
      <c r="S2218" s="3"/>
      <c r="T2218" s="2"/>
      <c r="U2218" s="3" t="s">
        <v>50</v>
      </c>
      <c r="V2218" s="3"/>
      <c r="W2218" s="3" t="s">
        <v>39</v>
      </c>
      <c r="X2218" s="3" t="s">
        <v>40</v>
      </c>
      <c r="Y2218" s="3"/>
      <c r="Z2218" s="3">
        <v>4633</v>
      </c>
      <c r="AA2218" s="3" t="s">
        <v>1182</v>
      </c>
    </row>
    <row r="2219" spans="1:27" x14ac:dyDescent="0.2">
      <c r="A2219" s="5">
        <v>5068</v>
      </c>
      <c r="C2219" s="3" t="s">
        <v>3822</v>
      </c>
      <c r="D2219" s="3" t="s">
        <v>3823</v>
      </c>
      <c r="E2219" s="3" t="s">
        <v>91</v>
      </c>
      <c r="F2219" s="3" t="s">
        <v>92</v>
      </c>
      <c r="G2219" s="3" t="s">
        <v>47</v>
      </c>
      <c r="H2219" s="3" t="s">
        <v>32</v>
      </c>
      <c r="I2219" s="3" t="s">
        <v>47</v>
      </c>
      <c r="J2219" s="3" t="s">
        <v>48</v>
      </c>
      <c r="K2219" s="3" t="s">
        <v>49</v>
      </c>
      <c r="L2219" s="3" t="s">
        <v>50</v>
      </c>
      <c r="M2219" t="b">
        <v>1</v>
      </c>
      <c r="N2219" s="3" t="s">
        <v>84</v>
      </c>
      <c r="O2219" s="3" t="s">
        <v>92</v>
      </c>
      <c r="P2219" s="3" t="s">
        <v>92</v>
      </c>
      <c r="Q2219" s="3" t="s">
        <v>36</v>
      </c>
      <c r="R2219" s="3" t="s">
        <v>74</v>
      </c>
      <c r="S2219" s="3"/>
      <c r="T2219" s="2"/>
      <c r="U2219" s="3" t="s">
        <v>50</v>
      </c>
      <c r="V2219" s="3"/>
      <c r="W2219" s="3" t="s">
        <v>39</v>
      </c>
      <c r="X2219" s="3" t="s">
        <v>40</v>
      </c>
      <c r="Y2219" s="3"/>
      <c r="Z2219" s="3">
        <v>4634</v>
      </c>
      <c r="AA2219" s="3" t="s">
        <v>41</v>
      </c>
    </row>
    <row r="2220" spans="1:27" x14ac:dyDescent="0.2">
      <c r="A2220" s="5">
        <v>5069</v>
      </c>
      <c r="C2220" s="3" t="s">
        <v>3824</v>
      </c>
      <c r="D2220" s="3" t="s">
        <v>3825</v>
      </c>
      <c r="E2220" s="3" t="s">
        <v>71</v>
      </c>
      <c r="F2220" s="3" t="s">
        <v>72</v>
      </c>
      <c r="G2220" s="3" t="s">
        <v>47</v>
      </c>
      <c r="H2220" s="3" t="s">
        <v>32</v>
      </c>
      <c r="I2220" s="3" t="s">
        <v>47</v>
      </c>
      <c r="J2220" s="3" t="s">
        <v>48</v>
      </c>
      <c r="K2220" s="3" t="s">
        <v>49</v>
      </c>
      <c r="L2220" s="3" t="s">
        <v>50</v>
      </c>
      <c r="M2220" t="b">
        <v>1</v>
      </c>
      <c r="N2220" s="3" t="s">
        <v>73</v>
      </c>
      <c r="O2220" s="3" t="s">
        <v>72</v>
      </c>
      <c r="P2220" s="3" t="s">
        <v>72</v>
      </c>
      <c r="Q2220" s="3" t="s">
        <v>36</v>
      </c>
      <c r="R2220" s="3" t="s">
        <v>74</v>
      </c>
      <c r="S2220" s="3"/>
      <c r="T2220" s="2"/>
      <c r="U2220" s="3" t="s">
        <v>50</v>
      </c>
      <c r="V2220" s="3"/>
      <c r="W2220" s="3" t="s">
        <v>39</v>
      </c>
      <c r="X2220" s="3" t="s">
        <v>40</v>
      </c>
      <c r="Y2220" s="3"/>
      <c r="Z2220" s="3">
        <v>4641</v>
      </c>
      <c r="AA2220" s="3" t="s">
        <v>41</v>
      </c>
    </row>
    <row r="2221" spans="1:27" x14ac:dyDescent="0.2">
      <c r="A2221" s="5">
        <v>5070</v>
      </c>
      <c r="B2221">
        <v>42989</v>
      </c>
      <c r="C2221" s="3" t="s">
        <v>3826</v>
      </c>
      <c r="D2221" s="3" t="s">
        <v>3140</v>
      </c>
      <c r="E2221" s="3" t="s">
        <v>66</v>
      </c>
      <c r="F2221" s="3" t="s">
        <v>67</v>
      </c>
      <c r="G2221" s="3" t="s">
        <v>47</v>
      </c>
      <c r="H2221" s="3" t="s">
        <v>32</v>
      </c>
      <c r="I2221" s="3" t="s">
        <v>47</v>
      </c>
      <c r="J2221" s="3" t="s">
        <v>48</v>
      </c>
      <c r="K2221" s="3" t="s">
        <v>49</v>
      </c>
      <c r="L2221" s="3" t="s">
        <v>50</v>
      </c>
      <c r="M2221" t="b">
        <v>0</v>
      </c>
      <c r="N2221" s="3" t="s">
        <v>35</v>
      </c>
      <c r="O2221" s="3" t="s">
        <v>67</v>
      </c>
      <c r="P2221" s="3" t="s">
        <v>67</v>
      </c>
      <c r="Q2221" s="3" t="s">
        <v>68</v>
      </c>
      <c r="R2221" s="3" t="s">
        <v>69</v>
      </c>
      <c r="S2221" s="3"/>
      <c r="T2221" s="2">
        <v>2000</v>
      </c>
      <c r="U2221" s="3" t="s">
        <v>50</v>
      </c>
      <c r="V2221" s="3"/>
      <c r="W2221" s="3" t="s">
        <v>39</v>
      </c>
      <c r="X2221" s="3" t="s">
        <v>40</v>
      </c>
      <c r="Y2221" s="3"/>
      <c r="Z2221" s="3">
        <v>4674</v>
      </c>
      <c r="AA2221" s="3" t="s">
        <v>221</v>
      </c>
    </row>
    <row r="2222" spans="1:27" x14ac:dyDescent="0.2">
      <c r="A2222" s="5">
        <v>5071</v>
      </c>
      <c r="C2222" s="3"/>
      <c r="D2222" s="3" t="s">
        <v>3827</v>
      </c>
      <c r="E2222" s="3" t="s">
        <v>71</v>
      </c>
      <c r="F2222" s="3" t="s">
        <v>72</v>
      </c>
      <c r="G2222" s="3" t="s">
        <v>47</v>
      </c>
      <c r="H2222" s="3" t="s">
        <v>32</v>
      </c>
      <c r="I2222" s="3" t="s">
        <v>47</v>
      </c>
      <c r="J2222" s="3" t="s">
        <v>48</v>
      </c>
      <c r="K2222" s="3" t="s">
        <v>49</v>
      </c>
      <c r="L2222" s="3" t="s">
        <v>50</v>
      </c>
      <c r="M2222" t="b">
        <v>1</v>
      </c>
      <c r="N2222" s="3" t="s">
        <v>73</v>
      </c>
      <c r="O2222" s="3" t="s">
        <v>72</v>
      </c>
      <c r="P2222" s="3" t="s">
        <v>72</v>
      </c>
      <c r="Q2222" s="3" t="s">
        <v>36</v>
      </c>
      <c r="R2222" s="3" t="s">
        <v>74</v>
      </c>
      <c r="S2222" s="3" t="s">
        <v>3311</v>
      </c>
      <c r="T2222" s="2"/>
      <c r="U2222" s="3" t="s">
        <v>50</v>
      </c>
      <c r="V2222" s="3" t="s">
        <v>3312</v>
      </c>
      <c r="W2222" s="3" t="s">
        <v>39</v>
      </c>
      <c r="X2222" s="3" t="s">
        <v>40</v>
      </c>
      <c r="Y2222" s="3"/>
      <c r="Z2222" s="3"/>
      <c r="AA2222" s="3" t="s">
        <v>41</v>
      </c>
    </row>
    <row r="2223" spans="1:27" x14ac:dyDescent="0.2">
      <c r="A2223" s="5">
        <v>5072</v>
      </c>
      <c r="B2223">
        <v>43020</v>
      </c>
      <c r="C2223" s="3" t="s">
        <v>3828</v>
      </c>
      <c r="D2223" s="3" t="s">
        <v>3829</v>
      </c>
      <c r="E2223" s="3" t="s">
        <v>71</v>
      </c>
      <c r="F2223" s="3" t="s">
        <v>72</v>
      </c>
      <c r="G2223" s="3" t="s">
        <v>47</v>
      </c>
      <c r="H2223" s="3" t="s">
        <v>32</v>
      </c>
      <c r="I2223" s="3" t="s">
        <v>47</v>
      </c>
      <c r="J2223" s="3" t="s">
        <v>48</v>
      </c>
      <c r="K2223" s="3" t="s">
        <v>49</v>
      </c>
      <c r="L2223" s="3" t="s">
        <v>50</v>
      </c>
      <c r="M2223" t="b">
        <v>0</v>
      </c>
      <c r="N2223" s="3" t="s">
        <v>73</v>
      </c>
      <c r="O2223" s="3" t="s">
        <v>72</v>
      </c>
      <c r="P2223" s="3" t="s">
        <v>72</v>
      </c>
      <c r="Q2223" s="3" t="s">
        <v>36</v>
      </c>
      <c r="R2223" s="3" t="s">
        <v>74</v>
      </c>
      <c r="S2223" s="3"/>
      <c r="T2223" s="2">
        <v>2000</v>
      </c>
      <c r="U2223" s="3" t="s">
        <v>50</v>
      </c>
      <c r="V2223" s="3"/>
      <c r="W2223" s="3" t="s">
        <v>39</v>
      </c>
      <c r="X2223" s="3" t="s">
        <v>40</v>
      </c>
      <c r="Y2223" s="3"/>
      <c r="Z2223" s="3">
        <v>4863</v>
      </c>
      <c r="AA2223" s="3" t="s">
        <v>221</v>
      </c>
    </row>
    <row r="2224" spans="1:27" x14ac:dyDescent="0.2">
      <c r="A2224" s="5">
        <v>5073</v>
      </c>
      <c r="C2224" s="3"/>
      <c r="D2224" s="3" t="s">
        <v>3830</v>
      </c>
      <c r="E2224" s="3" t="s">
        <v>66</v>
      </c>
      <c r="F2224" s="3" t="s">
        <v>67</v>
      </c>
      <c r="G2224" s="3" t="s">
        <v>47</v>
      </c>
      <c r="H2224" s="3" t="s">
        <v>32</v>
      </c>
      <c r="I2224" s="3" t="s">
        <v>47</v>
      </c>
      <c r="J2224" s="3" t="s">
        <v>48</v>
      </c>
      <c r="K2224" s="3" t="s">
        <v>49</v>
      </c>
      <c r="L2224" s="3" t="s">
        <v>50</v>
      </c>
      <c r="M2224" t="b">
        <v>1</v>
      </c>
      <c r="N2224" s="3" t="s">
        <v>35</v>
      </c>
      <c r="O2224" s="3" t="s">
        <v>67</v>
      </c>
      <c r="P2224" s="3" t="s">
        <v>67</v>
      </c>
      <c r="Q2224" s="3" t="s">
        <v>68</v>
      </c>
      <c r="R2224" s="3" t="s">
        <v>69</v>
      </c>
      <c r="S2224" s="3"/>
      <c r="T2224" s="2"/>
      <c r="U2224" s="3" t="s">
        <v>50</v>
      </c>
      <c r="V2224" s="3"/>
      <c r="W2224" s="3" t="s">
        <v>39</v>
      </c>
      <c r="X2224" s="3" t="s">
        <v>40</v>
      </c>
      <c r="Y2224" s="3"/>
      <c r="Z2224" s="3"/>
      <c r="AA2224" s="3" t="s">
        <v>41</v>
      </c>
    </row>
    <row r="2225" spans="1:27" x14ac:dyDescent="0.2">
      <c r="A2225" s="5">
        <v>5074</v>
      </c>
      <c r="C2225" s="3" t="s">
        <v>3831</v>
      </c>
      <c r="D2225" s="3" t="s">
        <v>3832</v>
      </c>
      <c r="E2225" s="3" t="s">
        <v>123</v>
      </c>
      <c r="F2225" s="3" t="s">
        <v>136</v>
      </c>
      <c r="G2225" s="3" t="s">
        <v>2365</v>
      </c>
      <c r="H2225" s="3" t="s">
        <v>32</v>
      </c>
      <c r="I2225" s="3" t="s">
        <v>2365</v>
      </c>
      <c r="J2225" s="3" t="s">
        <v>48</v>
      </c>
      <c r="K2225" s="3" t="s">
        <v>2360</v>
      </c>
      <c r="L2225" s="3" t="s">
        <v>83</v>
      </c>
      <c r="M2225" t="b">
        <v>1</v>
      </c>
      <c r="N2225" s="3" t="s">
        <v>139</v>
      </c>
      <c r="O2225" s="3" t="s">
        <v>136</v>
      </c>
      <c r="P2225" s="3" t="s">
        <v>140</v>
      </c>
      <c r="Q2225" s="3" t="s">
        <v>36</v>
      </c>
      <c r="R2225" s="3" t="s">
        <v>74</v>
      </c>
      <c r="S2225" s="3" t="s">
        <v>3311</v>
      </c>
      <c r="T2225" s="2"/>
      <c r="U2225" s="3" t="s">
        <v>83</v>
      </c>
      <c r="V2225" s="3"/>
      <c r="W2225" s="3" t="s">
        <v>39</v>
      </c>
      <c r="X2225" s="3" t="s">
        <v>40</v>
      </c>
      <c r="Y2225" s="3"/>
      <c r="Z2225" s="3">
        <v>2534</v>
      </c>
      <c r="AA2225" s="3" t="s">
        <v>41</v>
      </c>
    </row>
    <row r="2226" spans="1:27" x14ac:dyDescent="0.2">
      <c r="A2226" s="5">
        <v>5075</v>
      </c>
      <c r="C2226" s="3" t="s">
        <v>3833</v>
      </c>
      <c r="D2226" s="3" t="s">
        <v>3834</v>
      </c>
      <c r="E2226" s="3" t="s">
        <v>147</v>
      </c>
      <c r="F2226" s="3" t="s">
        <v>234</v>
      </c>
      <c r="G2226" s="3" t="s">
        <v>2365</v>
      </c>
      <c r="H2226" s="3" t="s">
        <v>32</v>
      </c>
      <c r="I2226" s="3" t="s">
        <v>2365</v>
      </c>
      <c r="J2226" s="3" t="s">
        <v>48</v>
      </c>
      <c r="K2226" s="3" t="s">
        <v>2360</v>
      </c>
      <c r="L2226" s="3" t="s">
        <v>83</v>
      </c>
      <c r="M2226" t="b">
        <v>1</v>
      </c>
      <c r="N2226" s="3" t="s">
        <v>139</v>
      </c>
      <c r="O2226" s="3" t="s">
        <v>234</v>
      </c>
      <c r="P2226" s="3" t="s">
        <v>234</v>
      </c>
      <c r="Q2226" s="3" t="s">
        <v>116</v>
      </c>
      <c r="R2226" s="3" t="s">
        <v>116</v>
      </c>
      <c r="S2226" s="3"/>
      <c r="T2226" s="2"/>
      <c r="U2226" s="3" t="s">
        <v>83</v>
      </c>
      <c r="V2226" s="3"/>
      <c r="W2226" s="3" t="s">
        <v>39</v>
      </c>
      <c r="X2226" s="3" t="s">
        <v>40</v>
      </c>
      <c r="Y2226" s="3"/>
      <c r="Z2226" s="3">
        <v>4411</v>
      </c>
      <c r="AA2226" s="3" t="s">
        <v>41</v>
      </c>
    </row>
    <row r="2227" spans="1:27" x14ac:dyDescent="0.2">
      <c r="A2227" s="5">
        <v>5076</v>
      </c>
      <c r="C2227" s="3"/>
      <c r="D2227" s="3" t="s">
        <v>3835</v>
      </c>
      <c r="E2227" s="3" t="s">
        <v>123</v>
      </c>
      <c r="F2227" s="3" t="s">
        <v>136</v>
      </c>
      <c r="G2227" s="3" t="s">
        <v>31</v>
      </c>
      <c r="H2227" s="3" t="s">
        <v>32</v>
      </c>
      <c r="I2227" s="3" t="s">
        <v>33</v>
      </c>
      <c r="J2227" s="3" t="s">
        <v>31</v>
      </c>
      <c r="K2227" s="3" t="s">
        <v>34</v>
      </c>
      <c r="L2227" s="3" t="s">
        <v>31</v>
      </c>
      <c r="M2227" t="b">
        <v>1</v>
      </c>
      <c r="N2227" s="3" t="s">
        <v>139</v>
      </c>
      <c r="O2227" s="3" t="s">
        <v>136</v>
      </c>
      <c r="P2227" s="3" t="s">
        <v>140</v>
      </c>
      <c r="Q2227" s="3" t="s">
        <v>36</v>
      </c>
      <c r="R2227" s="3" t="s">
        <v>74</v>
      </c>
      <c r="S2227" s="3" t="s">
        <v>3311</v>
      </c>
      <c r="T2227" s="2"/>
      <c r="U2227" s="3" t="s">
        <v>31</v>
      </c>
      <c r="V2227" s="3"/>
      <c r="W2227" s="3" t="s">
        <v>39</v>
      </c>
      <c r="X2227" s="3" t="s">
        <v>40</v>
      </c>
      <c r="Y2227" s="3"/>
      <c r="Z2227" s="3"/>
      <c r="AA2227" s="3" t="s">
        <v>41</v>
      </c>
    </row>
    <row r="2228" spans="1:27" x14ac:dyDescent="0.2">
      <c r="A2228" s="5">
        <v>5077</v>
      </c>
      <c r="B2228">
        <v>43492</v>
      </c>
      <c r="C2228" s="3" t="s">
        <v>3836</v>
      </c>
      <c r="D2228" s="3" t="s">
        <v>3837</v>
      </c>
      <c r="E2228" s="3" t="s">
        <v>174</v>
      </c>
      <c r="F2228" s="3" t="s">
        <v>3731</v>
      </c>
      <c r="G2228" s="3" t="s">
        <v>31</v>
      </c>
      <c r="H2228" s="3" t="s">
        <v>32</v>
      </c>
      <c r="I2228" s="3" t="s">
        <v>33</v>
      </c>
      <c r="J2228" s="3" t="s">
        <v>31</v>
      </c>
      <c r="K2228" s="3" t="s">
        <v>34</v>
      </c>
      <c r="L2228" s="3" t="s">
        <v>31</v>
      </c>
      <c r="M2228" t="b">
        <v>1</v>
      </c>
      <c r="N2228" s="3" t="s">
        <v>84</v>
      </c>
      <c r="O2228" s="3" t="s">
        <v>3731</v>
      </c>
      <c r="P2228" s="3" t="s">
        <v>3731</v>
      </c>
      <c r="Q2228" s="3" t="s">
        <v>3732</v>
      </c>
      <c r="R2228" s="3" t="s">
        <v>3733</v>
      </c>
      <c r="S2228" s="3"/>
      <c r="T2228" s="2">
        <v>2072</v>
      </c>
      <c r="U2228" s="3" t="s">
        <v>31</v>
      </c>
      <c r="V2228" s="3"/>
      <c r="W2228" s="3" t="s">
        <v>39</v>
      </c>
      <c r="X2228" s="3" t="s">
        <v>40</v>
      </c>
      <c r="Y2228" s="3"/>
      <c r="Z2228" s="3">
        <v>5179</v>
      </c>
      <c r="AA2228" s="3" t="s">
        <v>43</v>
      </c>
    </row>
    <row r="2229" spans="1:27" x14ac:dyDescent="0.2">
      <c r="A2229" s="5">
        <v>5078</v>
      </c>
      <c r="C2229" s="3"/>
      <c r="D2229" s="3" t="s">
        <v>3838</v>
      </c>
      <c r="E2229" s="3" t="s">
        <v>29</v>
      </c>
      <c r="F2229" s="3" t="s">
        <v>30</v>
      </c>
      <c r="G2229" s="3" t="s">
        <v>31</v>
      </c>
      <c r="H2229" s="3" t="s">
        <v>32</v>
      </c>
      <c r="I2229" s="3" t="s">
        <v>33</v>
      </c>
      <c r="J2229" s="3" t="s">
        <v>31</v>
      </c>
      <c r="K2229" s="3" t="s">
        <v>34</v>
      </c>
      <c r="L2229" s="3" t="s">
        <v>31</v>
      </c>
      <c r="M2229" t="b">
        <v>1</v>
      </c>
      <c r="N2229" s="3" t="s">
        <v>35</v>
      </c>
      <c r="O2229" s="3" t="s">
        <v>30</v>
      </c>
      <c r="P2229" s="3" t="s">
        <v>30</v>
      </c>
      <c r="Q2229" s="3" t="s">
        <v>36</v>
      </c>
      <c r="R2229" s="3" t="s">
        <v>37</v>
      </c>
      <c r="S2229" s="3"/>
      <c r="T2229" s="2"/>
      <c r="U2229" s="3" t="s">
        <v>31</v>
      </c>
      <c r="V2229" s="3"/>
      <c r="W2229" s="3" t="s">
        <v>39</v>
      </c>
      <c r="X2229" s="3" t="s">
        <v>40</v>
      </c>
      <c r="Y2229" s="3"/>
      <c r="Z2229" s="3"/>
      <c r="AA2229" s="3" t="s">
        <v>41</v>
      </c>
    </row>
    <row r="2230" spans="1:27" x14ac:dyDescent="0.2">
      <c r="A2230" s="5">
        <v>5079</v>
      </c>
      <c r="C2230" s="3"/>
      <c r="D2230" s="3" t="s">
        <v>3839</v>
      </c>
      <c r="E2230" s="3" t="s">
        <v>174</v>
      </c>
      <c r="F2230" s="3" t="s">
        <v>3731</v>
      </c>
      <c r="G2230" s="3" t="s">
        <v>31</v>
      </c>
      <c r="H2230" s="3" t="s">
        <v>32</v>
      </c>
      <c r="I2230" s="3" t="s">
        <v>33</v>
      </c>
      <c r="J2230" s="3" t="s">
        <v>31</v>
      </c>
      <c r="K2230" s="3" t="s">
        <v>34</v>
      </c>
      <c r="L2230" s="3" t="s">
        <v>31</v>
      </c>
      <c r="M2230" t="b">
        <v>1</v>
      </c>
      <c r="N2230" s="3" t="s">
        <v>84</v>
      </c>
      <c r="O2230" s="3" t="s">
        <v>3731</v>
      </c>
      <c r="P2230" s="3" t="s">
        <v>3731</v>
      </c>
      <c r="Q2230" s="3" t="s">
        <v>3732</v>
      </c>
      <c r="R2230" s="3" t="s">
        <v>3733</v>
      </c>
      <c r="S2230" s="3"/>
      <c r="T2230" s="2"/>
      <c r="U2230" s="3" t="s">
        <v>31</v>
      </c>
      <c r="V2230" s="3"/>
      <c r="W2230" s="3" t="s">
        <v>39</v>
      </c>
      <c r="X2230" s="3" t="s">
        <v>40</v>
      </c>
      <c r="Y2230" s="3"/>
      <c r="Z2230" s="3"/>
      <c r="AA2230" s="3" t="s">
        <v>41</v>
      </c>
    </row>
    <row r="2231" spans="1:27" x14ac:dyDescent="0.2">
      <c r="A2231" s="5">
        <v>5080</v>
      </c>
      <c r="B2231">
        <v>44001</v>
      </c>
      <c r="C2231" s="3" t="s">
        <v>3840</v>
      </c>
      <c r="D2231" s="3" t="s">
        <v>3841</v>
      </c>
      <c r="E2231" s="3" t="s">
        <v>346</v>
      </c>
      <c r="F2231" s="3" t="s">
        <v>1325</v>
      </c>
      <c r="G2231" s="3" t="s">
        <v>31</v>
      </c>
      <c r="H2231" s="3" t="s">
        <v>32</v>
      </c>
      <c r="I2231" s="3" t="s">
        <v>33</v>
      </c>
      <c r="J2231" s="3" t="s">
        <v>31</v>
      </c>
      <c r="K2231" s="3" t="s">
        <v>34</v>
      </c>
      <c r="L2231" s="3" t="s">
        <v>31</v>
      </c>
      <c r="M2231" t="b">
        <v>0</v>
      </c>
      <c r="N2231" s="3" t="s">
        <v>84</v>
      </c>
      <c r="O2231" s="3" t="s">
        <v>1325</v>
      </c>
      <c r="P2231" s="3" t="s">
        <v>1325</v>
      </c>
      <c r="Q2231" s="3" t="s">
        <v>1326</v>
      </c>
      <c r="R2231" s="3" t="s">
        <v>1327</v>
      </c>
      <c r="S2231" s="3"/>
      <c r="T2231" s="2">
        <v>2072</v>
      </c>
      <c r="U2231" s="3" t="s">
        <v>31</v>
      </c>
      <c r="V2231" s="3"/>
      <c r="W2231" s="3" t="s">
        <v>39</v>
      </c>
      <c r="X2231" s="3" t="s">
        <v>40</v>
      </c>
      <c r="Y2231" s="3"/>
      <c r="Z2231" s="3">
        <v>4740</v>
      </c>
      <c r="AA2231" s="3" t="s">
        <v>221</v>
      </c>
    </row>
    <row r="2232" spans="1:27" x14ac:dyDescent="0.2">
      <c r="A2232" s="5">
        <v>5081</v>
      </c>
      <c r="C2232" s="3" t="s">
        <v>3842</v>
      </c>
      <c r="D2232" s="3" t="s">
        <v>3843</v>
      </c>
      <c r="E2232" s="3" t="s">
        <v>346</v>
      </c>
      <c r="F2232" s="3" t="s">
        <v>3156</v>
      </c>
      <c r="G2232" s="3" t="s">
        <v>31</v>
      </c>
      <c r="H2232" s="3" t="s">
        <v>32</v>
      </c>
      <c r="I2232" s="3" t="s">
        <v>33</v>
      </c>
      <c r="J2232" s="3" t="s">
        <v>31</v>
      </c>
      <c r="K2232" s="3" t="s">
        <v>34</v>
      </c>
      <c r="L2232" s="3" t="s">
        <v>31</v>
      </c>
      <c r="M2232" t="b">
        <v>0</v>
      </c>
      <c r="N2232" s="3" t="s">
        <v>84</v>
      </c>
      <c r="O2232" s="3" t="s">
        <v>3156</v>
      </c>
      <c r="P2232" s="3" t="s">
        <v>3156</v>
      </c>
      <c r="Q2232" s="3" t="s">
        <v>116</v>
      </c>
      <c r="R2232" s="3" t="s">
        <v>149</v>
      </c>
      <c r="S2232" s="3"/>
      <c r="T2232" s="2"/>
      <c r="U2232" s="3" t="s">
        <v>31</v>
      </c>
      <c r="V2232" s="3"/>
      <c r="W2232" s="3" t="s">
        <v>39</v>
      </c>
      <c r="X2232" s="3" t="s">
        <v>40</v>
      </c>
      <c r="Y2232" s="3"/>
      <c r="Z2232" s="3">
        <v>4783</v>
      </c>
      <c r="AA2232" s="3" t="s">
        <v>221</v>
      </c>
    </row>
    <row r="2233" spans="1:27" x14ac:dyDescent="0.2">
      <c r="A2233" s="5">
        <v>5082</v>
      </c>
      <c r="C2233" s="3" t="s">
        <v>3844</v>
      </c>
      <c r="D2233" s="3" t="s">
        <v>3845</v>
      </c>
      <c r="E2233" s="3" t="s">
        <v>346</v>
      </c>
      <c r="F2233" s="3" t="s">
        <v>1325</v>
      </c>
      <c r="G2233" s="3" t="s">
        <v>31</v>
      </c>
      <c r="H2233" s="3" t="s">
        <v>32</v>
      </c>
      <c r="I2233" s="3" t="s">
        <v>33</v>
      </c>
      <c r="J2233" s="3" t="s">
        <v>31</v>
      </c>
      <c r="K2233" s="3" t="s">
        <v>34</v>
      </c>
      <c r="L2233" s="3" t="s">
        <v>31</v>
      </c>
      <c r="M2233" t="b">
        <v>1</v>
      </c>
      <c r="N2233" s="3" t="s">
        <v>84</v>
      </c>
      <c r="O2233" s="3" t="s">
        <v>1325</v>
      </c>
      <c r="P2233" s="3" t="s">
        <v>1325</v>
      </c>
      <c r="Q2233" s="3" t="s">
        <v>1326</v>
      </c>
      <c r="R2233" s="3" t="s">
        <v>1327</v>
      </c>
      <c r="S2233" s="3"/>
      <c r="T2233" s="2"/>
      <c r="U2233" s="3" t="s">
        <v>31</v>
      </c>
      <c r="V2233" s="3"/>
      <c r="W2233" s="3" t="s">
        <v>39</v>
      </c>
      <c r="X2233" s="3" t="s">
        <v>40</v>
      </c>
      <c r="Y2233" s="3"/>
      <c r="Z2233" s="3">
        <v>4819</v>
      </c>
      <c r="AA2233" s="3" t="s">
        <v>41</v>
      </c>
    </row>
    <row r="2234" spans="1:27" x14ac:dyDescent="0.2">
      <c r="A2234" s="5">
        <v>5083</v>
      </c>
      <c r="C2234" s="3"/>
      <c r="D2234" s="3" t="s">
        <v>3846</v>
      </c>
      <c r="E2234" s="3" t="s">
        <v>346</v>
      </c>
      <c r="F2234" s="3" t="s">
        <v>491</v>
      </c>
      <c r="G2234" s="3" t="s">
        <v>31</v>
      </c>
      <c r="H2234" s="3" t="s">
        <v>32</v>
      </c>
      <c r="I2234" s="3" t="s">
        <v>33</v>
      </c>
      <c r="J2234" s="3" t="s">
        <v>31</v>
      </c>
      <c r="K2234" s="3" t="s">
        <v>34</v>
      </c>
      <c r="L2234" s="3" t="s">
        <v>31</v>
      </c>
      <c r="M2234" t="b">
        <v>1</v>
      </c>
      <c r="N2234" s="3" t="s">
        <v>84</v>
      </c>
      <c r="O2234" s="3" t="s">
        <v>491</v>
      </c>
      <c r="P2234" s="3" t="s">
        <v>491</v>
      </c>
      <c r="Q2234" s="3" t="s">
        <v>116</v>
      </c>
      <c r="R2234" s="3" t="s">
        <v>149</v>
      </c>
      <c r="S2234" s="3"/>
      <c r="T2234" s="2"/>
      <c r="U2234" s="3" t="s">
        <v>31</v>
      </c>
      <c r="V2234" s="3"/>
      <c r="W2234" s="3" t="s">
        <v>39</v>
      </c>
      <c r="X2234" s="3" t="s">
        <v>40</v>
      </c>
      <c r="Y2234" s="3"/>
      <c r="Z2234" s="3"/>
      <c r="AA2234" s="3" t="s">
        <v>41</v>
      </c>
    </row>
    <row r="2235" spans="1:27" x14ac:dyDescent="0.2">
      <c r="A2235" s="5">
        <v>5084</v>
      </c>
      <c r="B2235">
        <v>42899</v>
      </c>
      <c r="C2235" s="3" t="s">
        <v>3847</v>
      </c>
      <c r="D2235" s="3" t="s">
        <v>3848</v>
      </c>
      <c r="E2235" s="3" t="s">
        <v>71</v>
      </c>
      <c r="F2235" s="3" t="s">
        <v>3849</v>
      </c>
      <c r="G2235" s="3" t="s">
        <v>31</v>
      </c>
      <c r="H2235" s="3" t="s">
        <v>32</v>
      </c>
      <c r="I2235" s="3" t="s">
        <v>33</v>
      </c>
      <c r="J2235" s="3" t="s">
        <v>31</v>
      </c>
      <c r="K2235" s="3" t="s">
        <v>34</v>
      </c>
      <c r="L2235" s="3" t="s">
        <v>31</v>
      </c>
      <c r="M2235" t="b">
        <v>0</v>
      </c>
      <c r="N2235" s="3" t="s">
        <v>73</v>
      </c>
      <c r="O2235" s="3" t="s">
        <v>3849</v>
      </c>
      <c r="P2235" s="3" t="s">
        <v>72</v>
      </c>
      <c r="Q2235" s="3" t="s">
        <v>36</v>
      </c>
      <c r="R2235" s="3" t="s">
        <v>74</v>
      </c>
      <c r="S2235" s="3"/>
      <c r="T2235" s="2">
        <v>2072</v>
      </c>
      <c r="U2235" s="3" t="s">
        <v>31</v>
      </c>
      <c r="V2235" s="3"/>
      <c r="W2235" s="3" t="s">
        <v>39</v>
      </c>
      <c r="X2235" s="3" t="s">
        <v>40</v>
      </c>
      <c r="Y2235" s="3"/>
      <c r="Z2235" s="3">
        <v>4988</v>
      </c>
      <c r="AA2235" s="3" t="s">
        <v>3850</v>
      </c>
    </row>
    <row r="2236" spans="1:27" x14ac:dyDescent="0.2">
      <c r="A2236" s="5">
        <v>5085</v>
      </c>
      <c r="C2236" s="3" t="s">
        <v>3851</v>
      </c>
      <c r="D2236" s="3" t="s">
        <v>3852</v>
      </c>
      <c r="E2236" s="3" t="s">
        <v>174</v>
      </c>
      <c r="F2236" s="3" t="s">
        <v>3731</v>
      </c>
      <c r="G2236" s="3" t="s">
        <v>31</v>
      </c>
      <c r="H2236" s="3" t="s">
        <v>32</v>
      </c>
      <c r="I2236" s="3" t="s">
        <v>33</v>
      </c>
      <c r="J2236" s="3" t="s">
        <v>31</v>
      </c>
      <c r="K2236" s="3" t="s">
        <v>34</v>
      </c>
      <c r="L2236" s="3" t="s">
        <v>31</v>
      </c>
      <c r="M2236" t="b">
        <v>1</v>
      </c>
      <c r="N2236" s="3" t="s">
        <v>84</v>
      </c>
      <c r="O2236" s="3" t="s">
        <v>3731</v>
      </c>
      <c r="P2236" s="3" t="s">
        <v>3731</v>
      </c>
      <c r="Q2236" s="3" t="s">
        <v>3732</v>
      </c>
      <c r="R2236" s="3" t="s">
        <v>3733</v>
      </c>
      <c r="S2236" s="3"/>
      <c r="T2236" s="2"/>
      <c r="U2236" s="3" t="s">
        <v>31</v>
      </c>
      <c r="V2236" s="3"/>
      <c r="W2236" s="3" t="s">
        <v>39</v>
      </c>
      <c r="X2236" s="3" t="s">
        <v>40</v>
      </c>
      <c r="Y2236" s="3"/>
      <c r="Z2236" s="3"/>
      <c r="AA2236" s="3" t="s">
        <v>41</v>
      </c>
    </row>
    <row r="2237" spans="1:27" x14ac:dyDescent="0.2">
      <c r="A2237" s="5">
        <v>5086</v>
      </c>
      <c r="C2237" s="3" t="s">
        <v>3853</v>
      </c>
      <c r="D2237" s="3" t="s">
        <v>3854</v>
      </c>
      <c r="E2237" s="3" t="s">
        <v>123</v>
      </c>
      <c r="F2237" s="3" t="s">
        <v>2345</v>
      </c>
      <c r="G2237" s="3" t="s">
        <v>2346</v>
      </c>
      <c r="H2237" s="3" t="s">
        <v>32</v>
      </c>
      <c r="I2237" s="3" t="s">
        <v>2346</v>
      </c>
      <c r="J2237" s="3" t="s">
        <v>2347</v>
      </c>
      <c r="K2237" s="3" t="s">
        <v>2348</v>
      </c>
      <c r="L2237" s="3" t="s">
        <v>115</v>
      </c>
      <c r="M2237" t="b">
        <v>1</v>
      </c>
      <c r="N2237" s="3" t="s">
        <v>73</v>
      </c>
      <c r="O2237" s="3" t="s">
        <v>2345</v>
      </c>
      <c r="P2237" s="3" t="s">
        <v>124</v>
      </c>
      <c r="Q2237" s="3" t="s">
        <v>36</v>
      </c>
      <c r="R2237" s="3" t="s">
        <v>74</v>
      </c>
      <c r="S2237" s="3"/>
      <c r="T2237" s="2"/>
      <c r="U2237" s="3" t="s">
        <v>115</v>
      </c>
      <c r="V2237" s="3"/>
      <c r="W2237" s="3" t="s">
        <v>39</v>
      </c>
      <c r="X2237" s="3" t="s">
        <v>40</v>
      </c>
      <c r="Y2237" s="3"/>
      <c r="Z2237" s="3"/>
      <c r="AA2237" s="3" t="s">
        <v>41</v>
      </c>
    </row>
    <row r="2238" spans="1:27" x14ac:dyDescent="0.2">
      <c r="A2238" s="5">
        <v>5087</v>
      </c>
      <c r="C2238" s="3" t="s">
        <v>3855</v>
      </c>
      <c r="D2238" s="3" t="s">
        <v>3856</v>
      </c>
      <c r="E2238" s="3" t="s">
        <v>123</v>
      </c>
      <c r="F2238" s="3" t="s">
        <v>2345</v>
      </c>
      <c r="G2238" s="3" t="s">
        <v>2346</v>
      </c>
      <c r="H2238" s="3" t="s">
        <v>32</v>
      </c>
      <c r="I2238" s="3" t="s">
        <v>2346</v>
      </c>
      <c r="J2238" s="3" t="s">
        <v>2347</v>
      </c>
      <c r="K2238" s="3" t="s">
        <v>2348</v>
      </c>
      <c r="L2238" s="3" t="s">
        <v>115</v>
      </c>
      <c r="M2238" t="b">
        <v>1</v>
      </c>
      <c r="N2238" s="3" t="s">
        <v>73</v>
      </c>
      <c r="O2238" s="3" t="s">
        <v>2345</v>
      </c>
      <c r="P2238" s="3" t="s">
        <v>124</v>
      </c>
      <c r="Q2238" s="3" t="s">
        <v>36</v>
      </c>
      <c r="R2238" s="3" t="s">
        <v>74</v>
      </c>
      <c r="S2238" s="3"/>
      <c r="T2238" s="2"/>
      <c r="U2238" s="3" t="s">
        <v>115</v>
      </c>
      <c r="V2238" s="3"/>
      <c r="W2238" s="3" t="s">
        <v>39</v>
      </c>
      <c r="X2238" s="3" t="s">
        <v>40</v>
      </c>
      <c r="Y2238" s="3"/>
      <c r="Z2238" s="3"/>
      <c r="AA2238" s="3" t="s">
        <v>41</v>
      </c>
    </row>
    <row r="2239" spans="1:27" x14ac:dyDescent="0.2">
      <c r="A2239" s="5">
        <v>5088</v>
      </c>
      <c r="C2239" s="3" t="s">
        <v>3857</v>
      </c>
      <c r="D2239" s="3" t="s">
        <v>3858</v>
      </c>
      <c r="E2239" s="3" t="s">
        <v>123</v>
      </c>
      <c r="F2239" s="3" t="s">
        <v>124</v>
      </c>
      <c r="G2239" s="3" t="s">
        <v>2346</v>
      </c>
      <c r="H2239" s="3" t="s">
        <v>32</v>
      </c>
      <c r="I2239" s="3" t="s">
        <v>2346</v>
      </c>
      <c r="J2239" s="3" t="s">
        <v>2347</v>
      </c>
      <c r="K2239" s="3" t="s">
        <v>2348</v>
      </c>
      <c r="L2239" s="3" t="s">
        <v>115</v>
      </c>
      <c r="M2239" t="b">
        <v>1</v>
      </c>
      <c r="N2239" s="3" t="s">
        <v>73</v>
      </c>
      <c r="O2239" s="3" t="s">
        <v>124</v>
      </c>
      <c r="P2239" s="3" t="s">
        <v>124</v>
      </c>
      <c r="Q2239" s="3" t="s">
        <v>36</v>
      </c>
      <c r="R2239" s="3" t="s">
        <v>74</v>
      </c>
      <c r="S2239" s="3"/>
      <c r="T2239" s="2"/>
      <c r="U2239" s="3" t="s">
        <v>115</v>
      </c>
      <c r="V2239" s="3"/>
      <c r="W2239" s="3" t="s">
        <v>39</v>
      </c>
      <c r="X2239" s="3" t="s">
        <v>40</v>
      </c>
      <c r="Y2239" s="3"/>
      <c r="Z2239" s="3"/>
      <c r="AA2239" s="3" t="s">
        <v>41</v>
      </c>
    </row>
    <row r="2240" spans="1:27" x14ac:dyDescent="0.2">
      <c r="A2240" s="5">
        <v>5089</v>
      </c>
      <c r="C2240" s="3" t="s">
        <v>3859</v>
      </c>
      <c r="D2240" s="3" t="s">
        <v>3860</v>
      </c>
      <c r="E2240" s="3" t="s">
        <v>123</v>
      </c>
      <c r="F2240" s="3" t="s">
        <v>124</v>
      </c>
      <c r="G2240" s="3" t="s">
        <v>2346</v>
      </c>
      <c r="H2240" s="3" t="s">
        <v>32</v>
      </c>
      <c r="I2240" s="3" t="s">
        <v>2346</v>
      </c>
      <c r="J2240" s="3" t="s">
        <v>2347</v>
      </c>
      <c r="K2240" s="3" t="s">
        <v>2348</v>
      </c>
      <c r="L2240" s="3" t="s">
        <v>115</v>
      </c>
      <c r="M2240" t="b">
        <v>1</v>
      </c>
      <c r="N2240" s="3" t="s">
        <v>73</v>
      </c>
      <c r="O2240" s="3" t="s">
        <v>124</v>
      </c>
      <c r="P2240" s="3" t="s">
        <v>124</v>
      </c>
      <c r="Q2240" s="3" t="s">
        <v>36</v>
      </c>
      <c r="R2240" s="3" t="s">
        <v>74</v>
      </c>
      <c r="S2240" s="3"/>
      <c r="T2240" s="2"/>
      <c r="U2240" s="3" t="s">
        <v>115</v>
      </c>
      <c r="V2240" s="3"/>
      <c r="W2240" s="3" t="s">
        <v>39</v>
      </c>
      <c r="X2240" s="3" t="s">
        <v>40</v>
      </c>
      <c r="Y2240" s="3"/>
      <c r="Z2240" s="3">
        <v>4631</v>
      </c>
      <c r="AA2240" s="3" t="s">
        <v>41</v>
      </c>
    </row>
    <row r="2241" spans="1:27" x14ac:dyDescent="0.2">
      <c r="A2241" s="5">
        <v>5090</v>
      </c>
      <c r="C2241" s="3" t="s">
        <v>3861</v>
      </c>
      <c r="D2241" s="3" t="s">
        <v>3862</v>
      </c>
      <c r="E2241" s="3" t="s">
        <v>123</v>
      </c>
      <c r="F2241" s="3" t="s">
        <v>124</v>
      </c>
      <c r="G2241" s="3" t="s">
        <v>2346</v>
      </c>
      <c r="H2241" s="3" t="s">
        <v>32</v>
      </c>
      <c r="I2241" s="3" t="s">
        <v>2346</v>
      </c>
      <c r="J2241" s="3" t="s">
        <v>2347</v>
      </c>
      <c r="K2241" s="3" t="s">
        <v>2348</v>
      </c>
      <c r="L2241" s="3" t="s">
        <v>115</v>
      </c>
      <c r="M2241" t="b">
        <v>1</v>
      </c>
      <c r="N2241" s="3" t="s">
        <v>73</v>
      </c>
      <c r="O2241" s="3" t="s">
        <v>124</v>
      </c>
      <c r="P2241" s="3" t="s">
        <v>124</v>
      </c>
      <c r="Q2241" s="3" t="s">
        <v>36</v>
      </c>
      <c r="R2241" s="3" t="s">
        <v>74</v>
      </c>
      <c r="S2241" s="3" t="s">
        <v>3311</v>
      </c>
      <c r="T2241" s="2"/>
      <c r="U2241" s="3" t="s">
        <v>115</v>
      </c>
      <c r="V2241" s="3" t="s">
        <v>3312</v>
      </c>
      <c r="W2241" s="3" t="s">
        <v>39</v>
      </c>
      <c r="X2241" s="3" t="s">
        <v>40</v>
      </c>
      <c r="Y2241" s="3"/>
      <c r="Z2241" s="3">
        <v>4823</v>
      </c>
      <c r="AA2241" s="3" t="s">
        <v>41</v>
      </c>
    </row>
    <row r="2242" spans="1:27" x14ac:dyDescent="0.2">
      <c r="A2242" s="5">
        <v>5091</v>
      </c>
      <c r="C2242" s="3" t="s">
        <v>3863</v>
      </c>
      <c r="D2242" s="3" t="s">
        <v>3864</v>
      </c>
      <c r="E2242" s="3" t="s">
        <v>123</v>
      </c>
      <c r="F2242" s="3" t="s">
        <v>124</v>
      </c>
      <c r="G2242" s="3" t="s">
        <v>2346</v>
      </c>
      <c r="H2242" s="3" t="s">
        <v>32</v>
      </c>
      <c r="I2242" s="3" t="s">
        <v>2346</v>
      </c>
      <c r="J2242" s="3" t="s">
        <v>2347</v>
      </c>
      <c r="K2242" s="3" t="s">
        <v>2348</v>
      </c>
      <c r="L2242" s="3" t="s">
        <v>115</v>
      </c>
      <c r="M2242" t="b">
        <v>1</v>
      </c>
      <c r="N2242" s="3" t="s">
        <v>73</v>
      </c>
      <c r="O2242" s="3" t="s">
        <v>124</v>
      </c>
      <c r="P2242" s="3" t="s">
        <v>124</v>
      </c>
      <c r="Q2242" s="3" t="s">
        <v>36</v>
      </c>
      <c r="R2242" s="3" t="s">
        <v>74</v>
      </c>
      <c r="S2242" s="3"/>
      <c r="T2242" s="2"/>
      <c r="U2242" s="3" t="s">
        <v>115</v>
      </c>
      <c r="V2242" s="3"/>
      <c r="W2242" s="3" t="s">
        <v>39</v>
      </c>
      <c r="X2242" s="3" t="s">
        <v>40</v>
      </c>
      <c r="Y2242" s="3"/>
      <c r="Z2242" s="3">
        <v>4886</v>
      </c>
      <c r="AA2242" s="3" t="s">
        <v>41</v>
      </c>
    </row>
    <row r="2243" spans="1:27" x14ac:dyDescent="0.2">
      <c r="A2243" s="5">
        <v>5092</v>
      </c>
      <c r="C2243" s="3" t="s">
        <v>3865</v>
      </c>
      <c r="D2243" s="3" t="s">
        <v>3866</v>
      </c>
      <c r="E2243" s="3" t="s">
        <v>123</v>
      </c>
      <c r="F2243" s="3" t="s">
        <v>124</v>
      </c>
      <c r="G2243" s="3" t="s">
        <v>2346</v>
      </c>
      <c r="H2243" s="3" t="s">
        <v>32</v>
      </c>
      <c r="I2243" s="3" t="s">
        <v>2346</v>
      </c>
      <c r="J2243" s="3" t="s">
        <v>2347</v>
      </c>
      <c r="K2243" s="3" t="s">
        <v>2348</v>
      </c>
      <c r="L2243" s="3" t="s">
        <v>115</v>
      </c>
      <c r="M2243" t="b">
        <v>1</v>
      </c>
      <c r="N2243" s="3" t="s">
        <v>73</v>
      </c>
      <c r="O2243" s="3" t="s">
        <v>124</v>
      </c>
      <c r="P2243" s="3" t="s">
        <v>124</v>
      </c>
      <c r="Q2243" s="3" t="s">
        <v>36</v>
      </c>
      <c r="R2243" s="3" t="s">
        <v>74</v>
      </c>
      <c r="S2243" s="3"/>
      <c r="T2243" s="2"/>
      <c r="U2243" s="3" t="s">
        <v>115</v>
      </c>
      <c r="V2243" s="3"/>
      <c r="W2243" s="3" t="s">
        <v>39</v>
      </c>
      <c r="X2243" s="3" t="s">
        <v>40</v>
      </c>
      <c r="Y2243" s="3"/>
      <c r="Z2243" s="3">
        <v>4974</v>
      </c>
      <c r="AA2243" s="3" t="s">
        <v>41</v>
      </c>
    </row>
    <row r="2244" spans="1:27" x14ac:dyDescent="0.2">
      <c r="A2244" s="5">
        <v>5093</v>
      </c>
      <c r="B2244">
        <v>43004</v>
      </c>
      <c r="C2244" s="3" t="s">
        <v>3867</v>
      </c>
      <c r="D2244" s="3" t="s">
        <v>3868</v>
      </c>
      <c r="E2244" s="3" t="s">
        <v>111</v>
      </c>
      <c r="F2244" s="3" t="s">
        <v>112</v>
      </c>
      <c r="G2244" s="3" t="s">
        <v>2346</v>
      </c>
      <c r="H2244" s="3" t="s">
        <v>32</v>
      </c>
      <c r="I2244" s="3" t="s">
        <v>2346</v>
      </c>
      <c r="J2244" s="3" t="s">
        <v>2347</v>
      </c>
      <c r="K2244" s="3" t="s">
        <v>2348</v>
      </c>
      <c r="L2244" s="3" t="s">
        <v>115</v>
      </c>
      <c r="M2244" t="b">
        <v>1</v>
      </c>
      <c r="N2244" s="3" t="s">
        <v>73</v>
      </c>
      <c r="O2244" s="3" t="s">
        <v>112</v>
      </c>
      <c r="P2244" s="3" t="s">
        <v>112</v>
      </c>
      <c r="Q2244" s="3" t="s">
        <v>116</v>
      </c>
      <c r="R2244" s="3" t="s">
        <v>116</v>
      </c>
      <c r="S2244" s="3"/>
      <c r="T2244" s="2">
        <v>3051</v>
      </c>
      <c r="U2244" s="3" t="s">
        <v>115</v>
      </c>
      <c r="V2244" s="3"/>
      <c r="W2244" s="3" t="s">
        <v>39</v>
      </c>
      <c r="X2244" s="3" t="s">
        <v>40</v>
      </c>
      <c r="Y2244" s="3"/>
      <c r="Z2244" s="3">
        <v>4980</v>
      </c>
      <c r="AA2244" s="3" t="s">
        <v>869</v>
      </c>
    </row>
    <row r="2245" spans="1:27" x14ac:dyDescent="0.2">
      <c r="A2245" s="5">
        <v>5094</v>
      </c>
      <c r="B2245">
        <v>43415</v>
      </c>
      <c r="C2245" s="3" t="s">
        <v>3869</v>
      </c>
      <c r="D2245" s="3" t="s">
        <v>3870</v>
      </c>
      <c r="E2245" s="3" t="s">
        <v>123</v>
      </c>
      <c r="F2245" s="3" t="s">
        <v>124</v>
      </c>
      <c r="G2245" s="3" t="s">
        <v>2346</v>
      </c>
      <c r="H2245" s="3" t="s">
        <v>32</v>
      </c>
      <c r="I2245" s="3" t="s">
        <v>2346</v>
      </c>
      <c r="J2245" s="3" t="s">
        <v>2347</v>
      </c>
      <c r="K2245" s="3" t="s">
        <v>2348</v>
      </c>
      <c r="L2245" s="3" t="s">
        <v>115</v>
      </c>
      <c r="M2245" t="b">
        <v>1</v>
      </c>
      <c r="N2245" s="3" t="s">
        <v>73</v>
      </c>
      <c r="O2245" s="3" t="s">
        <v>124</v>
      </c>
      <c r="P2245" s="3" t="s">
        <v>124</v>
      </c>
      <c r="Q2245" s="3" t="s">
        <v>36</v>
      </c>
      <c r="R2245" s="3" t="s">
        <v>74</v>
      </c>
      <c r="S2245" s="3"/>
      <c r="T2245" s="2">
        <v>3051</v>
      </c>
      <c r="U2245" s="3" t="s">
        <v>115</v>
      </c>
      <c r="V2245" s="3"/>
      <c r="W2245" s="3" t="s">
        <v>39</v>
      </c>
      <c r="X2245" s="3" t="s">
        <v>40</v>
      </c>
      <c r="Y2245" s="3"/>
      <c r="Z2245" s="3">
        <v>4982</v>
      </c>
      <c r="AA2245" s="3" t="s">
        <v>316</v>
      </c>
    </row>
    <row r="2246" spans="1:27" x14ac:dyDescent="0.2">
      <c r="A2246" s="5">
        <v>5095</v>
      </c>
      <c r="B2246">
        <v>43518</v>
      </c>
      <c r="C2246" s="3" t="s">
        <v>3871</v>
      </c>
      <c r="D2246" s="3" t="s">
        <v>3872</v>
      </c>
      <c r="E2246" s="3" t="s">
        <v>1158</v>
      </c>
      <c r="F2246" s="3" t="s">
        <v>1159</v>
      </c>
      <c r="G2246" s="3" t="s">
        <v>158</v>
      </c>
      <c r="H2246" s="3" t="s">
        <v>32</v>
      </c>
      <c r="I2246" s="3" t="s">
        <v>158</v>
      </c>
      <c r="J2246" s="3" t="s">
        <v>48</v>
      </c>
      <c r="K2246" s="3" t="s">
        <v>159</v>
      </c>
      <c r="L2246" s="3" t="s">
        <v>83</v>
      </c>
      <c r="M2246" t="b">
        <v>0</v>
      </c>
      <c r="N2246" s="3" t="s">
        <v>139</v>
      </c>
      <c r="O2246" s="3" t="s">
        <v>1159</v>
      </c>
      <c r="P2246" s="3" t="s">
        <v>1159</v>
      </c>
      <c r="Q2246" s="3" t="s">
        <v>36</v>
      </c>
      <c r="R2246" s="3" t="s">
        <v>74</v>
      </c>
      <c r="S2246" s="3"/>
      <c r="T2246" s="2">
        <v>6114</v>
      </c>
      <c r="U2246" s="3" t="s">
        <v>83</v>
      </c>
      <c r="V2246" s="3"/>
      <c r="W2246" s="3" t="s">
        <v>39</v>
      </c>
      <c r="X2246" s="3" t="s">
        <v>40</v>
      </c>
      <c r="Y2246" s="3"/>
      <c r="Z2246" s="3">
        <v>4018</v>
      </c>
      <c r="AA2246" s="3" t="s">
        <v>316</v>
      </c>
    </row>
    <row r="2247" spans="1:27" x14ac:dyDescent="0.2">
      <c r="A2247" s="5">
        <v>5096</v>
      </c>
      <c r="C2247" s="3"/>
      <c r="D2247" s="3" t="s">
        <v>3873</v>
      </c>
      <c r="E2247" s="3" t="s">
        <v>147</v>
      </c>
      <c r="F2247" s="3" t="s">
        <v>234</v>
      </c>
      <c r="G2247" s="3" t="s">
        <v>158</v>
      </c>
      <c r="H2247" s="3" t="s">
        <v>32</v>
      </c>
      <c r="I2247" s="3" t="s">
        <v>158</v>
      </c>
      <c r="J2247" s="3" t="s">
        <v>48</v>
      </c>
      <c r="K2247" s="3" t="s">
        <v>159</v>
      </c>
      <c r="L2247" s="3" t="s">
        <v>83</v>
      </c>
      <c r="M2247" t="b">
        <v>1</v>
      </c>
      <c r="N2247" s="3" t="s">
        <v>139</v>
      </c>
      <c r="O2247" s="3" t="s">
        <v>234</v>
      </c>
      <c r="P2247" s="3" t="s">
        <v>234</v>
      </c>
      <c r="Q2247" s="3" t="s">
        <v>116</v>
      </c>
      <c r="R2247" s="3" t="s">
        <v>116</v>
      </c>
      <c r="S2247" s="3"/>
      <c r="T2247" s="2"/>
      <c r="U2247" s="3" t="s">
        <v>83</v>
      </c>
      <c r="V2247" s="3"/>
      <c r="W2247" s="3" t="s">
        <v>39</v>
      </c>
      <c r="X2247" s="3" t="s">
        <v>40</v>
      </c>
      <c r="Y2247" s="3"/>
      <c r="Z2247" s="3"/>
      <c r="AA2247" s="3" t="s">
        <v>41</v>
      </c>
    </row>
    <row r="2248" spans="1:27" x14ac:dyDescent="0.2">
      <c r="A2248" s="5">
        <v>5097</v>
      </c>
      <c r="B2248">
        <v>44039</v>
      </c>
      <c r="C2248" s="3" t="s">
        <v>3874</v>
      </c>
      <c r="D2248" s="3" t="s">
        <v>3875</v>
      </c>
      <c r="E2248" s="3" t="s">
        <v>123</v>
      </c>
      <c r="F2248" s="3" t="s">
        <v>136</v>
      </c>
      <c r="G2248" s="3" t="s">
        <v>158</v>
      </c>
      <c r="H2248" s="3" t="s">
        <v>32</v>
      </c>
      <c r="I2248" s="3" t="s">
        <v>158</v>
      </c>
      <c r="J2248" s="3" t="s">
        <v>48</v>
      </c>
      <c r="K2248" s="3" t="s">
        <v>159</v>
      </c>
      <c r="L2248" s="3" t="s">
        <v>83</v>
      </c>
      <c r="M2248" t="b">
        <v>1</v>
      </c>
      <c r="N2248" s="3" t="s">
        <v>139</v>
      </c>
      <c r="O2248" s="3" t="s">
        <v>136</v>
      </c>
      <c r="P2248" s="3" t="s">
        <v>140</v>
      </c>
      <c r="Q2248" s="3" t="s">
        <v>36</v>
      </c>
      <c r="R2248" s="3" t="s">
        <v>74</v>
      </c>
      <c r="S2248" s="3"/>
      <c r="T2248" s="2">
        <v>6114</v>
      </c>
      <c r="U2248" s="3" t="s">
        <v>83</v>
      </c>
      <c r="V2248" s="3"/>
      <c r="W2248" s="3" t="s">
        <v>39</v>
      </c>
      <c r="X2248" s="3" t="s">
        <v>40</v>
      </c>
      <c r="Y2248" s="3"/>
      <c r="Z2248" s="3">
        <v>3814</v>
      </c>
      <c r="AA2248" s="3" t="s">
        <v>546</v>
      </c>
    </row>
    <row r="2249" spans="1:27" x14ac:dyDescent="0.2">
      <c r="A2249" s="5">
        <v>5098</v>
      </c>
      <c r="C2249" s="3" t="s">
        <v>3876</v>
      </c>
      <c r="D2249" s="3" t="s">
        <v>3877</v>
      </c>
      <c r="E2249" s="3" t="s">
        <v>147</v>
      </c>
      <c r="F2249" s="3" t="s">
        <v>234</v>
      </c>
      <c r="G2249" s="3" t="s">
        <v>158</v>
      </c>
      <c r="H2249" s="3" t="s">
        <v>32</v>
      </c>
      <c r="I2249" s="3" t="s">
        <v>158</v>
      </c>
      <c r="J2249" s="3" t="s">
        <v>48</v>
      </c>
      <c r="K2249" s="3" t="s">
        <v>159</v>
      </c>
      <c r="L2249" s="3" t="s">
        <v>83</v>
      </c>
      <c r="M2249" t="b">
        <v>1</v>
      </c>
      <c r="N2249" s="3" t="s">
        <v>139</v>
      </c>
      <c r="O2249" s="3" t="s">
        <v>234</v>
      </c>
      <c r="P2249" s="3" t="s">
        <v>234</v>
      </c>
      <c r="Q2249" s="3" t="s">
        <v>116</v>
      </c>
      <c r="R2249" s="3" t="s">
        <v>116</v>
      </c>
      <c r="S2249" s="3"/>
      <c r="T2249" s="2"/>
      <c r="U2249" s="3" t="s">
        <v>83</v>
      </c>
      <c r="V2249" s="3"/>
      <c r="W2249" s="3" t="s">
        <v>39</v>
      </c>
      <c r="X2249" s="3" t="s">
        <v>40</v>
      </c>
      <c r="Y2249" s="3"/>
      <c r="Z2249" s="3">
        <v>4415</v>
      </c>
      <c r="AA2249" s="3" t="s">
        <v>639</v>
      </c>
    </row>
    <row r="2250" spans="1:27" x14ac:dyDescent="0.2">
      <c r="A2250" s="5">
        <v>5099</v>
      </c>
      <c r="B2250">
        <v>43181</v>
      </c>
      <c r="C2250" s="3" t="s">
        <v>3878</v>
      </c>
      <c r="D2250" s="3" t="s">
        <v>3879</v>
      </c>
      <c r="E2250" s="3" t="s">
        <v>147</v>
      </c>
      <c r="F2250" s="3" t="s">
        <v>234</v>
      </c>
      <c r="G2250" s="3" t="s">
        <v>158</v>
      </c>
      <c r="H2250" s="3" t="s">
        <v>32</v>
      </c>
      <c r="I2250" s="3" t="s">
        <v>158</v>
      </c>
      <c r="J2250" s="3" t="s">
        <v>48</v>
      </c>
      <c r="K2250" s="3" t="s">
        <v>159</v>
      </c>
      <c r="L2250" s="3" t="s">
        <v>83</v>
      </c>
      <c r="M2250" t="b">
        <v>1</v>
      </c>
      <c r="N2250" s="3" t="s">
        <v>139</v>
      </c>
      <c r="O2250" s="3" t="s">
        <v>234</v>
      </c>
      <c r="P2250" s="3" t="s">
        <v>234</v>
      </c>
      <c r="Q2250" s="3" t="s">
        <v>116</v>
      </c>
      <c r="R2250" s="3" t="s">
        <v>116</v>
      </c>
      <c r="S2250" s="3"/>
      <c r="T2250" s="2"/>
      <c r="U2250" s="3" t="s">
        <v>83</v>
      </c>
      <c r="V2250" s="3"/>
      <c r="W2250" s="3" t="s">
        <v>39</v>
      </c>
      <c r="X2250" s="3" t="s">
        <v>40</v>
      </c>
      <c r="Y2250" s="3"/>
      <c r="Z2250" s="3">
        <v>4812</v>
      </c>
      <c r="AA2250" s="3" t="s">
        <v>316</v>
      </c>
    </row>
    <row r="2251" spans="1:27" x14ac:dyDescent="0.2">
      <c r="A2251" s="5">
        <v>5100</v>
      </c>
      <c r="C2251" s="3"/>
      <c r="D2251" s="3" t="s">
        <v>3880</v>
      </c>
      <c r="E2251" s="3" t="s">
        <v>123</v>
      </c>
      <c r="F2251" s="3" t="s">
        <v>136</v>
      </c>
      <c r="G2251" s="3" t="s">
        <v>137</v>
      </c>
      <c r="H2251" s="3" t="s">
        <v>32</v>
      </c>
      <c r="I2251" s="3" t="s">
        <v>137</v>
      </c>
      <c r="J2251" s="3" t="s">
        <v>48</v>
      </c>
      <c r="K2251" s="3" t="s">
        <v>138</v>
      </c>
      <c r="L2251" s="3" t="s">
        <v>83</v>
      </c>
      <c r="M2251" t="b">
        <v>1</v>
      </c>
      <c r="N2251" s="3" t="s">
        <v>139</v>
      </c>
      <c r="O2251" s="3" t="s">
        <v>136</v>
      </c>
      <c r="P2251" s="3" t="s">
        <v>140</v>
      </c>
      <c r="Q2251" s="3" t="s">
        <v>36</v>
      </c>
      <c r="R2251" s="3" t="s">
        <v>74</v>
      </c>
      <c r="S2251" s="3"/>
      <c r="T2251" s="2"/>
      <c r="U2251" s="3" t="s">
        <v>83</v>
      </c>
      <c r="V2251" s="3"/>
      <c r="W2251" s="3" t="s">
        <v>39</v>
      </c>
      <c r="X2251" s="3" t="s">
        <v>40</v>
      </c>
      <c r="Y2251" s="3"/>
      <c r="Z2251" s="3"/>
      <c r="AA2251" s="3" t="s">
        <v>41</v>
      </c>
    </row>
    <row r="2252" spans="1:27" x14ac:dyDescent="0.2">
      <c r="A2252" s="5">
        <v>5101</v>
      </c>
      <c r="B2252">
        <v>43902</v>
      </c>
      <c r="C2252" s="3" t="s">
        <v>3881</v>
      </c>
      <c r="D2252" s="3" t="s">
        <v>3882</v>
      </c>
      <c r="E2252" s="3" t="s">
        <v>123</v>
      </c>
      <c r="F2252" s="3" t="s">
        <v>136</v>
      </c>
      <c r="G2252" s="3" t="s">
        <v>137</v>
      </c>
      <c r="H2252" s="3" t="s">
        <v>32</v>
      </c>
      <c r="I2252" s="3" t="s">
        <v>137</v>
      </c>
      <c r="J2252" s="3" t="s">
        <v>48</v>
      </c>
      <c r="K2252" s="3" t="s">
        <v>138</v>
      </c>
      <c r="L2252" s="3" t="s">
        <v>83</v>
      </c>
      <c r="M2252" t="b">
        <v>1</v>
      </c>
      <c r="N2252" s="3" t="s">
        <v>139</v>
      </c>
      <c r="O2252" s="3" t="s">
        <v>136</v>
      </c>
      <c r="P2252" s="3" t="s">
        <v>140</v>
      </c>
      <c r="Q2252" s="3" t="s">
        <v>36</v>
      </c>
      <c r="R2252" s="3" t="s">
        <v>74</v>
      </c>
      <c r="S2252" s="3"/>
      <c r="T2252" s="2"/>
      <c r="U2252" s="3" t="s">
        <v>83</v>
      </c>
      <c r="V2252" s="3"/>
      <c r="W2252" s="3" t="s">
        <v>39</v>
      </c>
      <c r="X2252" s="3" t="s">
        <v>40</v>
      </c>
      <c r="Y2252" s="3" t="s">
        <v>1942</v>
      </c>
      <c r="Z2252" s="3">
        <v>2509</v>
      </c>
      <c r="AA2252" s="3" t="s">
        <v>3883</v>
      </c>
    </row>
    <row r="2253" spans="1:27" x14ac:dyDescent="0.2">
      <c r="A2253" s="5">
        <v>5102</v>
      </c>
      <c r="C2253" s="3" t="s">
        <v>3884</v>
      </c>
      <c r="D2253" s="3" t="s">
        <v>3885</v>
      </c>
      <c r="E2253" s="3" t="s">
        <v>147</v>
      </c>
      <c r="F2253" s="3" t="s">
        <v>234</v>
      </c>
      <c r="G2253" s="3" t="s">
        <v>137</v>
      </c>
      <c r="H2253" s="3" t="s">
        <v>32</v>
      </c>
      <c r="I2253" s="3" t="s">
        <v>137</v>
      </c>
      <c r="J2253" s="3" t="s">
        <v>48</v>
      </c>
      <c r="K2253" s="3" t="s">
        <v>138</v>
      </c>
      <c r="L2253" s="3" t="s">
        <v>83</v>
      </c>
      <c r="M2253" t="b">
        <v>1</v>
      </c>
      <c r="N2253" s="3" t="s">
        <v>139</v>
      </c>
      <c r="O2253" s="3" t="s">
        <v>234</v>
      </c>
      <c r="P2253" s="3" t="s">
        <v>234</v>
      </c>
      <c r="Q2253" s="3" t="s">
        <v>116</v>
      </c>
      <c r="R2253" s="3" t="s">
        <v>116</v>
      </c>
      <c r="S2253" s="3"/>
      <c r="T2253" s="2"/>
      <c r="U2253" s="3" t="s">
        <v>83</v>
      </c>
      <c r="V2253" s="3"/>
      <c r="W2253" s="3" t="s">
        <v>39</v>
      </c>
      <c r="X2253" s="3" t="s">
        <v>40</v>
      </c>
      <c r="Y2253" s="3"/>
      <c r="Z2253" s="3"/>
      <c r="AA2253" s="3" t="s">
        <v>41</v>
      </c>
    </row>
    <row r="2254" spans="1:27" x14ac:dyDescent="0.2">
      <c r="A2254" s="5">
        <v>5103</v>
      </c>
      <c r="C2254" s="3"/>
      <c r="D2254" s="3" t="s">
        <v>3886</v>
      </c>
      <c r="E2254" s="3" t="s">
        <v>123</v>
      </c>
      <c r="F2254" s="3" t="s">
        <v>136</v>
      </c>
      <c r="G2254" s="3" t="s">
        <v>137</v>
      </c>
      <c r="H2254" s="3" t="s">
        <v>32</v>
      </c>
      <c r="I2254" s="3" t="s">
        <v>137</v>
      </c>
      <c r="J2254" s="3" t="s">
        <v>48</v>
      </c>
      <c r="K2254" s="3" t="s">
        <v>138</v>
      </c>
      <c r="L2254" s="3" t="s">
        <v>83</v>
      </c>
      <c r="M2254" t="b">
        <v>1</v>
      </c>
      <c r="N2254" s="3" t="s">
        <v>139</v>
      </c>
      <c r="O2254" s="3" t="s">
        <v>136</v>
      </c>
      <c r="P2254" s="3" t="s">
        <v>140</v>
      </c>
      <c r="Q2254" s="3" t="s">
        <v>36</v>
      </c>
      <c r="R2254" s="3" t="s">
        <v>74</v>
      </c>
      <c r="S2254" s="3"/>
      <c r="T2254" s="2"/>
      <c r="U2254" s="3" t="s">
        <v>83</v>
      </c>
      <c r="V2254" s="3"/>
      <c r="W2254" s="3" t="s">
        <v>39</v>
      </c>
      <c r="X2254" s="3" t="s">
        <v>40</v>
      </c>
      <c r="Y2254" s="3"/>
      <c r="Z2254" s="3"/>
      <c r="AA2254" s="3" t="s">
        <v>41</v>
      </c>
    </row>
    <row r="2255" spans="1:27" x14ac:dyDescent="0.2">
      <c r="A2255" s="5">
        <v>5104</v>
      </c>
      <c r="C2255" s="3" t="s">
        <v>3887</v>
      </c>
      <c r="D2255" s="3" t="s">
        <v>3888</v>
      </c>
      <c r="E2255" s="3" t="s">
        <v>91</v>
      </c>
      <c r="F2255" s="3" t="s">
        <v>92</v>
      </c>
      <c r="G2255" s="3" t="s">
        <v>93</v>
      </c>
      <c r="H2255" s="3" t="s">
        <v>32</v>
      </c>
      <c r="I2255" s="3" t="s">
        <v>93</v>
      </c>
      <c r="J2255" s="3" t="s">
        <v>48</v>
      </c>
      <c r="K2255" s="3" t="s">
        <v>94</v>
      </c>
      <c r="L2255" s="3" t="s">
        <v>95</v>
      </c>
      <c r="M2255" t="b">
        <v>1</v>
      </c>
      <c r="N2255" s="3" t="s">
        <v>84</v>
      </c>
      <c r="O2255" s="3" t="s">
        <v>92</v>
      </c>
      <c r="P2255" s="3" t="s">
        <v>92</v>
      </c>
      <c r="Q2255" s="3" t="s">
        <v>36</v>
      </c>
      <c r="R2255" s="3" t="s">
        <v>74</v>
      </c>
      <c r="S2255" s="3"/>
      <c r="T2255" s="2"/>
      <c r="U2255" s="3" t="s">
        <v>95</v>
      </c>
      <c r="V2255" s="3"/>
      <c r="W2255" s="3" t="s">
        <v>39</v>
      </c>
      <c r="X2255" s="3" t="s">
        <v>40</v>
      </c>
      <c r="Y2255" s="3"/>
      <c r="Z2255" s="3"/>
      <c r="AA2255" s="3" t="s">
        <v>41</v>
      </c>
    </row>
    <row r="2256" spans="1:27" x14ac:dyDescent="0.2">
      <c r="A2256" s="5">
        <v>5105</v>
      </c>
      <c r="C2256" s="3" t="s">
        <v>3889</v>
      </c>
      <c r="D2256" s="3" t="s">
        <v>3890</v>
      </c>
      <c r="E2256" s="3" t="s">
        <v>91</v>
      </c>
      <c r="F2256" s="3" t="s">
        <v>92</v>
      </c>
      <c r="G2256" s="3" t="s">
        <v>93</v>
      </c>
      <c r="H2256" s="3" t="s">
        <v>32</v>
      </c>
      <c r="I2256" s="3" t="s">
        <v>93</v>
      </c>
      <c r="J2256" s="3" t="s">
        <v>48</v>
      </c>
      <c r="K2256" s="3" t="s">
        <v>94</v>
      </c>
      <c r="L2256" s="3" t="s">
        <v>95</v>
      </c>
      <c r="M2256" t="b">
        <v>1</v>
      </c>
      <c r="N2256" s="3" t="s">
        <v>84</v>
      </c>
      <c r="O2256" s="3" t="s">
        <v>92</v>
      </c>
      <c r="P2256" s="3" t="s">
        <v>92</v>
      </c>
      <c r="Q2256" s="3" t="s">
        <v>36</v>
      </c>
      <c r="R2256" s="3" t="s">
        <v>74</v>
      </c>
      <c r="S2256" s="3"/>
      <c r="T2256" s="2"/>
      <c r="U2256" s="3" t="s">
        <v>95</v>
      </c>
      <c r="V2256" s="3"/>
      <c r="W2256" s="3" t="s">
        <v>39</v>
      </c>
      <c r="X2256" s="3" t="s">
        <v>40</v>
      </c>
      <c r="Y2256" s="3"/>
      <c r="Z2256" s="3"/>
      <c r="AA2256" s="3" t="s">
        <v>41</v>
      </c>
    </row>
    <row r="2257" spans="1:27" x14ac:dyDescent="0.2">
      <c r="A2257" s="5">
        <v>5106</v>
      </c>
      <c r="C2257" s="3"/>
      <c r="D2257" s="3" t="s">
        <v>3891</v>
      </c>
      <c r="E2257" s="3" t="s">
        <v>91</v>
      </c>
      <c r="F2257" s="3" t="s">
        <v>92</v>
      </c>
      <c r="G2257" s="3" t="s">
        <v>93</v>
      </c>
      <c r="H2257" s="3" t="s">
        <v>32</v>
      </c>
      <c r="I2257" s="3" t="s">
        <v>93</v>
      </c>
      <c r="J2257" s="3" t="s">
        <v>48</v>
      </c>
      <c r="K2257" s="3" t="s">
        <v>94</v>
      </c>
      <c r="L2257" s="3" t="s">
        <v>95</v>
      </c>
      <c r="M2257" t="b">
        <v>1</v>
      </c>
      <c r="N2257" s="3" t="s">
        <v>84</v>
      </c>
      <c r="O2257" s="3" t="s">
        <v>92</v>
      </c>
      <c r="P2257" s="3" t="s">
        <v>92</v>
      </c>
      <c r="Q2257" s="3" t="s">
        <v>36</v>
      </c>
      <c r="R2257" s="3" t="s">
        <v>74</v>
      </c>
      <c r="S2257" s="3"/>
      <c r="T2257" s="2"/>
      <c r="U2257" s="3" t="s">
        <v>95</v>
      </c>
      <c r="V2257" s="3"/>
      <c r="W2257" s="3" t="s">
        <v>39</v>
      </c>
      <c r="X2257" s="3" t="s">
        <v>40</v>
      </c>
      <c r="Y2257" s="3"/>
      <c r="Z2257" s="3"/>
      <c r="AA2257" s="3" t="s">
        <v>41</v>
      </c>
    </row>
    <row r="2258" spans="1:27" x14ac:dyDescent="0.2">
      <c r="A2258" s="5">
        <v>5107</v>
      </c>
      <c r="C2258" s="3" t="s">
        <v>3892</v>
      </c>
      <c r="D2258" s="3" t="s">
        <v>3893</v>
      </c>
      <c r="E2258" s="3" t="s">
        <v>91</v>
      </c>
      <c r="F2258" s="3" t="s">
        <v>92</v>
      </c>
      <c r="G2258" s="3" t="s">
        <v>93</v>
      </c>
      <c r="H2258" s="3" t="s">
        <v>32</v>
      </c>
      <c r="I2258" s="3" t="s">
        <v>93</v>
      </c>
      <c r="J2258" s="3" t="s">
        <v>48</v>
      </c>
      <c r="K2258" s="3" t="s">
        <v>94</v>
      </c>
      <c r="L2258" s="3" t="s">
        <v>95</v>
      </c>
      <c r="M2258" t="b">
        <v>1</v>
      </c>
      <c r="N2258" s="3" t="s">
        <v>84</v>
      </c>
      <c r="O2258" s="3" t="s">
        <v>92</v>
      </c>
      <c r="P2258" s="3" t="s">
        <v>92</v>
      </c>
      <c r="Q2258" s="3" t="s">
        <v>36</v>
      </c>
      <c r="R2258" s="3" t="s">
        <v>74</v>
      </c>
      <c r="S2258" s="3"/>
      <c r="T2258" s="2"/>
      <c r="U2258" s="3" t="s">
        <v>95</v>
      </c>
      <c r="V2258" s="3"/>
      <c r="W2258" s="3" t="s">
        <v>39</v>
      </c>
      <c r="X2258" s="3" t="s">
        <v>40</v>
      </c>
      <c r="Y2258" s="3"/>
      <c r="Z2258" s="3"/>
      <c r="AA2258" s="3" t="s">
        <v>41</v>
      </c>
    </row>
    <row r="2259" spans="1:27" x14ac:dyDescent="0.2">
      <c r="A2259" s="5">
        <v>5108</v>
      </c>
      <c r="C2259" s="3"/>
      <c r="D2259" s="3" t="s">
        <v>3894</v>
      </c>
      <c r="E2259" s="3" t="s">
        <v>91</v>
      </c>
      <c r="F2259" s="3" t="s">
        <v>92</v>
      </c>
      <c r="G2259" s="3" t="s">
        <v>93</v>
      </c>
      <c r="H2259" s="3" t="s">
        <v>32</v>
      </c>
      <c r="I2259" s="3" t="s">
        <v>93</v>
      </c>
      <c r="J2259" s="3" t="s">
        <v>48</v>
      </c>
      <c r="K2259" s="3" t="s">
        <v>94</v>
      </c>
      <c r="L2259" s="3" t="s">
        <v>95</v>
      </c>
      <c r="M2259" t="b">
        <v>1</v>
      </c>
      <c r="N2259" s="3" t="s">
        <v>84</v>
      </c>
      <c r="O2259" s="3" t="s">
        <v>92</v>
      </c>
      <c r="P2259" s="3" t="s">
        <v>92</v>
      </c>
      <c r="Q2259" s="3" t="s">
        <v>36</v>
      </c>
      <c r="R2259" s="3" t="s">
        <v>74</v>
      </c>
      <c r="S2259" s="3"/>
      <c r="T2259" s="2"/>
      <c r="U2259" s="3" t="s">
        <v>95</v>
      </c>
      <c r="V2259" s="3"/>
      <c r="W2259" s="3" t="s">
        <v>39</v>
      </c>
      <c r="X2259" s="3" t="s">
        <v>40</v>
      </c>
      <c r="Y2259" s="3"/>
      <c r="Z2259" s="3"/>
      <c r="AA2259" s="3" t="s">
        <v>41</v>
      </c>
    </row>
    <row r="2260" spans="1:27" x14ac:dyDescent="0.2">
      <c r="A2260" s="5">
        <v>5109</v>
      </c>
      <c r="C2260" s="3"/>
      <c r="D2260" s="3" t="s">
        <v>3895</v>
      </c>
      <c r="E2260" s="3" t="s">
        <v>91</v>
      </c>
      <c r="F2260" s="3" t="s">
        <v>92</v>
      </c>
      <c r="G2260" s="3" t="s">
        <v>93</v>
      </c>
      <c r="H2260" s="3" t="s">
        <v>32</v>
      </c>
      <c r="I2260" s="3" t="s">
        <v>93</v>
      </c>
      <c r="J2260" s="3" t="s">
        <v>48</v>
      </c>
      <c r="K2260" s="3" t="s">
        <v>94</v>
      </c>
      <c r="L2260" s="3" t="s">
        <v>95</v>
      </c>
      <c r="M2260" t="b">
        <v>1</v>
      </c>
      <c r="N2260" s="3" t="s">
        <v>84</v>
      </c>
      <c r="O2260" s="3" t="s">
        <v>92</v>
      </c>
      <c r="P2260" s="3" t="s">
        <v>92</v>
      </c>
      <c r="Q2260" s="3" t="s">
        <v>36</v>
      </c>
      <c r="R2260" s="3" t="s">
        <v>74</v>
      </c>
      <c r="S2260" s="3"/>
      <c r="T2260" s="2"/>
      <c r="U2260" s="3" t="s">
        <v>95</v>
      </c>
      <c r="V2260" s="3"/>
      <c r="W2260" s="3" t="s">
        <v>39</v>
      </c>
      <c r="X2260" s="3" t="s">
        <v>40</v>
      </c>
      <c r="Y2260" s="3"/>
      <c r="Z2260" s="3"/>
      <c r="AA2260" s="3" t="s">
        <v>41</v>
      </c>
    </row>
    <row r="2261" spans="1:27" x14ac:dyDescent="0.2">
      <c r="A2261" s="5">
        <v>5110</v>
      </c>
      <c r="C2261" s="3" t="s">
        <v>3896</v>
      </c>
      <c r="D2261" s="3" t="s">
        <v>3897</v>
      </c>
      <c r="E2261" s="3" t="s">
        <v>78</v>
      </c>
      <c r="F2261" s="3" t="s">
        <v>273</v>
      </c>
      <c r="G2261" s="3" t="s">
        <v>93</v>
      </c>
      <c r="H2261" s="3" t="s">
        <v>32</v>
      </c>
      <c r="I2261" s="3" t="s">
        <v>93</v>
      </c>
      <c r="J2261" s="3" t="s">
        <v>48</v>
      </c>
      <c r="K2261" s="3" t="s">
        <v>94</v>
      </c>
      <c r="L2261" s="3" t="s">
        <v>95</v>
      </c>
      <c r="M2261" t="b">
        <v>1</v>
      </c>
      <c r="N2261" s="3" t="s">
        <v>84</v>
      </c>
      <c r="O2261" s="3" t="s">
        <v>273</v>
      </c>
      <c r="P2261" s="3" t="s">
        <v>868</v>
      </c>
      <c r="Q2261" s="3" t="s">
        <v>116</v>
      </c>
      <c r="R2261" s="3" t="s">
        <v>1665</v>
      </c>
      <c r="S2261" s="3"/>
      <c r="T2261" s="2"/>
      <c r="U2261" s="3" t="s">
        <v>95</v>
      </c>
      <c r="V2261" s="3"/>
      <c r="W2261" s="3" t="s">
        <v>39</v>
      </c>
      <c r="X2261" s="3" t="s">
        <v>40</v>
      </c>
      <c r="Y2261" s="3"/>
      <c r="Z2261" s="3">
        <v>4396</v>
      </c>
      <c r="AA2261" s="3" t="s">
        <v>41</v>
      </c>
    </row>
    <row r="2262" spans="1:27" x14ac:dyDescent="0.2">
      <c r="A2262" s="5">
        <v>5111</v>
      </c>
      <c r="C2262" s="3" t="s">
        <v>3898</v>
      </c>
      <c r="D2262" s="3" t="s">
        <v>3899</v>
      </c>
      <c r="E2262" s="3" t="s">
        <v>78</v>
      </c>
      <c r="F2262" s="3" t="s">
        <v>273</v>
      </c>
      <c r="G2262" s="3" t="s">
        <v>93</v>
      </c>
      <c r="H2262" s="3" t="s">
        <v>32</v>
      </c>
      <c r="I2262" s="3" t="s">
        <v>93</v>
      </c>
      <c r="J2262" s="3" t="s">
        <v>48</v>
      </c>
      <c r="K2262" s="3" t="s">
        <v>94</v>
      </c>
      <c r="L2262" s="3" t="s">
        <v>95</v>
      </c>
      <c r="M2262" t="b">
        <v>1</v>
      </c>
      <c r="N2262" s="3" t="s">
        <v>84</v>
      </c>
      <c r="O2262" s="3" t="s">
        <v>273</v>
      </c>
      <c r="P2262" s="3" t="s">
        <v>868</v>
      </c>
      <c r="Q2262" s="3" t="s">
        <v>116</v>
      </c>
      <c r="R2262" s="3" t="s">
        <v>1665</v>
      </c>
      <c r="S2262" s="3"/>
      <c r="T2262" s="2"/>
      <c r="U2262" s="3" t="s">
        <v>95</v>
      </c>
      <c r="V2262" s="3"/>
      <c r="W2262" s="3" t="s">
        <v>39</v>
      </c>
      <c r="X2262" s="3" t="s">
        <v>40</v>
      </c>
      <c r="Y2262" s="3"/>
      <c r="Z2262" s="3">
        <v>4397</v>
      </c>
      <c r="AA2262" s="3" t="s">
        <v>41</v>
      </c>
    </row>
    <row r="2263" spans="1:27" x14ac:dyDescent="0.2">
      <c r="A2263" s="5">
        <v>5112</v>
      </c>
      <c r="C2263" s="3"/>
      <c r="D2263" s="3" t="s">
        <v>3900</v>
      </c>
      <c r="E2263" s="3" t="s">
        <v>91</v>
      </c>
      <c r="F2263" s="3" t="s">
        <v>92</v>
      </c>
      <c r="G2263" s="3" t="s">
        <v>95</v>
      </c>
      <c r="H2263" s="3" t="s">
        <v>32</v>
      </c>
      <c r="I2263" s="3" t="s">
        <v>93</v>
      </c>
      <c r="J2263" s="3" t="s">
        <v>48</v>
      </c>
      <c r="K2263" s="3" t="s">
        <v>94</v>
      </c>
      <c r="L2263" s="3" t="s">
        <v>95</v>
      </c>
      <c r="M2263" t="b">
        <v>1</v>
      </c>
      <c r="N2263" s="3" t="s">
        <v>84</v>
      </c>
      <c r="O2263" s="3" t="s">
        <v>92</v>
      </c>
      <c r="P2263" s="3" t="s">
        <v>92</v>
      </c>
      <c r="Q2263" s="3" t="s">
        <v>36</v>
      </c>
      <c r="R2263" s="3" t="s">
        <v>74</v>
      </c>
      <c r="S2263" s="3" t="s">
        <v>3311</v>
      </c>
      <c r="T2263" s="2"/>
      <c r="U2263" s="3" t="s">
        <v>95</v>
      </c>
      <c r="V2263" s="3"/>
      <c r="W2263" s="3" t="s">
        <v>39</v>
      </c>
      <c r="X2263" s="3" t="s">
        <v>40</v>
      </c>
      <c r="Y2263" s="3"/>
      <c r="Z2263" s="3"/>
      <c r="AA2263" s="3" t="s">
        <v>41</v>
      </c>
    </row>
    <row r="2264" spans="1:27" x14ac:dyDescent="0.2">
      <c r="A2264" s="5">
        <v>5113</v>
      </c>
      <c r="C2264" s="3" t="s">
        <v>3901</v>
      </c>
      <c r="D2264" s="3" t="s">
        <v>3902</v>
      </c>
      <c r="E2264" s="3" t="s">
        <v>78</v>
      </c>
      <c r="F2264" s="3" t="s">
        <v>273</v>
      </c>
      <c r="G2264" s="3" t="s">
        <v>93</v>
      </c>
      <c r="H2264" s="3" t="s">
        <v>32</v>
      </c>
      <c r="I2264" s="3" t="s">
        <v>93</v>
      </c>
      <c r="J2264" s="3" t="s">
        <v>48</v>
      </c>
      <c r="K2264" s="3" t="s">
        <v>94</v>
      </c>
      <c r="L2264" s="3" t="s">
        <v>95</v>
      </c>
      <c r="M2264" t="b">
        <v>1</v>
      </c>
      <c r="N2264" s="3" t="s">
        <v>84</v>
      </c>
      <c r="O2264" s="3" t="s">
        <v>273</v>
      </c>
      <c r="P2264" s="3" t="s">
        <v>868</v>
      </c>
      <c r="Q2264" s="3" t="s">
        <v>116</v>
      </c>
      <c r="R2264" s="3" t="s">
        <v>1665</v>
      </c>
      <c r="S2264" s="3"/>
      <c r="T2264" s="2"/>
      <c r="U2264" s="3" t="s">
        <v>95</v>
      </c>
      <c r="V2264" s="3"/>
      <c r="W2264" s="3" t="s">
        <v>39</v>
      </c>
      <c r="X2264" s="3" t="s">
        <v>40</v>
      </c>
      <c r="Y2264" s="3"/>
      <c r="Z2264" s="3">
        <v>4865</v>
      </c>
      <c r="AA2264" s="3" t="s">
        <v>41</v>
      </c>
    </row>
    <row r="2265" spans="1:27" x14ac:dyDescent="0.2">
      <c r="A2265" s="5">
        <v>5114</v>
      </c>
      <c r="C2265" s="3" t="s">
        <v>3903</v>
      </c>
      <c r="D2265" s="3" t="s">
        <v>3904</v>
      </c>
      <c r="E2265" s="3" t="s">
        <v>29</v>
      </c>
      <c r="F2265" s="3" t="s">
        <v>53</v>
      </c>
      <c r="G2265" s="3" t="s">
        <v>93</v>
      </c>
      <c r="H2265" s="3" t="s">
        <v>32</v>
      </c>
      <c r="I2265" s="3" t="s">
        <v>93</v>
      </c>
      <c r="J2265" s="3" t="s">
        <v>48</v>
      </c>
      <c r="K2265" s="3" t="s">
        <v>94</v>
      </c>
      <c r="L2265" s="3" t="s">
        <v>95</v>
      </c>
      <c r="M2265" t="b">
        <v>1</v>
      </c>
      <c r="N2265" s="3" t="s">
        <v>35</v>
      </c>
      <c r="O2265" s="3" t="s">
        <v>53</v>
      </c>
      <c r="P2265" s="3" t="s">
        <v>53</v>
      </c>
      <c r="Q2265" s="3" t="s">
        <v>36</v>
      </c>
      <c r="R2265" s="3" t="s">
        <v>54</v>
      </c>
      <c r="S2265" s="3"/>
      <c r="T2265" s="2"/>
      <c r="U2265" s="3" t="s">
        <v>95</v>
      </c>
      <c r="V2265" s="3"/>
      <c r="W2265" s="3" t="s">
        <v>39</v>
      </c>
      <c r="X2265" s="3" t="s">
        <v>40</v>
      </c>
      <c r="Y2265" s="3"/>
      <c r="Z2265" s="3">
        <v>4960</v>
      </c>
      <c r="AA2265" s="3" t="s">
        <v>41</v>
      </c>
    </row>
    <row r="2266" spans="1:27" x14ac:dyDescent="0.2">
      <c r="A2266" s="5">
        <v>5115</v>
      </c>
      <c r="C2266" s="3" t="s">
        <v>3905</v>
      </c>
      <c r="D2266" s="3" t="s">
        <v>3906</v>
      </c>
      <c r="E2266" s="3" t="s">
        <v>66</v>
      </c>
      <c r="F2266" s="3" t="s">
        <v>67</v>
      </c>
      <c r="G2266" s="3" t="s">
        <v>93</v>
      </c>
      <c r="H2266" s="3" t="s">
        <v>32</v>
      </c>
      <c r="I2266" s="3" t="s">
        <v>93</v>
      </c>
      <c r="J2266" s="3" t="s">
        <v>48</v>
      </c>
      <c r="K2266" s="3" t="s">
        <v>94</v>
      </c>
      <c r="L2266" s="3" t="s">
        <v>95</v>
      </c>
      <c r="M2266" t="b">
        <v>1</v>
      </c>
      <c r="N2266" s="3" t="s">
        <v>35</v>
      </c>
      <c r="O2266" s="3" t="s">
        <v>67</v>
      </c>
      <c r="P2266" s="3" t="s">
        <v>67</v>
      </c>
      <c r="Q2266" s="3" t="s">
        <v>68</v>
      </c>
      <c r="R2266" s="3" t="s">
        <v>69</v>
      </c>
      <c r="S2266" s="3"/>
      <c r="T2266" s="2"/>
      <c r="U2266" s="3" t="s">
        <v>95</v>
      </c>
      <c r="V2266" s="3"/>
      <c r="W2266" s="3" t="s">
        <v>39</v>
      </c>
      <c r="X2266" s="3" t="s">
        <v>40</v>
      </c>
      <c r="Y2266" s="3"/>
      <c r="Z2266" s="3">
        <v>4985</v>
      </c>
      <c r="AA2266" s="3" t="s">
        <v>41</v>
      </c>
    </row>
    <row r="2267" spans="1:27" x14ac:dyDescent="0.2">
      <c r="A2267" s="5">
        <v>5116</v>
      </c>
      <c r="C2267" s="3" t="s">
        <v>3907</v>
      </c>
      <c r="D2267" s="3" t="s">
        <v>3908</v>
      </c>
      <c r="E2267" s="3" t="s">
        <v>111</v>
      </c>
      <c r="F2267" s="3" t="s">
        <v>112</v>
      </c>
      <c r="G2267" s="3" t="s">
        <v>831</v>
      </c>
      <c r="H2267" s="3" t="s">
        <v>32</v>
      </c>
      <c r="I2267" s="3" t="s">
        <v>831</v>
      </c>
      <c r="J2267" s="3" t="s">
        <v>48</v>
      </c>
      <c r="K2267" s="3" t="s">
        <v>114</v>
      </c>
      <c r="L2267" s="3" t="s">
        <v>115</v>
      </c>
      <c r="M2267" t="b">
        <v>1</v>
      </c>
      <c r="N2267" s="3" t="s">
        <v>73</v>
      </c>
      <c r="O2267" s="3" t="s">
        <v>112</v>
      </c>
      <c r="P2267" s="3" t="s">
        <v>112</v>
      </c>
      <c r="Q2267" s="3" t="s">
        <v>116</v>
      </c>
      <c r="R2267" s="3" t="s">
        <v>116</v>
      </c>
      <c r="S2267" s="3"/>
      <c r="T2267" s="2"/>
      <c r="U2267" s="3" t="s">
        <v>115</v>
      </c>
      <c r="V2267" s="3"/>
      <c r="W2267" s="3" t="s">
        <v>39</v>
      </c>
      <c r="X2267" s="3" t="s">
        <v>40</v>
      </c>
      <c r="Y2267" s="3"/>
      <c r="Z2267" s="3"/>
      <c r="AA2267" s="3" t="s">
        <v>41</v>
      </c>
    </row>
    <row r="2268" spans="1:27" x14ac:dyDescent="0.2">
      <c r="A2268" s="5">
        <v>5117</v>
      </c>
      <c r="C2268" s="3" t="s">
        <v>3909</v>
      </c>
      <c r="D2268" s="3" t="s">
        <v>3910</v>
      </c>
      <c r="E2268" s="3" t="s">
        <v>111</v>
      </c>
      <c r="F2268" s="3" t="s">
        <v>112</v>
      </c>
      <c r="G2268" s="3" t="s">
        <v>831</v>
      </c>
      <c r="H2268" s="3" t="s">
        <v>32</v>
      </c>
      <c r="I2268" s="3" t="s">
        <v>831</v>
      </c>
      <c r="J2268" s="3" t="s">
        <v>48</v>
      </c>
      <c r="K2268" s="3" t="s">
        <v>114</v>
      </c>
      <c r="L2268" s="3" t="s">
        <v>115</v>
      </c>
      <c r="M2268" t="b">
        <v>1</v>
      </c>
      <c r="N2268" s="3" t="s">
        <v>73</v>
      </c>
      <c r="O2268" s="3" t="s">
        <v>112</v>
      </c>
      <c r="P2268" s="3" t="s">
        <v>112</v>
      </c>
      <c r="Q2268" s="3" t="s">
        <v>116</v>
      </c>
      <c r="R2268" s="3" t="s">
        <v>116</v>
      </c>
      <c r="S2268" s="3"/>
      <c r="T2268" s="2"/>
      <c r="U2268" s="3" t="s">
        <v>115</v>
      </c>
      <c r="V2268" s="3"/>
      <c r="W2268" s="3" t="s">
        <v>39</v>
      </c>
      <c r="X2268" s="3" t="s">
        <v>40</v>
      </c>
      <c r="Y2268" s="3"/>
      <c r="Z2268" s="3">
        <v>4808</v>
      </c>
      <c r="AA2268" s="3" t="s">
        <v>869</v>
      </c>
    </row>
    <row r="2269" spans="1:27" x14ac:dyDescent="0.2">
      <c r="A2269" s="5">
        <v>5118</v>
      </c>
      <c r="C2269" s="3"/>
      <c r="D2269" s="3" t="s">
        <v>3911</v>
      </c>
      <c r="E2269" s="3" t="s">
        <v>91</v>
      </c>
      <c r="F2269" s="3" t="s">
        <v>92</v>
      </c>
      <c r="G2269" s="3" t="s">
        <v>100</v>
      </c>
      <c r="H2269" s="3" t="s">
        <v>32</v>
      </c>
      <c r="I2269" s="3" t="s">
        <v>100</v>
      </c>
      <c r="J2269" s="3" t="s">
        <v>48</v>
      </c>
      <c r="K2269" s="3" t="s">
        <v>101</v>
      </c>
      <c r="L2269" s="3" t="s">
        <v>95</v>
      </c>
      <c r="M2269" t="b">
        <v>1</v>
      </c>
      <c r="N2269" s="3" t="s">
        <v>84</v>
      </c>
      <c r="O2269" s="3" t="s">
        <v>92</v>
      </c>
      <c r="P2269" s="3" t="s">
        <v>92</v>
      </c>
      <c r="Q2269" s="3" t="s">
        <v>36</v>
      </c>
      <c r="R2269" s="3" t="s">
        <v>74</v>
      </c>
      <c r="S2269" s="3"/>
      <c r="T2269" s="2"/>
      <c r="U2269" s="3" t="s">
        <v>95</v>
      </c>
      <c r="V2269" s="3"/>
      <c r="W2269" s="3" t="s">
        <v>39</v>
      </c>
      <c r="X2269" s="3" t="s">
        <v>40</v>
      </c>
      <c r="Y2269" s="3"/>
      <c r="Z2269" s="3"/>
      <c r="AA2269" s="3" t="s">
        <v>41</v>
      </c>
    </row>
    <row r="2270" spans="1:27" x14ac:dyDescent="0.2">
      <c r="A2270" s="5">
        <v>5119</v>
      </c>
      <c r="C2270" s="3"/>
      <c r="D2270" s="3" t="s">
        <v>3912</v>
      </c>
      <c r="E2270" s="3" t="s">
        <v>91</v>
      </c>
      <c r="F2270" s="3" t="s">
        <v>92</v>
      </c>
      <c r="G2270" s="3" t="s">
        <v>100</v>
      </c>
      <c r="H2270" s="3" t="s">
        <v>32</v>
      </c>
      <c r="I2270" s="3" t="s">
        <v>100</v>
      </c>
      <c r="J2270" s="3" t="s">
        <v>48</v>
      </c>
      <c r="K2270" s="3" t="s">
        <v>101</v>
      </c>
      <c r="L2270" s="3" t="s">
        <v>95</v>
      </c>
      <c r="M2270" t="b">
        <v>1</v>
      </c>
      <c r="N2270" s="3" t="s">
        <v>84</v>
      </c>
      <c r="O2270" s="3" t="s">
        <v>92</v>
      </c>
      <c r="P2270" s="3" t="s">
        <v>92</v>
      </c>
      <c r="Q2270" s="3" t="s">
        <v>36</v>
      </c>
      <c r="R2270" s="3" t="s">
        <v>74</v>
      </c>
      <c r="S2270" s="3"/>
      <c r="T2270" s="2"/>
      <c r="U2270" s="3" t="s">
        <v>95</v>
      </c>
      <c r="V2270" s="3"/>
      <c r="W2270" s="3" t="s">
        <v>39</v>
      </c>
      <c r="X2270" s="3" t="s">
        <v>40</v>
      </c>
      <c r="Y2270" s="3"/>
      <c r="Z2270" s="3"/>
      <c r="AA2270" s="3" t="s">
        <v>41</v>
      </c>
    </row>
    <row r="2271" spans="1:27" x14ac:dyDescent="0.2">
      <c r="A2271" s="5">
        <v>5120</v>
      </c>
      <c r="B2271">
        <v>42817</v>
      </c>
      <c r="C2271" s="3" t="s">
        <v>3913</v>
      </c>
      <c r="D2271" s="3" t="s">
        <v>3914</v>
      </c>
      <c r="E2271" s="3" t="s">
        <v>91</v>
      </c>
      <c r="F2271" s="3" t="s">
        <v>92</v>
      </c>
      <c r="G2271" s="3" t="s">
        <v>100</v>
      </c>
      <c r="H2271" s="3" t="s">
        <v>32</v>
      </c>
      <c r="I2271" s="3" t="s">
        <v>100</v>
      </c>
      <c r="J2271" s="3" t="s">
        <v>48</v>
      </c>
      <c r="K2271" s="3" t="s">
        <v>101</v>
      </c>
      <c r="L2271" s="3" t="s">
        <v>95</v>
      </c>
      <c r="M2271" t="b">
        <v>1</v>
      </c>
      <c r="N2271" s="3" t="s">
        <v>84</v>
      </c>
      <c r="O2271" s="3" t="s">
        <v>92</v>
      </c>
      <c r="P2271" s="3" t="s">
        <v>92</v>
      </c>
      <c r="Q2271" s="3" t="s">
        <v>36</v>
      </c>
      <c r="R2271" s="3" t="s">
        <v>74</v>
      </c>
      <c r="S2271" s="3"/>
      <c r="T2271" s="2">
        <v>4024</v>
      </c>
      <c r="U2271" s="3" t="s">
        <v>95</v>
      </c>
      <c r="V2271" s="3"/>
      <c r="W2271" s="3" t="s">
        <v>39</v>
      </c>
      <c r="X2271" s="3" t="s">
        <v>40</v>
      </c>
      <c r="Y2271" s="3"/>
      <c r="Z2271" s="3">
        <v>4232</v>
      </c>
      <c r="AA2271" s="3" t="s">
        <v>316</v>
      </c>
    </row>
    <row r="2272" spans="1:27" x14ac:dyDescent="0.2">
      <c r="A2272" s="5">
        <v>5121</v>
      </c>
      <c r="C2272" s="3" t="s">
        <v>3915</v>
      </c>
      <c r="D2272" s="3" t="s">
        <v>3916</v>
      </c>
      <c r="E2272" s="3" t="s">
        <v>78</v>
      </c>
      <c r="F2272" s="3" t="s">
        <v>273</v>
      </c>
      <c r="G2272" s="3" t="s">
        <v>100</v>
      </c>
      <c r="H2272" s="3" t="s">
        <v>32</v>
      </c>
      <c r="I2272" s="3" t="s">
        <v>100</v>
      </c>
      <c r="J2272" s="3" t="s">
        <v>48</v>
      </c>
      <c r="K2272" s="3" t="s">
        <v>101</v>
      </c>
      <c r="L2272" s="3" t="s">
        <v>95</v>
      </c>
      <c r="M2272" t="b">
        <v>1</v>
      </c>
      <c r="N2272" s="3" t="s">
        <v>84</v>
      </c>
      <c r="O2272" s="3" t="s">
        <v>273</v>
      </c>
      <c r="P2272" s="3" t="s">
        <v>868</v>
      </c>
      <c r="Q2272" s="3" t="s">
        <v>116</v>
      </c>
      <c r="R2272" s="3" t="s">
        <v>1665</v>
      </c>
      <c r="S2272" s="3"/>
      <c r="T2272" s="2"/>
      <c r="U2272" s="3" t="s">
        <v>95</v>
      </c>
      <c r="V2272" s="3"/>
      <c r="W2272" s="3" t="s">
        <v>39</v>
      </c>
      <c r="X2272" s="3" t="s">
        <v>40</v>
      </c>
      <c r="Y2272" s="3"/>
      <c r="Z2272" s="3">
        <v>4399</v>
      </c>
      <c r="AA2272" s="3" t="s">
        <v>41</v>
      </c>
    </row>
    <row r="2273" spans="1:27" x14ac:dyDescent="0.2">
      <c r="A2273" s="5">
        <v>5122</v>
      </c>
      <c r="C2273" s="3" t="s">
        <v>3917</v>
      </c>
      <c r="D2273" s="3" t="s">
        <v>3918</v>
      </c>
      <c r="E2273" s="3" t="s">
        <v>91</v>
      </c>
      <c r="F2273" s="3" t="s">
        <v>92</v>
      </c>
      <c r="G2273" s="3" t="s">
        <v>100</v>
      </c>
      <c r="H2273" s="3" t="s">
        <v>32</v>
      </c>
      <c r="I2273" s="3" t="s">
        <v>100</v>
      </c>
      <c r="J2273" s="3" t="s">
        <v>48</v>
      </c>
      <c r="K2273" s="3" t="s">
        <v>101</v>
      </c>
      <c r="L2273" s="3" t="s">
        <v>95</v>
      </c>
      <c r="M2273" t="b">
        <v>1</v>
      </c>
      <c r="N2273" s="3" t="s">
        <v>84</v>
      </c>
      <c r="O2273" s="3" t="s">
        <v>92</v>
      </c>
      <c r="P2273" s="3" t="s">
        <v>92</v>
      </c>
      <c r="Q2273" s="3" t="s">
        <v>36</v>
      </c>
      <c r="R2273" s="3" t="s">
        <v>74</v>
      </c>
      <c r="S2273" s="3" t="s">
        <v>3311</v>
      </c>
      <c r="T2273" s="2"/>
      <c r="U2273" s="3" t="s">
        <v>95</v>
      </c>
      <c r="V2273" s="3" t="s">
        <v>3312</v>
      </c>
      <c r="W2273" s="3" t="s">
        <v>39</v>
      </c>
      <c r="X2273" s="3" t="s">
        <v>40</v>
      </c>
      <c r="Y2273" s="3"/>
      <c r="Z2273" s="3">
        <v>4833</v>
      </c>
      <c r="AA2273" s="3" t="s">
        <v>41</v>
      </c>
    </row>
    <row r="2274" spans="1:27" x14ac:dyDescent="0.2">
      <c r="A2274" s="5">
        <v>5123</v>
      </c>
      <c r="C2274" s="3" t="s">
        <v>3919</v>
      </c>
      <c r="D2274" s="3" t="s">
        <v>3920</v>
      </c>
      <c r="E2274" s="3" t="s">
        <v>78</v>
      </c>
      <c r="F2274" s="3" t="s">
        <v>273</v>
      </c>
      <c r="G2274" s="3" t="s">
        <v>100</v>
      </c>
      <c r="H2274" s="3" t="s">
        <v>32</v>
      </c>
      <c r="I2274" s="3" t="s">
        <v>100</v>
      </c>
      <c r="J2274" s="3" t="s">
        <v>48</v>
      </c>
      <c r="K2274" s="3" t="s">
        <v>101</v>
      </c>
      <c r="L2274" s="3" t="s">
        <v>95</v>
      </c>
      <c r="M2274" t="b">
        <v>1</v>
      </c>
      <c r="N2274" s="3" t="s">
        <v>84</v>
      </c>
      <c r="O2274" s="3" t="s">
        <v>273</v>
      </c>
      <c r="P2274" s="3" t="s">
        <v>868</v>
      </c>
      <c r="Q2274" s="3" t="s">
        <v>116</v>
      </c>
      <c r="R2274" s="3" t="s">
        <v>1665</v>
      </c>
      <c r="S2274" s="3"/>
      <c r="T2274" s="2"/>
      <c r="U2274" s="3" t="s">
        <v>95</v>
      </c>
      <c r="V2274" s="3"/>
      <c r="W2274" s="3" t="s">
        <v>39</v>
      </c>
      <c r="X2274" s="3" t="s">
        <v>40</v>
      </c>
      <c r="Y2274" s="3"/>
      <c r="Z2274" s="3">
        <v>4864</v>
      </c>
      <c r="AA2274" s="3" t="s">
        <v>41</v>
      </c>
    </row>
    <row r="2275" spans="1:27" x14ac:dyDescent="0.2">
      <c r="A2275" s="5">
        <v>5124</v>
      </c>
      <c r="C2275" s="3" t="s">
        <v>3921</v>
      </c>
      <c r="D2275" s="3" t="s">
        <v>3922</v>
      </c>
      <c r="E2275" s="3" t="s">
        <v>123</v>
      </c>
      <c r="F2275" s="3" t="s">
        <v>124</v>
      </c>
      <c r="G2275" s="3" t="s">
        <v>113</v>
      </c>
      <c r="H2275" s="3" t="s">
        <v>32</v>
      </c>
      <c r="I2275" s="3" t="s">
        <v>113</v>
      </c>
      <c r="J2275" s="3" t="s">
        <v>48</v>
      </c>
      <c r="K2275" s="3" t="s">
        <v>114</v>
      </c>
      <c r="L2275" s="3" t="s">
        <v>115</v>
      </c>
      <c r="M2275" t="b">
        <v>1</v>
      </c>
      <c r="N2275" s="3" t="s">
        <v>73</v>
      </c>
      <c r="O2275" s="3" t="s">
        <v>124</v>
      </c>
      <c r="P2275" s="3" t="s">
        <v>124</v>
      </c>
      <c r="Q2275" s="3" t="s">
        <v>36</v>
      </c>
      <c r="R2275" s="3" t="s">
        <v>74</v>
      </c>
      <c r="S2275" s="3"/>
      <c r="T2275" s="2"/>
      <c r="U2275" s="3" t="s">
        <v>115</v>
      </c>
      <c r="V2275" s="3"/>
      <c r="W2275" s="3" t="s">
        <v>39</v>
      </c>
      <c r="X2275" s="3" t="s">
        <v>40</v>
      </c>
      <c r="Y2275" s="3"/>
      <c r="Z2275" s="3"/>
      <c r="AA2275" s="3" t="s">
        <v>41</v>
      </c>
    </row>
    <row r="2276" spans="1:27" x14ac:dyDescent="0.2">
      <c r="A2276" s="5">
        <v>5125</v>
      </c>
      <c r="C2276" s="3" t="s">
        <v>3923</v>
      </c>
      <c r="D2276" s="3" t="s">
        <v>3924</v>
      </c>
      <c r="E2276" s="3" t="s">
        <v>123</v>
      </c>
      <c r="F2276" s="3" t="s">
        <v>124</v>
      </c>
      <c r="G2276" s="3" t="s">
        <v>113</v>
      </c>
      <c r="H2276" s="3" t="s">
        <v>32</v>
      </c>
      <c r="I2276" s="3" t="s">
        <v>113</v>
      </c>
      <c r="J2276" s="3" t="s">
        <v>48</v>
      </c>
      <c r="K2276" s="3" t="s">
        <v>114</v>
      </c>
      <c r="L2276" s="3" t="s">
        <v>115</v>
      </c>
      <c r="M2276" t="b">
        <v>1</v>
      </c>
      <c r="N2276" s="3" t="s">
        <v>73</v>
      </c>
      <c r="O2276" s="3" t="s">
        <v>124</v>
      </c>
      <c r="P2276" s="3" t="s">
        <v>124</v>
      </c>
      <c r="Q2276" s="3" t="s">
        <v>36</v>
      </c>
      <c r="R2276" s="3" t="s">
        <v>74</v>
      </c>
      <c r="S2276" s="3"/>
      <c r="T2276" s="2"/>
      <c r="U2276" s="3" t="s">
        <v>115</v>
      </c>
      <c r="V2276" s="3"/>
      <c r="W2276" s="3" t="s">
        <v>39</v>
      </c>
      <c r="X2276" s="3" t="s">
        <v>40</v>
      </c>
      <c r="Y2276" s="3"/>
      <c r="Z2276" s="3"/>
      <c r="AA2276" s="3" t="s">
        <v>41</v>
      </c>
    </row>
    <row r="2277" spans="1:27" x14ac:dyDescent="0.2">
      <c r="A2277" s="5">
        <v>5126</v>
      </c>
      <c r="C2277" s="3"/>
      <c r="D2277" s="3" t="s">
        <v>3925</v>
      </c>
      <c r="E2277" s="3" t="s">
        <v>123</v>
      </c>
      <c r="F2277" s="3" t="s">
        <v>124</v>
      </c>
      <c r="G2277" s="3" t="s">
        <v>113</v>
      </c>
      <c r="H2277" s="3" t="s">
        <v>32</v>
      </c>
      <c r="I2277" s="3" t="s">
        <v>113</v>
      </c>
      <c r="J2277" s="3" t="s">
        <v>48</v>
      </c>
      <c r="K2277" s="3" t="s">
        <v>114</v>
      </c>
      <c r="L2277" s="3" t="s">
        <v>115</v>
      </c>
      <c r="M2277" t="b">
        <v>1</v>
      </c>
      <c r="N2277" s="3" t="s">
        <v>73</v>
      </c>
      <c r="O2277" s="3" t="s">
        <v>124</v>
      </c>
      <c r="P2277" s="3" t="s">
        <v>124</v>
      </c>
      <c r="Q2277" s="3" t="s">
        <v>36</v>
      </c>
      <c r="R2277" s="3" t="s">
        <v>74</v>
      </c>
      <c r="S2277" s="3"/>
      <c r="T2277" s="2"/>
      <c r="U2277" s="3" t="s">
        <v>115</v>
      </c>
      <c r="V2277" s="3"/>
      <c r="W2277" s="3" t="s">
        <v>39</v>
      </c>
      <c r="X2277" s="3" t="s">
        <v>40</v>
      </c>
      <c r="Y2277" s="3"/>
      <c r="Z2277" s="3">
        <v>4472</v>
      </c>
      <c r="AA2277" s="3" t="s">
        <v>221</v>
      </c>
    </row>
    <row r="2278" spans="1:27" x14ac:dyDescent="0.2">
      <c r="A2278" s="5">
        <v>5127</v>
      </c>
      <c r="C2278" s="3" t="s">
        <v>3926</v>
      </c>
      <c r="D2278" s="3" t="s">
        <v>3927</v>
      </c>
      <c r="E2278" s="3" t="s">
        <v>123</v>
      </c>
      <c r="F2278" s="3" t="s">
        <v>124</v>
      </c>
      <c r="G2278" s="3" t="s">
        <v>113</v>
      </c>
      <c r="H2278" s="3" t="s">
        <v>32</v>
      </c>
      <c r="I2278" s="3" t="s">
        <v>113</v>
      </c>
      <c r="J2278" s="3" t="s">
        <v>48</v>
      </c>
      <c r="K2278" s="3" t="s">
        <v>114</v>
      </c>
      <c r="L2278" s="3" t="s">
        <v>115</v>
      </c>
      <c r="M2278" t="b">
        <v>1</v>
      </c>
      <c r="N2278" s="3" t="s">
        <v>73</v>
      </c>
      <c r="O2278" s="3" t="s">
        <v>124</v>
      </c>
      <c r="P2278" s="3" t="s">
        <v>124</v>
      </c>
      <c r="Q2278" s="3" t="s">
        <v>36</v>
      </c>
      <c r="R2278" s="3" t="s">
        <v>74</v>
      </c>
      <c r="S2278" s="3"/>
      <c r="T2278" s="2"/>
      <c r="U2278" s="3" t="s">
        <v>115</v>
      </c>
      <c r="V2278" s="3"/>
      <c r="W2278" s="3" t="s">
        <v>39</v>
      </c>
      <c r="X2278" s="3" t="s">
        <v>40</v>
      </c>
      <c r="Y2278" s="3"/>
      <c r="Z2278" s="3"/>
      <c r="AA2278" s="3" t="s">
        <v>41</v>
      </c>
    </row>
    <row r="2279" spans="1:27" x14ac:dyDescent="0.2">
      <c r="A2279" s="5">
        <v>5128</v>
      </c>
      <c r="C2279" s="3" t="s">
        <v>3928</v>
      </c>
      <c r="D2279" s="3" t="s">
        <v>3929</v>
      </c>
      <c r="E2279" s="3" t="s">
        <v>123</v>
      </c>
      <c r="F2279" s="3" t="s">
        <v>124</v>
      </c>
      <c r="G2279" s="3" t="s">
        <v>113</v>
      </c>
      <c r="H2279" s="3" t="s">
        <v>32</v>
      </c>
      <c r="I2279" s="3" t="s">
        <v>113</v>
      </c>
      <c r="J2279" s="3" t="s">
        <v>48</v>
      </c>
      <c r="K2279" s="3" t="s">
        <v>114</v>
      </c>
      <c r="L2279" s="3" t="s">
        <v>115</v>
      </c>
      <c r="M2279" t="b">
        <v>1</v>
      </c>
      <c r="N2279" s="3" t="s">
        <v>73</v>
      </c>
      <c r="O2279" s="3" t="s">
        <v>124</v>
      </c>
      <c r="P2279" s="3" t="s">
        <v>124</v>
      </c>
      <c r="Q2279" s="3" t="s">
        <v>36</v>
      </c>
      <c r="R2279" s="3" t="s">
        <v>74</v>
      </c>
      <c r="S2279" s="3"/>
      <c r="T2279" s="2"/>
      <c r="U2279" s="3" t="s">
        <v>115</v>
      </c>
      <c r="V2279" s="3"/>
      <c r="W2279" s="3" t="s">
        <v>39</v>
      </c>
      <c r="X2279" s="3" t="s">
        <v>40</v>
      </c>
      <c r="Y2279" s="3"/>
      <c r="Z2279" s="3"/>
      <c r="AA2279" s="3" t="s">
        <v>41</v>
      </c>
    </row>
    <row r="2280" spans="1:27" x14ac:dyDescent="0.2">
      <c r="A2280" s="5">
        <v>5129</v>
      </c>
      <c r="C2280" s="3" t="s">
        <v>3930</v>
      </c>
      <c r="D2280" s="3" t="s">
        <v>3931</v>
      </c>
      <c r="E2280" s="3" t="s">
        <v>123</v>
      </c>
      <c r="F2280" s="3" t="s">
        <v>124</v>
      </c>
      <c r="G2280" s="3" t="s">
        <v>113</v>
      </c>
      <c r="H2280" s="3" t="s">
        <v>32</v>
      </c>
      <c r="I2280" s="3" t="s">
        <v>113</v>
      </c>
      <c r="J2280" s="3" t="s">
        <v>48</v>
      </c>
      <c r="K2280" s="3" t="s">
        <v>114</v>
      </c>
      <c r="L2280" s="3" t="s">
        <v>115</v>
      </c>
      <c r="M2280" t="b">
        <v>1</v>
      </c>
      <c r="N2280" s="3" t="s">
        <v>73</v>
      </c>
      <c r="O2280" s="3" t="s">
        <v>124</v>
      </c>
      <c r="P2280" s="3" t="s">
        <v>124</v>
      </c>
      <c r="Q2280" s="3" t="s">
        <v>36</v>
      </c>
      <c r="R2280" s="3" t="s">
        <v>74</v>
      </c>
      <c r="S2280" s="3"/>
      <c r="T2280" s="2"/>
      <c r="U2280" s="3" t="s">
        <v>115</v>
      </c>
      <c r="V2280" s="3"/>
      <c r="W2280" s="3" t="s">
        <v>39</v>
      </c>
      <c r="X2280" s="3" t="s">
        <v>40</v>
      </c>
      <c r="Y2280" s="3"/>
      <c r="Z2280" s="3"/>
      <c r="AA2280" s="3" t="s">
        <v>41</v>
      </c>
    </row>
    <row r="2281" spans="1:27" x14ac:dyDescent="0.2">
      <c r="A2281" s="5">
        <v>5130</v>
      </c>
      <c r="B2281">
        <v>43217</v>
      </c>
      <c r="C2281" s="3" t="s">
        <v>3932</v>
      </c>
      <c r="D2281" s="3" t="s">
        <v>3933</v>
      </c>
      <c r="E2281" s="3" t="s">
        <v>123</v>
      </c>
      <c r="F2281" s="3" t="s">
        <v>124</v>
      </c>
      <c r="G2281" s="3" t="s">
        <v>113</v>
      </c>
      <c r="H2281" s="3" t="s">
        <v>32</v>
      </c>
      <c r="I2281" s="3" t="s">
        <v>113</v>
      </c>
      <c r="J2281" s="3" t="s">
        <v>48</v>
      </c>
      <c r="K2281" s="3" t="s">
        <v>114</v>
      </c>
      <c r="L2281" s="3" t="s">
        <v>115</v>
      </c>
      <c r="M2281" t="b">
        <v>0</v>
      </c>
      <c r="N2281" s="3" t="s">
        <v>73</v>
      </c>
      <c r="O2281" s="3" t="s">
        <v>124</v>
      </c>
      <c r="P2281" s="3" t="s">
        <v>124</v>
      </c>
      <c r="Q2281" s="3" t="s">
        <v>36</v>
      </c>
      <c r="R2281" s="3" t="s">
        <v>74</v>
      </c>
      <c r="S2281" s="3"/>
      <c r="T2281" s="2">
        <v>3000</v>
      </c>
      <c r="U2281" s="3" t="s">
        <v>115</v>
      </c>
      <c r="V2281" s="3"/>
      <c r="W2281" s="3" t="s">
        <v>39</v>
      </c>
      <c r="X2281" s="3" t="s">
        <v>40</v>
      </c>
      <c r="Y2281" s="3"/>
      <c r="Z2281" s="3">
        <v>4601</v>
      </c>
      <c r="AA2281" s="3" t="s">
        <v>221</v>
      </c>
    </row>
    <row r="2282" spans="1:27" x14ac:dyDescent="0.2">
      <c r="A2282" s="5">
        <v>5131</v>
      </c>
      <c r="C2282" s="3" t="s">
        <v>3934</v>
      </c>
      <c r="D2282" s="3" t="s">
        <v>3935</v>
      </c>
      <c r="E2282" s="3" t="s">
        <v>123</v>
      </c>
      <c r="F2282" s="3" t="s">
        <v>124</v>
      </c>
      <c r="G2282" s="3" t="s">
        <v>113</v>
      </c>
      <c r="H2282" s="3" t="s">
        <v>32</v>
      </c>
      <c r="I2282" s="3" t="s">
        <v>113</v>
      </c>
      <c r="J2282" s="3" t="s">
        <v>48</v>
      </c>
      <c r="K2282" s="3" t="s">
        <v>114</v>
      </c>
      <c r="L2282" s="3" t="s">
        <v>115</v>
      </c>
      <c r="M2282" t="b">
        <v>1</v>
      </c>
      <c r="N2282" s="3" t="s">
        <v>73</v>
      </c>
      <c r="O2282" s="3" t="s">
        <v>124</v>
      </c>
      <c r="P2282" s="3" t="s">
        <v>124</v>
      </c>
      <c r="Q2282" s="3" t="s">
        <v>36</v>
      </c>
      <c r="R2282" s="3" t="s">
        <v>74</v>
      </c>
      <c r="S2282" s="3"/>
      <c r="T2282" s="2"/>
      <c r="U2282" s="3" t="s">
        <v>115</v>
      </c>
      <c r="V2282" s="3"/>
      <c r="W2282" s="3" t="s">
        <v>39</v>
      </c>
      <c r="X2282" s="3" t="s">
        <v>40</v>
      </c>
      <c r="Y2282" s="3"/>
      <c r="Z2282" s="3"/>
      <c r="AA2282" s="3" t="s">
        <v>41</v>
      </c>
    </row>
    <row r="2283" spans="1:27" x14ac:dyDescent="0.2">
      <c r="A2283" s="5">
        <v>5132</v>
      </c>
      <c r="C2283" s="3"/>
      <c r="D2283" s="3" t="s">
        <v>3936</v>
      </c>
      <c r="E2283" s="3" t="s">
        <v>123</v>
      </c>
      <c r="F2283" s="3" t="s">
        <v>124</v>
      </c>
      <c r="G2283" s="3" t="s">
        <v>113</v>
      </c>
      <c r="H2283" s="3" t="s">
        <v>32</v>
      </c>
      <c r="I2283" s="3" t="s">
        <v>113</v>
      </c>
      <c r="J2283" s="3" t="s">
        <v>48</v>
      </c>
      <c r="K2283" s="3" t="s">
        <v>114</v>
      </c>
      <c r="L2283" s="3" t="s">
        <v>115</v>
      </c>
      <c r="M2283" t="b">
        <v>1</v>
      </c>
      <c r="N2283" s="3" t="s">
        <v>73</v>
      </c>
      <c r="O2283" s="3" t="s">
        <v>124</v>
      </c>
      <c r="P2283" s="3" t="s">
        <v>124</v>
      </c>
      <c r="Q2283" s="3" t="s">
        <v>36</v>
      </c>
      <c r="R2283" s="3" t="s">
        <v>74</v>
      </c>
      <c r="S2283" s="3"/>
      <c r="T2283" s="2"/>
      <c r="U2283" s="3" t="s">
        <v>115</v>
      </c>
      <c r="V2283" s="3"/>
      <c r="W2283" s="3" t="s">
        <v>39</v>
      </c>
      <c r="X2283" s="3" t="s">
        <v>40</v>
      </c>
      <c r="Y2283" s="3"/>
      <c r="Z2283" s="3"/>
      <c r="AA2283" s="3" t="s">
        <v>41</v>
      </c>
    </row>
    <row r="2284" spans="1:27" x14ac:dyDescent="0.2">
      <c r="A2284" s="5">
        <v>5133</v>
      </c>
      <c r="C2284" s="3" t="s">
        <v>3937</v>
      </c>
      <c r="D2284" s="3" t="s">
        <v>3938</v>
      </c>
      <c r="E2284" s="3" t="s">
        <v>123</v>
      </c>
      <c r="F2284" s="3" t="s">
        <v>124</v>
      </c>
      <c r="G2284" s="3" t="s">
        <v>113</v>
      </c>
      <c r="H2284" s="3" t="s">
        <v>32</v>
      </c>
      <c r="I2284" s="3" t="s">
        <v>113</v>
      </c>
      <c r="J2284" s="3" t="s">
        <v>48</v>
      </c>
      <c r="K2284" s="3" t="s">
        <v>114</v>
      </c>
      <c r="L2284" s="3" t="s">
        <v>115</v>
      </c>
      <c r="M2284" t="b">
        <v>0</v>
      </c>
      <c r="N2284" s="3" t="s">
        <v>73</v>
      </c>
      <c r="O2284" s="3" t="s">
        <v>124</v>
      </c>
      <c r="P2284" s="3" t="s">
        <v>124</v>
      </c>
      <c r="Q2284" s="3" t="s">
        <v>36</v>
      </c>
      <c r="R2284" s="3" t="s">
        <v>74</v>
      </c>
      <c r="S2284" s="3"/>
      <c r="T2284" s="2"/>
      <c r="U2284" s="3" t="s">
        <v>115</v>
      </c>
      <c r="V2284" s="3"/>
      <c r="W2284" s="3" t="s">
        <v>39</v>
      </c>
      <c r="X2284" s="3" t="s">
        <v>40</v>
      </c>
      <c r="Y2284" s="3"/>
      <c r="Z2284" s="3">
        <v>4426</v>
      </c>
      <c r="AA2284" s="3" t="s">
        <v>316</v>
      </c>
    </row>
    <row r="2285" spans="1:27" x14ac:dyDescent="0.2">
      <c r="A2285" s="5">
        <v>5134</v>
      </c>
      <c r="C2285" s="3" t="s">
        <v>3939</v>
      </c>
      <c r="D2285" s="3" t="s">
        <v>3940</v>
      </c>
      <c r="E2285" s="3" t="s">
        <v>123</v>
      </c>
      <c r="F2285" s="3" t="s">
        <v>124</v>
      </c>
      <c r="G2285" s="3" t="s">
        <v>113</v>
      </c>
      <c r="H2285" s="3" t="s">
        <v>32</v>
      </c>
      <c r="I2285" s="3" t="s">
        <v>113</v>
      </c>
      <c r="J2285" s="3" t="s">
        <v>48</v>
      </c>
      <c r="K2285" s="3" t="s">
        <v>114</v>
      </c>
      <c r="L2285" s="3" t="s">
        <v>115</v>
      </c>
      <c r="M2285" t="b">
        <v>1</v>
      </c>
      <c r="N2285" s="3" t="s">
        <v>73</v>
      </c>
      <c r="O2285" s="3" t="s">
        <v>124</v>
      </c>
      <c r="P2285" s="3" t="s">
        <v>124</v>
      </c>
      <c r="Q2285" s="3" t="s">
        <v>36</v>
      </c>
      <c r="R2285" s="3" t="s">
        <v>74</v>
      </c>
      <c r="S2285" s="3"/>
      <c r="T2285" s="2"/>
      <c r="U2285" s="3" t="s">
        <v>115</v>
      </c>
      <c r="V2285" s="3"/>
      <c r="W2285" s="3" t="s">
        <v>39</v>
      </c>
      <c r="X2285" s="3" t="s">
        <v>40</v>
      </c>
      <c r="Y2285" s="3"/>
      <c r="Z2285" s="3">
        <v>2567</v>
      </c>
      <c r="AA2285" s="3" t="s">
        <v>41</v>
      </c>
    </row>
    <row r="2286" spans="1:27" x14ac:dyDescent="0.2">
      <c r="A2286" s="5">
        <v>5135</v>
      </c>
      <c r="C2286" s="3" t="s">
        <v>3941</v>
      </c>
      <c r="D2286" s="3" t="s">
        <v>3942</v>
      </c>
      <c r="E2286" s="3" t="s">
        <v>123</v>
      </c>
      <c r="F2286" s="3" t="s">
        <v>124</v>
      </c>
      <c r="G2286" s="3" t="s">
        <v>113</v>
      </c>
      <c r="H2286" s="3" t="s">
        <v>32</v>
      </c>
      <c r="I2286" s="3" t="s">
        <v>113</v>
      </c>
      <c r="J2286" s="3" t="s">
        <v>48</v>
      </c>
      <c r="K2286" s="3" t="s">
        <v>114</v>
      </c>
      <c r="L2286" s="3" t="s">
        <v>115</v>
      </c>
      <c r="M2286" t="b">
        <v>0</v>
      </c>
      <c r="N2286" s="3" t="s">
        <v>73</v>
      </c>
      <c r="O2286" s="3" t="s">
        <v>124</v>
      </c>
      <c r="P2286" s="3" t="s">
        <v>124</v>
      </c>
      <c r="Q2286" s="3" t="s">
        <v>36</v>
      </c>
      <c r="R2286" s="3" t="s">
        <v>74</v>
      </c>
      <c r="S2286" s="3"/>
      <c r="T2286" s="2"/>
      <c r="U2286" s="3" t="s">
        <v>115</v>
      </c>
      <c r="V2286" s="3"/>
      <c r="W2286" s="3" t="s">
        <v>39</v>
      </c>
      <c r="X2286" s="3" t="s">
        <v>40</v>
      </c>
      <c r="Y2286" s="3"/>
      <c r="Z2286" s="3">
        <v>2569</v>
      </c>
      <c r="AA2286" s="3" t="s">
        <v>221</v>
      </c>
    </row>
    <row r="2287" spans="1:27" x14ac:dyDescent="0.2">
      <c r="A2287" s="5">
        <v>5136</v>
      </c>
      <c r="C2287" s="3" t="s">
        <v>3943</v>
      </c>
      <c r="D2287" s="3" t="s">
        <v>3944</v>
      </c>
      <c r="E2287" s="3" t="s">
        <v>123</v>
      </c>
      <c r="F2287" s="3" t="s">
        <v>124</v>
      </c>
      <c r="G2287" s="3" t="s">
        <v>113</v>
      </c>
      <c r="H2287" s="3" t="s">
        <v>32</v>
      </c>
      <c r="I2287" s="3" t="s">
        <v>113</v>
      </c>
      <c r="J2287" s="3" t="s">
        <v>48</v>
      </c>
      <c r="K2287" s="3" t="s">
        <v>114</v>
      </c>
      <c r="L2287" s="3" t="s">
        <v>115</v>
      </c>
      <c r="M2287" t="b">
        <v>1</v>
      </c>
      <c r="N2287" s="3" t="s">
        <v>73</v>
      </c>
      <c r="O2287" s="3" t="s">
        <v>124</v>
      </c>
      <c r="P2287" s="3" t="s">
        <v>124</v>
      </c>
      <c r="Q2287" s="3" t="s">
        <v>36</v>
      </c>
      <c r="R2287" s="3" t="s">
        <v>74</v>
      </c>
      <c r="S2287" s="3"/>
      <c r="T2287" s="2"/>
      <c r="U2287" s="3" t="s">
        <v>115</v>
      </c>
      <c r="V2287" s="3"/>
      <c r="W2287" s="3" t="s">
        <v>39</v>
      </c>
      <c r="X2287" s="3" t="s">
        <v>40</v>
      </c>
      <c r="Y2287" s="3"/>
      <c r="Z2287" s="3">
        <v>2570</v>
      </c>
      <c r="AA2287" s="3" t="s">
        <v>41</v>
      </c>
    </row>
    <row r="2288" spans="1:27" x14ac:dyDescent="0.2">
      <c r="A2288" s="5">
        <v>5137</v>
      </c>
      <c r="C2288" s="3" t="s">
        <v>3945</v>
      </c>
      <c r="D2288" s="3" t="s">
        <v>3029</v>
      </c>
      <c r="E2288" s="3" t="s">
        <v>123</v>
      </c>
      <c r="F2288" s="3" t="s">
        <v>124</v>
      </c>
      <c r="G2288" s="3" t="s">
        <v>113</v>
      </c>
      <c r="H2288" s="3" t="s">
        <v>32</v>
      </c>
      <c r="I2288" s="3" t="s">
        <v>113</v>
      </c>
      <c r="J2288" s="3" t="s">
        <v>48</v>
      </c>
      <c r="K2288" s="3" t="s">
        <v>114</v>
      </c>
      <c r="L2288" s="3" t="s">
        <v>115</v>
      </c>
      <c r="M2288" t="b">
        <v>1</v>
      </c>
      <c r="N2288" s="3" t="s">
        <v>73</v>
      </c>
      <c r="O2288" s="3" t="s">
        <v>124</v>
      </c>
      <c r="P2288" s="3" t="s">
        <v>124</v>
      </c>
      <c r="Q2288" s="3" t="s">
        <v>36</v>
      </c>
      <c r="R2288" s="3" t="s">
        <v>74</v>
      </c>
      <c r="S2288" s="3"/>
      <c r="T2288" s="2"/>
      <c r="U2288" s="3" t="s">
        <v>115</v>
      </c>
      <c r="V2288" s="3"/>
      <c r="W2288" s="3" t="s">
        <v>39</v>
      </c>
      <c r="X2288" s="3" t="s">
        <v>40</v>
      </c>
      <c r="Y2288" s="3"/>
      <c r="Z2288" s="3">
        <v>2649</v>
      </c>
      <c r="AA2288" s="3" t="s">
        <v>41</v>
      </c>
    </row>
    <row r="2289" spans="1:27" x14ac:dyDescent="0.2">
      <c r="A2289" s="5">
        <v>5138</v>
      </c>
      <c r="C2289" s="3" t="s">
        <v>3946</v>
      </c>
      <c r="D2289" s="3" t="s">
        <v>3947</v>
      </c>
      <c r="E2289" s="3" t="s">
        <v>123</v>
      </c>
      <c r="F2289" s="3" t="s">
        <v>124</v>
      </c>
      <c r="G2289" s="3" t="s">
        <v>113</v>
      </c>
      <c r="H2289" s="3" t="s">
        <v>32</v>
      </c>
      <c r="I2289" s="3" t="s">
        <v>113</v>
      </c>
      <c r="J2289" s="3" t="s">
        <v>48</v>
      </c>
      <c r="K2289" s="3" t="s">
        <v>114</v>
      </c>
      <c r="L2289" s="3" t="s">
        <v>115</v>
      </c>
      <c r="M2289" t="b">
        <v>1</v>
      </c>
      <c r="N2289" s="3" t="s">
        <v>73</v>
      </c>
      <c r="O2289" s="3" t="s">
        <v>124</v>
      </c>
      <c r="P2289" s="3" t="s">
        <v>124</v>
      </c>
      <c r="Q2289" s="3" t="s">
        <v>36</v>
      </c>
      <c r="R2289" s="3" t="s">
        <v>74</v>
      </c>
      <c r="S2289" s="3"/>
      <c r="T2289" s="2"/>
      <c r="U2289" s="3" t="s">
        <v>115</v>
      </c>
      <c r="V2289" s="3"/>
      <c r="W2289" s="3" t="s">
        <v>39</v>
      </c>
      <c r="X2289" s="3" t="s">
        <v>40</v>
      </c>
      <c r="Y2289" s="3"/>
      <c r="Z2289" s="3">
        <v>2650</v>
      </c>
      <c r="AA2289" s="3" t="s">
        <v>41</v>
      </c>
    </row>
    <row r="2290" spans="1:27" x14ac:dyDescent="0.2">
      <c r="A2290" s="5">
        <v>5139</v>
      </c>
      <c r="C2290" s="3" t="s">
        <v>3948</v>
      </c>
      <c r="D2290" s="3" t="s">
        <v>3949</v>
      </c>
      <c r="E2290" s="3" t="s">
        <v>123</v>
      </c>
      <c r="F2290" s="3" t="s">
        <v>124</v>
      </c>
      <c r="G2290" s="3" t="s">
        <v>113</v>
      </c>
      <c r="H2290" s="3" t="s">
        <v>32</v>
      </c>
      <c r="I2290" s="3" t="s">
        <v>113</v>
      </c>
      <c r="J2290" s="3" t="s">
        <v>48</v>
      </c>
      <c r="K2290" s="3" t="s">
        <v>114</v>
      </c>
      <c r="L2290" s="3" t="s">
        <v>115</v>
      </c>
      <c r="M2290" t="b">
        <v>1</v>
      </c>
      <c r="N2290" s="3" t="s">
        <v>73</v>
      </c>
      <c r="O2290" s="3" t="s">
        <v>124</v>
      </c>
      <c r="P2290" s="3" t="s">
        <v>124</v>
      </c>
      <c r="Q2290" s="3" t="s">
        <v>36</v>
      </c>
      <c r="R2290" s="3" t="s">
        <v>74</v>
      </c>
      <c r="S2290" s="3"/>
      <c r="T2290" s="2"/>
      <c r="U2290" s="3" t="s">
        <v>115</v>
      </c>
      <c r="V2290" s="3"/>
      <c r="W2290" s="3" t="s">
        <v>39</v>
      </c>
      <c r="X2290" s="3" t="s">
        <v>40</v>
      </c>
      <c r="Y2290" s="3"/>
      <c r="Z2290" s="3">
        <v>2653</v>
      </c>
      <c r="AA2290" s="3" t="s">
        <v>41</v>
      </c>
    </row>
    <row r="2291" spans="1:27" x14ac:dyDescent="0.2">
      <c r="A2291" s="5">
        <v>5140</v>
      </c>
      <c r="C2291" s="3" t="s">
        <v>3950</v>
      </c>
      <c r="D2291" s="3" t="s">
        <v>3951</v>
      </c>
      <c r="E2291" s="3" t="s">
        <v>123</v>
      </c>
      <c r="F2291" s="3" t="s">
        <v>124</v>
      </c>
      <c r="G2291" s="3" t="s">
        <v>113</v>
      </c>
      <c r="H2291" s="3" t="s">
        <v>32</v>
      </c>
      <c r="I2291" s="3" t="s">
        <v>113</v>
      </c>
      <c r="J2291" s="3" t="s">
        <v>48</v>
      </c>
      <c r="K2291" s="3" t="s">
        <v>114</v>
      </c>
      <c r="L2291" s="3" t="s">
        <v>115</v>
      </c>
      <c r="M2291" t="b">
        <v>1</v>
      </c>
      <c r="N2291" s="3" t="s">
        <v>73</v>
      </c>
      <c r="O2291" s="3" t="s">
        <v>124</v>
      </c>
      <c r="P2291" s="3" t="s">
        <v>124</v>
      </c>
      <c r="Q2291" s="3" t="s">
        <v>36</v>
      </c>
      <c r="R2291" s="3" t="s">
        <v>74</v>
      </c>
      <c r="S2291" s="3"/>
      <c r="T2291" s="2"/>
      <c r="U2291" s="3" t="s">
        <v>115</v>
      </c>
      <c r="V2291" s="3"/>
      <c r="W2291" s="3" t="s">
        <v>39</v>
      </c>
      <c r="X2291" s="3" t="s">
        <v>40</v>
      </c>
      <c r="Y2291" s="3"/>
      <c r="Z2291" s="3">
        <v>2655</v>
      </c>
      <c r="AA2291" s="3" t="s">
        <v>41</v>
      </c>
    </row>
    <row r="2292" spans="1:27" x14ac:dyDescent="0.2">
      <c r="A2292" s="5">
        <v>5141</v>
      </c>
      <c r="C2292" s="3"/>
      <c r="D2292" s="3" t="s">
        <v>3952</v>
      </c>
      <c r="E2292" s="3" t="s">
        <v>123</v>
      </c>
      <c r="F2292" s="3" t="s">
        <v>124</v>
      </c>
      <c r="G2292" s="3" t="s">
        <v>113</v>
      </c>
      <c r="H2292" s="3" t="s">
        <v>32</v>
      </c>
      <c r="I2292" s="3" t="s">
        <v>113</v>
      </c>
      <c r="J2292" s="3" t="s">
        <v>48</v>
      </c>
      <c r="K2292" s="3" t="s">
        <v>114</v>
      </c>
      <c r="L2292" s="3" t="s">
        <v>115</v>
      </c>
      <c r="M2292" t="b">
        <v>1</v>
      </c>
      <c r="N2292" s="3" t="s">
        <v>73</v>
      </c>
      <c r="O2292" s="3" t="s">
        <v>124</v>
      </c>
      <c r="P2292" s="3" t="s">
        <v>124</v>
      </c>
      <c r="Q2292" s="3" t="s">
        <v>36</v>
      </c>
      <c r="R2292" s="3" t="s">
        <v>74</v>
      </c>
      <c r="S2292" s="3"/>
      <c r="T2292" s="2"/>
      <c r="U2292" s="3" t="s">
        <v>115</v>
      </c>
      <c r="V2292" s="3"/>
      <c r="W2292" s="3" t="s">
        <v>39</v>
      </c>
      <c r="X2292" s="3" t="s">
        <v>40</v>
      </c>
      <c r="Y2292" s="3"/>
      <c r="Z2292" s="3">
        <v>2691</v>
      </c>
      <c r="AA2292" s="3" t="s">
        <v>221</v>
      </c>
    </row>
    <row r="2293" spans="1:27" x14ac:dyDescent="0.2">
      <c r="A2293" s="5">
        <v>5142</v>
      </c>
      <c r="C2293" s="3" t="s">
        <v>3953</v>
      </c>
      <c r="D2293" s="3" t="s">
        <v>3954</v>
      </c>
      <c r="E2293" s="3" t="s">
        <v>123</v>
      </c>
      <c r="F2293" s="3" t="s">
        <v>124</v>
      </c>
      <c r="G2293" s="3" t="s">
        <v>113</v>
      </c>
      <c r="H2293" s="3" t="s">
        <v>32</v>
      </c>
      <c r="I2293" s="3" t="s">
        <v>113</v>
      </c>
      <c r="J2293" s="3" t="s">
        <v>48</v>
      </c>
      <c r="K2293" s="3" t="s">
        <v>114</v>
      </c>
      <c r="L2293" s="3" t="s">
        <v>115</v>
      </c>
      <c r="M2293" t="b">
        <v>1</v>
      </c>
      <c r="N2293" s="3" t="s">
        <v>73</v>
      </c>
      <c r="O2293" s="3" t="s">
        <v>124</v>
      </c>
      <c r="P2293" s="3" t="s">
        <v>124</v>
      </c>
      <c r="Q2293" s="3" t="s">
        <v>36</v>
      </c>
      <c r="R2293" s="3" t="s">
        <v>74</v>
      </c>
      <c r="S2293" s="3"/>
      <c r="T2293" s="2"/>
      <c r="U2293" s="3" t="s">
        <v>115</v>
      </c>
      <c r="V2293" s="3"/>
      <c r="W2293" s="3" t="s">
        <v>39</v>
      </c>
      <c r="X2293" s="3" t="s">
        <v>40</v>
      </c>
      <c r="Y2293" s="3"/>
      <c r="Z2293" s="3">
        <v>3726</v>
      </c>
      <c r="AA2293" s="3" t="s">
        <v>41</v>
      </c>
    </row>
    <row r="2294" spans="1:27" x14ac:dyDescent="0.2">
      <c r="A2294" s="5">
        <v>5143</v>
      </c>
      <c r="C2294" s="3"/>
      <c r="D2294" s="3" t="s">
        <v>3955</v>
      </c>
      <c r="E2294" s="3" t="s">
        <v>123</v>
      </c>
      <c r="F2294" s="3" t="s">
        <v>124</v>
      </c>
      <c r="G2294" s="3" t="s">
        <v>113</v>
      </c>
      <c r="H2294" s="3" t="s">
        <v>32</v>
      </c>
      <c r="I2294" s="3" t="s">
        <v>113</v>
      </c>
      <c r="J2294" s="3" t="s">
        <v>48</v>
      </c>
      <c r="K2294" s="3" t="s">
        <v>114</v>
      </c>
      <c r="L2294" s="3" t="s">
        <v>115</v>
      </c>
      <c r="M2294" t="b">
        <v>1</v>
      </c>
      <c r="N2294" s="3" t="s">
        <v>73</v>
      </c>
      <c r="O2294" s="3" t="s">
        <v>124</v>
      </c>
      <c r="P2294" s="3" t="s">
        <v>124</v>
      </c>
      <c r="Q2294" s="3" t="s">
        <v>36</v>
      </c>
      <c r="R2294" s="3" t="s">
        <v>74</v>
      </c>
      <c r="S2294" s="3"/>
      <c r="T2294" s="2"/>
      <c r="U2294" s="3" t="s">
        <v>115</v>
      </c>
      <c r="V2294" s="3"/>
      <c r="W2294" s="3" t="s">
        <v>39</v>
      </c>
      <c r="X2294" s="3" t="s">
        <v>40</v>
      </c>
      <c r="Y2294" s="3"/>
      <c r="Z2294" s="3"/>
      <c r="AA2294" s="3" t="s">
        <v>41</v>
      </c>
    </row>
    <row r="2295" spans="1:27" x14ac:dyDescent="0.2">
      <c r="A2295" s="5">
        <v>5144</v>
      </c>
      <c r="C2295" s="3" t="s">
        <v>3956</v>
      </c>
      <c r="D2295" s="3" t="s">
        <v>3957</v>
      </c>
      <c r="E2295" s="3" t="s">
        <v>123</v>
      </c>
      <c r="F2295" s="3" t="s">
        <v>124</v>
      </c>
      <c r="G2295" s="3" t="s">
        <v>113</v>
      </c>
      <c r="H2295" s="3" t="s">
        <v>32</v>
      </c>
      <c r="I2295" s="3" t="s">
        <v>113</v>
      </c>
      <c r="J2295" s="3" t="s">
        <v>48</v>
      </c>
      <c r="K2295" s="3" t="s">
        <v>114</v>
      </c>
      <c r="L2295" s="3" t="s">
        <v>115</v>
      </c>
      <c r="M2295" t="b">
        <v>1</v>
      </c>
      <c r="N2295" s="3" t="s">
        <v>73</v>
      </c>
      <c r="O2295" s="3" t="s">
        <v>124</v>
      </c>
      <c r="P2295" s="3" t="s">
        <v>124</v>
      </c>
      <c r="Q2295" s="3" t="s">
        <v>36</v>
      </c>
      <c r="R2295" s="3" t="s">
        <v>74</v>
      </c>
      <c r="S2295" s="3"/>
      <c r="T2295" s="2"/>
      <c r="U2295" s="3" t="s">
        <v>115</v>
      </c>
      <c r="V2295" s="3"/>
      <c r="W2295" s="3" t="s">
        <v>39</v>
      </c>
      <c r="X2295" s="3" t="s">
        <v>40</v>
      </c>
      <c r="Y2295" s="3"/>
      <c r="Z2295" s="3">
        <v>4425</v>
      </c>
      <c r="AA2295" s="3" t="s">
        <v>41</v>
      </c>
    </row>
    <row r="2296" spans="1:27" x14ac:dyDescent="0.2">
      <c r="A2296" s="5">
        <v>5145</v>
      </c>
      <c r="C2296" s="3" t="s">
        <v>3958</v>
      </c>
      <c r="D2296" s="3" t="s">
        <v>3959</v>
      </c>
      <c r="E2296" s="3" t="s">
        <v>111</v>
      </c>
      <c r="F2296" s="3" t="s">
        <v>112</v>
      </c>
      <c r="G2296" s="3" t="s">
        <v>113</v>
      </c>
      <c r="H2296" s="3" t="s">
        <v>32</v>
      </c>
      <c r="I2296" s="3" t="s">
        <v>113</v>
      </c>
      <c r="J2296" s="3" t="s">
        <v>48</v>
      </c>
      <c r="K2296" s="3" t="s">
        <v>114</v>
      </c>
      <c r="L2296" s="3" t="s">
        <v>115</v>
      </c>
      <c r="M2296" t="b">
        <v>1</v>
      </c>
      <c r="N2296" s="3" t="s">
        <v>73</v>
      </c>
      <c r="O2296" s="3" t="s">
        <v>112</v>
      </c>
      <c r="P2296" s="3" t="s">
        <v>112</v>
      </c>
      <c r="Q2296" s="3" t="s">
        <v>116</v>
      </c>
      <c r="R2296" s="3" t="s">
        <v>116</v>
      </c>
      <c r="S2296" s="3"/>
      <c r="T2296" s="2"/>
      <c r="U2296" s="3" t="s">
        <v>115</v>
      </c>
      <c r="V2296" s="3"/>
      <c r="W2296" s="3" t="s">
        <v>39</v>
      </c>
      <c r="X2296" s="3" t="s">
        <v>40</v>
      </c>
      <c r="Y2296" s="3"/>
      <c r="Z2296" s="3">
        <v>4430</v>
      </c>
      <c r="AA2296" s="3" t="s">
        <v>41</v>
      </c>
    </row>
    <row r="2297" spans="1:27" x14ac:dyDescent="0.2">
      <c r="A2297" s="5">
        <v>5146</v>
      </c>
      <c r="C2297" s="3" t="s">
        <v>3960</v>
      </c>
      <c r="D2297" s="3" t="s">
        <v>3961</v>
      </c>
      <c r="E2297" s="3" t="s">
        <v>123</v>
      </c>
      <c r="F2297" s="3" t="s">
        <v>124</v>
      </c>
      <c r="G2297" s="3" t="s">
        <v>113</v>
      </c>
      <c r="H2297" s="3" t="s">
        <v>32</v>
      </c>
      <c r="I2297" s="3" t="s">
        <v>113</v>
      </c>
      <c r="J2297" s="3" t="s">
        <v>48</v>
      </c>
      <c r="K2297" s="3" t="s">
        <v>114</v>
      </c>
      <c r="L2297" s="3" t="s">
        <v>115</v>
      </c>
      <c r="M2297" t="b">
        <v>1</v>
      </c>
      <c r="N2297" s="3" t="s">
        <v>73</v>
      </c>
      <c r="O2297" s="3" t="s">
        <v>124</v>
      </c>
      <c r="P2297" s="3" t="s">
        <v>124</v>
      </c>
      <c r="Q2297" s="3" t="s">
        <v>36</v>
      </c>
      <c r="R2297" s="3" t="s">
        <v>74</v>
      </c>
      <c r="S2297" s="3"/>
      <c r="T2297" s="2"/>
      <c r="U2297" s="3" t="s">
        <v>115</v>
      </c>
      <c r="V2297" s="3"/>
      <c r="W2297" s="3" t="s">
        <v>39</v>
      </c>
      <c r="X2297" s="3" t="s">
        <v>40</v>
      </c>
      <c r="Y2297" s="3"/>
      <c r="Z2297" s="3">
        <v>4471</v>
      </c>
      <c r="AA2297" s="3" t="s">
        <v>41</v>
      </c>
    </row>
    <row r="2298" spans="1:27" x14ac:dyDescent="0.2">
      <c r="A2298" s="5">
        <v>5147</v>
      </c>
      <c r="C2298" s="3" t="s">
        <v>3962</v>
      </c>
      <c r="D2298" s="3" t="s">
        <v>3963</v>
      </c>
      <c r="E2298" s="3" t="s">
        <v>123</v>
      </c>
      <c r="F2298" s="3" t="s">
        <v>124</v>
      </c>
      <c r="G2298" s="3" t="s">
        <v>113</v>
      </c>
      <c r="H2298" s="3" t="s">
        <v>32</v>
      </c>
      <c r="I2298" s="3" t="s">
        <v>113</v>
      </c>
      <c r="J2298" s="3" t="s">
        <v>48</v>
      </c>
      <c r="K2298" s="3" t="s">
        <v>114</v>
      </c>
      <c r="L2298" s="3" t="s">
        <v>115</v>
      </c>
      <c r="M2298" t="b">
        <v>1</v>
      </c>
      <c r="N2298" s="3" t="s">
        <v>73</v>
      </c>
      <c r="O2298" s="3" t="s">
        <v>124</v>
      </c>
      <c r="P2298" s="3" t="s">
        <v>124</v>
      </c>
      <c r="Q2298" s="3" t="s">
        <v>36</v>
      </c>
      <c r="R2298" s="3" t="s">
        <v>74</v>
      </c>
      <c r="S2298" s="3"/>
      <c r="T2298" s="2"/>
      <c r="U2298" s="3" t="s">
        <v>115</v>
      </c>
      <c r="V2298" s="3"/>
      <c r="W2298" s="3" t="s">
        <v>39</v>
      </c>
      <c r="X2298" s="3" t="s">
        <v>40</v>
      </c>
      <c r="Y2298" s="3"/>
      <c r="Z2298" s="3">
        <v>4481</v>
      </c>
      <c r="AA2298" s="3" t="s">
        <v>41</v>
      </c>
    </row>
    <row r="2299" spans="1:27" x14ac:dyDescent="0.2">
      <c r="A2299" s="5">
        <v>5148</v>
      </c>
      <c r="B2299">
        <v>43259</v>
      </c>
      <c r="C2299" s="3" t="s">
        <v>3964</v>
      </c>
      <c r="D2299" s="3" t="s">
        <v>3965</v>
      </c>
      <c r="E2299" s="3" t="s">
        <v>119</v>
      </c>
      <c r="F2299" s="3" t="s">
        <v>120</v>
      </c>
      <c r="G2299" s="3" t="s">
        <v>113</v>
      </c>
      <c r="H2299" s="3" t="s">
        <v>32</v>
      </c>
      <c r="I2299" s="3" t="s">
        <v>113</v>
      </c>
      <c r="J2299" s="3" t="s">
        <v>48</v>
      </c>
      <c r="K2299" s="3" t="s">
        <v>114</v>
      </c>
      <c r="L2299" s="3" t="s">
        <v>115</v>
      </c>
      <c r="M2299" t="b">
        <v>0</v>
      </c>
      <c r="N2299" s="3" t="s">
        <v>73</v>
      </c>
      <c r="O2299" s="3" t="s">
        <v>120</v>
      </c>
      <c r="P2299" s="3" t="s">
        <v>120</v>
      </c>
      <c r="Q2299" s="3" t="s">
        <v>36</v>
      </c>
      <c r="R2299" s="3" t="s">
        <v>74</v>
      </c>
      <c r="S2299" s="3"/>
      <c r="T2299" s="2">
        <v>3000</v>
      </c>
      <c r="U2299" s="3" t="s">
        <v>115</v>
      </c>
      <c r="V2299" s="3"/>
      <c r="W2299" s="3" t="s">
        <v>39</v>
      </c>
      <c r="X2299" s="3" t="s">
        <v>40</v>
      </c>
      <c r="Y2299" s="3"/>
      <c r="Z2299" s="3">
        <v>4485</v>
      </c>
      <c r="AA2299" s="3" t="s">
        <v>221</v>
      </c>
    </row>
    <row r="2300" spans="1:27" x14ac:dyDescent="0.2">
      <c r="A2300" s="5">
        <v>5149</v>
      </c>
      <c r="C2300" s="3" t="s">
        <v>3966</v>
      </c>
      <c r="D2300" s="3" t="s">
        <v>3967</v>
      </c>
      <c r="E2300" s="3" t="s">
        <v>123</v>
      </c>
      <c r="F2300" s="3" t="s">
        <v>124</v>
      </c>
      <c r="G2300" s="3" t="s">
        <v>113</v>
      </c>
      <c r="H2300" s="3" t="s">
        <v>32</v>
      </c>
      <c r="I2300" s="3" t="s">
        <v>113</v>
      </c>
      <c r="J2300" s="3" t="s">
        <v>48</v>
      </c>
      <c r="K2300" s="3" t="s">
        <v>114</v>
      </c>
      <c r="L2300" s="3" t="s">
        <v>115</v>
      </c>
      <c r="M2300" t="b">
        <v>1</v>
      </c>
      <c r="N2300" s="3" t="s">
        <v>73</v>
      </c>
      <c r="O2300" s="3" t="s">
        <v>124</v>
      </c>
      <c r="P2300" s="3" t="s">
        <v>124</v>
      </c>
      <c r="Q2300" s="3" t="s">
        <v>36</v>
      </c>
      <c r="R2300" s="3" t="s">
        <v>74</v>
      </c>
      <c r="S2300" s="3"/>
      <c r="T2300" s="2"/>
      <c r="U2300" s="3" t="s">
        <v>115</v>
      </c>
      <c r="V2300" s="3"/>
      <c r="W2300" s="3" t="s">
        <v>39</v>
      </c>
      <c r="X2300" s="3" t="s">
        <v>40</v>
      </c>
      <c r="Y2300" s="3"/>
      <c r="Z2300" s="3">
        <v>4494</v>
      </c>
      <c r="AA2300" s="3" t="s">
        <v>41</v>
      </c>
    </row>
    <row r="2301" spans="1:27" x14ac:dyDescent="0.2">
      <c r="A2301" s="5">
        <v>5150</v>
      </c>
      <c r="C2301" s="3" t="s">
        <v>3968</v>
      </c>
      <c r="D2301" s="3" t="s">
        <v>3969</v>
      </c>
      <c r="E2301" s="3" t="s">
        <v>123</v>
      </c>
      <c r="F2301" s="3" t="s">
        <v>124</v>
      </c>
      <c r="G2301" s="3" t="s">
        <v>113</v>
      </c>
      <c r="H2301" s="3" t="s">
        <v>32</v>
      </c>
      <c r="I2301" s="3" t="s">
        <v>113</v>
      </c>
      <c r="J2301" s="3" t="s">
        <v>48</v>
      </c>
      <c r="K2301" s="3" t="s">
        <v>114</v>
      </c>
      <c r="L2301" s="3" t="s">
        <v>115</v>
      </c>
      <c r="M2301" t="b">
        <v>1</v>
      </c>
      <c r="N2301" s="3" t="s">
        <v>73</v>
      </c>
      <c r="O2301" s="3" t="s">
        <v>124</v>
      </c>
      <c r="P2301" s="3" t="s">
        <v>124</v>
      </c>
      <c r="Q2301" s="3" t="s">
        <v>36</v>
      </c>
      <c r="R2301" s="3" t="s">
        <v>74</v>
      </c>
      <c r="S2301" s="3"/>
      <c r="T2301" s="2"/>
      <c r="U2301" s="3" t="s">
        <v>115</v>
      </c>
      <c r="V2301" s="3"/>
      <c r="W2301" s="3" t="s">
        <v>39</v>
      </c>
      <c r="X2301" s="3" t="s">
        <v>40</v>
      </c>
      <c r="Y2301" s="3"/>
      <c r="Z2301" s="3">
        <v>4619</v>
      </c>
      <c r="AA2301" s="3" t="s">
        <v>41</v>
      </c>
    </row>
    <row r="2302" spans="1:27" x14ac:dyDescent="0.2">
      <c r="A2302" s="5">
        <v>5151</v>
      </c>
      <c r="B2302">
        <v>43021</v>
      </c>
      <c r="C2302" s="3" t="s">
        <v>3970</v>
      </c>
      <c r="D2302" s="3" t="s">
        <v>3971</v>
      </c>
      <c r="E2302" s="3" t="s">
        <v>111</v>
      </c>
      <c r="F2302" s="3" t="s">
        <v>112</v>
      </c>
      <c r="G2302" s="3" t="s">
        <v>113</v>
      </c>
      <c r="H2302" s="3" t="s">
        <v>32</v>
      </c>
      <c r="I2302" s="3" t="s">
        <v>113</v>
      </c>
      <c r="J2302" s="3" t="s">
        <v>48</v>
      </c>
      <c r="K2302" s="3" t="s">
        <v>114</v>
      </c>
      <c r="L2302" s="3" t="s">
        <v>115</v>
      </c>
      <c r="M2302" t="b">
        <v>1</v>
      </c>
      <c r="N2302" s="3" t="s">
        <v>73</v>
      </c>
      <c r="O2302" s="3" t="s">
        <v>112</v>
      </c>
      <c r="P2302" s="3" t="s">
        <v>112</v>
      </c>
      <c r="Q2302" s="3" t="s">
        <v>116</v>
      </c>
      <c r="R2302" s="3" t="s">
        <v>116</v>
      </c>
      <c r="S2302" s="3"/>
      <c r="T2302" s="2">
        <v>3000</v>
      </c>
      <c r="U2302" s="3" t="s">
        <v>115</v>
      </c>
      <c r="V2302" s="3"/>
      <c r="W2302" s="3" t="s">
        <v>39</v>
      </c>
      <c r="X2302" s="3" t="s">
        <v>40</v>
      </c>
      <c r="Y2302" s="3"/>
      <c r="Z2302" s="3">
        <v>4430</v>
      </c>
      <c r="AA2302" s="3" t="s">
        <v>869</v>
      </c>
    </row>
    <row r="2303" spans="1:27" x14ac:dyDescent="0.2">
      <c r="A2303" s="5">
        <v>5152</v>
      </c>
      <c r="B2303">
        <v>43204</v>
      </c>
      <c r="C2303" s="3" t="s">
        <v>3972</v>
      </c>
      <c r="D2303" s="3" t="s">
        <v>3973</v>
      </c>
      <c r="E2303" s="3" t="s">
        <v>123</v>
      </c>
      <c r="F2303" s="3" t="s">
        <v>124</v>
      </c>
      <c r="G2303" s="3" t="s">
        <v>113</v>
      </c>
      <c r="H2303" s="3" t="s">
        <v>32</v>
      </c>
      <c r="I2303" s="3" t="s">
        <v>113</v>
      </c>
      <c r="J2303" s="3" t="s">
        <v>48</v>
      </c>
      <c r="K2303" s="3" t="s">
        <v>114</v>
      </c>
      <c r="L2303" s="3" t="s">
        <v>115</v>
      </c>
      <c r="M2303" t="b">
        <v>0</v>
      </c>
      <c r="N2303" s="3" t="s">
        <v>73</v>
      </c>
      <c r="O2303" s="3" t="s">
        <v>124</v>
      </c>
      <c r="P2303" s="3" t="s">
        <v>124</v>
      </c>
      <c r="Q2303" s="3" t="s">
        <v>36</v>
      </c>
      <c r="R2303" s="3" t="s">
        <v>74</v>
      </c>
      <c r="S2303" s="3"/>
      <c r="T2303" s="2">
        <v>3000</v>
      </c>
      <c r="U2303" s="3" t="s">
        <v>115</v>
      </c>
      <c r="V2303" s="3"/>
      <c r="W2303" s="3" t="s">
        <v>39</v>
      </c>
      <c r="X2303" s="3" t="s">
        <v>40</v>
      </c>
      <c r="Y2303" s="3"/>
      <c r="Z2303" s="3">
        <v>4794</v>
      </c>
      <c r="AA2303" s="3" t="s">
        <v>221</v>
      </c>
    </row>
    <row r="2304" spans="1:27" x14ac:dyDescent="0.2">
      <c r="A2304" s="5">
        <v>5153</v>
      </c>
      <c r="B2304">
        <v>43200</v>
      </c>
      <c r="C2304" s="3" t="s">
        <v>3974</v>
      </c>
      <c r="D2304" s="3" t="s">
        <v>3975</v>
      </c>
      <c r="E2304" s="3" t="s">
        <v>123</v>
      </c>
      <c r="F2304" s="3" t="s">
        <v>124</v>
      </c>
      <c r="G2304" s="3" t="s">
        <v>113</v>
      </c>
      <c r="H2304" s="3" t="s">
        <v>32</v>
      </c>
      <c r="I2304" s="3" t="s">
        <v>113</v>
      </c>
      <c r="J2304" s="3" t="s">
        <v>48</v>
      </c>
      <c r="K2304" s="3" t="s">
        <v>114</v>
      </c>
      <c r="L2304" s="3" t="s">
        <v>115</v>
      </c>
      <c r="M2304" t="b">
        <v>0</v>
      </c>
      <c r="N2304" s="3" t="s">
        <v>73</v>
      </c>
      <c r="O2304" s="3" t="s">
        <v>124</v>
      </c>
      <c r="P2304" s="3" t="s">
        <v>124</v>
      </c>
      <c r="Q2304" s="3" t="s">
        <v>36</v>
      </c>
      <c r="R2304" s="3" t="s">
        <v>74</v>
      </c>
      <c r="S2304" s="3"/>
      <c r="T2304" s="2">
        <v>3000</v>
      </c>
      <c r="U2304" s="3" t="s">
        <v>115</v>
      </c>
      <c r="V2304" s="3"/>
      <c r="W2304" s="3" t="s">
        <v>39</v>
      </c>
      <c r="X2304" s="3" t="s">
        <v>40</v>
      </c>
      <c r="Y2304" s="3"/>
      <c r="Z2304" s="3">
        <v>4884</v>
      </c>
      <c r="AA2304" s="3" t="s">
        <v>221</v>
      </c>
    </row>
    <row r="2305" spans="1:27" x14ac:dyDescent="0.2">
      <c r="A2305" s="5">
        <v>5154</v>
      </c>
      <c r="C2305" s="3" t="s">
        <v>3976</v>
      </c>
      <c r="D2305" s="3" t="s">
        <v>3977</v>
      </c>
      <c r="E2305" s="3" t="s">
        <v>123</v>
      </c>
      <c r="F2305" s="3" t="s">
        <v>124</v>
      </c>
      <c r="G2305" s="3" t="s">
        <v>113</v>
      </c>
      <c r="H2305" s="3" t="s">
        <v>32</v>
      </c>
      <c r="I2305" s="3" t="s">
        <v>113</v>
      </c>
      <c r="J2305" s="3" t="s">
        <v>48</v>
      </c>
      <c r="K2305" s="3" t="s">
        <v>114</v>
      </c>
      <c r="L2305" s="3" t="s">
        <v>115</v>
      </c>
      <c r="M2305" t="b">
        <v>1</v>
      </c>
      <c r="N2305" s="3" t="s">
        <v>73</v>
      </c>
      <c r="O2305" s="3" t="s">
        <v>124</v>
      </c>
      <c r="P2305" s="3" t="s">
        <v>124</v>
      </c>
      <c r="Q2305" s="3" t="s">
        <v>36</v>
      </c>
      <c r="R2305" s="3" t="s">
        <v>74</v>
      </c>
      <c r="S2305" s="3"/>
      <c r="T2305" s="2"/>
      <c r="U2305" s="3" t="s">
        <v>115</v>
      </c>
      <c r="V2305" s="3"/>
      <c r="W2305" s="3" t="s">
        <v>39</v>
      </c>
      <c r="X2305" s="3" t="s">
        <v>40</v>
      </c>
      <c r="Y2305" s="3"/>
      <c r="Z2305" s="3">
        <v>4891</v>
      </c>
      <c r="AA2305" s="3" t="s">
        <v>41</v>
      </c>
    </row>
    <row r="2306" spans="1:27" x14ac:dyDescent="0.2">
      <c r="A2306" s="5">
        <v>5155</v>
      </c>
      <c r="C2306" s="3" t="s">
        <v>3978</v>
      </c>
      <c r="D2306" s="3" t="s">
        <v>3979</v>
      </c>
      <c r="E2306" s="3" t="s">
        <v>123</v>
      </c>
      <c r="F2306" s="3" t="s">
        <v>124</v>
      </c>
      <c r="G2306" s="3" t="s">
        <v>113</v>
      </c>
      <c r="H2306" s="3" t="s">
        <v>32</v>
      </c>
      <c r="I2306" s="3" t="s">
        <v>113</v>
      </c>
      <c r="J2306" s="3" t="s">
        <v>48</v>
      </c>
      <c r="K2306" s="3" t="s">
        <v>114</v>
      </c>
      <c r="L2306" s="3" t="s">
        <v>115</v>
      </c>
      <c r="M2306" t="b">
        <v>1</v>
      </c>
      <c r="N2306" s="3" t="s">
        <v>73</v>
      </c>
      <c r="O2306" s="3" t="s">
        <v>124</v>
      </c>
      <c r="P2306" s="3" t="s">
        <v>124</v>
      </c>
      <c r="Q2306" s="3" t="s">
        <v>36</v>
      </c>
      <c r="R2306" s="3" t="s">
        <v>74</v>
      </c>
      <c r="S2306" s="3"/>
      <c r="T2306" s="2"/>
      <c r="U2306" s="3" t="s">
        <v>115</v>
      </c>
      <c r="V2306" s="3"/>
      <c r="W2306" s="3" t="s">
        <v>39</v>
      </c>
      <c r="X2306" s="3" t="s">
        <v>40</v>
      </c>
      <c r="Y2306" s="3"/>
      <c r="Z2306" s="3">
        <v>4897</v>
      </c>
      <c r="AA2306" s="3" t="s">
        <v>41</v>
      </c>
    </row>
    <row r="2307" spans="1:27" x14ac:dyDescent="0.2">
      <c r="A2307" s="5">
        <v>5156</v>
      </c>
      <c r="C2307" s="3" t="s">
        <v>3980</v>
      </c>
      <c r="D2307" s="3" t="s">
        <v>3981</v>
      </c>
      <c r="E2307" s="3" t="s">
        <v>123</v>
      </c>
      <c r="F2307" s="3" t="s">
        <v>124</v>
      </c>
      <c r="G2307" s="3" t="s">
        <v>113</v>
      </c>
      <c r="H2307" s="3" t="s">
        <v>32</v>
      </c>
      <c r="I2307" s="3" t="s">
        <v>113</v>
      </c>
      <c r="J2307" s="3" t="s">
        <v>48</v>
      </c>
      <c r="K2307" s="3" t="s">
        <v>114</v>
      </c>
      <c r="L2307" s="3" t="s">
        <v>115</v>
      </c>
      <c r="M2307" t="b">
        <v>1</v>
      </c>
      <c r="N2307" s="3" t="s">
        <v>73</v>
      </c>
      <c r="O2307" s="3" t="s">
        <v>124</v>
      </c>
      <c r="P2307" s="3" t="s">
        <v>124</v>
      </c>
      <c r="Q2307" s="3" t="s">
        <v>36</v>
      </c>
      <c r="R2307" s="3" t="s">
        <v>74</v>
      </c>
      <c r="S2307" s="3"/>
      <c r="T2307" s="2"/>
      <c r="U2307" s="3" t="s">
        <v>115</v>
      </c>
      <c r="V2307" s="3"/>
      <c r="W2307" s="3" t="s">
        <v>39</v>
      </c>
      <c r="X2307" s="3" t="s">
        <v>40</v>
      </c>
      <c r="Y2307" s="3"/>
      <c r="Z2307" s="3">
        <v>4965</v>
      </c>
      <c r="AA2307" s="3" t="s">
        <v>41</v>
      </c>
    </row>
    <row r="2308" spans="1:27" x14ac:dyDescent="0.2">
      <c r="A2308" s="5">
        <v>5157</v>
      </c>
      <c r="C2308" s="3" t="s">
        <v>3982</v>
      </c>
      <c r="D2308" s="3" t="s">
        <v>3983</v>
      </c>
      <c r="E2308" s="3" t="s">
        <v>111</v>
      </c>
      <c r="F2308" s="3" t="s">
        <v>112</v>
      </c>
      <c r="G2308" s="3" t="s">
        <v>113</v>
      </c>
      <c r="H2308" s="3" t="s">
        <v>32</v>
      </c>
      <c r="I2308" s="3" t="s">
        <v>113</v>
      </c>
      <c r="J2308" s="3" t="s">
        <v>48</v>
      </c>
      <c r="K2308" s="3" t="s">
        <v>114</v>
      </c>
      <c r="L2308" s="3" t="s">
        <v>115</v>
      </c>
      <c r="M2308" t="b">
        <v>1</v>
      </c>
      <c r="N2308" s="3" t="s">
        <v>73</v>
      </c>
      <c r="O2308" s="3" t="s">
        <v>112</v>
      </c>
      <c r="P2308" s="3" t="s">
        <v>112</v>
      </c>
      <c r="Q2308" s="3" t="s">
        <v>116</v>
      </c>
      <c r="R2308" s="3" t="s">
        <v>116</v>
      </c>
      <c r="S2308" s="3"/>
      <c r="T2308" s="2"/>
      <c r="U2308" s="3" t="s">
        <v>115</v>
      </c>
      <c r="V2308" s="3"/>
      <c r="W2308" s="3" t="s">
        <v>39</v>
      </c>
      <c r="X2308" s="3" t="s">
        <v>40</v>
      </c>
      <c r="Y2308" s="3"/>
      <c r="Z2308" s="3">
        <v>5013</v>
      </c>
      <c r="AA2308" s="3" t="s">
        <v>41</v>
      </c>
    </row>
    <row r="2309" spans="1:27" x14ac:dyDescent="0.2">
      <c r="A2309" s="5">
        <v>5158</v>
      </c>
      <c r="B2309">
        <v>43049</v>
      </c>
      <c r="C2309" s="3" t="s">
        <v>3984</v>
      </c>
      <c r="D2309" s="3" t="s">
        <v>3985</v>
      </c>
      <c r="E2309" s="3" t="s">
        <v>1804</v>
      </c>
      <c r="F2309" s="3" t="s">
        <v>1804</v>
      </c>
      <c r="G2309" s="3" t="s">
        <v>1804</v>
      </c>
      <c r="H2309" s="3" t="s">
        <v>1806</v>
      </c>
      <c r="I2309" s="3" t="s">
        <v>1804</v>
      </c>
      <c r="J2309" s="3" t="s">
        <v>31</v>
      </c>
      <c r="K2309" s="3" t="s">
        <v>1807</v>
      </c>
      <c r="L2309" s="3" t="s">
        <v>31</v>
      </c>
      <c r="M2309" t="b">
        <v>1</v>
      </c>
      <c r="N2309" s="3" t="s">
        <v>35</v>
      </c>
      <c r="O2309" s="3" t="s">
        <v>1804</v>
      </c>
      <c r="P2309" s="3" t="s">
        <v>1804</v>
      </c>
      <c r="Q2309" s="3" t="s">
        <v>1767</v>
      </c>
      <c r="R2309" s="3" t="s">
        <v>1808</v>
      </c>
      <c r="S2309" s="3" t="s">
        <v>3986</v>
      </c>
      <c r="T2309" s="2"/>
      <c r="U2309" s="3" t="s">
        <v>1769</v>
      </c>
      <c r="V2309" s="3" t="s">
        <v>1815</v>
      </c>
      <c r="W2309" s="3" t="s">
        <v>39</v>
      </c>
      <c r="X2309" s="3" t="s">
        <v>40</v>
      </c>
      <c r="Y2309" s="3" t="s">
        <v>2707</v>
      </c>
      <c r="Z2309" s="3"/>
      <c r="AA2309" s="3" t="s">
        <v>1784</v>
      </c>
    </row>
    <row r="2310" spans="1:27" x14ac:dyDescent="0.2">
      <c r="A2310" s="5">
        <v>5159</v>
      </c>
      <c r="C2310" s="3" t="s">
        <v>3987</v>
      </c>
      <c r="D2310" s="3" t="s">
        <v>3988</v>
      </c>
      <c r="E2310" s="3" t="s">
        <v>1804</v>
      </c>
      <c r="F2310" s="3" t="s">
        <v>1804</v>
      </c>
      <c r="G2310" s="3" t="s">
        <v>1804</v>
      </c>
      <c r="H2310" s="3" t="s">
        <v>1806</v>
      </c>
      <c r="I2310" s="3" t="s">
        <v>1804</v>
      </c>
      <c r="J2310" s="3" t="s">
        <v>31</v>
      </c>
      <c r="K2310" s="3" t="s">
        <v>1807</v>
      </c>
      <c r="L2310" s="3" t="s">
        <v>31</v>
      </c>
      <c r="M2310" t="b">
        <v>1</v>
      </c>
      <c r="N2310" s="3" t="s">
        <v>35</v>
      </c>
      <c r="O2310" s="3" t="s">
        <v>1804</v>
      </c>
      <c r="P2310" s="3" t="s">
        <v>1804</v>
      </c>
      <c r="Q2310" s="3" t="s">
        <v>1767</v>
      </c>
      <c r="R2310" s="3" t="s">
        <v>1808</v>
      </c>
      <c r="S2310" s="3"/>
      <c r="T2310" s="2"/>
      <c r="U2310" s="3" t="s">
        <v>1769</v>
      </c>
      <c r="V2310" s="3" t="s">
        <v>1815</v>
      </c>
      <c r="W2310" s="3" t="s">
        <v>39</v>
      </c>
      <c r="X2310" s="3" t="s">
        <v>40</v>
      </c>
      <c r="Y2310" s="3" t="s">
        <v>1828</v>
      </c>
      <c r="Z2310" s="3"/>
      <c r="AA2310" s="3" t="s">
        <v>41</v>
      </c>
    </row>
    <row r="2311" spans="1:27" x14ac:dyDescent="0.2">
      <c r="A2311" s="5">
        <v>5160</v>
      </c>
      <c r="B2311">
        <v>43043</v>
      </c>
      <c r="C2311" s="3" t="s">
        <v>3989</v>
      </c>
      <c r="D2311" s="3" t="s">
        <v>3990</v>
      </c>
      <c r="E2311" s="3" t="s">
        <v>1804</v>
      </c>
      <c r="F2311" s="3" t="s">
        <v>1804</v>
      </c>
      <c r="G2311" s="3" t="s">
        <v>1804</v>
      </c>
      <c r="H2311" s="3" t="s">
        <v>1806</v>
      </c>
      <c r="I2311" s="3" t="s">
        <v>1804</v>
      </c>
      <c r="J2311" s="3" t="s">
        <v>31</v>
      </c>
      <c r="K2311" s="3" t="s">
        <v>1807</v>
      </c>
      <c r="L2311" s="3" t="s">
        <v>31</v>
      </c>
      <c r="M2311" t="b">
        <v>1</v>
      </c>
      <c r="N2311" s="3" t="s">
        <v>35</v>
      </c>
      <c r="O2311" s="3" t="s">
        <v>1804</v>
      </c>
      <c r="P2311" s="3" t="s">
        <v>1804</v>
      </c>
      <c r="Q2311" s="3" t="s">
        <v>1767</v>
      </c>
      <c r="R2311" s="3" t="s">
        <v>1808</v>
      </c>
      <c r="S2311" s="3" t="s">
        <v>1814</v>
      </c>
      <c r="T2311" s="2"/>
      <c r="U2311" s="3" t="s">
        <v>1769</v>
      </c>
      <c r="V2311" s="3" t="s">
        <v>1815</v>
      </c>
      <c r="W2311" s="3" t="s">
        <v>39</v>
      </c>
      <c r="X2311" s="3" t="s">
        <v>40</v>
      </c>
      <c r="Y2311" s="3" t="s">
        <v>1828</v>
      </c>
      <c r="Z2311" s="3"/>
      <c r="AA2311" s="3" t="s">
        <v>41</v>
      </c>
    </row>
    <row r="2312" spans="1:27" x14ac:dyDescent="0.2">
      <c r="A2312" s="5">
        <v>5161</v>
      </c>
      <c r="B2312">
        <v>43044</v>
      </c>
      <c r="C2312" s="3" t="s">
        <v>3991</v>
      </c>
      <c r="D2312" s="3" t="s">
        <v>3992</v>
      </c>
      <c r="E2312" s="3" t="s">
        <v>1804</v>
      </c>
      <c r="F2312" s="3" t="s">
        <v>1804</v>
      </c>
      <c r="G2312" s="3" t="s">
        <v>1804</v>
      </c>
      <c r="H2312" s="3" t="s">
        <v>1806</v>
      </c>
      <c r="I2312" s="3" t="s">
        <v>1804</v>
      </c>
      <c r="J2312" s="3" t="s">
        <v>31</v>
      </c>
      <c r="K2312" s="3" t="s">
        <v>1807</v>
      </c>
      <c r="L2312" s="3" t="s">
        <v>31</v>
      </c>
      <c r="M2312" t="b">
        <v>1</v>
      </c>
      <c r="N2312" s="3" t="s">
        <v>35</v>
      </c>
      <c r="O2312" s="3" t="s">
        <v>1804</v>
      </c>
      <c r="P2312" s="3" t="s">
        <v>1804</v>
      </c>
      <c r="Q2312" s="3" t="s">
        <v>1767</v>
      </c>
      <c r="R2312" s="3" t="s">
        <v>1808</v>
      </c>
      <c r="S2312" s="3" t="s">
        <v>1814</v>
      </c>
      <c r="T2312" s="2"/>
      <c r="U2312" s="3" t="s">
        <v>1769</v>
      </c>
      <c r="V2312" s="3" t="s">
        <v>1776</v>
      </c>
      <c r="W2312" s="3" t="s">
        <v>39</v>
      </c>
      <c r="X2312" s="3" t="s">
        <v>40</v>
      </c>
      <c r="Y2312" s="3" t="s">
        <v>1828</v>
      </c>
      <c r="Z2312" s="3"/>
      <c r="AA2312" s="3" t="s">
        <v>41</v>
      </c>
    </row>
    <row r="2313" spans="1:27" x14ac:dyDescent="0.2">
      <c r="A2313" s="5">
        <v>5162</v>
      </c>
      <c r="B2313">
        <v>43045</v>
      </c>
      <c r="C2313" s="3" t="s">
        <v>3993</v>
      </c>
      <c r="D2313" s="3" t="s">
        <v>3994</v>
      </c>
      <c r="E2313" s="3" t="s">
        <v>1804</v>
      </c>
      <c r="F2313" s="3" t="s">
        <v>1804</v>
      </c>
      <c r="G2313" s="3" t="s">
        <v>1804</v>
      </c>
      <c r="H2313" s="3" t="s">
        <v>1806</v>
      </c>
      <c r="I2313" s="3" t="s">
        <v>1804</v>
      </c>
      <c r="J2313" s="3" t="s">
        <v>31</v>
      </c>
      <c r="K2313" s="3" t="s">
        <v>1807</v>
      </c>
      <c r="L2313" s="3" t="s">
        <v>31</v>
      </c>
      <c r="M2313" t="b">
        <v>1</v>
      </c>
      <c r="N2313" s="3" t="s">
        <v>35</v>
      </c>
      <c r="O2313" s="3" t="s">
        <v>1804</v>
      </c>
      <c r="P2313" s="3" t="s">
        <v>1804</v>
      </c>
      <c r="Q2313" s="3" t="s">
        <v>1767</v>
      </c>
      <c r="R2313" s="3" t="s">
        <v>1808</v>
      </c>
      <c r="S2313" s="3" t="s">
        <v>1814</v>
      </c>
      <c r="T2313" s="2"/>
      <c r="U2313" s="3" t="s">
        <v>1769</v>
      </c>
      <c r="V2313" s="3" t="s">
        <v>1815</v>
      </c>
      <c r="W2313" s="3" t="s">
        <v>39</v>
      </c>
      <c r="X2313" s="3" t="s">
        <v>40</v>
      </c>
      <c r="Y2313" s="3" t="s">
        <v>1828</v>
      </c>
      <c r="Z2313" s="3"/>
      <c r="AA2313" s="3" t="s">
        <v>41</v>
      </c>
    </row>
    <row r="2314" spans="1:27" x14ac:dyDescent="0.2">
      <c r="A2314" s="5">
        <v>5163</v>
      </c>
      <c r="B2314">
        <v>43046</v>
      </c>
      <c r="C2314" s="3" t="s">
        <v>3995</v>
      </c>
      <c r="D2314" s="3" t="s">
        <v>3996</v>
      </c>
      <c r="E2314" s="3" t="s">
        <v>1804</v>
      </c>
      <c r="F2314" s="3" t="s">
        <v>1804</v>
      </c>
      <c r="G2314" s="3" t="s">
        <v>1804</v>
      </c>
      <c r="H2314" s="3" t="s">
        <v>1806</v>
      </c>
      <c r="I2314" s="3" t="s">
        <v>1804</v>
      </c>
      <c r="J2314" s="3" t="s">
        <v>31</v>
      </c>
      <c r="K2314" s="3" t="s">
        <v>1807</v>
      </c>
      <c r="L2314" s="3" t="s">
        <v>31</v>
      </c>
      <c r="M2314" t="b">
        <v>1</v>
      </c>
      <c r="N2314" s="3" t="s">
        <v>35</v>
      </c>
      <c r="O2314" s="3" t="s">
        <v>1804</v>
      </c>
      <c r="P2314" s="3" t="s">
        <v>1804</v>
      </c>
      <c r="Q2314" s="3" t="s">
        <v>1767</v>
      </c>
      <c r="R2314" s="3" t="s">
        <v>1808</v>
      </c>
      <c r="S2314" s="3" t="s">
        <v>1814</v>
      </c>
      <c r="T2314" s="2"/>
      <c r="U2314" s="3" t="s">
        <v>1769</v>
      </c>
      <c r="V2314" s="3" t="s">
        <v>1815</v>
      </c>
      <c r="W2314" s="3" t="s">
        <v>39</v>
      </c>
      <c r="X2314" s="3" t="s">
        <v>40</v>
      </c>
      <c r="Y2314" s="3" t="s">
        <v>1828</v>
      </c>
      <c r="Z2314" s="3"/>
      <c r="AA2314" s="3" t="s">
        <v>41</v>
      </c>
    </row>
    <row r="2315" spans="1:27" x14ac:dyDescent="0.2">
      <c r="A2315" s="5">
        <v>5164</v>
      </c>
      <c r="B2315">
        <v>43054</v>
      </c>
      <c r="C2315" s="3" t="s">
        <v>3997</v>
      </c>
      <c r="D2315" s="3" t="s">
        <v>3998</v>
      </c>
      <c r="E2315" s="3" t="s">
        <v>1804</v>
      </c>
      <c r="F2315" s="3" t="s">
        <v>1804</v>
      </c>
      <c r="G2315" s="3" t="s">
        <v>1804</v>
      </c>
      <c r="H2315" s="3" t="s">
        <v>1806</v>
      </c>
      <c r="I2315" s="3" t="s">
        <v>1804</v>
      </c>
      <c r="J2315" s="3" t="s">
        <v>31</v>
      </c>
      <c r="K2315" s="3" t="s">
        <v>1807</v>
      </c>
      <c r="L2315" s="3" t="s">
        <v>31</v>
      </c>
      <c r="M2315" t="b">
        <v>1</v>
      </c>
      <c r="N2315" s="3" t="s">
        <v>35</v>
      </c>
      <c r="O2315" s="3" t="s">
        <v>1804</v>
      </c>
      <c r="P2315" s="3" t="s">
        <v>1804</v>
      </c>
      <c r="Q2315" s="3" t="s">
        <v>1767</v>
      </c>
      <c r="R2315" s="3" t="s">
        <v>1808</v>
      </c>
      <c r="S2315" s="3" t="s">
        <v>3999</v>
      </c>
      <c r="T2315" s="2"/>
      <c r="U2315" s="3" t="s">
        <v>1769</v>
      </c>
      <c r="V2315" s="3" t="s">
        <v>1776</v>
      </c>
      <c r="W2315" s="3" t="s">
        <v>39</v>
      </c>
      <c r="X2315" s="3" t="s">
        <v>40</v>
      </c>
      <c r="Y2315" s="3" t="s">
        <v>1828</v>
      </c>
      <c r="Z2315" s="3"/>
      <c r="AA2315" s="3" t="s">
        <v>41</v>
      </c>
    </row>
    <row r="2316" spans="1:27" x14ac:dyDescent="0.2">
      <c r="A2316" s="5">
        <v>5165</v>
      </c>
      <c r="B2316">
        <v>43055</v>
      </c>
      <c r="C2316" s="3"/>
      <c r="D2316" s="3" t="s">
        <v>4000</v>
      </c>
      <c r="E2316" s="3" t="s">
        <v>1804</v>
      </c>
      <c r="F2316" s="3" t="s">
        <v>1804</v>
      </c>
      <c r="G2316" s="3" t="s">
        <v>1804</v>
      </c>
      <c r="H2316" s="3" t="s">
        <v>1806</v>
      </c>
      <c r="I2316" s="3" t="s">
        <v>1804</v>
      </c>
      <c r="J2316" s="3" t="s">
        <v>31</v>
      </c>
      <c r="K2316" s="3" t="s">
        <v>1807</v>
      </c>
      <c r="L2316" s="3" t="s">
        <v>31</v>
      </c>
      <c r="M2316" t="b">
        <v>1</v>
      </c>
      <c r="N2316" s="3" t="s">
        <v>35</v>
      </c>
      <c r="O2316" s="3" t="s">
        <v>1804</v>
      </c>
      <c r="P2316" s="3" t="s">
        <v>1804</v>
      </c>
      <c r="Q2316" s="3" t="s">
        <v>1767</v>
      </c>
      <c r="R2316" s="3" t="s">
        <v>1808</v>
      </c>
      <c r="S2316" s="3" t="s">
        <v>3999</v>
      </c>
      <c r="T2316" s="2"/>
      <c r="U2316" s="3" t="s">
        <v>1769</v>
      </c>
      <c r="V2316" s="3" t="s">
        <v>1776</v>
      </c>
      <c r="W2316" s="3" t="s">
        <v>39</v>
      </c>
      <c r="X2316" s="3" t="s">
        <v>40</v>
      </c>
      <c r="Y2316" s="3" t="s">
        <v>1828</v>
      </c>
      <c r="Z2316" s="3"/>
      <c r="AA2316" s="3" t="s">
        <v>1784</v>
      </c>
    </row>
    <row r="2317" spans="1:27" x14ac:dyDescent="0.2">
      <c r="A2317" s="5">
        <v>5166</v>
      </c>
      <c r="B2317">
        <v>43056</v>
      </c>
      <c r="C2317" s="3" t="s">
        <v>4001</v>
      </c>
      <c r="D2317" s="3" t="s">
        <v>4002</v>
      </c>
      <c r="E2317" s="3" t="s">
        <v>1804</v>
      </c>
      <c r="F2317" s="3" t="s">
        <v>1804</v>
      </c>
      <c r="G2317" s="3" t="s">
        <v>1804</v>
      </c>
      <c r="H2317" s="3" t="s">
        <v>1806</v>
      </c>
      <c r="I2317" s="3" t="s">
        <v>1804</v>
      </c>
      <c r="J2317" s="3" t="s">
        <v>31</v>
      </c>
      <c r="K2317" s="3" t="s">
        <v>1807</v>
      </c>
      <c r="L2317" s="3" t="s">
        <v>31</v>
      </c>
      <c r="M2317" t="b">
        <v>1</v>
      </c>
      <c r="N2317" s="3" t="s">
        <v>35</v>
      </c>
      <c r="O2317" s="3" t="s">
        <v>1804</v>
      </c>
      <c r="P2317" s="3" t="s">
        <v>1804</v>
      </c>
      <c r="Q2317" s="3" t="s">
        <v>1767</v>
      </c>
      <c r="R2317" s="3" t="s">
        <v>1808</v>
      </c>
      <c r="S2317" s="3" t="s">
        <v>3999</v>
      </c>
      <c r="T2317" s="2"/>
      <c r="U2317" s="3" t="s">
        <v>1769</v>
      </c>
      <c r="V2317" s="3" t="s">
        <v>1815</v>
      </c>
      <c r="W2317" s="3" t="s">
        <v>39</v>
      </c>
      <c r="X2317" s="3" t="s">
        <v>40</v>
      </c>
      <c r="Y2317" s="3" t="s">
        <v>1828</v>
      </c>
      <c r="Z2317" s="3"/>
      <c r="AA2317" s="3" t="s">
        <v>316</v>
      </c>
    </row>
    <row r="2318" spans="1:27" x14ac:dyDescent="0.2">
      <c r="A2318" s="5">
        <v>5167</v>
      </c>
      <c r="B2318">
        <v>43057</v>
      </c>
      <c r="C2318" s="3" t="s">
        <v>4003</v>
      </c>
      <c r="D2318" s="3" t="s">
        <v>4004</v>
      </c>
      <c r="E2318" s="3" t="s">
        <v>1804</v>
      </c>
      <c r="F2318" s="3" t="s">
        <v>1804</v>
      </c>
      <c r="G2318" s="3" t="s">
        <v>1804</v>
      </c>
      <c r="H2318" s="3" t="s">
        <v>1806</v>
      </c>
      <c r="I2318" s="3" t="s">
        <v>1804</v>
      </c>
      <c r="J2318" s="3" t="s">
        <v>31</v>
      </c>
      <c r="K2318" s="3" t="s">
        <v>1807</v>
      </c>
      <c r="L2318" s="3" t="s">
        <v>31</v>
      </c>
      <c r="M2318" t="b">
        <v>1</v>
      </c>
      <c r="N2318" s="3" t="s">
        <v>35</v>
      </c>
      <c r="O2318" s="3" t="s">
        <v>1804</v>
      </c>
      <c r="P2318" s="3" t="s">
        <v>1804</v>
      </c>
      <c r="Q2318" s="3" t="s">
        <v>1767</v>
      </c>
      <c r="R2318" s="3" t="s">
        <v>1808</v>
      </c>
      <c r="S2318" s="3" t="s">
        <v>3999</v>
      </c>
      <c r="T2318" s="2"/>
      <c r="U2318" s="3" t="s">
        <v>1769</v>
      </c>
      <c r="V2318" s="3" t="s">
        <v>1815</v>
      </c>
      <c r="W2318" s="3" t="s">
        <v>39</v>
      </c>
      <c r="X2318" s="3" t="s">
        <v>40</v>
      </c>
      <c r="Y2318" s="3" t="s">
        <v>1828</v>
      </c>
      <c r="Z2318" s="3"/>
      <c r="AA2318" s="3" t="s">
        <v>41</v>
      </c>
    </row>
    <row r="2319" spans="1:27" x14ac:dyDescent="0.2">
      <c r="A2319" s="5">
        <v>5168</v>
      </c>
      <c r="B2319">
        <v>43066</v>
      </c>
      <c r="C2319" s="3" t="s">
        <v>4005</v>
      </c>
      <c r="D2319" s="3" t="s">
        <v>4006</v>
      </c>
      <c r="E2319" s="3" t="s">
        <v>1804</v>
      </c>
      <c r="F2319" s="3" t="s">
        <v>1804</v>
      </c>
      <c r="G2319" s="3" t="s">
        <v>1804</v>
      </c>
      <c r="H2319" s="3" t="s">
        <v>1806</v>
      </c>
      <c r="I2319" s="3" t="s">
        <v>1804</v>
      </c>
      <c r="J2319" s="3" t="s">
        <v>31</v>
      </c>
      <c r="K2319" s="3" t="s">
        <v>1807</v>
      </c>
      <c r="L2319" s="3" t="s">
        <v>31</v>
      </c>
      <c r="M2319" t="b">
        <v>1</v>
      </c>
      <c r="N2319" s="3" t="s">
        <v>35</v>
      </c>
      <c r="O2319" s="3" t="s">
        <v>1804</v>
      </c>
      <c r="P2319" s="3" t="s">
        <v>1804</v>
      </c>
      <c r="Q2319" s="3" t="s">
        <v>1767</v>
      </c>
      <c r="R2319" s="3" t="s">
        <v>1808</v>
      </c>
      <c r="S2319" s="3" t="s">
        <v>1827</v>
      </c>
      <c r="T2319" s="2"/>
      <c r="U2319" s="3" t="s">
        <v>1769</v>
      </c>
      <c r="V2319" s="3" t="s">
        <v>1815</v>
      </c>
      <c r="W2319" s="3" t="s">
        <v>39</v>
      </c>
      <c r="X2319" s="3" t="s">
        <v>40</v>
      </c>
      <c r="Y2319" s="3" t="s">
        <v>1828</v>
      </c>
      <c r="Z2319" s="3"/>
      <c r="AA2319" s="3" t="s">
        <v>316</v>
      </c>
    </row>
    <row r="2320" spans="1:27" x14ac:dyDescent="0.2">
      <c r="A2320" s="5">
        <v>5169</v>
      </c>
      <c r="B2320">
        <v>43067</v>
      </c>
      <c r="C2320" s="3" t="s">
        <v>4007</v>
      </c>
      <c r="D2320" s="3" t="s">
        <v>4008</v>
      </c>
      <c r="E2320" s="3" t="s">
        <v>1804</v>
      </c>
      <c r="F2320" s="3" t="s">
        <v>1804</v>
      </c>
      <c r="G2320" s="3" t="s">
        <v>1804</v>
      </c>
      <c r="H2320" s="3" t="s">
        <v>1806</v>
      </c>
      <c r="I2320" s="3" t="s">
        <v>1804</v>
      </c>
      <c r="J2320" s="3" t="s">
        <v>31</v>
      </c>
      <c r="K2320" s="3" t="s">
        <v>1807</v>
      </c>
      <c r="L2320" s="3" t="s">
        <v>31</v>
      </c>
      <c r="M2320" t="b">
        <v>1</v>
      </c>
      <c r="N2320" s="3" t="s">
        <v>35</v>
      </c>
      <c r="O2320" s="3" t="s">
        <v>1804</v>
      </c>
      <c r="P2320" s="3" t="s">
        <v>1804</v>
      </c>
      <c r="Q2320" s="3" t="s">
        <v>1767</v>
      </c>
      <c r="R2320" s="3" t="s">
        <v>1808</v>
      </c>
      <c r="S2320" s="3" t="s">
        <v>1827</v>
      </c>
      <c r="T2320" s="2"/>
      <c r="U2320" s="3" t="s">
        <v>1769</v>
      </c>
      <c r="V2320" s="3" t="s">
        <v>1776</v>
      </c>
      <c r="W2320" s="3" t="s">
        <v>39</v>
      </c>
      <c r="X2320" s="3" t="s">
        <v>40</v>
      </c>
      <c r="Y2320" s="3" t="s">
        <v>1828</v>
      </c>
      <c r="Z2320" s="3"/>
      <c r="AA2320" s="3" t="s">
        <v>1784</v>
      </c>
    </row>
    <row r="2321" spans="1:27" x14ac:dyDescent="0.2">
      <c r="A2321" s="5">
        <v>5170</v>
      </c>
      <c r="C2321" s="3" t="s">
        <v>4009</v>
      </c>
      <c r="D2321" s="3" t="s">
        <v>4010</v>
      </c>
      <c r="E2321" s="3" t="s">
        <v>1804</v>
      </c>
      <c r="F2321" s="3" t="s">
        <v>1804</v>
      </c>
      <c r="G2321" s="3" t="s">
        <v>1804</v>
      </c>
      <c r="H2321" s="3" t="s">
        <v>1806</v>
      </c>
      <c r="I2321" s="3" t="s">
        <v>1804</v>
      </c>
      <c r="J2321" s="3" t="s">
        <v>31</v>
      </c>
      <c r="K2321" s="3" t="s">
        <v>1807</v>
      </c>
      <c r="L2321" s="3" t="s">
        <v>31</v>
      </c>
      <c r="M2321" t="b">
        <v>1</v>
      </c>
      <c r="N2321" s="3" t="s">
        <v>35</v>
      </c>
      <c r="O2321" s="3" t="s">
        <v>1804</v>
      </c>
      <c r="P2321" s="3" t="s">
        <v>1804</v>
      </c>
      <c r="Q2321" s="3" t="s">
        <v>1767</v>
      </c>
      <c r="R2321" s="3" t="s">
        <v>1808</v>
      </c>
      <c r="S2321" s="3"/>
      <c r="T2321" s="2"/>
      <c r="U2321" s="3" t="s">
        <v>1769</v>
      </c>
      <c r="V2321" s="3" t="s">
        <v>1815</v>
      </c>
      <c r="W2321" s="3" t="s">
        <v>39</v>
      </c>
      <c r="X2321" s="3" t="s">
        <v>40</v>
      </c>
      <c r="Y2321" s="3" t="s">
        <v>1828</v>
      </c>
      <c r="Z2321" s="3"/>
      <c r="AA2321" s="3" t="s">
        <v>41</v>
      </c>
    </row>
    <row r="2322" spans="1:27" x14ac:dyDescent="0.2">
      <c r="A2322" s="5">
        <v>5171</v>
      </c>
      <c r="B2322">
        <v>43068</v>
      </c>
      <c r="C2322" s="3" t="s">
        <v>4011</v>
      </c>
      <c r="D2322" s="3" t="s">
        <v>3329</v>
      </c>
      <c r="E2322" s="3" t="s">
        <v>1804</v>
      </c>
      <c r="F2322" s="3" t="s">
        <v>1804</v>
      </c>
      <c r="G2322" s="3" t="s">
        <v>1804</v>
      </c>
      <c r="H2322" s="3" t="s">
        <v>1806</v>
      </c>
      <c r="I2322" s="3" t="s">
        <v>1804</v>
      </c>
      <c r="J2322" s="3" t="s">
        <v>31</v>
      </c>
      <c r="K2322" s="3" t="s">
        <v>1807</v>
      </c>
      <c r="L2322" s="3" t="s">
        <v>31</v>
      </c>
      <c r="M2322" t="b">
        <v>1</v>
      </c>
      <c r="N2322" s="3" t="s">
        <v>35</v>
      </c>
      <c r="O2322" s="3" t="s">
        <v>1804</v>
      </c>
      <c r="P2322" s="3" t="s">
        <v>1804</v>
      </c>
      <c r="Q2322" s="3" t="s">
        <v>1767</v>
      </c>
      <c r="R2322" s="3" t="s">
        <v>1808</v>
      </c>
      <c r="S2322" s="3" t="s">
        <v>1827</v>
      </c>
      <c r="T2322" s="2"/>
      <c r="U2322" s="3" t="s">
        <v>1769</v>
      </c>
      <c r="V2322" s="3" t="s">
        <v>1815</v>
      </c>
      <c r="W2322" s="3" t="s">
        <v>39</v>
      </c>
      <c r="X2322" s="3" t="s">
        <v>40</v>
      </c>
      <c r="Y2322" s="3" t="s">
        <v>1828</v>
      </c>
      <c r="Z2322" s="3"/>
      <c r="AA2322" s="3" t="s">
        <v>316</v>
      </c>
    </row>
    <row r="2323" spans="1:27" x14ac:dyDescent="0.2">
      <c r="A2323" s="5">
        <v>5172</v>
      </c>
      <c r="B2323">
        <v>43060</v>
      </c>
      <c r="C2323" s="3"/>
      <c r="D2323" s="3" t="s">
        <v>4012</v>
      </c>
      <c r="E2323" s="3" t="s">
        <v>1804</v>
      </c>
      <c r="F2323" s="3" t="s">
        <v>1804</v>
      </c>
      <c r="G2323" s="3" t="s">
        <v>1804</v>
      </c>
      <c r="H2323" s="3" t="s">
        <v>1806</v>
      </c>
      <c r="I2323" s="3" t="s">
        <v>1804</v>
      </c>
      <c r="J2323" s="3" t="s">
        <v>31</v>
      </c>
      <c r="K2323" s="3" t="s">
        <v>1807</v>
      </c>
      <c r="L2323" s="3" t="s">
        <v>31</v>
      </c>
      <c r="M2323" t="b">
        <v>1</v>
      </c>
      <c r="N2323" s="3" t="s">
        <v>35</v>
      </c>
      <c r="O2323" s="3" t="s">
        <v>1804</v>
      </c>
      <c r="P2323" s="3" t="s">
        <v>1804</v>
      </c>
      <c r="Q2323" s="3" t="s">
        <v>1767</v>
      </c>
      <c r="R2323" s="3" t="s">
        <v>1808</v>
      </c>
      <c r="S2323" s="3" t="s">
        <v>1824</v>
      </c>
      <c r="T2323" s="2"/>
      <c r="U2323" s="3" t="s">
        <v>1769</v>
      </c>
      <c r="V2323" s="3" t="s">
        <v>1815</v>
      </c>
      <c r="W2323" s="3" t="s">
        <v>39</v>
      </c>
      <c r="X2323" s="3" t="s">
        <v>40</v>
      </c>
      <c r="Y2323" s="3" t="s">
        <v>1828</v>
      </c>
      <c r="Z2323" s="3"/>
      <c r="AA2323" s="3" t="s">
        <v>41</v>
      </c>
    </row>
    <row r="2324" spans="1:27" x14ac:dyDescent="0.2">
      <c r="A2324" s="5">
        <v>5173</v>
      </c>
      <c r="B2324">
        <v>44390</v>
      </c>
      <c r="C2324" s="3" t="s">
        <v>4013</v>
      </c>
      <c r="D2324" s="3" t="s">
        <v>4014</v>
      </c>
      <c r="E2324" s="3" t="s">
        <v>1804</v>
      </c>
      <c r="F2324" s="3" t="s">
        <v>1804</v>
      </c>
      <c r="G2324" s="3" t="s">
        <v>1804</v>
      </c>
      <c r="H2324" s="3" t="s">
        <v>1806</v>
      </c>
      <c r="I2324" s="3" t="s">
        <v>1804</v>
      </c>
      <c r="J2324" s="3" t="s">
        <v>31</v>
      </c>
      <c r="K2324" s="3" t="s">
        <v>1807</v>
      </c>
      <c r="L2324" s="3" t="s">
        <v>31</v>
      </c>
      <c r="M2324" t="b">
        <v>1</v>
      </c>
      <c r="N2324" s="3" t="s">
        <v>35</v>
      </c>
      <c r="O2324" s="3" t="s">
        <v>1804</v>
      </c>
      <c r="P2324" s="3" t="s">
        <v>1804</v>
      </c>
      <c r="Q2324" s="3" t="s">
        <v>1767</v>
      </c>
      <c r="R2324" s="3" t="s">
        <v>1808</v>
      </c>
      <c r="S2324" s="3" t="s">
        <v>1824</v>
      </c>
      <c r="T2324" s="2">
        <v>2072</v>
      </c>
      <c r="U2324" s="3" t="s">
        <v>1769</v>
      </c>
      <c r="V2324" s="3" t="s">
        <v>1776</v>
      </c>
      <c r="W2324" s="3" t="s">
        <v>39</v>
      </c>
      <c r="X2324" s="3" t="s">
        <v>40</v>
      </c>
      <c r="Y2324" s="3" t="s">
        <v>2707</v>
      </c>
      <c r="Z2324" s="3"/>
      <c r="AA2324" s="3" t="s">
        <v>1784</v>
      </c>
    </row>
    <row r="2325" spans="1:27" x14ac:dyDescent="0.2">
      <c r="A2325" s="5">
        <v>5174</v>
      </c>
      <c r="B2325">
        <v>43047</v>
      </c>
      <c r="C2325" s="3" t="s">
        <v>4015</v>
      </c>
      <c r="D2325" s="3" t="s">
        <v>4016</v>
      </c>
      <c r="E2325" s="3" t="s">
        <v>1804</v>
      </c>
      <c r="F2325" s="3" t="s">
        <v>1804</v>
      </c>
      <c r="G2325" s="3" t="s">
        <v>1804</v>
      </c>
      <c r="H2325" s="3" t="s">
        <v>1806</v>
      </c>
      <c r="I2325" s="3" t="s">
        <v>1804</v>
      </c>
      <c r="J2325" s="3" t="s">
        <v>31</v>
      </c>
      <c r="K2325" s="3" t="s">
        <v>1807</v>
      </c>
      <c r="L2325" s="3" t="s">
        <v>31</v>
      </c>
      <c r="M2325" t="b">
        <v>1</v>
      </c>
      <c r="N2325" s="3" t="s">
        <v>35</v>
      </c>
      <c r="O2325" s="3" t="s">
        <v>1804</v>
      </c>
      <c r="P2325" s="3" t="s">
        <v>1804</v>
      </c>
      <c r="Q2325" s="3" t="s">
        <v>1767</v>
      </c>
      <c r="R2325" s="3" t="s">
        <v>1808</v>
      </c>
      <c r="S2325" s="3" t="s">
        <v>1814</v>
      </c>
      <c r="T2325" s="2"/>
      <c r="U2325" s="3" t="s">
        <v>1769</v>
      </c>
      <c r="V2325" s="3" t="s">
        <v>1776</v>
      </c>
      <c r="W2325" s="3" t="s">
        <v>39</v>
      </c>
      <c r="X2325" s="3" t="s">
        <v>40</v>
      </c>
      <c r="Y2325" s="3" t="s">
        <v>1828</v>
      </c>
      <c r="Z2325" s="3"/>
      <c r="AA2325" s="3" t="s">
        <v>1784</v>
      </c>
    </row>
    <row r="2326" spans="1:27" x14ac:dyDescent="0.2">
      <c r="A2326" s="5">
        <v>5175</v>
      </c>
      <c r="B2326">
        <v>43063</v>
      </c>
      <c r="C2326" s="3" t="s">
        <v>4017</v>
      </c>
      <c r="D2326" s="3" t="s">
        <v>4018</v>
      </c>
      <c r="E2326" s="3" t="s">
        <v>1804</v>
      </c>
      <c r="F2326" s="3" t="s">
        <v>1804</v>
      </c>
      <c r="G2326" s="3" t="s">
        <v>1804</v>
      </c>
      <c r="H2326" s="3" t="s">
        <v>1806</v>
      </c>
      <c r="I2326" s="3" t="s">
        <v>1804</v>
      </c>
      <c r="J2326" s="3" t="s">
        <v>31</v>
      </c>
      <c r="K2326" s="3" t="s">
        <v>1807</v>
      </c>
      <c r="L2326" s="3" t="s">
        <v>31</v>
      </c>
      <c r="M2326" t="b">
        <v>1</v>
      </c>
      <c r="N2326" s="3" t="s">
        <v>35</v>
      </c>
      <c r="O2326" s="3" t="s">
        <v>1804</v>
      </c>
      <c r="P2326" s="3" t="s">
        <v>1804</v>
      </c>
      <c r="Q2326" s="3" t="s">
        <v>1767</v>
      </c>
      <c r="R2326" s="3" t="s">
        <v>1808</v>
      </c>
      <c r="S2326" s="3" t="s">
        <v>1824</v>
      </c>
      <c r="T2326" s="2"/>
      <c r="U2326" s="3" t="s">
        <v>1769</v>
      </c>
      <c r="V2326" s="3" t="s">
        <v>1815</v>
      </c>
      <c r="W2326" s="3" t="s">
        <v>39</v>
      </c>
      <c r="X2326" s="3" t="s">
        <v>40</v>
      </c>
      <c r="Y2326" s="3" t="s">
        <v>1828</v>
      </c>
      <c r="Z2326" s="3"/>
      <c r="AA2326" s="3" t="s">
        <v>41</v>
      </c>
    </row>
    <row r="2327" spans="1:27" x14ac:dyDescent="0.2">
      <c r="A2327" s="5">
        <v>5176</v>
      </c>
      <c r="B2327">
        <v>43052</v>
      </c>
      <c r="C2327" s="3" t="s">
        <v>4019</v>
      </c>
      <c r="D2327" s="3" t="s">
        <v>4020</v>
      </c>
      <c r="E2327" s="3" t="s">
        <v>1804</v>
      </c>
      <c r="F2327" s="3" t="s">
        <v>1804</v>
      </c>
      <c r="G2327" s="3" t="s">
        <v>1804</v>
      </c>
      <c r="H2327" s="3" t="s">
        <v>1806</v>
      </c>
      <c r="I2327" s="3" t="s">
        <v>1804</v>
      </c>
      <c r="J2327" s="3" t="s">
        <v>31</v>
      </c>
      <c r="K2327" s="3" t="s">
        <v>1807</v>
      </c>
      <c r="L2327" s="3" t="s">
        <v>31</v>
      </c>
      <c r="M2327" t="b">
        <v>1</v>
      </c>
      <c r="N2327" s="3" t="s">
        <v>35</v>
      </c>
      <c r="O2327" s="3" t="s">
        <v>1804</v>
      </c>
      <c r="P2327" s="3" t="s">
        <v>1804</v>
      </c>
      <c r="Q2327" s="3" t="s">
        <v>1767</v>
      </c>
      <c r="R2327" s="3" t="s">
        <v>1808</v>
      </c>
      <c r="S2327" s="3" t="s">
        <v>4021</v>
      </c>
      <c r="T2327" s="2"/>
      <c r="U2327" s="3" t="s">
        <v>1769</v>
      </c>
      <c r="V2327" s="3" t="s">
        <v>1815</v>
      </c>
      <c r="W2327" s="3" t="s">
        <v>39</v>
      </c>
      <c r="X2327" s="3" t="s">
        <v>40</v>
      </c>
      <c r="Y2327" s="3" t="s">
        <v>1828</v>
      </c>
      <c r="Z2327" s="3"/>
      <c r="AA2327" s="3" t="s">
        <v>41</v>
      </c>
    </row>
    <row r="2328" spans="1:27" x14ac:dyDescent="0.2">
      <c r="A2328" s="5">
        <v>5177</v>
      </c>
      <c r="B2328">
        <v>43053</v>
      </c>
      <c r="C2328" s="3" t="s">
        <v>4022</v>
      </c>
      <c r="D2328" s="3" t="s">
        <v>4023</v>
      </c>
      <c r="E2328" s="3" t="s">
        <v>1804</v>
      </c>
      <c r="F2328" s="3" t="s">
        <v>1804</v>
      </c>
      <c r="G2328" s="3" t="s">
        <v>1804</v>
      </c>
      <c r="H2328" s="3" t="s">
        <v>1806</v>
      </c>
      <c r="I2328" s="3" t="s">
        <v>1804</v>
      </c>
      <c r="J2328" s="3" t="s">
        <v>31</v>
      </c>
      <c r="K2328" s="3" t="s">
        <v>1807</v>
      </c>
      <c r="L2328" s="3" t="s">
        <v>31</v>
      </c>
      <c r="M2328" t="b">
        <v>1</v>
      </c>
      <c r="N2328" s="3" t="s">
        <v>35</v>
      </c>
      <c r="O2328" s="3" t="s">
        <v>1804</v>
      </c>
      <c r="P2328" s="3" t="s">
        <v>1804</v>
      </c>
      <c r="Q2328" s="3" t="s">
        <v>1767</v>
      </c>
      <c r="R2328" s="3" t="s">
        <v>1808</v>
      </c>
      <c r="S2328" s="3" t="s">
        <v>4021</v>
      </c>
      <c r="T2328" s="2"/>
      <c r="U2328" s="3" t="s">
        <v>1769</v>
      </c>
      <c r="V2328" s="3" t="s">
        <v>1776</v>
      </c>
      <c r="W2328" s="3" t="s">
        <v>39</v>
      </c>
      <c r="X2328" s="3" t="s">
        <v>40</v>
      </c>
      <c r="Y2328" s="3" t="s">
        <v>1828</v>
      </c>
      <c r="Z2328" s="3"/>
      <c r="AA2328" s="3" t="s">
        <v>1784</v>
      </c>
    </row>
    <row r="2329" spans="1:27" x14ac:dyDescent="0.2">
      <c r="A2329" s="5">
        <v>5178</v>
      </c>
      <c r="C2329" s="3"/>
      <c r="D2329" s="3" t="s">
        <v>4024</v>
      </c>
      <c r="E2329" s="3" t="s">
        <v>1775</v>
      </c>
      <c r="F2329" s="3" t="s">
        <v>1775</v>
      </c>
      <c r="G2329" s="3" t="s">
        <v>1765</v>
      </c>
      <c r="H2329" s="3" t="s">
        <v>1764</v>
      </c>
      <c r="I2329" s="3" t="s">
        <v>1765</v>
      </c>
      <c r="J2329" s="3" t="s">
        <v>31</v>
      </c>
      <c r="K2329" s="3" t="s">
        <v>1766</v>
      </c>
      <c r="L2329" s="3" t="s">
        <v>31</v>
      </c>
      <c r="M2329" t="b">
        <v>1</v>
      </c>
      <c r="N2329" s="3" t="s">
        <v>35</v>
      </c>
      <c r="O2329" s="3" t="s">
        <v>1775</v>
      </c>
      <c r="P2329" s="3" t="s">
        <v>1775</v>
      </c>
      <c r="Q2329" s="3" t="s">
        <v>1767</v>
      </c>
      <c r="R2329" s="3" t="s">
        <v>1768</v>
      </c>
      <c r="S2329" s="3" t="s">
        <v>1772</v>
      </c>
      <c r="T2329" s="2"/>
      <c r="U2329" s="3" t="s">
        <v>1769</v>
      </c>
      <c r="V2329" s="3" t="s">
        <v>2706</v>
      </c>
      <c r="W2329" s="3" t="s">
        <v>39</v>
      </c>
      <c r="X2329" s="3" t="s">
        <v>40</v>
      </c>
      <c r="Y2329" s="3"/>
      <c r="Z2329" s="3"/>
      <c r="AA2329" s="3" t="s">
        <v>41</v>
      </c>
    </row>
    <row r="2330" spans="1:27" x14ac:dyDescent="0.2">
      <c r="A2330" s="5">
        <v>5179</v>
      </c>
      <c r="C2330" s="3"/>
      <c r="D2330" s="3" t="s">
        <v>3336</v>
      </c>
      <c r="E2330" s="3" t="s">
        <v>1775</v>
      </c>
      <c r="F2330" s="3" t="s">
        <v>1775</v>
      </c>
      <c r="G2330" s="3" t="s">
        <v>1765</v>
      </c>
      <c r="H2330" s="3" t="s">
        <v>1764</v>
      </c>
      <c r="I2330" s="3" t="s">
        <v>1765</v>
      </c>
      <c r="J2330" s="3" t="s">
        <v>31</v>
      </c>
      <c r="K2330" s="3" t="s">
        <v>1766</v>
      </c>
      <c r="L2330" s="3" t="s">
        <v>31</v>
      </c>
      <c r="M2330" t="b">
        <v>1</v>
      </c>
      <c r="N2330" s="3" t="s">
        <v>35</v>
      </c>
      <c r="O2330" s="3" t="s">
        <v>1775</v>
      </c>
      <c r="P2330" s="3" t="s">
        <v>1775</v>
      </c>
      <c r="Q2330" s="3" t="s">
        <v>1767</v>
      </c>
      <c r="R2330" s="3" t="s">
        <v>1768</v>
      </c>
      <c r="S2330" s="3" t="s">
        <v>3336</v>
      </c>
      <c r="T2330" s="2"/>
      <c r="U2330" s="3" t="s">
        <v>1769</v>
      </c>
      <c r="V2330" s="3" t="s">
        <v>1776</v>
      </c>
      <c r="W2330" s="3" t="s">
        <v>39</v>
      </c>
      <c r="X2330" s="3" t="s">
        <v>40</v>
      </c>
      <c r="Y2330" s="3"/>
      <c r="Z2330" s="3"/>
      <c r="AA2330" s="3" t="s">
        <v>41</v>
      </c>
    </row>
    <row r="2331" spans="1:27" x14ac:dyDescent="0.2">
      <c r="A2331" s="5">
        <v>5180</v>
      </c>
      <c r="C2331" s="3" t="s">
        <v>4025</v>
      </c>
      <c r="D2331" s="3" t="s">
        <v>4026</v>
      </c>
      <c r="E2331" s="3" t="s">
        <v>1775</v>
      </c>
      <c r="F2331" s="3" t="s">
        <v>1775</v>
      </c>
      <c r="G2331" s="3" t="s">
        <v>1765</v>
      </c>
      <c r="H2331" s="3" t="s">
        <v>1764</v>
      </c>
      <c r="I2331" s="3" t="s">
        <v>1765</v>
      </c>
      <c r="J2331" s="3" t="s">
        <v>31</v>
      </c>
      <c r="K2331" s="3" t="s">
        <v>1766</v>
      </c>
      <c r="L2331" s="3" t="s">
        <v>31</v>
      </c>
      <c r="M2331" t="b">
        <v>1</v>
      </c>
      <c r="N2331" s="3" t="s">
        <v>35</v>
      </c>
      <c r="O2331" s="3" t="s">
        <v>1775</v>
      </c>
      <c r="P2331" s="3" t="s">
        <v>1775</v>
      </c>
      <c r="Q2331" s="3" t="s">
        <v>1767</v>
      </c>
      <c r="R2331" s="3" t="s">
        <v>1768</v>
      </c>
      <c r="S2331" s="3"/>
      <c r="T2331" s="2"/>
      <c r="U2331" s="3" t="s">
        <v>1769</v>
      </c>
      <c r="V2331" s="3" t="s">
        <v>2706</v>
      </c>
      <c r="W2331" s="3" t="s">
        <v>39</v>
      </c>
      <c r="X2331" s="3" t="s">
        <v>40</v>
      </c>
      <c r="Y2331" s="3"/>
      <c r="Z2331" s="3"/>
      <c r="AA2331" s="3" t="s">
        <v>41</v>
      </c>
    </row>
    <row r="2332" spans="1:27" x14ac:dyDescent="0.2">
      <c r="A2332" s="5">
        <v>5181</v>
      </c>
      <c r="C2332" s="3" t="s">
        <v>4027</v>
      </c>
      <c r="D2332" s="3" t="s">
        <v>4028</v>
      </c>
      <c r="E2332" s="3" t="s">
        <v>1775</v>
      </c>
      <c r="F2332" s="3" t="s">
        <v>1775</v>
      </c>
      <c r="G2332" s="3" t="s">
        <v>1765</v>
      </c>
      <c r="H2332" s="3" t="s">
        <v>1764</v>
      </c>
      <c r="I2332" s="3" t="s">
        <v>1765</v>
      </c>
      <c r="J2332" s="3" t="s">
        <v>31</v>
      </c>
      <c r="K2332" s="3" t="s">
        <v>1766</v>
      </c>
      <c r="L2332" s="3" t="s">
        <v>31</v>
      </c>
      <c r="M2332" t="b">
        <v>1</v>
      </c>
      <c r="N2332" s="3" t="s">
        <v>35</v>
      </c>
      <c r="O2332" s="3" t="s">
        <v>1775</v>
      </c>
      <c r="P2332" s="3" t="s">
        <v>1775</v>
      </c>
      <c r="Q2332" s="3" t="s">
        <v>1767</v>
      </c>
      <c r="R2332" s="3" t="s">
        <v>1768</v>
      </c>
      <c r="S2332" s="3"/>
      <c r="T2332" s="2"/>
      <c r="U2332" s="3" t="s">
        <v>1769</v>
      </c>
      <c r="V2332" s="3" t="s">
        <v>2706</v>
      </c>
      <c r="W2332" s="3" t="s">
        <v>39</v>
      </c>
      <c r="X2332" s="3" t="s">
        <v>40</v>
      </c>
      <c r="Y2332" s="3"/>
      <c r="Z2332" s="3"/>
      <c r="AA2332" s="3" t="s">
        <v>41</v>
      </c>
    </row>
    <row r="2333" spans="1:27" x14ac:dyDescent="0.2">
      <c r="A2333" s="5">
        <v>5182</v>
      </c>
      <c r="C2333" s="3"/>
      <c r="D2333" s="3" t="s">
        <v>4029</v>
      </c>
      <c r="E2333" s="3" t="s">
        <v>1775</v>
      </c>
      <c r="F2333" s="3" t="s">
        <v>1775</v>
      </c>
      <c r="G2333" s="3" t="s">
        <v>1765</v>
      </c>
      <c r="H2333" s="3" t="s">
        <v>1764</v>
      </c>
      <c r="I2333" s="3" t="s">
        <v>1765</v>
      </c>
      <c r="J2333" s="3" t="s">
        <v>31</v>
      </c>
      <c r="K2333" s="3" t="s">
        <v>1766</v>
      </c>
      <c r="L2333" s="3" t="s">
        <v>31</v>
      </c>
      <c r="M2333" t="b">
        <v>1</v>
      </c>
      <c r="N2333" s="3" t="s">
        <v>35</v>
      </c>
      <c r="O2333" s="3" t="s">
        <v>1775</v>
      </c>
      <c r="P2333" s="3" t="s">
        <v>1775</v>
      </c>
      <c r="Q2333" s="3" t="s">
        <v>1767</v>
      </c>
      <c r="R2333" s="3" t="s">
        <v>1768</v>
      </c>
      <c r="S2333" s="3"/>
      <c r="T2333" s="2"/>
      <c r="U2333" s="3" t="s">
        <v>1769</v>
      </c>
      <c r="V2333" s="3" t="s">
        <v>2706</v>
      </c>
      <c r="W2333" s="3" t="s">
        <v>39</v>
      </c>
      <c r="X2333" s="3" t="s">
        <v>40</v>
      </c>
      <c r="Y2333" s="3" t="s">
        <v>1816</v>
      </c>
      <c r="Z2333" s="3"/>
      <c r="AA2333" s="3" t="s">
        <v>41</v>
      </c>
    </row>
    <row r="2334" spans="1:27" x14ac:dyDescent="0.2">
      <c r="A2334" s="5">
        <v>5183</v>
      </c>
      <c r="B2334">
        <v>40367</v>
      </c>
      <c r="C2334" s="3" t="s">
        <v>4030</v>
      </c>
      <c r="D2334" s="3" t="s">
        <v>1801</v>
      </c>
      <c r="E2334" s="3" t="s">
        <v>1775</v>
      </c>
      <c r="F2334" s="3" t="s">
        <v>4031</v>
      </c>
      <c r="G2334" s="3" t="s">
        <v>1793</v>
      </c>
      <c r="H2334" s="3" t="s">
        <v>1764</v>
      </c>
      <c r="I2334" s="3" t="s">
        <v>1793</v>
      </c>
      <c r="J2334" s="3" t="s">
        <v>31</v>
      </c>
      <c r="K2334" s="3" t="s">
        <v>1766</v>
      </c>
      <c r="L2334" s="3" t="s">
        <v>31</v>
      </c>
      <c r="M2334" t="b">
        <v>1</v>
      </c>
      <c r="N2334" s="3" t="s">
        <v>35</v>
      </c>
      <c r="O2334" s="3" t="s">
        <v>4031</v>
      </c>
      <c r="P2334" s="3" t="s">
        <v>4032</v>
      </c>
      <c r="Q2334" s="3" t="s">
        <v>4033</v>
      </c>
      <c r="R2334" s="3" t="s">
        <v>4033</v>
      </c>
      <c r="S2334" s="3"/>
      <c r="T2334" s="2"/>
      <c r="U2334" s="3" t="s">
        <v>1769</v>
      </c>
      <c r="V2334" s="3" t="s">
        <v>1776</v>
      </c>
      <c r="W2334" s="3" t="s">
        <v>39</v>
      </c>
      <c r="X2334" s="3" t="s">
        <v>40</v>
      </c>
      <c r="Y2334" s="3" t="s">
        <v>2707</v>
      </c>
      <c r="Z2334" s="3"/>
      <c r="AA2334" s="3" t="s">
        <v>1784</v>
      </c>
    </row>
    <row r="2335" spans="1:27" x14ac:dyDescent="0.2">
      <c r="A2335" s="5">
        <v>5184</v>
      </c>
      <c r="C2335" s="3" t="s">
        <v>4034</v>
      </c>
      <c r="D2335" s="3" t="s">
        <v>4035</v>
      </c>
      <c r="E2335" s="3" t="s">
        <v>1775</v>
      </c>
      <c r="F2335" s="3" t="s">
        <v>1775</v>
      </c>
      <c r="G2335" s="3" t="s">
        <v>1765</v>
      </c>
      <c r="H2335" s="3" t="s">
        <v>1764</v>
      </c>
      <c r="I2335" s="3" t="s">
        <v>1765</v>
      </c>
      <c r="J2335" s="3" t="s">
        <v>31</v>
      </c>
      <c r="K2335" s="3" t="s">
        <v>1766</v>
      </c>
      <c r="L2335" s="3" t="s">
        <v>31</v>
      </c>
      <c r="M2335" t="b">
        <v>1</v>
      </c>
      <c r="N2335" s="3" t="s">
        <v>35</v>
      </c>
      <c r="O2335" s="3" t="s">
        <v>1775</v>
      </c>
      <c r="P2335" s="3" t="s">
        <v>1775</v>
      </c>
      <c r="Q2335" s="3" t="s">
        <v>1767</v>
      </c>
      <c r="R2335" s="3" t="s">
        <v>1768</v>
      </c>
      <c r="S2335" s="3"/>
      <c r="T2335" s="2"/>
      <c r="U2335" s="3" t="s">
        <v>1769</v>
      </c>
      <c r="V2335" s="3" t="s">
        <v>2706</v>
      </c>
      <c r="W2335" s="3" t="s">
        <v>39</v>
      </c>
      <c r="X2335" s="3" t="s">
        <v>40</v>
      </c>
      <c r="Y2335" s="3"/>
      <c r="Z2335" s="3"/>
      <c r="AA2335" s="3" t="s">
        <v>41</v>
      </c>
    </row>
    <row r="2336" spans="1:27" x14ac:dyDescent="0.2">
      <c r="A2336" s="5">
        <v>5185</v>
      </c>
      <c r="C2336" s="3" t="s">
        <v>4036</v>
      </c>
      <c r="D2336" s="3" t="s">
        <v>3308</v>
      </c>
      <c r="E2336" s="3" t="s">
        <v>1775</v>
      </c>
      <c r="F2336" s="3" t="s">
        <v>1775</v>
      </c>
      <c r="G2336" s="3" t="s">
        <v>1765</v>
      </c>
      <c r="H2336" s="3" t="s">
        <v>1764</v>
      </c>
      <c r="I2336" s="3" t="s">
        <v>1765</v>
      </c>
      <c r="J2336" s="3" t="s">
        <v>31</v>
      </c>
      <c r="K2336" s="3" t="s">
        <v>1766</v>
      </c>
      <c r="L2336" s="3" t="s">
        <v>31</v>
      </c>
      <c r="M2336" t="b">
        <v>1</v>
      </c>
      <c r="N2336" s="3" t="s">
        <v>35</v>
      </c>
      <c r="O2336" s="3" t="s">
        <v>1775</v>
      </c>
      <c r="P2336" s="3" t="s">
        <v>1775</v>
      </c>
      <c r="Q2336" s="3" t="s">
        <v>1767</v>
      </c>
      <c r="R2336" s="3" t="s">
        <v>1768</v>
      </c>
      <c r="S2336" s="3"/>
      <c r="T2336" s="2"/>
      <c r="U2336" s="3" t="s">
        <v>1769</v>
      </c>
      <c r="V2336" s="3" t="s">
        <v>2706</v>
      </c>
      <c r="W2336" s="3" t="s">
        <v>39</v>
      </c>
      <c r="X2336" s="3" t="s">
        <v>40</v>
      </c>
      <c r="Y2336" s="3"/>
      <c r="Z2336" s="3"/>
      <c r="AA2336" s="3" t="s">
        <v>41</v>
      </c>
    </row>
    <row r="2337" spans="1:27" x14ac:dyDescent="0.2">
      <c r="A2337" s="5">
        <v>5186</v>
      </c>
      <c r="C2337" s="3" t="s">
        <v>4037</v>
      </c>
      <c r="D2337" s="3" t="s">
        <v>4038</v>
      </c>
      <c r="E2337" s="3" t="s">
        <v>1775</v>
      </c>
      <c r="F2337" s="3" t="s">
        <v>1775</v>
      </c>
      <c r="G2337" s="3" t="s">
        <v>1765</v>
      </c>
      <c r="H2337" s="3" t="s">
        <v>1764</v>
      </c>
      <c r="I2337" s="3" t="s">
        <v>1765</v>
      </c>
      <c r="J2337" s="3" t="s">
        <v>31</v>
      </c>
      <c r="K2337" s="3" t="s">
        <v>1766</v>
      </c>
      <c r="L2337" s="3" t="s">
        <v>31</v>
      </c>
      <c r="M2337" t="b">
        <v>1</v>
      </c>
      <c r="N2337" s="3" t="s">
        <v>35</v>
      </c>
      <c r="O2337" s="3" t="s">
        <v>1775</v>
      </c>
      <c r="P2337" s="3" t="s">
        <v>1775</v>
      </c>
      <c r="Q2337" s="3" t="s">
        <v>1767</v>
      </c>
      <c r="R2337" s="3" t="s">
        <v>1768</v>
      </c>
      <c r="S2337" s="3"/>
      <c r="T2337" s="2"/>
      <c r="U2337" s="3" t="s">
        <v>1769</v>
      </c>
      <c r="V2337" s="3" t="s">
        <v>2706</v>
      </c>
      <c r="W2337" s="3" t="s">
        <v>39</v>
      </c>
      <c r="X2337" s="3" t="s">
        <v>40</v>
      </c>
      <c r="Y2337" s="3"/>
      <c r="Z2337" s="3"/>
      <c r="AA2337" s="3" t="s">
        <v>41</v>
      </c>
    </row>
    <row r="2338" spans="1:27" x14ac:dyDescent="0.2">
      <c r="A2338" s="5">
        <v>5187</v>
      </c>
      <c r="C2338" s="3" t="s">
        <v>4039</v>
      </c>
      <c r="D2338" s="3" t="s">
        <v>4040</v>
      </c>
      <c r="E2338" s="3" t="s">
        <v>1775</v>
      </c>
      <c r="F2338" s="3" t="s">
        <v>1775</v>
      </c>
      <c r="G2338" s="3" t="s">
        <v>1765</v>
      </c>
      <c r="H2338" s="3" t="s">
        <v>1764</v>
      </c>
      <c r="I2338" s="3" t="s">
        <v>1765</v>
      </c>
      <c r="J2338" s="3" t="s">
        <v>31</v>
      </c>
      <c r="K2338" s="3" t="s">
        <v>1766</v>
      </c>
      <c r="L2338" s="3" t="s">
        <v>31</v>
      </c>
      <c r="M2338" t="b">
        <v>1</v>
      </c>
      <c r="N2338" s="3" t="s">
        <v>35</v>
      </c>
      <c r="O2338" s="3" t="s">
        <v>1775</v>
      </c>
      <c r="P2338" s="3" t="s">
        <v>1775</v>
      </c>
      <c r="Q2338" s="3" t="s">
        <v>1767</v>
      </c>
      <c r="R2338" s="3" t="s">
        <v>1768</v>
      </c>
      <c r="S2338" s="3"/>
      <c r="T2338" s="2"/>
      <c r="U2338" s="3" t="s">
        <v>1769</v>
      </c>
      <c r="V2338" s="3" t="s">
        <v>2706</v>
      </c>
      <c r="W2338" s="3" t="s">
        <v>39</v>
      </c>
      <c r="X2338" s="3" t="s">
        <v>40</v>
      </c>
      <c r="Y2338" s="3"/>
      <c r="Z2338" s="3"/>
      <c r="AA2338" s="3" t="s">
        <v>41</v>
      </c>
    </row>
    <row r="2339" spans="1:27" x14ac:dyDescent="0.2">
      <c r="A2339" s="5">
        <v>5188</v>
      </c>
      <c r="B2339">
        <v>45268</v>
      </c>
      <c r="C2339" s="3" t="s">
        <v>4041</v>
      </c>
      <c r="D2339" s="3" t="s">
        <v>4042</v>
      </c>
      <c r="E2339" s="3" t="s">
        <v>1775</v>
      </c>
      <c r="F2339" s="3" t="s">
        <v>4031</v>
      </c>
      <c r="G2339" s="3" t="s">
        <v>1793</v>
      </c>
      <c r="H2339" s="3" t="s">
        <v>1764</v>
      </c>
      <c r="I2339" s="3" t="s">
        <v>1793</v>
      </c>
      <c r="J2339" s="3" t="s">
        <v>31</v>
      </c>
      <c r="K2339" s="3" t="s">
        <v>1766</v>
      </c>
      <c r="L2339" s="3" t="s">
        <v>31</v>
      </c>
      <c r="M2339" t="b">
        <v>0</v>
      </c>
      <c r="N2339" s="3" t="s">
        <v>35</v>
      </c>
      <c r="O2339" s="3" t="s">
        <v>4031</v>
      </c>
      <c r="P2339" s="3" t="s">
        <v>4032</v>
      </c>
      <c r="Q2339" s="3" t="s">
        <v>4033</v>
      </c>
      <c r="R2339" s="3" t="s">
        <v>4033</v>
      </c>
      <c r="S2339" s="3"/>
      <c r="T2339" s="2">
        <v>2072</v>
      </c>
      <c r="U2339" s="3" t="s">
        <v>1769</v>
      </c>
      <c r="V2339" s="3" t="s">
        <v>2706</v>
      </c>
      <c r="W2339" s="3" t="s">
        <v>39</v>
      </c>
      <c r="X2339" s="3" t="s">
        <v>40</v>
      </c>
      <c r="Y2339" s="3" t="s">
        <v>2707</v>
      </c>
      <c r="Z2339" s="3"/>
      <c r="AA2339" s="3" t="s">
        <v>1784</v>
      </c>
    </row>
    <row r="2340" spans="1:27" x14ac:dyDescent="0.2">
      <c r="A2340" s="5">
        <v>5189</v>
      </c>
      <c r="C2340" s="3" t="s">
        <v>4043</v>
      </c>
      <c r="D2340" s="3" t="s">
        <v>3165</v>
      </c>
      <c r="E2340" s="3" t="s">
        <v>1775</v>
      </c>
      <c r="F2340" s="3" t="s">
        <v>1775</v>
      </c>
      <c r="G2340" s="3" t="s">
        <v>1765</v>
      </c>
      <c r="H2340" s="3" t="s">
        <v>1764</v>
      </c>
      <c r="I2340" s="3" t="s">
        <v>1765</v>
      </c>
      <c r="J2340" s="3" t="s">
        <v>31</v>
      </c>
      <c r="K2340" s="3" t="s">
        <v>1766</v>
      </c>
      <c r="L2340" s="3" t="s">
        <v>31</v>
      </c>
      <c r="M2340" t="b">
        <v>1</v>
      </c>
      <c r="N2340" s="3" t="s">
        <v>35</v>
      </c>
      <c r="O2340" s="3" t="s">
        <v>1775</v>
      </c>
      <c r="P2340" s="3" t="s">
        <v>1775</v>
      </c>
      <c r="Q2340" s="3" t="s">
        <v>1767</v>
      </c>
      <c r="R2340" s="3" t="s">
        <v>1768</v>
      </c>
      <c r="S2340" s="3"/>
      <c r="T2340" s="2"/>
      <c r="U2340" s="3" t="s">
        <v>1769</v>
      </c>
      <c r="V2340" s="3" t="s">
        <v>2706</v>
      </c>
      <c r="W2340" s="3" t="s">
        <v>39</v>
      </c>
      <c r="X2340" s="3" t="s">
        <v>40</v>
      </c>
      <c r="Y2340" s="3"/>
      <c r="Z2340" s="3"/>
      <c r="AA2340" s="3" t="s">
        <v>41</v>
      </c>
    </row>
    <row r="2341" spans="1:27" x14ac:dyDescent="0.2">
      <c r="A2341" s="5">
        <v>5190</v>
      </c>
      <c r="C2341" s="3" t="s">
        <v>4044</v>
      </c>
      <c r="D2341" s="3" t="s">
        <v>4045</v>
      </c>
      <c r="E2341" s="3" t="s">
        <v>1775</v>
      </c>
      <c r="F2341" s="3" t="s">
        <v>1775</v>
      </c>
      <c r="G2341" s="3" t="s">
        <v>1765</v>
      </c>
      <c r="H2341" s="3" t="s">
        <v>1764</v>
      </c>
      <c r="I2341" s="3" t="s">
        <v>1765</v>
      </c>
      <c r="J2341" s="3" t="s">
        <v>31</v>
      </c>
      <c r="K2341" s="3" t="s">
        <v>1766</v>
      </c>
      <c r="L2341" s="3" t="s">
        <v>31</v>
      </c>
      <c r="M2341" t="b">
        <v>1</v>
      </c>
      <c r="N2341" s="3" t="s">
        <v>35</v>
      </c>
      <c r="O2341" s="3" t="s">
        <v>1775</v>
      </c>
      <c r="P2341" s="3" t="s">
        <v>1775</v>
      </c>
      <c r="Q2341" s="3" t="s">
        <v>1767</v>
      </c>
      <c r="R2341" s="3" t="s">
        <v>1768</v>
      </c>
      <c r="S2341" s="3"/>
      <c r="T2341" s="2"/>
      <c r="U2341" s="3" t="s">
        <v>1769</v>
      </c>
      <c r="V2341" s="3" t="s">
        <v>2706</v>
      </c>
      <c r="W2341" s="3" t="s">
        <v>39</v>
      </c>
      <c r="X2341" s="3" t="s">
        <v>40</v>
      </c>
      <c r="Y2341" s="3"/>
      <c r="Z2341" s="3"/>
      <c r="AA2341" s="3" t="s">
        <v>41</v>
      </c>
    </row>
    <row r="2342" spans="1:27" x14ac:dyDescent="0.2">
      <c r="A2342" s="5">
        <v>5191</v>
      </c>
      <c r="C2342" s="3" t="s">
        <v>4046</v>
      </c>
      <c r="D2342" s="3" t="s">
        <v>4047</v>
      </c>
      <c r="E2342" s="3" t="s">
        <v>1775</v>
      </c>
      <c r="F2342" s="3" t="s">
        <v>1775</v>
      </c>
      <c r="G2342" s="3" t="s">
        <v>1765</v>
      </c>
      <c r="H2342" s="3" t="s">
        <v>1764</v>
      </c>
      <c r="I2342" s="3" t="s">
        <v>1765</v>
      </c>
      <c r="J2342" s="3" t="s">
        <v>31</v>
      </c>
      <c r="K2342" s="3" t="s">
        <v>1766</v>
      </c>
      <c r="L2342" s="3" t="s">
        <v>31</v>
      </c>
      <c r="M2342" t="b">
        <v>1</v>
      </c>
      <c r="N2342" s="3" t="s">
        <v>35</v>
      </c>
      <c r="O2342" s="3" t="s">
        <v>1775</v>
      </c>
      <c r="P2342" s="3" t="s">
        <v>1775</v>
      </c>
      <c r="Q2342" s="3" t="s">
        <v>1767</v>
      </c>
      <c r="R2342" s="3" t="s">
        <v>1768</v>
      </c>
      <c r="S2342" s="3"/>
      <c r="T2342" s="2"/>
      <c r="U2342" s="3" t="s">
        <v>1769</v>
      </c>
      <c r="V2342" s="3" t="s">
        <v>2706</v>
      </c>
      <c r="W2342" s="3" t="s">
        <v>39</v>
      </c>
      <c r="X2342" s="3" t="s">
        <v>40</v>
      </c>
      <c r="Y2342" s="3"/>
      <c r="Z2342" s="3"/>
      <c r="AA2342" s="3" t="s">
        <v>41</v>
      </c>
    </row>
    <row r="2343" spans="1:27" x14ac:dyDescent="0.2">
      <c r="A2343" s="5">
        <v>5192</v>
      </c>
      <c r="C2343" s="3" t="s">
        <v>4048</v>
      </c>
      <c r="D2343" s="3" t="s">
        <v>4049</v>
      </c>
      <c r="E2343" s="3" t="s">
        <v>1775</v>
      </c>
      <c r="F2343" s="3" t="s">
        <v>1775</v>
      </c>
      <c r="G2343" s="3" t="s">
        <v>1765</v>
      </c>
      <c r="H2343" s="3" t="s">
        <v>1764</v>
      </c>
      <c r="I2343" s="3" t="s">
        <v>1765</v>
      </c>
      <c r="J2343" s="3" t="s">
        <v>31</v>
      </c>
      <c r="K2343" s="3" t="s">
        <v>1766</v>
      </c>
      <c r="L2343" s="3" t="s">
        <v>31</v>
      </c>
      <c r="M2343" t="b">
        <v>1</v>
      </c>
      <c r="N2343" s="3" t="s">
        <v>35</v>
      </c>
      <c r="O2343" s="3" t="s">
        <v>1775</v>
      </c>
      <c r="P2343" s="3" t="s">
        <v>1775</v>
      </c>
      <c r="Q2343" s="3" t="s">
        <v>1767</v>
      </c>
      <c r="R2343" s="3" t="s">
        <v>1768</v>
      </c>
      <c r="S2343" s="3"/>
      <c r="T2343" s="2"/>
      <c r="U2343" s="3" t="s">
        <v>1769</v>
      </c>
      <c r="V2343" s="3" t="s">
        <v>2706</v>
      </c>
      <c r="W2343" s="3" t="s">
        <v>39</v>
      </c>
      <c r="X2343" s="3" t="s">
        <v>40</v>
      </c>
      <c r="Y2343" s="3"/>
      <c r="Z2343" s="3"/>
      <c r="AA2343" s="3" t="s">
        <v>41</v>
      </c>
    </row>
    <row r="2344" spans="1:27" x14ac:dyDescent="0.2">
      <c r="A2344" s="5">
        <v>5193</v>
      </c>
      <c r="C2344" s="3" t="s">
        <v>4050</v>
      </c>
      <c r="D2344" s="3" t="s">
        <v>4051</v>
      </c>
      <c r="E2344" s="3" t="s">
        <v>1775</v>
      </c>
      <c r="F2344" s="3" t="s">
        <v>1775</v>
      </c>
      <c r="G2344" s="3" t="s">
        <v>1765</v>
      </c>
      <c r="H2344" s="3" t="s">
        <v>1764</v>
      </c>
      <c r="I2344" s="3" t="s">
        <v>1765</v>
      </c>
      <c r="J2344" s="3" t="s">
        <v>31</v>
      </c>
      <c r="K2344" s="3" t="s">
        <v>1766</v>
      </c>
      <c r="L2344" s="3" t="s">
        <v>31</v>
      </c>
      <c r="M2344" t="b">
        <v>1</v>
      </c>
      <c r="N2344" s="3" t="s">
        <v>35</v>
      </c>
      <c r="O2344" s="3" t="s">
        <v>1775</v>
      </c>
      <c r="P2344" s="3" t="s">
        <v>1775</v>
      </c>
      <c r="Q2344" s="3" t="s">
        <v>1767</v>
      </c>
      <c r="R2344" s="3" t="s">
        <v>1768</v>
      </c>
      <c r="S2344" s="3"/>
      <c r="T2344" s="2"/>
      <c r="U2344" s="3" t="s">
        <v>1769</v>
      </c>
      <c r="V2344" s="3" t="s">
        <v>2706</v>
      </c>
      <c r="W2344" s="3" t="s">
        <v>39</v>
      </c>
      <c r="X2344" s="3" t="s">
        <v>40</v>
      </c>
      <c r="Y2344" s="3"/>
      <c r="Z2344" s="3"/>
      <c r="AA2344" s="3" t="s">
        <v>41</v>
      </c>
    </row>
    <row r="2345" spans="1:27" x14ac:dyDescent="0.2">
      <c r="A2345" s="5">
        <v>5194</v>
      </c>
      <c r="C2345" s="3" t="s">
        <v>4052</v>
      </c>
      <c r="D2345" s="3" t="s">
        <v>4053</v>
      </c>
      <c r="E2345" s="3" t="s">
        <v>57</v>
      </c>
      <c r="F2345" s="3" t="s">
        <v>58</v>
      </c>
      <c r="G2345" s="3" t="s">
        <v>57</v>
      </c>
      <c r="H2345" s="3" t="s">
        <v>60</v>
      </c>
      <c r="I2345" s="3" t="s">
        <v>57</v>
      </c>
      <c r="J2345" s="3" t="s">
        <v>31</v>
      </c>
      <c r="K2345" s="3" t="s">
        <v>34</v>
      </c>
      <c r="L2345" s="3" t="s">
        <v>31</v>
      </c>
      <c r="M2345" t="b">
        <v>1</v>
      </c>
      <c r="N2345" s="3" t="s">
        <v>35</v>
      </c>
      <c r="O2345" s="3" t="s">
        <v>58</v>
      </c>
      <c r="P2345" s="3" t="s">
        <v>61</v>
      </c>
      <c r="Q2345" s="3" t="s">
        <v>62</v>
      </c>
      <c r="R2345" s="3" t="s">
        <v>63</v>
      </c>
      <c r="S2345" s="3" t="s">
        <v>3586</v>
      </c>
      <c r="T2345" s="2"/>
      <c r="U2345" s="3" t="s">
        <v>1769</v>
      </c>
      <c r="V2345" s="3" t="s">
        <v>1941</v>
      </c>
      <c r="W2345" s="3" t="s">
        <v>39</v>
      </c>
      <c r="X2345" s="3" t="s">
        <v>40</v>
      </c>
      <c r="Y2345" s="3" t="s">
        <v>1942</v>
      </c>
      <c r="Z2345" s="3"/>
      <c r="AA2345" s="3" t="s">
        <v>41</v>
      </c>
    </row>
    <row r="2346" spans="1:27" x14ac:dyDescent="0.2">
      <c r="A2346" s="5">
        <v>5195</v>
      </c>
      <c r="B2346">
        <v>43014</v>
      </c>
      <c r="C2346" s="3" t="s">
        <v>4054</v>
      </c>
      <c r="D2346" s="3" t="s">
        <v>4055</v>
      </c>
      <c r="E2346" s="3" t="s">
        <v>57</v>
      </c>
      <c r="F2346" s="3" t="s">
        <v>58</v>
      </c>
      <c r="G2346" s="3" t="s">
        <v>57</v>
      </c>
      <c r="H2346" s="3" t="s">
        <v>60</v>
      </c>
      <c r="I2346" s="3" t="s">
        <v>57</v>
      </c>
      <c r="J2346" s="3" t="s">
        <v>31</v>
      </c>
      <c r="K2346" s="3" t="s">
        <v>34</v>
      </c>
      <c r="L2346" s="3" t="s">
        <v>31</v>
      </c>
      <c r="M2346" t="b">
        <v>1</v>
      </c>
      <c r="N2346" s="3" t="s">
        <v>35</v>
      </c>
      <c r="O2346" s="3" t="s">
        <v>58</v>
      </c>
      <c r="P2346" s="3" t="s">
        <v>61</v>
      </c>
      <c r="Q2346" s="3" t="s">
        <v>62</v>
      </c>
      <c r="R2346" s="3" t="s">
        <v>63</v>
      </c>
      <c r="S2346" s="3" t="s">
        <v>4056</v>
      </c>
      <c r="T2346" s="2">
        <v>2072</v>
      </c>
      <c r="U2346" s="3" t="s">
        <v>31</v>
      </c>
      <c r="V2346" s="3" t="s">
        <v>1941</v>
      </c>
      <c r="W2346" s="3" t="s">
        <v>39</v>
      </c>
      <c r="X2346" s="3" t="s">
        <v>40</v>
      </c>
      <c r="Y2346" s="3" t="s">
        <v>1942</v>
      </c>
      <c r="Z2346" s="3">
        <v>4707</v>
      </c>
      <c r="AA2346" s="3" t="s">
        <v>316</v>
      </c>
    </row>
    <row r="2347" spans="1:27" x14ac:dyDescent="0.2">
      <c r="A2347" s="5">
        <v>5196</v>
      </c>
      <c r="C2347" s="3" t="s">
        <v>4057</v>
      </c>
      <c r="D2347" s="3" t="s">
        <v>4058</v>
      </c>
      <c r="E2347" s="3" t="s">
        <v>57</v>
      </c>
      <c r="F2347" s="3" t="s">
        <v>58</v>
      </c>
      <c r="G2347" s="3" t="s">
        <v>57</v>
      </c>
      <c r="H2347" s="3" t="s">
        <v>60</v>
      </c>
      <c r="I2347" s="3" t="s">
        <v>57</v>
      </c>
      <c r="J2347" s="3" t="s">
        <v>31</v>
      </c>
      <c r="K2347" s="3" t="s">
        <v>34</v>
      </c>
      <c r="L2347" s="3" t="s">
        <v>31</v>
      </c>
      <c r="M2347" t="b">
        <v>1</v>
      </c>
      <c r="N2347" s="3" t="s">
        <v>35</v>
      </c>
      <c r="O2347" s="3" t="s">
        <v>58</v>
      </c>
      <c r="P2347" s="3" t="s">
        <v>61</v>
      </c>
      <c r="Q2347" s="3" t="s">
        <v>62</v>
      </c>
      <c r="R2347" s="3" t="s">
        <v>63</v>
      </c>
      <c r="S2347" s="3" t="s">
        <v>4059</v>
      </c>
      <c r="T2347" s="2"/>
      <c r="U2347" s="3" t="s">
        <v>1769</v>
      </c>
      <c r="V2347" s="3" t="s">
        <v>1941</v>
      </c>
      <c r="W2347" s="3" t="s">
        <v>39</v>
      </c>
      <c r="X2347" s="3" t="s">
        <v>40</v>
      </c>
      <c r="Y2347" s="3" t="s">
        <v>1942</v>
      </c>
      <c r="Z2347" s="3"/>
      <c r="AA2347" s="3" t="s">
        <v>41</v>
      </c>
    </row>
    <row r="2348" spans="1:27" x14ac:dyDescent="0.2">
      <c r="A2348" s="5">
        <v>5197</v>
      </c>
      <c r="C2348" s="3" t="s">
        <v>4060</v>
      </c>
      <c r="D2348" s="3" t="s">
        <v>4061</v>
      </c>
      <c r="E2348" s="3" t="s">
        <v>57</v>
      </c>
      <c r="F2348" s="3" t="s">
        <v>58</v>
      </c>
      <c r="G2348" s="3" t="s">
        <v>57</v>
      </c>
      <c r="H2348" s="3" t="s">
        <v>60</v>
      </c>
      <c r="I2348" s="3" t="s">
        <v>57</v>
      </c>
      <c r="J2348" s="3" t="s">
        <v>31</v>
      </c>
      <c r="K2348" s="3" t="s">
        <v>34</v>
      </c>
      <c r="L2348" s="3" t="s">
        <v>31</v>
      </c>
      <c r="M2348" t="b">
        <v>1</v>
      </c>
      <c r="N2348" s="3" t="s">
        <v>35</v>
      </c>
      <c r="O2348" s="3" t="s">
        <v>58</v>
      </c>
      <c r="P2348" s="3" t="s">
        <v>61</v>
      </c>
      <c r="Q2348" s="3" t="s">
        <v>62</v>
      </c>
      <c r="R2348" s="3" t="s">
        <v>63</v>
      </c>
      <c r="S2348" s="3" t="s">
        <v>3586</v>
      </c>
      <c r="T2348" s="2"/>
      <c r="U2348" s="3" t="s">
        <v>1769</v>
      </c>
      <c r="V2348" s="3" t="s">
        <v>1941</v>
      </c>
      <c r="W2348" s="3" t="s">
        <v>39</v>
      </c>
      <c r="X2348" s="3" t="s">
        <v>40</v>
      </c>
      <c r="Y2348" s="3" t="s">
        <v>1942</v>
      </c>
      <c r="Z2348" s="3"/>
      <c r="AA2348" s="3" t="s">
        <v>41</v>
      </c>
    </row>
    <row r="2349" spans="1:27" x14ac:dyDescent="0.2">
      <c r="A2349" s="5">
        <v>5198</v>
      </c>
      <c r="C2349" s="3" t="s">
        <v>4062</v>
      </c>
      <c r="D2349" s="3" t="s">
        <v>4063</v>
      </c>
      <c r="E2349" s="3" t="s">
        <v>57</v>
      </c>
      <c r="F2349" s="3" t="s">
        <v>58</v>
      </c>
      <c r="G2349" s="3" t="s">
        <v>57</v>
      </c>
      <c r="H2349" s="3" t="s">
        <v>60</v>
      </c>
      <c r="I2349" s="3" t="s">
        <v>57</v>
      </c>
      <c r="J2349" s="3" t="s">
        <v>31</v>
      </c>
      <c r="K2349" s="3" t="s">
        <v>34</v>
      </c>
      <c r="L2349" s="3" t="s">
        <v>31</v>
      </c>
      <c r="M2349" t="b">
        <v>1</v>
      </c>
      <c r="N2349" s="3" t="s">
        <v>35</v>
      </c>
      <c r="O2349" s="3" t="s">
        <v>58</v>
      </c>
      <c r="P2349" s="3" t="s">
        <v>61</v>
      </c>
      <c r="Q2349" s="3" t="s">
        <v>62</v>
      </c>
      <c r="R2349" s="3" t="s">
        <v>63</v>
      </c>
      <c r="S2349" s="3" t="s">
        <v>4064</v>
      </c>
      <c r="T2349" s="2"/>
      <c r="U2349" s="3" t="s">
        <v>1769</v>
      </c>
      <c r="V2349" s="3" t="s">
        <v>1941</v>
      </c>
      <c r="W2349" s="3" t="s">
        <v>39</v>
      </c>
      <c r="X2349" s="3" t="s">
        <v>40</v>
      </c>
      <c r="Y2349" s="3" t="s">
        <v>1942</v>
      </c>
      <c r="Z2349" s="3"/>
      <c r="AA2349" s="3" t="s">
        <v>41</v>
      </c>
    </row>
    <row r="2350" spans="1:27" x14ac:dyDescent="0.2">
      <c r="A2350" s="5">
        <v>5199</v>
      </c>
      <c r="C2350" s="3" t="s">
        <v>4065</v>
      </c>
      <c r="D2350" s="3" t="s">
        <v>4066</v>
      </c>
      <c r="E2350" s="3" t="s">
        <v>57</v>
      </c>
      <c r="F2350" s="3" t="s">
        <v>58</v>
      </c>
      <c r="G2350" s="3" t="s">
        <v>57</v>
      </c>
      <c r="H2350" s="3" t="s">
        <v>60</v>
      </c>
      <c r="I2350" s="3" t="s">
        <v>57</v>
      </c>
      <c r="J2350" s="3" t="s">
        <v>31</v>
      </c>
      <c r="K2350" s="3" t="s">
        <v>34</v>
      </c>
      <c r="L2350" s="3" t="s">
        <v>31</v>
      </c>
      <c r="M2350" t="b">
        <v>1</v>
      </c>
      <c r="N2350" s="3" t="s">
        <v>35</v>
      </c>
      <c r="O2350" s="3" t="s">
        <v>58</v>
      </c>
      <c r="P2350" s="3" t="s">
        <v>61</v>
      </c>
      <c r="Q2350" s="3" t="s">
        <v>62</v>
      </c>
      <c r="R2350" s="3" t="s">
        <v>63</v>
      </c>
      <c r="S2350" s="3" t="s">
        <v>4067</v>
      </c>
      <c r="T2350" s="2"/>
      <c r="U2350" s="3" t="s">
        <v>1769</v>
      </c>
      <c r="V2350" s="3" t="s">
        <v>1941</v>
      </c>
      <c r="W2350" s="3" t="s">
        <v>39</v>
      </c>
      <c r="X2350" s="3" t="s">
        <v>40</v>
      </c>
      <c r="Y2350" s="3" t="s">
        <v>1942</v>
      </c>
      <c r="Z2350" s="3"/>
      <c r="AA2350" s="3" t="s">
        <v>41</v>
      </c>
    </row>
    <row r="2351" spans="1:27" x14ac:dyDescent="0.2">
      <c r="A2351" s="5">
        <v>5200</v>
      </c>
      <c r="C2351" s="3" t="s">
        <v>4068</v>
      </c>
      <c r="D2351" s="3" t="s">
        <v>4069</v>
      </c>
      <c r="E2351" s="3" t="s">
        <v>57</v>
      </c>
      <c r="F2351" s="3" t="s">
        <v>58</v>
      </c>
      <c r="G2351" s="3" t="s">
        <v>57</v>
      </c>
      <c r="H2351" s="3" t="s">
        <v>60</v>
      </c>
      <c r="I2351" s="3" t="s">
        <v>57</v>
      </c>
      <c r="J2351" s="3" t="s">
        <v>31</v>
      </c>
      <c r="K2351" s="3" t="s">
        <v>34</v>
      </c>
      <c r="L2351" s="3" t="s">
        <v>31</v>
      </c>
      <c r="M2351" t="b">
        <v>1</v>
      </c>
      <c r="N2351" s="3" t="s">
        <v>35</v>
      </c>
      <c r="O2351" s="3" t="s">
        <v>58</v>
      </c>
      <c r="P2351" s="3" t="s">
        <v>61</v>
      </c>
      <c r="Q2351" s="3" t="s">
        <v>62</v>
      </c>
      <c r="R2351" s="3" t="s">
        <v>63</v>
      </c>
      <c r="S2351" s="3" t="s">
        <v>4070</v>
      </c>
      <c r="T2351" s="2"/>
      <c r="U2351" s="3" t="s">
        <v>1769</v>
      </c>
      <c r="V2351" s="3" t="s">
        <v>1941</v>
      </c>
      <c r="W2351" s="3" t="s">
        <v>39</v>
      </c>
      <c r="X2351" s="3" t="s">
        <v>40</v>
      </c>
      <c r="Y2351" s="3" t="s">
        <v>1942</v>
      </c>
      <c r="Z2351" s="3"/>
      <c r="AA2351" s="3" t="s">
        <v>41</v>
      </c>
    </row>
    <row r="2352" spans="1:27" x14ac:dyDescent="0.2">
      <c r="A2352" s="5">
        <v>5201</v>
      </c>
      <c r="C2352" s="3" t="s">
        <v>4071</v>
      </c>
      <c r="D2352" s="3" t="s">
        <v>4072</v>
      </c>
      <c r="E2352" s="3" t="s">
        <v>57</v>
      </c>
      <c r="F2352" s="3" t="s">
        <v>58</v>
      </c>
      <c r="G2352" s="3" t="s">
        <v>57</v>
      </c>
      <c r="H2352" s="3" t="s">
        <v>60</v>
      </c>
      <c r="I2352" s="3" t="s">
        <v>57</v>
      </c>
      <c r="J2352" s="3" t="s">
        <v>31</v>
      </c>
      <c r="K2352" s="3" t="s">
        <v>34</v>
      </c>
      <c r="L2352" s="3" t="s">
        <v>31</v>
      </c>
      <c r="M2352" t="b">
        <v>1</v>
      </c>
      <c r="N2352" s="3" t="s">
        <v>35</v>
      </c>
      <c r="O2352" s="3" t="s">
        <v>58</v>
      </c>
      <c r="P2352" s="3" t="s">
        <v>61</v>
      </c>
      <c r="Q2352" s="3" t="s">
        <v>62</v>
      </c>
      <c r="R2352" s="3" t="s">
        <v>63</v>
      </c>
      <c r="S2352" s="3" t="s">
        <v>4073</v>
      </c>
      <c r="T2352" s="2"/>
      <c r="U2352" s="3" t="s">
        <v>1769</v>
      </c>
      <c r="V2352" s="3" t="s">
        <v>1941</v>
      </c>
      <c r="W2352" s="3" t="s">
        <v>39</v>
      </c>
      <c r="X2352" s="3" t="s">
        <v>40</v>
      </c>
      <c r="Y2352" s="3" t="s">
        <v>1942</v>
      </c>
      <c r="Z2352" s="3"/>
      <c r="AA2352" s="3" t="s">
        <v>41</v>
      </c>
    </row>
    <row r="2353" spans="1:27" x14ac:dyDescent="0.2">
      <c r="A2353" s="5">
        <v>5202</v>
      </c>
      <c r="C2353" s="3" t="s">
        <v>4074</v>
      </c>
      <c r="D2353" s="3" t="s">
        <v>4075</v>
      </c>
      <c r="E2353" s="3" t="s">
        <v>57</v>
      </c>
      <c r="F2353" s="3" t="s">
        <v>58</v>
      </c>
      <c r="G2353" s="3" t="s">
        <v>57</v>
      </c>
      <c r="H2353" s="3" t="s">
        <v>60</v>
      </c>
      <c r="I2353" s="3" t="s">
        <v>57</v>
      </c>
      <c r="J2353" s="3" t="s">
        <v>31</v>
      </c>
      <c r="K2353" s="3" t="s">
        <v>34</v>
      </c>
      <c r="L2353" s="3" t="s">
        <v>31</v>
      </c>
      <c r="M2353" t="b">
        <v>1</v>
      </c>
      <c r="N2353" s="3" t="s">
        <v>35</v>
      </c>
      <c r="O2353" s="3" t="s">
        <v>58</v>
      </c>
      <c r="P2353" s="3" t="s">
        <v>61</v>
      </c>
      <c r="Q2353" s="3" t="s">
        <v>62</v>
      </c>
      <c r="R2353" s="3" t="s">
        <v>63</v>
      </c>
      <c r="S2353" s="3" t="s">
        <v>4059</v>
      </c>
      <c r="T2353" s="2"/>
      <c r="U2353" s="3" t="s">
        <v>1769</v>
      </c>
      <c r="V2353" s="3" t="s">
        <v>1941</v>
      </c>
      <c r="W2353" s="3" t="s">
        <v>39</v>
      </c>
      <c r="X2353" s="3" t="s">
        <v>40</v>
      </c>
      <c r="Y2353" s="3" t="s">
        <v>1942</v>
      </c>
      <c r="Z2353" s="3"/>
      <c r="AA2353" s="3" t="s">
        <v>41</v>
      </c>
    </row>
    <row r="2354" spans="1:27" x14ac:dyDescent="0.2">
      <c r="A2354" s="5">
        <v>5203</v>
      </c>
      <c r="C2354" s="3" t="s">
        <v>4076</v>
      </c>
      <c r="D2354" s="3" t="s">
        <v>4077</v>
      </c>
      <c r="E2354" s="3" t="s">
        <v>57</v>
      </c>
      <c r="F2354" s="3" t="s">
        <v>58</v>
      </c>
      <c r="G2354" s="3" t="s">
        <v>57</v>
      </c>
      <c r="H2354" s="3" t="s">
        <v>60</v>
      </c>
      <c r="I2354" s="3" t="s">
        <v>57</v>
      </c>
      <c r="J2354" s="3" t="s">
        <v>31</v>
      </c>
      <c r="K2354" s="3" t="s">
        <v>34</v>
      </c>
      <c r="L2354" s="3" t="s">
        <v>31</v>
      </c>
      <c r="M2354" t="b">
        <v>1</v>
      </c>
      <c r="N2354" s="3" t="s">
        <v>35</v>
      </c>
      <c r="O2354" s="3" t="s">
        <v>58</v>
      </c>
      <c r="P2354" s="3" t="s">
        <v>61</v>
      </c>
      <c r="Q2354" s="3" t="s">
        <v>62</v>
      </c>
      <c r="R2354" s="3" t="s">
        <v>63</v>
      </c>
      <c r="S2354" s="3" t="s">
        <v>4078</v>
      </c>
      <c r="T2354" s="2"/>
      <c r="U2354" s="3" t="s">
        <v>1769</v>
      </c>
      <c r="V2354" s="3" t="s">
        <v>1941</v>
      </c>
      <c r="W2354" s="3" t="s">
        <v>39</v>
      </c>
      <c r="X2354" s="3" t="s">
        <v>40</v>
      </c>
      <c r="Y2354" s="3" t="s">
        <v>1942</v>
      </c>
      <c r="Z2354" s="3"/>
      <c r="AA2354" s="3" t="s">
        <v>41</v>
      </c>
    </row>
    <row r="2355" spans="1:27" x14ac:dyDescent="0.2">
      <c r="A2355" s="5">
        <v>5204</v>
      </c>
      <c r="C2355" s="3" t="s">
        <v>4079</v>
      </c>
      <c r="D2355" s="3" t="s">
        <v>4080</v>
      </c>
      <c r="E2355" s="3" t="s">
        <v>57</v>
      </c>
      <c r="F2355" s="3" t="s">
        <v>58</v>
      </c>
      <c r="G2355" s="3" t="s">
        <v>57</v>
      </c>
      <c r="H2355" s="3" t="s">
        <v>60</v>
      </c>
      <c r="I2355" s="3" t="s">
        <v>57</v>
      </c>
      <c r="J2355" s="3" t="s">
        <v>31</v>
      </c>
      <c r="K2355" s="3" t="s">
        <v>34</v>
      </c>
      <c r="L2355" s="3" t="s">
        <v>31</v>
      </c>
      <c r="M2355" t="b">
        <v>1</v>
      </c>
      <c r="N2355" s="3" t="s">
        <v>35</v>
      </c>
      <c r="O2355" s="3" t="s">
        <v>58</v>
      </c>
      <c r="P2355" s="3" t="s">
        <v>61</v>
      </c>
      <c r="Q2355" s="3" t="s">
        <v>62</v>
      </c>
      <c r="R2355" s="3" t="s">
        <v>63</v>
      </c>
      <c r="S2355" s="3" t="s">
        <v>4073</v>
      </c>
      <c r="T2355" s="2"/>
      <c r="U2355" s="3" t="s">
        <v>1769</v>
      </c>
      <c r="V2355" s="3" t="s">
        <v>1941</v>
      </c>
      <c r="W2355" s="3" t="s">
        <v>39</v>
      </c>
      <c r="X2355" s="3" t="s">
        <v>40</v>
      </c>
      <c r="Y2355" s="3" t="s">
        <v>1942</v>
      </c>
      <c r="Z2355" s="3"/>
      <c r="AA2355" s="3" t="s">
        <v>41</v>
      </c>
    </row>
    <row r="2356" spans="1:27" x14ac:dyDescent="0.2">
      <c r="A2356" s="5">
        <v>5205</v>
      </c>
      <c r="C2356" s="3" t="s">
        <v>4081</v>
      </c>
      <c r="D2356" s="3" t="s">
        <v>4082</v>
      </c>
      <c r="E2356" s="3" t="s">
        <v>57</v>
      </c>
      <c r="F2356" s="3" t="s">
        <v>58</v>
      </c>
      <c r="G2356" s="3" t="s">
        <v>57</v>
      </c>
      <c r="H2356" s="3" t="s">
        <v>60</v>
      </c>
      <c r="I2356" s="3" t="s">
        <v>57</v>
      </c>
      <c r="J2356" s="3" t="s">
        <v>31</v>
      </c>
      <c r="K2356" s="3" t="s">
        <v>34</v>
      </c>
      <c r="L2356" s="3" t="s">
        <v>31</v>
      </c>
      <c r="M2356" t="b">
        <v>1</v>
      </c>
      <c r="N2356" s="3" t="s">
        <v>35</v>
      </c>
      <c r="O2356" s="3" t="s">
        <v>58</v>
      </c>
      <c r="P2356" s="3" t="s">
        <v>61</v>
      </c>
      <c r="Q2356" s="3" t="s">
        <v>62</v>
      </c>
      <c r="R2356" s="3" t="s">
        <v>63</v>
      </c>
      <c r="S2356" s="3" t="s">
        <v>4070</v>
      </c>
      <c r="T2356" s="2"/>
      <c r="U2356" s="3" t="s">
        <v>1769</v>
      </c>
      <c r="V2356" s="3" t="s">
        <v>1941</v>
      </c>
      <c r="W2356" s="3" t="s">
        <v>39</v>
      </c>
      <c r="X2356" s="3" t="s">
        <v>40</v>
      </c>
      <c r="Y2356" s="3" t="s">
        <v>1942</v>
      </c>
      <c r="Z2356" s="3"/>
      <c r="AA2356" s="3" t="s">
        <v>41</v>
      </c>
    </row>
    <row r="2357" spans="1:27" x14ac:dyDescent="0.2">
      <c r="A2357" s="5">
        <v>5206</v>
      </c>
      <c r="C2357" s="3" t="s">
        <v>4083</v>
      </c>
      <c r="D2357" s="3" t="s">
        <v>4084</v>
      </c>
      <c r="E2357" s="3" t="s">
        <v>57</v>
      </c>
      <c r="F2357" s="3" t="s">
        <v>58</v>
      </c>
      <c r="G2357" s="3" t="s">
        <v>57</v>
      </c>
      <c r="H2357" s="3" t="s">
        <v>60</v>
      </c>
      <c r="I2357" s="3" t="s">
        <v>57</v>
      </c>
      <c r="J2357" s="3" t="s">
        <v>31</v>
      </c>
      <c r="K2357" s="3" t="s">
        <v>34</v>
      </c>
      <c r="L2357" s="3" t="s">
        <v>31</v>
      </c>
      <c r="M2357" t="b">
        <v>1</v>
      </c>
      <c r="N2357" s="3" t="s">
        <v>35</v>
      </c>
      <c r="O2357" s="3" t="s">
        <v>58</v>
      </c>
      <c r="P2357" s="3" t="s">
        <v>61</v>
      </c>
      <c r="Q2357" s="3" t="s">
        <v>62</v>
      </c>
      <c r="R2357" s="3" t="s">
        <v>63</v>
      </c>
      <c r="S2357" s="3" t="s">
        <v>3586</v>
      </c>
      <c r="T2357" s="2"/>
      <c r="U2357" s="3" t="s">
        <v>1769</v>
      </c>
      <c r="V2357" s="3" t="s">
        <v>1941</v>
      </c>
      <c r="W2357" s="3" t="s">
        <v>39</v>
      </c>
      <c r="X2357" s="3" t="s">
        <v>40</v>
      </c>
      <c r="Y2357" s="3" t="s">
        <v>1942</v>
      </c>
      <c r="Z2357" s="3"/>
      <c r="AA2357" s="3" t="s">
        <v>41</v>
      </c>
    </row>
    <row r="2358" spans="1:27" x14ac:dyDescent="0.2">
      <c r="A2358" s="5">
        <v>5207</v>
      </c>
      <c r="C2358" s="3" t="s">
        <v>4085</v>
      </c>
      <c r="D2358" s="3" t="s">
        <v>4086</v>
      </c>
      <c r="E2358" s="3" t="s">
        <v>57</v>
      </c>
      <c r="F2358" s="3" t="s">
        <v>58</v>
      </c>
      <c r="G2358" s="3" t="s">
        <v>57</v>
      </c>
      <c r="H2358" s="3" t="s">
        <v>60</v>
      </c>
      <c r="I2358" s="3" t="s">
        <v>57</v>
      </c>
      <c r="J2358" s="3" t="s">
        <v>31</v>
      </c>
      <c r="K2358" s="3" t="s">
        <v>34</v>
      </c>
      <c r="L2358" s="3" t="s">
        <v>31</v>
      </c>
      <c r="M2358" t="b">
        <v>1</v>
      </c>
      <c r="N2358" s="3" t="s">
        <v>35</v>
      </c>
      <c r="O2358" s="3" t="s">
        <v>58</v>
      </c>
      <c r="P2358" s="3" t="s">
        <v>61</v>
      </c>
      <c r="Q2358" s="3" t="s">
        <v>62</v>
      </c>
      <c r="R2358" s="3" t="s">
        <v>63</v>
      </c>
      <c r="S2358" s="3" t="s">
        <v>4078</v>
      </c>
      <c r="T2358" s="2"/>
      <c r="U2358" s="3" t="s">
        <v>1769</v>
      </c>
      <c r="V2358" s="3" t="s">
        <v>1941</v>
      </c>
      <c r="W2358" s="3" t="s">
        <v>39</v>
      </c>
      <c r="X2358" s="3" t="s">
        <v>40</v>
      </c>
      <c r="Y2358" s="3" t="s">
        <v>1942</v>
      </c>
      <c r="Z2358" s="3"/>
      <c r="AA2358" s="3" t="s">
        <v>41</v>
      </c>
    </row>
    <row r="2359" spans="1:27" x14ac:dyDescent="0.2">
      <c r="A2359" s="5">
        <v>5208</v>
      </c>
      <c r="C2359" s="3" t="s">
        <v>4087</v>
      </c>
      <c r="D2359" s="3" t="s">
        <v>4088</v>
      </c>
      <c r="E2359" s="3" t="s">
        <v>57</v>
      </c>
      <c r="F2359" s="3" t="s">
        <v>58</v>
      </c>
      <c r="G2359" s="3" t="s">
        <v>57</v>
      </c>
      <c r="H2359" s="3" t="s">
        <v>60</v>
      </c>
      <c r="I2359" s="3" t="s">
        <v>57</v>
      </c>
      <c r="J2359" s="3" t="s">
        <v>31</v>
      </c>
      <c r="K2359" s="3" t="s">
        <v>34</v>
      </c>
      <c r="L2359" s="3" t="s">
        <v>31</v>
      </c>
      <c r="M2359" t="b">
        <v>1</v>
      </c>
      <c r="N2359" s="3" t="s">
        <v>35</v>
      </c>
      <c r="O2359" s="3" t="s">
        <v>58</v>
      </c>
      <c r="P2359" s="3" t="s">
        <v>61</v>
      </c>
      <c r="Q2359" s="3" t="s">
        <v>62</v>
      </c>
      <c r="R2359" s="3" t="s">
        <v>63</v>
      </c>
      <c r="S2359" s="3" t="s">
        <v>4073</v>
      </c>
      <c r="T2359" s="2"/>
      <c r="U2359" s="3" t="s">
        <v>1769</v>
      </c>
      <c r="V2359" s="3" t="s">
        <v>1941</v>
      </c>
      <c r="W2359" s="3" t="s">
        <v>39</v>
      </c>
      <c r="X2359" s="3" t="s">
        <v>40</v>
      </c>
      <c r="Y2359" s="3" t="s">
        <v>1942</v>
      </c>
      <c r="Z2359" s="3"/>
      <c r="AA2359" s="3" t="s">
        <v>41</v>
      </c>
    </row>
    <row r="2360" spans="1:27" x14ac:dyDescent="0.2">
      <c r="A2360" s="5">
        <v>5209</v>
      </c>
      <c r="C2360" s="3" t="s">
        <v>4089</v>
      </c>
      <c r="D2360" s="3" t="s">
        <v>4090</v>
      </c>
      <c r="E2360" s="3" t="s">
        <v>57</v>
      </c>
      <c r="F2360" s="3" t="s">
        <v>58</v>
      </c>
      <c r="G2360" s="3" t="s">
        <v>57</v>
      </c>
      <c r="H2360" s="3" t="s">
        <v>60</v>
      </c>
      <c r="I2360" s="3" t="s">
        <v>57</v>
      </c>
      <c r="J2360" s="3" t="s">
        <v>31</v>
      </c>
      <c r="K2360" s="3" t="s">
        <v>34</v>
      </c>
      <c r="L2360" s="3" t="s">
        <v>31</v>
      </c>
      <c r="M2360" t="b">
        <v>1</v>
      </c>
      <c r="N2360" s="3" t="s">
        <v>35</v>
      </c>
      <c r="O2360" s="3" t="s">
        <v>58</v>
      </c>
      <c r="P2360" s="3" t="s">
        <v>61</v>
      </c>
      <c r="Q2360" s="3" t="s">
        <v>62</v>
      </c>
      <c r="R2360" s="3" t="s">
        <v>63</v>
      </c>
      <c r="S2360" s="3" t="s">
        <v>4064</v>
      </c>
      <c r="T2360" s="2"/>
      <c r="U2360" s="3" t="s">
        <v>1769</v>
      </c>
      <c r="V2360" s="3" t="s">
        <v>1941</v>
      </c>
      <c r="W2360" s="3" t="s">
        <v>39</v>
      </c>
      <c r="X2360" s="3" t="s">
        <v>40</v>
      </c>
      <c r="Y2360" s="3" t="s">
        <v>1942</v>
      </c>
      <c r="Z2360" s="3"/>
      <c r="AA2360" s="3" t="s">
        <v>41</v>
      </c>
    </row>
    <row r="2361" spans="1:27" x14ac:dyDescent="0.2">
      <c r="A2361" s="5">
        <v>5210</v>
      </c>
      <c r="C2361" s="3" t="s">
        <v>4091</v>
      </c>
      <c r="D2361" s="3" t="s">
        <v>4092</v>
      </c>
      <c r="E2361" s="3" t="s">
        <v>57</v>
      </c>
      <c r="F2361" s="3" t="s">
        <v>58</v>
      </c>
      <c r="G2361" s="3" t="s">
        <v>57</v>
      </c>
      <c r="H2361" s="3" t="s">
        <v>60</v>
      </c>
      <c r="I2361" s="3" t="s">
        <v>57</v>
      </c>
      <c r="J2361" s="3" t="s">
        <v>31</v>
      </c>
      <c r="K2361" s="3" t="s">
        <v>34</v>
      </c>
      <c r="L2361" s="3" t="s">
        <v>31</v>
      </c>
      <c r="M2361" t="b">
        <v>1</v>
      </c>
      <c r="N2361" s="3" t="s">
        <v>35</v>
      </c>
      <c r="O2361" s="3" t="s">
        <v>58</v>
      </c>
      <c r="P2361" s="3" t="s">
        <v>61</v>
      </c>
      <c r="Q2361" s="3" t="s">
        <v>62</v>
      </c>
      <c r="R2361" s="3" t="s">
        <v>63</v>
      </c>
      <c r="S2361" s="3" t="s">
        <v>4070</v>
      </c>
      <c r="T2361" s="2"/>
      <c r="U2361" s="3" t="s">
        <v>1769</v>
      </c>
      <c r="V2361" s="3" t="s">
        <v>1941</v>
      </c>
      <c r="W2361" s="3" t="s">
        <v>39</v>
      </c>
      <c r="X2361" s="3" t="s">
        <v>40</v>
      </c>
      <c r="Y2361" s="3" t="s">
        <v>1942</v>
      </c>
      <c r="Z2361" s="3"/>
      <c r="AA2361" s="3" t="s">
        <v>41</v>
      </c>
    </row>
    <row r="2362" spans="1:27" x14ac:dyDescent="0.2">
      <c r="A2362" s="5">
        <v>5211</v>
      </c>
      <c r="C2362" s="3" t="s">
        <v>4093</v>
      </c>
      <c r="D2362" s="3" t="s">
        <v>4094</v>
      </c>
      <c r="E2362" s="3" t="s">
        <v>57</v>
      </c>
      <c r="F2362" s="3" t="s">
        <v>58</v>
      </c>
      <c r="G2362" s="3" t="s">
        <v>57</v>
      </c>
      <c r="H2362" s="3" t="s">
        <v>60</v>
      </c>
      <c r="I2362" s="3" t="s">
        <v>57</v>
      </c>
      <c r="J2362" s="3" t="s">
        <v>31</v>
      </c>
      <c r="K2362" s="3" t="s">
        <v>34</v>
      </c>
      <c r="L2362" s="3" t="s">
        <v>31</v>
      </c>
      <c r="M2362" t="b">
        <v>1</v>
      </c>
      <c r="N2362" s="3" t="s">
        <v>35</v>
      </c>
      <c r="O2362" s="3" t="s">
        <v>58</v>
      </c>
      <c r="P2362" s="3" t="s">
        <v>61</v>
      </c>
      <c r="Q2362" s="3" t="s">
        <v>62</v>
      </c>
      <c r="R2362" s="3" t="s">
        <v>63</v>
      </c>
      <c r="S2362" s="3" t="s">
        <v>4095</v>
      </c>
      <c r="T2362" s="2"/>
      <c r="U2362" s="3" t="s">
        <v>1769</v>
      </c>
      <c r="V2362" s="3" t="s">
        <v>1941</v>
      </c>
      <c r="W2362" s="3" t="s">
        <v>39</v>
      </c>
      <c r="X2362" s="3" t="s">
        <v>40</v>
      </c>
      <c r="Y2362" s="3" t="s">
        <v>1942</v>
      </c>
      <c r="Z2362" s="3"/>
      <c r="AA2362" s="3" t="s">
        <v>41</v>
      </c>
    </row>
    <row r="2363" spans="1:27" x14ac:dyDescent="0.2">
      <c r="A2363" s="5">
        <v>5212</v>
      </c>
      <c r="C2363" s="3" t="s">
        <v>4096</v>
      </c>
      <c r="D2363" s="3" t="s">
        <v>4097</v>
      </c>
      <c r="E2363" s="3" t="s">
        <v>57</v>
      </c>
      <c r="F2363" s="3" t="s">
        <v>58</v>
      </c>
      <c r="G2363" s="3" t="s">
        <v>57</v>
      </c>
      <c r="H2363" s="3" t="s">
        <v>60</v>
      </c>
      <c r="I2363" s="3" t="s">
        <v>57</v>
      </c>
      <c r="J2363" s="3" t="s">
        <v>31</v>
      </c>
      <c r="K2363" s="3" t="s">
        <v>34</v>
      </c>
      <c r="L2363" s="3" t="s">
        <v>31</v>
      </c>
      <c r="M2363" t="b">
        <v>1</v>
      </c>
      <c r="N2363" s="3" t="s">
        <v>35</v>
      </c>
      <c r="O2363" s="3" t="s">
        <v>58</v>
      </c>
      <c r="P2363" s="3" t="s">
        <v>61</v>
      </c>
      <c r="Q2363" s="3" t="s">
        <v>62</v>
      </c>
      <c r="R2363" s="3" t="s">
        <v>63</v>
      </c>
      <c r="S2363" s="3" t="s">
        <v>4095</v>
      </c>
      <c r="T2363" s="2"/>
      <c r="U2363" s="3" t="s">
        <v>1769</v>
      </c>
      <c r="V2363" s="3" t="s">
        <v>1941</v>
      </c>
      <c r="W2363" s="3" t="s">
        <v>39</v>
      </c>
      <c r="X2363" s="3" t="s">
        <v>40</v>
      </c>
      <c r="Y2363" s="3" t="s">
        <v>1942</v>
      </c>
      <c r="Z2363" s="3"/>
      <c r="AA2363" s="3" t="s">
        <v>41</v>
      </c>
    </row>
    <row r="2364" spans="1:27" x14ac:dyDescent="0.2">
      <c r="A2364" s="5">
        <v>5213</v>
      </c>
      <c r="C2364" s="3" t="s">
        <v>4098</v>
      </c>
      <c r="D2364" s="3" t="s">
        <v>4099</v>
      </c>
      <c r="E2364" s="3" t="s">
        <v>57</v>
      </c>
      <c r="F2364" s="3" t="s">
        <v>58</v>
      </c>
      <c r="G2364" s="3" t="s">
        <v>57</v>
      </c>
      <c r="H2364" s="3" t="s">
        <v>60</v>
      </c>
      <c r="I2364" s="3" t="s">
        <v>57</v>
      </c>
      <c r="J2364" s="3" t="s">
        <v>31</v>
      </c>
      <c r="K2364" s="3" t="s">
        <v>34</v>
      </c>
      <c r="L2364" s="3" t="s">
        <v>31</v>
      </c>
      <c r="M2364" t="b">
        <v>1</v>
      </c>
      <c r="N2364" s="3" t="s">
        <v>35</v>
      </c>
      <c r="O2364" s="3" t="s">
        <v>58</v>
      </c>
      <c r="P2364" s="3" t="s">
        <v>61</v>
      </c>
      <c r="Q2364" s="3" t="s">
        <v>62</v>
      </c>
      <c r="R2364" s="3" t="s">
        <v>63</v>
      </c>
      <c r="S2364" s="3" t="s">
        <v>4070</v>
      </c>
      <c r="T2364" s="2"/>
      <c r="U2364" s="3" t="s">
        <v>1769</v>
      </c>
      <c r="V2364" s="3" t="s">
        <v>1941</v>
      </c>
      <c r="W2364" s="3" t="s">
        <v>39</v>
      </c>
      <c r="X2364" s="3" t="s">
        <v>40</v>
      </c>
      <c r="Y2364" s="3" t="s">
        <v>1942</v>
      </c>
      <c r="Z2364" s="3"/>
      <c r="AA2364" s="3" t="s">
        <v>41</v>
      </c>
    </row>
    <row r="2365" spans="1:27" x14ac:dyDescent="0.2">
      <c r="A2365" s="5">
        <v>5214</v>
      </c>
      <c r="C2365" s="3" t="s">
        <v>4100</v>
      </c>
      <c r="D2365" s="3" t="s">
        <v>4101</v>
      </c>
      <c r="E2365" s="3" t="s">
        <v>57</v>
      </c>
      <c r="F2365" s="3" t="s">
        <v>58</v>
      </c>
      <c r="G2365" s="3" t="s">
        <v>57</v>
      </c>
      <c r="H2365" s="3" t="s">
        <v>60</v>
      </c>
      <c r="I2365" s="3" t="s">
        <v>57</v>
      </c>
      <c r="J2365" s="3" t="s">
        <v>31</v>
      </c>
      <c r="K2365" s="3" t="s">
        <v>34</v>
      </c>
      <c r="L2365" s="3" t="s">
        <v>31</v>
      </c>
      <c r="M2365" t="b">
        <v>1</v>
      </c>
      <c r="N2365" s="3" t="s">
        <v>35</v>
      </c>
      <c r="O2365" s="3" t="s">
        <v>58</v>
      </c>
      <c r="P2365" s="3" t="s">
        <v>61</v>
      </c>
      <c r="Q2365" s="3" t="s">
        <v>62</v>
      </c>
      <c r="R2365" s="3" t="s">
        <v>63</v>
      </c>
      <c r="S2365" s="3" t="s">
        <v>4078</v>
      </c>
      <c r="T2365" s="2"/>
      <c r="U2365" s="3" t="s">
        <v>1769</v>
      </c>
      <c r="V2365" s="3" t="s">
        <v>1941</v>
      </c>
      <c r="W2365" s="3" t="s">
        <v>39</v>
      </c>
      <c r="X2365" s="3" t="s">
        <v>40</v>
      </c>
      <c r="Y2365" s="3" t="s">
        <v>1942</v>
      </c>
      <c r="Z2365" s="3"/>
      <c r="AA2365" s="3" t="s">
        <v>41</v>
      </c>
    </row>
    <row r="2366" spans="1:27" x14ac:dyDescent="0.2">
      <c r="A2366" s="5">
        <v>5215</v>
      </c>
      <c r="C2366" s="3" t="s">
        <v>4102</v>
      </c>
      <c r="D2366" s="3" t="s">
        <v>4103</v>
      </c>
      <c r="E2366" s="3" t="s">
        <v>57</v>
      </c>
      <c r="F2366" s="3" t="s">
        <v>58</v>
      </c>
      <c r="G2366" s="3" t="s">
        <v>57</v>
      </c>
      <c r="H2366" s="3" t="s">
        <v>60</v>
      </c>
      <c r="I2366" s="3" t="s">
        <v>57</v>
      </c>
      <c r="J2366" s="3" t="s">
        <v>31</v>
      </c>
      <c r="K2366" s="3" t="s">
        <v>34</v>
      </c>
      <c r="L2366" s="3" t="s">
        <v>31</v>
      </c>
      <c r="M2366" t="b">
        <v>1</v>
      </c>
      <c r="N2366" s="3" t="s">
        <v>35</v>
      </c>
      <c r="O2366" s="3" t="s">
        <v>58</v>
      </c>
      <c r="P2366" s="3" t="s">
        <v>61</v>
      </c>
      <c r="Q2366" s="3" t="s">
        <v>62</v>
      </c>
      <c r="R2366" s="3" t="s">
        <v>63</v>
      </c>
      <c r="S2366" s="3" t="s">
        <v>4070</v>
      </c>
      <c r="T2366" s="2"/>
      <c r="U2366" s="3" t="s">
        <v>1769</v>
      </c>
      <c r="V2366" s="3" t="s">
        <v>1941</v>
      </c>
      <c r="W2366" s="3" t="s">
        <v>39</v>
      </c>
      <c r="X2366" s="3" t="s">
        <v>40</v>
      </c>
      <c r="Y2366" s="3" t="s">
        <v>1942</v>
      </c>
      <c r="Z2366" s="3"/>
      <c r="AA2366" s="3" t="s">
        <v>41</v>
      </c>
    </row>
    <row r="2367" spans="1:27" x14ac:dyDescent="0.2">
      <c r="A2367" s="5">
        <v>5216</v>
      </c>
      <c r="C2367" s="3" t="s">
        <v>4104</v>
      </c>
      <c r="D2367" s="3" t="s">
        <v>4105</v>
      </c>
      <c r="E2367" s="3" t="s">
        <v>57</v>
      </c>
      <c r="F2367" s="3" t="s">
        <v>58</v>
      </c>
      <c r="G2367" s="3" t="s">
        <v>57</v>
      </c>
      <c r="H2367" s="3" t="s">
        <v>60</v>
      </c>
      <c r="I2367" s="3" t="s">
        <v>57</v>
      </c>
      <c r="J2367" s="3" t="s">
        <v>31</v>
      </c>
      <c r="K2367" s="3" t="s">
        <v>34</v>
      </c>
      <c r="L2367" s="3" t="s">
        <v>31</v>
      </c>
      <c r="M2367" t="b">
        <v>1</v>
      </c>
      <c r="N2367" s="3" t="s">
        <v>35</v>
      </c>
      <c r="O2367" s="3" t="s">
        <v>58</v>
      </c>
      <c r="P2367" s="3" t="s">
        <v>61</v>
      </c>
      <c r="Q2367" s="3" t="s">
        <v>62</v>
      </c>
      <c r="R2367" s="3" t="s">
        <v>63</v>
      </c>
      <c r="S2367" s="3" t="s">
        <v>4106</v>
      </c>
      <c r="T2367" s="2"/>
      <c r="U2367" s="3" t="s">
        <v>1769</v>
      </c>
      <c r="V2367" s="3" t="s">
        <v>1941</v>
      </c>
      <c r="W2367" s="3" t="s">
        <v>39</v>
      </c>
      <c r="X2367" s="3" t="s">
        <v>40</v>
      </c>
      <c r="Y2367" s="3" t="s">
        <v>1942</v>
      </c>
      <c r="Z2367" s="3"/>
      <c r="AA2367" s="3" t="s">
        <v>41</v>
      </c>
    </row>
    <row r="2368" spans="1:27" x14ac:dyDescent="0.2">
      <c r="A2368" s="5">
        <v>5217</v>
      </c>
      <c r="C2368" s="3" t="s">
        <v>4107</v>
      </c>
      <c r="D2368" s="3" t="s">
        <v>4108</v>
      </c>
      <c r="E2368" s="3" t="s">
        <v>57</v>
      </c>
      <c r="F2368" s="3" t="s">
        <v>58</v>
      </c>
      <c r="G2368" s="3" t="s">
        <v>57</v>
      </c>
      <c r="H2368" s="3" t="s">
        <v>60</v>
      </c>
      <c r="I2368" s="3" t="s">
        <v>57</v>
      </c>
      <c r="J2368" s="3" t="s">
        <v>31</v>
      </c>
      <c r="K2368" s="3" t="s">
        <v>34</v>
      </c>
      <c r="L2368" s="3" t="s">
        <v>31</v>
      </c>
      <c r="M2368" t="b">
        <v>1</v>
      </c>
      <c r="N2368" s="3" t="s">
        <v>35</v>
      </c>
      <c r="O2368" s="3" t="s">
        <v>58</v>
      </c>
      <c r="P2368" s="3" t="s">
        <v>61</v>
      </c>
      <c r="Q2368" s="3" t="s">
        <v>62</v>
      </c>
      <c r="R2368" s="3" t="s">
        <v>63</v>
      </c>
      <c r="S2368" s="3" t="s">
        <v>4059</v>
      </c>
      <c r="T2368" s="2"/>
      <c r="U2368" s="3" t="s">
        <v>1769</v>
      </c>
      <c r="V2368" s="3" t="s">
        <v>1941</v>
      </c>
      <c r="W2368" s="3" t="s">
        <v>39</v>
      </c>
      <c r="X2368" s="3" t="s">
        <v>40</v>
      </c>
      <c r="Y2368" s="3" t="s">
        <v>1942</v>
      </c>
      <c r="Z2368" s="3"/>
      <c r="AA2368" s="3" t="s">
        <v>41</v>
      </c>
    </row>
    <row r="2369" spans="1:27" x14ac:dyDescent="0.2">
      <c r="A2369" s="5">
        <v>5218</v>
      </c>
      <c r="C2369" s="3" t="s">
        <v>4109</v>
      </c>
      <c r="D2369" s="3" t="s">
        <v>4110</v>
      </c>
      <c r="E2369" s="3" t="s">
        <v>57</v>
      </c>
      <c r="F2369" s="3" t="s">
        <v>58</v>
      </c>
      <c r="G2369" s="3" t="s">
        <v>57</v>
      </c>
      <c r="H2369" s="3" t="s">
        <v>60</v>
      </c>
      <c r="I2369" s="3" t="s">
        <v>57</v>
      </c>
      <c r="J2369" s="3" t="s">
        <v>31</v>
      </c>
      <c r="K2369" s="3" t="s">
        <v>34</v>
      </c>
      <c r="L2369" s="3" t="s">
        <v>31</v>
      </c>
      <c r="M2369" t="b">
        <v>1</v>
      </c>
      <c r="N2369" s="3" t="s">
        <v>35</v>
      </c>
      <c r="O2369" s="3" t="s">
        <v>58</v>
      </c>
      <c r="P2369" s="3" t="s">
        <v>61</v>
      </c>
      <c r="Q2369" s="3" t="s">
        <v>62</v>
      </c>
      <c r="R2369" s="3" t="s">
        <v>63</v>
      </c>
      <c r="S2369" s="3" t="s">
        <v>4070</v>
      </c>
      <c r="T2369" s="2"/>
      <c r="U2369" s="3" t="s">
        <v>1769</v>
      </c>
      <c r="V2369" s="3" t="s">
        <v>1941</v>
      </c>
      <c r="W2369" s="3" t="s">
        <v>39</v>
      </c>
      <c r="X2369" s="3" t="s">
        <v>40</v>
      </c>
      <c r="Y2369" s="3" t="s">
        <v>1942</v>
      </c>
      <c r="Z2369" s="3"/>
      <c r="AA2369" s="3" t="s">
        <v>41</v>
      </c>
    </row>
    <row r="2370" spans="1:27" x14ac:dyDescent="0.2">
      <c r="A2370" s="5">
        <v>5219</v>
      </c>
      <c r="C2370" s="3" t="s">
        <v>4111</v>
      </c>
      <c r="D2370" s="3" t="s">
        <v>4112</v>
      </c>
      <c r="E2370" s="3" t="s">
        <v>57</v>
      </c>
      <c r="F2370" s="3" t="s">
        <v>58</v>
      </c>
      <c r="G2370" s="3" t="s">
        <v>57</v>
      </c>
      <c r="H2370" s="3" t="s">
        <v>60</v>
      </c>
      <c r="I2370" s="3" t="s">
        <v>57</v>
      </c>
      <c r="J2370" s="3" t="s">
        <v>31</v>
      </c>
      <c r="K2370" s="3" t="s">
        <v>34</v>
      </c>
      <c r="L2370" s="3" t="s">
        <v>31</v>
      </c>
      <c r="M2370" t="b">
        <v>1</v>
      </c>
      <c r="N2370" s="3" t="s">
        <v>35</v>
      </c>
      <c r="O2370" s="3" t="s">
        <v>58</v>
      </c>
      <c r="P2370" s="3" t="s">
        <v>61</v>
      </c>
      <c r="Q2370" s="3" t="s">
        <v>62</v>
      </c>
      <c r="R2370" s="3" t="s">
        <v>63</v>
      </c>
      <c r="S2370" s="3" t="s">
        <v>4070</v>
      </c>
      <c r="T2370" s="2"/>
      <c r="U2370" s="3" t="s">
        <v>1769</v>
      </c>
      <c r="V2370" s="3" t="s">
        <v>1941</v>
      </c>
      <c r="W2370" s="3" t="s">
        <v>39</v>
      </c>
      <c r="X2370" s="3" t="s">
        <v>40</v>
      </c>
      <c r="Y2370" s="3" t="s">
        <v>1942</v>
      </c>
      <c r="Z2370" s="3"/>
      <c r="AA2370" s="3" t="s">
        <v>41</v>
      </c>
    </row>
    <row r="2371" spans="1:27" x14ac:dyDescent="0.2">
      <c r="A2371" s="5">
        <v>5220</v>
      </c>
      <c r="C2371" s="3" t="s">
        <v>4113</v>
      </c>
      <c r="D2371" s="3" t="s">
        <v>4114</v>
      </c>
      <c r="E2371" s="3" t="s">
        <v>57</v>
      </c>
      <c r="F2371" s="3" t="s">
        <v>58</v>
      </c>
      <c r="G2371" s="3" t="s">
        <v>57</v>
      </c>
      <c r="H2371" s="3" t="s">
        <v>60</v>
      </c>
      <c r="I2371" s="3" t="s">
        <v>57</v>
      </c>
      <c r="J2371" s="3" t="s">
        <v>31</v>
      </c>
      <c r="K2371" s="3" t="s">
        <v>34</v>
      </c>
      <c r="L2371" s="3" t="s">
        <v>31</v>
      </c>
      <c r="M2371" t="b">
        <v>1</v>
      </c>
      <c r="N2371" s="3" t="s">
        <v>35</v>
      </c>
      <c r="O2371" s="3" t="s">
        <v>58</v>
      </c>
      <c r="P2371" s="3" t="s">
        <v>61</v>
      </c>
      <c r="Q2371" s="3" t="s">
        <v>62</v>
      </c>
      <c r="R2371" s="3" t="s">
        <v>63</v>
      </c>
      <c r="S2371" s="3" t="s">
        <v>4064</v>
      </c>
      <c r="T2371" s="2"/>
      <c r="U2371" s="3" t="s">
        <v>1769</v>
      </c>
      <c r="V2371" s="3" t="s">
        <v>1941</v>
      </c>
      <c r="W2371" s="3" t="s">
        <v>39</v>
      </c>
      <c r="X2371" s="3" t="s">
        <v>40</v>
      </c>
      <c r="Y2371" s="3" t="s">
        <v>1942</v>
      </c>
      <c r="Z2371" s="3"/>
      <c r="AA2371" s="3" t="s">
        <v>41</v>
      </c>
    </row>
    <row r="2372" spans="1:27" x14ac:dyDescent="0.2">
      <c r="A2372" s="5">
        <v>5221</v>
      </c>
      <c r="C2372" s="3" t="s">
        <v>4115</v>
      </c>
      <c r="D2372" s="3" t="s">
        <v>4116</v>
      </c>
      <c r="E2372" s="3" t="s">
        <v>57</v>
      </c>
      <c r="F2372" s="3" t="s">
        <v>58</v>
      </c>
      <c r="G2372" s="3" t="s">
        <v>57</v>
      </c>
      <c r="H2372" s="3" t="s">
        <v>60</v>
      </c>
      <c r="I2372" s="3" t="s">
        <v>57</v>
      </c>
      <c r="J2372" s="3" t="s">
        <v>31</v>
      </c>
      <c r="K2372" s="3" t="s">
        <v>34</v>
      </c>
      <c r="L2372" s="3" t="s">
        <v>31</v>
      </c>
      <c r="M2372" t="b">
        <v>1</v>
      </c>
      <c r="N2372" s="3" t="s">
        <v>35</v>
      </c>
      <c r="O2372" s="3" t="s">
        <v>58</v>
      </c>
      <c r="P2372" s="3" t="s">
        <v>61</v>
      </c>
      <c r="Q2372" s="3" t="s">
        <v>62</v>
      </c>
      <c r="R2372" s="3" t="s">
        <v>63</v>
      </c>
      <c r="S2372" s="3" t="s">
        <v>3586</v>
      </c>
      <c r="T2372" s="2"/>
      <c r="U2372" s="3" t="s">
        <v>1769</v>
      </c>
      <c r="V2372" s="3" t="s">
        <v>1941</v>
      </c>
      <c r="W2372" s="3" t="s">
        <v>39</v>
      </c>
      <c r="X2372" s="3" t="s">
        <v>40</v>
      </c>
      <c r="Y2372" s="3" t="s">
        <v>1942</v>
      </c>
      <c r="Z2372" s="3"/>
      <c r="AA2372" s="3" t="s">
        <v>41</v>
      </c>
    </row>
    <row r="2373" spans="1:27" x14ac:dyDescent="0.2">
      <c r="A2373" s="5">
        <v>5222</v>
      </c>
      <c r="C2373" s="3" t="s">
        <v>4117</v>
      </c>
      <c r="D2373" s="3" t="s">
        <v>4118</v>
      </c>
      <c r="E2373" s="3" t="s">
        <v>1762</v>
      </c>
      <c r="F2373" s="3" t="s">
        <v>1762</v>
      </c>
      <c r="G2373" s="3" t="s">
        <v>3429</v>
      </c>
      <c r="H2373" s="3" t="s">
        <v>3430</v>
      </c>
      <c r="I2373" s="3" t="s">
        <v>3429</v>
      </c>
      <c r="J2373" s="3" t="s">
        <v>31</v>
      </c>
      <c r="K2373" s="3" t="s">
        <v>1766</v>
      </c>
      <c r="L2373" s="3" t="s">
        <v>31</v>
      </c>
      <c r="M2373" t="b">
        <v>1</v>
      </c>
      <c r="N2373" s="3" t="s">
        <v>35</v>
      </c>
      <c r="O2373" s="3" t="s">
        <v>1762</v>
      </c>
      <c r="P2373" s="3" t="s">
        <v>1762</v>
      </c>
      <c r="Q2373" s="3" t="s">
        <v>1767</v>
      </c>
      <c r="R2373" s="3" t="s">
        <v>1768</v>
      </c>
      <c r="S2373" s="3" t="s">
        <v>3431</v>
      </c>
      <c r="T2373" s="2"/>
      <c r="U2373" s="3" t="s">
        <v>1769</v>
      </c>
      <c r="V2373" s="3" t="s">
        <v>3432</v>
      </c>
      <c r="W2373" s="3" t="s">
        <v>39</v>
      </c>
      <c r="X2373" s="3" t="s">
        <v>40</v>
      </c>
      <c r="Y2373" s="3"/>
      <c r="Z2373" s="3"/>
      <c r="AA2373" s="3" t="s">
        <v>41</v>
      </c>
    </row>
    <row r="2374" spans="1:27" x14ac:dyDescent="0.2">
      <c r="A2374" s="5">
        <v>5223</v>
      </c>
      <c r="C2374" s="3" t="s">
        <v>4119</v>
      </c>
      <c r="D2374" s="3" t="s">
        <v>4120</v>
      </c>
      <c r="E2374" s="3" t="s">
        <v>1762</v>
      </c>
      <c r="F2374" s="3" t="s">
        <v>1762</v>
      </c>
      <c r="G2374" s="3" t="s">
        <v>3429</v>
      </c>
      <c r="H2374" s="3" t="s">
        <v>3430</v>
      </c>
      <c r="I2374" s="3" t="s">
        <v>3429</v>
      </c>
      <c r="J2374" s="3" t="s">
        <v>31</v>
      </c>
      <c r="K2374" s="3" t="s">
        <v>1766</v>
      </c>
      <c r="L2374" s="3" t="s">
        <v>31</v>
      </c>
      <c r="M2374" t="b">
        <v>1</v>
      </c>
      <c r="N2374" s="3" t="s">
        <v>35</v>
      </c>
      <c r="O2374" s="3" t="s">
        <v>1762</v>
      </c>
      <c r="P2374" s="3" t="s">
        <v>1762</v>
      </c>
      <c r="Q2374" s="3" t="s">
        <v>1767</v>
      </c>
      <c r="R2374" s="3" t="s">
        <v>1768</v>
      </c>
      <c r="S2374" s="3"/>
      <c r="T2374" s="2"/>
      <c r="U2374" s="3" t="s">
        <v>1769</v>
      </c>
      <c r="V2374" s="3" t="s">
        <v>3432</v>
      </c>
      <c r="W2374" s="3" t="s">
        <v>39</v>
      </c>
      <c r="X2374" s="3" t="s">
        <v>40</v>
      </c>
      <c r="Y2374" s="3" t="s">
        <v>1816</v>
      </c>
      <c r="Z2374" s="3"/>
      <c r="AA2374" s="3" t="s">
        <v>41</v>
      </c>
    </row>
    <row r="2375" spans="1:27" x14ac:dyDescent="0.2">
      <c r="A2375" s="5">
        <v>5224</v>
      </c>
      <c r="B2375">
        <v>43499</v>
      </c>
      <c r="C2375" s="3" t="s">
        <v>4121</v>
      </c>
      <c r="D2375" s="3" t="s">
        <v>4122</v>
      </c>
      <c r="E2375" s="3" t="s">
        <v>1762</v>
      </c>
      <c r="F2375" s="3" t="s">
        <v>1762</v>
      </c>
      <c r="G2375" s="3" t="s">
        <v>3429</v>
      </c>
      <c r="H2375" s="3" t="s">
        <v>3430</v>
      </c>
      <c r="I2375" s="3" t="s">
        <v>3429</v>
      </c>
      <c r="J2375" s="3" t="s">
        <v>31</v>
      </c>
      <c r="K2375" s="3" t="s">
        <v>1766</v>
      </c>
      <c r="L2375" s="3" t="s">
        <v>31</v>
      </c>
      <c r="M2375" t="b">
        <v>0</v>
      </c>
      <c r="N2375" s="3" t="s">
        <v>35</v>
      </c>
      <c r="O2375" s="3" t="s">
        <v>1762</v>
      </c>
      <c r="P2375" s="3" t="s">
        <v>1762</v>
      </c>
      <c r="Q2375" s="3" t="s">
        <v>1767</v>
      </c>
      <c r="R2375" s="3" t="s">
        <v>1768</v>
      </c>
      <c r="S2375" s="3"/>
      <c r="T2375" s="2"/>
      <c r="U2375" s="3" t="s">
        <v>1769</v>
      </c>
      <c r="V2375" s="3" t="s">
        <v>3432</v>
      </c>
      <c r="W2375" s="3" t="s">
        <v>39</v>
      </c>
      <c r="X2375" s="3" t="s">
        <v>40</v>
      </c>
      <c r="Y2375" s="3" t="s">
        <v>2455</v>
      </c>
      <c r="Z2375" s="3"/>
      <c r="AA2375" s="3" t="s">
        <v>1712</v>
      </c>
    </row>
    <row r="2376" spans="1:27" x14ac:dyDescent="0.2">
      <c r="A2376" s="5">
        <v>5225</v>
      </c>
      <c r="C2376" s="3" t="s">
        <v>4123</v>
      </c>
      <c r="D2376" s="3" t="s">
        <v>4124</v>
      </c>
      <c r="E2376" s="3" t="s">
        <v>1762</v>
      </c>
      <c r="F2376" s="3" t="s">
        <v>1762</v>
      </c>
      <c r="G2376" s="3" t="s">
        <v>3429</v>
      </c>
      <c r="H2376" s="3" t="s">
        <v>3430</v>
      </c>
      <c r="I2376" s="3" t="s">
        <v>3429</v>
      </c>
      <c r="J2376" s="3" t="s">
        <v>31</v>
      </c>
      <c r="K2376" s="3" t="s">
        <v>1766</v>
      </c>
      <c r="L2376" s="3" t="s">
        <v>31</v>
      </c>
      <c r="M2376" t="b">
        <v>1</v>
      </c>
      <c r="N2376" s="3" t="s">
        <v>35</v>
      </c>
      <c r="O2376" s="3" t="s">
        <v>1762</v>
      </c>
      <c r="P2376" s="3" t="s">
        <v>1762</v>
      </c>
      <c r="Q2376" s="3" t="s">
        <v>1767</v>
      </c>
      <c r="R2376" s="3" t="s">
        <v>1768</v>
      </c>
      <c r="S2376" s="3" t="s">
        <v>4124</v>
      </c>
      <c r="T2376" s="2"/>
      <c r="U2376" s="3" t="s">
        <v>1769</v>
      </c>
      <c r="V2376" s="3" t="s">
        <v>3432</v>
      </c>
      <c r="W2376" s="3" t="s">
        <v>39</v>
      </c>
      <c r="X2376" s="3" t="s">
        <v>40</v>
      </c>
      <c r="Y2376" s="3" t="s">
        <v>1816</v>
      </c>
      <c r="Z2376" s="3"/>
      <c r="AA2376" s="3" t="s">
        <v>41</v>
      </c>
    </row>
    <row r="2377" spans="1:27" x14ac:dyDescent="0.2">
      <c r="A2377" s="5">
        <v>5226</v>
      </c>
      <c r="B2377">
        <v>43426</v>
      </c>
      <c r="C2377" s="3" t="s">
        <v>4125</v>
      </c>
      <c r="D2377" s="3" t="s">
        <v>4126</v>
      </c>
      <c r="E2377" s="3" t="s">
        <v>1762</v>
      </c>
      <c r="F2377" s="3" t="s">
        <v>1762</v>
      </c>
      <c r="G2377" s="3" t="s">
        <v>3429</v>
      </c>
      <c r="H2377" s="3" t="s">
        <v>3430</v>
      </c>
      <c r="I2377" s="3" t="s">
        <v>3429</v>
      </c>
      <c r="J2377" s="3" t="s">
        <v>31</v>
      </c>
      <c r="K2377" s="3" t="s">
        <v>1766</v>
      </c>
      <c r="L2377" s="3" t="s">
        <v>31</v>
      </c>
      <c r="M2377" t="b">
        <v>1</v>
      </c>
      <c r="N2377" s="3" t="s">
        <v>35</v>
      </c>
      <c r="O2377" s="3" t="s">
        <v>1762</v>
      </c>
      <c r="P2377" s="3" t="s">
        <v>1762</v>
      </c>
      <c r="Q2377" s="3" t="s">
        <v>1767</v>
      </c>
      <c r="R2377" s="3" t="s">
        <v>1768</v>
      </c>
      <c r="S2377" s="3"/>
      <c r="T2377" s="2"/>
      <c r="U2377" s="3" t="s">
        <v>1769</v>
      </c>
      <c r="V2377" s="3" t="s">
        <v>3432</v>
      </c>
      <c r="W2377" s="3" t="s">
        <v>39</v>
      </c>
      <c r="X2377" s="3" t="s">
        <v>40</v>
      </c>
      <c r="Y2377" s="3" t="s">
        <v>2455</v>
      </c>
      <c r="Z2377" s="3"/>
      <c r="AA2377" s="3" t="s">
        <v>41</v>
      </c>
    </row>
    <row r="2378" spans="1:27" x14ac:dyDescent="0.2">
      <c r="A2378" s="5">
        <v>5227</v>
      </c>
      <c r="B2378">
        <v>43489</v>
      </c>
      <c r="C2378" s="3" t="s">
        <v>4127</v>
      </c>
      <c r="D2378" s="3" t="s">
        <v>4128</v>
      </c>
      <c r="E2378" s="3" t="s">
        <v>1762</v>
      </c>
      <c r="F2378" s="3" t="s">
        <v>1762</v>
      </c>
      <c r="G2378" s="3" t="s">
        <v>3429</v>
      </c>
      <c r="H2378" s="3" t="s">
        <v>3430</v>
      </c>
      <c r="I2378" s="3" t="s">
        <v>3429</v>
      </c>
      <c r="J2378" s="3" t="s">
        <v>31</v>
      </c>
      <c r="K2378" s="3" t="s">
        <v>1766</v>
      </c>
      <c r="L2378" s="3" t="s">
        <v>31</v>
      </c>
      <c r="M2378" t="b">
        <v>0</v>
      </c>
      <c r="N2378" s="3" t="s">
        <v>35</v>
      </c>
      <c r="O2378" s="3" t="s">
        <v>1762</v>
      </c>
      <c r="P2378" s="3" t="s">
        <v>1762</v>
      </c>
      <c r="Q2378" s="3" t="s">
        <v>1767</v>
      </c>
      <c r="R2378" s="3" t="s">
        <v>1768</v>
      </c>
      <c r="S2378" s="3" t="s">
        <v>4129</v>
      </c>
      <c r="T2378" s="2"/>
      <c r="U2378" s="3" t="s">
        <v>1769</v>
      </c>
      <c r="V2378" s="3" t="s">
        <v>3432</v>
      </c>
      <c r="W2378" s="3" t="s">
        <v>39</v>
      </c>
      <c r="X2378" s="3" t="s">
        <v>40</v>
      </c>
      <c r="Y2378" s="3" t="s">
        <v>3437</v>
      </c>
      <c r="Z2378" s="3"/>
      <c r="AA2378" s="3" t="s">
        <v>4130</v>
      </c>
    </row>
    <row r="2379" spans="1:27" x14ac:dyDescent="0.2">
      <c r="A2379" s="5">
        <v>5228</v>
      </c>
      <c r="C2379" s="3" t="s">
        <v>4131</v>
      </c>
      <c r="D2379" s="3" t="s">
        <v>4132</v>
      </c>
      <c r="E2379" s="3" t="s">
        <v>1762</v>
      </c>
      <c r="F2379" s="3" t="s">
        <v>1762</v>
      </c>
      <c r="G2379" s="3" t="s">
        <v>3429</v>
      </c>
      <c r="H2379" s="3" t="s">
        <v>3430</v>
      </c>
      <c r="I2379" s="3" t="s">
        <v>3429</v>
      </c>
      <c r="J2379" s="3" t="s">
        <v>31</v>
      </c>
      <c r="K2379" s="3" t="s">
        <v>1766</v>
      </c>
      <c r="L2379" s="3" t="s">
        <v>31</v>
      </c>
      <c r="M2379" t="b">
        <v>1</v>
      </c>
      <c r="N2379" s="3" t="s">
        <v>35</v>
      </c>
      <c r="O2379" s="3" t="s">
        <v>1762</v>
      </c>
      <c r="P2379" s="3" t="s">
        <v>1762</v>
      </c>
      <c r="Q2379" s="3" t="s">
        <v>1767</v>
      </c>
      <c r="R2379" s="3" t="s">
        <v>1768</v>
      </c>
      <c r="S2379" s="3"/>
      <c r="T2379" s="2"/>
      <c r="U2379" s="3" t="s">
        <v>1769</v>
      </c>
      <c r="V2379" s="3" t="s">
        <v>3432</v>
      </c>
      <c r="W2379" s="3" t="s">
        <v>39</v>
      </c>
      <c r="X2379" s="3" t="s">
        <v>40</v>
      </c>
      <c r="Y2379" s="3"/>
      <c r="Z2379" s="3"/>
      <c r="AA2379" s="3" t="s">
        <v>41</v>
      </c>
    </row>
    <row r="2380" spans="1:27" x14ac:dyDescent="0.2">
      <c r="A2380" s="5">
        <v>5229</v>
      </c>
      <c r="B2380">
        <v>43443</v>
      </c>
      <c r="C2380" s="3" t="s">
        <v>4133</v>
      </c>
      <c r="D2380" s="3" t="s">
        <v>4134</v>
      </c>
      <c r="E2380" s="3" t="s">
        <v>1762</v>
      </c>
      <c r="F2380" s="3" t="s">
        <v>1762</v>
      </c>
      <c r="G2380" s="3" t="s">
        <v>3429</v>
      </c>
      <c r="H2380" s="3" t="s">
        <v>3430</v>
      </c>
      <c r="I2380" s="3" t="s">
        <v>3429</v>
      </c>
      <c r="J2380" s="3" t="s">
        <v>31</v>
      </c>
      <c r="K2380" s="3" t="s">
        <v>1766</v>
      </c>
      <c r="L2380" s="3" t="s">
        <v>31</v>
      </c>
      <c r="M2380" t="b">
        <v>0</v>
      </c>
      <c r="N2380" s="3" t="s">
        <v>35</v>
      </c>
      <c r="O2380" s="3" t="s">
        <v>1762</v>
      </c>
      <c r="P2380" s="3" t="s">
        <v>1762</v>
      </c>
      <c r="Q2380" s="3" t="s">
        <v>1767</v>
      </c>
      <c r="R2380" s="3" t="s">
        <v>1768</v>
      </c>
      <c r="S2380" s="3" t="s">
        <v>4135</v>
      </c>
      <c r="T2380" s="2"/>
      <c r="U2380" s="3" t="s">
        <v>1769</v>
      </c>
      <c r="V2380" s="3" t="s">
        <v>3432</v>
      </c>
      <c r="W2380" s="3" t="s">
        <v>39</v>
      </c>
      <c r="X2380" s="3" t="s">
        <v>40</v>
      </c>
      <c r="Y2380" s="3" t="s">
        <v>3437</v>
      </c>
      <c r="Z2380" s="3"/>
      <c r="AA2380" s="3" t="s">
        <v>1712</v>
      </c>
    </row>
    <row r="2381" spans="1:27" x14ac:dyDescent="0.2">
      <c r="A2381" s="5">
        <v>5230</v>
      </c>
      <c r="C2381" s="3" t="s">
        <v>4136</v>
      </c>
      <c r="D2381" s="3" t="s">
        <v>4137</v>
      </c>
      <c r="E2381" s="3" t="s">
        <v>1762</v>
      </c>
      <c r="F2381" s="3" t="s">
        <v>1762</v>
      </c>
      <c r="G2381" s="3" t="s">
        <v>3429</v>
      </c>
      <c r="H2381" s="3" t="s">
        <v>3430</v>
      </c>
      <c r="I2381" s="3" t="s">
        <v>3429</v>
      </c>
      <c r="J2381" s="3" t="s">
        <v>31</v>
      </c>
      <c r="K2381" s="3" t="s">
        <v>1766</v>
      </c>
      <c r="L2381" s="3" t="s">
        <v>31</v>
      </c>
      <c r="M2381" t="b">
        <v>1</v>
      </c>
      <c r="N2381" s="3" t="s">
        <v>35</v>
      </c>
      <c r="O2381" s="3" t="s">
        <v>1762</v>
      </c>
      <c r="P2381" s="3" t="s">
        <v>1762</v>
      </c>
      <c r="Q2381" s="3" t="s">
        <v>1767</v>
      </c>
      <c r="R2381" s="3" t="s">
        <v>1768</v>
      </c>
      <c r="S2381" s="3"/>
      <c r="T2381" s="2"/>
      <c r="U2381" s="3" t="s">
        <v>1769</v>
      </c>
      <c r="V2381" s="3" t="s">
        <v>3432</v>
      </c>
      <c r="W2381" s="3" t="s">
        <v>39</v>
      </c>
      <c r="X2381" s="3" t="s">
        <v>40</v>
      </c>
      <c r="Y2381" s="3"/>
      <c r="Z2381" s="3"/>
      <c r="AA2381" s="3" t="s">
        <v>41</v>
      </c>
    </row>
    <row r="2382" spans="1:27" x14ac:dyDescent="0.2">
      <c r="A2382" s="5">
        <v>5231</v>
      </c>
      <c r="B2382">
        <v>42130</v>
      </c>
      <c r="C2382" s="3" t="s">
        <v>4138</v>
      </c>
      <c r="D2382" s="3" t="s">
        <v>4139</v>
      </c>
      <c r="E2382" s="3" t="s">
        <v>941</v>
      </c>
      <c r="F2382" s="3" t="s">
        <v>2551</v>
      </c>
      <c r="G2382" s="3" t="s">
        <v>113</v>
      </c>
      <c r="H2382" s="3" t="s">
        <v>256</v>
      </c>
      <c r="I2382" s="3" t="s">
        <v>113</v>
      </c>
      <c r="J2382" s="3" t="s">
        <v>48</v>
      </c>
      <c r="K2382" s="3" t="s">
        <v>114</v>
      </c>
      <c r="L2382" s="3" t="s">
        <v>115</v>
      </c>
      <c r="M2382" t="b">
        <v>0</v>
      </c>
      <c r="N2382" s="3" t="s">
        <v>73</v>
      </c>
      <c r="O2382" s="3" t="s">
        <v>2551</v>
      </c>
      <c r="P2382" s="3" t="s">
        <v>2551</v>
      </c>
      <c r="Q2382" s="3" t="s">
        <v>36</v>
      </c>
      <c r="R2382" s="3" t="s">
        <v>74</v>
      </c>
      <c r="S2382" s="3" t="s">
        <v>348</v>
      </c>
      <c r="T2382" s="2">
        <v>3003</v>
      </c>
      <c r="U2382" s="3" t="s">
        <v>115</v>
      </c>
      <c r="V2382" s="3"/>
      <c r="W2382" s="3" t="s">
        <v>39</v>
      </c>
      <c r="X2382" s="3" t="s">
        <v>40</v>
      </c>
      <c r="Y2382" s="3"/>
      <c r="Z2382" s="3"/>
      <c r="AA2382" s="3" t="s">
        <v>986</v>
      </c>
    </row>
    <row r="2383" spans="1:27" x14ac:dyDescent="0.2">
      <c r="A2383" s="5">
        <v>5232</v>
      </c>
      <c r="B2383">
        <v>42590</v>
      </c>
      <c r="C2383" s="3" t="s">
        <v>4140</v>
      </c>
      <c r="D2383" s="3" t="s">
        <v>4141</v>
      </c>
      <c r="E2383" s="3" t="s">
        <v>941</v>
      </c>
      <c r="F2383" s="3" t="s">
        <v>942</v>
      </c>
      <c r="G2383" s="3" t="s">
        <v>113</v>
      </c>
      <c r="H2383" s="3" t="s">
        <v>256</v>
      </c>
      <c r="I2383" s="3" t="s">
        <v>113</v>
      </c>
      <c r="J2383" s="3" t="s">
        <v>48</v>
      </c>
      <c r="K2383" s="3" t="s">
        <v>114</v>
      </c>
      <c r="L2383" s="3" t="s">
        <v>115</v>
      </c>
      <c r="M2383" t="b">
        <v>1</v>
      </c>
      <c r="N2383" s="3" t="s">
        <v>73</v>
      </c>
      <c r="O2383" s="3" t="s">
        <v>942</v>
      </c>
      <c r="P2383" s="3" t="s">
        <v>942</v>
      </c>
      <c r="Q2383" s="3" t="s">
        <v>36</v>
      </c>
      <c r="R2383" s="3" t="s">
        <v>74</v>
      </c>
      <c r="S2383" s="3" t="s">
        <v>348</v>
      </c>
      <c r="T2383" s="2">
        <v>3003</v>
      </c>
      <c r="U2383" s="3" t="s">
        <v>115</v>
      </c>
      <c r="V2383" s="3"/>
      <c r="W2383" s="3" t="s">
        <v>39</v>
      </c>
      <c r="X2383" s="3" t="s">
        <v>40</v>
      </c>
      <c r="Y2383" s="3"/>
      <c r="Z2383" s="3"/>
      <c r="AA2383" s="3" t="s">
        <v>41</v>
      </c>
    </row>
    <row r="2384" spans="1:27" x14ac:dyDescent="0.2">
      <c r="A2384" s="5">
        <v>5233</v>
      </c>
      <c r="B2384">
        <v>42082</v>
      </c>
      <c r="C2384" s="3" t="s">
        <v>4142</v>
      </c>
      <c r="D2384" s="3" t="s">
        <v>4143</v>
      </c>
      <c r="E2384" s="3" t="s">
        <v>941</v>
      </c>
      <c r="F2384" s="3" t="s">
        <v>942</v>
      </c>
      <c r="G2384" s="3" t="s">
        <v>113</v>
      </c>
      <c r="H2384" s="3" t="s">
        <v>256</v>
      </c>
      <c r="I2384" s="3" t="s">
        <v>113</v>
      </c>
      <c r="J2384" s="3" t="s">
        <v>48</v>
      </c>
      <c r="K2384" s="3" t="s">
        <v>114</v>
      </c>
      <c r="L2384" s="3" t="s">
        <v>115</v>
      </c>
      <c r="M2384" t="b">
        <v>1</v>
      </c>
      <c r="N2384" s="3" t="s">
        <v>73</v>
      </c>
      <c r="O2384" s="3" t="s">
        <v>942</v>
      </c>
      <c r="P2384" s="3" t="s">
        <v>942</v>
      </c>
      <c r="Q2384" s="3" t="s">
        <v>36</v>
      </c>
      <c r="R2384" s="3" t="s">
        <v>74</v>
      </c>
      <c r="S2384" s="3"/>
      <c r="T2384" s="2">
        <v>3003</v>
      </c>
      <c r="U2384" s="3" t="s">
        <v>115</v>
      </c>
      <c r="V2384" s="3"/>
      <c r="W2384" s="3" t="s">
        <v>39</v>
      </c>
      <c r="X2384" s="3" t="s">
        <v>40</v>
      </c>
      <c r="Y2384" s="3"/>
      <c r="Z2384" s="3"/>
      <c r="AA2384" s="3" t="s">
        <v>41</v>
      </c>
    </row>
    <row r="2385" spans="1:27" x14ac:dyDescent="0.2">
      <c r="A2385" s="5">
        <v>5234</v>
      </c>
      <c r="B2385">
        <v>42289</v>
      </c>
      <c r="C2385" s="3" t="s">
        <v>4144</v>
      </c>
      <c r="D2385" s="3" t="s">
        <v>4145</v>
      </c>
      <c r="E2385" s="3" t="s">
        <v>941</v>
      </c>
      <c r="F2385" s="3" t="s">
        <v>942</v>
      </c>
      <c r="G2385" s="3" t="s">
        <v>113</v>
      </c>
      <c r="H2385" s="3" t="s">
        <v>256</v>
      </c>
      <c r="I2385" s="3" t="s">
        <v>113</v>
      </c>
      <c r="J2385" s="3" t="s">
        <v>48</v>
      </c>
      <c r="K2385" s="3" t="s">
        <v>114</v>
      </c>
      <c r="L2385" s="3" t="s">
        <v>115</v>
      </c>
      <c r="M2385" t="b">
        <v>1</v>
      </c>
      <c r="N2385" s="3" t="s">
        <v>73</v>
      </c>
      <c r="O2385" s="3" t="s">
        <v>942</v>
      </c>
      <c r="P2385" s="3" t="s">
        <v>942</v>
      </c>
      <c r="Q2385" s="3" t="s">
        <v>36</v>
      </c>
      <c r="R2385" s="3" t="s">
        <v>74</v>
      </c>
      <c r="S2385" s="3" t="s">
        <v>348</v>
      </c>
      <c r="T2385" s="2">
        <v>3003</v>
      </c>
      <c r="U2385" s="3" t="s">
        <v>115</v>
      </c>
      <c r="V2385" s="3"/>
      <c r="W2385" s="3" t="s">
        <v>39</v>
      </c>
      <c r="X2385" s="3" t="s">
        <v>40</v>
      </c>
      <c r="Y2385" s="3"/>
      <c r="Z2385" s="3"/>
      <c r="AA2385" s="3" t="s">
        <v>41</v>
      </c>
    </row>
    <row r="2386" spans="1:27" x14ac:dyDescent="0.2">
      <c r="A2386" s="5">
        <v>5235</v>
      </c>
      <c r="B2386">
        <v>42461</v>
      </c>
      <c r="C2386" s="3" t="s">
        <v>4146</v>
      </c>
      <c r="D2386" s="3" t="s">
        <v>4147</v>
      </c>
      <c r="E2386" s="3" t="s">
        <v>119</v>
      </c>
      <c r="F2386" s="3" t="s">
        <v>120</v>
      </c>
      <c r="G2386" s="3" t="s">
        <v>113</v>
      </c>
      <c r="H2386" s="3" t="s">
        <v>256</v>
      </c>
      <c r="I2386" s="3" t="s">
        <v>113</v>
      </c>
      <c r="J2386" s="3" t="s">
        <v>48</v>
      </c>
      <c r="K2386" s="3" t="s">
        <v>114</v>
      </c>
      <c r="L2386" s="3" t="s">
        <v>115</v>
      </c>
      <c r="M2386" t="b">
        <v>0</v>
      </c>
      <c r="N2386" s="3" t="s">
        <v>73</v>
      </c>
      <c r="O2386" s="3" t="s">
        <v>120</v>
      </c>
      <c r="P2386" s="3" t="s">
        <v>120</v>
      </c>
      <c r="Q2386" s="3" t="s">
        <v>36</v>
      </c>
      <c r="R2386" s="3" t="s">
        <v>74</v>
      </c>
      <c r="S2386" s="3" t="s">
        <v>348</v>
      </c>
      <c r="T2386" s="2">
        <v>3003</v>
      </c>
      <c r="U2386" s="3" t="s">
        <v>115</v>
      </c>
      <c r="V2386" s="3"/>
      <c r="W2386" s="3" t="s">
        <v>39</v>
      </c>
      <c r="X2386" s="3" t="s">
        <v>40</v>
      </c>
      <c r="Y2386" s="3"/>
      <c r="Z2386" s="3"/>
      <c r="AA2386" s="3" t="s">
        <v>41</v>
      </c>
    </row>
    <row r="2387" spans="1:27" x14ac:dyDescent="0.2">
      <c r="A2387" s="5">
        <v>5236</v>
      </c>
      <c r="B2387">
        <v>42973</v>
      </c>
      <c r="C2387" s="3" t="s">
        <v>4148</v>
      </c>
      <c r="D2387" s="3" t="s">
        <v>4149</v>
      </c>
      <c r="E2387" s="3" t="s">
        <v>941</v>
      </c>
      <c r="F2387" s="3" t="s">
        <v>942</v>
      </c>
      <c r="G2387" s="3" t="s">
        <v>113</v>
      </c>
      <c r="H2387" s="3" t="s">
        <v>256</v>
      </c>
      <c r="I2387" s="3" t="s">
        <v>113</v>
      </c>
      <c r="J2387" s="3" t="s">
        <v>48</v>
      </c>
      <c r="K2387" s="3" t="s">
        <v>114</v>
      </c>
      <c r="L2387" s="3" t="s">
        <v>115</v>
      </c>
      <c r="M2387" t="b">
        <v>1</v>
      </c>
      <c r="N2387" s="3" t="s">
        <v>73</v>
      </c>
      <c r="O2387" s="3" t="s">
        <v>942</v>
      </c>
      <c r="P2387" s="3" t="s">
        <v>942</v>
      </c>
      <c r="Q2387" s="3" t="s">
        <v>36</v>
      </c>
      <c r="R2387" s="3" t="s">
        <v>74</v>
      </c>
      <c r="S2387" s="3" t="s">
        <v>348</v>
      </c>
      <c r="T2387" s="2">
        <v>3003</v>
      </c>
      <c r="U2387" s="3" t="s">
        <v>115</v>
      </c>
      <c r="V2387" s="3"/>
      <c r="W2387" s="3" t="s">
        <v>39</v>
      </c>
      <c r="X2387" s="3" t="s">
        <v>40</v>
      </c>
      <c r="Y2387" s="3"/>
      <c r="Z2387" s="3"/>
      <c r="AA2387" s="3" t="s">
        <v>41</v>
      </c>
    </row>
    <row r="2388" spans="1:27" x14ac:dyDescent="0.2">
      <c r="A2388" s="5">
        <v>5237</v>
      </c>
      <c r="B2388">
        <v>42241</v>
      </c>
      <c r="C2388" s="3"/>
      <c r="D2388" s="3" t="s">
        <v>4150</v>
      </c>
      <c r="E2388" s="3" t="s">
        <v>941</v>
      </c>
      <c r="F2388" s="3" t="s">
        <v>2551</v>
      </c>
      <c r="G2388" s="3" t="s">
        <v>113</v>
      </c>
      <c r="H2388" s="3" t="s">
        <v>256</v>
      </c>
      <c r="I2388" s="3" t="s">
        <v>113</v>
      </c>
      <c r="J2388" s="3" t="s">
        <v>48</v>
      </c>
      <c r="K2388" s="3" t="s">
        <v>114</v>
      </c>
      <c r="L2388" s="3" t="s">
        <v>115</v>
      </c>
      <c r="M2388" t="b">
        <v>0</v>
      </c>
      <c r="N2388" s="3" t="s">
        <v>73</v>
      </c>
      <c r="O2388" s="3" t="s">
        <v>2551</v>
      </c>
      <c r="P2388" s="3" t="s">
        <v>2551</v>
      </c>
      <c r="Q2388" s="3" t="s">
        <v>36</v>
      </c>
      <c r="R2388" s="3" t="s">
        <v>74</v>
      </c>
      <c r="S2388" s="3"/>
      <c r="T2388" s="2">
        <v>3000</v>
      </c>
      <c r="U2388" s="3" t="s">
        <v>115</v>
      </c>
      <c r="V2388" s="3"/>
      <c r="W2388" s="3" t="s">
        <v>39</v>
      </c>
      <c r="X2388" s="3" t="s">
        <v>40</v>
      </c>
      <c r="Y2388" s="3"/>
      <c r="Z2388" s="3"/>
      <c r="AA2388" s="3" t="s">
        <v>986</v>
      </c>
    </row>
    <row r="2389" spans="1:27" x14ac:dyDescent="0.2">
      <c r="A2389" s="5">
        <v>5238</v>
      </c>
      <c r="B2389">
        <v>42975</v>
      </c>
      <c r="C2389" s="3"/>
      <c r="D2389" s="3" t="s">
        <v>4151</v>
      </c>
      <c r="E2389" s="3" t="s">
        <v>941</v>
      </c>
      <c r="F2389" s="3" t="s">
        <v>942</v>
      </c>
      <c r="G2389" s="3" t="s">
        <v>113</v>
      </c>
      <c r="H2389" s="3" t="s">
        <v>256</v>
      </c>
      <c r="I2389" s="3" t="s">
        <v>113</v>
      </c>
      <c r="J2389" s="3" t="s">
        <v>48</v>
      </c>
      <c r="K2389" s="3" t="s">
        <v>114</v>
      </c>
      <c r="L2389" s="3" t="s">
        <v>115</v>
      </c>
      <c r="M2389" t="b">
        <v>0</v>
      </c>
      <c r="N2389" s="3" t="s">
        <v>73</v>
      </c>
      <c r="O2389" s="3" t="s">
        <v>942</v>
      </c>
      <c r="P2389" s="3" t="s">
        <v>942</v>
      </c>
      <c r="Q2389" s="3" t="s">
        <v>36</v>
      </c>
      <c r="R2389" s="3" t="s">
        <v>74</v>
      </c>
      <c r="S2389" s="3"/>
      <c r="T2389" s="2">
        <v>3000</v>
      </c>
      <c r="U2389" s="3" t="s">
        <v>115</v>
      </c>
      <c r="V2389" s="3"/>
      <c r="W2389" s="3" t="s">
        <v>39</v>
      </c>
      <c r="X2389" s="3" t="s">
        <v>40</v>
      </c>
      <c r="Y2389" s="3"/>
      <c r="Z2389" s="3"/>
      <c r="AA2389" s="3" t="s">
        <v>41</v>
      </c>
    </row>
    <row r="2390" spans="1:27" x14ac:dyDescent="0.2">
      <c r="A2390" s="5">
        <v>5239</v>
      </c>
      <c r="B2390">
        <v>42978</v>
      </c>
      <c r="C2390" s="3"/>
      <c r="D2390" s="3" t="s">
        <v>4152</v>
      </c>
      <c r="E2390" s="3" t="s">
        <v>941</v>
      </c>
      <c r="F2390" s="3" t="s">
        <v>2551</v>
      </c>
      <c r="G2390" s="3" t="s">
        <v>113</v>
      </c>
      <c r="H2390" s="3" t="s">
        <v>256</v>
      </c>
      <c r="I2390" s="3" t="s">
        <v>113</v>
      </c>
      <c r="J2390" s="3" t="s">
        <v>48</v>
      </c>
      <c r="K2390" s="3" t="s">
        <v>114</v>
      </c>
      <c r="L2390" s="3" t="s">
        <v>115</v>
      </c>
      <c r="M2390" t="b">
        <v>1</v>
      </c>
      <c r="N2390" s="3" t="s">
        <v>73</v>
      </c>
      <c r="O2390" s="3" t="s">
        <v>2551</v>
      </c>
      <c r="P2390" s="3" t="s">
        <v>2551</v>
      </c>
      <c r="Q2390" s="3" t="s">
        <v>36</v>
      </c>
      <c r="R2390" s="3" t="s">
        <v>74</v>
      </c>
      <c r="S2390" s="3"/>
      <c r="T2390" s="2">
        <v>3000</v>
      </c>
      <c r="U2390" s="3" t="s">
        <v>115</v>
      </c>
      <c r="V2390" s="3"/>
      <c r="W2390" s="3" t="s">
        <v>39</v>
      </c>
      <c r="X2390" s="3" t="s">
        <v>40</v>
      </c>
      <c r="Y2390" s="3"/>
      <c r="Z2390" s="3"/>
      <c r="AA2390" s="3" t="s">
        <v>316</v>
      </c>
    </row>
    <row r="2391" spans="1:27" x14ac:dyDescent="0.2">
      <c r="A2391" s="5">
        <v>5240</v>
      </c>
      <c r="B2391">
        <v>41804</v>
      </c>
      <c r="C2391" s="3"/>
      <c r="D2391" s="3" t="s">
        <v>4153</v>
      </c>
      <c r="E2391" s="3" t="s">
        <v>1775</v>
      </c>
      <c r="F2391" s="3" t="s">
        <v>1775</v>
      </c>
      <c r="G2391" s="3" t="s">
        <v>3332</v>
      </c>
      <c r="H2391" s="3" t="s">
        <v>3234</v>
      </c>
      <c r="I2391" s="3" t="s">
        <v>3332</v>
      </c>
      <c r="J2391" s="3" t="s">
        <v>31</v>
      </c>
      <c r="K2391" s="3" t="s">
        <v>3594</v>
      </c>
      <c r="L2391" s="3" t="s">
        <v>31</v>
      </c>
      <c r="M2391" t="b">
        <v>1</v>
      </c>
      <c r="N2391" s="3" t="s">
        <v>35</v>
      </c>
      <c r="O2391" s="3" t="s">
        <v>1775</v>
      </c>
      <c r="P2391" s="3" t="s">
        <v>1775</v>
      </c>
      <c r="Q2391" s="3" t="s">
        <v>1767</v>
      </c>
      <c r="R2391" s="3" t="s">
        <v>1768</v>
      </c>
      <c r="S2391" s="3"/>
      <c r="T2391" s="2">
        <v>2072</v>
      </c>
      <c r="U2391" s="3" t="s">
        <v>1769</v>
      </c>
      <c r="V2391" s="3" t="s">
        <v>1776</v>
      </c>
      <c r="W2391" s="3" t="s">
        <v>39</v>
      </c>
      <c r="X2391" s="3" t="s">
        <v>40</v>
      </c>
      <c r="Y2391" s="3"/>
      <c r="Z2391" s="3"/>
      <c r="AA2391" s="3" t="s">
        <v>41</v>
      </c>
    </row>
    <row r="2392" spans="1:27" x14ac:dyDescent="0.2">
      <c r="A2392" s="5">
        <v>5241</v>
      </c>
      <c r="B2392">
        <v>42728</v>
      </c>
      <c r="C2392" s="3" t="s">
        <v>4154</v>
      </c>
      <c r="D2392" s="3" t="s">
        <v>4155</v>
      </c>
      <c r="E2392" s="3" t="s">
        <v>346</v>
      </c>
      <c r="F2392" s="3" t="s">
        <v>3156</v>
      </c>
      <c r="G2392" s="3" t="s">
        <v>31</v>
      </c>
      <c r="H2392" s="3" t="s">
        <v>32</v>
      </c>
      <c r="I2392" s="3" t="s">
        <v>31</v>
      </c>
      <c r="J2392" s="3" t="s">
        <v>31</v>
      </c>
      <c r="K2392" s="3" t="s">
        <v>34</v>
      </c>
      <c r="L2392" s="3" t="s">
        <v>31</v>
      </c>
      <c r="M2392" t="b">
        <v>0</v>
      </c>
      <c r="N2392" s="3" t="s">
        <v>84</v>
      </c>
      <c r="O2392" s="3" t="s">
        <v>3156</v>
      </c>
      <c r="P2392" s="3" t="s">
        <v>3156</v>
      </c>
      <c r="Q2392" s="3" t="s">
        <v>116</v>
      </c>
      <c r="R2392" s="3" t="s">
        <v>149</v>
      </c>
      <c r="S2392" s="3"/>
      <c r="T2392" s="2">
        <v>2072</v>
      </c>
      <c r="U2392" s="3" t="s">
        <v>31</v>
      </c>
      <c r="V2392" s="3"/>
      <c r="W2392" s="3" t="s">
        <v>39</v>
      </c>
      <c r="X2392" s="3" t="s">
        <v>40</v>
      </c>
      <c r="Y2392" s="3"/>
      <c r="Z2392" s="3">
        <v>4784</v>
      </c>
      <c r="AA2392" s="3" t="s">
        <v>221</v>
      </c>
    </row>
    <row r="2393" spans="1:27" x14ac:dyDescent="0.2">
      <c r="A2393" s="5">
        <v>5242</v>
      </c>
      <c r="B2393">
        <v>42726</v>
      </c>
      <c r="C2393" s="3"/>
      <c r="D2393" s="3" t="s">
        <v>4156</v>
      </c>
      <c r="E2393" s="3" t="s">
        <v>123</v>
      </c>
      <c r="F2393" s="3" t="s">
        <v>124</v>
      </c>
      <c r="G2393" s="3" t="s">
        <v>113</v>
      </c>
      <c r="H2393" s="3" t="s">
        <v>4157</v>
      </c>
      <c r="I2393" s="3" t="s">
        <v>113</v>
      </c>
      <c r="J2393" s="3" t="s">
        <v>48</v>
      </c>
      <c r="K2393" s="3" t="s">
        <v>114</v>
      </c>
      <c r="L2393" s="3" t="s">
        <v>115</v>
      </c>
      <c r="M2393" t="b">
        <v>0</v>
      </c>
      <c r="N2393" s="3" t="s">
        <v>73</v>
      </c>
      <c r="O2393" s="3" t="s">
        <v>124</v>
      </c>
      <c r="P2393" s="3" t="s">
        <v>124</v>
      </c>
      <c r="Q2393" s="3" t="s">
        <v>36</v>
      </c>
      <c r="R2393" s="3" t="s">
        <v>74</v>
      </c>
      <c r="S2393" s="3"/>
      <c r="T2393" s="2">
        <v>3000</v>
      </c>
      <c r="U2393" s="3" t="s">
        <v>115</v>
      </c>
      <c r="V2393" s="3"/>
      <c r="W2393" s="3" t="s">
        <v>39</v>
      </c>
      <c r="X2393" s="3" t="s">
        <v>40</v>
      </c>
      <c r="Y2393" s="3"/>
      <c r="Z2393" s="3">
        <v>5197</v>
      </c>
      <c r="AA2393" s="3" t="s">
        <v>316</v>
      </c>
    </row>
    <row r="2394" spans="1:27" x14ac:dyDescent="0.2">
      <c r="A2394" s="5">
        <v>5243</v>
      </c>
      <c r="B2394">
        <v>42828</v>
      </c>
      <c r="C2394" s="3"/>
      <c r="D2394" s="3" t="s">
        <v>4158</v>
      </c>
      <c r="E2394" s="3" t="s">
        <v>123</v>
      </c>
      <c r="F2394" s="3" t="s">
        <v>124</v>
      </c>
      <c r="G2394" s="3" t="s">
        <v>113</v>
      </c>
      <c r="H2394" s="3" t="s">
        <v>32</v>
      </c>
      <c r="I2394" s="3" t="s">
        <v>113</v>
      </c>
      <c r="J2394" s="3" t="s">
        <v>48</v>
      </c>
      <c r="K2394" s="3" t="s">
        <v>114</v>
      </c>
      <c r="L2394" s="3" t="s">
        <v>115</v>
      </c>
      <c r="M2394" t="b">
        <v>1</v>
      </c>
      <c r="N2394" s="3" t="s">
        <v>73</v>
      </c>
      <c r="O2394" s="3" t="s">
        <v>124</v>
      </c>
      <c r="P2394" s="3" t="s">
        <v>124</v>
      </c>
      <c r="Q2394" s="3" t="s">
        <v>36</v>
      </c>
      <c r="R2394" s="3" t="s">
        <v>74</v>
      </c>
      <c r="S2394" s="3"/>
      <c r="T2394" s="2">
        <v>3000</v>
      </c>
      <c r="U2394" s="3" t="s">
        <v>115</v>
      </c>
      <c r="V2394" s="3"/>
      <c r="W2394" s="3" t="s">
        <v>39</v>
      </c>
      <c r="X2394" s="3" t="s">
        <v>40</v>
      </c>
      <c r="Y2394" s="3"/>
      <c r="Z2394" s="3"/>
      <c r="AA2394" s="3" t="s">
        <v>41</v>
      </c>
    </row>
    <row r="2395" spans="1:27" x14ac:dyDescent="0.2">
      <c r="A2395" s="5">
        <v>5244</v>
      </c>
      <c r="B2395">
        <v>42875</v>
      </c>
      <c r="C2395" s="3" t="s">
        <v>4159</v>
      </c>
      <c r="D2395" s="3" t="s">
        <v>4160</v>
      </c>
      <c r="E2395" s="3" t="s">
        <v>29</v>
      </c>
      <c r="F2395" s="3" t="s">
        <v>30</v>
      </c>
      <c r="G2395" s="3" t="s">
        <v>31</v>
      </c>
      <c r="H2395" s="3" t="s">
        <v>32</v>
      </c>
      <c r="I2395" s="3" t="s">
        <v>31</v>
      </c>
      <c r="J2395" s="3" t="s">
        <v>31</v>
      </c>
      <c r="K2395" s="3" t="s">
        <v>34</v>
      </c>
      <c r="L2395" s="3" t="s">
        <v>31</v>
      </c>
      <c r="M2395" t="b">
        <v>0</v>
      </c>
      <c r="N2395" s="3" t="s">
        <v>35</v>
      </c>
      <c r="O2395" s="3" t="s">
        <v>30</v>
      </c>
      <c r="P2395" s="3" t="s">
        <v>30</v>
      </c>
      <c r="Q2395" s="3" t="s">
        <v>36</v>
      </c>
      <c r="R2395" s="3" t="s">
        <v>37</v>
      </c>
      <c r="S2395" s="3"/>
      <c r="T2395" s="2">
        <v>2072</v>
      </c>
      <c r="U2395" s="3" t="s">
        <v>31</v>
      </c>
      <c r="V2395" s="3"/>
      <c r="W2395" s="3" t="s">
        <v>39</v>
      </c>
      <c r="X2395" s="3" t="s">
        <v>40</v>
      </c>
      <c r="Y2395" s="3"/>
      <c r="Z2395" s="3">
        <v>4387</v>
      </c>
      <c r="AA2395" s="3" t="s">
        <v>221</v>
      </c>
    </row>
    <row r="2396" spans="1:27" x14ac:dyDescent="0.2">
      <c r="A2396" s="5">
        <v>5245</v>
      </c>
      <c r="B2396">
        <v>41741</v>
      </c>
      <c r="C2396" s="3" t="s">
        <v>4161</v>
      </c>
      <c r="D2396" s="3" t="s">
        <v>4162</v>
      </c>
      <c r="E2396" s="3" t="s">
        <v>174</v>
      </c>
      <c r="F2396" s="3" t="s">
        <v>881</v>
      </c>
      <c r="G2396" s="3" t="s">
        <v>80</v>
      </c>
      <c r="H2396" s="3" t="s">
        <v>32</v>
      </c>
      <c r="I2396" s="3" t="s">
        <v>80</v>
      </c>
      <c r="J2396" s="3" t="s">
        <v>81</v>
      </c>
      <c r="K2396" s="3" t="s">
        <v>82</v>
      </c>
      <c r="L2396" s="3" t="s">
        <v>83</v>
      </c>
      <c r="M2396" t="b">
        <v>1</v>
      </c>
      <c r="N2396" s="3" t="s">
        <v>84</v>
      </c>
      <c r="O2396" s="3" t="s">
        <v>881</v>
      </c>
      <c r="P2396" s="3" t="s">
        <v>881</v>
      </c>
      <c r="Q2396" s="3" t="s">
        <v>81</v>
      </c>
      <c r="R2396" s="3" t="s">
        <v>882</v>
      </c>
      <c r="S2396" s="3"/>
      <c r="T2396" s="2">
        <v>6102</v>
      </c>
      <c r="U2396" s="3" t="s">
        <v>83</v>
      </c>
      <c r="V2396" s="3"/>
      <c r="W2396" s="3" t="s">
        <v>39</v>
      </c>
      <c r="X2396" s="3" t="s">
        <v>40</v>
      </c>
      <c r="Y2396" s="3"/>
      <c r="Z2396" s="3">
        <v>2363</v>
      </c>
      <c r="AA2396" s="3" t="s">
        <v>221</v>
      </c>
    </row>
    <row r="2397" spans="1:27" x14ac:dyDescent="0.2">
      <c r="A2397" s="5">
        <v>5246</v>
      </c>
      <c r="B2397">
        <v>42384</v>
      </c>
      <c r="C2397" s="3"/>
      <c r="D2397" s="3" t="s">
        <v>4163</v>
      </c>
      <c r="E2397" s="3" t="s">
        <v>147</v>
      </c>
      <c r="F2397" s="3" t="s">
        <v>234</v>
      </c>
      <c r="G2397" s="3" t="s">
        <v>137</v>
      </c>
      <c r="H2397" s="3" t="s">
        <v>32</v>
      </c>
      <c r="I2397" s="3" t="s">
        <v>137</v>
      </c>
      <c r="J2397" s="3" t="s">
        <v>48</v>
      </c>
      <c r="K2397" s="3" t="s">
        <v>138</v>
      </c>
      <c r="L2397" s="3" t="s">
        <v>83</v>
      </c>
      <c r="M2397" t="b">
        <v>1</v>
      </c>
      <c r="N2397" s="3" t="s">
        <v>139</v>
      </c>
      <c r="O2397" s="3" t="s">
        <v>234</v>
      </c>
      <c r="P2397" s="3" t="s">
        <v>234</v>
      </c>
      <c r="Q2397" s="3" t="s">
        <v>116</v>
      </c>
      <c r="R2397" s="3" t="s">
        <v>116</v>
      </c>
      <c r="S2397" s="3"/>
      <c r="T2397" s="2">
        <v>6019</v>
      </c>
      <c r="U2397" s="3" t="s">
        <v>83</v>
      </c>
      <c r="V2397" s="3"/>
      <c r="W2397" s="3" t="s">
        <v>39</v>
      </c>
      <c r="X2397" s="3" t="s">
        <v>40</v>
      </c>
      <c r="Y2397" s="3"/>
      <c r="Z2397" s="3">
        <v>4392</v>
      </c>
      <c r="AA2397" s="3" t="s">
        <v>221</v>
      </c>
    </row>
    <row r="2398" spans="1:27" x14ac:dyDescent="0.2">
      <c r="A2398" s="5">
        <v>5247</v>
      </c>
      <c r="B2398">
        <v>42551</v>
      </c>
      <c r="C2398" s="3" t="s">
        <v>4164</v>
      </c>
      <c r="D2398" s="3" t="s">
        <v>4165</v>
      </c>
      <c r="E2398" s="3" t="s">
        <v>119</v>
      </c>
      <c r="F2398" s="3" t="s">
        <v>120</v>
      </c>
      <c r="G2398" s="3" t="s">
        <v>224</v>
      </c>
      <c r="H2398" s="3" t="s">
        <v>32</v>
      </c>
      <c r="I2398" s="3" t="s">
        <v>224</v>
      </c>
      <c r="J2398" s="3" t="s">
        <v>48</v>
      </c>
      <c r="K2398" s="3" t="s">
        <v>225</v>
      </c>
      <c r="L2398" s="3" t="s">
        <v>95</v>
      </c>
      <c r="M2398" t="b">
        <v>0</v>
      </c>
      <c r="N2398" s="3" t="s">
        <v>73</v>
      </c>
      <c r="O2398" s="3" t="s">
        <v>120</v>
      </c>
      <c r="P2398" s="3" t="s">
        <v>120</v>
      </c>
      <c r="Q2398" s="3" t="s">
        <v>36</v>
      </c>
      <c r="R2398" s="3" t="s">
        <v>74</v>
      </c>
      <c r="S2398" s="3"/>
      <c r="T2398" s="2">
        <v>4001</v>
      </c>
      <c r="U2398" s="3" t="s">
        <v>95</v>
      </c>
      <c r="V2398" s="3"/>
      <c r="W2398" s="3" t="s">
        <v>39</v>
      </c>
      <c r="X2398" s="3" t="s">
        <v>40</v>
      </c>
      <c r="Y2398" s="3"/>
      <c r="Z2398" s="3">
        <v>5590</v>
      </c>
      <c r="AA2398" s="3" t="s">
        <v>986</v>
      </c>
    </row>
    <row r="2399" spans="1:27" x14ac:dyDescent="0.2">
      <c r="A2399" s="5">
        <v>5248</v>
      </c>
      <c r="B2399">
        <v>42654</v>
      </c>
      <c r="C2399" s="3"/>
      <c r="D2399" s="3" t="s">
        <v>4166</v>
      </c>
      <c r="E2399" s="3" t="s">
        <v>123</v>
      </c>
      <c r="F2399" s="3" t="s">
        <v>124</v>
      </c>
      <c r="G2399" s="3" t="s">
        <v>2346</v>
      </c>
      <c r="H2399" s="3" t="s">
        <v>32</v>
      </c>
      <c r="I2399" s="3" t="s">
        <v>2346</v>
      </c>
      <c r="J2399" s="3" t="s">
        <v>2347</v>
      </c>
      <c r="K2399" s="3" t="s">
        <v>2348</v>
      </c>
      <c r="L2399" s="3" t="s">
        <v>115</v>
      </c>
      <c r="M2399" t="b">
        <v>1</v>
      </c>
      <c r="N2399" s="3" t="s">
        <v>73</v>
      </c>
      <c r="O2399" s="3" t="s">
        <v>124</v>
      </c>
      <c r="P2399" s="3" t="s">
        <v>124</v>
      </c>
      <c r="Q2399" s="3" t="s">
        <v>36</v>
      </c>
      <c r="R2399" s="3" t="s">
        <v>74</v>
      </c>
      <c r="S2399" s="3"/>
      <c r="T2399" s="2">
        <v>3051</v>
      </c>
      <c r="U2399" s="3" t="s">
        <v>115</v>
      </c>
      <c r="V2399" s="3"/>
      <c r="W2399" s="3" t="s">
        <v>39</v>
      </c>
      <c r="X2399" s="3" t="s">
        <v>40</v>
      </c>
      <c r="Y2399" s="3"/>
      <c r="Z2399" s="3">
        <v>4632</v>
      </c>
      <c r="AA2399" s="3" t="s">
        <v>316</v>
      </c>
    </row>
    <row r="2400" spans="1:27" x14ac:dyDescent="0.2">
      <c r="A2400" s="5">
        <v>5249</v>
      </c>
      <c r="B2400">
        <v>42723</v>
      </c>
      <c r="C2400" s="3"/>
      <c r="D2400" s="3" t="s">
        <v>4167</v>
      </c>
      <c r="E2400" s="3" t="s">
        <v>123</v>
      </c>
      <c r="F2400" s="3" t="s">
        <v>124</v>
      </c>
      <c r="G2400" s="3" t="s">
        <v>113</v>
      </c>
      <c r="H2400" s="3" t="s">
        <v>32</v>
      </c>
      <c r="I2400" s="3" t="s">
        <v>113</v>
      </c>
      <c r="J2400" s="3" t="s">
        <v>48</v>
      </c>
      <c r="K2400" s="3" t="s">
        <v>114</v>
      </c>
      <c r="L2400" s="3" t="s">
        <v>115</v>
      </c>
      <c r="M2400" t="b">
        <v>1</v>
      </c>
      <c r="N2400" s="3" t="s">
        <v>73</v>
      </c>
      <c r="O2400" s="3" t="s">
        <v>124</v>
      </c>
      <c r="P2400" s="3" t="s">
        <v>124</v>
      </c>
      <c r="Q2400" s="3" t="s">
        <v>36</v>
      </c>
      <c r="R2400" s="3" t="s">
        <v>74</v>
      </c>
      <c r="S2400" s="3"/>
      <c r="T2400" s="2">
        <v>3000</v>
      </c>
      <c r="U2400" s="3" t="s">
        <v>115</v>
      </c>
      <c r="V2400" s="3"/>
      <c r="W2400" s="3" t="s">
        <v>39</v>
      </c>
      <c r="X2400" s="3" t="s">
        <v>40</v>
      </c>
      <c r="Y2400" s="3"/>
      <c r="Z2400" s="3"/>
      <c r="AA2400" s="3" t="s">
        <v>41</v>
      </c>
    </row>
    <row r="2401" spans="1:27" x14ac:dyDescent="0.2">
      <c r="A2401" s="5">
        <v>5250</v>
      </c>
      <c r="B2401">
        <v>42744</v>
      </c>
      <c r="C2401" s="3" t="s">
        <v>4168</v>
      </c>
      <c r="D2401" s="3" t="s">
        <v>4169</v>
      </c>
      <c r="E2401" s="3" t="s">
        <v>346</v>
      </c>
      <c r="F2401" s="3" t="s">
        <v>491</v>
      </c>
      <c r="G2401" s="3" t="s">
        <v>31</v>
      </c>
      <c r="H2401" s="3" t="s">
        <v>32</v>
      </c>
      <c r="I2401" s="3" t="s">
        <v>31</v>
      </c>
      <c r="J2401" s="3" t="s">
        <v>31</v>
      </c>
      <c r="K2401" s="3" t="s">
        <v>34</v>
      </c>
      <c r="L2401" s="3" t="s">
        <v>31</v>
      </c>
      <c r="M2401" t="b">
        <v>1</v>
      </c>
      <c r="N2401" s="3" t="s">
        <v>84</v>
      </c>
      <c r="O2401" s="3" t="s">
        <v>491</v>
      </c>
      <c r="P2401" s="3" t="s">
        <v>491</v>
      </c>
      <c r="Q2401" s="3" t="s">
        <v>116</v>
      </c>
      <c r="R2401" s="3" t="s">
        <v>149</v>
      </c>
      <c r="S2401" s="3"/>
      <c r="T2401" s="2">
        <v>2072</v>
      </c>
      <c r="U2401" s="3" t="s">
        <v>31</v>
      </c>
      <c r="V2401" s="3"/>
      <c r="W2401" s="3" t="s">
        <v>39</v>
      </c>
      <c r="X2401" s="3" t="s">
        <v>40</v>
      </c>
      <c r="Y2401" s="3"/>
      <c r="Z2401" s="3">
        <v>4959</v>
      </c>
      <c r="AA2401" s="3" t="s">
        <v>1182</v>
      </c>
    </row>
    <row r="2402" spans="1:27" x14ac:dyDescent="0.2">
      <c r="A2402" s="5">
        <v>5251</v>
      </c>
      <c r="B2402">
        <v>42751</v>
      </c>
      <c r="C2402" s="3"/>
      <c r="D2402" s="3" t="s">
        <v>4170</v>
      </c>
      <c r="E2402" s="3" t="s">
        <v>346</v>
      </c>
      <c r="F2402" s="3" t="s">
        <v>491</v>
      </c>
      <c r="G2402" s="3" t="s">
        <v>31</v>
      </c>
      <c r="H2402" s="3" t="s">
        <v>32</v>
      </c>
      <c r="I2402" s="3" t="s">
        <v>31</v>
      </c>
      <c r="J2402" s="3" t="s">
        <v>31</v>
      </c>
      <c r="K2402" s="3" t="s">
        <v>34</v>
      </c>
      <c r="L2402" s="3" t="s">
        <v>31</v>
      </c>
      <c r="M2402" t="b">
        <v>1</v>
      </c>
      <c r="N2402" s="3" t="s">
        <v>84</v>
      </c>
      <c r="O2402" s="3" t="s">
        <v>491</v>
      </c>
      <c r="P2402" s="3" t="s">
        <v>491</v>
      </c>
      <c r="Q2402" s="3" t="s">
        <v>116</v>
      </c>
      <c r="R2402" s="3" t="s">
        <v>149</v>
      </c>
      <c r="S2402" s="3"/>
      <c r="T2402" s="2">
        <v>2072</v>
      </c>
      <c r="U2402" s="3" t="s">
        <v>31</v>
      </c>
      <c r="V2402" s="3"/>
      <c r="W2402" s="3" t="s">
        <v>39</v>
      </c>
      <c r="X2402" s="3" t="s">
        <v>40</v>
      </c>
      <c r="Y2402" s="3"/>
      <c r="Z2402" s="3">
        <v>3723</v>
      </c>
      <c r="AA2402" s="3" t="s">
        <v>43</v>
      </c>
    </row>
    <row r="2403" spans="1:27" x14ac:dyDescent="0.2">
      <c r="A2403" s="5">
        <v>5252</v>
      </c>
      <c r="B2403">
        <v>42795</v>
      </c>
      <c r="C2403" s="3"/>
      <c r="D2403" s="3" t="s">
        <v>4171</v>
      </c>
      <c r="E2403" s="3" t="s">
        <v>192</v>
      </c>
      <c r="F2403" s="3" t="s">
        <v>193</v>
      </c>
      <c r="G2403" s="3" t="s">
        <v>3630</v>
      </c>
      <c r="H2403" s="3" t="s">
        <v>194</v>
      </c>
      <c r="I2403" s="3" t="s">
        <v>329</v>
      </c>
      <c r="J2403" s="3" t="s">
        <v>31</v>
      </c>
      <c r="K2403" s="3" t="s">
        <v>330</v>
      </c>
      <c r="L2403" s="3" t="s">
        <v>31</v>
      </c>
      <c r="M2403" t="b">
        <v>1</v>
      </c>
      <c r="N2403" s="3" t="s">
        <v>35</v>
      </c>
      <c r="O2403" s="3" t="s">
        <v>193</v>
      </c>
      <c r="P2403" s="3" t="s">
        <v>193</v>
      </c>
      <c r="Q2403" s="3" t="s">
        <v>192</v>
      </c>
      <c r="R2403" s="3" t="s">
        <v>192</v>
      </c>
      <c r="S2403" s="3" t="s">
        <v>2170</v>
      </c>
      <c r="T2403" s="2">
        <v>2072</v>
      </c>
      <c r="U2403" s="3" t="s">
        <v>83</v>
      </c>
      <c r="V2403" s="3" t="s">
        <v>1802</v>
      </c>
      <c r="W2403" s="3" t="s">
        <v>39</v>
      </c>
      <c r="X2403" s="3" t="s">
        <v>40</v>
      </c>
      <c r="Y2403" s="3"/>
      <c r="Z2403" s="3"/>
      <c r="AA2403" s="3" t="s">
        <v>316</v>
      </c>
    </row>
    <row r="2404" spans="1:27" x14ac:dyDescent="0.2">
      <c r="A2404" s="5">
        <v>5253</v>
      </c>
      <c r="B2404">
        <v>42801</v>
      </c>
      <c r="C2404" s="3"/>
      <c r="D2404" s="3" t="s">
        <v>4172</v>
      </c>
      <c r="E2404" s="3" t="s">
        <v>66</v>
      </c>
      <c r="F2404" s="3" t="s">
        <v>67</v>
      </c>
      <c r="G2404" s="3" t="s">
        <v>83</v>
      </c>
      <c r="H2404" s="3" t="s">
        <v>32</v>
      </c>
      <c r="I2404" s="3" t="s">
        <v>83</v>
      </c>
      <c r="J2404" s="3" t="s">
        <v>48</v>
      </c>
      <c r="K2404" s="3" t="s">
        <v>237</v>
      </c>
      <c r="L2404" s="3" t="s">
        <v>83</v>
      </c>
      <c r="M2404" t="b">
        <v>1</v>
      </c>
      <c r="N2404" s="3" t="s">
        <v>35</v>
      </c>
      <c r="O2404" s="3" t="s">
        <v>67</v>
      </c>
      <c r="P2404" s="3" t="s">
        <v>67</v>
      </c>
      <c r="Q2404" s="3" t="s">
        <v>68</v>
      </c>
      <c r="R2404" s="3" t="s">
        <v>69</v>
      </c>
      <c r="S2404" s="3"/>
      <c r="T2404" s="2">
        <v>6006</v>
      </c>
      <c r="U2404" s="3" t="s">
        <v>83</v>
      </c>
      <c r="V2404" s="3"/>
      <c r="W2404" s="3" t="s">
        <v>39</v>
      </c>
      <c r="X2404" s="3" t="s">
        <v>40</v>
      </c>
      <c r="Y2404" s="3"/>
      <c r="Z2404" s="3"/>
      <c r="AA2404" s="3" t="s">
        <v>41</v>
      </c>
    </row>
    <row r="2405" spans="1:27" x14ac:dyDescent="0.2">
      <c r="A2405" s="5">
        <v>5254</v>
      </c>
      <c r="B2405">
        <v>42823</v>
      </c>
      <c r="C2405" s="3" t="s">
        <v>4173</v>
      </c>
      <c r="D2405" s="3" t="s">
        <v>4174</v>
      </c>
      <c r="E2405" s="3" t="s">
        <v>91</v>
      </c>
      <c r="F2405" s="3" t="s">
        <v>92</v>
      </c>
      <c r="G2405" s="3" t="s">
        <v>113</v>
      </c>
      <c r="H2405" s="3" t="s">
        <v>32</v>
      </c>
      <c r="I2405" s="3" t="s">
        <v>113</v>
      </c>
      <c r="J2405" s="3" t="s">
        <v>48</v>
      </c>
      <c r="K2405" s="3" t="s">
        <v>114</v>
      </c>
      <c r="L2405" s="3" t="s">
        <v>115</v>
      </c>
      <c r="M2405" t="b">
        <v>1</v>
      </c>
      <c r="N2405" s="3" t="s">
        <v>84</v>
      </c>
      <c r="O2405" s="3" t="s">
        <v>92</v>
      </c>
      <c r="P2405" s="3" t="s">
        <v>92</v>
      </c>
      <c r="Q2405" s="3" t="s">
        <v>36</v>
      </c>
      <c r="R2405" s="3" t="s">
        <v>74</v>
      </c>
      <c r="S2405" s="3"/>
      <c r="T2405" s="2">
        <v>3000</v>
      </c>
      <c r="U2405" s="3" t="s">
        <v>115</v>
      </c>
      <c r="V2405" s="3"/>
      <c r="W2405" s="3" t="s">
        <v>39</v>
      </c>
      <c r="X2405" s="3" t="s">
        <v>40</v>
      </c>
      <c r="Y2405" s="3"/>
      <c r="Z2405" s="3">
        <v>2571</v>
      </c>
      <c r="AA2405" s="3" t="s">
        <v>316</v>
      </c>
    </row>
    <row r="2406" spans="1:27" x14ac:dyDescent="0.2">
      <c r="A2406" s="5">
        <v>5255</v>
      </c>
      <c r="B2406">
        <v>42826</v>
      </c>
      <c r="C2406" s="3" t="s">
        <v>4175</v>
      </c>
      <c r="D2406" s="3" t="s">
        <v>3895</v>
      </c>
      <c r="E2406" s="3" t="s">
        <v>91</v>
      </c>
      <c r="F2406" s="3" t="s">
        <v>92</v>
      </c>
      <c r="G2406" s="3" t="s">
        <v>93</v>
      </c>
      <c r="H2406" s="3" t="s">
        <v>32</v>
      </c>
      <c r="I2406" s="3" t="s">
        <v>93</v>
      </c>
      <c r="J2406" s="3" t="s">
        <v>48</v>
      </c>
      <c r="K2406" s="3" t="s">
        <v>94</v>
      </c>
      <c r="L2406" s="3" t="s">
        <v>95</v>
      </c>
      <c r="M2406" t="b">
        <v>1</v>
      </c>
      <c r="N2406" s="3" t="s">
        <v>84</v>
      </c>
      <c r="O2406" s="3" t="s">
        <v>92</v>
      </c>
      <c r="P2406" s="3" t="s">
        <v>92</v>
      </c>
      <c r="Q2406" s="3" t="s">
        <v>36</v>
      </c>
      <c r="R2406" s="3" t="s">
        <v>74</v>
      </c>
      <c r="S2406" s="3"/>
      <c r="T2406" s="2">
        <v>4000</v>
      </c>
      <c r="U2406" s="3" t="s">
        <v>95</v>
      </c>
      <c r="V2406" s="3"/>
      <c r="W2406" s="3" t="s">
        <v>39</v>
      </c>
      <c r="X2406" s="3" t="s">
        <v>40</v>
      </c>
      <c r="Y2406" s="3"/>
      <c r="Z2406" s="3">
        <v>1504</v>
      </c>
      <c r="AA2406" s="3" t="s">
        <v>316</v>
      </c>
    </row>
    <row r="2407" spans="1:27" x14ac:dyDescent="0.2">
      <c r="A2407" s="5">
        <v>5256</v>
      </c>
      <c r="B2407">
        <v>42829</v>
      </c>
      <c r="C2407" s="3"/>
      <c r="D2407" s="3" t="s">
        <v>4176</v>
      </c>
      <c r="E2407" s="3" t="s">
        <v>123</v>
      </c>
      <c r="F2407" s="3" t="s">
        <v>124</v>
      </c>
      <c r="G2407" s="3" t="s">
        <v>113</v>
      </c>
      <c r="H2407" s="3" t="s">
        <v>32</v>
      </c>
      <c r="I2407" s="3" t="s">
        <v>113</v>
      </c>
      <c r="J2407" s="3" t="s">
        <v>48</v>
      </c>
      <c r="K2407" s="3" t="s">
        <v>114</v>
      </c>
      <c r="L2407" s="3" t="s">
        <v>115</v>
      </c>
      <c r="M2407" t="b">
        <v>1</v>
      </c>
      <c r="N2407" s="3" t="s">
        <v>73</v>
      </c>
      <c r="O2407" s="3" t="s">
        <v>124</v>
      </c>
      <c r="P2407" s="3" t="s">
        <v>124</v>
      </c>
      <c r="Q2407" s="3" t="s">
        <v>36</v>
      </c>
      <c r="R2407" s="3" t="s">
        <v>74</v>
      </c>
      <c r="S2407" s="3"/>
      <c r="T2407" s="2">
        <v>3000</v>
      </c>
      <c r="U2407" s="3" t="s">
        <v>115</v>
      </c>
      <c r="V2407" s="3"/>
      <c r="W2407" s="3" t="s">
        <v>39</v>
      </c>
      <c r="X2407" s="3" t="s">
        <v>40</v>
      </c>
      <c r="Y2407" s="3"/>
      <c r="Z2407" s="3">
        <v>5196</v>
      </c>
      <c r="AA2407" s="3" t="s">
        <v>316</v>
      </c>
    </row>
    <row r="2408" spans="1:27" x14ac:dyDescent="0.2">
      <c r="A2408" s="5">
        <v>5257</v>
      </c>
      <c r="C2408" s="3"/>
      <c r="D2408" s="3" t="s">
        <v>4177</v>
      </c>
      <c r="E2408" s="3" t="s">
        <v>91</v>
      </c>
      <c r="F2408" s="3" t="s">
        <v>92</v>
      </c>
      <c r="G2408" s="3" t="s">
        <v>1663</v>
      </c>
      <c r="H2408" s="3" t="s">
        <v>32</v>
      </c>
      <c r="I2408" s="3" t="s">
        <v>1663</v>
      </c>
      <c r="J2408" s="3" t="s">
        <v>48</v>
      </c>
      <c r="K2408" s="3" t="s">
        <v>1664</v>
      </c>
      <c r="L2408" s="3" t="s">
        <v>95</v>
      </c>
      <c r="M2408" t="b">
        <v>1</v>
      </c>
      <c r="N2408" s="3" t="s">
        <v>84</v>
      </c>
      <c r="O2408" s="3" t="s">
        <v>92</v>
      </c>
      <c r="P2408" s="3" t="s">
        <v>92</v>
      </c>
      <c r="Q2408" s="3" t="s">
        <v>36</v>
      </c>
      <c r="R2408" s="3" t="s">
        <v>74</v>
      </c>
      <c r="S2408" s="3"/>
      <c r="T2408" s="2">
        <v>4123</v>
      </c>
      <c r="U2408" s="3" t="s">
        <v>95</v>
      </c>
      <c r="V2408" s="3"/>
      <c r="W2408" s="3" t="s">
        <v>39</v>
      </c>
      <c r="X2408" s="3" t="s">
        <v>40</v>
      </c>
      <c r="Y2408" s="3"/>
      <c r="Z2408" s="3"/>
      <c r="AA2408" s="3" t="s">
        <v>41</v>
      </c>
    </row>
    <row r="2409" spans="1:27" x14ac:dyDescent="0.2">
      <c r="A2409" s="5">
        <v>5258</v>
      </c>
      <c r="B2409">
        <v>42830</v>
      </c>
      <c r="C2409" s="3"/>
      <c r="D2409" s="3" t="s">
        <v>4178</v>
      </c>
      <c r="E2409" s="3" t="s">
        <v>123</v>
      </c>
      <c r="F2409" s="3" t="s">
        <v>124</v>
      </c>
      <c r="G2409" s="3" t="s">
        <v>93</v>
      </c>
      <c r="H2409" s="3" t="s">
        <v>32</v>
      </c>
      <c r="I2409" s="3" t="s">
        <v>93</v>
      </c>
      <c r="J2409" s="3" t="s">
        <v>48</v>
      </c>
      <c r="K2409" s="3" t="s">
        <v>94</v>
      </c>
      <c r="L2409" s="3" t="s">
        <v>95</v>
      </c>
      <c r="M2409" t="b">
        <v>1</v>
      </c>
      <c r="N2409" s="3" t="s">
        <v>73</v>
      </c>
      <c r="O2409" s="3" t="s">
        <v>124</v>
      </c>
      <c r="P2409" s="3" t="s">
        <v>124</v>
      </c>
      <c r="Q2409" s="3" t="s">
        <v>36</v>
      </c>
      <c r="R2409" s="3" t="s">
        <v>74</v>
      </c>
      <c r="S2409" s="3"/>
      <c r="T2409" s="2">
        <v>4000</v>
      </c>
      <c r="U2409" s="3" t="s">
        <v>95</v>
      </c>
      <c r="V2409" s="3"/>
      <c r="W2409" s="3" t="s">
        <v>39</v>
      </c>
      <c r="X2409" s="3" t="s">
        <v>40</v>
      </c>
      <c r="Y2409" s="3"/>
      <c r="Z2409" s="3">
        <v>4995</v>
      </c>
      <c r="AA2409" s="3" t="s">
        <v>221</v>
      </c>
    </row>
    <row r="2410" spans="1:27" x14ac:dyDescent="0.2">
      <c r="A2410" s="5">
        <v>5259</v>
      </c>
      <c r="B2410">
        <v>42836</v>
      </c>
      <c r="C2410" s="3"/>
      <c r="D2410" s="3" t="s">
        <v>4179</v>
      </c>
      <c r="E2410" s="3" t="s">
        <v>78</v>
      </c>
      <c r="F2410" s="3" t="s">
        <v>273</v>
      </c>
      <c r="G2410" s="3" t="s">
        <v>93</v>
      </c>
      <c r="H2410" s="3" t="s">
        <v>32</v>
      </c>
      <c r="I2410" s="3" t="s">
        <v>93</v>
      </c>
      <c r="J2410" s="3" t="s">
        <v>48</v>
      </c>
      <c r="K2410" s="3" t="s">
        <v>94</v>
      </c>
      <c r="L2410" s="3" t="s">
        <v>95</v>
      </c>
      <c r="M2410" t="b">
        <v>1</v>
      </c>
      <c r="N2410" s="3" t="s">
        <v>84</v>
      </c>
      <c r="O2410" s="3" t="s">
        <v>273</v>
      </c>
      <c r="P2410" s="3" t="s">
        <v>868</v>
      </c>
      <c r="Q2410" s="3" t="s">
        <v>116</v>
      </c>
      <c r="R2410" s="3" t="s">
        <v>1665</v>
      </c>
      <c r="S2410" s="3"/>
      <c r="T2410" s="2">
        <v>4000</v>
      </c>
      <c r="U2410" s="3" t="s">
        <v>95</v>
      </c>
      <c r="V2410" s="3"/>
      <c r="W2410" s="3" t="s">
        <v>39</v>
      </c>
      <c r="X2410" s="3" t="s">
        <v>40</v>
      </c>
      <c r="Y2410" s="3"/>
      <c r="Z2410" s="3">
        <v>4999</v>
      </c>
      <c r="AA2410" s="3" t="s">
        <v>221</v>
      </c>
    </row>
    <row r="2411" spans="1:27" x14ac:dyDescent="0.2">
      <c r="A2411" s="5">
        <v>5260</v>
      </c>
      <c r="B2411">
        <v>42870</v>
      </c>
      <c r="C2411" s="3"/>
      <c r="D2411" s="3" t="s">
        <v>4180</v>
      </c>
      <c r="E2411" s="3" t="s">
        <v>78</v>
      </c>
      <c r="F2411" s="3" t="s">
        <v>273</v>
      </c>
      <c r="G2411" s="3" t="s">
        <v>100</v>
      </c>
      <c r="H2411" s="3" t="s">
        <v>32</v>
      </c>
      <c r="I2411" s="3" t="s">
        <v>100</v>
      </c>
      <c r="J2411" s="3" t="s">
        <v>48</v>
      </c>
      <c r="K2411" s="3" t="s">
        <v>101</v>
      </c>
      <c r="L2411" s="3" t="s">
        <v>95</v>
      </c>
      <c r="M2411" t="b">
        <v>1</v>
      </c>
      <c r="N2411" s="3" t="s">
        <v>84</v>
      </c>
      <c r="O2411" s="3" t="s">
        <v>273</v>
      </c>
      <c r="P2411" s="3" t="s">
        <v>868</v>
      </c>
      <c r="Q2411" s="3" t="s">
        <v>116</v>
      </c>
      <c r="R2411" s="3" t="s">
        <v>1665</v>
      </c>
      <c r="S2411" s="3"/>
      <c r="T2411" s="2">
        <v>4024</v>
      </c>
      <c r="U2411" s="3" t="s">
        <v>95</v>
      </c>
      <c r="V2411" s="3"/>
      <c r="W2411" s="3" t="s">
        <v>39</v>
      </c>
      <c r="X2411" s="3" t="s">
        <v>40</v>
      </c>
      <c r="Y2411" s="3"/>
      <c r="Z2411" s="3"/>
      <c r="AA2411" s="3" t="s">
        <v>41</v>
      </c>
    </row>
    <row r="2412" spans="1:27" x14ac:dyDescent="0.2">
      <c r="A2412" s="5">
        <v>5261</v>
      </c>
      <c r="B2412">
        <v>42878</v>
      </c>
      <c r="C2412" s="3"/>
      <c r="D2412" s="3" t="s">
        <v>4181</v>
      </c>
      <c r="E2412" s="3" t="s">
        <v>123</v>
      </c>
      <c r="F2412" s="3" t="s">
        <v>124</v>
      </c>
      <c r="G2412" s="3" t="s">
        <v>2346</v>
      </c>
      <c r="H2412" s="3" t="s">
        <v>32</v>
      </c>
      <c r="I2412" s="3" t="s">
        <v>2346</v>
      </c>
      <c r="J2412" s="3" t="s">
        <v>2347</v>
      </c>
      <c r="K2412" s="3" t="s">
        <v>2348</v>
      </c>
      <c r="L2412" s="3" t="s">
        <v>115</v>
      </c>
      <c r="M2412" t="b">
        <v>1</v>
      </c>
      <c r="N2412" s="3" t="s">
        <v>73</v>
      </c>
      <c r="O2412" s="3" t="s">
        <v>124</v>
      </c>
      <c r="P2412" s="3" t="s">
        <v>124</v>
      </c>
      <c r="Q2412" s="3" t="s">
        <v>36</v>
      </c>
      <c r="R2412" s="3" t="s">
        <v>74</v>
      </c>
      <c r="S2412" s="3"/>
      <c r="T2412" s="2">
        <v>3051</v>
      </c>
      <c r="U2412" s="3" t="s">
        <v>115</v>
      </c>
      <c r="V2412" s="3"/>
      <c r="W2412" s="3" t="s">
        <v>39</v>
      </c>
      <c r="X2412" s="3" t="s">
        <v>40</v>
      </c>
      <c r="Y2412" s="3"/>
      <c r="Z2412" s="3"/>
      <c r="AA2412" s="3" t="s">
        <v>41</v>
      </c>
    </row>
    <row r="2413" spans="1:27" x14ac:dyDescent="0.2">
      <c r="A2413" s="5">
        <v>5262</v>
      </c>
      <c r="B2413">
        <v>42891</v>
      </c>
      <c r="C2413" s="3" t="s">
        <v>4182</v>
      </c>
      <c r="D2413" s="3" t="s">
        <v>4183</v>
      </c>
      <c r="E2413" s="3" t="s">
        <v>2832</v>
      </c>
      <c r="F2413" s="3" t="s">
        <v>3529</v>
      </c>
      <c r="G2413" s="3" t="s">
        <v>47</v>
      </c>
      <c r="H2413" s="3" t="s">
        <v>32</v>
      </c>
      <c r="I2413" s="3" t="s">
        <v>47</v>
      </c>
      <c r="J2413" s="3" t="s">
        <v>48</v>
      </c>
      <c r="K2413" s="3" t="s">
        <v>49</v>
      </c>
      <c r="L2413" s="3" t="s">
        <v>50</v>
      </c>
      <c r="M2413" t="b">
        <v>0</v>
      </c>
      <c r="N2413" s="3" t="s">
        <v>35</v>
      </c>
      <c r="O2413" s="3" t="s">
        <v>3529</v>
      </c>
      <c r="P2413" s="3" t="s">
        <v>2834</v>
      </c>
      <c r="Q2413" s="3" t="s">
        <v>36</v>
      </c>
      <c r="R2413" s="3" t="s">
        <v>37</v>
      </c>
      <c r="S2413" s="3"/>
      <c r="T2413" s="2">
        <v>2000</v>
      </c>
      <c r="U2413" s="3" t="s">
        <v>50</v>
      </c>
      <c r="V2413" s="3"/>
      <c r="W2413" s="3" t="s">
        <v>39</v>
      </c>
      <c r="X2413" s="3" t="s">
        <v>40</v>
      </c>
      <c r="Y2413" s="3"/>
      <c r="Z2413" s="3">
        <v>3018</v>
      </c>
      <c r="AA2413" s="3" t="s">
        <v>986</v>
      </c>
    </row>
    <row r="2414" spans="1:27" x14ac:dyDescent="0.2">
      <c r="A2414" s="5">
        <v>5264</v>
      </c>
      <c r="B2414">
        <v>42937</v>
      </c>
      <c r="C2414" s="3"/>
      <c r="D2414" s="3" t="s">
        <v>4184</v>
      </c>
      <c r="E2414" s="3" t="s">
        <v>123</v>
      </c>
      <c r="F2414" s="3" t="s">
        <v>124</v>
      </c>
      <c r="G2414" s="3" t="s">
        <v>113</v>
      </c>
      <c r="H2414" s="3" t="s">
        <v>32</v>
      </c>
      <c r="I2414" s="3" t="s">
        <v>113</v>
      </c>
      <c r="J2414" s="3" t="s">
        <v>48</v>
      </c>
      <c r="K2414" s="3" t="s">
        <v>114</v>
      </c>
      <c r="L2414" s="3" t="s">
        <v>115</v>
      </c>
      <c r="M2414" t="b">
        <v>1</v>
      </c>
      <c r="N2414" s="3" t="s">
        <v>73</v>
      </c>
      <c r="O2414" s="3" t="s">
        <v>124</v>
      </c>
      <c r="P2414" s="3" t="s">
        <v>124</v>
      </c>
      <c r="Q2414" s="3" t="s">
        <v>36</v>
      </c>
      <c r="R2414" s="3" t="s">
        <v>74</v>
      </c>
      <c r="S2414" s="3"/>
      <c r="T2414" s="2">
        <v>3000</v>
      </c>
      <c r="U2414" s="3" t="s">
        <v>115</v>
      </c>
      <c r="V2414" s="3"/>
      <c r="W2414" s="3" t="s">
        <v>39</v>
      </c>
      <c r="X2414" s="3" t="s">
        <v>40</v>
      </c>
      <c r="Y2414" s="3"/>
      <c r="Z2414" s="3"/>
      <c r="AA2414" s="3" t="s">
        <v>41</v>
      </c>
    </row>
    <row r="2415" spans="1:27" x14ac:dyDescent="0.2">
      <c r="A2415" s="5">
        <v>5265</v>
      </c>
      <c r="B2415">
        <v>42824</v>
      </c>
      <c r="C2415" s="3" t="s">
        <v>4185</v>
      </c>
      <c r="D2415" s="3" t="s">
        <v>4186</v>
      </c>
      <c r="E2415" s="3" t="s">
        <v>123</v>
      </c>
      <c r="F2415" s="3" t="s">
        <v>124</v>
      </c>
      <c r="G2415" s="3" t="s">
        <v>113</v>
      </c>
      <c r="H2415" s="3" t="s">
        <v>32</v>
      </c>
      <c r="I2415" s="3" t="s">
        <v>113</v>
      </c>
      <c r="J2415" s="3" t="s">
        <v>48</v>
      </c>
      <c r="K2415" s="3" t="s">
        <v>114</v>
      </c>
      <c r="L2415" s="3" t="s">
        <v>115</v>
      </c>
      <c r="M2415" t="b">
        <v>0</v>
      </c>
      <c r="N2415" s="3" t="s">
        <v>73</v>
      </c>
      <c r="O2415" s="3" t="s">
        <v>124</v>
      </c>
      <c r="P2415" s="3" t="s">
        <v>124</v>
      </c>
      <c r="Q2415" s="3" t="s">
        <v>36</v>
      </c>
      <c r="R2415" s="3" t="s">
        <v>74</v>
      </c>
      <c r="S2415" s="3" t="s">
        <v>3311</v>
      </c>
      <c r="T2415" s="2">
        <v>3000</v>
      </c>
      <c r="U2415" s="3" t="s">
        <v>115</v>
      </c>
      <c r="V2415" s="3" t="s">
        <v>3312</v>
      </c>
      <c r="W2415" s="3" t="s">
        <v>39</v>
      </c>
      <c r="X2415" s="3" t="s">
        <v>40</v>
      </c>
      <c r="Y2415" s="3"/>
      <c r="Z2415" s="3">
        <v>5022</v>
      </c>
      <c r="AA2415" s="3" t="s">
        <v>221</v>
      </c>
    </row>
    <row r="2416" spans="1:27" x14ac:dyDescent="0.2">
      <c r="A2416" s="5">
        <v>5267</v>
      </c>
      <c r="B2416">
        <v>42825</v>
      </c>
      <c r="C2416" s="3"/>
      <c r="D2416" s="3" t="s">
        <v>4187</v>
      </c>
      <c r="E2416" s="3" t="s">
        <v>119</v>
      </c>
      <c r="F2416" s="3" t="s">
        <v>120</v>
      </c>
      <c r="G2416" s="3" t="s">
        <v>113</v>
      </c>
      <c r="H2416" s="3" t="s">
        <v>32</v>
      </c>
      <c r="I2416" s="3" t="s">
        <v>113</v>
      </c>
      <c r="J2416" s="3" t="s">
        <v>48</v>
      </c>
      <c r="K2416" s="3" t="s">
        <v>114</v>
      </c>
      <c r="L2416" s="3" t="s">
        <v>115</v>
      </c>
      <c r="M2416" t="b">
        <v>1</v>
      </c>
      <c r="N2416" s="3" t="s">
        <v>73</v>
      </c>
      <c r="O2416" s="3" t="s">
        <v>120</v>
      </c>
      <c r="P2416" s="3" t="s">
        <v>120</v>
      </c>
      <c r="Q2416" s="3" t="s">
        <v>36</v>
      </c>
      <c r="R2416" s="3" t="s">
        <v>74</v>
      </c>
      <c r="S2416" s="3"/>
      <c r="T2416" s="2">
        <v>3000</v>
      </c>
      <c r="U2416" s="3" t="s">
        <v>115</v>
      </c>
      <c r="V2416" s="3"/>
      <c r="W2416" s="3" t="s">
        <v>39</v>
      </c>
      <c r="X2416" s="3" t="s">
        <v>40</v>
      </c>
      <c r="Y2416" s="3"/>
      <c r="Z2416" s="3">
        <v>4473</v>
      </c>
      <c r="AA2416" s="3" t="s">
        <v>316</v>
      </c>
    </row>
    <row r="2417" spans="1:27" x14ac:dyDescent="0.2">
      <c r="A2417" s="5">
        <v>5268</v>
      </c>
      <c r="B2417">
        <v>42881</v>
      </c>
      <c r="C2417" s="3"/>
      <c r="D2417" s="3" t="s">
        <v>4188</v>
      </c>
      <c r="E2417" s="3" t="s">
        <v>78</v>
      </c>
      <c r="F2417" s="3" t="s">
        <v>273</v>
      </c>
      <c r="G2417" s="3" t="s">
        <v>742</v>
      </c>
      <c r="H2417" s="3" t="s">
        <v>32</v>
      </c>
      <c r="I2417" s="3" t="s">
        <v>742</v>
      </c>
      <c r="J2417" s="3" t="s">
        <v>81</v>
      </c>
      <c r="K2417" s="3" t="s">
        <v>743</v>
      </c>
      <c r="L2417" s="3" t="s">
        <v>95</v>
      </c>
      <c r="M2417" t="b">
        <v>1</v>
      </c>
      <c r="N2417" s="3" t="s">
        <v>84</v>
      </c>
      <c r="O2417" s="3" t="s">
        <v>273</v>
      </c>
      <c r="P2417" s="3" t="s">
        <v>79</v>
      </c>
      <c r="Q2417" s="3" t="s">
        <v>116</v>
      </c>
      <c r="R2417" s="3" t="s">
        <v>116</v>
      </c>
      <c r="S2417" s="3"/>
      <c r="T2417" s="2">
        <v>4130</v>
      </c>
      <c r="U2417" s="3" t="s">
        <v>95</v>
      </c>
      <c r="V2417" s="3"/>
      <c r="W2417" s="3" t="s">
        <v>39</v>
      </c>
      <c r="X2417" s="3" t="s">
        <v>40</v>
      </c>
      <c r="Y2417" s="3"/>
      <c r="Z2417" s="3"/>
      <c r="AA2417" s="3" t="s">
        <v>41</v>
      </c>
    </row>
    <row r="2418" spans="1:27" x14ac:dyDescent="0.2">
      <c r="A2418" s="5">
        <v>5269</v>
      </c>
      <c r="B2418">
        <v>42923</v>
      </c>
      <c r="C2418" s="3" t="s">
        <v>4189</v>
      </c>
      <c r="D2418" s="3" t="s">
        <v>4190</v>
      </c>
      <c r="E2418" s="3" t="s">
        <v>71</v>
      </c>
      <c r="F2418" s="3" t="s">
        <v>72</v>
      </c>
      <c r="G2418" s="3" t="s">
        <v>47</v>
      </c>
      <c r="H2418" s="3" t="s">
        <v>32</v>
      </c>
      <c r="I2418" s="3" t="s">
        <v>47</v>
      </c>
      <c r="J2418" s="3" t="s">
        <v>48</v>
      </c>
      <c r="K2418" s="3" t="s">
        <v>49</v>
      </c>
      <c r="L2418" s="3" t="s">
        <v>50</v>
      </c>
      <c r="M2418" t="b">
        <v>0</v>
      </c>
      <c r="N2418" s="3" t="s">
        <v>73</v>
      </c>
      <c r="O2418" s="3" t="s">
        <v>72</v>
      </c>
      <c r="P2418" s="3" t="s">
        <v>72</v>
      </c>
      <c r="Q2418" s="3" t="s">
        <v>36</v>
      </c>
      <c r="R2418" s="3" t="s">
        <v>74</v>
      </c>
      <c r="S2418" s="3"/>
      <c r="T2418" s="2">
        <v>2000</v>
      </c>
      <c r="U2418" s="3" t="s">
        <v>50</v>
      </c>
      <c r="V2418" s="3"/>
      <c r="W2418" s="3" t="s">
        <v>39</v>
      </c>
      <c r="X2418" s="3" t="s">
        <v>40</v>
      </c>
      <c r="Y2418" s="3"/>
      <c r="Z2418" s="3">
        <v>4993</v>
      </c>
      <c r="AA2418" s="3" t="s">
        <v>221</v>
      </c>
    </row>
    <row r="2419" spans="1:27" x14ac:dyDescent="0.2">
      <c r="A2419" s="5">
        <v>5270</v>
      </c>
      <c r="B2419">
        <v>42945</v>
      </c>
      <c r="C2419" s="3" t="s">
        <v>4191</v>
      </c>
      <c r="D2419" s="3" t="s">
        <v>4192</v>
      </c>
      <c r="E2419" s="3" t="s">
        <v>240</v>
      </c>
      <c r="F2419" s="3" t="s">
        <v>241</v>
      </c>
      <c r="G2419" s="3" t="s">
        <v>242</v>
      </c>
      <c r="H2419" s="3" t="s">
        <v>32</v>
      </c>
      <c r="I2419" s="3" t="s">
        <v>242</v>
      </c>
      <c r="J2419" s="3" t="s">
        <v>48</v>
      </c>
      <c r="K2419" s="3" t="s">
        <v>243</v>
      </c>
      <c r="L2419" s="3" t="s">
        <v>244</v>
      </c>
      <c r="M2419" t="b">
        <v>0</v>
      </c>
      <c r="N2419" s="3" t="s">
        <v>139</v>
      </c>
      <c r="O2419" s="3" t="s">
        <v>241</v>
      </c>
      <c r="P2419" s="3" t="s">
        <v>241</v>
      </c>
      <c r="Q2419" s="3" t="s">
        <v>36</v>
      </c>
      <c r="R2419" s="3" t="s">
        <v>54</v>
      </c>
      <c r="S2419" s="3"/>
      <c r="T2419" s="2">
        <v>8016</v>
      </c>
      <c r="U2419" s="3" t="s">
        <v>244</v>
      </c>
      <c r="V2419" s="3"/>
      <c r="W2419" s="3" t="s">
        <v>39</v>
      </c>
      <c r="X2419" s="3" t="s">
        <v>40</v>
      </c>
      <c r="Y2419" s="3"/>
      <c r="Z2419" s="3">
        <v>5374</v>
      </c>
      <c r="AA2419" s="3" t="s">
        <v>221</v>
      </c>
    </row>
    <row r="2420" spans="1:27" x14ac:dyDescent="0.2">
      <c r="A2420" s="5">
        <v>5271</v>
      </c>
      <c r="B2420">
        <v>42953</v>
      </c>
      <c r="C2420" s="3"/>
      <c r="D2420" s="3" t="s">
        <v>4193</v>
      </c>
      <c r="E2420" s="3" t="s">
        <v>123</v>
      </c>
      <c r="F2420" s="3" t="s">
        <v>124</v>
      </c>
      <c r="G2420" s="3" t="s">
        <v>113</v>
      </c>
      <c r="H2420" s="3" t="s">
        <v>32</v>
      </c>
      <c r="I2420" s="3" t="s">
        <v>113</v>
      </c>
      <c r="J2420" s="3" t="s">
        <v>48</v>
      </c>
      <c r="K2420" s="3" t="s">
        <v>114</v>
      </c>
      <c r="L2420" s="3" t="s">
        <v>115</v>
      </c>
      <c r="M2420" t="b">
        <v>1</v>
      </c>
      <c r="N2420" s="3" t="s">
        <v>73</v>
      </c>
      <c r="O2420" s="3" t="s">
        <v>124</v>
      </c>
      <c r="P2420" s="3" t="s">
        <v>124</v>
      </c>
      <c r="Q2420" s="3" t="s">
        <v>36</v>
      </c>
      <c r="R2420" s="3" t="s">
        <v>74</v>
      </c>
      <c r="S2420" s="3"/>
      <c r="T2420" s="2">
        <v>3000</v>
      </c>
      <c r="U2420" s="3" t="s">
        <v>115</v>
      </c>
      <c r="V2420" s="3"/>
      <c r="W2420" s="3" t="s">
        <v>39</v>
      </c>
      <c r="X2420" s="3" t="s">
        <v>40</v>
      </c>
      <c r="Y2420" s="3"/>
      <c r="Z2420" s="3"/>
      <c r="AA2420" s="3" t="s">
        <v>41</v>
      </c>
    </row>
    <row r="2421" spans="1:27" x14ac:dyDescent="0.2">
      <c r="A2421" s="5">
        <v>5272</v>
      </c>
      <c r="B2421">
        <v>42956</v>
      </c>
      <c r="C2421" s="3" t="s">
        <v>4194</v>
      </c>
      <c r="D2421" s="3" t="s">
        <v>4195</v>
      </c>
      <c r="E2421" s="3" t="s">
        <v>192</v>
      </c>
      <c r="F2421" s="3" t="s">
        <v>193</v>
      </c>
      <c r="G2421" s="3" t="s">
        <v>811</v>
      </c>
      <c r="H2421" s="3" t="s">
        <v>194</v>
      </c>
      <c r="I2421" s="3" t="s">
        <v>329</v>
      </c>
      <c r="J2421" s="3" t="s">
        <v>31</v>
      </c>
      <c r="K2421" s="3" t="s">
        <v>330</v>
      </c>
      <c r="L2421" s="3" t="s">
        <v>31</v>
      </c>
      <c r="M2421" t="b">
        <v>0</v>
      </c>
      <c r="N2421" s="3" t="s">
        <v>35</v>
      </c>
      <c r="O2421" s="3" t="s">
        <v>193</v>
      </c>
      <c r="P2421" s="3" t="s">
        <v>193</v>
      </c>
      <c r="Q2421" s="3" t="s">
        <v>192</v>
      </c>
      <c r="R2421" s="3" t="s">
        <v>192</v>
      </c>
      <c r="S2421" s="3" t="s">
        <v>2170</v>
      </c>
      <c r="T2421" s="2">
        <v>2072</v>
      </c>
      <c r="U2421" s="3" t="s">
        <v>50</v>
      </c>
      <c r="V2421" s="3" t="s">
        <v>1802</v>
      </c>
      <c r="W2421" s="3" t="s">
        <v>39</v>
      </c>
      <c r="X2421" s="3" t="s">
        <v>40</v>
      </c>
      <c r="Y2421" s="3" t="s">
        <v>2455</v>
      </c>
      <c r="Z2421" s="3"/>
      <c r="AA2421" s="3" t="s">
        <v>41</v>
      </c>
    </row>
    <row r="2422" spans="1:27" x14ac:dyDescent="0.2">
      <c r="A2422" s="5">
        <v>5273</v>
      </c>
      <c r="B2422">
        <v>42958</v>
      </c>
      <c r="C2422" s="3"/>
      <c r="D2422" s="3" t="s">
        <v>4196</v>
      </c>
      <c r="E2422" s="3" t="s">
        <v>66</v>
      </c>
      <c r="F2422" s="3" t="s">
        <v>67</v>
      </c>
      <c r="G2422" s="3" t="s">
        <v>83</v>
      </c>
      <c r="H2422" s="3" t="s">
        <v>32</v>
      </c>
      <c r="I2422" s="3" t="s">
        <v>83</v>
      </c>
      <c r="J2422" s="3" t="s">
        <v>48</v>
      </c>
      <c r="K2422" s="3" t="s">
        <v>237</v>
      </c>
      <c r="L2422" s="3" t="s">
        <v>83</v>
      </c>
      <c r="M2422" t="b">
        <v>1</v>
      </c>
      <c r="N2422" s="3" t="s">
        <v>35</v>
      </c>
      <c r="O2422" s="3" t="s">
        <v>67</v>
      </c>
      <c r="P2422" s="3" t="s">
        <v>67</v>
      </c>
      <c r="Q2422" s="3" t="s">
        <v>68</v>
      </c>
      <c r="R2422" s="3" t="s">
        <v>69</v>
      </c>
      <c r="S2422" s="3"/>
      <c r="T2422" s="2">
        <v>6006</v>
      </c>
      <c r="U2422" s="3" t="s">
        <v>83</v>
      </c>
      <c r="V2422" s="3"/>
      <c r="W2422" s="3" t="s">
        <v>39</v>
      </c>
      <c r="X2422" s="3" t="s">
        <v>40</v>
      </c>
      <c r="Y2422" s="3"/>
      <c r="Z2422" s="3"/>
      <c r="AA2422" s="3" t="s">
        <v>41</v>
      </c>
    </row>
    <row r="2423" spans="1:27" x14ac:dyDescent="0.2">
      <c r="A2423" s="5">
        <v>5274</v>
      </c>
      <c r="B2423">
        <v>42960</v>
      </c>
      <c r="C2423" s="3" t="s">
        <v>4197</v>
      </c>
      <c r="D2423" s="3" t="s">
        <v>4198</v>
      </c>
      <c r="E2423" s="3" t="s">
        <v>147</v>
      </c>
      <c r="F2423" s="3" t="s">
        <v>234</v>
      </c>
      <c r="G2423" s="3" t="s">
        <v>83</v>
      </c>
      <c r="H2423" s="3" t="s">
        <v>32</v>
      </c>
      <c r="I2423" s="3" t="s">
        <v>83</v>
      </c>
      <c r="J2423" s="3" t="s">
        <v>48</v>
      </c>
      <c r="K2423" s="3" t="s">
        <v>237</v>
      </c>
      <c r="L2423" s="3" t="s">
        <v>83</v>
      </c>
      <c r="M2423" t="b">
        <v>1</v>
      </c>
      <c r="N2423" s="3" t="s">
        <v>139</v>
      </c>
      <c r="O2423" s="3" t="s">
        <v>234</v>
      </c>
      <c r="P2423" s="3" t="s">
        <v>234</v>
      </c>
      <c r="Q2423" s="3" t="s">
        <v>116</v>
      </c>
      <c r="R2423" s="3" t="s">
        <v>116</v>
      </c>
      <c r="S2423" s="3"/>
      <c r="T2423" s="2">
        <v>6114</v>
      </c>
      <c r="U2423" s="3" t="s">
        <v>83</v>
      </c>
      <c r="V2423" s="3"/>
      <c r="W2423" s="3" t="s">
        <v>39</v>
      </c>
      <c r="X2423" s="3" t="s">
        <v>40</v>
      </c>
      <c r="Y2423" s="3"/>
      <c r="Z2423" s="3">
        <v>2512</v>
      </c>
      <c r="AA2423" s="3" t="s">
        <v>3685</v>
      </c>
    </row>
    <row r="2424" spans="1:27" x14ac:dyDescent="0.2">
      <c r="A2424" s="5">
        <v>5275</v>
      </c>
      <c r="B2424">
        <v>42968</v>
      </c>
      <c r="C2424" s="3"/>
      <c r="D2424" s="3" t="s">
        <v>4199</v>
      </c>
      <c r="E2424" s="3" t="s">
        <v>57</v>
      </c>
      <c r="F2424" s="3" t="s">
        <v>58</v>
      </c>
      <c r="G2424" s="3" t="s">
        <v>274</v>
      </c>
      <c r="H2424" s="3" t="s">
        <v>60</v>
      </c>
      <c r="I2424" s="3" t="s">
        <v>274</v>
      </c>
      <c r="J2424" s="3" t="s">
        <v>81</v>
      </c>
      <c r="K2424" s="3" t="s">
        <v>275</v>
      </c>
      <c r="L2424" s="3" t="s">
        <v>95</v>
      </c>
      <c r="M2424" t="b">
        <v>1</v>
      </c>
      <c r="N2424" s="3" t="s">
        <v>35</v>
      </c>
      <c r="O2424" s="3" t="s">
        <v>58</v>
      </c>
      <c r="P2424" s="3" t="s">
        <v>61</v>
      </c>
      <c r="Q2424" s="3" t="s">
        <v>62</v>
      </c>
      <c r="R2424" s="3" t="s">
        <v>63</v>
      </c>
      <c r="S2424" s="3" t="s">
        <v>1940</v>
      </c>
      <c r="T2424" s="2">
        <v>2072</v>
      </c>
      <c r="U2424" s="3" t="s">
        <v>31</v>
      </c>
      <c r="V2424" s="3" t="s">
        <v>1941</v>
      </c>
      <c r="W2424" s="3" t="s">
        <v>39</v>
      </c>
      <c r="X2424" s="3" t="s">
        <v>40</v>
      </c>
      <c r="Y2424" s="3" t="s">
        <v>1942</v>
      </c>
      <c r="Z2424" s="3"/>
      <c r="AA2424" s="3" t="s">
        <v>41</v>
      </c>
    </row>
    <row r="2425" spans="1:27" x14ac:dyDescent="0.2">
      <c r="A2425" s="5">
        <v>5276</v>
      </c>
      <c r="B2425">
        <v>42977</v>
      </c>
      <c r="C2425" s="3"/>
      <c r="D2425" s="3" t="s">
        <v>4200</v>
      </c>
      <c r="E2425" s="3" t="s">
        <v>78</v>
      </c>
      <c r="F2425" s="3" t="s">
        <v>273</v>
      </c>
      <c r="G2425" s="3" t="s">
        <v>93</v>
      </c>
      <c r="H2425" s="3" t="s">
        <v>32</v>
      </c>
      <c r="I2425" s="3" t="s">
        <v>93</v>
      </c>
      <c r="J2425" s="3" t="s">
        <v>48</v>
      </c>
      <c r="K2425" s="3" t="s">
        <v>94</v>
      </c>
      <c r="L2425" s="3" t="s">
        <v>95</v>
      </c>
      <c r="M2425" t="b">
        <v>1</v>
      </c>
      <c r="N2425" s="3" t="s">
        <v>84</v>
      </c>
      <c r="O2425" s="3" t="s">
        <v>273</v>
      </c>
      <c r="P2425" s="3" t="s">
        <v>868</v>
      </c>
      <c r="Q2425" s="3" t="s">
        <v>116</v>
      </c>
      <c r="R2425" s="3" t="s">
        <v>1665</v>
      </c>
      <c r="S2425" s="3"/>
      <c r="T2425" s="2">
        <v>2072</v>
      </c>
      <c r="U2425" s="3" t="s">
        <v>95</v>
      </c>
      <c r="V2425" s="3"/>
      <c r="W2425" s="3" t="s">
        <v>39</v>
      </c>
      <c r="X2425" s="3" t="s">
        <v>40</v>
      </c>
      <c r="Y2425" s="3"/>
      <c r="Z2425" s="3"/>
      <c r="AA2425" s="3" t="s">
        <v>316</v>
      </c>
    </row>
    <row r="2426" spans="1:27" x14ac:dyDescent="0.2">
      <c r="A2426" s="5">
        <v>5277</v>
      </c>
      <c r="B2426">
        <v>42979</v>
      </c>
      <c r="C2426" s="3"/>
      <c r="D2426" s="3" t="s">
        <v>4201</v>
      </c>
      <c r="E2426" s="3" t="s">
        <v>78</v>
      </c>
      <c r="F2426" s="3" t="s">
        <v>273</v>
      </c>
      <c r="G2426" s="3" t="s">
        <v>95</v>
      </c>
      <c r="H2426" s="3" t="s">
        <v>32</v>
      </c>
      <c r="I2426" s="3" t="s">
        <v>95</v>
      </c>
      <c r="J2426" s="3" t="s">
        <v>48</v>
      </c>
      <c r="K2426" s="3" t="s">
        <v>94</v>
      </c>
      <c r="L2426" s="3" t="s">
        <v>95</v>
      </c>
      <c r="M2426" t="b">
        <v>1</v>
      </c>
      <c r="N2426" s="3" t="s">
        <v>84</v>
      </c>
      <c r="O2426" s="3" t="s">
        <v>273</v>
      </c>
      <c r="P2426" s="3" t="s">
        <v>868</v>
      </c>
      <c r="Q2426" s="3" t="s">
        <v>116</v>
      </c>
      <c r="R2426" s="3" t="s">
        <v>1665</v>
      </c>
      <c r="S2426" s="3"/>
      <c r="T2426" s="2">
        <v>2072</v>
      </c>
      <c r="U2426" s="3" t="s">
        <v>95</v>
      </c>
      <c r="V2426" s="3"/>
      <c r="W2426" s="3" t="s">
        <v>39</v>
      </c>
      <c r="X2426" s="3" t="s">
        <v>40</v>
      </c>
      <c r="Y2426" s="3"/>
      <c r="Z2426" s="3"/>
      <c r="AA2426" s="3" t="s">
        <v>41</v>
      </c>
    </row>
    <row r="2427" spans="1:27" x14ac:dyDescent="0.2">
      <c r="A2427" s="5">
        <v>5278</v>
      </c>
      <c r="B2427">
        <v>42980</v>
      </c>
      <c r="C2427" s="3" t="s">
        <v>4202</v>
      </c>
      <c r="D2427" s="3" t="s">
        <v>4203</v>
      </c>
      <c r="E2427" s="3" t="s">
        <v>174</v>
      </c>
      <c r="F2427" s="3" t="s">
        <v>4204</v>
      </c>
      <c r="G2427" s="3" t="s">
        <v>31</v>
      </c>
      <c r="H2427" s="3" t="s">
        <v>32</v>
      </c>
      <c r="I2427" s="3" t="s">
        <v>31</v>
      </c>
      <c r="J2427" s="3" t="s">
        <v>31</v>
      </c>
      <c r="K2427" s="3" t="s">
        <v>34</v>
      </c>
      <c r="L2427" s="3" t="s">
        <v>31</v>
      </c>
      <c r="M2427" t="b">
        <v>0</v>
      </c>
      <c r="N2427" s="3" t="s">
        <v>84</v>
      </c>
      <c r="O2427" s="3" t="s">
        <v>4204</v>
      </c>
      <c r="P2427" s="3" t="s">
        <v>4204</v>
      </c>
      <c r="Q2427" s="3" t="s">
        <v>3732</v>
      </c>
      <c r="R2427" s="3" t="s">
        <v>3733</v>
      </c>
      <c r="S2427" s="3" t="s">
        <v>3311</v>
      </c>
      <c r="T2427" s="2">
        <v>2072</v>
      </c>
      <c r="U2427" s="3" t="s">
        <v>31</v>
      </c>
      <c r="V2427" s="3" t="s">
        <v>3312</v>
      </c>
      <c r="W2427" s="3" t="s">
        <v>39</v>
      </c>
      <c r="X2427" s="3" t="s">
        <v>40</v>
      </c>
      <c r="Y2427" s="3"/>
      <c r="Z2427" s="3">
        <v>3764</v>
      </c>
      <c r="AA2427" s="3" t="s">
        <v>316</v>
      </c>
    </row>
    <row r="2428" spans="1:27" x14ac:dyDescent="0.2">
      <c r="A2428" s="5">
        <v>5279</v>
      </c>
      <c r="B2428">
        <v>42988</v>
      </c>
      <c r="C2428" s="3" t="s">
        <v>4205</v>
      </c>
      <c r="D2428" s="3" t="s">
        <v>4206</v>
      </c>
      <c r="E2428" s="3" t="s">
        <v>346</v>
      </c>
      <c r="F2428" s="3" t="s">
        <v>1325</v>
      </c>
      <c r="G2428" s="3" t="s">
        <v>31</v>
      </c>
      <c r="H2428" s="3" t="s">
        <v>32</v>
      </c>
      <c r="I2428" s="3" t="s">
        <v>31</v>
      </c>
      <c r="J2428" s="3" t="s">
        <v>31</v>
      </c>
      <c r="K2428" s="3" t="s">
        <v>34</v>
      </c>
      <c r="L2428" s="3" t="s">
        <v>31</v>
      </c>
      <c r="M2428" t="b">
        <v>0</v>
      </c>
      <c r="N2428" s="3" t="s">
        <v>84</v>
      </c>
      <c r="O2428" s="3" t="s">
        <v>1325</v>
      </c>
      <c r="P2428" s="3" t="s">
        <v>1325</v>
      </c>
      <c r="Q2428" s="3" t="s">
        <v>1326</v>
      </c>
      <c r="R2428" s="3" t="s">
        <v>1327</v>
      </c>
      <c r="S2428" s="3"/>
      <c r="T2428" s="2">
        <v>2072</v>
      </c>
      <c r="U2428" s="3" t="s">
        <v>31</v>
      </c>
      <c r="V2428" s="3"/>
      <c r="W2428" s="3" t="s">
        <v>39</v>
      </c>
      <c r="X2428" s="3" t="s">
        <v>40</v>
      </c>
      <c r="Y2428" s="3"/>
      <c r="Z2428" s="3">
        <v>4742</v>
      </c>
      <c r="AA2428" s="3" t="s">
        <v>986</v>
      </c>
    </row>
    <row r="2429" spans="1:27" x14ac:dyDescent="0.2">
      <c r="A2429" s="5">
        <v>5280</v>
      </c>
      <c r="B2429">
        <v>42981</v>
      </c>
      <c r="C2429" s="3"/>
      <c r="D2429" s="3" t="s">
        <v>4207</v>
      </c>
      <c r="E2429" s="3" t="s">
        <v>111</v>
      </c>
      <c r="F2429" s="3" t="s">
        <v>112</v>
      </c>
      <c r="G2429" s="3" t="s">
        <v>31</v>
      </c>
      <c r="H2429" s="3" t="s">
        <v>32</v>
      </c>
      <c r="I2429" s="3" t="s">
        <v>31</v>
      </c>
      <c r="J2429" s="3" t="s">
        <v>31</v>
      </c>
      <c r="K2429" s="3" t="s">
        <v>34</v>
      </c>
      <c r="L2429" s="3" t="s">
        <v>31</v>
      </c>
      <c r="M2429" t="b">
        <v>1</v>
      </c>
      <c r="N2429" s="3" t="s">
        <v>73</v>
      </c>
      <c r="O2429" s="3" t="s">
        <v>112</v>
      </c>
      <c r="P2429" s="3" t="s">
        <v>112</v>
      </c>
      <c r="Q2429" s="3" t="s">
        <v>116</v>
      </c>
      <c r="R2429" s="3" t="s">
        <v>116</v>
      </c>
      <c r="S2429" s="3"/>
      <c r="T2429" s="2">
        <v>2072</v>
      </c>
      <c r="U2429" s="3" t="s">
        <v>31</v>
      </c>
      <c r="V2429" s="3"/>
      <c r="W2429" s="3" t="s">
        <v>39</v>
      </c>
      <c r="X2429" s="3" t="s">
        <v>40</v>
      </c>
      <c r="Y2429" s="3"/>
      <c r="Z2429" s="3">
        <v>5039</v>
      </c>
      <c r="AA2429" s="3" t="s">
        <v>316</v>
      </c>
    </row>
    <row r="2430" spans="1:27" x14ac:dyDescent="0.2">
      <c r="A2430" s="5">
        <v>5281</v>
      </c>
      <c r="B2430">
        <v>43001</v>
      </c>
      <c r="C2430" s="3"/>
      <c r="D2430" s="3" t="s">
        <v>4208</v>
      </c>
      <c r="E2430" s="3" t="s">
        <v>29</v>
      </c>
      <c r="F2430" s="3" t="s">
        <v>30</v>
      </c>
      <c r="G2430" s="3" t="s">
        <v>274</v>
      </c>
      <c r="H2430" s="3" t="s">
        <v>32</v>
      </c>
      <c r="I2430" s="3" t="s">
        <v>274</v>
      </c>
      <c r="J2430" s="3" t="s">
        <v>81</v>
      </c>
      <c r="K2430" s="3" t="s">
        <v>275</v>
      </c>
      <c r="L2430" s="3" t="s">
        <v>95</v>
      </c>
      <c r="M2430" t="b">
        <v>1</v>
      </c>
      <c r="N2430" s="3" t="s">
        <v>35</v>
      </c>
      <c r="O2430" s="3" t="s">
        <v>30</v>
      </c>
      <c r="P2430" s="3" t="s">
        <v>30</v>
      </c>
      <c r="Q2430" s="3" t="s">
        <v>36</v>
      </c>
      <c r="R2430" s="3" t="s">
        <v>37</v>
      </c>
      <c r="S2430" s="3"/>
      <c r="T2430" s="2">
        <v>4128</v>
      </c>
      <c r="U2430" s="3" t="s">
        <v>95</v>
      </c>
      <c r="V2430" s="3"/>
      <c r="W2430" s="3" t="s">
        <v>39</v>
      </c>
      <c r="X2430" s="3" t="s">
        <v>40</v>
      </c>
      <c r="Y2430" s="3"/>
      <c r="Z2430" s="3">
        <v>5030</v>
      </c>
      <c r="AA2430" s="3" t="s">
        <v>221</v>
      </c>
    </row>
    <row r="2431" spans="1:27" x14ac:dyDescent="0.2">
      <c r="A2431" s="5">
        <v>5282</v>
      </c>
      <c r="B2431">
        <v>43006</v>
      </c>
      <c r="C2431" s="3" t="s">
        <v>4209</v>
      </c>
      <c r="D2431" s="3" t="s">
        <v>4210</v>
      </c>
      <c r="E2431" s="3" t="s">
        <v>123</v>
      </c>
      <c r="F2431" s="3" t="s">
        <v>136</v>
      </c>
      <c r="G2431" s="3" t="s">
        <v>137</v>
      </c>
      <c r="H2431" s="3" t="s">
        <v>32</v>
      </c>
      <c r="I2431" s="3" t="s">
        <v>137</v>
      </c>
      <c r="J2431" s="3" t="s">
        <v>48</v>
      </c>
      <c r="K2431" s="3" t="s">
        <v>138</v>
      </c>
      <c r="L2431" s="3" t="s">
        <v>83</v>
      </c>
      <c r="M2431" t="b">
        <v>1</v>
      </c>
      <c r="N2431" s="3" t="s">
        <v>139</v>
      </c>
      <c r="O2431" s="3" t="s">
        <v>136</v>
      </c>
      <c r="P2431" s="3" t="s">
        <v>140</v>
      </c>
      <c r="Q2431" s="3" t="s">
        <v>36</v>
      </c>
      <c r="R2431" s="3" t="s">
        <v>74</v>
      </c>
      <c r="S2431" s="3"/>
      <c r="T2431" s="2">
        <v>6019</v>
      </c>
      <c r="U2431" s="3" t="s">
        <v>83</v>
      </c>
      <c r="V2431" s="3"/>
      <c r="W2431" s="3" t="s">
        <v>39</v>
      </c>
      <c r="X2431" s="3" t="s">
        <v>40</v>
      </c>
      <c r="Y2431" s="3"/>
      <c r="Z2431" s="3">
        <v>2107</v>
      </c>
      <c r="AA2431" s="3" t="s">
        <v>316</v>
      </c>
    </row>
    <row r="2432" spans="1:27" x14ac:dyDescent="0.2">
      <c r="A2432" s="5">
        <v>5283</v>
      </c>
      <c r="B2432">
        <v>43013</v>
      </c>
      <c r="C2432" s="3" t="s">
        <v>4211</v>
      </c>
      <c r="D2432" s="3" t="s">
        <v>4212</v>
      </c>
      <c r="E2432" s="3" t="s">
        <v>867</v>
      </c>
      <c r="F2432" s="3" t="s">
        <v>868</v>
      </c>
      <c r="G2432" s="3" t="s">
        <v>47</v>
      </c>
      <c r="H2432" s="3" t="s">
        <v>32</v>
      </c>
      <c r="I2432" s="3" t="s">
        <v>47</v>
      </c>
      <c r="J2432" s="3" t="s">
        <v>48</v>
      </c>
      <c r="K2432" s="3" t="s">
        <v>49</v>
      </c>
      <c r="L2432" s="3" t="s">
        <v>50</v>
      </c>
      <c r="M2432" t="b">
        <v>1</v>
      </c>
      <c r="N2432" s="3" t="s">
        <v>73</v>
      </c>
      <c r="O2432" s="3" t="s">
        <v>868</v>
      </c>
      <c r="P2432" s="3" t="s">
        <v>868</v>
      </c>
      <c r="Q2432" s="3" t="s">
        <v>116</v>
      </c>
      <c r="R2432" s="3" t="s">
        <v>116</v>
      </c>
      <c r="S2432" s="3"/>
      <c r="T2432" s="2">
        <v>2000</v>
      </c>
      <c r="U2432" s="3" t="s">
        <v>50</v>
      </c>
      <c r="V2432" s="3"/>
      <c r="W2432" s="3" t="s">
        <v>39</v>
      </c>
      <c r="X2432" s="3" t="s">
        <v>40</v>
      </c>
      <c r="Y2432" s="3"/>
      <c r="Z2432" s="3">
        <v>2891</v>
      </c>
      <c r="AA2432" s="3" t="s">
        <v>869</v>
      </c>
    </row>
    <row r="2433" spans="1:27" x14ac:dyDescent="0.2">
      <c r="A2433" s="5">
        <v>5284</v>
      </c>
      <c r="B2433">
        <v>43012</v>
      </c>
      <c r="C2433" s="3"/>
      <c r="D2433" s="3" t="s">
        <v>4213</v>
      </c>
      <c r="E2433" s="3" t="s">
        <v>78</v>
      </c>
      <c r="F2433" s="3" t="s">
        <v>273</v>
      </c>
      <c r="G2433" s="3" t="s">
        <v>100</v>
      </c>
      <c r="H2433" s="3" t="s">
        <v>32</v>
      </c>
      <c r="I2433" s="3" t="s">
        <v>100</v>
      </c>
      <c r="J2433" s="3" t="s">
        <v>48</v>
      </c>
      <c r="K2433" s="3" t="s">
        <v>101</v>
      </c>
      <c r="L2433" s="3" t="s">
        <v>95</v>
      </c>
      <c r="M2433" t="b">
        <v>1</v>
      </c>
      <c r="N2433" s="3" t="s">
        <v>84</v>
      </c>
      <c r="O2433" s="3" t="s">
        <v>273</v>
      </c>
      <c r="P2433" s="3" t="s">
        <v>868</v>
      </c>
      <c r="Q2433" s="3" t="s">
        <v>116</v>
      </c>
      <c r="R2433" s="3" t="s">
        <v>1665</v>
      </c>
      <c r="S2433" s="3"/>
      <c r="T2433" s="2">
        <v>2072</v>
      </c>
      <c r="U2433" s="3" t="s">
        <v>95</v>
      </c>
      <c r="V2433" s="3"/>
      <c r="W2433" s="3" t="s">
        <v>39</v>
      </c>
      <c r="X2433" s="3" t="s">
        <v>40</v>
      </c>
      <c r="Y2433" s="3"/>
      <c r="Z2433" s="3">
        <v>4864</v>
      </c>
      <c r="AA2433" s="3" t="s">
        <v>316</v>
      </c>
    </row>
    <row r="2434" spans="1:27" x14ac:dyDescent="0.2">
      <c r="A2434" s="5">
        <v>5285</v>
      </c>
      <c r="B2434">
        <v>43010</v>
      </c>
      <c r="C2434" s="3" t="s">
        <v>4214</v>
      </c>
      <c r="D2434" s="3" t="s">
        <v>4215</v>
      </c>
      <c r="E2434" s="3" t="s">
        <v>123</v>
      </c>
      <c r="F2434" s="3" t="s">
        <v>136</v>
      </c>
      <c r="G2434" s="3" t="s">
        <v>2371</v>
      </c>
      <c r="H2434" s="3" t="s">
        <v>32</v>
      </c>
      <c r="I2434" s="3" t="s">
        <v>2371</v>
      </c>
      <c r="J2434" s="3" t="s">
        <v>48</v>
      </c>
      <c r="K2434" s="3" t="s">
        <v>2360</v>
      </c>
      <c r="L2434" s="3" t="s">
        <v>83</v>
      </c>
      <c r="M2434" t="b">
        <v>1</v>
      </c>
      <c r="N2434" s="3" t="s">
        <v>139</v>
      </c>
      <c r="O2434" s="3" t="s">
        <v>136</v>
      </c>
      <c r="P2434" s="3" t="s">
        <v>140</v>
      </c>
      <c r="Q2434" s="3" t="s">
        <v>36</v>
      </c>
      <c r="R2434" s="3" t="s">
        <v>74</v>
      </c>
      <c r="S2434" s="3"/>
      <c r="T2434" s="2">
        <v>6008</v>
      </c>
      <c r="U2434" s="3" t="s">
        <v>83</v>
      </c>
      <c r="V2434" s="3"/>
      <c r="W2434" s="3" t="s">
        <v>39</v>
      </c>
      <c r="X2434" s="3" t="s">
        <v>40</v>
      </c>
      <c r="Y2434" s="3"/>
      <c r="Z2434" s="3">
        <v>2103</v>
      </c>
      <c r="AA2434" s="3" t="s">
        <v>316</v>
      </c>
    </row>
    <row r="2435" spans="1:27" x14ac:dyDescent="0.2">
      <c r="A2435" s="5">
        <v>5286</v>
      </c>
      <c r="B2435">
        <v>43027</v>
      </c>
      <c r="C2435" s="3"/>
      <c r="D2435" s="3" t="s">
        <v>4216</v>
      </c>
      <c r="E2435" s="3" t="s">
        <v>78</v>
      </c>
      <c r="F2435" s="3" t="s">
        <v>273</v>
      </c>
      <c r="G2435" s="3" t="s">
        <v>95</v>
      </c>
      <c r="H2435" s="3" t="s">
        <v>32</v>
      </c>
      <c r="I2435" s="3" t="s">
        <v>100</v>
      </c>
      <c r="J2435" s="3" t="s">
        <v>48</v>
      </c>
      <c r="K2435" s="3" t="s">
        <v>101</v>
      </c>
      <c r="L2435" s="3" t="s">
        <v>95</v>
      </c>
      <c r="M2435" t="b">
        <v>1</v>
      </c>
      <c r="N2435" s="3" t="s">
        <v>84</v>
      </c>
      <c r="O2435" s="3" t="s">
        <v>273</v>
      </c>
      <c r="P2435" s="3" t="s">
        <v>868</v>
      </c>
      <c r="Q2435" s="3" t="s">
        <v>116</v>
      </c>
      <c r="R2435" s="3" t="s">
        <v>1665</v>
      </c>
      <c r="S2435" s="3"/>
      <c r="T2435" s="2">
        <v>4024</v>
      </c>
      <c r="U2435" s="3" t="s">
        <v>95</v>
      </c>
      <c r="V2435" s="3"/>
      <c r="W2435" s="3" t="s">
        <v>39</v>
      </c>
      <c r="X2435" s="3" t="s">
        <v>40</v>
      </c>
      <c r="Y2435" s="3"/>
      <c r="Z2435" s="3"/>
      <c r="AA2435" s="3" t="s">
        <v>41</v>
      </c>
    </row>
    <row r="2436" spans="1:27" x14ac:dyDescent="0.2">
      <c r="A2436" s="5">
        <v>5287</v>
      </c>
      <c r="B2436">
        <v>43040</v>
      </c>
      <c r="C2436" s="3"/>
      <c r="D2436" s="3" t="s">
        <v>4217</v>
      </c>
      <c r="E2436" s="3" t="s">
        <v>147</v>
      </c>
      <c r="F2436" s="3" t="s">
        <v>234</v>
      </c>
      <c r="G2436" s="3" t="s">
        <v>83</v>
      </c>
      <c r="H2436" s="3" t="s">
        <v>32</v>
      </c>
      <c r="I2436" s="3" t="s">
        <v>83</v>
      </c>
      <c r="J2436" s="3" t="s">
        <v>48</v>
      </c>
      <c r="K2436" s="3" t="s">
        <v>237</v>
      </c>
      <c r="L2436" s="3" t="s">
        <v>83</v>
      </c>
      <c r="M2436" t="b">
        <v>1</v>
      </c>
      <c r="N2436" s="3" t="s">
        <v>139</v>
      </c>
      <c r="O2436" s="3" t="s">
        <v>234</v>
      </c>
      <c r="P2436" s="3" t="s">
        <v>234</v>
      </c>
      <c r="Q2436" s="3" t="s">
        <v>116</v>
      </c>
      <c r="R2436" s="3" t="s">
        <v>116</v>
      </c>
      <c r="S2436" s="3"/>
      <c r="T2436" s="2">
        <v>6023</v>
      </c>
      <c r="U2436" s="3" t="s">
        <v>83</v>
      </c>
      <c r="V2436" s="3"/>
      <c r="W2436" s="3" t="s">
        <v>39</v>
      </c>
      <c r="X2436" s="3" t="s">
        <v>40</v>
      </c>
      <c r="Y2436" s="3"/>
      <c r="Z2436" s="3"/>
      <c r="AA2436" s="3" t="s">
        <v>316</v>
      </c>
    </row>
    <row r="2437" spans="1:27" x14ac:dyDescent="0.2">
      <c r="A2437" s="5">
        <v>5288</v>
      </c>
      <c r="B2437">
        <v>43077</v>
      </c>
      <c r="C2437" s="3"/>
      <c r="D2437" s="3" t="s">
        <v>4218</v>
      </c>
      <c r="E2437" s="3" t="s">
        <v>57</v>
      </c>
      <c r="F2437" s="3" t="s">
        <v>58</v>
      </c>
      <c r="G2437" s="3" t="s">
        <v>31</v>
      </c>
      <c r="H2437" s="3" t="s">
        <v>60</v>
      </c>
      <c r="I2437" s="3" t="s">
        <v>31</v>
      </c>
      <c r="J2437" s="3" t="s">
        <v>31</v>
      </c>
      <c r="K2437" s="3" t="s">
        <v>34</v>
      </c>
      <c r="L2437" s="3" t="s">
        <v>31</v>
      </c>
      <c r="M2437" t="b">
        <v>1</v>
      </c>
      <c r="N2437" s="3" t="s">
        <v>35</v>
      </c>
      <c r="O2437" s="3" t="s">
        <v>58</v>
      </c>
      <c r="P2437" s="3" t="s">
        <v>61</v>
      </c>
      <c r="Q2437" s="3" t="s">
        <v>62</v>
      </c>
      <c r="R2437" s="3" t="s">
        <v>63</v>
      </c>
      <c r="S2437" s="3" t="s">
        <v>4064</v>
      </c>
      <c r="T2437" s="2">
        <v>2072</v>
      </c>
      <c r="U2437" s="3" t="s">
        <v>31</v>
      </c>
      <c r="V2437" s="3" t="s">
        <v>1941</v>
      </c>
      <c r="W2437" s="3" t="s">
        <v>39</v>
      </c>
      <c r="X2437" s="3" t="s">
        <v>40</v>
      </c>
      <c r="Y2437" s="3" t="s">
        <v>1942</v>
      </c>
      <c r="Z2437" s="3"/>
      <c r="AA2437" s="3" t="s">
        <v>316</v>
      </c>
    </row>
    <row r="2438" spans="1:27" x14ac:dyDescent="0.2">
      <c r="A2438" s="5">
        <v>5289</v>
      </c>
      <c r="B2438">
        <v>43078</v>
      </c>
      <c r="C2438" s="3"/>
      <c r="D2438" s="3" t="s">
        <v>4219</v>
      </c>
      <c r="E2438" s="3" t="s">
        <v>29</v>
      </c>
      <c r="F2438" s="3" t="s">
        <v>538</v>
      </c>
      <c r="G2438" s="3" t="s">
        <v>31</v>
      </c>
      <c r="H2438" s="3" t="s">
        <v>32</v>
      </c>
      <c r="I2438" s="3" t="s">
        <v>31</v>
      </c>
      <c r="J2438" s="3" t="s">
        <v>31</v>
      </c>
      <c r="K2438" s="3" t="s">
        <v>34</v>
      </c>
      <c r="L2438" s="3" t="s">
        <v>31</v>
      </c>
      <c r="M2438" t="b">
        <v>1</v>
      </c>
      <c r="N2438" s="3" t="s">
        <v>35</v>
      </c>
      <c r="O2438" s="3" t="s">
        <v>538</v>
      </c>
      <c r="P2438" s="3" t="s">
        <v>538</v>
      </c>
      <c r="Q2438" s="3" t="s">
        <v>36</v>
      </c>
      <c r="R2438" s="3" t="s">
        <v>539</v>
      </c>
      <c r="S2438" s="3"/>
      <c r="T2438" s="2">
        <v>2072</v>
      </c>
      <c r="U2438" s="3" t="s">
        <v>31</v>
      </c>
      <c r="V2438" s="3"/>
      <c r="W2438" s="3" t="s">
        <v>39</v>
      </c>
      <c r="X2438" s="3" t="s">
        <v>40</v>
      </c>
      <c r="Y2438" s="3"/>
      <c r="Z2438" s="3"/>
      <c r="AA2438" s="3" t="s">
        <v>316</v>
      </c>
    </row>
    <row r="2439" spans="1:27" x14ac:dyDescent="0.2">
      <c r="A2439" s="5">
        <v>5290</v>
      </c>
      <c r="B2439">
        <v>43080</v>
      </c>
      <c r="C2439" s="3"/>
      <c r="D2439" s="3" t="s">
        <v>4220</v>
      </c>
      <c r="E2439" s="3" t="s">
        <v>78</v>
      </c>
      <c r="F2439" s="3" t="s">
        <v>273</v>
      </c>
      <c r="G2439" s="3" t="s">
        <v>224</v>
      </c>
      <c r="H2439" s="3" t="s">
        <v>32</v>
      </c>
      <c r="I2439" s="3" t="s">
        <v>224</v>
      </c>
      <c r="J2439" s="3" t="s">
        <v>48</v>
      </c>
      <c r="K2439" s="3" t="s">
        <v>225</v>
      </c>
      <c r="L2439" s="3" t="s">
        <v>95</v>
      </c>
      <c r="M2439" t="b">
        <v>1</v>
      </c>
      <c r="N2439" s="3" t="s">
        <v>84</v>
      </c>
      <c r="O2439" s="3" t="s">
        <v>273</v>
      </c>
      <c r="P2439" s="3" t="s">
        <v>868</v>
      </c>
      <c r="Q2439" s="3" t="s">
        <v>116</v>
      </c>
      <c r="R2439" s="3" t="s">
        <v>1665</v>
      </c>
      <c r="S2439" s="3"/>
      <c r="T2439" s="2">
        <v>4001</v>
      </c>
      <c r="U2439" s="3" t="s">
        <v>95</v>
      </c>
      <c r="V2439" s="3"/>
      <c r="W2439" s="3" t="s">
        <v>39</v>
      </c>
      <c r="X2439" s="3" t="s">
        <v>40</v>
      </c>
      <c r="Y2439" s="3"/>
      <c r="Z2439" s="3"/>
      <c r="AA2439" s="3" t="s">
        <v>41</v>
      </c>
    </row>
    <row r="2440" spans="1:27" x14ac:dyDescent="0.2">
      <c r="A2440" s="5">
        <v>5291</v>
      </c>
      <c r="B2440">
        <v>43118</v>
      </c>
      <c r="C2440" s="3" t="s">
        <v>4221</v>
      </c>
      <c r="D2440" s="3" t="s">
        <v>4222</v>
      </c>
      <c r="E2440" s="3" t="s">
        <v>240</v>
      </c>
      <c r="F2440" s="3" t="s">
        <v>241</v>
      </c>
      <c r="G2440" s="3" t="s">
        <v>244</v>
      </c>
      <c r="H2440" s="3" t="s">
        <v>32</v>
      </c>
      <c r="I2440" s="3" t="s">
        <v>244</v>
      </c>
      <c r="J2440" s="3" t="s">
        <v>48</v>
      </c>
      <c r="K2440" s="3" t="s">
        <v>243</v>
      </c>
      <c r="L2440" s="3" t="s">
        <v>244</v>
      </c>
      <c r="M2440" t="b">
        <v>0</v>
      </c>
      <c r="N2440" s="3" t="s">
        <v>139</v>
      </c>
      <c r="O2440" s="3" t="s">
        <v>241</v>
      </c>
      <c r="P2440" s="3" t="s">
        <v>241</v>
      </c>
      <c r="Q2440" s="3" t="s">
        <v>36</v>
      </c>
      <c r="R2440" s="3" t="s">
        <v>54</v>
      </c>
      <c r="S2440" s="3" t="s">
        <v>3311</v>
      </c>
      <c r="T2440" s="2">
        <v>8016</v>
      </c>
      <c r="U2440" s="3" t="s">
        <v>244</v>
      </c>
      <c r="V2440" s="3" t="s">
        <v>3312</v>
      </c>
      <c r="W2440" s="3" t="s">
        <v>39</v>
      </c>
      <c r="X2440" s="3" t="s">
        <v>40</v>
      </c>
      <c r="Y2440" s="3"/>
      <c r="Z2440" s="3">
        <v>2551</v>
      </c>
      <c r="AA2440" s="3" t="s">
        <v>221</v>
      </c>
    </row>
    <row r="2441" spans="1:27" x14ac:dyDescent="0.2">
      <c r="A2441" s="5">
        <v>5292</v>
      </c>
      <c r="B2441">
        <v>43119</v>
      </c>
      <c r="C2441" s="3"/>
      <c r="D2441" s="3" t="s">
        <v>4223</v>
      </c>
      <c r="E2441" s="3" t="s">
        <v>57</v>
      </c>
      <c r="F2441" s="3" t="s">
        <v>58</v>
      </c>
      <c r="G2441" s="3" t="s">
        <v>31</v>
      </c>
      <c r="H2441" s="3" t="s">
        <v>60</v>
      </c>
      <c r="I2441" s="3" t="s">
        <v>57</v>
      </c>
      <c r="J2441" s="3" t="s">
        <v>31</v>
      </c>
      <c r="K2441" s="3" t="s">
        <v>34</v>
      </c>
      <c r="L2441" s="3" t="s">
        <v>31</v>
      </c>
      <c r="M2441" t="b">
        <v>1</v>
      </c>
      <c r="N2441" s="3" t="s">
        <v>35</v>
      </c>
      <c r="O2441" s="3" t="s">
        <v>58</v>
      </c>
      <c r="P2441" s="3" t="s">
        <v>61</v>
      </c>
      <c r="Q2441" s="3" t="s">
        <v>62</v>
      </c>
      <c r="R2441" s="3" t="s">
        <v>63</v>
      </c>
      <c r="S2441" s="3" t="s">
        <v>4095</v>
      </c>
      <c r="T2441" s="2">
        <v>2072</v>
      </c>
      <c r="U2441" s="3" t="s">
        <v>31</v>
      </c>
      <c r="V2441" s="3" t="s">
        <v>1941</v>
      </c>
      <c r="W2441" s="3" t="s">
        <v>39</v>
      </c>
      <c r="X2441" s="3" t="s">
        <v>40</v>
      </c>
      <c r="Y2441" s="3" t="s">
        <v>1942</v>
      </c>
      <c r="Z2441" s="3"/>
      <c r="AA2441" s="3" t="s">
        <v>41</v>
      </c>
    </row>
    <row r="2442" spans="1:27" x14ac:dyDescent="0.2">
      <c r="A2442" s="5">
        <v>5293</v>
      </c>
      <c r="B2442">
        <v>43120</v>
      </c>
      <c r="C2442" s="3"/>
      <c r="D2442" s="3" t="s">
        <v>4224</v>
      </c>
      <c r="E2442" s="3" t="s">
        <v>174</v>
      </c>
      <c r="F2442" s="3" t="s">
        <v>3731</v>
      </c>
      <c r="G2442" s="3" t="s">
        <v>1663</v>
      </c>
      <c r="H2442" s="3" t="s">
        <v>32</v>
      </c>
      <c r="I2442" s="3" t="s">
        <v>1663</v>
      </c>
      <c r="J2442" s="3" t="s">
        <v>48</v>
      </c>
      <c r="K2442" s="3" t="s">
        <v>1664</v>
      </c>
      <c r="L2442" s="3" t="s">
        <v>95</v>
      </c>
      <c r="M2442" t="b">
        <v>1</v>
      </c>
      <c r="N2442" s="3" t="s">
        <v>84</v>
      </c>
      <c r="O2442" s="3" t="s">
        <v>3731</v>
      </c>
      <c r="P2442" s="3" t="s">
        <v>3731</v>
      </c>
      <c r="Q2442" s="3" t="s">
        <v>3732</v>
      </c>
      <c r="R2442" s="3" t="s">
        <v>3733</v>
      </c>
      <c r="S2442" s="3" t="s">
        <v>3311</v>
      </c>
      <c r="T2442" s="2">
        <v>4123</v>
      </c>
      <c r="U2442" s="3" t="s">
        <v>95</v>
      </c>
      <c r="V2442" s="3" t="s">
        <v>3312</v>
      </c>
      <c r="W2442" s="3" t="s">
        <v>39</v>
      </c>
      <c r="X2442" s="3" t="s">
        <v>40</v>
      </c>
      <c r="Y2442" s="3"/>
      <c r="Z2442" s="3">
        <v>4834</v>
      </c>
      <c r="AA2442" s="3" t="s">
        <v>316</v>
      </c>
    </row>
    <row r="2443" spans="1:27" x14ac:dyDescent="0.2">
      <c r="A2443" s="5">
        <v>5294</v>
      </c>
      <c r="B2443">
        <v>43130</v>
      </c>
      <c r="C2443" s="3"/>
      <c r="D2443" s="3" t="s">
        <v>4225</v>
      </c>
      <c r="E2443" s="3" t="s">
        <v>941</v>
      </c>
      <c r="F2443" s="3" t="s">
        <v>942</v>
      </c>
      <c r="G2443" s="3" t="s">
        <v>959</v>
      </c>
      <c r="H2443" s="3" t="s">
        <v>256</v>
      </c>
      <c r="I2443" s="3" t="s">
        <v>95</v>
      </c>
      <c r="J2443" s="3" t="s">
        <v>48</v>
      </c>
      <c r="K2443" s="3" t="s">
        <v>94</v>
      </c>
      <c r="L2443" s="3" t="s">
        <v>95</v>
      </c>
      <c r="M2443" t="b">
        <v>0</v>
      </c>
      <c r="N2443" s="3" t="s">
        <v>73</v>
      </c>
      <c r="O2443" s="3" t="s">
        <v>942</v>
      </c>
      <c r="P2443" s="3" t="s">
        <v>942</v>
      </c>
      <c r="Q2443" s="3" t="s">
        <v>36</v>
      </c>
      <c r="R2443" s="3" t="s">
        <v>74</v>
      </c>
      <c r="S2443" s="3"/>
      <c r="T2443" s="2">
        <v>4092</v>
      </c>
      <c r="U2443" s="3" t="s">
        <v>95</v>
      </c>
      <c r="V2443" s="3"/>
      <c r="W2443" s="3" t="s">
        <v>39</v>
      </c>
      <c r="X2443" s="3" t="s">
        <v>40</v>
      </c>
      <c r="Y2443" s="3"/>
      <c r="Z2443" s="3"/>
      <c r="AA2443" s="3" t="s">
        <v>41</v>
      </c>
    </row>
    <row r="2444" spans="1:27" x14ac:dyDescent="0.2">
      <c r="A2444" s="5">
        <v>5295</v>
      </c>
      <c r="B2444">
        <v>43145</v>
      </c>
      <c r="C2444" s="3"/>
      <c r="D2444" s="3" t="s">
        <v>4226</v>
      </c>
      <c r="E2444" s="3" t="s">
        <v>174</v>
      </c>
      <c r="F2444" s="3" t="s">
        <v>881</v>
      </c>
      <c r="G2444" s="3" t="s">
        <v>80</v>
      </c>
      <c r="H2444" s="3" t="s">
        <v>32</v>
      </c>
      <c r="I2444" s="3" t="s">
        <v>80</v>
      </c>
      <c r="J2444" s="3" t="s">
        <v>81</v>
      </c>
      <c r="K2444" s="3" t="s">
        <v>82</v>
      </c>
      <c r="L2444" s="3" t="s">
        <v>83</v>
      </c>
      <c r="M2444" t="b">
        <v>1</v>
      </c>
      <c r="N2444" s="3" t="s">
        <v>84</v>
      </c>
      <c r="O2444" s="3" t="s">
        <v>881</v>
      </c>
      <c r="P2444" s="3" t="s">
        <v>881</v>
      </c>
      <c r="Q2444" s="3" t="s">
        <v>81</v>
      </c>
      <c r="R2444" s="3" t="s">
        <v>882</v>
      </c>
      <c r="S2444" s="3"/>
      <c r="T2444" s="2">
        <v>6102</v>
      </c>
      <c r="U2444" s="3" t="s">
        <v>83</v>
      </c>
      <c r="V2444" s="3"/>
      <c r="W2444" s="3" t="s">
        <v>39</v>
      </c>
      <c r="X2444" s="3" t="s">
        <v>40</v>
      </c>
      <c r="Y2444" s="3"/>
      <c r="Z2444" s="3"/>
      <c r="AA2444" s="3" t="s">
        <v>41</v>
      </c>
    </row>
    <row r="2445" spans="1:27" x14ac:dyDescent="0.2">
      <c r="A2445" s="5">
        <v>5296</v>
      </c>
      <c r="B2445">
        <v>43151</v>
      </c>
      <c r="C2445" s="3" t="s">
        <v>4227</v>
      </c>
      <c r="D2445" s="3" t="s">
        <v>4228</v>
      </c>
      <c r="E2445" s="3" t="s">
        <v>57</v>
      </c>
      <c r="F2445" s="3" t="s">
        <v>58</v>
      </c>
      <c r="G2445" s="3" t="s">
        <v>31</v>
      </c>
      <c r="H2445" s="3" t="s">
        <v>60</v>
      </c>
      <c r="I2445" s="3" t="s">
        <v>57</v>
      </c>
      <c r="J2445" s="3" t="s">
        <v>31</v>
      </c>
      <c r="K2445" s="3" t="s">
        <v>34</v>
      </c>
      <c r="L2445" s="3" t="s">
        <v>31</v>
      </c>
      <c r="M2445" t="b">
        <v>1</v>
      </c>
      <c r="N2445" s="3" t="s">
        <v>35</v>
      </c>
      <c r="O2445" s="3" t="s">
        <v>58</v>
      </c>
      <c r="P2445" s="3" t="s">
        <v>61</v>
      </c>
      <c r="Q2445" s="3" t="s">
        <v>62</v>
      </c>
      <c r="R2445" s="3" t="s">
        <v>63</v>
      </c>
      <c r="S2445" s="3" t="s">
        <v>3586</v>
      </c>
      <c r="T2445" s="2">
        <v>2072</v>
      </c>
      <c r="U2445" s="3" t="s">
        <v>31</v>
      </c>
      <c r="V2445" s="3" t="s">
        <v>1941</v>
      </c>
      <c r="W2445" s="3" t="s">
        <v>39</v>
      </c>
      <c r="X2445" s="3" t="s">
        <v>40</v>
      </c>
      <c r="Y2445" s="3" t="s">
        <v>1942</v>
      </c>
      <c r="Z2445" s="3"/>
      <c r="AA2445" s="3" t="s">
        <v>316</v>
      </c>
    </row>
    <row r="2446" spans="1:27" x14ac:dyDescent="0.2">
      <c r="A2446" s="5">
        <v>5297</v>
      </c>
      <c r="B2446">
        <v>43166</v>
      </c>
      <c r="C2446" s="3"/>
      <c r="D2446" s="3" t="s">
        <v>4229</v>
      </c>
      <c r="E2446" s="3" t="s">
        <v>78</v>
      </c>
      <c r="F2446" s="3" t="s">
        <v>273</v>
      </c>
      <c r="G2446" s="3" t="s">
        <v>224</v>
      </c>
      <c r="H2446" s="3" t="s">
        <v>32</v>
      </c>
      <c r="I2446" s="3" t="s">
        <v>224</v>
      </c>
      <c r="J2446" s="3" t="s">
        <v>48</v>
      </c>
      <c r="K2446" s="3" t="s">
        <v>225</v>
      </c>
      <c r="L2446" s="3" t="s">
        <v>95</v>
      </c>
      <c r="M2446" t="b">
        <v>1</v>
      </c>
      <c r="N2446" s="3" t="s">
        <v>84</v>
      </c>
      <c r="O2446" s="3" t="s">
        <v>273</v>
      </c>
      <c r="P2446" s="3" t="s">
        <v>868</v>
      </c>
      <c r="Q2446" s="3" t="s">
        <v>116</v>
      </c>
      <c r="R2446" s="3" t="s">
        <v>1665</v>
      </c>
      <c r="S2446" s="3"/>
      <c r="T2446" s="2">
        <v>2072</v>
      </c>
      <c r="U2446" s="3" t="s">
        <v>95</v>
      </c>
      <c r="V2446" s="3"/>
      <c r="W2446" s="3" t="s">
        <v>39</v>
      </c>
      <c r="X2446" s="3" t="s">
        <v>40</v>
      </c>
      <c r="Y2446" s="3"/>
      <c r="Z2446" s="3"/>
      <c r="AA2446" s="3" t="s">
        <v>316</v>
      </c>
    </row>
    <row r="2447" spans="1:27" x14ac:dyDescent="0.2">
      <c r="A2447" s="5">
        <v>5298</v>
      </c>
      <c r="B2447">
        <v>42943</v>
      </c>
      <c r="C2447" s="3" t="s">
        <v>4230</v>
      </c>
      <c r="D2447" s="3" t="s">
        <v>4231</v>
      </c>
      <c r="E2447" s="3" t="s">
        <v>346</v>
      </c>
      <c r="F2447" s="3" t="s">
        <v>1325</v>
      </c>
      <c r="G2447" s="3" t="s">
        <v>31</v>
      </c>
      <c r="H2447" s="3" t="s">
        <v>32</v>
      </c>
      <c r="I2447" s="3" t="s">
        <v>31</v>
      </c>
      <c r="J2447" s="3" t="s">
        <v>31</v>
      </c>
      <c r="K2447" s="3" t="s">
        <v>34</v>
      </c>
      <c r="L2447" s="3" t="s">
        <v>31</v>
      </c>
      <c r="M2447" t="b">
        <v>1</v>
      </c>
      <c r="N2447" s="3" t="s">
        <v>84</v>
      </c>
      <c r="O2447" s="3" t="s">
        <v>1325</v>
      </c>
      <c r="P2447" s="3" t="s">
        <v>1325</v>
      </c>
      <c r="Q2447" s="3" t="s">
        <v>1326</v>
      </c>
      <c r="R2447" s="3" t="s">
        <v>1327</v>
      </c>
      <c r="S2447" s="3" t="s">
        <v>4232</v>
      </c>
      <c r="T2447" s="2">
        <v>2072</v>
      </c>
      <c r="U2447" s="3" t="s">
        <v>31</v>
      </c>
      <c r="V2447" s="3"/>
      <c r="W2447" s="3" t="s">
        <v>39</v>
      </c>
      <c r="X2447" s="3" t="s">
        <v>40</v>
      </c>
      <c r="Y2447" s="3"/>
      <c r="Z2447" s="3">
        <v>3677</v>
      </c>
      <c r="AA2447" s="3" t="s">
        <v>316</v>
      </c>
    </row>
    <row r="2448" spans="1:27" x14ac:dyDescent="0.2">
      <c r="A2448" s="5">
        <v>5299</v>
      </c>
      <c r="B2448">
        <v>42963</v>
      </c>
      <c r="C2448" s="3"/>
      <c r="D2448" s="3" t="s">
        <v>4233</v>
      </c>
      <c r="E2448" s="3" t="s">
        <v>1775</v>
      </c>
      <c r="F2448" s="3" t="s">
        <v>1775</v>
      </c>
      <c r="G2448" s="3" t="s">
        <v>3332</v>
      </c>
      <c r="H2448" s="3" t="s">
        <v>3234</v>
      </c>
      <c r="I2448" s="3" t="s">
        <v>3332</v>
      </c>
      <c r="J2448" s="3" t="s">
        <v>31</v>
      </c>
      <c r="K2448" s="3" t="s">
        <v>3594</v>
      </c>
      <c r="L2448" s="3" t="s">
        <v>31</v>
      </c>
      <c r="M2448" t="b">
        <v>1</v>
      </c>
      <c r="N2448" s="3" t="s">
        <v>35</v>
      </c>
      <c r="O2448" s="3" t="s">
        <v>1775</v>
      </c>
      <c r="P2448" s="3" t="s">
        <v>1775</v>
      </c>
      <c r="Q2448" s="3" t="s">
        <v>1767</v>
      </c>
      <c r="R2448" s="3" t="s">
        <v>1768</v>
      </c>
      <c r="S2448" s="3"/>
      <c r="T2448" s="2">
        <v>2072</v>
      </c>
      <c r="U2448" s="3" t="s">
        <v>31</v>
      </c>
      <c r="V2448" s="3" t="s">
        <v>3334</v>
      </c>
      <c r="W2448" s="3" t="s">
        <v>39</v>
      </c>
      <c r="X2448" s="3" t="s">
        <v>40</v>
      </c>
      <c r="Y2448" s="3"/>
      <c r="Z2448" s="3"/>
      <c r="AA2448" s="3" t="s">
        <v>41</v>
      </c>
    </row>
    <row r="2449" spans="1:27" x14ac:dyDescent="0.2">
      <c r="A2449" s="5">
        <v>5300</v>
      </c>
      <c r="B2449">
        <v>42907</v>
      </c>
      <c r="C2449" s="3"/>
      <c r="D2449" s="3" t="s">
        <v>4234</v>
      </c>
      <c r="E2449" s="3" t="s">
        <v>1775</v>
      </c>
      <c r="F2449" s="3" t="s">
        <v>1775</v>
      </c>
      <c r="G2449" s="3" t="s">
        <v>1765</v>
      </c>
      <c r="H2449" s="3" t="s">
        <v>1764</v>
      </c>
      <c r="I2449" s="3" t="s">
        <v>1765</v>
      </c>
      <c r="J2449" s="3" t="s">
        <v>31</v>
      </c>
      <c r="K2449" s="3" t="s">
        <v>1766</v>
      </c>
      <c r="L2449" s="3" t="s">
        <v>31</v>
      </c>
      <c r="M2449" t="b">
        <v>1</v>
      </c>
      <c r="N2449" s="3" t="s">
        <v>35</v>
      </c>
      <c r="O2449" s="3" t="s">
        <v>1775</v>
      </c>
      <c r="P2449" s="3" t="s">
        <v>1775</v>
      </c>
      <c r="Q2449" s="3" t="s">
        <v>1767</v>
      </c>
      <c r="R2449" s="3" t="s">
        <v>1768</v>
      </c>
      <c r="S2449" s="3" t="s">
        <v>4234</v>
      </c>
      <c r="T2449" s="2">
        <v>2072</v>
      </c>
      <c r="U2449" s="3" t="s">
        <v>1769</v>
      </c>
      <c r="V2449" s="3" t="s">
        <v>2706</v>
      </c>
      <c r="W2449" s="3" t="s">
        <v>39</v>
      </c>
      <c r="X2449" s="3" t="s">
        <v>40</v>
      </c>
      <c r="Y2449" s="3" t="s">
        <v>1816</v>
      </c>
      <c r="Z2449" s="3"/>
      <c r="AA2449" s="3" t="s">
        <v>41</v>
      </c>
    </row>
    <row r="2450" spans="1:27" x14ac:dyDescent="0.2">
      <c r="A2450" s="5">
        <v>5301</v>
      </c>
      <c r="B2450">
        <v>42880</v>
      </c>
      <c r="C2450" s="3" t="s">
        <v>4235</v>
      </c>
      <c r="D2450" s="3" t="s">
        <v>4236</v>
      </c>
      <c r="E2450" s="3" t="s">
        <v>346</v>
      </c>
      <c r="F2450" s="3" t="s">
        <v>1325</v>
      </c>
      <c r="G2450" s="3" t="s">
        <v>31</v>
      </c>
      <c r="H2450" s="3" t="s">
        <v>32</v>
      </c>
      <c r="I2450" s="3" t="s">
        <v>31</v>
      </c>
      <c r="J2450" s="3" t="s">
        <v>31</v>
      </c>
      <c r="K2450" s="3" t="s">
        <v>34</v>
      </c>
      <c r="L2450" s="3" t="s">
        <v>31</v>
      </c>
      <c r="M2450" t="b">
        <v>1</v>
      </c>
      <c r="N2450" s="3" t="s">
        <v>84</v>
      </c>
      <c r="O2450" s="3" t="s">
        <v>1325</v>
      </c>
      <c r="P2450" s="3" t="s">
        <v>1325</v>
      </c>
      <c r="Q2450" s="3" t="s">
        <v>1326</v>
      </c>
      <c r="R2450" s="3" t="s">
        <v>1327</v>
      </c>
      <c r="S2450" s="3" t="s">
        <v>4232</v>
      </c>
      <c r="T2450" s="2">
        <v>2072</v>
      </c>
      <c r="U2450" s="3" t="s">
        <v>31</v>
      </c>
      <c r="V2450" s="3"/>
      <c r="W2450" s="3" t="s">
        <v>39</v>
      </c>
      <c r="X2450" s="3" t="s">
        <v>40</v>
      </c>
      <c r="Y2450" s="3"/>
      <c r="Z2450" s="3">
        <v>4744</v>
      </c>
      <c r="AA2450" s="3" t="s">
        <v>316</v>
      </c>
    </row>
    <row r="2451" spans="1:27" x14ac:dyDescent="0.2">
      <c r="A2451" s="5">
        <v>5302</v>
      </c>
      <c r="C2451" s="3" t="s">
        <v>4237</v>
      </c>
      <c r="D2451" s="3" t="s">
        <v>4238</v>
      </c>
      <c r="E2451" s="3" t="s">
        <v>123</v>
      </c>
      <c r="F2451" s="3" t="s">
        <v>2345</v>
      </c>
      <c r="G2451" s="3" t="s">
        <v>2346</v>
      </c>
      <c r="H2451" s="3" t="s">
        <v>32</v>
      </c>
      <c r="I2451" s="3" t="s">
        <v>2346</v>
      </c>
      <c r="J2451" s="3" t="s">
        <v>2347</v>
      </c>
      <c r="K2451" s="3" t="s">
        <v>2348</v>
      </c>
      <c r="L2451" s="3" t="s">
        <v>115</v>
      </c>
      <c r="M2451" t="b">
        <v>1</v>
      </c>
      <c r="N2451" s="3" t="s">
        <v>73</v>
      </c>
      <c r="O2451" s="3" t="s">
        <v>2345</v>
      </c>
      <c r="P2451" s="3" t="s">
        <v>124</v>
      </c>
      <c r="Q2451" s="3" t="s">
        <v>36</v>
      </c>
      <c r="R2451" s="3" t="s">
        <v>74</v>
      </c>
      <c r="S2451" s="3"/>
      <c r="T2451" s="2"/>
      <c r="U2451" s="3" t="s">
        <v>115</v>
      </c>
      <c r="V2451" s="3"/>
      <c r="W2451" s="3" t="s">
        <v>39</v>
      </c>
      <c r="X2451" s="3" t="s">
        <v>40</v>
      </c>
      <c r="Y2451" s="3"/>
      <c r="Z2451" s="3"/>
      <c r="AA2451" s="3" t="s">
        <v>41</v>
      </c>
    </row>
    <row r="2452" spans="1:27" x14ac:dyDescent="0.2">
      <c r="A2452" s="5">
        <v>5303</v>
      </c>
      <c r="C2452" s="3" t="s">
        <v>4239</v>
      </c>
      <c r="D2452" s="3" t="s">
        <v>4240</v>
      </c>
      <c r="E2452" s="3" t="s">
        <v>123</v>
      </c>
      <c r="F2452" s="3" t="s">
        <v>124</v>
      </c>
      <c r="G2452" s="3" t="s">
        <v>113</v>
      </c>
      <c r="H2452" s="3" t="s">
        <v>32</v>
      </c>
      <c r="I2452" s="3" t="s">
        <v>113</v>
      </c>
      <c r="J2452" s="3" t="s">
        <v>48</v>
      </c>
      <c r="K2452" s="3" t="s">
        <v>114</v>
      </c>
      <c r="L2452" s="3" t="s">
        <v>115</v>
      </c>
      <c r="M2452" t="b">
        <v>1</v>
      </c>
      <c r="N2452" s="3" t="s">
        <v>73</v>
      </c>
      <c r="O2452" s="3" t="s">
        <v>124</v>
      </c>
      <c r="P2452" s="3" t="s">
        <v>124</v>
      </c>
      <c r="Q2452" s="3" t="s">
        <v>36</v>
      </c>
      <c r="R2452" s="3" t="s">
        <v>74</v>
      </c>
      <c r="S2452" s="3"/>
      <c r="T2452" s="2"/>
      <c r="U2452" s="3" t="s">
        <v>115</v>
      </c>
      <c r="V2452" s="3"/>
      <c r="W2452" s="3" t="s">
        <v>39</v>
      </c>
      <c r="X2452" s="3" t="s">
        <v>40</v>
      </c>
      <c r="Y2452" s="3"/>
      <c r="Z2452" s="3">
        <v>2582</v>
      </c>
      <c r="AA2452" s="3" t="s">
        <v>41</v>
      </c>
    </row>
    <row r="2453" spans="1:27" x14ac:dyDescent="0.2">
      <c r="A2453" s="5">
        <v>5304</v>
      </c>
      <c r="C2453" s="3" t="s">
        <v>4241</v>
      </c>
      <c r="D2453" s="3" t="s">
        <v>2034</v>
      </c>
      <c r="E2453" s="3" t="s">
        <v>119</v>
      </c>
      <c r="F2453" s="3" t="s">
        <v>120</v>
      </c>
      <c r="G2453" s="3" t="s">
        <v>113</v>
      </c>
      <c r="H2453" s="3" t="s">
        <v>32</v>
      </c>
      <c r="I2453" s="3" t="s">
        <v>113</v>
      </c>
      <c r="J2453" s="3" t="s">
        <v>48</v>
      </c>
      <c r="K2453" s="3" t="s">
        <v>114</v>
      </c>
      <c r="L2453" s="3" t="s">
        <v>115</v>
      </c>
      <c r="M2453" t="b">
        <v>1</v>
      </c>
      <c r="N2453" s="3" t="s">
        <v>73</v>
      </c>
      <c r="O2453" s="3" t="s">
        <v>120</v>
      </c>
      <c r="P2453" s="3" t="s">
        <v>120</v>
      </c>
      <c r="Q2453" s="3" t="s">
        <v>36</v>
      </c>
      <c r="R2453" s="3" t="s">
        <v>74</v>
      </c>
      <c r="S2453" s="3"/>
      <c r="T2453" s="2"/>
      <c r="U2453" s="3" t="s">
        <v>115</v>
      </c>
      <c r="V2453" s="3"/>
      <c r="W2453" s="3" t="s">
        <v>39</v>
      </c>
      <c r="X2453" s="3" t="s">
        <v>40</v>
      </c>
      <c r="Y2453" s="3"/>
      <c r="Z2453" s="3">
        <v>2607</v>
      </c>
      <c r="AA2453" s="3" t="s">
        <v>41</v>
      </c>
    </row>
    <row r="2454" spans="1:27" x14ac:dyDescent="0.2">
      <c r="A2454" s="5">
        <v>5305</v>
      </c>
      <c r="C2454" s="3" t="s">
        <v>4242</v>
      </c>
      <c r="D2454" s="3" t="s">
        <v>2044</v>
      </c>
      <c r="E2454" s="3" t="s">
        <v>119</v>
      </c>
      <c r="F2454" s="3" t="s">
        <v>120</v>
      </c>
      <c r="G2454" s="3" t="s">
        <v>113</v>
      </c>
      <c r="H2454" s="3" t="s">
        <v>32</v>
      </c>
      <c r="I2454" s="3" t="s">
        <v>113</v>
      </c>
      <c r="J2454" s="3" t="s">
        <v>48</v>
      </c>
      <c r="K2454" s="3" t="s">
        <v>114</v>
      </c>
      <c r="L2454" s="3" t="s">
        <v>115</v>
      </c>
      <c r="M2454" t="b">
        <v>1</v>
      </c>
      <c r="N2454" s="3" t="s">
        <v>73</v>
      </c>
      <c r="O2454" s="3" t="s">
        <v>120</v>
      </c>
      <c r="P2454" s="3" t="s">
        <v>120</v>
      </c>
      <c r="Q2454" s="3" t="s">
        <v>36</v>
      </c>
      <c r="R2454" s="3" t="s">
        <v>74</v>
      </c>
      <c r="S2454" s="3"/>
      <c r="T2454" s="2"/>
      <c r="U2454" s="3" t="s">
        <v>115</v>
      </c>
      <c r="V2454" s="3"/>
      <c r="W2454" s="3" t="s">
        <v>39</v>
      </c>
      <c r="X2454" s="3" t="s">
        <v>40</v>
      </c>
      <c r="Y2454" s="3"/>
      <c r="Z2454" s="3">
        <v>2621</v>
      </c>
      <c r="AA2454" s="3" t="s">
        <v>41</v>
      </c>
    </row>
    <row r="2455" spans="1:27" x14ac:dyDescent="0.2">
      <c r="A2455" s="5">
        <v>5306</v>
      </c>
      <c r="C2455" s="3" t="s">
        <v>4243</v>
      </c>
      <c r="D2455" s="3" t="s">
        <v>4244</v>
      </c>
      <c r="E2455" s="3" t="s">
        <v>867</v>
      </c>
      <c r="F2455" s="3" t="s">
        <v>868</v>
      </c>
      <c r="G2455" s="3" t="s">
        <v>47</v>
      </c>
      <c r="H2455" s="3" t="s">
        <v>32</v>
      </c>
      <c r="I2455" s="3" t="s">
        <v>47</v>
      </c>
      <c r="J2455" s="3" t="s">
        <v>48</v>
      </c>
      <c r="K2455" s="3" t="s">
        <v>49</v>
      </c>
      <c r="L2455" s="3" t="s">
        <v>50</v>
      </c>
      <c r="M2455" t="b">
        <v>1</v>
      </c>
      <c r="N2455" s="3" t="s">
        <v>73</v>
      </c>
      <c r="O2455" s="3" t="s">
        <v>868</v>
      </c>
      <c r="P2455" s="3" t="s">
        <v>868</v>
      </c>
      <c r="Q2455" s="3" t="s">
        <v>116</v>
      </c>
      <c r="R2455" s="3" t="s">
        <v>116</v>
      </c>
      <c r="S2455" s="3"/>
      <c r="T2455" s="2"/>
      <c r="U2455" s="3" t="s">
        <v>50</v>
      </c>
      <c r="V2455" s="3"/>
      <c r="W2455" s="3" t="s">
        <v>39</v>
      </c>
      <c r="X2455" s="3" t="s">
        <v>40</v>
      </c>
      <c r="Y2455" s="3"/>
      <c r="Z2455" s="3">
        <v>2891</v>
      </c>
      <c r="AA2455" s="3" t="s">
        <v>41</v>
      </c>
    </row>
    <row r="2456" spans="1:27" x14ac:dyDescent="0.2">
      <c r="A2456" s="5">
        <v>5307</v>
      </c>
      <c r="C2456" s="3" t="s">
        <v>4245</v>
      </c>
      <c r="D2456" s="3" t="s">
        <v>3142</v>
      </c>
      <c r="E2456" s="3" t="s">
        <v>66</v>
      </c>
      <c r="F2456" s="3" t="s">
        <v>67</v>
      </c>
      <c r="G2456" s="3" t="s">
        <v>47</v>
      </c>
      <c r="H2456" s="3" t="s">
        <v>32</v>
      </c>
      <c r="I2456" s="3" t="s">
        <v>47</v>
      </c>
      <c r="J2456" s="3" t="s">
        <v>48</v>
      </c>
      <c r="K2456" s="3" t="s">
        <v>49</v>
      </c>
      <c r="L2456" s="3" t="s">
        <v>50</v>
      </c>
      <c r="M2456" t="b">
        <v>1</v>
      </c>
      <c r="N2456" s="3" t="s">
        <v>35</v>
      </c>
      <c r="O2456" s="3" t="s">
        <v>67</v>
      </c>
      <c r="P2456" s="3" t="s">
        <v>67</v>
      </c>
      <c r="Q2456" s="3" t="s">
        <v>68</v>
      </c>
      <c r="R2456" s="3" t="s">
        <v>69</v>
      </c>
      <c r="S2456" s="3"/>
      <c r="T2456" s="2"/>
      <c r="U2456" s="3" t="s">
        <v>50</v>
      </c>
      <c r="V2456" s="3"/>
      <c r="W2456" s="3" t="s">
        <v>39</v>
      </c>
      <c r="X2456" s="3" t="s">
        <v>40</v>
      </c>
      <c r="Y2456" s="3"/>
      <c r="Z2456" s="3">
        <v>4643</v>
      </c>
      <c r="AA2456" s="3" t="s">
        <v>41</v>
      </c>
    </row>
    <row r="2457" spans="1:27" x14ac:dyDescent="0.2">
      <c r="A2457" s="5">
        <v>5308</v>
      </c>
      <c r="C2457" s="3" t="s">
        <v>4246</v>
      </c>
      <c r="D2457" s="3" t="s">
        <v>4247</v>
      </c>
      <c r="E2457" s="3" t="s">
        <v>78</v>
      </c>
      <c r="F2457" s="3" t="s">
        <v>273</v>
      </c>
      <c r="G2457" s="3" t="s">
        <v>274</v>
      </c>
      <c r="H2457" s="3" t="s">
        <v>32</v>
      </c>
      <c r="I2457" s="3" t="s">
        <v>274</v>
      </c>
      <c r="J2457" s="3" t="s">
        <v>81</v>
      </c>
      <c r="K2457" s="3" t="s">
        <v>275</v>
      </c>
      <c r="L2457" s="3" t="s">
        <v>95</v>
      </c>
      <c r="M2457" t="b">
        <v>1</v>
      </c>
      <c r="N2457" s="3" t="s">
        <v>84</v>
      </c>
      <c r="O2457" s="3" t="s">
        <v>273</v>
      </c>
      <c r="P2457" s="3" t="s">
        <v>79</v>
      </c>
      <c r="Q2457" s="3" t="s">
        <v>116</v>
      </c>
      <c r="R2457" s="3" t="s">
        <v>116</v>
      </c>
      <c r="S2457" s="3"/>
      <c r="T2457" s="2"/>
      <c r="U2457" s="3" t="s">
        <v>81</v>
      </c>
      <c r="V2457" s="3"/>
      <c r="W2457" s="3" t="s">
        <v>39</v>
      </c>
      <c r="X2457" s="3" t="s">
        <v>40</v>
      </c>
      <c r="Y2457" s="3"/>
      <c r="Z2457" s="3"/>
      <c r="AA2457" s="3" t="s">
        <v>41</v>
      </c>
    </row>
    <row r="2458" spans="1:27" x14ac:dyDescent="0.2">
      <c r="A2458" s="5">
        <v>5309</v>
      </c>
      <c r="C2458" s="3" t="s">
        <v>4248</v>
      </c>
      <c r="D2458" s="3" t="s">
        <v>4249</v>
      </c>
      <c r="E2458" s="3" t="s">
        <v>78</v>
      </c>
      <c r="F2458" s="3" t="s">
        <v>273</v>
      </c>
      <c r="G2458" s="3" t="s">
        <v>274</v>
      </c>
      <c r="H2458" s="3" t="s">
        <v>32</v>
      </c>
      <c r="I2458" s="3" t="s">
        <v>274</v>
      </c>
      <c r="J2458" s="3" t="s">
        <v>81</v>
      </c>
      <c r="K2458" s="3" t="s">
        <v>275</v>
      </c>
      <c r="L2458" s="3" t="s">
        <v>95</v>
      </c>
      <c r="M2458" t="b">
        <v>1</v>
      </c>
      <c r="N2458" s="3" t="s">
        <v>84</v>
      </c>
      <c r="O2458" s="3" t="s">
        <v>273</v>
      </c>
      <c r="P2458" s="3" t="s">
        <v>79</v>
      </c>
      <c r="Q2458" s="3" t="s">
        <v>116</v>
      </c>
      <c r="R2458" s="3" t="s">
        <v>116</v>
      </c>
      <c r="S2458" s="3"/>
      <c r="T2458" s="2"/>
      <c r="U2458" s="3" t="s">
        <v>81</v>
      </c>
      <c r="V2458" s="3"/>
      <c r="W2458" s="3" t="s">
        <v>39</v>
      </c>
      <c r="X2458" s="3" t="s">
        <v>40</v>
      </c>
      <c r="Y2458" s="3"/>
      <c r="Z2458" s="3"/>
      <c r="AA2458" s="3" t="s">
        <v>41</v>
      </c>
    </row>
    <row r="2459" spans="1:27" x14ac:dyDescent="0.2">
      <c r="A2459" s="5">
        <v>5310</v>
      </c>
      <c r="C2459" s="3"/>
      <c r="D2459" s="3" t="s">
        <v>4250</v>
      </c>
      <c r="E2459" s="3" t="s">
        <v>346</v>
      </c>
      <c r="F2459" s="3" t="s">
        <v>1325</v>
      </c>
      <c r="G2459" s="3" t="s">
        <v>31</v>
      </c>
      <c r="H2459" s="3" t="s">
        <v>32</v>
      </c>
      <c r="I2459" s="3" t="s">
        <v>31</v>
      </c>
      <c r="J2459" s="3" t="s">
        <v>31</v>
      </c>
      <c r="K2459" s="3" t="s">
        <v>34</v>
      </c>
      <c r="L2459" s="3" t="s">
        <v>31</v>
      </c>
      <c r="M2459" t="b">
        <v>1</v>
      </c>
      <c r="N2459" s="3" t="s">
        <v>84</v>
      </c>
      <c r="O2459" s="3" t="s">
        <v>1325</v>
      </c>
      <c r="P2459" s="3" t="s">
        <v>1325</v>
      </c>
      <c r="Q2459" s="3" t="s">
        <v>1326</v>
      </c>
      <c r="R2459" s="3" t="s">
        <v>1327</v>
      </c>
      <c r="S2459" s="3" t="s">
        <v>3158</v>
      </c>
      <c r="T2459" s="2"/>
      <c r="U2459" s="3" t="s">
        <v>31</v>
      </c>
      <c r="V2459" s="3"/>
      <c r="W2459" s="3" t="s">
        <v>39</v>
      </c>
      <c r="X2459" s="3" t="s">
        <v>40</v>
      </c>
      <c r="Y2459" s="3"/>
      <c r="Z2459" s="3"/>
      <c r="AA2459" s="3" t="s">
        <v>41</v>
      </c>
    </row>
    <row r="2460" spans="1:27" x14ac:dyDescent="0.2">
      <c r="A2460" s="5">
        <v>5311</v>
      </c>
      <c r="C2460" s="3"/>
      <c r="D2460" s="3" t="s">
        <v>4251</v>
      </c>
      <c r="E2460" s="3" t="s">
        <v>346</v>
      </c>
      <c r="F2460" s="3" t="s">
        <v>347</v>
      </c>
      <c r="G2460" s="3" t="s">
        <v>31</v>
      </c>
      <c r="H2460" s="3" t="s">
        <v>32</v>
      </c>
      <c r="I2460" s="3" t="s">
        <v>31</v>
      </c>
      <c r="J2460" s="3" t="s">
        <v>31</v>
      </c>
      <c r="K2460" s="3" t="s">
        <v>34</v>
      </c>
      <c r="L2460" s="3" t="s">
        <v>31</v>
      </c>
      <c r="M2460" t="b">
        <v>1</v>
      </c>
      <c r="N2460" s="3" t="s">
        <v>84</v>
      </c>
      <c r="O2460" s="3" t="s">
        <v>347</v>
      </c>
      <c r="P2460" s="3" t="s">
        <v>347</v>
      </c>
      <c r="Q2460" s="3" t="s">
        <v>116</v>
      </c>
      <c r="R2460" s="3" t="s">
        <v>149</v>
      </c>
      <c r="S2460" s="3"/>
      <c r="T2460" s="2"/>
      <c r="U2460" s="3" t="s">
        <v>31</v>
      </c>
      <c r="V2460" s="3"/>
      <c r="W2460" s="3" t="s">
        <v>39</v>
      </c>
      <c r="X2460" s="3" t="s">
        <v>40</v>
      </c>
      <c r="Y2460" s="3"/>
      <c r="Z2460" s="3"/>
      <c r="AA2460" s="3" t="s">
        <v>41</v>
      </c>
    </row>
    <row r="2461" spans="1:27" x14ac:dyDescent="0.2">
      <c r="A2461" s="5">
        <v>5312</v>
      </c>
      <c r="C2461" s="3"/>
      <c r="D2461" s="3" t="s">
        <v>2451</v>
      </c>
      <c r="E2461" s="3" t="s">
        <v>1775</v>
      </c>
      <c r="F2461" s="3" t="s">
        <v>1775</v>
      </c>
      <c r="G2461" s="3" t="s">
        <v>2452</v>
      </c>
      <c r="H2461" s="3" t="s">
        <v>2453</v>
      </c>
      <c r="I2461" s="3" t="s">
        <v>2452</v>
      </c>
      <c r="J2461" s="3" t="s">
        <v>31</v>
      </c>
      <c r="K2461" s="3" t="s">
        <v>1766</v>
      </c>
      <c r="L2461" s="3" t="s">
        <v>31</v>
      </c>
      <c r="M2461" t="b">
        <v>1</v>
      </c>
      <c r="N2461" s="3" t="s">
        <v>35</v>
      </c>
      <c r="O2461" s="3" t="s">
        <v>1775</v>
      </c>
      <c r="P2461" s="3" t="s">
        <v>1775</v>
      </c>
      <c r="Q2461" s="3" t="s">
        <v>1767</v>
      </c>
      <c r="R2461" s="3" t="s">
        <v>1768</v>
      </c>
      <c r="S2461" s="3"/>
      <c r="T2461" s="2"/>
      <c r="U2461" s="3" t="s">
        <v>1769</v>
      </c>
      <c r="V2461" s="3" t="s">
        <v>1802</v>
      </c>
      <c r="W2461" s="3" t="s">
        <v>39</v>
      </c>
      <c r="X2461" s="3" t="s">
        <v>40</v>
      </c>
      <c r="Y2461" s="3"/>
      <c r="Z2461" s="3"/>
      <c r="AA2461" s="3" t="s">
        <v>41</v>
      </c>
    </row>
    <row r="2462" spans="1:27" x14ac:dyDescent="0.2">
      <c r="A2462" s="5">
        <v>5313</v>
      </c>
      <c r="B2462">
        <v>42955</v>
      </c>
      <c r="C2462" s="3" t="s">
        <v>4252</v>
      </c>
      <c r="D2462" s="3" t="s">
        <v>4253</v>
      </c>
      <c r="E2462" s="3" t="s">
        <v>1775</v>
      </c>
      <c r="F2462" s="3" t="s">
        <v>1775</v>
      </c>
      <c r="G2462" s="3" t="s">
        <v>3332</v>
      </c>
      <c r="H2462" s="3" t="s">
        <v>3234</v>
      </c>
      <c r="I2462" s="3" t="s">
        <v>3332</v>
      </c>
      <c r="J2462" s="3" t="s">
        <v>31</v>
      </c>
      <c r="K2462" s="3" t="s">
        <v>3594</v>
      </c>
      <c r="L2462" s="3" t="s">
        <v>31</v>
      </c>
      <c r="M2462" t="b">
        <v>1</v>
      </c>
      <c r="N2462" s="3" t="s">
        <v>35</v>
      </c>
      <c r="O2462" s="3" t="s">
        <v>1775</v>
      </c>
      <c r="P2462" s="3" t="s">
        <v>1775</v>
      </c>
      <c r="Q2462" s="3" t="s">
        <v>1767</v>
      </c>
      <c r="R2462" s="3" t="s">
        <v>1768</v>
      </c>
      <c r="S2462" s="3"/>
      <c r="T2462" s="2"/>
      <c r="U2462" s="3" t="s">
        <v>1769</v>
      </c>
      <c r="V2462" s="3"/>
      <c r="W2462" s="3" t="s">
        <v>39</v>
      </c>
      <c r="X2462" s="3" t="s">
        <v>40</v>
      </c>
      <c r="Y2462" s="3"/>
      <c r="Z2462" s="3"/>
      <c r="AA2462" s="3" t="s">
        <v>41</v>
      </c>
    </row>
    <row r="2463" spans="1:27" x14ac:dyDescent="0.2">
      <c r="A2463" s="5">
        <v>5315</v>
      </c>
      <c r="B2463">
        <v>42652</v>
      </c>
      <c r="C2463" s="3"/>
      <c r="D2463" s="3" t="s">
        <v>4254</v>
      </c>
      <c r="E2463" s="3" t="s">
        <v>71</v>
      </c>
      <c r="F2463" s="3" t="s">
        <v>72</v>
      </c>
      <c r="G2463" s="3" t="s">
        <v>3519</v>
      </c>
      <c r="H2463" s="3" t="s">
        <v>256</v>
      </c>
      <c r="I2463" s="3" t="s">
        <v>3519</v>
      </c>
      <c r="J2463" s="3" t="s">
        <v>81</v>
      </c>
      <c r="K2463" s="3" t="s">
        <v>258</v>
      </c>
      <c r="L2463" s="3" t="s">
        <v>95</v>
      </c>
      <c r="M2463" t="b">
        <v>1</v>
      </c>
      <c r="N2463" s="3" t="s">
        <v>73</v>
      </c>
      <c r="O2463" s="3" t="s">
        <v>72</v>
      </c>
      <c r="P2463" s="3" t="s">
        <v>72</v>
      </c>
      <c r="Q2463" s="3" t="s">
        <v>36</v>
      </c>
      <c r="R2463" s="3" t="s">
        <v>74</v>
      </c>
      <c r="S2463" s="3"/>
      <c r="T2463" s="2">
        <v>4091</v>
      </c>
      <c r="U2463" s="3" t="s">
        <v>50</v>
      </c>
      <c r="V2463" s="3"/>
      <c r="W2463" s="3" t="s">
        <v>39</v>
      </c>
      <c r="X2463" s="3" t="s">
        <v>40</v>
      </c>
      <c r="Y2463" s="3"/>
      <c r="Z2463" s="3">
        <v>3891</v>
      </c>
      <c r="AA2463" s="3" t="s">
        <v>221</v>
      </c>
    </row>
    <row r="2464" spans="1:27" x14ac:dyDescent="0.2">
      <c r="A2464" s="5">
        <v>5316</v>
      </c>
      <c r="C2464" s="3" t="s">
        <v>4255</v>
      </c>
      <c r="D2464" s="3" t="s">
        <v>4256</v>
      </c>
      <c r="E2464" s="3" t="s">
        <v>147</v>
      </c>
      <c r="F2464" s="3" t="s">
        <v>234</v>
      </c>
      <c r="G2464" s="3" t="s">
        <v>235</v>
      </c>
      <c r="H2464" s="3" t="s">
        <v>32</v>
      </c>
      <c r="I2464" s="3" t="s">
        <v>236</v>
      </c>
      <c r="J2464" s="3" t="s">
        <v>48</v>
      </c>
      <c r="K2464" s="3" t="s">
        <v>237</v>
      </c>
      <c r="L2464" s="3" t="s">
        <v>83</v>
      </c>
      <c r="M2464" t="b">
        <v>1</v>
      </c>
      <c r="N2464" s="3" t="s">
        <v>139</v>
      </c>
      <c r="O2464" s="3" t="s">
        <v>234</v>
      </c>
      <c r="P2464" s="3" t="s">
        <v>234</v>
      </c>
      <c r="Q2464" s="3" t="s">
        <v>116</v>
      </c>
      <c r="R2464" s="3" t="s">
        <v>116</v>
      </c>
      <c r="S2464" s="3"/>
      <c r="T2464" s="2"/>
      <c r="U2464" s="3" t="s">
        <v>83</v>
      </c>
      <c r="V2464" s="3"/>
      <c r="W2464" s="3" t="s">
        <v>39</v>
      </c>
      <c r="X2464" s="3" t="s">
        <v>40</v>
      </c>
      <c r="Y2464" s="3"/>
      <c r="Z2464" s="3"/>
      <c r="AA2464" s="3" t="s">
        <v>3685</v>
      </c>
    </row>
    <row r="2465" spans="1:27" x14ac:dyDescent="0.2">
      <c r="A2465" s="5">
        <v>5317</v>
      </c>
      <c r="C2465" s="3" t="s">
        <v>4257</v>
      </c>
      <c r="D2465" s="3" t="s">
        <v>4258</v>
      </c>
      <c r="E2465" s="3" t="s">
        <v>71</v>
      </c>
      <c r="F2465" s="3" t="s">
        <v>72</v>
      </c>
      <c r="G2465" s="3" t="s">
        <v>3519</v>
      </c>
      <c r="H2465" s="3" t="s">
        <v>32</v>
      </c>
      <c r="I2465" s="3" t="s">
        <v>3519</v>
      </c>
      <c r="J2465" s="3" t="s">
        <v>81</v>
      </c>
      <c r="K2465" s="3" t="s">
        <v>258</v>
      </c>
      <c r="L2465" s="3" t="s">
        <v>95</v>
      </c>
      <c r="M2465" t="b">
        <v>1</v>
      </c>
      <c r="N2465" s="3" t="s">
        <v>73</v>
      </c>
      <c r="O2465" s="3" t="s">
        <v>72</v>
      </c>
      <c r="P2465" s="3" t="s">
        <v>72</v>
      </c>
      <c r="Q2465" s="3" t="s">
        <v>36</v>
      </c>
      <c r="R2465" s="3" t="s">
        <v>74</v>
      </c>
      <c r="S2465" s="3"/>
      <c r="T2465" s="2"/>
      <c r="U2465" s="3" t="s">
        <v>50</v>
      </c>
      <c r="V2465" s="3"/>
      <c r="W2465" s="3" t="s">
        <v>39</v>
      </c>
      <c r="X2465" s="3" t="s">
        <v>40</v>
      </c>
      <c r="Y2465" s="3"/>
      <c r="Z2465" s="3">
        <v>4346</v>
      </c>
      <c r="AA2465" s="3" t="s">
        <v>3521</v>
      </c>
    </row>
    <row r="2466" spans="1:27" x14ac:dyDescent="0.2">
      <c r="A2466" s="5">
        <v>5318</v>
      </c>
      <c r="C2466" s="3" t="s">
        <v>4259</v>
      </c>
      <c r="D2466" s="3" t="s">
        <v>4260</v>
      </c>
      <c r="E2466" s="3" t="s">
        <v>71</v>
      </c>
      <c r="F2466" s="3" t="s">
        <v>72</v>
      </c>
      <c r="G2466" s="3" t="s">
        <v>3519</v>
      </c>
      <c r="H2466" s="3" t="s">
        <v>32</v>
      </c>
      <c r="I2466" s="3" t="s">
        <v>3519</v>
      </c>
      <c r="J2466" s="3" t="s">
        <v>81</v>
      </c>
      <c r="K2466" s="3" t="s">
        <v>258</v>
      </c>
      <c r="L2466" s="3" t="s">
        <v>95</v>
      </c>
      <c r="M2466" t="b">
        <v>1</v>
      </c>
      <c r="N2466" s="3" t="s">
        <v>73</v>
      </c>
      <c r="O2466" s="3" t="s">
        <v>72</v>
      </c>
      <c r="P2466" s="3" t="s">
        <v>72</v>
      </c>
      <c r="Q2466" s="3" t="s">
        <v>36</v>
      </c>
      <c r="R2466" s="3" t="s">
        <v>74</v>
      </c>
      <c r="S2466" s="3"/>
      <c r="T2466" s="2"/>
      <c r="U2466" s="3" t="s">
        <v>50</v>
      </c>
      <c r="V2466" s="3"/>
      <c r="W2466" s="3" t="s">
        <v>39</v>
      </c>
      <c r="X2466" s="3" t="s">
        <v>40</v>
      </c>
      <c r="Y2466" s="3"/>
      <c r="Z2466" s="3"/>
      <c r="AA2466" s="3" t="s">
        <v>41</v>
      </c>
    </row>
    <row r="2467" spans="1:27" x14ac:dyDescent="0.2">
      <c r="A2467" s="5">
        <v>5319</v>
      </c>
      <c r="B2467">
        <v>43713</v>
      </c>
      <c r="C2467" s="3" t="s">
        <v>4261</v>
      </c>
      <c r="D2467" s="3" t="s">
        <v>4262</v>
      </c>
      <c r="E2467" s="3" t="s">
        <v>147</v>
      </c>
      <c r="F2467" s="3" t="s">
        <v>234</v>
      </c>
      <c r="G2467" s="3" t="s">
        <v>235</v>
      </c>
      <c r="H2467" s="3" t="s">
        <v>4157</v>
      </c>
      <c r="I2467" s="3" t="s">
        <v>235</v>
      </c>
      <c r="J2467" s="3" t="s">
        <v>48</v>
      </c>
      <c r="K2467" s="3" t="s">
        <v>237</v>
      </c>
      <c r="L2467" s="3" t="s">
        <v>83</v>
      </c>
      <c r="M2467" t="b">
        <v>0</v>
      </c>
      <c r="N2467" s="3" t="s">
        <v>139</v>
      </c>
      <c r="O2467" s="3" t="s">
        <v>234</v>
      </c>
      <c r="P2467" s="3" t="s">
        <v>234</v>
      </c>
      <c r="Q2467" s="3" t="s">
        <v>116</v>
      </c>
      <c r="R2467" s="3" t="s">
        <v>116</v>
      </c>
      <c r="S2467" s="3"/>
      <c r="T2467" s="2">
        <v>6009</v>
      </c>
      <c r="U2467" s="3" t="s">
        <v>83</v>
      </c>
      <c r="V2467" s="3"/>
      <c r="W2467" s="3" t="s">
        <v>39</v>
      </c>
      <c r="X2467" s="3" t="s">
        <v>40</v>
      </c>
      <c r="Y2467" s="3"/>
      <c r="Z2467" s="3"/>
      <c r="AA2467" s="3" t="s">
        <v>3685</v>
      </c>
    </row>
    <row r="2468" spans="1:27" x14ac:dyDescent="0.2">
      <c r="A2468" s="5">
        <v>5320</v>
      </c>
      <c r="B2468">
        <v>43712</v>
      </c>
      <c r="C2468" s="3" t="s">
        <v>4263</v>
      </c>
      <c r="D2468" s="3" t="s">
        <v>4264</v>
      </c>
      <c r="E2468" s="3" t="s">
        <v>147</v>
      </c>
      <c r="F2468" s="3" t="s">
        <v>234</v>
      </c>
      <c r="G2468" s="3" t="s">
        <v>235</v>
      </c>
      <c r="H2468" s="3" t="s">
        <v>4157</v>
      </c>
      <c r="I2468" s="3" t="s">
        <v>235</v>
      </c>
      <c r="J2468" s="3" t="s">
        <v>48</v>
      </c>
      <c r="K2468" s="3" t="s">
        <v>237</v>
      </c>
      <c r="L2468" s="3" t="s">
        <v>83</v>
      </c>
      <c r="M2468" t="b">
        <v>0</v>
      </c>
      <c r="N2468" s="3" t="s">
        <v>139</v>
      </c>
      <c r="O2468" s="3" t="s">
        <v>234</v>
      </c>
      <c r="P2468" s="3" t="s">
        <v>234</v>
      </c>
      <c r="Q2468" s="3" t="s">
        <v>116</v>
      </c>
      <c r="R2468" s="3" t="s">
        <v>116</v>
      </c>
      <c r="S2468" s="3"/>
      <c r="T2468" s="2">
        <v>6009</v>
      </c>
      <c r="U2468" s="3" t="s">
        <v>83</v>
      </c>
      <c r="V2468" s="3"/>
      <c r="W2468" s="3" t="s">
        <v>39</v>
      </c>
      <c r="X2468" s="3" t="s">
        <v>40</v>
      </c>
      <c r="Y2468" s="3"/>
      <c r="Z2468" s="3"/>
      <c r="AA2468" s="3" t="s">
        <v>3685</v>
      </c>
    </row>
    <row r="2469" spans="1:27" x14ac:dyDescent="0.2">
      <c r="A2469" s="5">
        <v>5321</v>
      </c>
      <c r="C2469" s="3" t="s">
        <v>4265</v>
      </c>
      <c r="D2469" s="3" t="s">
        <v>4266</v>
      </c>
      <c r="E2469" s="3" t="s">
        <v>147</v>
      </c>
      <c r="F2469" s="3" t="s">
        <v>234</v>
      </c>
      <c r="G2469" s="3" t="s">
        <v>235</v>
      </c>
      <c r="H2469" s="3" t="s">
        <v>4157</v>
      </c>
      <c r="I2469" s="3" t="s">
        <v>235</v>
      </c>
      <c r="J2469" s="3" t="s">
        <v>48</v>
      </c>
      <c r="K2469" s="3" t="s">
        <v>237</v>
      </c>
      <c r="L2469" s="3" t="s">
        <v>83</v>
      </c>
      <c r="M2469" t="b">
        <v>1</v>
      </c>
      <c r="N2469" s="3" t="s">
        <v>139</v>
      </c>
      <c r="O2469" s="3" t="s">
        <v>234</v>
      </c>
      <c r="P2469" s="3" t="s">
        <v>234</v>
      </c>
      <c r="Q2469" s="3" t="s">
        <v>116</v>
      </c>
      <c r="R2469" s="3" t="s">
        <v>116</v>
      </c>
      <c r="S2469" s="3"/>
      <c r="T2469" s="2"/>
      <c r="U2469" s="3" t="s">
        <v>83</v>
      </c>
      <c r="V2469" s="3"/>
      <c r="W2469" s="3" t="s">
        <v>39</v>
      </c>
      <c r="X2469" s="3" t="s">
        <v>40</v>
      </c>
      <c r="Y2469" s="3"/>
      <c r="Z2469" s="3"/>
      <c r="AA2469" s="3" t="s">
        <v>41</v>
      </c>
    </row>
    <row r="2470" spans="1:27" x14ac:dyDescent="0.2">
      <c r="A2470" s="5">
        <v>5322</v>
      </c>
      <c r="B2470">
        <v>43716</v>
      </c>
      <c r="C2470" s="3" t="s">
        <v>4267</v>
      </c>
      <c r="D2470" s="3" t="s">
        <v>4268</v>
      </c>
      <c r="E2470" s="3" t="s">
        <v>147</v>
      </c>
      <c r="F2470" s="3" t="s">
        <v>234</v>
      </c>
      <c r="G2470" s="3" t="s">
        <v>235</v>
      </c>
      <c r="H2470" s="3" t="s">
        <v>4157</v>
      </c>
      <c r="I2470" s="3" t="s">
        <v>235</v>
      </c>
      <c r="J2470" s="3" t="s">
        <v>48</v>
      </c>
      <c r="K2470" s="3" t="s">
        <v>237</v>
      </c>
      <c r="L2470" s="3" t="s">
        <v>83</v>
      </c>
      <c r="M2470" t="b">
        <v>1</v>
      </c>
      <c r="N2470" s="3" t="s">
        <v>139</v>
      </c>
      <c r="O2470" s="3" t="s">
        <v>234</v>
      </c>
      <c r="P2470" s="3" t="s">
        <v>234</v>
      </c>
      <c r="Q2470" s="3" t="s">
        <v>116</v>
      </c>
      <c r="R2470" s="3" t="s">
        <v>116</v>
      </c>
      <c r="S2470" s="3"/>
      <c r="T2470" s="2">
        <v>6009</v>
      </c>
      <c r="U2470" s="3" t="s">
        <v>83</v>
      </c>
      <c r="V2470" s="3"/>
      <c r="W2470" s="3" t="s">
        <v>39</v>
      </c>
      <c r="X2470" s="3" t="s">
        <v>40</v>
      </c>
      <c r="Y2470" s="3"/>
      <c r="Z2470" s="3"/>
      <c r="AA2470" s="3" t="s">
        <v>3685</v>
      </c>
    </row>
    <row r="2471" spans="1:27" x14ac:dyDescent="0.2">
      <c r="A2471" s="5">
        <v>5323</v>
      </c>
      <c r="B2471">
        <v>43700</v>
      </c>
      <c r="C2471" s="3" t="s">
        <v>4269</v>
      </c>
      <c r="D2471" s="3" t="s">
        <v>4270</v>
      </c>
      <c r="E2471" s="3" t="s">
        <v>147</v>
      </c>
      <c r="F2471" s="3" t="s">
        <v>234</v>
      </c>
      <c r="G2471" s="3" t="s">
        <v>836</v>
      </c>
      <c r="H2471" s="3" t="s">
        <v>32</v>
      </c>
      <c r="I2471" s="3" t="s">
        <v>836</v>
      </c>
      <c r="J2471" s="3" t="s">
        <v>81</v>
      </c>
      <c r="K2471" s="3" t="s">
        <v>275</v>
      </c>
      <c r="L2471" s="3" t="s">
        <v>83</v>
      </c>
      <c r="M2471" t="b">
        <v>0</v>
      </c>
      <c r="N2471" s="3" t="s">
        <v>139</v>
      </c>
      <c r="O2471" s="3" t="s">
        <v>234</v>
      </c>
      <c r="P2471" s="3" t="s">
        <v>234</v>
      </c>
      <c r="Q2471" s="3" t="s">
        <v>116</v>
      </c>
      <c r="R2471" s="3" t="s">
        <v>116</v>
      </c>
      <c r="S2471" s="3"/>
      <c r="T2471" s="2">
        <v>6127</v>
      </c>
      <c r="U2471" s="3" t="s">
        <v>83</v>
      </c>
      <c r="V2471" s="3"/>
      <c r="W2471" s="3" t="s">
        <v>39</v>
      </c>
      <c r="X2471" s="3" t="s">
        <v>40</v>
      </c>
      <c r="Y2471" s="3"/>
      <c r="Z2471" s="3">
        <v>5255</v>
      </c>
      <c r="AA2471" s="3" t="s">
        <v>221</v>
      </c>
    </row>
    <row r="2472" spans="1:27" x14ac:dyDescent="0.2">
      <c r="A2472" s="5">
        <v>5324</v>
      </c>
      <c r="C2472" s="3" t="s">
        <v>4271</v>
      </c>
      <c r="D2472" s="3" t="s">
        <v>4272</v>
      </c>
      <c r="E2472" s="3" t="s">
        <v>147</v>
      </c>
      <c r="F2472" s="3" t="s">
        <v>234</v>
      </c>
      <c r="G2472" s="3" t="s">
        <v>158</v>
      </c>
      <c r="H2472" s="3" t="s">
        <v>4157</v>
      </c>
      <c r="I2472" s="3" t="s">
        <v>158</v>
      </c>
      <c r="J2472" s="3" t="s">
        <v>48</v>
      </c>
      <c r="K2472" s="3" t="s">
        <v>159</v>
      </c>
      <c r="L2472" s="3" t="s">
        <v>83</v>
      </c>
      <c r="M2472" t="b">
        <v>1</v>
      </c>
      <c r="N2472" s="3" t="s">
        <v>139</v>
      </c>
      <c r="O2472" s="3" t="s">
        <v>234</v>
      </c>
      <c r="P2472" s="3" t="s">
        <v>234</v>
      </c>
      <c r="Q2472" s="3" t="s">
        <v>116</v>
      </c>
      <c r="R2472" s="3" t="s">
        <v>116</v>
      </c>
      <c r="S2472" s="3"/>
      <c r="T2472" s="2"/>
      <c r="U2472" s="3" t="s">
        <v>83</v>
      </c>
      <c r="V2472" s="3"/>
      <c r="W2472" s="3" t="s">
        <v>39</v>
      </c>
      <c r="X2472" s="3" t="s">
        <v>40</v>
      </c>
      <c r="Y2472" s="3"/>
      <c r="Z2472" s="3"/>
      <c r="AA2472" s="3" t="s">
        <v>41</v>
      </c>
    </row>
    <row r="2473" spans="1:27" x14ac:dyDescent="0.2">
      <c r="A2473" s="5">
        <v>5325</v>
      </c>
      <c r="C2473" s="3" t="s">
        <v>4273</v>
      </c>
      <c r="D2473" s="3" t="s">
        <v>4274</v>
      </c>
      <c r="E2473" s="3" t="s">
        <v>147</v>
      </c>
      <c r="F2473" s="3" t="s">
        <v>234</v>
      </c>
      <c r="G2473" s="3" t="s">
        <v>158</v>
      </c>
      <c r="H2473" s="3" t="s">
        <v>4157</v>
      </c>
      <c r="I2473" s="3" t="s">
        <v>158</v>
      </c>
      <c r="J2473" s="3" t="s">
        <v>48</v>
      </c>
      <c r="K2473" s="3" t="s">
        <v>159</v>
      </c>
      <c r="L2473" s="3" t="s">
        <v>83</v>
      </c>
      <c r="M2473" t="b">
        <v>1</v>
      </c>
      <c r="N2473" s="3" t="s">
        <v>139</v>
      </c>
      <c r="O2473" s="3" t="s">
        <v>234</v>
      </c>
      <c r="P2473" s="3" t="s">
        <v>234</v>
      </c>
      <c r="Q2473" s="3" t="s">
        <v>116</v>
      </c>
      <c r="R2473" s="3" t="s">
        <v>116</v>
      </c>
      <c r="S2473" s="3"/>
      <c r="T2473" s="2"/>
      <c r="U2473" s="3" t="s">
        <v>83</v>
      </c>
      <c r="V2473" s="3"/>
      <c r="W2473" s="3" t="s">
        <v>39</v>
      </c>
      <c r="X2473" s="3" t="s">
        <v>40</v>
      </c>
      <c r="Y2473" s="3"/>
      <c r="Z2473" s="3"/>
      <c r="AA2473" s="3" t="s">
        <v>41</v>
      </c>
    </row>
    <row r="2474" spans="1:27" x14ac:dyDescent="0.2">
      <c r="A2474" s="5">
        <v>5326</v>
      </c>
      <c r="C2474" s="3" t="s">
        <v>4275</v>
      </c>
      <c r="D2474" s="3" t="s">
        <v>4276</v>
      </c>
      <c r="E2474" s="3" t="s">
        <v>147</v>
      </c>
      <c r="F2474" s="3" t="s">
        <v>148</v>
      </c>
      <c r="G2474" s="3" t="s">
        <v>137</v>
      </c>
      <c r="H2474" s="3" t="s">
        <v>4157</v>
      </c>
      <c r="I2474" s="3" t="s">
        <v>137</v>
      </c>
      <c r="J2474" s="3" t="s">
        <v>48</v>
      </c>
      <c r="K2474" s="3" t="s">
        <v>138</v>
      </c>
      <c r="L2474" s="3" t="s">
        <v>83</v>
      </c>
      <c r="M2474" t="b">
        <v>1</v>
      </c>
      <c r="N2474" s="3" t="s">
        <v>139</v>
      </c>
      <c r="O2474" s="3" t="s">
        <v>148</v>
      </c>
      <c r="P2474" s="3" t="s">
        <v>148</v>
      </c>
      <c r="Q2474" s="3" t="s">
        <v>116</v>
      </c>
      <c r="R2474" s="3" t="s">
        <v>149</v>
      </c>
      <c r="S2474" s="3"/>
      <c r="T2474" s="2"/>
      <c r="U2474" s="3" t="s">
        <v>83</v>
      </c>
      <c r="V2474" s="3"/>
      <c r="W2474" s="3" t="s">
        <v>39</v>
      </c>
      <c r="X2474" s="3" t="s">
        <v>40</v>
      </c>
      <c r="Y2474" s="3"/>
      <c r="Z2474" s="3"/>
      <c r="AA2474" s="3" t="s">
        <v>41</v>
      </c>
    </row>
    <row r="2475" spans="1:27" x14ac:dyDescent="0.2">
      <c r="A2475" s="5">
        <v>5327</v>
      </c>
      <c r="C2475" s="3"/>
      <c r="D2475" s="3" t="s">
        <v>4277</v>
      </c>
      <c r="E2475" s="3" t="s">
        <v>147</v>
      </c>
      <c r="F2475" s="3" t="s">
        <v>148</v>
      </c>
      <c r="G2475" s="3" t="s">
        <v>137</v>
      </c>
      <c r="H2475" s="3" t="s">
        <v>4157</v>
      </c>
      <c r="I2475" s="3" t="s">
        <v>137</v>
      </c>
      <c r="J2475" s="3" t="s">
        <v>48</v>
      </c>
      <c r="K2475" s="3" t="s">
        <v>138</v>
      </c>
      <c r="L2475" s="3" t="s">
        <v>83</v>
      </c>
      <c r="M2475" t="b">
        <v>1</v>
      </c>
      <c r="N2475" s="3" t="s">
        <v>139</v>
      </c>
      <c r="O2475" s="3" t="s">
        <v>148</v>
      </c>
      <c r="P2475" s="3" t="s">
        <v>148</v>
      </c>
      <c r="Q2475" s="3" t="s">
        <v>116</v>
      </c>
      <c r="R2475" s="3" t="s">
        <v>149</v>
      </c>
      <c r="S2475" s="3"/>
      <c r="T2475" s="2"/>
      <c r="U2475" s="3" t="s">
        <v>83</v>
      </c>
      <c r="V2475" s="3"/>
      <c r="W2475" s="3" t="s">
        <v>39</v>
      </c>
      <c r="X2475" s="3" t="s">
        <v>40</v>
      </c>
      <c r="Y2475" s="3"/>
      <c r="Z2475" s="3"/>
      <c r="AA2475" s="3" t="s">
        <v>41</v>
      </c>
    </row>
    <row r="2476" spans="1:27" x14ac:dyDescent="0.2">
      <c r="A2476" s="5">
        <v>5328</v>
      </c>
      <c r="B2476">
        <v>40127</v>
      </c>
      <c r="C2476" s="3"/>
      <c r="D2476" s="3" t="s">
        <v>4278</v>
      </c>
      <c r="E2476" s="3" t="s">
        <v>111</v>
      </c>
      <c r="F2476" s="3" t="s">
        <v>112</v>
      </c>
      <c r="G2476" s="3" t="s">
        <v>125</v>
      </c>
      <c r="H2476" s="3" t="s">
        <v>4157</v>
      </c>
      <c r="I2476" s="3" t="s">
        <v>125</v>
      </c>
      <c r="J2476" s="3" t="s">
        <v>48</v>
      </c>
      <c r="K2476" s="3" t="s">
        <v>126</v>
      </c>
      <c r="L2476" s="3" t="s">
        <v>115</v>
      </c>
      <c r="M2476" t="b">
        <v>1</v>
      </c>
      <c r="N2476" s="3" t="s">
        <v>73</v>
      </c>
      <c r="O2476" s="3" t="s">
        <v>112</v>
      </c>
      <c r="P2476" s="3" t="s">
        <v>112</v>
      </c>
      <c r="Q2476" s="3" t="s">
        <v>116</v>
      </c>
      <c r="R2476" s="3" t="s">
        <v>116</v>
      </c>
      <c r="S2476" s="3"/>
      <c r="T2476" s="2">
        <v>3001</v>
      </c>
      <c r="U2476" s="3" t="s">
        <v>115</v>
      </c>
      <c r="V2476" s="3"/>
      <c r="W2476" s="3" t="s">
        <v>39</v>
      </c>
      <c r="X2476" s="3" t="s">
        <v>40</v>
      </c>
      <c r="Y2476" s="3"/>
      <c r="Z2476" s="3"/>
      <c r="AA2476" s="3" t="s">
        <v>41</v>
      </c>
    </row>
    <row r="2477" spans="1:27" x14ac:dyDescent="0.2">
      <c r="A2477" s="5">
        <v>5329</v>
      </c>
      <c r="B2477">
        <v>40914</v>
      </c>
      <c r="C2477" s="3"/>
      <c r="D2477" s="3" t="s">
        <v>4279</v>
      </c>
      <c r="E2477" s="3" t="s">
        <v>111</v>
      </c>
      <c r="F2477" s="3" t="s">
        <v>112</v>
      </c>
      <c r="G2477" s="3" t="s">
        <v>125</v>
      </c>
      <c r="H2477" s="3" t="s">
        <v>4157</v>
      </c>
      <c r="I2477" s="3" t="s">
        <v>125</v>
      </c>
      <c r="J2477" s="3" t="s">
        <v>48</v>
      </c>
      <c r="K2477" s="3" t="s">
        <v>126</v>
      </c>
      <c r="L2477" s="3" t="s">
        <v>115</v>
      </c>
      <c r="M2477" t="b">
        <v>1</v>
      </c>
      <c r="N2477" s="3" t="s">
        <v>73</v>
      </c>
      <c r="O2477" s="3" t="s">
        <v>112</v>
      </c>
      <c r="P2477" s="3" t="s">
        <v>112</v>
      </c>
      <c r="Q2477" s="3" t="s">
        <v>116</v>
      </c>
      <c r="R2477" s="3" t="s">
        <v>116</v>
      </c>
      <c r="S2477" s="3"/>
      <c r="T2477" s="2">
        <v>3001</v>
      </c>
      <c r="U2477" s="3" t="s">
        <v>115</v>
      </c>
      <c r="V2477" s="3"/>
      <c r="W2477" s="3" t="s">
        <v>39</v>
      </c>
      <c r="X2477" s="3" t="s">
        <v>40</v>
      </c>
      <c r="Y2477" s="3"/>
      <c r="Z2477" s="3"/>
      <c r="AA2477" s="3" t="s">
        <v>41</v>
      </c>
    </row>
    <row r="2478" spans="1:27" x14ac:dyDescent="0.2">
      <c r="A2478" s="5">
        <v>5330</v>
      </c>
      <c r="B2478">
        <v>42972</v>
      </c>
      <c r="C2478" s="3" t="s">
        <v>4280</v>
      </c>
      <c r="D2478" s="3" t="s">
        <v>4281</v>
      </c>
      <c r="E2478" s="3" t="s">
        <v>111</v>
      </c>
      <c r="F2478" s="3" t="s">
        <v>112</v>
      </c>
      <c r="G2478" s="3" t="s">
        <v>2346</v>
      </c>
      <c r="H2478" s="3" t="s">
        <v>4157</v>
      </c>
      <c r="I2478" s="3" t="s">
        <v>2346</v>
      </c>
      <c r="J2478" s="3" t="s">
        <v>2347</v>
      </c>
      <c r="K2478" s="3" t="s">
        <v>2348</v>
      </c>
      <c r="L2478" s="3" t="s">
        <v>115</v>
      </c>
      <c r="M2478" t="b">
        <v>1</v>
      </c>
      <c r="N2478" s="3" t="s">
        <v>73</v>
      </c>
      <c r="O2478" s="3" t="s">
        <v>112</v>
      </c>
      <c r="P2478" s="3" t="s">
        <v>112</v>
      </c>
      <c r="Q2478" s="3" t="s">
        <v>116</v>
      </c>
      <c r="R2478" s="3" t="s">
        <v>116</v>
      </c>
      <c r="S2478" s="3"/>
      <c r="T2478" s="2">
        <v>3051</v>
      </c>
      <c r="U2478" s="3" t="s">
        <v>115</v>
      </c>
      <c r="V2478" s="3"/>
      <c r="W2478" s="3" t="s">
        <v>39</v>
      </c>
      <c r="X2478" s="3" t="s">
        <v>40</v>
      </c>
      <c r="Y2478" s="3"/>
      <c r="Z2478" s="3"/>
      <c r="AA2478" s="3" t="s">
        <v>869</v>
      </c>
    </row>
    <row r="2479" spans="1:27" x14ac:dyDescent="0.2">
      <c r="A2479" s="5">
        <v>5331</v>
      </c>
      <c r="B2479">
        <v>42974</v>
      </c>
      <c r="C2479" s="3" t="s">
        <v>4282</v>
      </c>
      <c r="D2479" s="3" t="s">
        <v>4283</v>
      </c>
      <c r="E2479" s="3" t="s">
        <v>123</v>
      </c>
      <c r="F2479" s="3" t="s">
        <v>2345</v>
      </c>
      <c r="G2479" s="3" t="s">
        <v>2346</v>
      </c>
      <c r="H2479" s="3" t="s">
        <v>4157</v>
      </c>
      <c r="I2479" s="3" t="s">
        <v>2346</v>
      </c>
      <c r="J2479" s="3" t="s">
        <v>2347</v>
      </c>
      <c r="K2479" s="3" t="s">
        <v>2348</v>
      </c>
      <c r="L2479" s="3" t="s">
        <v>115</v>
      </c>
      <c r="M2479" t="b">
        <v>1</v>
      </c>
      <c r="N2479" s="3" t="s">
        <v>73</v>
      </c>
      <c r="O2479" s="3" t="s">
        <v>2345</v>
      </c>
      <c r="P2479" s="3" t="s">
        <v>124</v>
      </c>
      <c r="Q2479" s="3" t="s">
        <v>36</v>
      </c>
      <c r="R2479" s="3" t="s">
        <v>74</v>
      </c>
      <c r="S2479" s="3"/>
      <c r="T2479" s="2">
        <v>3051</v>
      </c>
      <c r="U2479" s="3" t="s">
        <v>115</v>
      </c>
      <c r="V2479" s="3"/>
      <c r="W2479" s="3" t="s">
        <v>39</v>
      </c>
      <c r="X2479" s="3" t="s">
        <v>40</v>
      </c>
      <c r="Y2479" s="3"/>
      <c r="Z2479" s="3"/>
      <c r="AA2479" s="3" t="s">
        <v>41</v>
      </c>
    </row>
    <row r="2480" spans="1:27" x14ac:dyDescent="0.2">
      <c r="A2480" s="5">
        <v>5332</v>
      </c>
      <c r="B2480">
        <v>42198</v>
      </c>
      <c r="C2480" s="3"/>
      <c r="D2480" s="3" t="s">
        <v>4284</v>
      </c>
      <c r="E2480" s="3" t="s">
        <v>123</v>
      </c>
      <c r="F2480" s="3" t="s">
        <v>2345</v>
      </c>
      <c r="G2480" s="3" t="s">
        <v>2346</v>
      </c>
      <c r="H2480" s="3" t="s">
        <v>4157</v>
      </c>
      <c r="I2480" s="3" t="s">
        <v>2346</v>
      </c>
      <c r="J2480" s="3" t="s">
        <v>2347</v>
      </c>
      <c r="K2480" s="3" t="s">
        <v>2348</v>
      </c>
      <c r="L2480" s="3" t="s">
        <v>115</v>
      </c>
      <c r="M2480" t="b">
        <v>1</v>
      </c>
      <c r="N2480" s="3" t="s">
        <v>73</v>
      </c>
      <c r="O2480" s="3" t="s">
        <v>2345</v>
      </c>
      <c r="P2480" s="3" t="s">
        <v>124</v>
      </c>
      <c r="Q2480" s="3" t="s">
        <v>36</v>
      </c>
      <c r="R2480" s="3" t="s">
        <v>74</v>
      </c>
      <c r="S2480" s="3"/>
      <c r="T2480" s="2">
        <v>3051</v>
      </c>
      <c r="U2480" s="3" t="s">
        <v>115</v>
      </c>
      <c r="V2480" s="3"/>
      <c r="W2480" s="3" t="s">
        <v>39</v>
      </c>
      <c r="X2480" s="3" t="s">
        <v>40</v>
      </c>
      <c r="Y2480" s="3"/>
      <c r="Z2480" s="3"/>
      <c r="AA2480" s="3" t="s">
        <v>41</v>
      </c>
    </row>
    <row r="2481" spans="1:27" x14ac:dyDescent="0.2">
      <c r="A2481" s="5">
        <v>5333</v>
      </c>
      <c r="B2481">
        <v>42882</v>
      </c>
      <c r="C2481" s="3" t="s">
        <v>4285</v>
      </c>
      <c r="D2481" s="3" t="s">
        <v>4286</v>
      </c>
      <c r="E2481" s="3" t="s">
        <v>123</v>
      </c>
      <c r="F2481" s="3" t="s">
        <v>2345</v>
      </c>
      <c r="G2481" s="3" t="s">
        <v>2346</v>
      </c>
      <c r="H2481" s="3" t="s">
        <v>4157</v>
      </c>
      <c r="I2481" s="3" t="s">
        <v>2346</v>
      </c>
      <c r="J2481" s="3" t="s">
        <v>2347</v>
      </c>
      <c r="K2481" s="3" t="s">
        <v>2348</v>
      </c>
      <c r="L2481" s="3" t="s">
        <v>115</v>
      </c>
      <c r="M2481" t="b">
        <v>1</v>
      </c>
      <c r="N2481" s="3" t="s">
        <v>73</v>
      </c>
      <c r="O2481" s="3" t="s">
        <v>2345</v>
      </c>
      <c r="P2481" s="3" t="s">
        <v>124</v>
      </c>
      <c r="Q2481" s="3" t="s">
        <v>36</v>
      </c>
      <c r="R2481" s="3" t="s">
        <v>74</v>
      </c>
      <c r="S2481" s="3"/>
      <c r="T2481" s="2">
        <v>3051</v>
      </c>
      <c r="U2481" s="3" t="s">
        <v>115</v>
      </c>
      <c r="V2481" s="3"/>
      <c r="W2481" s="3" t="s">
        <v>39</v>
      </c>
      <c r="X2481" s="3" t="s">
        <v>40</v>
      </c>
      <c r="Y2481" s="3"/>
      <c r="Z2481" s="3"/>
      <c r="AA2481" s="3" t="s">
        <v>41</v>
      </c>
    </row>
    <row r="2482" spans="1:27" x14ac:dyDescent="0.2">
      <c r="A2482" s="5">
        <v>5334</v>
      </c>
      <c r="C2482" s="3" t="s">
        <v>4287</v>
      </c>
      <c r="D2482" s="3" t="s">
        <v>4288</v>
      </c>
      <c r="E2482" s="3" t="s">
        <v>123</v>
      </c>
      <c r="F2482" s="3" t="s">
        <v>2345</v>
      </c>
      <c r="G2482" s="3" t="s">
        <v>2346</v>
      </c>
      <c r="H2482" s="3" t="s">
        <v>4157</v>
      </c>
      <c r="I2482" s="3" t="s">
        <v>2346</v>
      </c>
      <c r="J2482" s="3" t="s">
        <v>2347</v>
      </c>
      <c r="K2482" s="3" t="s">
        <v>2348</v>
      </c>
      <c r="L2482" s="3" t="s">
        <v>115</v>
      </c>
      <c r="M2482" t="b">
        <v>1</v>
      </c>
      <c r="N2482" s="3" t="s">
        <v>73</v>
      </c>
      <c r="O2482" s="3" t="s">
        <v>2345</v>
      </c>
      <c r="P2482" s="3" t="s">
        <v>124</v>
      </c>
      <c r="Q2482" s="3" t="s">
        <v>36</v>
      </c>
      <c r="R2482" s="3" t="s">
        <v>74</v>
      </c>
      <c r="S2482" s="3"/>
      <c r="T2482" s="2"/>
      <c r="U2482" s="3" t="s">
        <v>115</v>
      </c>
      <c r="V2482" s="3"/>
      <c r="W2482" s="3" t="s">
        <v>39</v>
      </c>
      <c r="X2482" s="3" t="s">
        <v>40</v>
      </c>
      <c r="Y2482" s="3"/>
      <c r="Z2482" s="3"/>
      <c r="AA2482" s="3" t="s">
        <v>41</v>
      </c>
    </row>
    <row r="2483" spans="1:27" x14ac:dyDescent="0.2">
      <c r="A2483" s="5">
        <v>5335</v>
      </c>
      <c r="B2483">
        <v>42976</v>
      </c>
      <c r="C2483" s="3" t="s">
        <v>4289</v>
      </c>
      <c r="D2483" s="3" t="s">
        <v>4290</v>
      </c>
      <c r="E2483" s="3" t="s">
        <v>123</v>
      </c>
      <c r="F2483" s="3" t="s">
        <v>2345</v>
      </c>
      <c r="G2483" s="3" t="s">
        <v>2346</v>
      </c>
      <c r="H2483" s="3" t="s">
        <v>4157</v>
      </c>
      <c r="I2483" s="3" t="s">
        <v>2346</v>
      </c>
      <c r="J2483" s="3" t="s">
        <v>2347</v>
      </c>
      <c r="K2483" s="3" t="s">
        <v>2348</v>
      </c>
      <c r="L2483" s="3" t="s">
        <v>115</v>
      </c>
      <c r="M2483" t="b">
        <v>1</v>
      </c>
      <c r="N2483" s="3" t="s">
        <v>73</v>
      </c>
      <c r="O2483" s="3" t="s">
        <v>2345</v>
      </c>
      <c r="P2483" s="3" t="s">
        <v>124</v>
      </c>
      <c r="Q2483" s="3" t="s">
        <v>36</v>
      </c>
      <c r="R2483" s="3" t="s">
        <v>74</v>
      </c>
      <c r="S2483" s="3"/>
      <c r="T2483" s="2">
        <v>3051</v>
      </c>
      <c r="U2483" s="3" t="s">
        <v>115</v>
      </c>
      <c r="V2483" s="3"/>
      <c r="W2483" s="3" t="s">
        <v>39</v>
      </c>
      <c r="X2483" s="3" t="s">
        <v>40</v>
      </c>
      <c r="Y2483" s="3"/>
      <c r="Z2483" s="3"/>
      <c r="AA2483" s="3" t="s">
        <v>41</v>
      </c>
    </row>
    <row r="2484" spans="1:27" x14ac:dyDescent="0.2">
      <c r="A2484" s="5">
        <v>5336</v>
      </c>
      <c r="C2484" s="3" t="s">
        <v>4291</v>
      </c>
      <c r="D2484" s="3" t="s">
        <v>4292</v>
      </c>
      <c r="E2484" s="3" t="s">
        <v>123</v>
      </c>
      <c r="F2484" s="3" t="s">
        <v>2345</v>
      </c>
      <c r="G2484" s="3" t="s">
        <v>2346</v>
      </c>
      <c r="H2484" s="3" t="s">
        <v>4157</v>
      </c>
      <c r="I2484" s="3" t="s">
        <v>2346</v>
      </c>
      <c r="J2484" s="3" t="s">
        <v>2347</v>
      </c>
      <c r="K2484" s="3" t="s">
        <v>2348</v>
      </c>
      <c r="L2484" s="3" t="s">
        <v>115</v>
      </c>
      <c r="M2484" t="b">
        <v>1</v>
      </c>
      <c r="N2484" s="3" t="s">
        <v>73</v>
      </c>
      <c r="O2484" s="3" t="s">
        <v>2345</v>
      </c>
      <c r="P2484" s="3" t="s">
        <v>124</v>
      </c>
      <c r="Q2484" s="3" t="s">
        <v>36</v>
      </c>
      <c r="R2484" s="3" t="s">
        <v>74</v>
      </c>
      <c r="S2484" s="3"/>
      <c r="T2484" s="2"/>
      <c r="U2484" s="3" t="s">
        <v>115</v>
      </c>
      <c r="V2484" s="3"/>
      <c r="W2484" s="3" t="s">
        <v>39</v>
      </c>
      <c r="X2484" s="3" t="s">
        <v>40</v>
      </c>
      <c r="Y2484" s="3"/>
      <c r="Z2484" s="3"/>
      <c r="AA2484" s="3" t="s">
        <v>41</v>
      </c>
    </row>
    <row r="2485" spans="1:27" x14ac:dyDescent="0.2">
      <c r="A2485" s="5">
        <v>5337</v>
      </c>
      <c r="C2485" s="3" t="s">
        <v>4293</v>
      </c>
      <c r="D2485" s="3" t="s">
        <v>4294</v>
      </c>
      <c r="E2485" s="3" t="s">
        <v>123</v>
      </c>
      <c r="F2485" s="3" t="s">
        <v>2345</v>
      </c>
      <c r="G2485" s="3" t="s">
        <v>2346</v>
      </c>
      <c r="H2485" s="3" t="s">
        <v>4157</v>
      </c>
      <c r="I2485" s="3" t="s">
        <v>2346</v>
      </c>
      <c r="J2485" s="3" t="s">
        <v>2347</v>
      </c>
      <c r="K2485" s="3" t="s">
        <v>2348</v>
      </c>
      <c r="L2485" s="3" t="s">
        <v>115</v>
      </c>
      <c r="M2485" t="b">
        <v>1</v>
      </c>
      <c r="N2485" s="3" t="s">
        <v>73</v>
      </c>
      <c r="O2485" s="3" t="s">
        <v>2345</v>
      </c>
      <c r="P2485" s="3" t="s">
        <v>124</v>
      </c>
      <c r="Q2485" s="3" t="s">
        <v>36</v>
      </c>
      <c r="R2485" s="3" t="s">
        <v>74</v>
      </c>
      <c r="S2485" s="3"/>
      <c r="T2485" s="2"/>
      <c r="U2485" s="3" t="s">
        <v>115</v>
      </c>
      <c r="V2485" s="3"/>
      <c r="W2485" s="3" t="s">
        <v>39</v>
      </c>
      <c r="X2485" s="3" t="s">
        <v>40</v>
      </c>
      <c r="Y2485" s="3"/>
      <c r="Z2485" s="3"/>
      <c r="AA2485" s="3" t="s">
        <v>41</v>
      </c>
    </row>
    <row r="2486" spans="1:27" x14ac:dyDescent="0.2">
      <c r="A2486" s="5">
        <v>5338</v>
      </c>
      <c r="C2486" s="3" t="s">
        <v>4295</v>
      </c>
      <c r="D2486" s="3" t="s">
        <v>4296</v>
      </c>
      <c r="E2486" s="3" t="s">
        <v>111</v>
      </c>
      <c r="F2486" s="3" t="s">
        <v>112</v>
      </c>
      <c r="G2486" s="3" t="s">
        <v>113</v>
      </c>
      <c r="H2486" s="3" t="s">
        <v>4157</v>
      </c>
      <c r="I2486" s="3" t="s">
        <v>113</v>
      </c>
      <c r="J2486" s="3" t="s">
        <v>48</v>
      </c>
      <c r="K2486" s="3" t="s">
        <v>114</v>
      </c>
      <c r="L2486" s="3" t="s">
        <v>115</v>
      </c>
      <c r="M2486" t="b">
        <v>1</v>
      </c>
      <c r="N2486" s="3" t="s">
        <v>73</v>
      </c>
      <c r="O2486" s="3" t="s">
        <v>112</v>
      </c>
      <c r="P2486" s="3" t="s">
        <v>112</v>
      </c>
      <c r="Q2486" s="3" t="s">
        <v>116</v>
      </c>
      <c r="R2486" s="3" t="s">
        <v>116</v>
      </c>
      <c r="S2486" s="3"/>
      <c r="T2486" s="2"/>
      <c r="U2486" s="3" t="s">
        <v>115</v>
      </c>
      <c r="V2486" s="3"/>
      <c r="W2486" s="3" t="s">
        <v>39</v>
      </c>
      <c r="X2486" s="3" t="s">
        <v>40</v>
      </c>
      <c r="Y2486" s="3"/>
      <c r="Z2486" s="3"/>
      <c r="AA2486" s="3" t="s">
        <v>41</v>
      </c>
    </row>
    <row r="2487" spans="1:27" x14ac:dyDescent="0.2">
      <c r="A2487" s="5">
        <v>5339</v>
      </c>
      <c r="C2487" s="3" t="s">
        <v>4297</v>
      </c>
      <c r="D2487" s="3" t="s">
        <v>4298</v>
      </c>
      <c r="E2487" s="3" t="s">
        <v>111</v>
      </c>
      <c r="F2487" s="3" t="s">
        <v>112</v>
      </c>
      <c r="G2487" s="3" t="s">
        <v>113</v>
      </c>
      <c r="H2487" s="3" t="s">
        <v>4157</v>
      </c>
      <c r="I2487" s="3" t="s">
        <v>113</v>
      </c>
      <c r="J2487" s="3" t="s">
        <v>48</v>
      </c>
      <c r="K2487" s="3" t="s">
        <v>114</v>
      </c>
      <c r="L2487" s="3" t="s">
        <v>115</v>
      </c>
      <c r="M2487" t="b">
        <v>1</v>
      </c>
      <c r="N2487" s="3" t="s">
        <v>73</v>
      </c>
      <c r="O2487" s="3" t="s">
        <v>112</v>
      </c>
      <c r="P2487" s="3" t="s">
        <v>112</v>
      </c>
      <c r="Q2487" s="3" t="s">
        <v>116</v>
      </c>
      <c r="R2487" s="3" t="s">
        <v>116</v>
      </c>
      <c r="S2487" s="3"/>
      <c r="T2487" s="2"/>
      <c r="U2487" s="3" t="s">
        <v>115</v>
      </c>
      <c r="V2487" s="3"/>
      <c r="W2487" s="3" t="s">
        <v>39</v>
      </c>
      <c r="X2487" s="3" t="s">
        <v>40</v>
      </c>
      <c r="Y2487" s="3"/>
      <c r="Z2487" s="3"/>
      <c r="AA2487" s="3" t="s">
        <v>41</v>
      </c>
    </row>
    <row r="2488" spans="1:27" x14ac:dyDescent="0.2">
      <c r="A2488" s="5">
        <v>5340</v>
      </c>
      <c r="C2488" s="3" t="s">
        <v>4299</v>
      </c>
      <c r="D2488" s="3" t="s">
        <v>4300</v>
      </c>
      <c r="E2488" s="3" t="s">
        <v>111</v>
      </c>
      <c r="F2488" s="3" t="s">
        <v>112</v>
      </c>
      <c r="G2488" s="3" t="s">
        <v>113</v>
      </c>
      <c r="H2488" s="3" t="s">
        <v>4157</v>
      </c>
      <c r="I2488" s="3" t="s">
        <v>113</v>
      </c>
      <c r="J2488" s="3" t="s">
        <v>48</v>
      </c>
      <c r="K2488" s="3" t="s">
        <v>114</v>
      </c>
      <c r="L2488" s="3" t="s">
        <v>115</v>
      </c>
      <c r="M2488" t="b">
        <v>1</v>
      </c>
      <c r="N2488" s="3" t="s">
        <v>73</v>
      </c>
      <c r="O2488" s="3" t="s">
        <v>112</v>
      </c>
      <c r="P2488" s="3" t="s">
        <v>112</v>
      </c>
      <c r="Q2488" s="3" t="s">
        <v>116</v>
      </c>
      <c r="R2488" s="3" t="s">
        <v>116</v>
      </c>
      <c r="S2488" s="3"/>
      <c r="T2488" s="2"/>
      <c r="U2488" s="3" t="s">
        <v>115</v>
      </c>
      <c r="V2488" s="3"/>
      <c r="W2488" s="3" t="s">
        <v>39</v>
      </c>
      <c r="X2488" s="3" t="s">
        <v>40</v>
      </c>
      <c r="Y2488" s="3"/>
      <c r="Z2488" s="3"/>
      <c r="AA2488" s="3" t="s">
        <v>41</v>
      </c>
    </row>
    <row r="2489" spans="1:27" x14ac:dyDescent="0.2">
      <c r="A2489" s="5">
        <v>5341</v>
      </c>
      <c r="C2489" s="3"/>
      <c r="D2489" s="3" t="s">
        <v>4301</v>
      </c>
      <c r="E2489" s="3" t="s">
        <v>111</v>
      </c>
      <c r="F2489" s="3" t="s">
        <v>112</v>
      </c>
      <c r="G2489" s="3" t="s">
        <v>113</v>
      </c>
      <c r="H2489" s="3" t="s">
        <v>4157</v>
      </c>
      <c r="I2489" s="3" t="s">
        <v>113</v>
      </c>
      <c r="J2489" s="3" t="s">
        <v>48</v>
      </c>
      <c r="K2489" s="3" t="s">
        <v>114</v>
      </c>
      <c r="L2489" s="3" t="s">
        <v>115</v>
      </c>
      <c r="M2489" t="b">
        <v>1</v>
      </c>
      <c r="N2489" s="3" t="s">
        <v>73</v>
      </c>
      <c r="O2489" s="3" t="s">
        <v>112</v>
      </c>
      <c r="P2489" s="3" t="s">
        <v>112</v>
      </c>
      <c r="Q2489" s="3" t="s">
        <v>116</v>
      </c>
      <c r="R2489" s="3" t="s">
        <v>116</v>
      </c>
      <c r="S2489" s="3"/>
      <c r="T2489" s="2"/>
      <c r="U2489" s="3" t="s">
        <v>115</v>
      </c>
      <c r="V2489" s="3"/>
      <c r="W2489" s="3" t="s">
        <v>39</v>
      </c>
      <c r="X2489" s="3" t="s">
        <v>40</v>
      </c>
      <c r="Y2489" s="3"/>
      <c r="Z2489" s="3"/>
      <c r="AA2489" s="3" t="s">
        <v>41</v>
      </c>
    </row>
    <row r="2490" spans="1:27" x14ac:dyDescent="0.2">
      <c r="A2490" s="5">
        <v>5342</v>
      </c>
      <c r="C2490" s="3"/>
      <c r="D2490" s="3" t="s">
        <v>4302</v>
      </c>
      <c r="E2490" s="3" t="s">
        <v>111</v>
      </c>
      <c r="F2490" s="3" t="s">
        <v>112</v>
      </c>
      <c r="G2490" s="3" t="s">
        <v>113</v>
      </c>
      <c r="H2490" s="3" t="s">
        <v>4157</v>
      </c>
      <c r="I2490" s="3" t="s">
        <v>113</v>
      </c>
      <c r="J2490" s="3" t="s">
        <v>48</v>
      </c>
      <c r="K2490" s="3" t="s">
        <v>114</v>
      </c>
      <c r="L2490" s="3" t="s">
        <v>115</v>
      </c>
      <c r="M2490" t="b">
        <v>1</v>
      </c>
      <c r="N2490" s="3" t="s">
        <v>73</v>
      </c>
      <c r="O2490" s="3" t="s">
        <v>112</v>
      </c>
      <c r="P2490" s="3" t="s">
        <v>112</v>
      </c>
      <c r="Q2490" s="3" t="s">
        <v>116</v>
      </c>
      <c r="R2490" s="3" t="s">
        <v>116</v>
      </c>
      <c r="S2490" s="3"/>
      <c r="T2490" s="2"/>
      <c r="U2490" s="3" t="s">
        <v>115</v>
      </c>
      <c r="V2490" s="3"/>
      <c r="W2490" s="3" t="s">
        <v>39</v>
      </c>
      <c r="X2490" s="3" t="s">
        <v>40</v>
      </c>
      <c r="Y2490" s="3"/>
      <c r="Z2490" s="3"/>
      <c r="AA2490" s="3" t="s">
        <v>41</v>
      </c>
    </row>
    <row r="2491" spans="1:27" x14ac:dyDescent="0.2">
      <c r="A2491" s="5">
        <v>5343</v>
      </c>
      <c r="C2491" s="3"/>
      <c r="D2491" s="3" t="s">
        <v>4303</v>
      </c>
      <c r="E2491" s="3" t="s">
        <v>111</v>
      </c>
      <c r="F2491" s="3" t="s">
        <v>112</v>
      </c>
      <c r="G2491" s="3" t="s">
        <v>113</v>
      </c>
      <c r="H2491" s="3" t="s">
        <v>4157</v>
      </c>
      <c r="I2491" s="3" t="s">
        <v>113</v>
      </c>
      <c r="J2491" s="3" t="s">
        <v>48</v>
      </c>
      <c r="K2491" s="3" t="s">
        <v>114</v>
      </c>
      <c r="L2491" s="3" t="s">
        <v>115</v>
      </c>
      <c r="M2491" t="b">
        <v>1</v>
      </c>
      <c r="N2491" s="3" t="s">
        <v>73</v>
      </c>
      <c r="O2491" s="3" t="s">
        <v>112</v>
      </c>
      <c r="P2491" s="3" t="s">
        <v>112</v>
      </c>
      <c r="Q2491" s="3" t="s">
        <v>116</v>
      </c>
      <c r="R2491" s="3" t="s">
        <v>116</v>
      </c>
      <c r="S2491" s="3"/>
      <c r="T2491" s="2"/>
      <c r="U2491" s="3" t="s">
        <v>115</v>
      </c>
      <c r="V2491" s="3"/>
      <c r="W2491" s="3" t="s">
        <v>39</v>
      </c>
      <c r="X2491" s="3" t="s">
        <v>40</v>
      </c>
      <c r="Y2491" s="3"/>
      <c r="Z2491" s="3"/>
      <c r="AA2491" s="3" t="s">
        <v>41</v>
      </c>
    </row>
    <row r="2492" spans="1:27" x14ac:dyDescent="0.2">
      <c r="A2492" s="5">
        <v>5344</v>
      </c>
      <c r="C2492" s="3"/>
      <c r="D2492" s="3" t="s">
        <v>4304</v>
      </c>
      <c r="E2492" s="3" t="s">
        <v>111</v>
      </c>
      <c r="F2492" s="3" t="s">
        <v>112</v>
      </c>
      <c r="G2492" s="3" t="s">
        <v>113</v>
      </c>
      <c r="H2492" s="3" t="s">
        <v>4157</v>
      </c>
      <c r="I2492" s="3" t="s">
        <v>113</v>
      </c>
      <c r="J2492" s="3" t="s">
        <v>48</v>
      </c>
      <c r="K2492" s="3" t="s">
        <v>114</v>
      </c>
      <c r="L2492" s="3" t="s">
        <v>115</v>
      </c>
      <c r="M2492" t="b">
        <v>1</v>
      </c>
      <c r="N2492" s="3" t="s">
        <v>73</v>
      </c>
      <c r="O2492" s="3" t="s">
        <v>112</v>
      </c>
      <c r="P2492" s="3" t="s">
        <v>112</v>
      </c>
      <c r="Q2492" s="3" t="s">
        <v>116</v>
      </c>
      <c r="R2492" s="3" t="s">
        <v>116</v>
      </c>
      <c r="S2492" s="3"/>
      <c r="T2492" s="2"/>
      <c r="U2492" s="3" t="s">
        <v>115</v>
      </c>
      <c r="V2492" s="3"/>
      <c r="W2492" s="3" t="s">
        <v>39</v>
      </c>
      <c r="X2492" s="3" t="s">
        <v>40</v>
      </c>
      <c r="Y2492" s="3"/>
      <c r="Z2492" s="3"/>
      <c r="AA2492" s="3" t="s">
        <v>41</v>
      </c>
    </row>
    <row r="2493" spans="1:27" x14ac:dyDescent="0.2">
      <c r="A2493" s="5">
        <v>5345</v>
      </c>
      <c r="B2493">
        <v>41830</v>
      </c>
      <c r="C2493" s="3"/>
      <c r="D2493" s="3" t="s">
        <v>4305</v>
      </c>
      <c r="E2493" s="3" t="s">
        <v>111</v>
      </c>
      <c r="F2493" s="3" t="s">
        <v>112</v>
      </c>
      <c r="G2493" s="3" t="s">
        <v>113</v>
      </c>
      <c r="H2493" s="3" t="s">
        <v>4157</v>
      </c>
      <c r="I2493" s="3" t="s">
        <v>113</v>
      </c>
      <c r="J2493" s="3" t="s">
        <v>48</v>
      </c>
      <c r="K2493" s="3" t="s">
        <v>114</v>
      </c>
      <c r="L2493" s="3" t="s">
        <v>115</v>
      </c>
      <c r="M2493" t="b">
        <v>1</v>
      </c>
      <c r="N2493" s="3" t="s">
        <v>73</v>
      </c>
      <c r="O2493" s="3" t="s">
        <v>112</v>
      </c>
      <c r="P2493" s="3" t="s">
        <v>112</v>
      </c>
      <c r="Q2493" s="3" t="s">
        <v>116</v>
      </c>
      <c r="R2493" s="3" t="s">
        <v>116</v>
      </c>
      <c r="S2493" s="3"/>
      <c r="T2493" s="2">
        <v>3000</v>
      </c>
      <c r="U2493" s="3" t="s">
        <v>115</v>
      </c>
      <c r="V2493" s="3"/>
      <c r="W2493" s="3" t="s">
        <v>39</v>
      </c>
      <c r="X2493" s="3" t="s">
        <v>40</v>
      </c>
      <c r="Y2493" s="3"/>
      <c r="Z2493" s="3"/>
      <c r="AA2493" s="3" t="s">
        <v>41</v>
      </c>
    </row>
    <row r="2494" spans="1:27" x14ac:dyDescent="0.2">
      <c r="A2494" s="5">
        <v>5346</v>
      </c>
      <c r="B2494">
        <v>42651</v>
      </c>
      <c r="C2494" s="3"/>
      <c r="D2494" s="3" t="s">
        <v>4306</v>
      </c>
      <c r="E2494" s="3" t="s">
        <v>111</v>
      </c>
      <c r="F2494" s="3" t="s">
        <v>112</v>
      </c>
      <c r="G2494" s="3" t="s">
        <v>113</v>
      </c>
      <c r="H2494" s="3" t="s">
        <v>4157</v>
      </c>
      <c r="I2494" s="3" t="s">
        <v>113</v>
      </c>
      <c r="J2494" s="3" t="s">
        <v>48</v>
      </c>
      <c r="K2494" s="3" t="s">
        <v>114</v>
      </c>
      <c r="L2494" s="3" t="s">
        <v>115</v>
      </c>
      <c r="M2494" t="b">
        <v>1</v>
      </c>
      <c r="N2494" s="3" t="s">
        <v>73</v>
      </c>
      <c r="O2494" s="3" t="s">
        <v>112</v>
      </c>
      <c r="P2494" s="3" t="s">
        <v>112</v>
      </c>
      <c r="Q2494" s="3" t="s">
        <v>116</v>
      </c>
      <c r="R2494" s="3" t="s">
        <v>116</v>
      </c>
      <c r="S2494" s="3"/>
      <c r="T2494" s="2">
        <v>3000</v>
      </c>
      <c r="U2494" s="3" t="s">
        <v>115</v>
      </c>
      <c r="V2494" s="3"/>
      <c r="W2494" s="3" t="s">
        <v>39</v>
      </c>
      <c r="X2494" s="3" t="s">
        <v>40</v>
      </c>
      <c r="Y2494" s="3"/>
      <c r="Z2494" s="3"/>
      <c r="AA2494" s="3" t="s">
        <v>869</v>
      </c>
    </row>
    <row r="2495" spans="1:27" x14ac:dyDescent="0.2">
      <c r="A2495" s="5">
        <v>5347</v>
      </c>
      <c r="C2495" s="3"/>
      <c r="D2495" s="3" t="s">
        <v>4307</v>
      </c>
      <c r="E2495" s="3" t="s">
        <v>78</v>
      </c>
      <c r="F2495" s="3" t="s">
        <v>273</v>
      </c>
      <c r="G2495" s="3" t="s">
        <v>224</v>
      </c>
      <c r="H2495" s="3" t="s">
        <v>4157</v>
      </c>
      <c r="I2495" s="3" t="s">
        <v>224</v>
      </c>
      <c r="J2495" s="3" t="s">
        <v>48</v>
      </c>
      <c r="K2495" s="3" t="s">
        <v>225</v>
      </c>
      <c r="L2495" s="3" t="s">
        <v>95</v>
      </c>
      <c r="M2495" t="b">
        <v>1</v>
      </c>
      <c r="N2495" s="3" t="s">
        <v>84</v>
      </c>
      <c r="O2495" s="3" t="s">
        <v>273</v>
      </c>
      <c r="P2495" s="3" t="s">
        <v>868</v>
      </c>
      <c r="Q2495" s="3" t="s">
        <v>116</v>
      </c>
      <c r="R2495" s="3" t="s">
        <v>1665</v>
      </c>
      <c r="S2495" s="3"/>
      <c r="T2495" s="2"/>
      <c r="U2495" s="3" t="s">
        <v>95</v>
      </c>
      <c r="V2495" s="3"/>
      <c r="W2495" s="3" t="s">
        <v>39</v>
      </c>
      <c r="X2495" s="3" t="s">
        <v>40</v>
      </c>
      <c r="Y2495" s="3"/>
      <c r="Z2495" s="3"/>
      <c r="AA2495" s="3" t="s">
        <v>41</v>
      </c>
    </row>
    <row r="2496" spans="1:27" x14ac:dyDescent="0.2">
      <c r="A2496" s="5">
        <v>5348</v>
      </c>
      <c r="C2496" s="3" t="s">
        <v>4308</v>
      </c>
      <c r="D2496" s="3" t="s">
        <v>4309</v>
      </c>
      <c r="E2496" s="3" t="s">
        <v>78</v>
      </c>
      <c r="F2496" s="3" t="s">
        <v>273</v>
      </c>
      <c r="G2496" s="3" t="s">
        <v>224</v>
      </c>
      <c r="H2496" s="3" t="s">
        <v>4157</v>
      </c>
      <c r="I2496" s="3" t="s">
        <v>224</v>
      </c>
      <c r="J2496" s="3" t="s">
        <v>48</v>
      </c>
      <c r="K2496" s="3" t="s">
        <v>225</v>
      </c>
      <c r="L2496" s="3" t="s">
        <v>95</v>
      </c>
      <c r="M2496" t="b">
        <v>1</v>
      </c>
      <c r="N2496" s="3" t="s">
        <v>84</v>
      </c>
      <c r="O2496" s="3" t="s">
        <v>273</v>
      </c>
      <c r="P2496" s="3" t="s">
        <v>868</v>
      </c>
      <c r="Q2496" s="3" t="s">
        <v>116</v>
      </c>
      <c r="R2496" s="3" t="s">
        <v>1665</v>
      </c>
      <c r="S2496" s="3"/>
      <c r="T2496" s="2"/>
      <c r="U2496" s="3" t="s">
        <v>95</v>
      </c>
      <c r="V2496" s="3"/>
      <c r="W2496" s="3" t="s">
        <v>39</v>
      </c>
      <c r="X2496" s="3" t="s">
        <v>40</v>
      </c>
      <c r="Y2496" s="3"/>
      <c r="Z2496" s="3"/>
      <c r="AA2496" s="3" t="s">
        <v>41</v>
      </c>
    </row>
    <row r="2497" spans="1:27" x14ac:dyDescent="0.2">
      <c r="A2497" s="5">
        <v>5349</v>
      </c>
      <c r="C2497" s="3" t="s">
        <v>4310</v>
      </c>
      <c r="D2497" s="3" t="s">
        <v>4311</v>
      </c>
      <c r="E2497" s="3" t="s">
        <v>78</v>
      </c>
      <c r="F2497" s="3" t="s">
        <v>273</v>
      </c>
      <c r="G2497" s="3" t="s">
        <v>224</v>
      </c>
      <c r="H2497" s="3" t="s">
        <v>4157</v>
      </c>
      <c r="I2497" s="3" t="s">
        <v>224</v>
      </c>
      <c r="J2497" s="3" t="s">
        <v>48</v>
      </c>
      <c r="K2497" s="3" t="s">
        <v>225</v>
      </c>
      <c r="L2497" s="3" t="s">
        <v>95</v>
      </c>
      <c r="M2497" t="b">
        <v>1</v>
      </c>
      <c r="N2497" s="3" t="s">
        <v>84</v>
      </c>
      <c r="O2497" s="3" t="s">
        <v>273</v>
      </c>
      <c r="P2497" s="3" t="s">
        <v>868</v>
      </c>
      <c r="Q2497" s="3" t="s">
        <v>116</v>
      </c>
      <c r="R2497" s="3" t="s">
        <v>1665</v>
      </c>
      <c r="S2497" s="3"/>
      <c r="T2497" s="2"/>
      <c r="U2497" s="3" t="s">
        <v>95</v>
      </c>
      <c r="V2497" s="3"/>
      <c r="W2497" s="3" t="s">
        <v>39</v>
      </c>
      <c r="X2497" s="3" t="s">
        <v>40</v>
      </c>
      <c r="Y2497" s="3"/>
      <c r="Z2497" s="3"/>
      <c r="AA2497" s="3" t="s">
        <v>41</v>
      </c>
    </row>
    <row r="2498" spans="1:27" x14ac:dyDescent="0.2">
      <c r="A2498" s="5">
        <v>5350</v>
      </c>
      <c r="B2498">
        <v>42914</v>
      </c>
      <c r="C2498" s="3"/>
      <c r="D2498" s="3" t="s">
        <v>4312</v>
      </c>
      <c r="E2498" s="3" t="s">
        <v>147</v>
      </c>
      <c r="F2498" s="3" t="s">
        <v>234</v>
      </c>
      <c r="G2498" s="3" t="s">
        <v>235</v>
      </c>
      <c r="H2498" s="3" t="s">
        <v>4157</v>
      </c>
      <c r="I2498" s="3" t="s">
        <v>235</v>
      </c>
      <c r="J2498" s="3" t="s">
        <v>48</v>
      </c>
      <c r="K2498" s="3" t="s">
        <v>237</v>
      </c>
      <c r="L2498" s="3" t="s">
        <v>83</v>
      </c>
      <c r="M2498" t="b">
        <v>1</v>
      </c>
      <c r="N2498" s="3" t="s">
        <v>139</v>
      </c>
      <c r="O2498" s="3" t="s">
        <v>234</v>
      </c>
      <c r="P2498" s="3" t="s">
        <v>234</v>
      </c>
      <c r="Q2498" s="3" t="s">
        <v>116</v>
      </c>
      <c r="R2498" s="3" t="s">
        <v>116</v>
      </c>
      <c r="S2498" s="3"/>
      <c r="T2498" s="2">
        <v>6009</v>
      </c>
      <c r="U2498" s="3" t="s">
        <v>83</v>
      </c>
      <c r="V2498" s="3"/>
      <c r="W2498" s="3" t="s">
        <v>39</v>
      </c>
      <c r="X2498" s="3" t="s">
        <v>40</v>
      </c>
      <c r="Y2498" s="3"/>
      <c r="Z2498" s="3"/>
      <c r="AA2498" s="3" t="s">
        <v>41</v>
      </c>
    </row>
    <row r="2499" spans="1:27" x14ac:dyDescent="0.2">
      <c r="A2499" s="5">
        <v>5351</v>
      </c>
      <c r="B2499">
        <v>42603</v>
      </c>
      <c r="C2499" s="3"/>
      <c r="D2499" s="3" t="s">
        <v>4313</v>
      </c>
      <c r="E2499" s="3" t="s">
        <v>147</v>
      </c>
      <c r="F2499" s="3" t="s">
        <v>234</v>
      </c>
      <c r="G2499" s="3" t="s">
        <v>235</v>
      </c>
      <c r="H2499" s="3" t="s">
        <v>4157</v>
      </c>
      <c r="I2499" s="3" t="s">
        <v>235</v>
      </c>
      <c r="J2499" s="3" t="s">
        <v>48</v>
      </c>
      <c r="K2499" s="3" t="s">
        <v>237</v>
      </c>
      <c r="L2499" s="3" t="s">
        <v>83</v>
      </c>
      <c r="M2499" t="b">
        <v>1</v>
      </c>
      <c r="N2499" s="3" t="s">
        <v>139</v>
      </c>
      <c r="O2499" s="3" t="s">
        <v>234</v>
      </c>
      <c r="P2499" s="3" t="s">
        <v>234</v>
      </c>
      <c r="Q2499" s="3" t="s">
        <v>116</v>
      </c>
      <c r="R2499" s="3" t="s">
        <v>116</v>
      </c>
      <c r="S2499" s="3"/>
      <c r="T2499" s="2">
        <v>6009</v>
      </c>
      <c r="U2499" s="3" t="s">
        <v>83</v>
      </c>
      <c r="V2499" s="3"/>
      <c r="W2499" s="3" t="s">
        <v>39</v>
      </c>
      <c r="X2499" s="3" t="s">
        <v>40</v>
      </c>
      <c r="Y2499" s="3"/>
      <c r="Z2499" s="3"/>
      <c r="AA2499" s="3" t="s">
        <v>3685</v>
      </c>
    </row>
    <row r="2500" spans="1:27" x14ac:dyDescent="0.2">
      <c r="A2500" s="5">
        <v>5352</v>
      </c>
      <c r="B2500">
        <v>42521</v>
      </c>
      <c r="C2500" s="3"/>
      <c r="D2500" s="3" t="s">
        <v>4314</v>
      </c>
      <c r="E2500" s="3" t="s">
        <v>147</v>
      </c>
      <c r="F2500" s="3" t="s">
        <v>234</v>
      </c>
      <c r="G2500" s="3" t="s">
        <v>235</v>
      </c>
      <c r="H2500" s="3" t="s">
        <v>4157</v>
      </c>
      <c r="I2500" s="3" t="s">
        <v>235</v>
      </c>
      <c r="J2500" s="3" t="s">
        <v>48</v>
      </c>
      <c r="K2500" s="3" t="s">
        <v>237</v>
      </c>
      <c r="L2500" s="3" t="s">
        <v>83</v>
      </c>
      <c r="M2500" t="b">
        <v>1</v>
      </c>
      <c r="N2500" s="3" t="s">
        <v>139</v>
      </c>
      <c r="O2500" s="3" t="s">
        <v>234</v>
      </c>
      <c r="P2500" s="3" t="s">
        <v>234</v>
      </c>
      <c r="Q2500" s="3" t="s">
        <v>116</v>
      </c>
      <c r="R2500" s="3" t="s">
        <v>116</v>
      </c>
      <c r="S2500" s="3"/>
      <c r="T2500" s="2">
        <v>6009</v>
      </c>
      <c r="U2500" s="3" t="s">
        <v>83</v>
      </c>
      <c r="V2500" s="3"/>
      <c r="W2500" s="3" t="s">
        <v>39</v>
      </c>
      <c r="X2500" s="3" t="s">
        <v>40</v>
      </c>
      <c r="Y2500" s="3"/>
      <c r="Z2500" s="3"/>
      <c r="AA2500" s="3" t="s">
        <v>41</v>
      </c>
    </row>
    <row r="2501" spans="1:27" x14ac:dyDescent="0.2">
      <c r="A2501" s="5">
        <v>5353</v>
      </c>
      <c r="B2501">
        <v>42215</v>
      </c>
      <c r="C2501" s="3" t="s">
        <v>4315</v>
      </c>
      <c r="D2501" s="3" t="s">
        <v>4316</v>
      </c>
      <c r="E2501" s="3" t="s">
        <v>78</v>
      </c>
      <c r="F2501" s="3" t="s">
        <v>79</v>
      </c>
      <c r="G2501" s="3" t="s">
        <v>274</v>
      </c>
      <c r="H2501" s="3" t="s">
        <v>4157</v>
      </c>
      <c r="I2501" s="3" t="s">
        <v>274</v>
      </c>
      <c r="J2501" s="3" t="s">
        <v>81</v>
      </c>
      <c r="K2501" s="3" t="s">
        <v>275</v>
      </c>
      <c r="L2501" s="3" t="s">
        <v>95</v>
      </c>
      <c r="M2501" t="b">
        <v>1</v>
      </c>
      <c r="N2501" s="3" t="s">
        <v>84</v>
      </c>
      <c r="O2501" s="3" t="s">
        <v>79</v>
      </c>
      <c r="P2501" s="3" t="s">
        <v>79</v>
      </c>
      <c r="Q2501" s="3" t="s">
        <v>81</v>
      </c>
      <c r="R2501" s="3" t="s">
        <v>85</v>
      </c>
      <c r="S2501" s="3"/>
      <c r="T2501" s="2">
        <v>4128</v>
      </c>
      <c r="U2501" s="3" t="s">
        <v>95</v>
      </c>
      <c r="V2501" s="3"/>
      <c r="W2501" s="3" t="s">
        <v>39</v>
      </c>
      <c r="X2501" s="3" t="s">
        <v>40</v>
      </c>
      <c r="Y2501" s="3" t="s">
        <v>1942</v>
      </c>
      <c r="Z2501" s="3"/>
      <c r="AA2501" s="3" t="s">
        <v>41</v>
      </c>
    </row>
    <row r="2502" spans="1:27" x14ac:dyDescent="0.2">
      <c r="A2502" s="5">
        <v>5354</v>
      </c>
      <c r="B2502">
        <v>43802</v>
      </c>
      <c r="C2502" s="3" t="s">
        <v>4317</v>
      </c>
      <c r="D2502" s="3" t="s">
        <v>4318</v>
      </c>
      <c r="E2502" s="3" t="s">
        <v>78</v>
      </c>
      <c r="F2502" s="3" t="s">
        <v>2943</v>
      </c>
      <c r="G2502" s="3" t="s">
        <v>274</v>
      </c>
      <c r="H2502" s="3" t="s">
        <v>4157</v>
      </c>
      <c r="I2502" s="3" t="s">
        <v>274</v>
      </c>
      <c r="J2502" s="3" t="s">
        <v>81</v>
      </c>
      <c r="K2502" s="3" t="s">
        <v>275</v>
      </c>
      <c r="L2502" s="3" t="s">
        <v>95</v>
      </c>
      <c r="M2502" t="b">
        <v>0</v>
      </c>
      <c r="N2502" s="3" t="s">
        <v>84</v>
      </c>
      <c r="O2502" s="3" t="s">
        <v>2943</v>
      </c>
      <c r="P2502" s="3" t="s">
        <v>2943</v>
      </c>
      <c r="Q2502" s="3" t="s">
        <v>116</v>
      </c>
      <c r="R2502" s="3" t="s">
        <v>116</v>
      </c>
      <c r="S2502" s="3"/>
      <c r="T2502" s="2">
        <v>4128</v>
      </c>
      <c r="U2502" s="3" t="s">
        <v>95</v>
      </c>
      <c r="V2502" s="3"/>
      <c r="W2502" s="3" t="s">
        <v>39</v>
      </c>
      <c r="X2502" s="3" t="s">
        <v>40</v>
      </c>
      <c r="Y2502" s="3"/>
      <c r="Z2502" s="3"/>
      <c r="AA2502" s="3" t="s">
        <v>316</v>
      </c>
    </row>
    <row r="2503" spans="1:27" x14ac:dyDescent="0.2">
      <c r="A2503" s="5">
        <v>5355</v>
      </c>
      <c r="B2503">
        <v>43806</v>
      </c>
      <c r="C2503" s="3" t="s">
        <v>4319</v>
      </c>
      <c r="D2503" s="3" t="s">
        <v>4320</v>
      </c>
      <c r="E2503" s="3" t="s">
        <v>78</v>
      </c>
      <c r="F2503" s="3" t="s">
        <v>273</v>
      </c>
      <c r="G2503" s="3" t="s">
        <v>274</v>
      </c>
      <c r="H2503" s="3" t="s">
        <v>4157</v>
      </c>
      <c r="I2503" s="3" t="s">
        <v>274</v>
      </c>
      <c r="J2503" s="3" t="s">
        <v>81</v>
      </c>
      <c r="K2503" s="3" t="s">
        <v>275</v>
      </c>
      <c r="L2503" s="3" t="s">
        <v>95</v>
      </c>
      <c r="M2503" t="b">
        <v>1</v>
      </c>
      <c r="N2503" s="3" t="s">
        <v>84</v>
      </c>
      <c r="O2503" s="3" t="s">
        <v>273</v>
      </c>
      <c r="P2503" s="3" t="s">
        <v>79</v>
      </c>
      <c r="Q2503" s="3" t="s">
        <v>116</v>
      </c>
      <c r="R2503" s="3" t="s">
        <v>116</v>
      </c>
      <c r="S2503" s="3"/>
      <c r="T2503" s="2">
        <v>4172</v>
      </c>
      <c r="U2503" s="3" t="s">
        <v>95</v>
      </c>
      <c r="V2503" s="3"/>
      <c r="W2503" s="3" t="s">
        <v>39</v>
      </c>
      <c r="X2503" s="3" t="s">
        <v>40</v>
      </c>
      <c r="Y2503" s="3"/>
      <c r="Z2503" s="3"/>
      <c r="AA2503" s="3" t="s">
        <v>41</v>
      </c>
    </row>
    <row r="2504" spans="1:27" x14ac:dyDescent="0.2">
      <c r="A2504" s="5">
        <v>5356</v>
      </c>
      <c r="B2504">
        <v>43808</v>
      </c>
      <c r="C2504" s="3" t="s">
        <v>4321</v>
      </c>
      <c r="D2504" s="3" t="s">
        <v>4322</v>
      </c>
      <c r="E2504" s="3" t="s">
        <v>78</v>
      </c>
      <c r="F2504" s="3" t="s">
        <v>273</v>
      </c>
      <c r="G2504" s="3" t="s">
        <v>274</v>
      </c>
      <c r="H2504" s="3" t="s">
        <v>4157</v>
      </c>
      <c r="I2504" s="3" t="s">
        <v>274</v>
      </c>
      <c r="J2504" s="3" t="s">
        <v>81</v>
      </c>
      <c r="K2504" s="3" t="s">
        <v>275</v>
      </c>
      <c r="L2504" s="3" t="s">
        <v>95</v>
      </c>
      <c r="M2504" t="b">
        <v>1</v>
      </c>
      <c r="N2504" s="3" t="s">
        <v>84</v>
      </c>
      <c r="O2504" s="3" t="s">
        <v>273</v>
      </c>
      <c r="P2504" s="3" t="s">
        <v>79</v>
      </c>
      <c r="Q2504" s="3" t="s">
        <v>116</v>
      </c>
      <c r="R2504" s="3" t="s">
        <v>116</v>
      </c>
      <c r="S2504" s="3"/>
      <c r="T2504" s="2">
        <v>4172</v>
      </c>
      <c r="U2504" s="3" t="s">
        <v>95</v>
      </c>
      <c r="V2504" s="3"/>
      <c r="W2504" s="3" t="s">
        <v>39</v>
      </c>
      <c r="X2504" s="3" t="s">
        <v>40</v>
      </c>
      <c r="Y2504" s="3"/>
      <c r="Z2504" s="3"/>
      <c r="AA2504" s="3" t="s">
        <v>41</v>
      </c>
    </row>
    <row r="2505" spans="1:27" x14ac:dyDescent="0.2">
      <c r="A2505" s="5">
        <v>5357</v>
      </c>
      <c r="B2505">
        <v>43809</v>
      </c>
      <c r="C2505" s="3" t="s">
        <v>4323</v>
      </c>
      <c r="D2505" s="3" t="s">
        <v>4324</v>
      </c>
      <c r="E2505" s="3" t="s">
        <v>78</v>
      </c>
      <c r="F2505" s="3" t="s">
        <v>273</v>
      </c>
      <c r="G2505" s="3" t="s">
        <v>274</v>
      </c>
      <c r="H2505" s="3" t="s">
        <v>4157</v>
      </c>
      <c r="I2505" s="3" t="s">
        <v>274</v>
      </c>
      <c r="J2505" s="3" t="s">
        <v>81</v>
      </c>
      <c r="K2505" s="3" t="s">
        <v>275</v>
      </c>
      <c r="L2505" s="3" t="s">
        <v>95</v>
      </c>
      <c r="M2505" t="b">
        <v>1</v>
      </c>
      <c r="N2505" s="3" t="s">
        <v>84</v>
      </c>
      <c r="O2505" s="3" t="s">
        <v>273</v>
      </c>
      <c r="P2505" s="3" t="s">
        <v>79</v>
      </c>
      <c r="Q2505" s="3" t="s">
        <v>116</v>
      </c>
      <c r="R2505" s="3" t="s">
        <v>116</v>
      </c>
      <c r="S2505" s="3"/>
      <c r="T2505" s="2">
        <v>4172</v>
      </c>
      <c r="U2505" s="3" t="s">
        <v>95</v>
      </c>
      <c r="V2505" s="3"/>
      <c r="W2505" s="3" t="s">
        <v>39</v>
      </c>
      <c r="X2505" s="3" t="s">
        <v>40</v>
      </c>
      <c r="Y2505" s="3"/>
      <c r="Z2505" s="3"/>
      <c r="AA2505" s="3" t="s">
        <v>41</v>
      </c>
    </row>
    <row r="2506" spans="1:27" x14ac:dyDescent="0.2">
      <c r="A2506" s="5">
        <v>5358</v>
      </c>
      <c r="C2506" s="3"/>
      <c r="D2506" s="3" t="s">
        <v>4325</v>
      </c>
      <c r="E2506" s="3" t="s">
        <v>78</v>
      </c>
      <c r="F2506" s="3" t="s">
        <v>273</v>
      </c>
      <c r="G2506" s="3" t="s">
        <v>274</v>
      </c>
      <c r="H2506" s="3" t="s">
        <v>4157</v>
      </c>
      <c r="I2506" s="3" t="s">
        <v>274</v>
      </c>
      <c r="J2506" s="3" t="s">
        <v>81</v>
      </c>
      <c r="K2506" s="3" t="s">
        <v>275</v>
      </c>
      <c r="L2506" s="3" t="s">
        <v>95</v>
      </c>
      <c r="M2506" t="b">
        <v>1</v>
      </c>
      <c r="N2506" s="3" t="s">
        <v>84</v>
      </c>
      <c r="O2506" s="3" t="s">
        <v>273</v>
      </c>
      <c r="P2506" s="3" t="s">
        <v>868</v>
      </c>
      <c r="Q2506" s="3" t="s">
        <v>116</v>
      </c>
      <c r="R2506" s="3" t="s">
        <v>1665</v>
      </c>
      <c r="S2506" s="3"/>
      <c r="T2506" s="2"/>
      <c r="U2506" s="3" t="s">
        <v>95</v>
      </c>
      <c r="V2506" s="3"/>
      <c r="W2506" s="3" t="s">
        <v>39</v>
      </c>
      <c r="X2506" s="3" t="s">
        <v>40</v>
      </c>
      <c r="Y2506" s="3"/>
      <c r="Z2506" s="3"/>
      <c r="AA2506" s="3" t="s">
        <v>41</v>
      </c>
    </row>
    <row r="2507" spans="1:27" x14ac:dyDescent="0.2">
      <c r="A2507" s="5">
        <v>5359</v>
      </c>
      <c r="B2507">
        <v>43483</v>
      </c>
      <c r="C2507" s="3" t="s">
        <v>4326</v>
      </c>
      <c r="D2507" s="3" t="s">
        <v>4327</v>
      </c>
      <c r="E2507" s="3" t="s">
        <v>78</v>
      </c>
      <c r="F2507" s="3" t="s">
        <v>273</v>
      </c>
      <c r="G2507" s="3" t="s">
        <v>274</v>
      </c>
      <c r="H2507" s="3" t="s">
        <v>4157</v>
      </c>
      <c r="I2507" s="3" t="s">
        <v>274</v>
      </c>
      <c r="J2507" s="3" t="s">
        <v>81</v>
      </c>
      <c r="K2507" s="3" t="s">
        <v>275</v>
      </c>
      <c r="L2507" s="3" t="s">
        <v>95</v>
      </c>
      <c r="M2507" t="b">
        <v>1</v>
      </c>
      <c r="N2507" s="3" t="s">
        <v>84</v>
      </c>
      <c r="O2507" s="3" t="s">
        <v>273</v>
      </c>
      <c r="P2507" s="3" t="s">
        <v>868</v>
      </c>
      <c r="Q2507" s="3" t="s">
        <v>116</v>
      </c>
      <c r="R2507" s="3" t="s">
        <v>1665</v>
      </c>
      <c r="S2507" s="3"/>
      <c r="T2507" s="2"/>
      <c r="U2507" s="3" t="s">
        <v>95</v>
      </c>
      <c r="V2507" s="3"/>
      <c r="W2507" s="3" t="s">
        <v>39</v>
      </c>
      <c r="X2507" s="3" t="s">
        <v>40</v>
      </c>
      <c r="Y2507" s="3"/>
      <c r="Z2507" s="3"/>
      <c r="AA2507" s="3" t="s">
        <v>41</v>
      </c>
    </row>
    <row r="2508" spans="1:27" x14ac:dyDescent="0.2">
      <c r="A2508" s="5">
        <v>5360</v>
      </c>
      <c r="C2508" s="3" t="s">
        <v>4328</v>
      </c>
      <c r="D2508" s="3" t="s">
        <v>4329</v>
      </c>
      <c r="E2508" s="3" t="s">
        <v>78</v>
      </c>
      <c r="F2508" s="3" t="s">
        <v>273</v>
      </c>
      <c r="G2508" s="3" t="s">
        <v>274</v>
      </c>
      <c r="H2508" s="3" t="s">
        <v>4157</v>
      </c>
      <c r="I2508" s="3" t="s">
        <v>274</v>
      </c>
      <c r="J2508" s="3" t="s">
        <v>81</v>
      </c>
      <c r="K2508" s="3" t="s">
        <v>275</v>
      </c>
      <c r="L2508" s="3" t="s">
        <v>95</v>
      </c>
      <c r="M2508" t="b">
        <v>1</v>
      </c>
      <c r="N2508" s="3" t="s">
        <v>84</v>
      </c>
      <c r="O2508" s="3" t="s">
        <v>273</v>
      </c>
      <c r="P2508" s="3" t="s">
        <v>79</v>
      </c>
      <c r="Q2508" s="3" t="s">
        <v>116</v>
      </c>
      <c r="R2508" s="3" t="s">
        <v>116</v>
      </c>
      <c r="S2508" s="3"/>
      <c r="T2508" s="2">
        <v>4172</v>
      </c>
      <c r="U2508" s="3" t="s">
        <v>95</v>
      </c>
      <c r="V2508" s="3"/>
      <c r="W2508" s="3" t="s">
        <v>39</v>
      </c>
      <c r="X2508" s="3" t="s">
        <v>40</v>
      </c>
      <c r="Y2508" s="3"/>
      <c r="Z2508" s="3"/>
      <c r="AA2508" s="3" t="s">
        <v>41</v>
      </c>
    </row>
    <row r="2509" spans="1:27" x14ac:dyDescent="0.2">
      <c r="A2509" s="5">
        <v>5361</v>
      </c>
      <c r="B2509">
        <v>43225</v>
      </c>
      <c r="C2509" s="3" t="s">
        <v>4330</v>
      </c>
      <c r="D2509" s="3" t="s">
        <v>4331</v>
      </c>
      <c r="E2509" s="3" t="s">
        <v>78</v>
      </c>
      <c r="F2509" s="3" t="s">
        <v>273</v>
      </c>
      <c r="G2509" s="3" t="s">
        <v>274</v>
      </c>
      <c r="H2509" s="3" t="s">
        <v>4157</v>
      </c>
      <c r="I2509" s="3" t="s">
        <v>274</v>
      </c>
      <c r="J2509" s="3" t="s">
        <v>81</v>
      </c>
      <c r="K2509" s="3" t="s">
        <v>275</v>
      </c>
      <c r="L2509" s="3" t="s">
        <v>95</v>
      </c>
      <c r="M2509" t="b">
        <v>1</v>
      </c>
      <c r="N2509" s="3" t="s">
        <v>84</v>
      </c>
      <c r="O2509" s="3" t="s">
        <v>273</v>
      </c>
      <c r="P2509" s="3" t="s">
        <v>79</v>
      </c>
      <c r="Q2509" s="3" t="s">
        <v>116</v>
      </c>
      <c r="R2509" s="3" t="s">
        <v>116</v>
      </c>
      <c r="S2509" s="3"/>
      <c r="T2509" s="2">
        <v>4172</v>
      </c>
      <c r="U2509" s="3" t="s">
        <v>95</v>
      </c>
      <c r="V2509" s="3"/>
      <c r="W2509" s="3" t="s">
        <v>39</v>
      </c>
      <c r="X2509" s="3" t="s">
        <v>40</v>
      </c>
      <c r="Y2509" s="3"/>
      <c r="Z2509" s="3"/>
      <c r="AA2509" s="3" t="s">
        <v>41</v>
      </c>
    </row>
    <row r="2510" spans="1:27" x14ac:dyDescent="0.2">
      <c r="A2510" s="5">
        <v>5362</v>
      </c>
      <c r="B2510">
        <v>42046</v>
      </c>
      <c r="C2510" s="3" t="s">
        <v>4332</v>
      </c>
      <c r="D2510" s="3" t="s">
        <v>4333</v>
      </c>
      <c r="E2510" s="3" t="s">
        <v>78</v>
      </c>
      <c r="F2510" s="3" t="s">
        <v>2943</v>
      </c>
      <c r="G2510" s="3" t="s">
        <v>274</v>
      </c>
      <c r="H2510" s="3" t="s">
        <v>4157</v>
      </c>
      <c r="I2510" s="3" t="s">
        <v>274</v>
      </c>
      <c r="J2510" s="3" t="s">
        <v>81</v>
      </c>
      <c r="K2510" s="3" t="s">
        <v>275</v>
      </c>
      <c r="L2510" s="3" t="s">
        <v>95</v>
      </c>
      <c r="M2510" t="b">
        <v>0</v>
      </c>
      <c r="N2510" s="3" t="s">
        <v>84</v>
      </c>
      <c r="O2510" s="3" t="s">
        <v>2943</v>
      </c>
      <c r="P2510" s="3" t="s">
        <v>2943</v>
      </c>
      <c r="Q2510" s="3" t="s">
        <v>116</v>
      </c>
      <c r="R2510" s="3" t="s">
        <v>116</v>
      </c>
      <c r="S2510" s="3"/>
      <c r="T2510" s="2">
        <v>4128</v>
      </c>
      <c r="U2510" s="3" t="s">
        <v>95</v>
      </c>
      <c r="V2510" s="3"/>
      <c r="W2510" s="3" t="s">
        <v>39</v>
      </c>
      <c r="X2510" s="3" t="s">
        <v>40</v>
      </c>
      <c r="Y2510" s="3"/>
      <c r="Z2510" s="3"/>
      <c r="AA2510" s="3" t="s">
        <v>316</v>
      </c>
    </row>
    <row r="2511" spans="1:27" x14ac:dyDescent="0.2">
      <c r="A2511" s="5">
        <v>5363</v>
      </c>
      <c r="B2511">
        <v>42323</v>
      </c>
      <c r="C2511" s="3"/>
      <c r="D2511" s="3" t="s">
        <v>4334</v>
      </c>
      <c r="E2511" s="3" t="s">
        <v>78</v>
      </c>
      <c r="F2511" s="3" t="s">
        <v>273</v>
      </c>
      <c r="G2511" s="3" t="s">
        <v>274</v>
      </c>
      <c r="H2511" s="3" t="s">
        <v>4157</v>
      </c>
      <c r="I2511" s="3" t="s">
        <v>274</v>
      </c>
      <c r="J2511" s="3" t="s">
        <v>81</v>
      </c>
      <c r="K2511" s="3" t="s">
        <v>275</v>
      </c>
      <c r="L2511" s="3" t="s">
        <v>95</v>
      </c>
      <c r="M2511" t="b">
        <v>1</v>
      </c>
      <c r="N2511" s="3" t="s">
        <v>84</v>
      </c>
      <c r="O2511" s="3" t="s">
        <v>273</v>
      </c>
      <c r="P2511" s="3" t="s">
        <v>868</v>
      </c>
      <c r="Q2511" s="3" t="s">
        <v>116</v>
      </c>
      <c r="R2511" s="3" t="s">
        <v>1665</v>
      </c>
      <c r="S2511" s="3"/>
      <c r="T2511" s="2">
        <v>4128</v>
      </c>
      <c r="U2511" s="3" t="s">
        <v>95</v>
      </c>
      <c r="V2511" s="3"/>
      <c r="W2511" s="3" t="s">
        <v>39</v>
      </c>
      <c r="X2511" s="3" t="s">
        <v>40</v>
      </c>
      <c r="Y2511" s="3"/>
      <c r="Z2511" s="3"/>
      <c r="AA2511" s="3" t="s">
        <v>41</v>
      </c>
    </row>
    <row r="2512" spans="1:27" x14ac:dyDescent="0.2">
      <c r="A2512" s="5">
        <v>5365</v>
      </c>
      <c r="C2512" s="3"/>
      <c r="D2512" s="3" t="s">
        <v>2407</v>
      </c>
      <c r="E2512" s="3" t="s">
        <v>91</v>
      </c>
      <c r="F2512" s="3" t="s">
        <v>92</v>
      </c>
      <c r="G2512" s="3" t="s">
        <v>959</v>
      </c>
      <c r="H2512" s="3" t="s">
        <v>4157</v>
      </c>
      <c r="I2512" s="3" t="s">
        <v>959</v>
      </c>
      <c r="J2512" s="3" t="s">
        <v>81</v>
      </c>
      <c r="K2512" s="3" t="s">
        <v>258</v>
      </c>
      <c r="L2512" s="3" t="s">
        <v>95</v>
      </c>
      <c r="M2512" t="b">
        <v>1</v>
      </c>
      <c r="N2512" s="3" t="s">
        <v>84</v>
      </c>
      <c r="O2512" s="3" t="s">
        <v>92</v>
      </c>
      <c r="P2512" s="3" t="s">
        <v>92</v>
      </c>
      <c r="Q2512" s="3" t="s">
        <v>36</v>
      </c>
      <c r="R2512" s="3" t="s">
        <v>74</v>
      </c>
      <c r="S2512" s="3"/>
      <c r="T2512" s="2">
        <v>4092</v>
      </c>
      <c r="U2512" s="3" t="s">
        <v>95</v>
      </c>
      <c r="V2512" s="3"/>
      <c r="W2512" s="3" t="s">
        <v>39</v>
      </c>
      <c r="X2512" s="3" t="s">
        <v>40</v>
      </c>
      <c r="Y2512" s="3"/>
      <c r="Z2512" s="3"/>
      <c r="AA2512" s="3" t="s">
        <v>41</v>
      </c>
    </row>
    <row r="2513" spans="1:27" x14ac:dyDescent="0.2">
      <c r="A2513" s="5">
        <v>5366</v>
      </c>
      <c r="C2513" s="3"/>
      <c r="D2513" s="3" t="s">
        <v>4335</v>
      </c>
      <c r="E2513" s="3" t="s">
        <v>78</v>
      </c>
      <c r="F2513" s="3" t="s">
        <v>273</v>
      </c>
      <c r="G2513" s="3" t="s">
        <v>959</v>
      </c>
      <c r="H2513" s="3" t="s">
        <v>4157</v>
      </c>
      <c r="I2513" s="3" t="s">
        <v>959</v>
      </c>
      <c r="J2513" s="3" t="s">
        <v>81</v>
      </c>
      <c r="K2513" s="3" t="s">
        <v>258</v>
      </c>
      <c r="L2513" s="3" t="s">
        <v>95</v>
      </c>
      <c r="M2513" t="b">
        <v>1</v>
      </c>
      <c r="N2513" s="3" t="s">
        <v>84</v>
      </c>
      <c r="O2513" s="3" t="s">
        <v>273</v>
      </c>
      <c r="P2513" s="3" t="s">
        <v>868</v>
      </c>
      <c r="Q2513" s="3" t="s">
        <v>116</v>
      </c>
      <c r="R2513" s="3" t="s">
        <v>1665</v>
      </c>
      <c r="S2513" s="3"/>
      <c r="T2513" s="2"/>
      <c r="U2513" s="3" t="s">
        <v>95</v>
      </c>
      <c r="V2513" s="3"/>
      <c r="W2513" s="3" t="s">
        <v>39</v>
      </c>
      <c r="X2513" s="3" t="s">
        <v>40</v>
      </c>
      <c r="Y2513" s="3"/>
      <c r="Z2513" s="3"/>
      <c r="AA2513" s="3" t="s">
        <v>41</v>
      </c>
    </row>
    <row r="2514" spans="1:27" x14ac:dyDescent="0.2">
      <c r="A2514" s="5">
        <v>5367</v>
      </c>
      <c r="C2514" s="3" t="s">
        <v>4336</v>
      </c>
      <c r="D2514" s="3" t="s">
        <v>4337</v>
      </c>
      <c r="E2514" s="3" t="s">
        <v>78</v>
      </c>
      <c r="F2514" s="3" t="s">
        <v>273</v>
      </c>
      <c r="G2514" s="3" t="s">
        <v>959</v>
      </c>
      <c r="H2514" s="3" t="s">
        <v>4157</v>
      </c>
      <c r="I2514" s="3" t="s">
        <v>959</v>
      </c>
      <c r="J2514" s="3" t="s">
        <v>81</v>
      </c>
      <c r="K2514" s="3" t="s">
        <v>258</v>
      </c>
      <c r="L2514" s="3" t="s">
        <v>95</v>
      </c>
      <c r="M2514" t="b">
        <v>1</v>
      </c>
      <c r="N2514" s="3" t="s">
        <v>84</v>
      </c>
      <c r="O2514" s="3" t="s">
        <v>273</v>
      </c>
      <c r="P2514" s="3" t="s">
        <v>868</v>
      </c>
      <c r="Q2514" s="3" t="s">
        <v>116</v>
      </c>
      <c r="R2514" s="3" t="s">
        <v>1665</v>
      </c>
      <c r="S2514" s="3"/>
      <c r="T2514" s="2"/>
      <c r="U2514" s="3" t="s">
        <v>95</v>
      </c>
      <c r="V2514" s="3"/>
      <c r="W2514" s="3" t="s">
        <v>39</v>
      </c>
      <c r="X2514" s="3" t="s">
        <v>40</v>
      </c>
      <c r="Y2514" s="3"/>
      <c r="Z2514" s="3"/>
      <c r="AA2514" s="3" t="s">
        <v>41</v>
      </c>
    </row>
    <row r="2515" spans="1:27" x14ac:dyDescent="0.2">
      <c r="A2515" s="5">
        <v>5368</v>
      </c>
      <c r="C2515" s="3" t="s">
        <v>4338</v>
      </c>
      <c r="D2515" s="3" t="s">
        <v>4339</v>
      </c>
      <c r="E2515" s="3" t="s">
        <v>78</v>
      </c>
      <c r="F2515" s="3" t="s">
        <v>273</v>
      </c>
      <c r="G2515" s="3" t="s">
        <v>959</v>
      </c>
      <c r="H2515" s="3" t="s">
        <v>4157</v>
      </c>
      <c r="I2515" s="3" t="s">
        <v>959</v>
      </c>
      <c r="J2515" s="3" t="s">
        <v>81</v>
      </c>
      <c r="K2515" s="3" t="s">
        <v>258</v>
      </c>
      <c r="L2515" s="3" t="s">
        <v>95</v>
      </c>
      <c r="M2515" t="b">
        <v>1</v>
      </c>
      <c r="N2515" s="3" t="s">
        <v>84</v>
      </c>
      <c r="O2515" s="3" t="s">
        <v>273</v>
      </c>
      <c r="P2515" s="3" t="s">
        <v>868</v>
      </c>
      <c r="Q2515" s="3" t="s">
        <v>116</v>
      </c>
      <c r="R2515" s="3" t="s">
        <v>1665</v>
      </c>
      <c r="S2515" s="3"/>
      <c r="T2515" s="2"/>
      <c r="U2515" s="3" t="s">
        <v>95</v>
      </c>
      <c r="V2515" s="3"/>
      <c r="W2515" s="3" t="s">
        <v>39</v>
      </c>
      <c r="X2515" s="3" t="s">
        <v>40</v>
      </c>
      <c r="Y2515" s="3"/>
      <c r="Z2515" s="3">
        <v>6097</v>
      </c>
      <c r="AA2515" s="3" t="s">
        <v>3521</v>
      </c>
    </row>
    <row r="2516" spans="1:27" x14ac:dyDescent="0.2">
      <c r="A2516" s="5">
        <v>5369</v>
      </c>
      <c r="C2516" s="3"/>
      <c r="D2516" s="3" t="s">
        <v>4340</v>
      </c>
      <c r="E2516" s="3" t="s">
        <v>91</v>
      </c>
      <c r="F2516" s="3" t="s">
        <v>92</v>
      </c>
      <c r="G2516" s="3" t="s">
        <v>959</v>
      </c>
      <c r="H2516" s="3" t="s">
        <v>4157</v>
      </c>
      <c r="I2516" s="3" t="s">
        <v>959</v>
      </c>
      <c r="J2516" s="3" t="s">
        <v>81</v>
      </c>
      <c r="K2516" s="3" t="s">
        <v>258</v>
      </c>
      <c r="L2516" s="3" t="s">
        <v>95</v>
      </c>
      <c r="M2516" t="b">
        <v>1</v>
      </c>
      <c r="N2516" s="3" t="s">
        <v>84</v>
      </c>
      <c r="O2516" s="3" t="s">
        <v>92</v>
      </c>
      <c r="P2516" s="3" t="s">
        <v>92</v>
      </c>
      <c r="Q2516" s="3" t="s">
        <v>36</v>
      </c>
      <c r="R2516" s="3" t="s">
        <v>74</v>
      </c>
      <c r="S2516" s="3"/>
      <c r="T2516" s="2"/>
      <c r="U2516" s="3" t="s">
        <v>95</v>
      </c>
      <c r="V2516" s="3"/>
      <c r="W2516" s="3" t="s">
        <v>39</v>
      </c>
      <c r="X2516" s="3" t="s">
        <v>40</v>
      </c>
      <c r="Y2516" s="3"/>
      <c r="Z2516" s="3">
        <v>3919</v>
      </c>
      <c r="AA2516" s="3" t="s">
        <v>3521</v>
      </c>
    </row>
    <row r="2517" spans="1:27" x14ac:dyDescent="0.2">
      <c r="A2517" s="5">
        <v>5370</v>
      </c>
      <c r="C2517" s="3"/>
      <c r="D2517" s="3" t="s">
        <v>4341</v>
      </c>
      <c r="E2517" s="3" t="s">
        <v>91</v>
      </c>
      <c r="F2517" s="3" t="s">
        <v>92</v>
      </c>
      <c r="G2517" s="3" t="s">
        <v>959</v>
      </c>
      <c r="H2517" s="3" t="s">
        <v>4157</v>
      </c>
      <c r="I2517" s="3" t="s">
        <v>959</v>
      </c>
      <c r="J2517" s="3" t="s">
        <v>81</v>
      </c>
      <c r="K2517" s="3" t="s">
        <v>258</v>
      </c>
      <c r="L2517" s="3" t="s">
        <v>95</v>
      </c>
      <c r="M2517" t="b">
        <v>1</v>
      </c>
      <c r="N2517" s="3" t="s">
        <v>84</v>
      </c>
      <c r="O2517" s="3" t="s">
        <v>92</v>
      </c>
      <c r="P2517" s="3" t="s">
        <v>92</v>
      </c>
      <c r="Q2517" s="3" t="s">
        <v>36</v>
      </c>
      <c r="R2517" s="3" t="s">
        <v>74</v>
      </c>
      <c r="S2517" s="3"/>
      <c r="T2517" s="2"/>
      <c r="U2517" s="3" t="s">
        <v>95</v>
      </c>
      <c r="V2517" s="3"/>
      <c r="W2517" s="3" t="s">
        <v>39</v>
      </c>
      <c r="X2517" s="3" t="s">
        <v>40</v>
      </c>
      <c r="Y2517" s="3"/>
      <c r="Z2517" s="3"/>
      <c r="AA2517" s="3" t="s">
        <v>41</v>
      </c>
    </row>
    <row r="2518" spans="1:27" x14ac:dyDescent="0.2">
      <c r="A2518" s="5">
        <v>5372</v>
      </c>
      <c r="C2518" s="3"/>
      <c r="D2518" s="3" t="s">
        <v>4342</v>
      </c>
      <c r="E2518" s="3" t="s">
        <v>91</v>
      </c>
      <c r="F2518" s="3" t="s">
        <v>92</v>
      </c>
      <c r="G2518" s="3" t="s">
        <v>959</v>
      </c>
      <c r="H2518" s="3" t="s">
        <v>4157</v>
      </c>
      <c r="I2518" s="3" t="s">
        <v>959</v>
      </c>
      <c r="J2518" s="3" t="s">
        <v>81</v>
      </c>
      <c r="K2518" s="3" t="s">
        <v>258</v>
      </c>
      <c r="L2518" s="3" t="s">
        <v>95</v>
      </c>
      <c r="M2518" t="b">
        <v>1</v>
      </c>
      <c r="N2518" s="3" t="s">
        <v>84</v>
      </c>
      <c r="O2518" s="3" t="s">
        <v>92</v>
      </c>
      <c r="P2518" s="3" t="s">
        <v>92</v>
      </c>
      <c r="Q2518" s="3" t="s">
        <v>36</v>
      </c>
      <c r="R2518" s="3" t="s">
        <v>74</v>
      </c>
      <c r="S2518" s="3"/>
      <c r="T2518" s="2">
        <v>4092</v>
      </c>
      <c r="U2518" s="3" t="s">
        <v>95</v>
      </c>
      <c r="V2518" s="3"/>
      <c r="W2518" s="3" t="s">
        <v>39</v>
      </c>
      <c r="X2518" s="3" t="s">
        <v>40</v>
      </c>
      <c r="Y2518" s="3"/>
      <c r="Z2518" s="3"/>
      <c r="AA2518" s="3" t="s">
        <v>41</v>
      </c>
    </row>
    <row r="2519" spans="1:27" x14ac:dyDescent="0.2">
      <c r="A2519" s="5">
        <v>5374</v>
      </c>
      <c r="C2519" s="3"/>
      <c r="D2519" s="3" t="s">
        <v>4343</v>
      </c>
      <c r="E2519" s="3" t="s">
        <v>91</v>
      </c>
      <c r="F2519" s="3" t="s">
        <v>92</v>
      </c>
      <c r="G2519" s="3" t="s">
        <v>959</v>
      </c>
      <c r="H2519" s="3" t="s">
        <v>4157</v>
      </c>
      <c r="I2519" s="3" t="s">
        <v>959</v>
      </c>
      <c r="J2519" s="3" t="s">
        <v>81</v>
      </c>
      <c r="K2519" s="3" t="s">
        <v>258</v>
      </c>
      <c r="L2519" s="3" t="s">
        <v>95</v>
      </c>
      <c r="M2519" t="b">
        <v>1</v>
      </c>
      <c r="N2519" s="3" t="s">
        <v>84</v>
      </c>
      <c r="O2519" s="3" t="s">
        <v>92</v>
      </c>
      <c r="P2519" s="3" t="s">
        <v>92</v>
      </c>
      <c r="Q2519" s="3" t="s">
        <v>36</v>
      </c>
      <c r="R2519" s="3" t="s">
        <v>74</v>
      </c>
      <c r="S2519" s="3"/>
      <c r="T2519" s="2">
        <v>4092</v>
      </c>
      <c r="U2519" s="3" t="s">
        <v>95</v>
      </c>
      <c r="V2519" s="3"/>
      <c r="W2519" s="3" t="s">
        <v>39</v>
      </c>
      <c r="X2519" s="3" t="s">
        <v>40</v>
      </c>
      <c r="Y2519" s="3"/>
      <c r="Z2519" s="3"/>
      <c r="AA2519" s="3" t="s">
        <v>41</v>
      </c>
    </row>
    <row r="2520" spans="1:27" x14ac:dyDescent="0.2">
      <c r="A2520" s="5">
        <v>5376</v>
      </c>
      <c r="C2520" s="3"/>
      <c r="D2520" s="3" t="s">
        <v>4344</v>
      </c>
      <c r="E2520" s="3" t="s">
        <v>91</v>
      </c>
      <c r="F2520" s="3" t="s">
        <v>92</v>
      </c>
      <c r="G2520" s="3" t="s">
        <v>959</v>
      </c>
      <c r="H2520" s="3" t="s">
        <v>4157</v>
      </c>
      <c r="I2520" s="3" t="s">
        <v>959</v>
      </c>
      <c r="J2520" s="3" t="s">
        <v>81</v>
      </c>
      <c r="K2520" s="3" t="s">
        <v>258</v>
      </c>
      <c r="L2520" s="3" t="s">
        <v>95</v>
      </c>
      <c r="M2520" t="b">
        <v>1</v>
      </c>
      <c r="N2520" s="3" t="s">
        <v>84</v>
      </c>
      <c r="O2520" s="3" t="s">
        <v>92</v>
      </c>
      <c r="P2520" s="3" t="s">
        <v>92</v>
      </c>
      <c r="Q2520" s="3" t="s">
        <v>36</v>
      </c>
      <c r="R2520" s="3" t="s">
        <v>74</v>
      </c>
      <c r="S2520" s="3"/>
      <c r="T2520" s="2">
        <v>4092</v>
      </c>
      <c r="U2520" s="3" t="s">
        <v>95</v>
      </c>
      <c r="V2520" s="3"/>
      <c r="W2520" s="3" t="s">
        <v>39</v>
      </c>
      <c r="X2520" s="3" t="s">
        <v>40</v>
      </c>
      <c r="Y2520" s="3"/>
      <c r="Z2520" s="3"/>
      <c r="AA2520" s="3" t="s">
        <v>41</v>
      </c>
    </row>
    <row r="2521" spans="1:27" x14ac:dyDescent="0.2">
      <c r="A2521" s="5">
        <v>5377</v>
      </c>
      <c r="C2521" s="3" t="s">
        <v>4345</v>
      </c>
      <c r="D2521" s="3" t="s">
        <v>4346</v>
      </c>
      <c r="E2521" s="3" t="s">
        <v>78</v>
      </c>
      <c r="F2521" s="3" t="s">
        <v>273</v>
      </c>
      <c r="G2521" s="3" t="s">
        <v>93</v>
      </c>
      <c r="H2521" s="3" t="s">
        <v>4157</v>
      </c>
      <c r="I2521" s="3" t="s">
        <v>93</v>
      </c>
      <c r="J2521" s="3" t="s">
        <v>48</v>
      </c>
      <c r="K2521" s="3" t="s">
        <v>94</v>
      </c>
      <c r="L2521" s="3" t="s">
        <v>95</v>
      </c>
      <c r="M2521" t="b">
        <v>1</v>
      </c>
      <c r="N2521" s="3" t="s">
        <v>84</v>
      </c>
      <c r="O2521" s="3" t="s">
        <v>273</v>
      </c>
      <c r="P2521" s="3" t="s">
        <v>868</v>
      </c>
      <c r="Q2521" s="3" t="s">
        <v>116</v>
      </c>
      <c r="R2521" s="3" t="s">
        <v>1665</v>
      </c>
      <c r="S2521" s="3"/>
      <c r="T2521" s="2"/>
      <c r="U2521" s="3" t="s">
        <v>95</v>
      </c>
      <c r="V2521" s="3"/>
      <c r="W2521" s="3" t="s">
        <v>39</v>
      </c>
      <c r="X2521" s="3" t="s">
        <v>40</v>
      </c>
      <c r="Y2521" s="3"/>
      <c r="Z2521" s="3"/>
      <c r="AA2521" s="3" t="s">
        <v>41</v>
      </c>
    </row>
    <row r="2522" spans="1:27" x14ac:dyDescent="0.2">
      <c r="A2522" s="5">
        <v>5378</v>
      </c>
      <c r="C2522" s="3" t="s">
        <v>4347</v>
      </c>
      <c r="D2522" s="3" t="s">
        <v>4348</v>
      </c>
      <c r="E2522" s="3" t="s">
        <v>78</v>
      </c>
      <c r="F2522" s="3" t="s">
        <v>273</v>
      </c>
      <c r="G2522" s="3" t="s">
        <v>93</v>
      </c>
      <c r="H2522" s="3" t="s">
        <v>4157</v>
      </c>
      <c r="I2522" s="3" t="s">
        <v>93</v>
      </c>
      <c r="J2522" s="3" t="s">
        <v>48</v>
      </c>
      <c r="K2522" s="3" t="s">
        <v>94</v>
      </c>
      <c r="L2522" s="3" t="s">
        <v>95</v>
      </c>
      <c r="M2522" t="b">
        <v>1</v>
      </c>
      <c r="N2522" s="3" t="s">
        <v>84</v>
      </c>
      <c r="O2522" s="3" t="s">
        <v>273</v>
      </c>
      <c r="P2522" s="3" t="s">
        <v>868</v>
      </c>
      <c r="Q2522" s="3" t="s">
        <v>116</v>
      </c>
      <c r="R2522" s="3" t="s">
        <v>1665</v>
      </c>
      <c r="S2522" s="3"/>
      <c r="T2522" s="2"/>
      <c r="U2522" s="3" t="s">
        <v>95</v>
      </c>
      <c r="V2522" s="3"/>
      <c r="W2522" s="3" t="s">
        <v>39</v>
      </c>
      <c r="X2522" s="3" t="s">
        <v>40</v>
      </c>
      <c r="Y2522" s="3"/>
      <c r="Z2522" s="3"/>
      <c r="AA2522" s="3" t="s">
        <v>41</v>
      </c>
    </row>
    <row r="2523" spans="1:27" x14ac:dyDescent="0.2">
      <c r="A2523" s="5">
        <v>5379</v>
      </c>
      <c r="C2523" s="3" t="s">
        <v>4349</v>
      </c>
      <c r="D2523" s="3" t="s">
        <v>4350</v>
      </c>
      <c r="E2523" s="3" t="s">
        <v>78</v>
      </c>
      <c r="F2523" s="3" t="s">
        <v>273</v>
      </c>
      <c r="G2523" s="3" t="s">
        <v>93</v>
      </c>
      <c r="H2523" s="3" t="s">
        <v>4157</v>
      </c>
      <c r="I2523" s="3" t="s">
        <v>93</v>
      </c>
      <c r="J2523" s="3" t="s">
        <v>48</v>
      </c>
      <c r="K2523" s="3" t="s">
        <v>94</v>
      </c>
      <c r="L2523" s="3" t="s">
        <v>95</v>
      </c>
      <c r="M2523" t="b">
        <v>1</v>
      </c>
      <c r="N2523" s="3" t="s">
        <v>84</v>
      </c>
      <c r="O2523" s="3" t="s">
        <v>273</v>
      </c>
      <c r="P2523" s="3" t="s">
        <v>868</v>
      </c>
      <c r="Q2523" s="3" t="s">
        <v>116</v>
      </c>
      <c r="R2523" s="3" t="s">
        <v>1665</v>
      </c>
      <c r="S2523" s="3"/>
      <c r="T2523" s="2"/>
      <c r="U2523" s="3" t="s">
        <v>95</v>
      </c>
      <c r="V2523" s="3"/>
      <c r="W2523" s="3" t="s">
        <v>39</v>
      </c>
      <c r="X2523" s="3" t="s">
        <v>40</v>
      </c>
      <c r="Y2523" s="3"/>
      <c r="Z2523" s="3"/>
      <c r="AA2523" s="3" t="s">
        <v>41</v>
      </c>
    </row>
    <row r="2524" spans="1:27" x14ac:dyDescent="0.2">
      <c r="A2524" s="5">
        <v>5380</v>
      </c>
      <c r="C2524" s="3" t="s">
        <v>4351</v>
      </c>
      <c r="D2524" s="3" t="s">
        <v>4352</v>
      </c>
      <c r="E2524" s="3" t="s">
        <v>78</v>
      </c>
      <c r="F2524" s="3" t="s">
        <v>273</v>
      </c>
      <c r="G2524" s="3" t="s">
        <v>93</v>
      </c>
      <c r="H2524" s="3" t="s">
        <v>4157</v>
      </c>
      <c r="I2524" s="3" t="s">
        <v>93</v>
      </c>
      <c r="J2524" s="3" t="s">
        <v>48</v>
      </c>
      <c r="K2524" s="3" t="s">
        <v>94</v>
      </c>
      <c r="L2524" s="3" t="s">
        <v>95</v>
      </c>
      <c r="M2524" t="b">
        <v>1</v>
      </c>
      <c r="N2524" s="3" t="s">
        <v>84</v>
      </c>
      <c r="O2524" s="3" t="s">
        <v>273</v>
      </c>
      <c r="P2524" s="3" t="s">
        <v>868</v>
      </c>
      <c r="Q2524" s="3" t="s">
        <v>116</v>
      </c>
      <c r="R2524" s="3" t="s">
        <v>1665</v>
      </c>
      <c r="S2524" s="3"/>
      <c r="T2524" s="2"/>
      <c r="U2524" s="3" t="s">
        <v>95</v>
      </c>
      <c r="V2524" s="3"/>
      <c r="W2524" s="3" t="s">
        <v>39</v>
      </c>
      <c r="X2524" s="3" t="s">
        <v>40</v>
      </c>
      <c r="Y2524" s="3"/>
      <c r="Z2524" s="3"/>
      <c r="AA2524" s="3" t="s">
        <v>41</v>
      </c>
    </row>
    <row r="2525" spans="1:27" x14ac:dyDescent="0.2">
      <c r="A2525" s="5">
        <v>5381</v>
      </c>
      <c r="C2525" s="3"/>
      <c r="D2525" s="3" t="s">
        <v>4353</v>
      </c>
      <c r="E2525" s="3" t="s">
        <v>78</v>
      </c>
      <c r="F2525" s="3" t="s">
        <v>273</v>
      </c>
      <c r="G2525" s="3" t="s">
        <v>93</v>
      </c>
      <c r="H2525" s="3" t="s">
        <v>4157</v>
      </c>
      <c r="I2525" s="3" t="s">
        <v>93</v>
      </c>
      <c r="J2525" s="3" t="s">
        <v>48</v>
      </c>
      <c r="K2525" s="3" t="s">
        <v>94</v>
      </c>
      <c r="L2525" s="3" t="s">
        <v>95</v>
      </c>
      <c r="M2525" t="b">
        <v>1</v>
      </c>
      <c r="N2525" s="3" t="s">
        <v>84</v>
      </c>
      <c r="O2525" s="3" t="s">
        <v>273</v>
      </c>
      <c r="P2525" s="3" t="s">
        <v>868</v>
      </c>
      <c r="Q2525" s="3" t="s">
        <v>116</v>
      </c>
      <c r="R2525" s="3" t="s">
        <v>1665</v>
      </c>
      <c r="S2525" s="3"/>
      <c r="T2525" s="2"/>
      <c r="U2525" s="3" t="s">
        <v>95</v>
      </c>
      <c r="V2525" s="3"/>
      <c r="W2525" s="3" t="s">
        <v>39</v>
      </c>
      <c r="X2525" s="3" t="s">
        <v>40</v>
      </c>
      <c r="Y2525" s="3"/>
      <c r="Z2525" s="3"/>
      <c r="AA2525" s="3" t="s">
        <v>41</v>
      </c>
    </row>
    <row r="2526" spans="1:27" x14ac:dyDescent="0.2">
      <c r="A2526" s="5">
        <v>5382</v>
      </c>
      <c r="C2526" s="3" t="s">
        <v>4354</v>
      </c>
      <c r="D2526" s="3" t="s">
        <v>4355</v>
      </c>
      <c r="E2526" s="3" t="s">
        <v>78</v>
      </c>
      <c r="F2526" s="3" t="s">
        <v>273</v>
      </c>
      <c r="G2526" s="3" t="s">
        <v>93</v>
      </c>
      <c r="H2526" s="3" t="s">
        <v>4157</v>
      </c>
      <c r="I2526" s="3" t="s">
        <v>93</v>
      </c>
      <c r="J2526" s="3" t="s">
        <v>48</v>
      </c>
      <c r="K2526" s="3" t="s">
        <v>94</v>
      </c>
      <c r="L2526" s="3" t="s">
        <v>95</v>
      </c>
      <c r="M2526" t="b">
        <v>1</v>
      </c>
      <c r="N2526" s="3" t="s">
        <v>84</v>
      </c>
      <c r="O2526" s="3" t="s">
        <v>273</v>
      </c>
      <c r="P2526" s="3" t="s">
        <v>868</v>
      </c>
      <c r="Q2526" s="3" t="s">
        <v>116</v>
      </c>
      <c r="R2526" s="3" t="s">
        <v>1665</v>
      </c>
      <c r="S2526" s="3"/>
      <c r="T2526" s="2"/>
      <c r="U2526" s="3" t="s">
        <v>95</v>
      </c>
      <c r="V2526" s="3"/>
      <c r="W2526" s="3" t="s">
        <v>39</v>
      </c>
      <c r="X2526" s="3" t="s">
        <v>40</v>
      </c>
      <c r="Y2526" s="3"/>
      <c r="Z2526" s="3"/>
      <c r="AA2526" s="3" t="s">
        <v>41</v>
      </c>
    </row>
    <row r="2527" spans="1:27" x14ac:dyDescent="0.2">
      <c r="A2527" s="5">
        <v>5383</v>
      </c>
      <c r="C2527" s="3"/>
      <c r="D2527" s="3" t="s">
        <v>4356</v>
      </c>
      <c r="E2527" s="3" t="s">
        <v>78</v>
      </c>
      <c r="F2527" s="3" t="s">
        <v>273</v>
      </c>
      <c r="G2527" s="3" t="s">
        <v>93</v>
      </c>
      <c r="H2527" s="3" t="s">
        <v>4157</v>
      </c>
      <c r="I2527" s="3" t="s">
        <v>93</v>
      </c>
      <c r="J2527" s="3" t="s">
        <v>48</v>
      </c>
      <c r="K2527" s="3" t="s">
        <v>94</v>
      </c>
      <c r="L2527" s="3" t="s">
        <v>95</v>
      </c>
      <c r="M2527" t="b">
        <v>1</v>
      </c>
      <c r="N2527" s="3" t="s">
        <v>84</v>
      </c>
      <c r="O2527" s="3" t="s">
        <v>273</v>
      </c>
      <c r="P2527" s="3" t="s">
        <v>868</v>
      </c>
      <c r="Q2527" s="3" t="s">
        <v>116</v>
      </c>
      <c r="R2527" s="3" t="s">
        <v>1665</v>
      </c>
      <c r="S2527" s="3"/>
      <c r="T2527" s="2"/>
      <c r="U2527" s="3" t="s">
        <v>95</v>
      </c>
      <c r="V2527" s="3"/>
      <c r="W2527" s="3" t="s">
        <v>39</v>
      </c>
      <c r="X2527" s="3" t="s">
        <v>40</v>
      </c>
      <c r="Y2527" s="3"/>
      <c r="Z2527" s="3"/>
      <c r="AA2527" s="3" t="s">
        <v>41</v>
      </c>
    </row>
    <row r="2528" spans="1:27" x14ac:dyDescent="0.2">
      <c r="A2528" s="5">
        <v>5384</v>
      </c>
      <c r="C2528" s="3"/>
      <c r="D2528" s="3" t="s">
        <v>4357</v>
      </c>
      <c r="E2528" s="3" t="s">
        <v>78</v>
      </c>
      <c r="F2528" s="3" t="s">
        <v>273</v>
      </c>
      <c r="G2528" s="3" t="s">
        <v>93</v>
      </c>
      <c r="H2528" s="3" t="s">
        <v>4157</v>
      </c>
      <c r="I2528" s="3" t="s">
        <v>93</v>
      </c>
      <c r="J2528" s="3" t="s">
        <v>48</v>
      </c>
      <c r="K2528" s="3" t="s">
        <v>94</v>
      </c>
      <c r="L2528" s="3" t="s">
        <v>95</v>
      </c>
      <c r="M2528" t="b">
        <v>1</v>
      </c>
      <c r="N2528" s="3" t="s">
        <v>84</v>
      </c>
      <c r="O2528" s="3" t="s">
        <v>273</v>
      </c>
      <c r="P2528" s="3" t="s">
        <v>868</v>
      </c>
      <c r="Q2528" s="3" t="s">
        <v>116</v>
      </c>
      <c r="R2528" s="3" t="s">
        <v>1665</v>
      </c>
      <c r="S2528" s="3"/>
      <c r="T2528" s="2"/>
      <c r="U2528" s="3" t="s">
        <v>95</v>
      </c>
      <c r="V2528" s="3"/>
      <c r="W2528" s="3" t="s">
        <v>39</v>
      </c>
      <c r="X2528" s="3" t="s">
        <v>40</v>
      </c>
      <c r="Y2528" s="3"/>
      <c r="Z2528" s="3"/>
      <c r="AA2528" s="3" t="s">
        <v>41</v>
      </c>
    </row>
    <row r="2529" spans="1:27" x14ac:dyDescent="0.2">
      <c r="A2529" s="5">
        <v>5385</v>
      </c>
      <c r="C2529" s="3"/>
      <c r="D2529" s="3" t="s">
        <v>4358</v>
      </c>
      <c r="E2529" s="3" t="s">
        <v>78</v>
      </c>
      <c r="F2529" s="3" t="s">
        <v>273</v>
      </c>
      <c r="G2529" s="3" t="s">
        <v>93</v>
      </c>
      <c r="H2529" s="3" t="s">
        <v>4157</v>
      </c>
      <c r="I2529" s="3" t="s">
        <v>93</v>
      </c>
      <c r="J2529" s="3" t="s">
        <v>48</v>
      </c>
      <c r="K2529" s="3" t="s">
        <v>94</v>
      </c>
      <c r="L2529" s="3" t="s">
        <v>95</v>
      </c>
      <c r="M2529" t="b">
        <v>1</v>
      </c>
      <c r="N2529" s="3" t="s">
        <v>84</v>
      </c>
      <c r="O2529" s="3" t="s">
        <v>273</v>
      </c>
      <c r="P2529" s="3" t="s">
        <v>868</v>
      </c>
      <c r="Q2529" s="3" t="s">
        <v>116</v>
      </c>
      <c r="R2529" s="3" t="s">
        <v>1665</v>
      </c>
      <c r="S2529" s="3"/>
      <c r="T2529" s="2"/>
      <c r="U2529" s="3" t="s">
        <v>95</v>
      </c>
      <c r="V2529" s="3"/>
      <c r="W2529" s="3" t="s">
        <v>39</v>
      </c>
      <c r="X2529" s="3" t="s">
        <v>40</v>
      </c>
      <c r="Y2529" s="3"/>
      <c r="Z2529" s="3"/>
      <c r="AA2529" s="3" t="s">
        <v>41</v>
      </c>
    </row>
    <row r="2530" spans="1:27" x14ac:dyDescent="0.2">
      <c r="A2530" s="5">
        <v>5386</v>
      </c>
      <c r="C2530" s="3" t="s">
        <v>4359</v>
      </c>
      <c r="D2530" s="3" t="s">
        <v>4360</v>
      </c>
      <c r="E2530" s="3" t="s">
        <v>78</v>
      </c>
      <c r="F2530" s="3" t="s">
        <v>273</v>
      </c>
      <c r="G2530" s="3" t="s">
        <v>4361</v>
      </c>
      <c r="H2530" s="3" t="s">
        <v>4157</v>
      </c>
      <c r="I2530" s="3" t="s">
        <v>4361</v>
      </c>
      <c r="J2530" s="3" t="s">
        <v>48</v>
      </c>
      <c r="K2530" s="3" t="s">
        <v>94</v>
      </c>
      <c r="L2530" s="3" t="s">
        <v>95</v>
      </c>
      <c r="M2530" t="b">
        <v>1</v>
      </c>
      <c r="N2530" s="3" t="s">
        <v>84</v>
      </c>
      <c r="O2530" s="3" t="s">
        <v>273</v>
      </c>
      <c r="P2530" s="3" t="s">
        <v>868</v>
      </c>
      <c r="Q2530" s="3" t="s">
        <v>116</v>
      </c>
      <c r="R2530" s="3" t="s">
        <v>1665</v>
      </c>
      <c r="S2530" s="3"/>
      <c r="T2530" s="2"/>
      <c r="U2530" s="3" t="s">
        <v>95</v>
      </c>
      <c r="V2530" s="3"/>
      <c r="W2530" s="3" t="s">
        <v>39</v>
      </c>
      <c r="X2530" s="3" t="s">
        <v>40</v>
      </c>
      <c r="Y2530" s="3"/>
      <c r="Z2530" s="3"/>
      <c r="AA2530" s="3" t="s">
        <v>41</v>
      </c>
    </row>
    <row r="2531" spans="1:27" x14ac:dyDescent="0.2">
      <c r="A2531" s="5">
        <v>5387</v>
      </c>
      <c r="B2531">
        <v>41927</v>
      </c>
      <c r="C2531" s="3" t="s">
        <v>4362</v>
      </c>
      <c r="D2531" s="3" t="s">
        <v>4363</v>
      </c>
      <c r="E2531" s="3" t="s">
        <v>78</v>
      </c>
      <c r="F2531" s="3" t="s">
        <v>273</v>
      </c>
      <c r="G2531" s="3" t="s">
        <v>100</v>
      </c>
      <c r="H2531" s="3" t="s">
        <v>4157</v>
      </c>
      <c r="I2531" s="3" t="s">
        <v>100</v>
      </c>
      <c r="J2531" s="3" t="s">
        <v>48</v>
      </c>
      <c r="K2531" s="3" t="s">
        <v>101</v>
      </c>
      <c r="L2531" s="3" t="s">
        <v>95</v>
      </c>
      <c r="M2531" t="b">
        <v>1</v>
      </c>
      <c r="N2531" s="3" t="s">
        <v>84</v>
      </c>
      <c r="O2531" s="3" t="s">
        <v>273</v>
      </c>
      <c r="P2531" s="3" t="s">
        <v>868</v>
      </c>
      <c r="Q2531" s="3" t="s">
        <v>116</v>
      </c>
      <c r="R2531" s="3" t="s">
        <v>1665</v>
      </c>
      <c r="S2531" s="3"/>
      <c r="T2531" s="2">
        <v>4024</v>
      </c>
      <c r="U2531" s="3" t="s">
        <v>95</v>
      </c>
      <c r="V2531" s="3"/>
      <c r="W2531" s="3" t="s">
        <v>39</v>
      </c>
      <c r="X2531" s="3" t="s">
        <v>40</v>
      </c>
      <c r="Y2531" s="3"/>
      <c r="Z2531" s="3"/>
      <c r="AA2531" s="3" t="s">
        <v>41</v>
      </c>
    </row>
    <row r="2532" spans="1:27" x14ac:dyDescent="0.2">
      <c r="A2532" s="5">
        <v>5388</v>
      </c>
      <c r="C2532" s="3"/>
      <c r="D2532" s="3" t="s">
        <v>4364</v>
      </c>
      <c r="E2532" s="3" t="s">
        <v>78</v>
      </c>
      <c r="F2532" s="3" t="s">
        <v>273</v>
      </c>
      <c r="G2532" s="3" t="s">
        <v>100</v>
      </c>
      <c r="H2532" s="3" t="s">
        <v>4157</v>
      </c>
      <c r="I2532" s="3" t="s">
        <v>100</v>
      </c>
      <c r="J2532" s="3" t="s">
        <v>48</v>
      </c>
      <c r="K2532" s="3" t="s">
        <v>101</v>
      </c>
      <c r="L2532" s="3" t="s">
        <v>95</v>
      </c>
      <c r="M2532" t="b">
        <v>1</v>
      </c>
      <c r="N2532" s="3" t="s">
        <v>84</v>
      </c>
      <c r="O2532" s="3" t="s">
        <v>273</v>
      </c>
      <c r="P2532" s="3" t="s">
        <v>868</v>
      </c>
      <c r="Q2532" s="3" t="s">
        <v>116</v>
      </c>
      <c r="R2532" s="3" t="s">
        <v>1665</v>
      </c>
      <c r="S2532" s="3"/>
      <c r="T2532" s="2"/>
      <c r="U2532" s="3" t="s">
        <v>95</v>
      </c>
      <c r="V2532" s="3"/>
      <c r="W2532" s="3" t="s">
        <v>39</v>
      </c>
      <c r="X2532" s="3" t="s">
        <v>40</v>
      </c>
      <c r="Y2532" s="3"/>
      <c r="Z2532" s="3"/>
      <c r="AA2532" s="3" t="s">
        <v>41</v>
      </c>
    </row>
    <row r="2533" spans="1:27" x14ac:dyDescent="0.2">
      <c r="A2533" s="5">
        <v>5389</v>
      </c>
      <c r="C2533" s="3"/>
      <c r="D2533" s="3" t="s">
        <v>4365</v>
      </c>
      <c r="E2533" s="3" t="s">
        <v>78</v>
      </c>
      <c r="F2533" s="3" t="s">
        <v>273</v>
      </c>
      <c r="G2533" s="3" t="s">
        <v>100</v>
      </c>
      <c r="H2533" s="3" t="s">
        <v>4157</v>
      </c>
      <c r="I2533" s="3" t="s">
        <v>100</v>
      </c>
      <c r="J2533" s="3" t="s">
        <v>48</v>
      </c>
      <c r="K2533" s="3" t="s">
        <v>101</v>
      </c>
      <c r="L2533" s="3" t="s">
        <v>95</v>
      </c>
      <c r="M2533" t="b">
        <v>1</v>
      </c>
      <c r="N2533" s="3" t="s">
        <v>84</v>
      </c>
      <c r="O2533" s="3" t="s">
        <v>273</v>
      </c>
      <c r="P2533" s="3" t="s">
        <v>868</v>
      </c>
      <c r="Q2533" s="3" t="s">
        <v>116</v>
      </c>
      <c r="R2533" s="3" t="s">
        <v>1665</v>
      </c>
      <c r="S2533" s="3"/>
      <c r="T2533" s="2"/>
      <c r="U2533" s="3" t="s">
        <v>95</v>
      </c>
      <c r="V2533" s="3"/>
      <c r="W2533" s="3" t="s">
        <v>39</v>
      </c>
      <c r="X2533" s="3" t="s">
        <v>40</v>
      </c>
      <c r="Y2533" s="3"/>
      <c r="Z2533" s="3"/>
      <c r="AA2533" s="3" t="s">
        <v>41</v>
      </c>
    </row>
    <row r="2534" spans="1:27" x14ac:dyDescent="0.2">
      <c r="A2534" s="5">
        <v>5390</v>
      </c>
      <c r="C2534" s="3" t="s">
        <v>4366</v>
      </c>
      <c r="D2534" s="3" t="s">
        <v>4367</v>
      </c>
      <c r="E2534" s="3" t="s">
        <v>78</v>
      </c>
      <c r="F2534" s="3" t="s">
        <v>273</v>
      </c>
      <c r="G2534" s="3" t="s">
        <v>100</v>
      </c>
      <c r="H2534" s="3" t="s">
        <v>4157</v>
      </c>
      <c r="I2534" s="3" t="s">
        <v>100</v>
      </c>
      <c r="J2534" s="3" t="s">
        <v>48</v>
      </c>
      <c r="K2534" s="3" t="s">
        <v>101</v>
      </c>
      <c r="L2534" s="3" t="s">
        <v>95</v>
      </c>
      <c r="M2534" t="b">
        <v>1</v>
      </c>
      <c r="N2534" s="3" t="s">
        <v>84</v>
      </c>
      <c r="O2534" s="3" t="s">
        <v>273</v>
      </c>
      <c r="P2534" s="3" t="s">
        <v>868</v>
      </c>
      <c r="Q2534" s="3" t="s">
        <v>116</v>
      </c>
      <c r="R2534" s="3" t="s">
        <v>1665</v>
      </c>
      <c r="S2534" s="3"/>
      <c r="T2534" s="2"/>
      <c r="U2534" s="3" t="s">
        <v>95</v>
      </c>
      <c r="V2534" s="3"/>
      <c r="W2534" s="3" t="s">
        <v>39</v>
      </c>
      <c r="X2534" s="3" t="s">
        <v>40</v>
      </c>
      <c r="Y2534" s="3"/>
      <c r="Z2534" s="3"/>
      <c r="AA2534" s="3" t="s">
        <v>41</v>
      </c>
    </row>
    <row r="2535" spans="1:27" x14ac:dyDescent="0.2">
      <c r="A2535" s="5">
        <v>5391</v>
      </c>
      <c r="C2535" s="3"/>
      <c r="D2535" s="3" t="s">
        <v>4368</v>
      </c>
      <c r="E2535" s="3" t="s">
        <v>78</v>
      </c>
      <c r="F2535" s="3" t="s">
        <v>273</v>
      </c>
      <c r="G2535" s="3" t="s">
        <v>100</v>
      </c>
      <c r="H2535" s="3" t="s">
        <v>4157</v>
      </c>
      <c r="I2535" s="3" t="s">
        <v>100</v>
      </c>
      <c r="J2535" s="3" t="s">
        <v>48</v>
      </c>
      <c r="K2535" s="3" t="s">
        <v>101</v>
      </c>
      <c r="L2535" s="3" t="s">
        <v>95</v>
      </c>
      <c r="M2535" t="b">
        <v>1</v>
      </c>
      <c r="N2535" s="3" t="s">
        <v>84</v>
      </c>
      <c r="O2535" s="3" t="s">
        <v>273</v>
      </c>
      <c r="P2535" s="3" t="s">
        <v>868</v>
      </c>
      <c r="Q2535" s="3" t="s">
        <v>116</v>
      </c>
      <c r="R2535" s="3" t="s">
        <v>1665</v>
      </c>
      <c r="S2535" s="3"/>
      <c r="T2535" s="2"/>
      <c r="U2535" s="3" t="s">
        <v>95</v>
      </c>
      <c r="V2535" s="3"/>
      <c r="W2535" s="3" t="s">
        <v>39</v>
      </c>
      <c r="X2535" s="3" t="s">
        <v>40</v>
      </c>
      <c r="Y2535" s="3"/>
      <c r="Z2535" s="3"/>
      <c r="AA2535" s="3" t="s">
        <v>41</v>
      </c>
    </row>
    <row r="2536" spans="1:27" x14ac:dyDescent="0.2">
      <c r="A2536" s="5">
        <v>5392</v>
      </c>
      <c r="C2536" s="3" t="s">
        <v>4369</v>
      </c>
      <c r="D2536" s="3" t="s">
        <v>4370</v>
      </c>
      <c r="E2536" s="3" t="s">
        <v>240</v>
      </c>
      <c r="F2536" s="3" t="s">
        <v>3601</v>
      </c>
      <c r="G2536" s="3" t="s">
        <v>242</v>
      </c>
      <c r="H2536" s="3" t="s">
        <v>4157</v>
      </c>
      <c r="I2536" s="3" t="s">
        <v>242</v>
      </c>
      <c r="J2536" s="3" t="s">
        <v>48</v>
      </c>
      <c r="K2536" s="3" t="s">
        <v>243</v>
      </c>
      <c r="L2536" s="3" t="s">
        <v>244</v>
      </c>
      <c r="M2536" t="b">
        <v>1</v>
      </c>
      <c r="N2536" s="3" t="s">
        <v>139</v>
      </c>
      <c r="O2536" s="3" t="s">
        <v>3601</v>
      </c>
      <c r="P2536" s="3" t="s">
        <v>3601</v>
      </c>
      <c r="Q2536" s="3" t="s">
        <v>116</v>
      </c>
      <c r="R2536" s="3" t="s">
        <v>116</v>
      </c>
      <c r="S2536" s="3"/>
      <c r="T2536" s="2"/>
      <c r="U2536" s="3" t="s">
        <v>244</v>
      </c>
      <c r="V2536" s="3"/>
      <c r="W2536" s="3" t="s">
        <v>39</v>
      </c>
      <c r="X2536" s="3" t="s">
        <v>40</v>
      </c>
      <c r="Y2536" s="3"/>
      <c r="Z2536" s="3"/>
      <c r="AA2536" s="3" t="s">
        <v>41</v>
      </c>
    </row>
    <row r="2537" spans="1:27" x14ac:dyDescent="0.2">
      <c r="A2537" s="5">
        <v>5393</v>
      </c>
      <c r="C2537" s="3" t="s">
        <v>4371</v>
      </c>
      <c r="D2537" s="3" t="s">
        <v>4372</v>
      </c>
      <c r="E2537" s="3" t="s">
        <v>240</v>
      </c>
      <c r="F2537" s="3" t="s">
        <v>3601</v>
      </c>
      <c r="G2537" s="3" t="s">
        <v>242</v>
      </c>
      <c r="H2537" s="3" t="s">
        <v>4157</v>
      </c>
      <c r="I2537" s="3" t="s">
        <v>242</v>
      </c>
      <c r="J2537" s="3" t="s">
        <v>48</v>
      </c>
      <c r="K2537" s="3" t="s">
        <v>243</v>
      </c>
      <c r="L2537" s="3" t="s">
        <v>244</v>
      </c>
      <c r="M2537" t="b">
        <v>1</v>
      </c>
      <c r="N2537" s="3" t="s">
        <v>139</v>
      </c>
      <c r="O2537" s="3" t="s">
        <v>3601</v>
      </c>
      <c r="P2537" s="3" t="s">
        <v>3601</v>
      </c>
      <c r="Q2537" s="3" t="s">
        <v>116</v>
      </c>
      <c r="R2537" s="3" t="s">
        <v>116</v>
      </c>
      <c r="S2537" s="3"/>
      <c r="T2537" s="2"/>
      <c r="U2537" s="3" t="s">
        <v>244</v>
      </c>
      <c r="V2537" s="3"/>
      <c r="W2537" s="3" t="s">
        <v>39</v>
      </c>
      <c r="X2537" s="3" t="s">
        <v>40</v>
      </c>
      <c r="Y2537" s="3"/>
      <c r="Z2537" s="3"/>
      <c r="AA2537" s="3" t="s">
        <v>41</v>
      </c>
    </row>
    <row r="2538" spans="1:27" x14ac:dyDescent="0.2">
      <c r="A2538" s="5">
        <v>5394</v>
      </c>
      <c r="B2538">
        <v>42193</v>
      </c>
      <c r="C2538" s="3" t="s">
        <v>4373</v>
      </c>
      <c r="D2538" s="3" t="s">
        <v>4374</v>
      </c>
      <c r="E2538" s="3" t="s">
        <v>240</v>
      </c>
      <c r="F2538" s="3" t="s">
        <v>241</v>
      </c>
      <c r="G2538" s="3" t="s">
        <v>255</v>
      </c>
      <c r="H2538" s="3" t="s">
        <v>4157</v>
      </c>
      <c r="I2538" s="3" t="s">
        <v>257</v>
      </c>
      <c r="J2538" s="3" t="s">
        <v>48</v>
      </c>
      <c r="K2538" s="3" t="s">
        <v>258</v>
      </c>
      <c r="L2538" s="3" t="s">
        <v>244</v>
      </c>
      <c r="M2538" t="b">
        <v>1</v>
      </c>
      <c r="N2538" s="3" t="s">
        <v>139</v>
      </c>
      <c r="O2538" s="3" t="s">
        <v>241</v>
      </c>
      <c r="P2538" s="3" t="s">
        <v>241</v>
      </c>
      <c r="Q2538" s="3" t="s">
        <v>36</v>
      </c>
      <c r="R2538" s="3" t="s">
        <v>54</v>
      </c>
      <c r="S2538" s="3"/>
      <c r="T2538" s="2">
        <v>8011</v>
      </c>
      <c r="U2538" s="3" t="s">
        <v>244</v>
      </c>
      <c r="V2538" s="3"/>
      <c r="W2538" s="3" t="s">
        <v>39</v>
      </c>
      <c r="X2538" s="3" t="s">
        <v>40</v>
      </c>
      <c r="Y2538" s="3"/>
      <c r="Z2538" s="3"/>
      <c r="AA2538" s="3" t="s">
        <v>316</v>
      </c>
    </row>
    <row r="2539" spans="1:27" x14ac:dyDescent="0.2">
      <c r="A2539" s="5">
        <v>5395</v>
      </c>
      <c r="C2539" s="3" t="s">
        <v>4375</v>
      </c>
      <c r="D2539" s="3" t="s">
        <v>4376</v>
      </c>
      <c r="E2539" s="3" t="s">
        <v>240</v>
      </c>
      <c r="F2539" s="3" t="s">
        <v>241</v>
      </c>
      <c r="G2539" s="3" t="s">
        <v>255</v>
      </c>
      <c r="H2539" s="3" t="s">
        <v>4157</v>
      </c>
      <c r="I2539" s="3" t="s">
        <v>257</v>
      </c>
      <c r="J2539" s="3" t="s">
        <v>48</v>
      </c>
      <c r="K2539" s="3" t="s">
        <v>258</v>
      </c>
      <c r="L2539" s="3" t="s">
        <v>244</v>
      </c>
      <c r="M2539" t="b">
        <v>1</v>
      </c>
      <c r="N2539" s="3" t="s">
        <v>139</v>
      </c>
      <c r="O2539" s="3" t="s">
        <v>241</v>
      </c>
      <c r="P2539" s="3" t="s">
        <v>241</v>
      </c>
      <c r="Q2539" s="3" t="s">
        <v>36</v>
      </c>
      <c r="R2539" s="3" t="s">
        <v>54</v>
      </c>
      <c r="S2539" s="3"/>
      <c r="T2539" s="2"/>
      <c r="U2539" s="3" t="s">
        <v>244</v>
      </c>
      <c r="V2539" s="3"/>
      <c r="W2539" s="3" t="s">
        <v>39</v>
      </c>
      <c r="X2539" s="3" t="s">
        <v>40</v>
      </c>
      <c r="Y2539" s="3"/>
      <c r="Z2539" s="3"/>
      <c r="AA2539" s="3" t="s">
        <v>41</v>
      </c>
    </row>
    <row r="2540" spans="1:27" x14ac:dyDescent="0.2">
      <c r="A2540" s="5">
        <v>5396</v>
      </c>
      <c r="C2540" s="3" t="s">
        <v>4377</v>
      </c>
      <c r="D2540" s="3" t="s">
        <v>4378</v>
      </c>
      <c r="E2540" s="3" t="s">
        <v>240</v>
      </c>
      <c r="F2540" s="3" t="s">
        <v>241</v>
      </c>
      <c r="G2540" s="3" t="s">
        <v>261</v>
      </c>
      <c r="H2540" s="3" t="s">
        <v>4157</v>
      </c>
      <c r="I2540" s="3" t="s">
        <v>262</v>
      </c>
      <c r="J2540" s="3" t="s">
        <v>48</v>
      </c>
      <c r="K2540" s="3" t="s">
        <v>258</v>
      </c>
      <c r="L2540" s="3" t="s">
        <v>244</v>
      </c>
      <c r="M2540" t="b">
        <v>0</v>
      </c>
      <c r="N2540" s="3" t="s">
        <v>139</v>
      </c>
      <c r="O2540" s="3" t="s">
        <v>241</v>
      </c>
      <c r="P2540" s="3" t="s">
        <v>241</v>
      </c>
      <c r="Q2540" s="3" t="s">
        <v>36</v>
      </c>
      <c r="R2540" s="3" t="s">
        <v>54</v>
      </c>
      <c r="S2540" s="3"/>
      <c r="T2540" s="2"/>
      <c r="U2540" s="3" t="s">
        <v>244</v>
      </c>
      <c r="V2540" s="3"/>
      <c r="W2540" s="3" t="s">
        <v>39</v>
      </c>
      <c r="X2540" s="3" t="s">
        <v>40</v>
      </c>
      <c r="Y2540" s="3"/>
      <c r="Z2540" s="3"/>
      <c r="AA2540" s="3" t="s">
        <v>41</v>
      </c>
    </row>
    <row r="2541" spans="1:27" x14ac:dyDescent="0.2">
      <c r="A2541" s="5">
        <v>5397</v>
      </c>
      <c r="B2541">
        <v>43584</v>
      </c>
      <c r="C2541" s="3" t="s">
        <v>4379</v>
      </c>
      <c r="D2541" s="3" t="s">
        <v>4380</v>
      </c>
      <c r="E2541" s="3" t="s">
        <v>867</v>
      </c>
      <c r="F2541" s="3" t="s">
        <v>868</v>
      </c>
      <c r="G2541" s="3" t="s">
        <v>201</v>
      </c>
      <c r="H2541" s="3" t="s">
        <v>4157</v>
      </c>
      <c r="I2541" s="3" t="s">
        <v>201</v>
      </c>
      <c r="J2541" s="3" t="s">
        <v>48</v>
      </c>
      <c r="K2541" s="3" t="s">
        <v>202</v>
      </c>
      <c r="L2541" s="3" t="s">
        <v>50</v>
      </c>
      <c r="M2541" t="b">
        <v>1</v>
      </c>
      <c r="N2541" s="3" t="s">
        <v>73</v>
      </c>
      <c r="O2541" s="3" t="s">
        <v>868</v>
      </c>
      <c r="P2541" s="3" t="s">
        <v>868</v>
      </c>
      <c r="Q2541" s="3" t="s">
        <v>116</v>
      </c>
      <c r="R2541" s="3" t="s">
        <v>116</v>
      </c>
      <c r="S2541" s="3"/>
      <c r="T2541" s="2"/>
      <c r="U2541" s="3" t="s">
        <v>50</v>
      </c>
      <c r="V2541" s="3"/>
      <c r="W2541" s="3" t="s">
        <v>39</v>
      </c>
      <c r="X2541" s="3" t="s">
        <v>40</v>
      </c>
      <c r="Y2541" s="3"/>
      <c r="Z2541" s="3"/>
      <c r="AA2541" s="3" t="s">
        <v>41</v>
      </c>
    </row>
    <row r="2542" spans="1:27" x14ac:dyDescent="0.2">
      <c r="A2542" s="5">
        <v>5398</v>
      </c>
      <c r="B2542">
        <v>43230</v>
      </c>
      <c r="C2542" s="3" t="s">
        <v>4381</v>
      </c>
      <c r="D2542" s="3" t="s">
        <v>4382</v>
      </c>
      <c r="E2542" s="3" t="s">
        <v>867</v>
      </c>
      <c r="F2542" s="3" t="s">
        <v>868</v>
      </c>
      <c r="G2542" s="3" t="s">
        <v>201</v>
      </c>
      <c r="H2542" s="3" t="s">
        <v>4157</v>
      </c>
      <c r="I2542" s="3" t="s">
        <v>201</v>
      </c>
      <c r="J2542" s="3" t="s">
        <v>48</v>
      </c>
      <c r="K2542" s="3" t="s">
        <v>202</v>
      </c>
      <c r="L2542" s="3" t="s">
        <v>50</v>
      </c>
      <c r="M2542" t="b">
        <v>1</v>
      </c>
      <c r="N2542" s="3" t="s">
        <v>73</v>
      </c>
      <c r="O2542" s="3" t="s">
        <v>868</v>
      </c>
      <c r="P2542" s="3" t="s">
        <v>868</v>
      </c>
      <c r="Q2542" s="3" t="s">
        <v>116</v>
      </c>
      <c r="R2542" s="3" t="s">
        <v>116</v>
      </c>
      <c r="S2542" s="3"/>
      <c r="T2542" s="2"/>
      <c r="U2542" s="3" t="s">
        <v>50</v>
      </c>
      <c r="V2542" s="3"/>
      <c r="W2542" s="3" t="s">
        <v>39</v>
      </c>
      <c r="X2542" s="3" t="s">
        <v>40</v>
      </c>
      <c r="Y2542" s="3"/>
      <c r="Z2542" s="3"/>
      <c r="AA2542" s="3" t="s">
        <v>316</v>
      </c>
    </row>
    <row r="2543" spans="1:27" x14ac:dyDescent="0.2">
      <c r="A2543" s="5">
        <v>5399</v>
      </c>
      <c r="B2543">
        <v>42607</v>
      </c>
      <c r="C2543" s="3"/>
      <c r="D2543" s="3" t="s">
        <v>4383</v>
      </c>
      <c r="E2543" s="3" t="s">
        <v>867</v>
      </c>
      <c r="F2543" s="3" t="s">
        <v>868</v>
      </c>
      <c r="G2543" s="3" t="s">
        <v>201</v>
      </c>
      <c r="H2543" s="3" t="s">
        <v>4157</v>
      </c>
      <c r="I2543" s="3" t="s">
        <v>201</v>
      </c>
      <c r="J2543" s="3" t="s">
        <v>48</v>
      </c>
      <c r="K2543" s="3" t="s">
        <v>202</v>
      </c>
      <c r="L2543" s="3" t="s">
        <v>50</v>
      </c>
      <c r="M2543" t="b">
        <v>1</v>
      </c>
      <c r="N2543" s="3" t="s">
        <v>73</v>
      </c>
      <c r="O2543" s="3" t="s">
        <v>868</v>
      </c>
      <c r="P2543" s="3" t="s">
        <v>868</v>
      </c>
      <c r="Q2543" s="3" t="s">
        <v>116</v>
      </c>
      <c r="R2543" s="3" t="s">
        <v>116</v>
      </c>
      <c r="S2543" s="3"/>
      <c r="T2543" s="2">
        <v>2016</v>
      </c>
      <c r="U2543" s="3" t="s">
        <v>50</v>
      </c>
      <c r="V2543" s="3"/>
      <c r="W2543" s="3" t="s">
        <v>39</v>
      </c>
      <c r="X2543" s="3" t="s">
        <v>40</v>
      </c>
      <c r="Y2543" s="3"/>
      <c r="Z2543" s="3"/>
      <c r="AA2543" s="3" t="s">
        <v>41</v>
      </c>
    </row>
    <row r="2544" spans="1:27" x14ac:dyDescent="0.2">
      <c r="A2544" s="5">
        <v>5400</v>
      </c>
      <c r="C2544" s="3" t="s">
        <v>4384</v>
      </c>
      <c r="D2544" s="3" t="s">
        <v>4385</v>
      </c>
      <c r="E2544" s="3" t="s">
        <v>867</v>
      </c>
      <c r="F2544" s="3" t="s">
        <v>868</v>
      </c>
      <c r="G2544" s="3" t="s">
        <v>47</v>
      </c>
      <c r="H2544" s="3" t="s">
        <v>4157</v>
      </c>
      <c r="I2544" s="3" t="s">
        <v>47</v>
      </c>
      <c r="J2544" s="3" t="s">
        <v>48</v>
      </c>
      <c r="K2544" s="3" t="s">
        <v>49</v>
      </c>
      <c r="L2544" s="3" t="s">
        <v>50</v>
      </c>
      <c r="M2544" t="b">
        <v>1</v>
      </c>
      <c r="N2544" s="3" t="s">
        <v>73</v>
      </c>
      <c r="O2544" s="3" t="s">
        <v>868</v>
      </c>
      <c r="P2544" s="3" t="s">
        <v>868</v>
      </c>
      <c r="Q2544" s="3" t="s">
        <v>116</v>
      </c>
      <c r="R2544" s="3" t="s">
        <v>116</v>
      </c>
      <c r="S2544" s="3"/>
      <c r="T2544" s="2"/>
      <c r="U2544" s="3" t="s">
        <v>50</v>
      </c>
      <c r="V2544" s="3"/>
      <c r="W2544" s="3" t="s">
        <v>39</v>
      </c>
      <c r="X2544" s="3" t="s">
        <v>40</v>
      </c>
      <c r="Y2544" s="3"/>
      <c r="Z2544" s="3"/>
      <c r="AA2544" s="3" t="s">
        <v>41</v>
      </c>
    </row>
    <row r="2545" spans="1:27" x14ac:dyDescent="0.2">
      <c r="A2545" s="5">
        <v>5401</v>
      </c>
      <c r="B2545">
        <v>43304</v>
      </c>
      <c r="C2545" s="3" t="s">
        <v>4386</v>
      </c>
      <c r="D2545" s="3" t="s">
        <v>4387</v>
      </c>
      <c r="E2545" s="3" t="s">
        <v>867</v>
      </c>
      <c r="F2545" s="3" t="s">
        <v>868</v>
      </c>
      <c r="G2545" s="3" t="s">
        <v>47</v>
      </c>
      <c r="H2545" s="3" t="s">
        <v>4157</v>
      </c>
      <c r="I2545" s="3" t="s">
        <v>47</v>
      </c>
      <c r="J2545" s="3" t="s">
        <v>48</v>
      </c>
      <c r="K2545" s="3" t="s">
        <v>49</v>
      </c>
      <c r="L2545" s="3" t="s">
        <v>50</v>
      </c>
      <c r="M2545" t="b">
        <v>1</v>
      </c>
      <c r="N2545" s="3" t="s">
        <v>73</v>
      </c>
      <c r="O2545" s="3" t="s">
        <v>868</v>
      </c>
      <c r="P2545" s="3" t="s">
        <v>868</v>
      </c>
      <c r="Q2545" s="3" t="s">
        <v>116</v>
      </c>
      <c r="R2545" s="3" t="s">
        <v>116</v>
      </c>
      <c r="S2545" s="3"/>
      <c r="T2545" s="2"/>
      <c r="U2545" s="3" t="s">
        <v>50</v>
      </c>
      <c r="V2545" s="3"/>
      <c r="W2545" s="3" t="s">
        <v>39</v>
      </c>
      <c r="X2545" s="3" t="s">
        <v>40</v>
      </c>
      <c r="Y2545" s="3"/>
      <c r="Z2545" s="3"/>
      <c r="AA2545" s="3" t="s">
        <v>41</v>
      </c>
    </row>
    <row r="2546" spans="1:27" x14ac:dyDescent="0.2">
      <c r="A2546" s="5">
        <v>5402</v>
      </c>
      <c r="C2546" s="3" t="s">
        <v>4388</v>
      </c>
      <c r="D2546" s="3" t="s">
        <v>4389</v>
      </c>
      <c r="E2546" s="3" t="s">
        <v>867</v>
      </c>
      <c r="F2546" s="3" t="s">
        <v>868</v>
      </c>
      <c r="G2546" s="3" t="s">
        <v>47</v>
      </c>
      <c r="H2546" s="3" t="s">
        <v>4157</v>
      </c>
      <c r="I2546" s="3" t="s">
        <v>47</v>
      </c>
      <c r="J2546" s="3" t="s">
        <v>48</v>
      </c>
      <c r="K2546" s="3" t="s">
        <v>49</v>
      </c>
      <c r="L2546" s="3" t="s">
        <v>50</v>
      </c>
      <c r="M2546" t="b">
        <v>1</v>
      </c>
      <c r="N2546" s="3" t="s">
        <v>73</v>
      </c>
      <c r="O2546" s="3" t="s">
        <v>868</v>
      </c>
      <c r="P2546" s="3" t="s">
        <v>868</v>
      </c>
      <c r="Q2546" s="3" t="s">
        <v>116</v>
      </c>
      <c r="R2546" s="3" t="s">
        <v>116</v>
      </c>
      <c r="S2546" s="3"/>
      <c r="T2546" s="2"/>
      <c r="U2546" s="3" t="s">
        <v>50</v>
      </c>
      <c r="V2546" s="3"/>
      <c r="W2546" s="3" t="s">
        <v>39</v>
      </c>
      <c r="X2546" s="3" t="s">
        <v>40</v>
      </c>
      <c r="Y2546" s="3"/>
      <c r="Z2546" s="3"/>
      <c r="AA2546" s="3" t="s">
        <v>41</v>
      </c>
    </row>
    <row r="2547" spans="1:27" x14ac:dyDescent="0.2">
      <c r="A2547" s="5">
        <v>5403</v>
      </c>
      <c r="B2547">
        <v>43229</v>
      </c>
      <c r="C2547" s="3" t="s">
        <v>4390</v>
      </c>
      <c r="D2547" s="3" t="s">
        <v>4391</v>
      </c>
      <c r="E2547" s="3" t="s">
        <v>867</v>
      </c>
      <c r="F2547" s="3" t="s">
        <v>868</v>
      </c>
      <c r="G2547" s="3" t="s">
        <v>47</v>
      </c>
      <c r="H2547" s="3" t="s">
        <v>4157</v>
      </c>
      <c r="I2547" s="3" t="s">
        <v>47</v>
      </c>
      <c r="J2547" s="3" t="s">
        <v>48</v>
      </c>
      <c r="K2547" s="3" t="s">
        <v>49</v>
      </c>
      <c r="L2547" s="3" t="s">
        <v>50</v>
      </c>
      <c r="M2547" t="b">
        <v>1</v>
      </c>
      <c r="N2547" s="3" t="s">
        <v>73</v>
      </c>
      <c r="O2547" s="3" t="s">
        <v>868</v>
      </c>
      <c r="P2547" s="3" t="s">
        <v>868</v>
      </c>
      <c r="Q2547" s="3" t="s">
        <v>116</v>
      </c>
      <c r="R2547" s="3" t="s">
        <v>116</v>
      </c>
      <c r="S2547" s="3"/>
      <c r="T2547" s="2"/>
      <c r="U2547" s="3" t="s">
        <v>50</v>
      </c>
      <c r="V2547" s="3"/>
      <c r="W2547" s="3" t="s">
        <v>39</v>
      </c>
      <c r="X2547" s="3" t="s">
        <v>40</v>
      </c>
      <c r="Y2547" s="3"/>
      <c r="Z2547" s="3"/>
      <c r="AA2547" s="3" t="s">
        <v>41</v>
      </c>
    </row>
    <row r="2548" spans="1:27" x14ac:dyDescent="0.2">
      <c r="A2548" s="5">
        <v>5404</v>
      </c>
      <c r="B2548">
        <v>42622</v>
      </c>
      <c r="C2548" s="3"/>
      <c r="D2548" s="3" t="s">
        <v>4392</v>
      </c>
      <c r="E2548" s="3" t="s">
        <v>867</v>
      </c>
      <c r="F2548" s="3" t="s">
        <v>868</v>
      </c>
      <c r="G2548" s="3" t="s">
        <v>47</v>
      </c>
      <c r="H2548" s="3" t="s">
        <v>4157</v>
      </c>
      <c r="I2548" s="3" t="s">
        <v>47</v>
      </c>
      <c r="J2548" s="3" t="s">
        <v>48</v>
      </c>
      <c r="K2548" s="3" t="s">
        <v>49</v>
      </c>
      <c r="L2548" s="3" t="s">
        <v>50</v>
      </c>
      <c r="M2548" t="b">
        <v>1</v>
      </c>
      <c r="N2548" s="3" t="s">
        <v>73</v>
      </c>
      <c r="O2548" s="3" t="s">
        <v>868</v>
      </c>
      <c r="P2548" s="3" t="s">
        <v>868</v>
      </c>
      <c r="Q2548" s="3" t="s">
        <v>116</v>
      </c>
      <c r="R2548" s="3" t="s">
        <v>116</v>
      </c>
      <c r="S2548" s="3"/>
      <c r="T2548" s="2">
        <v>2000</v>
      </c>
      <c r="U2548" s="3" t="s">
        <v>50</v>
      </c>
      <c r="V2548" s="3"/>
      <c r="W2548" s="3" t="s">
        <v>39</v>
      </c>
      <c r="X2548" s="3" t="s">
        <v>40</v>
      </c>
      <c r="Y2548" s="3"/>
      <c r="Z2548" s="3"/>
      <c r="AA2548" s="3" t="s">
        <v>41</v>
      </c>
    </row>
    <row r="2549" spans="1:27" x14ac:dyDescent="0.2">
      <c r="A2549" s="5">
        <v>5405</v>
      </c>
      <c r="B2549">
        <v>42621</v>
      </c>
      <c r="C2549" s="3"/>
      <c r="D2549" s="3" t="s">
        <v>4393</v>
      </c>
      <c r="E2549" s="3" t="s">
        <v>867</v>
      </c>
      <c r="F2549" s="3" t="s">
        <v>868</v>
      </c>
      <c r="G2549" s="3" t="s">
        <v>47</v>
      </c>
      <c r="H2549" s="3" t="s">
        <v>4157</v>
      </c>
      <c r="I2549" s="3" t="s">
        <v>47</v>
      </c>
      <c r="J2549" s="3" t="s">
        <v>48</v>
      </c>
      <c r="K2549" s="3" t="s">
        <v>49</v>
      </c>
      <c r="L2549" s="3" t="s">
        <v>50</v>
      </c>
      <c r="M2549" t="b">
        <v>1</v>
      </c>
      <c r="N2549" s="3" t="s">
        <v>73</v>
      </c>
      <c r="O2549" s="3" t="s">
        <v>868</v>
      </c>
      <c r="P2549" s="3" t="s">
        <v>868</v>
      </c>
      <c r="Q2549" s="3" t="s">
        <v>116</v>
      </c>
      <c r="R2549" s="3" t="s">
        <v>116</v>
      </c>
      <c r="S2549" s="3"/>
      <c r="T2549" s="2">
        <v>2000</v>
      </c>
      <c r="U2549" s="3" t="s">
        <v>50</v>
      </c>
      <c r="V2549" s="3"/>
      <c r="W2549" s="3" t="s">
        <v>39</v>
      </c>
      <c r="X2549" s="3" t="s">
        <v>40</v>
      </c>
      <c r="Y2549" s="3"/>
      <c r="Z2549" s="3"/>
      <c r="AA2549" s="3" t="s">
        <v>41</v>
      </c>
    </row>
    <row r="2550" spans="1:27" x14ac:dyDescent="0.2">
      <c r="A2550" s="5">
        <v>5406</v>
      </c>
      <c r="B2550">
        <v>42725</v>
      </c>
      <c r="C2550" s="3"/>
      <c r="D2550" s="3" t="s">
        <v>4394</v>
      </c>
      <c r="E2550" s="3" t="s">
        <v>867</v>
      </c>
      <c r="F2550" s="3" t="s">
        <v>868</v>
      </c>
      <c r="G2550" s="3" t="s">
        <v>47</v>
      </c>
      <c r="H2550" s="3" t="s">
        <v>4157</v>
      </c>
      <c r="I2550" s="3" t="s">
        <v>47</v>
      </c>
      <c r="J2550" s="3" t="s">
        <v>48</v>
      </c>
      <c r="K2550" s="3" t="s">
        <v>49</v>
      </c>
      <c r="L2550" s="3" t="s">
        <v>50</v>
      </c>
      <c r="M2550" t="b">
        <v>1</v>
      </c>
      <c r="N2550" s="3" t="s">
        <v>73</v>
      </c>
      <c r="O2550" s="3" t="s">
        <v>868</v>
      </c>
      <c r="P2550" s="3" t="s">
        <v>868</v>
      </c>
      <c r="Q2550" s="3" t="s">
        <v>116</v>
      </c>
      <c r="R2550" s="3" t="s">
        <v>116</v>
      </c>
      <c r="S2550" s="3"/>
      <c r="T2550" s="2">
        <v>2000</v>
      </c>
      <c r="U2550" s="3" t="s">
        <v>50</v>
      </c>
      <c r="V2550" s="3"/>
      <c r="W2550" s="3" t="s">
        <v>39</v>
      </c>
      <c r="X2550" s="3" t="s">
        <v>40</v>
      </c>
      <c r="Y2550" s="3"/>
      <c r="Z2550" s="3"/>
      <c r="AA2550" s="3" t="s">
        <v>41</v>
      </c>
    </row>
    <row r="2551" spans="1:27" x14ac:dyDescent="0.2">
      <c r="A2551" s="5">
        <v>5407</v>
      </c>
      <c r="B2551">
        <v>42571</v>
      </c>
      <c r="C2551" s="3"/>
      <c r="D2551" s="3" t="s">
        <v>4395</v>
      </c>
      <c r="E2551" s="3" t="s">
        <v>867</v>
      </c>
      <c r="F2551" s="3" t="s">
        <v>868</v>
      </c>
      <c r="G2551" s="3" t="s">
        <v>47</v>
      </c>
      <c r="H2551" s="3" t="s">
        <v>4157</v>
      </c>
      <c r="I2551" s="3" t="s">
        <v>47</v>
      </c>
      <c r="J2551" s="3" t="s">
        <v>48</v>
      </c>
      <c r="K2551" s="3" t="s">
        <v>49</v>
      </c>
      <c r="L2551" s="3" t="s">
        <v>50</v>
      </c>
      <c r="M2551" t="b">
        <v>1</v>
      </c>
      <c r="N2551" s="3" t="s">
        <v>73</v>
      </c>
      <c r="O2551" s="3" t="s">
        <v>868</v>
      </c>
      <c r="P2551" s="3" t="s">
        <v>868</v>
      </c>
      <c r="Q2551" s="3" t="s">
        <v>116</v>
      </c>
      <c r="R2551" s="3" t="s">
        <v>116</v>
      </c>
      <c r="S2551" s="3"/>
      <c r="T2551" s="2">
        <v>2000</v>
      </c>
      <c r="U2551" s="3" t="s">
        <v>50</v>
      </c>
      <c r="V2551" s="3"/>
      <c r="W2551" s="3" t="s">
        <v>39</v>
      </c>
      <c r="X2551" s="3" t="s">
        <v>40</v>
      </c>
      <c r="Y2551" s="3"/>
      <c r="Z2551" s="3"/>
      <c r="AA2551" s="3" t="s">
        <v>41</v>
      </c>
    </row>
    <row r="2552" spans="1:27" x14ac:dyDescent="0.2">
      <c r="A2552" s="5">
        <v>5409</v>
      </c>
      <c r="B2552">
        <v>43193</v>
      </c>
      <c r="C2552" s="3" t="s">
        <v>4396</v>
      </c>
      <c r="D2552" s="3" t="s">
        <v>4397</v>
      </c>
      <c r="E2552" s="3" t="s">
        <v>57</v>
      </c>
      <c r="F2552" s="3" t="s">
        <v>58</v>
      </c>
      <c r="G2552" s="3" t="s">
        <v>57</v>
      </c>
      <c r="H2552" s="3" t="s">
        <v>60</v>
      </c>
      <c r="I2552" s="3" t="s">
        <v>57</v>
      </c>
      <c r="J2552" s="3" t="s">
        <v>31</v>
      </c>
      <c r="K2552" s="3" t="s">
        <v>34</v>
      </c>
      <c r="L2552" s="3" t="s">
        <v>31</v>
      </c>
      <c r="M2552" t="b">
        <v>1</v>
      </c>
      <c r="N2552" s="3" t="s">
        <v>35</v>
      </c>
      <c r="O2552" s="3" t="s">
        <v>58</v>
      </c>
      <c r="P2552" s="3" t="s">
        <v>61</v>
      </c>
      <c r="Q2552" s="3" t="s">
        <v>62</v>
      </c>
      <c r="R2552" s="3" t="s">
        <v>63</v>
      </c>
      <c r="S2552" s="3" t="s">
        <v>4106</v>
      </c>
      <c r="T2552" s="2">
        <v>2072</v>
      </c>
      <c r="U2552" s="3" t="s">
        <v>31</v>
      </c>
      <c r="V2552" s="3" t="s">
        <v>1941</v>
      </c>
      <c r="W2552" s="3" t="s">
        <v>39</v>
      </c>
      <c r="X2552" s="3" t="s">
        <v>40</v>
      </c>
      <c r="Y2552" s="3" t="s">
        <v>1942</v>
      </c>
      <c r="Z2552" s="3"/>
      <c r="AA2552" s="3" t="s">
        <v>316</v>
      </c>
    </row>
    <row r="2553" spans="1:27" x14ac:dyDescent="0.2">
      <c r="A2553" s="5">
        <v>5410</v>
      </c>
      <c r="B2553">
        <v>41742</v>
      </c>
      <c r="C2553" s="3"/>
      <c r="D2553" s="3" t="s">
        <v>4398</v>
      </c>
      <c r="E2553" s="3" t="s">
        <v>174</v>
      </c>
      <c r="F2553" s="3" t="s">
        <v>881</v>
      </c>
      <c r="G2553" s="3" t="s">
        <v>80</v>
      </c>
      <c r="H2553" s="3" t="s">
        <v>32</v>
      </c>
      <c r="I2553" s="3" t="s">
        <v>80</v>
      </c>
      <c r="J2553" s="3" t="s">
        <v>81</v>
      </c>
      <c r="K2553" s="3" t="s">
        <v>82</v>
      </c>
      <c r="L2553" s="3" t="s">
        <v>83</v>
      </c>
      <c r="M2553" t="b">
        <v>1</v>
      </c>
      <c r="N2553" s="3" t="s">
        <v>84</v>
      </c>
      <c r="O2553" s="3" t="s">
        <v>881</v>
      </c>
      <c r="P2553" s="3" t="s">
        <v>881</v>
      </c>
      <c r="Q2553" s="3" t="s">
        <v>81</v>
      </c>
      <c r="R2553" s="3" t="s">
        <v>882</v>
      </c>
      <c r="S2553" s="3"/>
      <c r="T2553" s="2">
        <v>6102</v>
      </c>
      <c r="U2553" s="3" t="s">
        <v>83</v>
      </c>
      <c r="V2553" s="3"/>
      <c r="W2553" s="3" t="s">
        <v>39</v>
      </c>
      <c r="X2553" s="3" t="s">
        <v>40</v>
      </c>
      <c r="Y2553" s="3"/>
      <c r="Z2553" s="3">
        <v>2361</v>
      </c>
      <c r="AA2553" s="3" t="s">
        <v>221</v>
      </c>
    </row>
    <row r="2554" spans="1:27" x14ac:dyDescent="0.2">
      <c r="A2554" s="5">
        <v>5411</v>
      </c>
      <c r="B2554">
        <v>42481</v>
      </c>
      <c r="C2554" s="3"/>
      <c r="D2554" s="3" t="s">
        <v>4399</v>
      </c>
      <c r="E2554" s="3" t="s">
        <v>147</v>
      </c>
      <c r="F2554" s="3" t="s">
        <v>234</v>
      </c>
      <c r="G2554" s="3" t="s">
        <v>836</v>
      </c>
      <c r="H2554" s="3" t="s">
        <v>32</v>
      </c>
      <c r="I2554" s="3" t="s">
        <v>83</v>
      </c>
      <c r="J2554" s="3" t="s">
        <v>48</v>
      </c>
      <c r="K2554" s="3" t="s">
        <v>237</v>
      </c>
      <c r="L2554" s="3" t="s">
        <v>83</v>
      </c>
      <c r="M2554" t="b">
        <v>1</v>
      </c>
      <c r="N2554" s="3" t="s">
        <v>139</v>
      </c>
      <c r="O2554" s="3" t="s">
        <v>234</v>
      </c>
      <c r="P2554" s="3" t="s">
        <v>234</v>
      </c>
      <c r="Q2554" s="3" t="s">
        <v>116</v>
      </c>
      <c r="R2554" s="3" t="s">
        <v>116</v>
      </c>
      <c r="S2554" s="3"/>
      <c r="T2554" s="2">
        <v>6127</v>
      </c>
      <c r="U2554" s="3" t="s">
        <v>83</v>
      </c>
      <c r="V2554" s="3"/>
      <c r="W2554" s="3" t="s">
        <v>39</v>
      </c>
      <c r="X2554" s="3" t="s">
        <v>40</v>
      </c>
      <c r="Y2554" s="3"/>
      <c r="Z2554" s="3"/>
      <c r="AA2554" s="3" t="s">
        <v>41</v>
      </c>
    </row>
    <row r="2555" spans="1:27" x14ac:dyDescent="0.2">
      <c r="A2555" s="5">
        <v>5412</v>
      </c>
      <c r="B2555">
        <v>42577</v>
      </c>
      <c r="C2555" s="3" t="s">
        <v>4400</v>
      </c>
      <c r="D2555" s="3" t="s">
        <v>4401</v>
      </c>
      <c r="E2555" s="3" t="s">
        <v>119</v>
      </c>
      <c r="F2555" s="3" t="s">
        <v>120</v>
      </c>
      <c r="G2555" s="3" t="s">
        <v>113</v>
      </c>
      <c r="H2555" s="3" t="s">
        <v>32</v>
      </c>
      <c r="I2555" s="3" t="s">
        <v>113</v>
      </c>
      <c r="J2555" s="3" t="s">
        <v>48</v>
      </c>
      <c r="K2555" s="3" t="s">
        <v>114</v>
      </c>
      <c r="L2555" s="3" t="s">
        <v>115</v>
      </c>
      <c r="M2555" t="b">
        <v>0</v>
      </c>
      <c r="N2555" s="3" t="s">
        <v>73</v>
      </c>
      <c r="O2555" s="3" t="s">
        <v>120</v>
      </c>
      <c r="P2555" s="3" t="s">
        <v>120</v>
      </c>
      <c r="Q2555" s="3" t="s">
        <v>36</v>
      </c>
      <c r="R2555" s="3" t="s">
        <v>74</v>
      </c>
      <c r="S2555" s="3"/>
      <c r="T2555" s="2">
        <v>3000</v>
      </c>
      <c r="U2555" s="3" t="s">
        <v>115</v>
      </c>
      <c r="V2555" s="3"/>
      <c r="W2555" s="3" t="s">
        <v>39</v>
      </c>
      <c r="X2555" s="3" t="s">
        <v>40</v>
      </c>
      <c r="Y2555" s="3"/>
      <c r="Z2555" s="3">
        <v>4266</v>
      </c>
      <c r="AA2555" s="3" t="s">
        <v>221</v>
      </c>
    </row>
    <row r="2556" spans="1:27" x14ac:dyDescent="0.2">
      <c r="A2556" s="5">
        <v>5413</v>
      </c>
      <c r="C2556" s="3"/>
      <c r="D2556" s="3" t="s">
        <v>4402</v>
      </c>
      <c r="E2556" s="3" t="s">
        <v>147</v>
      </c>
      <c r="F2556" s="3" t="s">
        <v>234</v>
      </c>
      <c r="G2556" s="3" t="s">
        <v>158</v>
      </c>
      <c r="H2556" s="3" t="s">
        <v>32</v>
      </c>
      <c r="I2556" s="3" t="s">
        <v>158</v>
      </c>
      <c r="J2556" s="3" t="s">
        <v>48</v>
      </c>
      <c r="K2556" s="3" t="s">
        <v>159</v>
      </c>
      <c r="L2556" s="3" t="s">
        <v>83</v>
      </c>
      <c r="M2556" t="b">
        <v>1</v>
      </c>
      <c r="N2556" s="3" t="s">
        <v>139</v>
      </c>
      <c r="O2556" s="3" t="s">
        <v>234</v>
      </c>
      <c r="P2556" s="3" t="s">
        <v>234</v>
      </c>
      <c r="Q2556" s="3" t="s">
        <v>116</v>
      </c>
      <c r="R2556" s="3" t="s">
        <v>116</v>
      </c>
      <c r="S2556" s="3"/>
      <c r="T2556" s="2">
        <v>6114</v>
      </c>
      <c r="U2556" s="3" t="s">
        <v>83</v>
      </c>
      <c r="V2556" s="3"/>
      <c r="W2556" s="3" t="s">
        <v>39</v>
      </c>
      <c r="X2556" s="3" t="s">
        <v>40</v>
      </c>
      <c r="Y2556" s="3"/>
      <c r="Z2556" s="3"/>
      <c r="AA2556" s="3" t="s">
        <v>41</v>
      </c>
    </row>
    <row r="2557" spans="1:27" x14ac:dyDescent="0.2">
      <c r="A2557" s="5">
        <v>5414</v>
      </c>
      <c r="B2557">
        <v>43184</v>
      </c>
      <c r="C2557" s="3"/>
      <c r="D2557" s="3" t="s">
        <v>4403</v>
      </c>
      <c r="E2557" s="3" t="s">
        <v>1158</v>
      </c>
      <c r="F2557" s="3" t="s">
        <v>1159</v>
      </c>
      <c r="G2557" s="3" t="s">
        <v>586</v>
      </c>
      <c r="H2557" s="3" t="s">
        <v>32</v>
      </c>
      <c r="I2557" s="3" t="s">
        <v>586</v>
      </c>
      <c r="J2557" s="3" t="s">
        <v>48</v>
      </c>
      <c r="K2557" s="3" t="s">
        <v>587</v>
      </c>
      <c r="L2557" s="3" t="s">
        <v>83</v>
      </c>
      <c r="M2557" t="b">
        <v>1</v>
      </c>
      <c r="N2557" s="3" t="s">
        <v>139</v>
      </c>
      <c r="O2557" s="3" t="s">
        <v>1159</v>
      </c>
      <c r="P2557" s="3" t="s">
        <v>1159</v>
      </c>
      <c r="Q2557" s="3" t="s">
        <v>36</v>
      </c>
      <c r="R2557" s="3" t="s">
        <v>74</v>
      </c>
      <c r="S2557" s="3"/>
      <c r="T2557" s="2">
        <v>6023</v>
      </c>
      <c r="U2557" s="3" t="s">
        <v>83</v>
      </c>
      <c r="V2557" s="3"/>
      <c r="W2557" s="3" t="s">
        <v>39</v>
      </c>
      <c r="X2557" s="3" t="s">
        <v>40</v>
      </c>
      <c r="Y2557" s="3"/>
      <c r="Z2557" s="3">
        <v>5412</v>
      </c>
      <c r="AA2557" s="3" t="s">
        <v>546</v>
      </c>
    </row>
    <row r="2558" spans="1:27" x14ac:dyDescent="0.2">
      <c r="A2558" s="5">
        <v>5415</v>
      </c>
      <c r="C2558" s="3"/>
      <c r="D2558" s="3" t="s">
        <v>4404</v>
      </c>
      <c r="E2558" s="3" t="s">
        <v>123</v>
      </c>
      <c r="F2558" s="3" t="s">
        <v>124</v>
      </c>
      <c r="G2558" s="3" t="s">
        <v>113</v>
      </c>
      <c r="H2558" s="3" t="s">
        <v>32</v>
      </c>
      <c r="I2558" s="3" t="s">
        <v>113</v>
      </c>
      <c r="J2558" s="3" t="s">
        <v>48</v>
      </c>
      <c r="K2558" s="3" t="s">
        <v>114</v>
      </c>
      <c r="L2558" s="3" t="s">
        <v>115</v>
      </c>
      <c r="M2558" t="b">
        <v>1</v>
      </c>
      <c r="N2558" s="3" t="s">
        <v>73</v>
      </c>
      <c r="O2558" s="3" t="s">
        <v>124</v>
      </c>
      <c r="P2558" s="3" t="s">
        <v>124</v>
      </c>
      <c r="Q2558" s="3" t="s">
        <v>36</v>
      </c>
      <c r="R2558" s="3" t="s">
        <v>74</v>
      </c>
      <c r="S2558" s="3"/>
      <c r="T2558" s="2">
        <v>3000</v>
      </c>
      <c r="U2558" s="3" t="s">
        <v>115</v>
      </c>
      <c r="V2558" s="3"/>
      <c r="W2558" s="3" t="s">
        <v>39</v>
      </c>
      <c r="X2558" s="3" t="s">
        <v>40</v>
      </c>
      <c r="Y2558" s="3"/>
      <c r="Z2558" s="3"/>
      <c r="AA2558" s="3" t="s">
        <v>41</v>
      </c>
    </row>
    <row r="2559" spans="1:27" x14ac:dyDescent="0.2">
      <c r="A2559" s="5">
        <v>5416</v>
      </c>
      <c r="C2559" s="3"/>
      <c r="D2559" s="3" t="s">
        <v>4405</v>
      </c>
      <c r="E2559" s="3" t="s">
        <v>174</v>
      </c>
      <c r="F2559" s="3" t="s">
        <v>881</v>
      </c>
      <c r="G2559" s="3" t="s">
        <v>1576</v>
      </c>
      <c r="H2559" s="3" t="s">
        <v>32</v>
      </c>
      <c r="I2559" s="3" t="s">
        <v>83</v>
      </c>
      <c r="J2559" s="3" t="s">
        <v>48</v>
      </c>
      <c r="K2559" s="3" t="s">
        <v>237</v>
      </c>
      <c r="L2559" s="3" t="s">
        <v>83</v>
      </c>
      <c r="M2559" t="b">
        <v>1</v>
      </c>
      <c r="N2559" s="3" t="s">
        <v>84</v>
      </c>
      <c r="O2559" s="3" t="s">
        <v>881</v>
      </c>
      <c r="P2559" s="3" t="s">
        <v>881</v>
      </c>
      <c r="Q2559" s="3" t="s">
        <v>81</v>
      </c>
      <c r="R2559" s="3" t="s">
        <v>882</v>
      </c>
      <c r="S2559" s="3"/>
      <c r="T2559" s="2">
        <v>6130</v>
      </c>
      <c r="U2559" s="3" t="s">
        <v>83</v>
      </c>
      <c r="V2559" s="3"/>
      <c r="W2559" s="3" t="s">
        <v>39</v>
      </c>
      <c r="X2559" s="3" t="s">
        <v>40</v>
      </c>
      <c r="Y2559" s="3"/>
      <c r="Z2559" s="3"/>
      <c r="AA2559" s="3" t="s">
        <v>41</v>
      </c>
    </row>
    <row r="2560" spans="1:27" x14ac:dyDescent="0.2">
      <c r="A2560" s="5">
        <v>5417</v>
      </c>
      <c r="C2560" s="3"/>
      <c r="D2560" s="3" t="s">
        <v>4406</v>
      </c>
      <c r="E2560" s="3" t="s">
        <v>123</v>
      </c>
      <c r="F2560" s="3" t="s">
        <v>124</v>
      </c>
      <c r="G2560" s="3" t="s">
        <v>113</v>
      </c>
      <c r="H2560" s="3" t="s">
        <v>32</v>
      </c>
      <c r="I2560" s="3" t="s">
        <v>113</v>
      </c>
      <c r="J2560" s="3" t="s">
        <v>48</v>
      </c>
      <c r="K2560" s="3" t="s">
        <v>114</v>
      </c>
      <c r="L2560" s="3" t="s">
        <v>115</v>
      </c>
      <c r="M2560" t="b">
        <v>1</v>
      </c>
      <c r="N2560" s="3" t="s">
        <v>73</v>
      </c>
      <c r="O2560" s="3" t="s">
        <v>124</v>
      </c>
      <c r="P2560" s="3" t="s">
        <v>124</v>
      </c>
      <c r="Q2560" s="3" t="s">
        <v>36</v>
      </c>
      <c r="R2560" s="3" t="s">
        <v>74</v>
      </c>
      <c r="S2560" s="3"/>
      <c r="T2560" s="2">
        <v>3000</v>
      </c>
      <c r="U2560" s="3" t="s">
        <v>115</v>
      </c>
      <c r="V2560" s="3"/>
      <c r="W2560" s="3" t="s">
        <v>39</v>
      </c>
      <c r="X2560" s="3" t="s">
        <v>40</v>
      </c>
      <c r="Y2560" s="3"/>
      <c r="Z2560" s="3"/>
      <c r="AA2560" s="3" t="s">
        <v>41</v>
      </c>
    </row>
    <row r="2561" spans="1:27" x14ac:dyDescent="0.2">
      <c r="A2561" s="5">
        <v>5418</v>
      </c>
      <c r="B2561">
        <v>43206</v>
      </c>
      <c r="C2561" s="3" t="s">
        <v>4407</v>
      </c>
      <c r="D2561" s="3" t="s">
        <v>4408</v>
      </c>
      <c r="E2561" s="3" t="s">
        <v>147</v>
      </c>
      <c r="F2561" s="3" t="s">
        <v>234</v>
      </c>
      <c r="G2561" s="3" t="s">
        <v>586</v>
      </c>
      <c r="H2561" s="3" t="s">
        <v>32</v>
      </c>
      <c r="I2561" s="3" t="s">
        <v>586</v>
      </c>
      <c r="J2561" s="3" t="s">
        <v>48</v>
      </c>
      <c r="K2561" s="3" t="s">
        <v>587</v>
      </c>
      <c r="L2561" s="3" t="s">
        <v>83</v>
      </c>
      <c r="M2561" t="b">
        <v>1</v>
      </c>
      <c r="N2561" s="3" t="s">
        <v>139</v>
      </c>
      <c r="O2561" s="3" t="s">
        <v>234</v>
      </c>
      <c r="P2561" s="3" t="s">
        <v>234</v>
      </c>
      <c r="Q2561" s="3" t="s">
        <v>116</v>
      </c>
      <c r="R2561" s="3" t="s">
        <v>116</v>
      </c>
      <c r="S2561" s="3"/>
      <c r="T2561" s="2">
        <v>6023</v>
      </c>
      <c r="U2561" s="3" t="s">
        <v>83</v>
      </c>
      <c r="V2561" s="3"/>
      <c r="W2561" s="3" t="s">
        <v>39</v>
      </c>
      <c r="X2561" s="3" t="s">
        <v>40</v>
      </c>
      <c r="Y2561" s="3"/>
      <c r="Z2561" s="3">
        <v>5088</v>
      </c>
      <c r="AA2561" s="3" t="s">
        <v>221</v>
      </c>
    </row>
    <row r="2562" spans="1:27" x14ac:dyDescent="0.2">
      <c r="A2562" s="5">
        <v>5419</v>
      </c>
      <c r="B2562">
        <v>43207</v>
      </c>
      <c r="C2562" s="3" t="s">
        <v>4409</v>
      </c>
      <c r="D2562" s="3" t="s">
        <v>4410</v>
      </c>
      <c r="E2562" s="3" t="s">
        <v>867</v>
      </c>
      <c r="F2562" s="3" t="s">
        <v>868</v>
      </c>
      <c r="G2562" s="3" t="s">
        <v>47</v>
      </c>
      <c r="H2562" s="3" t="s">
        <v>32</v>
      </c>
      <c r="I2562" s="3" t="s">
        <v>47</v>
      </c>
      <c r="J2562" s="3" t="s">
        <v>48</v>
      </c>
      <c r="K2562" s="3" t="s">
        <v>49</v>
      </c>
      <c r="L2562" s="3" t="s">
        <v>50</v>
      </c>
      <c r="M2562" t="b">
        <v>1</v>
      </c>
      <c r="N2562" s="3" t="s">
        <v>73</v>
      </c>
      <c r="O2562" s="3" t="s">
        <v>868</v>
      </c>
      <c r="P2562" s="3" t="s">
        <v>868</v>
      </c>
      <c r="Q2562" s="3" t="s">
        <v>116</v>
      </c>
      <c r="R2562" s="3" t="s">
        <v>116</v>
      </c>
      <c r="S2562" s="3"/>
      <c r="T2562" s="2">
        <v>2000</v>
      </c>
      <c r="U2562" s="3" t="s">
        <v>50</v>
      </c>
      <c r="V2562" s="3"/>
      <c r="W2562" s="3" t="s">
        <v>39</v>
      </c>
      <c r="X2562" s="3" t="s">
        <v>40</v>
      </c>
      <c r="Y2562" s="3"/>
      <c r="Z2562" s="3">
        <v>4391</v>
      </c>
      <c r="AA2562" s="3" t="s">
        <v>41</v>
      </c>
    </row>
    <row r="2563" spans="1:27" x14ac:dyDescent="0.2">
      <c r="A2563" s="5">
        <v>5420</v>
      </c>
      <c r="B2563">
        <v>43209</v>
      </c>
      <c r="C2563" s="3"/>
      <c r="D2563" s="3" t="s">
        <v>4411</v>
      </c>
      <c r="E2563" s="3" t="s">
        <v>240</v>
      </c>
      <c r="F2563" s="3" t="s">
        <v>241</v>
      </c>
      <c r="G2563" s="3" t="s">
        <v>242</v>
      </c>
      <c r="H2563" s="3" t="s">
        <v>32</v>
      </c>
      <c r="I2563" s="3" t="s">
        <v>242</v>
      </c>
      <c r="J2563" s="3" t="s">
        <v>48</v>
      </c>
      <c r="K2563" s="3" t="s">
        <v>243</v>
      </c>
      <c r="L2563" s="3" t="s">
        <v>244</v>
      </c>
      <c r="M2563" t="b">
        <v>0</v>
      </c>
      <c r="N2563" s="3" t="s">
        <v>139</v>
      </c>
      <c r="O2563" s="3" t="s">
        <v>241</v>
      </c>
      <c r="P2563" s="3" t="s">
        <v>241</v>
      </c>
      <c r="Q2563" s="3" t="s">
        <v>36</v>
      </c>
      <c r="R2563" s="3" t="s">
        <v>54</v>
      </c>
      <c r="S2563" s="3"/>
      <c r="T2563" s="2">
        <v>8016</v>
      </c>
      <c r="U2563" s="3" t="s">
        <v>244</v>
      </c>
      <c r="V2563" s="3"/>
      <c r="W2563" s="3" t="s">
        <v>39</v>
      </c>
      <c r="X2563" s="3" t="s">
        <v>40</v>
      </c>
      <c r="Y2563" s="3"/>
      <c r="Z2563" s="3">
        <v>2248</v>
      </c>
      <c r="AA2563" s="3" t="s">
        <v>639</v>
      </c>
    </row>
    <row r="2564" spans="1:27" x14ac:dyDescent="0.2">
      <c r="A2564" s="5">
        <v>5421</v>
      </c>
      <c r="B2564">
        <v>41862</v>
      </c>
      <c r="C2564" s="3"/>
      <c r="D2564" s="3" t="s">
        <v>4412</v>
      </c>
      <c r="E2564" s="3" t="s">
        <v>91</v>
      </c>
      <c r="F2564" s="3" t="s">
        <v>92</v>
      </c>
      <c r="G2564" s="3" t="s">
        <v>224</v>
      </c>
      <c r="H2564" s="3" t="s">
        <v>256</v>
      </c>
      <c r="I2564" s="3" t="s">
        <v>100</v>
      </c>
      <c r="J2564" s="3" t="s">
        <v>48</v>
      </c>
      <c r="K2564" s="3" t="s">
        <v>101</v>
      </c>
      <c r="L2564" s="3" t="s">
        <v>95</v>
      </c>
      <c r="M2564" t="b">
        <v>0</v>
      </c>
      <c r="N2564" s="3" t="s">
        <v>84</v>
      </c>
      <c r="O2564" s="3" t="s">
        <v>92</v>
      </c>
      <c r="P2564" s="3" t="s">
        <v>92</v>
      </c>
      <c r="Q2564" s="3" t="s">
        <v>36</v>
      </c>
      <c r="R2564" s="3" t="s">
        <v>74</v>
      </c>
      <c r="S2564" s="3"/>
      <c r="T2564" s="2">
        <v>4024</v>
      </c>
      <c r="U2564" s="3" t="s">
        <v>95</v>
      </c>
      <c r="V2564" s="3"/>
      <c r="W2564" s="3" t="s">
        <v>39</v>
      </c>
      <c r="X2564" s="3" t="s">
        <v>40</v>
      </c>
      <c r="Y2564" s="3"/>
      <c r="Z2564" s="3">
        <v>2241</v>
      </c>
      <c r="AA2564" s="3" t="s">
        <v>546</v>
      </c>
    </row>
    <row r="2565" spans="1:27" x14ac:dyDescent="0.2">
      <c r="A2565" s="5">
        <v>5422</v>
      </c>
      <c r="B2565">
        <v>43189</v>
      </c>
      <c r="C2565" s="3"/>
      <c r="D2565" s="3" t="s">
        <v>4413</v>
      </c>
      <c r="E2565" s="3" t="s">
        <v>119</v>
      </c>
      <c r="F2565" s="3" t="s">
        <v>120</v>
      </c>
      <c r="G2565" s="3" t="s">
        <v>113</v>
      </c>
      <c r="H2565" s="3" t="s">
        <v>256</v>
      </c>
      <c r="I2565" s="3" t="s">
        <v>113</v>
      </c>
      <c r="J2565" s="3" t="s">
        <v>48</v>
      </c>
      <c r="K2565" s="3" t="s">
        <v>114</v>
      </c>
      <c r="L2565" s="3" t="s">
        <v>115</v>
      </c>
      <c r="M2565" t="b">
        <v>1</v>
      </c>
      <c r="N2565" s="3" t="s">
        <v>73</v>
      </c>
      <c r="O2565" s="3" t="s">
        <v>120</v>
      </c>
      <c r="P2565" s="3" t="s">
        <v>120</v>
      </c>
      <c r="Q2565" s="3" t="s">
        <v>36</v>
      </c>
      <c r="R2565" s="3" t="s">
        <v>74</v>
      </c>
      <c r="S2565" s="3"/>
      <c r="T2565" s="2"/>
      <c r="U2565" s="3" t="s">
        <v>115</v>
      </c>
      <c r="V2565" s="3"/>
      <c r="W2565" s="3" t="s">
        <v>39</v>
      </c>
      <c r="X2565" s="3" t="s">
        <v>40</v>
      </c>
      <c r="Y2565" s="3"/>
      <c r="Z2565" s="3"/>
      <c r="AA2565" s="3" t="s">
        <v>41</v>
      </c>
    </row>
    <row r="2566" spans="1:27" x14ac:dyDescent="0.2">
      <c r="A2566" s="5">
        <v>5423</v>
      </c>
      <c r="B2566">
        <v>43263</v>
      </c>
      <c r="C2566" s="3"/>
      <c r="D2566" s="3" t="s">
        <v>4414</v>
      </c>
      <c r="E2566" s="3" t="s">
        <v>119</v>
      </c>
      <c r="F2566" s="3" t="s">
        <v>120</v>
      </c>
      <c r="G2566" s="3" t="s">
        <v>113</v>
      </c>
      <c r="H2566" s="3" t="s">
        <v>256</v>
      </c>
      <c r="I2566" s="3" t="s">
        <v>113</v>
      </c>
      <c r="J2566" s="3" t="s">
        <v>48</v>
      </c>
      <c r="K2566" s="3" t="s">
        <v>114</v>
      </c>
      <c r="L2566" s="3" t="s">
        <v>115</v>
      </c>
      <c r="M2566" t="b">
        <v>0</v>
      </c>
      <c r="N2566" s="3" t="s">
        <v>73</v>
      </c>
      <c r="O2566" s="3" t="s">
        <v>120</v>
      </c>
      <c r="P2566" s="3" t="s">
        <v>120</v>
      </c>
      <c r="Q2566" s="3" t="s">
        <v>36</v>
      </c>
      <c r="R2566" s="3" t="s">
        <v>74</v>
      </c>
      <c r="S2566" s="3"/>
      <c r="T2566" s="2"/>
      <c r="U2566" s="3" t="s">
        <v>115</v>
      </c>
      <c r="V2566" s="3"/>
      <c r="W2566" s="3" t="s">
        <v>39</v>
      </c>
      <c r="X2566" s="3" t="s">
        <v>40</v>
      </c>
      <c r="Y2566" s="3"/>
      <c r="Z2566" s="3"/>
      <c r="AA2566" s="3" t="s">
        <v>546</v>
      </c>
    </row>
    <row r="2567" spans="1:27" x14ac:dyDescent="0.2">
      <c r="A2567" s="5">
        <v>5424</v>
      </c>
      <c r="B2567">
        <v>43220</v>
      </c>
      <c r="C2567" s="3"/>
      <c r="D2567" s="3" t="s">
        <v>4415</v>
      </c>
      <c r="E2567" s="3" t="s">
        <v>941</v>
      </c>
      <c r="F2567" s="3" t="s">
        <v>2551</v>
      </c>
      <c r="G2567" s="3" t="s">
        <v>113</v>
      </c>
      <c r="H2567" s="3" t="s">
        <v>256</v>
      </c>
      <c r="I2567" s="3" t="s">
        <v>113</v>
      </c>
      <c r="J2567" s="3" t="s">
        <v>48</v>
      </c>
      <c r="K2567" s="3" t="s">
        <v>114</v>
      </c>
      <c r="L2567" s="3" t="s">
        <v>115</v>
      </c>
      <c r="M2567" t="b">
        <v>0</v>
      </c>
      <c r="N2567" s="3" t="s">
        <v>73</v>
      </c>
      <c r="O2567" s="3" t="s">
        <v>2551</v>
      </c>
      <c r="P2567" s="3" t="s">
        <v>2551</v>
      </c>
      <c r="Q2567" s="3" t="s">
        <v>36</v>
      </c>
      <c r="R2567" s="3" t="s">
        <v>74</v>
      </c>
      <c r="S2567" s="3"/>
      <c r="T2567" s="2">
        <v>3000</v>
      </c>
      <c r="U2567" s="3" t="s">
        <v>115</v>
      </c>
      <c r="V2567" s="3"/>
      <c r="W2567" s="3" t="s">
        <v>39</v>
      </c>
      <c r="X2567" s="3" t="s">
        <v>40</v>
      </c>
      <c r="Y2567" s="3"/>
      <c r="Z2567" s="3"/>
      <c r="AA2567" s="3" t="s">
        <v>986</v>
      </c>
    </row>
    <row r="2568" spans="1:27" x14ac:dyDescent="0.2">
      <c r="A2568" s="5">
        <v>5425</v>
      </c>
      <c r="C2568" s="3"/>
      <c r="D2568" s="3" t="s">
        <v>4416</v>
      </c>
      <c r="E2568" s="3" t="s">
        <v>1775</v>
      </c>
      <c r="F2568" s="3" t="s">
        <v>1775</v>
      </c>
      <c r="G2568" s="3" t="s">
        <v>1793</v>
      </c>
      <c r="H2568" s="3" t="s">
        <v>1764</v>
      </c>
      <c r="I2568" s="3" t="s">
        <v>1793</v>
      </c>
      <c r="J2568" s="3" t="s">
        <v>31</v>
      </c>
      <c r="K2568" s="3" t="s">
        <v>1766</v>
      </c>
      <c r="L2568" s="3" t="s">
        <v>31</v>
      </c>
      <c r="M2568" t="b">
        <v>1</v>
      </c>
      <c r="N2568" s="3" t="s">
        <v>35</v>
      </c>
      <c r="O2568" s="3" t="s">
        <v>1775</v>
      </c>
      <c r="P2568" s="3" t="s">
        <v>1775</v>
      </c>
      <c r="Q2568" s="3" t="s">
        <v>1767</v>
      </c>
      <c r="R2568" s="3" t="s">
        <v>1768</v>
      </c>
      <c r="S2568" s="3"/>
      <c r="T2568" s="2">
        <v>2072</v>
      </c>
      <c r="U2568" s="3" t="s">
        <v>1769</v>
      </c>
      <c r="V2568" s="3" t="s">
        <v>1776</v>
      </c>
      <c r="W2568" s="3" t="s">
        <v>39</v>
      </c>
      <c r="X2568" s="3" t="s">
        <v>40</v>
      </c>
      <c r="Y2568" s="3" t="s">
        <v>1816</v>
      </c>
      <c r="Z2568" s="3"/>
      <c r="AA2568" s="3" t="s">
        <v>41</v>
      </c>
    </row>
    <row r="2569" spans="1:27" x14ac:dyDescent="0.2">
      <c r="A2569" s="5">
        <v>5426</v>
      </c>
      <c r="B2569">
        <v>43223</v>
      </c>
      <c r="C2569" s="3"/>
      <c r="D2569" s="3" t="s">
        <v>4417</v>
      </c>
      <c r="E2569" s="3" t="s">
        <v>174</v>
      </c>
      <c r="F2569" s="3" t="s">
        <v>881</v>
      </c>
      <c r="G2569" s="3" t="s">
        <v>742</v>
      </c>
      <c r="H2569" s="3" t="s">
        <v>32</v>
      </c>
      <c r="I2569" s="3" t="s">
        <v>742</v>
      </c>
      <c r="J2569" s="3" t="s">
        <v>81</v>
      </c>
      <c r="K2569" s="3" t="s">
        <v>743</v>
      </c>
      <c r="L2569" s="3" t="s">
        <v>95</v>
      </c>
      <c r="M2569" t="b">
        <v>1</v>
      </c>
      <c r="N2569" s="3" t="s">
        <v>84</v>
      </c>
      <c r="O2569" s="3" t="s">
        <v>881</v>
      </c>
      <c r="P2569" s="3" t="s">
        <v>881</v>
      </c>
      <c r="Q2569" s="3" t="s">
        <v>81</v>
      </c>
      <c r="R2569" s="3" t="s">
        <v>882</v>
      </c>
      <c r="S2569" s="3"/>
      <c r="T2569" s="2">
        <v>4130</v>
      </c>
      <c r="U2569" s="3" t="s">
        <v>95</v>
      </c>
      <c r="V2569" s="3"/>
      <c r="W2569" s="3" t="s">
        <v>39</v>
      </c>
      <c r="X2569" s="3" t="s">
        <v>40</v>
      </c>
      <c r="Y2569" s="3"/>
      <c r="Z2569" s="3">
        <v>5089</v>
      </c>
      <c r="AA2569" s="3" t="s">
        <v>221</v>
      </c>
    </row>
    <row r="2570" spans="1:27" x14ac:dyDescent="0.2">
      <c r="A2570" s="5">
        <v>5427</v>
      </c>
      <c r="B2570">
        <v>42929</v>
      </c>
      <c r="C2570" s="3" t="s">
        <v>4418</v>
      </c>
      <c r="D2570" s="3" t="s">
        <v>4419</v>
      </c>
      <c r="E2570" s="3" t="s">
        <v>1775</v>
      </c>
      <c r="F2570" s="3" t="s">
        <v>1775</v>
      </c>
      <c r="G2570" s="3" t="s">
        <v>1765</v>
      </c>
      <c r="H2570" s="3" t="s">
        <v>1764</v>
      </c>
      <c r="I2570" s="3" t="s">
        <v>1765</v>
      </c>
      <c r="J2570" s="3" t="s">
        <v>31</v>
      </c>
      <c r="K2570" s="3" t="s">
        <v>1766</v>
      </c>
      <c r="L2570" s="3" t="s">
        <v>31</v>
      </c>
      <c r="M2570" t="b">
        <v>1</v>
      </c>
      <c r="N2570" s="3" t="s">
        <v>35</v>
      </c>
      <c r="O2570" s="3" t="s">
        <v>1775</v>
      </c>
      <c r="P2570" s="3" t="s">
        <v>1775</v>
      </c>
      <c r="Q2570" s="3" t="s">
        <v>1767</v>
      </c>
      <c r="R2570" s="3" t="s">
        <v>1768</v>
      </c>
      <c r="S2570" s="3" t="s">
        <v>4420</v>
      </c>
      <c r="T2570" s="2">
        <v>2072</v>
      </c>
      <c r="U2570" s="3" t="s">
        <v>1769</v>
      </c>
      <c r="V2570" s="3" t="s">
        <v>1776</v>
      </c>
      <c r="W2570" s="3" t="s">
        <v>39</v>
      </c>
      <c r="X2570" s="3" t="s">
        <v>40</v>
      </c>
      <c r="Y2570" s="3" t="s">
        <v>3437</v>
      </c>
      <c r="Z2570" s="3"/>
      <c r="AA2570" s="3" t="s">
        <v>41</v>
      </c>
    </row>
    <row r="2571" spans="1:27" x14ac:dyDescent="0.2">
      <c r="A2571" s="5">
        <v>5428</v>
      </c>
      <c r="B2571">
        <v>43195</v>
      </c>
      <c r="C2571" s="3"/>
      <c r="D2571" s="3" t="s">
        <v>4421</v>
      </c>
      <c r="E2571" s="3" t="s">
        <v>941</v>
      </c>
      <c r="F2571" s="3" t="s">
        <v>942</v>
      </c>
      <c r="G2571" s="3" t="s">
        <v>113</v>
      </c>
      <c r="H2571" s="3" t="s">
        <v>256</v>
      </c>
      <c r="I2571" s="3" t="s">
        <v>113</v>
      </c>
      <c r="J2571" s="3" t="s">
        <v>48</v>
      </c>
      <c r="K2571" s="3" t="s">
        <v>114</v>
      </c>
      <c r="L2571" s="3" t="s">
        <v>115</v>
      </c>
      <c r="M2571" t="b">
        <v>1</v>
      </c>
      <c r="N2571" s="3" t="s">
        <v>73</v>
      </c>
      <c r="O2571" s="3" t="s">
        <v>942</v>
      </c>
      <c r="P2571" s="3" t="s">
        <v>942</v>
      </c>
      <c r="Q2571" s="3" t="s">
        <v>36</v>
      </c>
      <c r="R2571" s="3" t="s">
        <v>74</v>
      </c>
      <c r="S2571" s="3"/>
      <c r="T2571" s="2">
        <v>3000</v>
      </c>
      <c r="U2571" s="3" t="s">
        <v>115</v>
      </c>
      <c r="V2571" s="3"/>
      <c r="W2571" s="3" t="s">
        <v>39</v>
      </c>
      <c r="X2571" s="3" t="s">
        <v>40</v>
      </c>
      <c r="Y2571" s="3"/>
      <c r="Z2571" s="3"/>
      <c r="AA2571" s="3" t="s">
        <v>41</v>
      </c>
    </row>
    <row r="2572" spans="1:27" x14ac:dyDescent="0.2">
      <c r="A2572" s="5">
        <v>5429</v>
      </c>
      <c r="B2572">
        <v>43030</v>
      </c>
      <c r="C2572" s="3"/>
      <c r="D2572" s="3" t="s">
        <v>4422</v>
      </c>
      <c r="E2572" s="3" t="s">
        <v>147</v>
      </c>
      <c r="F2572" s="3" t="s">
        <v>234</v>
      </c>
      <c r="G2572" s="3" t="s">
        <v>235</v>
      </c>
      <c r="H2572" s="3" t="s">
        <v>32</v>
      </c>
      <c r="I2572" s="3" t="s">
        <v>236</v>
      </c>
      <c r="J2572" s="3" t="s">
        <v>48</v>
      </c>
      <c r="K2572" s="3" t="s">
        <v>237</v>
      </c>
      <c r="L2572" s="3" t="s">
        <v>83</v>
      </c>
      <c r="M2572" t="b">
        <v>1</v>
      </c>
      <c r="N2572" s="3" t="s">
        <v>139</v>
      </c>
      <c r="O2572" s="3" t="s">
        <v>234</v>
      </c>
      <c r="P2572" s="3" t="s">
        <v>234</v>
      </c>
      <c r="Q2572" s="3" t="s">
        <v>116</v>
      </c>
      <c r="R2572" s="3" t="s">
        <v>116</v>
      </c>
      <c r="S2572" s="3"/>
      <c r="T2572" s="2">
        <v>6009</v>
      </c>
      <c r="U2572" s="3" t="s">
        <v>83</v>
      </c>
      <c r="V2572" s="3"/>
      <c r="W2572" s="3" t="s">
        <v>39</v>
      </c>
      <c r="X2572" s="3" t="s">
        <v>40</v>
      </c>
      <c r="Y2572" s="3"/>
      <c r="Z2572" s="3"/>
      <c r="AA2572" s="3" t="s">
        <v>41</v>
      </c>
    </row>
    <row r="2573" spans="1:27" x14ac:dyDescent="0.2">
      <c r="A2573" s="5">
        <v>5430</v>
      </c>
      <c r="C2573" s="3"/>
      <c r="D2573" s="3" t="s">
        <v>4423</v>
      </c>
      <c r="E2573" s="3" t="s">
        <v>1762</v>
      </c>
      <c r="F2573" s="3" t="s">
        <v>1762</v>
      </c>
      <c r="G2573" s="3" t="s">
        <v>3429</v>
      </c>
      <c r="H2573" s="3" t="s">
        <v>3234</v>
      </c>
      <c r="I2573" s="3" t="s">
        <v>3429</v>
      </c>
      <c r="J2573" s="3" t="s">
        <v>31</v>
      </c>
      <c r="K2573" s="3" t="s">
        <v>1766</v>
      </c>
      <c r="L2573" s="3" t="s">
        <v>31</v>
      </c>
      <c r="M2573" t="b">
        <v>1</v>
      </c>
      <c r="N2573" s="3" t="s">
        <v>35</v>
      </c>
      <c r="O2573" s="3" t="s">
        <v>1762</v>
      </c>
      <c r="P2573" s="3" t="s">
        <v>1762</v>
      </c>
      <c r="Q2573" s="3" t="s">
        <v>1767</v>
      </c>
      <c r="R2573" s="3" t="s">
        <v>1768</v>
      </c>
      <c r="S2573" s="3"/>
      <c r="T2573" s="2"/>
      <c r="U2573" s="3" t="s">
        <v>1769</v>
      </c>
      <c r="V2573" s="3" t="s">
        <v>1802</v>
      </c>
      <c r="W2573" s="3" t="s">
        <v>39</v>
      </c>
      <c r="X2573" s="3" t="s">
        <v>40</v>
      </c>
      <c r="Y2573" s="3"/>
      <c r="Z2573" s="3"/>
      <c r="AA2573" s="3" t="s">
        <v>41</v>
      </c>
    </row>
    <row r="2574" spans="1:27" x14ac:dyDescent="0.2">
      <c r="A2574" s="5">
        <v>5431</v>
      </c>
      <c r="B2574">
        <v>43362</v>
      </c>
      <c r="C2574" s="3"/>
      <c r="D2574" s="3" t="s">
        <v>4424</v>
      </c>
      <c r="E2574" s="3" t="s">
        <v>1762</v>
      </c>
      <c r="F2574" s="3" t="s">
        <v>1762</v>
      </c>
      <c r="G2574" s="3" t="s">
        <v>3429</v>
      </c>
      <c r="H2574" s="3" t="s">
        <v>3430</v>
      </c>
      <c r="I2574" s="3" t="s">
        <v>3429</v>
      </c>
      <c r="J2574" s="3" t="s">
        <v>31</v>
      </c>
      <c r="K2574" s="3" t="s">
        <v>1766</v>
      </c>
      <c r="L2574" s="3" t="s">
        <v>31</v>
      </c>
      <c r="M2574" t="b">
        <v>1</v>
      </c>
      <c r="N2574" s="3" t="s">
        <v>35</v>
      </c>
      <c r="O2574" s="3" t="s">
        <v>1762</v>
      </c>
      <c r="P2574" s="3" t="s">
        <v>1762</v>
      </c>
      <c r="Q2574" s="3" t="s">
        <v>1767</v>
      </c>
      <c r="R2574" s="3" t="s">
        <v>1768</v>
      </c>
      <c r="S2574" s="3" t="s">
        <v>4425</v>
      </c>
      <c r="T2574" s="2"/>
      <c r="U2574" s="3" t="s">
        <v>1769</v>
      </c>
      <c r="V2574" s="3" t="s">
        <v>3432</v>
      </c>
      <c r="W2574" s="3" t="s">
        <v>39</v>
      </c>
      <c r="X2574" s="3" t="s">
        <v>40</v>
      </c>
      <c r="Y2574" s="3" t="s">
        <v>3437</v>
      </c>
      <c r="Z2574" s="3"/>
      <c r="AA2574" s="3" t="s">
        <v>316</v>
      </c>
    </row>
    <row r="2575" spans="1:27" x14ac:dyDescent="0.2">
      <c r="A2575" s="5">
        <v>5432</v>
      </c>
      <c r="B2575">
        <v>43490</v>
      </c>
      <c r="C2575" s="3" t="s">
        <v>4426</v>
      </c>
      <c r="D2575" s="3" t="s">
        <v>4427</v>
      </c>
      <c r="E2575" s="3" t="s">
        <v>1762</v>
      </c>
      <c r="F2575" s="3" t="s">
        <v>1762</v>
      </c>
      <c r="G2575" s="3" t="s">
        <v>3429</v>
      </c>
      <c r="H2575" s="3" t="s">
        <v>3430</v>
      </c>
      <c r="I2575" s="3" t="s">
        <v>3429</v>
      </c>
      <c r="J2575" s="3" t="s">
        <v>31</v>
      </c>
      <c r="K2575" s="3" t="s">
        <v>1766</v>
      </c>
      <c r="L2575" s="3" t="s">
        <v>31</v>
      </c>
      <c r="M2575" t="b">
        <v>0</v>
      </c>
      <c r="N2575" s="3" t="s">
        <v>35</v>
      </c>
      <c r="O2575" s="3" t="s">
        <v>1762</v>
      </c>
      <c r="P2575" s="3" t="s">
        <v>1762</v>
      </c>
      <c r="Q2575" s="3" t="s">
        <v>1767</v>
      </c>
      <c r="R2575" s="3" t="s">
        <v>1768</v>
      </c>
      <c r="S2575" s="3"/>
      <c r="T2575" s="2"/>
      <c r="U2575" s="3" t="s">
        <v>1769</v>
      </c>
      <c r="V2575" s="3" t="s">
        <v>3432</v>
      </c>
      <c r="W2575" s="3" t="s">
        <v>39</v>
      </c>
      <c r="X2575" s="3" t="s">
        <v>40</v>
      </c>
      <c r="Y2575" s="3" t="s">
        <v>2455</v>
      </c>
      <c r="Z2575" s="3"/>
      <c r="AA2575" s="3" t="s">
        <v>41</v>
      </c>
    </row>
    <row r="2576" spans="1:27" x14ac:dyDescent="0.2">
      <c r="A2576" s="5">
        <v>5433</v>
      </c>
      <c r="C2576" s="3"/>
      <c r="D2576" s="3" t="s">
        <v>4428</v>
      </c>
      <c r="E2576" s="3" t="s">
        <v>1762</v>
      </c>
      <c r="F2576" s="3" t="s">
        <v>1762</v>
      </c>
      <c r="G2576" s="3" t="s">
        <v>3429</v>
      </c>
      <c r="H2576" s="3" t="s">
        <v>3430</v>
      </c>
      <c r="I2576" s="3" t="s">
        <v>3429</v>
      </c>
      <c r="J2576" s="3" t="s">
        <v>31</v>
      </c>
      <c r="K2576" s="3" t="s">
        <v>1766</v>
      </c>
      <c r="L2576" s="3" t="s">
        <v>31</v>
      </c>
      <c r="M2576" t="b">
        <v>1</v>
      </c>
      <c r="N2576" s="3" t="s">
        <v>35</v>
      </c>
      <c r="O2576" s="3" t="s">
        <v>1762</v>
      </c>
      <c r="P2576" s="3" t="s">
        <v>1762</v>
      </c>
      <c r="Q2576" s="3" t="s">
        <v>1767</v>
      </c>
      <c r="R2576" s="3" t="s">
        <v>1768</v>
      </c>
      <c r="S2576" s="3"/>
      <c r="T2576" s="2"/>
      <c r="U2576" s="3" t="s">
        <v>1769</v>
      </c>
      <c r="V2576" s="3" t="s">
        <v>3432</v>
      </c>
      <c r="W2576" s="3" t="s">
        <v>39</v>
      </c>
      <c r="X2576" s="3" t="s">
        <v>40</v>
      </c>
      <c r="Y2576" s="3"/>
      <c r="Z2576" s="3"/>
      <c r="AA2576" s="3" t="s">
        <v>41</v>
      </c>
    </row>
    <row r="2577" spans="1:27" x14ac:dyDescent="0.2">
      <c r="A2577" s="5">
        <v>5434</v>
      </c>
      <c r="B2577">
        <v>43417</v>
      </c>
      <c r="C2577" s="3"/>
      <c r="D2577" s="3" t="s">
        <v>4429</v>
      </c>
      <c r="E2577" s="3" t="s">
        <v>1762</v>
      </c>
      <c r="F2577" s="3" t="s">
        <v>1762</v>
      </c>
      <c r="G2577" s="3" t="s">
        <v>3429</v>
      </c>
      <c r="H2577" s="3" t="s">
        <v>3430</v>
      </c>
      <c r="I2577" s="3" t="s">
        <v>1765</v>
      </c>
      <c r="J2577" s="3" t="s">
        <v>31</v>
      </c>
      <c r="K2577" s="3" t="s">
        <v>1766</v>
      </c>
      <c r="L2577" s="3" t="s">
        <v>31</v>
      </c>
      <c r="M2577" t="b">
        <v>1</v>
      </c>
      <c r="N2577" s="3" t="s">
        <v>35</v>
      </c>
      <c r="O2577" s="3" t="s">
        <v>1762</v>
      </c>
      <c r="P2577" s="3" t="s">
        <v>1762</v>
      </c>
      <c r="Q2577" s="3" t="s">
        <v>1767</v>
      </c>
      <c r="R2577" s="3" t="s">
        <v>1768</v>
      </c>
      <c r="S2577" s="3"/>
      <c r="T2577" s="2"/>
      <c r="U2577" s="3" t="s">
        <v>1769</v>
      </c>
      <c r="V2577" s="3" t="s">
        <v>2706</v>
      </c>
      <c r="W2577" s="3" t="s">
        <v>39</v>
      </c>
      <c r="X2577" s="3" t="s">
        <v>40</v>
      </c>
      <c r="Y2577" s="3" t="s">
        <v>1828</v>
      </c>
      <c r="Z2577" s="3"/>
      <c r="AA2577" s="3" t="s">
        <v>1712</v>
      </c>
    </row>
    <row r="2578" spans="1:27" x14ac:dyDescent="0.2">
      <c r="A2578" s="5">
        <v>5435</v>
      </c>
      <c r="B2578">
        <v>43240</v>
      </c>
      <c r="C2578" s="3" t="s">
        <v>4430</v>
      </c>
      <c r="D2578" s="3" t="s">
        <v>4431</v>
      </c>
      <c r="E2578" s="3" t="s">
        <v>71</v>
      </c>
      <c r="F2578" s="3" t="s">
        <v>72</v>
      </c>
      <c r="G2578" s="3" t="s">
        <v>47</v>
      </c>
      <c r="H2578" s="3" t="s">
        <v>32</v>
      </c>
      <c r="I2578" s="3" t="s">
        <v>47</v>
      </c>
      <c r="J2578" s="3" t="s">
        <v>48</v>
      </c>
      <c r="K2578" s="3" t="s">
        <v>49</v>
      </c>
      <c r="L2578" s="3" t="s">
        <v>50</v>
      </c>
      <c r="M2578" t="b">
        <v>0</v>
      </c>
      <c r="N2578" s="3" t="s">
        <v>73</v>
      </c>
      <c r="O2578" s="3" t="s">
        <v>72</v>
      </c>
      <c r="P2578" s="3" t="s">
        <v>72</v>
      </c>
      <c r="Q2578" s="3" t="s">
        <v>36</v>
      </c>
      <c r="R2578" s="3" t="s">
        <v>74</v>
      </c>
      <c r="S2578" s="3"/>
      <c r="T2578" s="2">
        <v>2000</v>
      </c>
      <c r="U2578" s="3" t="s">
        <v>50</v>
      </c>
      <c r="V2578" s="3"/>
      <c r="W2578" s="3" t="s">
        <v>39</v>
      </c>
      <c r="X2578" s="3" t="s">
        <v>40</v>
      </c>
      <c r="Y2578" s="3"/>
      <c r="Z2578" s="3">
        <v>3009</v>
      </c>
      <c r="AA2578" s="3" t="s">
        <v>221</v>
      </c>
    </row>
    <row r="2579" spans="1:27" x14ac:dyDescent="0.2">
      <c r="A2579" s="5">
        <v>5436</v>
      </c>
      <c r="B2579">
        <v>43253</v>
      </c>
      <c r="C2579" s="3" t="s">
        <v>4432</v>
      </c>
      <c r="D2579" s="3" t="s">
        <v>4433</v>
      </c>
      <c r="E2579" s="3" t="s">
        <v>57</v>
      </c>
      <c r="F2579" s="3" t="s">
        <v>58</v>
      </c>
      <c r="G2579" s="3" t="s">
        <v>57</v>
      </c>
      <c r="H2579" s="3" t="s">
        <v>60</v>
      </c>
      <c r="I2579" s="3" t="s">
        <v>57</v>
      </c>
      <c r="J2579" s="3" t="s">
        <v>31</v>
      </c>
      <c r="K2579" s="3" t="s">
        <v>34</v>
      </c>
      <c r="L2579" s="3" t="s">
        <v>31</v>
      </c>
      <c r="M2579" t="b">
        <v>0</v>
      </c>
      <c r="N2579" s="3" t="s">
        <v>35</v>
      </c>
      <c r="O2579" s="3" t="s">
        <v>58</v>
      </c>
      <c r="P2579" s="3" t="s">
        <v>61</v>
      </c>
      <c r="Q2579" s="3" t="s">
        <v>62</v>
      </c>
      <c r="R2579" s="3" t="s">
        <v>63</v>
      </c>
      <c r="S2579" s="3" t="s">
        <v>4434</v>
      </c>
      <c r="T2579" s="2">
        <v>2072</v>
      </c>
      <c r="U2579" s="3" t="s">
        <v>31</v>
      </c>
      <c r="V2579" s="3" t="s">
        <v>1941</v>
      </c>
      <c r="W2579" s="3" t="s">
        <v>39</v>
      </c>
      <c r="X2579" s="3" t="s">
        <v>40</v>
      </c>
      <c r="Y2579" s="3" t="s">
        <v>2455</v>
      </c>
      <c r="Z2579" s="3"/>
      <c r="AA2579" s="3" t="s">
        <v>1712</v>
      </c>
    </row>
    <row r="2580" spans="1:27" x14ac:dyDescent="0.2">
      <c r="A2580" s="5">
        <v>5437</v>
      </c>
      <c r="B2580">
        <v>43270</v>
      </c>
      <c r="C2580" s="3"/>
      <c r="D2580" s="3" t="s">
        <v>4435</v>
      </c>
      <c r="E2580" s="3" t="s">
        <v>57</v>
      </c>
      <c r="F2580" s="3" t="s">
        <v>58</v>
      </c>
      <c r="G2580" s="3" t="s">
        <v>57</v>
      </c>
      <c r="H2580" s="3" t="s">
        <v>60</v>
      </c>
      <c r="I2580" s="3" t="s">
        <v>57</v>
      </c>
      <c r="J2580" s="3" t="s">
        <v>31</v>
      </c>
      <c r="K2580" s="3" t="s">
        <v>34</v>
      </c>
      <c r="L2580" s="3" t="s">
        <v>31</v>
      </c>
      <c r="M2580" t="b">
        <v>1</v>
      </c>
      <c r="N2580" s="3" t="s">
        <v>35</v>
      </c>
      <c r="O2580" s="3" t="s">
        <v>58</v>
      </c>
      <c r="P2580" s="3" t="s">
        <v>61</v>
      </c>
      <c r="Q2580" s="3" t="s">
        <v>62</v>
      </c>
      <c r="R2580" s="3" t="s">
        <v>63</v>
      </c>
      <c r="S2580" s="3" t="s">
        <v>3291</v>
      </c>
      <c r="T2580" s="2">
        <v>2072</v>
      </c>
      <c r="U2580" s="3" t="s">
        <v>31</v>
      </c>
      <c r="V2580" s="3" t="s">
        <v>1941</v>
      </c>
      <c r="W2580" s="3" t="s">
        <v>39</v>
      </c>
      <c r="X2580" s="3" t="s">
        <v>40</v>
      </c>
      <c r="Y2580" s="3" t="s">
        <v>1942</v>
      </c>
      <c r="Z2580" s="3"/>
      <c r="AA2580" s="3" t="s">
        <v>316</v>
      </c>
    </row>
    <row r="2581" spans="1:27" x14ac:dyDescent="0.2">
      <c r="A2581" s="5">
        <v>5438</v>
      </c>
      <c r="B2581">
        <v>43271</v>
      </c>
      <c r="C2581" s="3" t="s">
        <v>4436</v>
      </c>
      <c r="D2581" s="3" t="s">
        <v>4437</v>
      </c>
      <c r="E2581" s="3" t="s">
        <v>57</v>
      </c>
      <c r="F2581" s="3" t="s">
        <v>58</v>
      </c>
      <c r="G2581" s="3" t="s">
        <v>57</v>
      </c>
      <c r="H2581" s="3" t="s">
        <v>60</v>
      </c>
      <c r="I2581" s="3" t="s">
        <v>57</v>
      </c>
      <c r="J2581" s="3" t="s">
        <v>31</v>
      </c>
      <c r="K2581" s="3" t="s">
        <v>34</v>
      </c>
      <c r="L2581" s="3" t="s">
        <v>31</v>
      </c>
      <c r="M2581" t="b">
        <v>0</v>
      </c>
      <c r="N2581" s="3" t="s">
        <v>35</v>
      </c>
      <c r="O2581" s="3" t="s">
        <v>58</v>
      </c>
      <c r="P2581" s="3" t="s">
        <v>61</v>
      </c>
      <c r="Q2581" s="3" t="s">
        <v>62</v>
      </c>
      <c r="R2581" s="3" t="s">
        <v>63</v>
      </c>
      <c r="S2581" s="3" t="s">
        <v>4438</v>
      </c>
      <c r="T2581" s="2">
        <v>2072</v>
      </c>
      <c r="U2581" s="3" t="s">
        <v>31</v>
      </c>
      <c r="V2581" s="3" t="s">
        <v>1941</v>
      </c>
      <c r="W2581" s="3" t="s">
        <v>39</v>
      </c>
      <c r="X2581" s="3" t="s">
        <v>40</v>
      </c>
      <c r="Y2581" s="3" t="s">
        <v>2455</v>
      </c>
      <c r="Z2581" s="3"/>
      <c r="AA2581" s="3" t="s">
        <v>1712</v>
      </c>
    </row>
    <row r="2582" spans="1:27" x14ac:dyDescent="0.2">
      <c r="A2582" s="5">
        <v>5439</v>
      </c>
      <c r="B2582">
        <v>43378</v>
      </c>
      <c r="C2582" s="3" t="s">
        <v>4439</v>
      </c>
      <c r="D2582" s="3" t="s">
        <v>4440</v>
      </c>
      <c r="E2582" s="3" t="s">
        <v>192</v>
      </c>
      <c r="F2582" s="3" t="s">
        <v>193</v>
      </c>
      <c r="G2582" s="3" t="s">
        <v>3630</v>
      </c>
      <c r="H2582" s="3" t="s">
        <v>194</v>
      </c>
      <c r="I2582" s="3" t="s">
        <v>329</v>
      </c>
      <c r="J2582" s="3" t="s">
        <v>31</v>
      </c>
      <c r="K2582" s="3" t="s">
        <v>330</v>
      </c>
      <c r="L2582" s="3" t="s">
        <v>31</v>
      </c>
      <c r="M2582" t="b">
        <v>0</v>
      </c>
      <c r="N2582" s="3" t="s">
        <v>35</v>
      </c>
      <c r="O2582" s="3" t="s">
        <v>193</v>
      </c>
      <c r="P2582" s="3" t="s">
        <v>193</v>
      </c>
      <c r="Q2582" s="3" t="s">
        <v>192</v>
      </c>
      <c r="R2582" s="3" t="s">
        <v>192</v>
      </c>
      <c r="S2582" s="3" t="s">
        <v>2170</v>
      </c>
      <c r="T2582" s="2">
        <v>2072</v>
      </c>
      <c r="U2582" s="3" t="s">
        <v>95</v>
      </c>
      <c r="V2582" s="3" t="s">
        <v>1802</v>
      </c>
      <c r="W2582" s="3" t="s">
        <v>39</v>
      </c>
      <c r="X2582" s="3" t="s">
        <v>40</v>
      </c>
      <c r="Y2582" s="3"/>
      <c r="Z2582" s="3"/>
      <c r="AA2582" s="3" t="s">
        <v>41</v>
      </c>
    </row>
    <row r="2583" spans="1:27" x14ac:dyDescent="0.2">
      <c r="A2583" s="5">
        <v>5440</v>
      </c>
      <c r="B2583">
        <v>43065</v>
      </c>
      <c r="C2583" s="3" t="s">
        <v>4441</v>
      </c>
      <c r="D2583" s="3" t="s">
        <v>4442</v>
      </c>
      <c r="E2583" s="3" t="s">
        <v>1804</v>
      </c>
      <c r="F2583" s="3" t="s">
        <v>4443</v>
      </c>
      <c r="G2583" s="3" t="s">
        <v>1804</v>
      </c>
      <c r="H2583" s="3" t="s">
        <v>1806</v>
      </c>
      <c r="I2583" s="3" t="s">
        <v>1804</v>
      </c>
      <c r="J2583" s="3" t="s">
        <v>31</v>
      </c>
      <c r="K2583" s="3" t="s">
        <v>1807</v>
      </c>
      <c r="L2583" s="3" t="s">
        <v>31</v>
      </c>
      <c r="M2583" t="b">
        <v>0</v>
      </c>
      <c r="N2583" s="3" t="s">
        <v>35</v>
      </c>
      <c r="O2583" s="3" t="s">
        <v>4443</v>
      </c>
      <c r="P2583" s="3" t="s">
        <v>4444</v>
      </c>
      <c r="Q2583" s="3" t="s">
        <v>4443</v>
      </c>
      <c r="R2583" s="3" t="s">
        <v>4443</v>
      </c>
      <c r="S2583" s="3" t="s">
        <v>4445</v>
      </c>
      <c r="T2583" s="2"/>
      <c r="U2583" s="3" t="s">
        <v>1769</v>
      </c>
      <c r="V2583" s="3" t="s">
        <v>1815</v>
      </c>
      <c r="W2583" s="3" t="s">
        <v>39</v>
      </c>
      <c r="X2583" s="3" t="s">
        <v>40</v>
      </c>
      <c r="Y2583" s="3" t="s">
        <v>2707</v>
      </c>
      <c r="Z2583" s="3"/>
      <c r="AA2583" s="3" t="s">
        <v>1784</v>
      </c>
    </row>
    <row r="2584" spans="1:27" x14ac:dyDescent="0.2">
      <c r="A2584" s="5">
        <v>5441</v>
      </c>
      <c r="B2584">
        <v>43048</v>
      </c>
      <c r="C2584" s="3"/>
      <c r="D2584" s="3" t="s">
        <v>4446</v>
      </c>
      <c r="E2584" s="3" t="s">
        <v>1804</v>
      </c>
      <c r="F2584" s="3" t="s">
        <v>1804</v>
      </c>
      <c r="G2584" s="3" t="s">
        <v>1804</v>
      </c>
      <c r="H2584" s="3" t="s">
        <v>1806</v>
      </c>
      <c r="I2584" s="3" t="s">
        <v>1804</v>
      </c>
      <c r="J2584" s="3" t="s">
        <v>31</v>
      </c>
      <c r="K2584" s="3" t="s">
        <v>1807</v>
      </c>
      <c r="L2584" s="3" t="s">
        <v>31</v>
      </c>
      <c r="M2584" t="b">
        <v>1</v>
      </c>
      <c r="N2584" s="3" t="s">
        <v>35</v>
      </c>
      <c r="O2584" s="3" t="s">
        <v>1804</v>
      </c>
      <c r="P2584" s="3" t="s">
        <v>1804</v>
      </c>
      <c r="Q2584" s="3" t="s">
        <v>1767</v>
      </c>
      <c r="R2584" s="3" t="s">
        <v>1808</v>
      </c>
      <c r="S2584" s="3" t="s">
        <v>1814</v>
      </c>
      <c r="T2584" s="2"/>
      <c r="U2584" s="3" t="s">
        <v>1769</v>
      </c>
      <c r="V2584" s="3" t="s">
        <v>1815</v>
      </c>
      <c r="W2584" s="3" t="s">
        <v>39</v>
      </c>
      <c r="X2584" s="3" t="s">
        <v>40</v>
      </c>
      <c r="Y2584" s="3" t="s">
        <v>1828</v>
      </c>
      <c r="Z2584" s="3"/>
      <c r="AA2584" s="3" t="s">
        <v>316</v>
      </c>
    </row>
    <row r="2585" spans="1:27" x14ac:dyDescent="0.2">
      <c r="A2585" s="5">
        <v>5442</v>
      </c>
      <c r="B2585">
        <v>43050</v>
      </c>
      <c r="C2585" s="3"/>
      <c r="D2585" s="3" t="s">
        <v>4447</v>
      </c>
      <c r="E2585" s="3" t="s">
        <v>1804</v>
      </c>
      <c r="F2585" s="3" t="s">
        <v>1804</v>
      </c>
      <c r="G2585" s="3" t="s">
        <v>1804</v>
      </c>
      <c r="H2585" s="3" t="s">
        <v>1806</v>
      </c>
      <c r="I2585" s="3" t="s">
        <v>1804</v>
      </c>
      <c r="J2585" s="3" t="s">
        <v>31</v>
      </c>
      <c r="K2585" s="3" t="s">
        <v>1807</v>
      </c>
      <c r="L2585" s="3" t="s">
        <v>31</v>
      </c>
      <c r="M2585" t="b">
        <v>1</v>
      </c>
      <c r="N2585" s="3" t="s">
        <v>35</v>
      </c>
      <c r="O2585" s="3" t="s">
        <v>1804</v>
      </c>
      <c r="P2585" s="3" t="s">
        <v>1804</v>
      </c>
      <c r="Q2585" s="3" t="s">
        <v>1767</v>
      </c>
      <c r="R2585" s="3" t="s">
        <v>1808</v>
      </c>
      <c r="S2585" s="3" t="s">
        <v>3986</v>
      </c>
      <c r="T2585" s="2"/>
      <c r="U2585" s="3" t="s">
        <v>1769</v>
      </c>
      <c r="V2585" s="3" t="s">
        <v>1815</v>
      </c>
      <c r="W2585" s="3" t="s">
        <v>39</v>
      </c>
      <c r="X2585" s="3" t="s">
        <v>40</v>
      </c>
      <c r="Y2585" s="3" t="s">
        <v>1828</v>
      </c>
      <c r="Z2585" s="3"/>
      <c r="AA2585" s="3" t="s">
        <v>41</v>
      </c>
    </row>
    <row r="2586" spans="1:27" x14ac:dyDescent="0.2">
      <c r="A2586" s="5">
        <v>5443</v>
      </c>
      <c r="B2586">
        <v>43058</v>
      </c>
      <c r="C2586" s="3"/>
      <c r="D2586" s="3" t="s">
        <v>4448</v>
      </c>
      <c r="E2586" s="3" t="s">
        <v>1804</v>
      </c>
      <c r="F2586" s="3" t="s">
        <v>1804</v>
      </c>
      <c r="G2586" s="3" t="s">
        <v>1804</v>
      </c>
      <c r="H2586" s="3" t="s">
        <v>1806</v>
      </c>
      <c r="I2586" s="3" t="s">
        <v>1804</v>
      </c>
      <c r="J2586" s="3" t="s">
        <v>31</v>
      </c>
      <c r="K2586" s="3" t="s">
        <v>1807</v>
      </c>
      <c r="L2586" s="3" t="s">
        <v>31</v>
      </c>
      <c r="M2586" t="b">
        <v>1</v>
      </c>
      <c r="N2586" s="3" t="s">
        <v>35</v>
      </c>
      <c r="O2586" s="3" t="s">
        <v>1804</v>
      </c>
      <c r="P2586" s="3" t="s">
        <v>1804</v>
      </c>
      <c r="Q2586" s="3" t="s">
        <v>1767</v>
      </c>
      <c r="R2586" s="3" t="s">
        <v>1808</v>
      </c>
      <c r="S2586" s="3" t="s">
        <v>3999</v>
      </c>
      <c r="T2586" s="2"/>
      <c r="U2586" s="3" t="s">
        <v>1769</v>
      </c>
      <c r="V2586" s="3" t="s">
        <v>1815</v>
      </c>
      <c r="W2586" s="3" t="s">
        <v>39</v>
      </c>
      <c r="X2586" s="3" t="s">
        <v>40</v>
      </c>
      <c r="Y2586" s="3" t="s">
        <v>1828</v>
      </c>
      <c r="Z2586" s="3"/>
      <c r="AA2586" s="3" t="s">
        <v>316</v>
      </c>
    </row>
    <row r="2587" spans="1:27" x14ac:dyDescent="0.2">
      <c r="A2587" s="5">
        <v>5444</v>
      </c>
      <c r="B2587">
        <v>43059</v>
      </c>
      <c r="C2587" s="3"/>
      <c r="D2587" s="3" t="s">
        <v>4449</v>
      </c>
      <c r="E2587" s="3" t="s">
        <v>1804</v>
      </c>
      <c r="F2587" s="3" t="s">
        <v>1804</v>
      </c>
      <c r="G2587" s="3" t="s">
        <v>1804</v>
      </c>
      <c r="H2587" s="3" t="s">
        <v>1806</v>
      </c>
      <c r="I2587" s="3" t="s">
        <v>1804</v>
      </c>
      <c r="J2587" s="3" t="s">
        <v>31</v>
      </c>
      <c r="K2587" s="3" t="s">
        <v>1807</v>
      </c>
      <c r="L2587" s="3" t="s">
        <v>31</v>
      </c>
      <c r="M2587" t="b">
        <v>1</v>
      </c>
      <c r="N2587" s="3" t="s">
        <v>35</v>
      </c>
      <c r="O2587" s="3" t="s">
        <v>1804</v>
      </c>
      <c r="P2587" s="3" t="s">
        <v>1804</v>
      </c>
      <c r="Q2587" s="3" t="s">
        <v>1767</v>
      </c>
      <c r="R2587" s="3" t="s">
        <v>1808</v>
      </c>
      <c r="S2587" s="3" t="s">
        <v>3999</v>
      </c>
      <c r="T2587" s="2"/>
      <c r="U2587" s="3" t="s">
        <v>1769</v>
      </c>
      <c r="V2587" s="3" t="s">
        <v>1815</v>
      </c>
      <c r="W2587" s="3" t="s">
        <v>39</v>
      </c>
      <c r="X2587" s="3" t="s">
        <v>40</v>
      </c>
      <c r="Y2587" s="3" t="s">
        <v>1828</v>
      </c>
      <c r="Z2587" s="3"/>
      <c r="AA2587" s="3" t="s">
        <v>41</v>
      </c>
    </row>
    <row r="2588" spans="1:27" x14ac:dyDescent="0.2">
      <c r="A2588" s="5">
        <v>5445</v>
      </c>
      <c r="B2588">
        <v>43069</v>
      </c>
      <c r="C2588" s="3"/>
      <c r="D2588" s="3" t="s">
        <v>4450</v>
      </c>
      <c r="E2588" s="3" t="s">
        <v>1804</v>
      </c>
      <c r="F2588" s="3" t="s">
        <v>1804</v>
      </c>
      <c r="G2588" s="3" t="s">
        <v>1804</v>
      </c>
      <c r="H2588" s="3" t="s">
        <v>1806</v>
      </c>
      <c r="I2588" s="3" t="s">
        <v>1804</v>
      </c>
      <c r="J2588" s="3" t="s">
        <v>31</v>
      </c>
      <c r="K2588" s="3" t="s">
        <v>1807</v>
      </c>
      <c r="L2588" s="3" t="s">
        <v>31</v>
      </c>
      <c r="M2588" t="b">
        <v>1</v>
      </c>
      <c r="N2588" s="3" t="s">
        <v>35</v>
      </c>
      <c r="O2588" s="3" t="s">
        <v>1804</v>
      </c>
      <c r="P2588" s="3" t="s">
        <v>1804</v>
      </c>
      <c r="Q2588" s="3" t="s">
        <v>1767</v>
      </c>
      <c r="R2588" s="3" t="s">
        <v>1808</v>
      </c>
      <c r="S2588" s="3" t="s">
        <v>1827</v>
      </c>
      <c r="T2588" s="2"/>
      <c r="U2588" s="3" t="s">
        <v>1769</v>
      </c>
      <c r="V2588" s="3" t="s">
        <v>1815</v>
      </c>
      <c r="W2588" s="3" t="s">
        <v>39</v>
      </c>
      <c r="X2588" s="3" t="s">
        <v>40</v>
      </c>
      <c r="Y2588" s="3" t="s">
        <v>1828</v>
      </c>
      <c r="Z2588" s="3"/>
      <c r="AA2588" s="3" t="s">
        <v>316</v>
      </c>
    </row>
    <row r="2589" spans="1:27" x14ac:dyDescent="0.2">
      <c r="A2589" s="5">
        <v>5446</v>
      </c>
      <c r="B2589">
        <v>43064</v>
      </c>
      <c r="C2589" s="3"/>
      <c r="D2589" s="3" t="s">
        <v>4451</v>
      </c>
      <c r="E2589" s="3" t="s">
        <v>1804</v>
      </c>
      <c r="F2589" s="3" t="s">
        <v>1804</v>
      </c>
      <c r="G2589" s="3" t="s">
        <v>1804</v>
      </c>
      <c r="H2589" s="3" t="s">
        <v>1806</v>
      </c>
      <c r="I2589" s="3" t="s">
        <v>1804</v>
      </c>
      <c r="J2589" s="3" t="s">
        <v>31</v>
      </c>
      <c r="K2589" s="3" t="s">
        <v>1807</v>
      </c>
      <c r="L2589" s="3" t="s">
        <v>31</v>
      </c>
      <c r="M2589" t="b">
        <v>1</v>
      </c>
      <c r="N2589" s="3" t="s">
        <v>35</v>
      </c>
      <c r="O2589" s="3" t="s">
        <v>1804</v>
      </c>
      <c r="P2589" s="3" t="s">
        <v>1804</v>
      </c>
      <c r="Q2589" s="3" t="s">
        <v>1767</v>
      </c>
      <c r="R2589" s="3" t="s">
        <v>1808</v>
      </c>
      <c r="S2589" s="3" t="s">
        <v>1824</v>
      </c>
      <c r="T2589" s="2"/>
      <c r="U2589" s="3" t="s">
        <v>1769</v>
      </c>
      <c r="V2589" s="3" t="s">
        <v>1815</v>
      </c>
      <c r="W2589" s="3" t="s">
        <v>39</v>
      </c>
      <c r="X2589" s="3" t="s">
        <v>40</v>
      </c>
      <c r="Y2589" s="3" t="s">
        <v>1828</v>
      </c>
      <c r="Z2589" s="3"/>
      <c r="AA2589" s="3" t="s">
        <v>316</v>
      </c>
    </row>
    <row r="2590" spans="1:27" x14ac:dyDescent="0.2">
      <c r="A2590" s="5">
        <v>5447</v>
      </c>
      <c r="B2590">
        <v>43360</v>
      </c>
      <c r="C2590" s="3"/>
      <c r="D2590" s="3" t="s">
        <v>4452</v>
      </c>
      <c r="E2590" s="3" t="s">
        <v>119</v>
      </c>
      <c r="F2590" s="3" t="s">
        <v>120</v>
      </c>
      <c r="G2590" s="3" t="s">
        <v>113</v>
      </c>
      <c r="H2590" s="3" t="s">
        <v>256</v>
      </c>
      <c r="I2590" s="3" t="s">
        <v>113</v>
      </c>
      <c r="J2590" s="3" t="s">
        <v>48</v>
      </c>
      <c r="K2590" s="3" t="s">
        <v>114</v>
      </c>
      <c r="L2590" s="3" t="s">
        <v>115</v>
      </c>
      <c r="M2590" t="b">
        <v>1</v>
      </c>
      <c r="N2590" s="3" t="s">
        <v>73</v>
      </c>
      <c r="O2590" s="3" t="s">
        <v>120</v>
      </c>
      <c r="P2590" s="3" t="s">
        <v>120</v>
      </c>
      <c r="Q2590" s="3" t="s">
        <v>36</v>
      </c>
      <c r="R2590" s="3" t="s">
        <v>74</v>
      </c>
      <c r="S2590" s="3"/>
      <c r="T2590" s="2"/>
      <c r="U2590" s="3" t="s">
        <v>115</v>
      </c>
      <c r="V2590" s="3"/>
      <c r="W2590" s="3" t="s">
        <v>39</v>
      </c>
      <c r="X2590" s="3" t="s">
        <v>40</v>
      </c>
      <c r="Y2590" s="3"/>
      <c r="Z2590" s="3"/>
      <c r="AA2590" s="3" t="s">
        <v>41</v>
      </c>
    </row>
    <row r="2591" spans="1:27" x14ac:dyDescent="0.2">
      <c r="A2591" s="5">
        <v>5448</v>
      </c>
      <c r="B2591">
        <v>43395</v>
      </c>
      <c r="C2591" s="3"/>
      <c r="D2591" s="3" t="s">
        <v>4453</v>
      </c>
      <c r="E2591" s="3" t="s">
        <v>57</v>
      </c>
      <c r="F2591" s="3" t="s">
        <v>58</v>
      </c>
      <c r="G2591" s="3" t="s">
        <v>57</v>
      </c>
      <c r="H2591" s="3" t="s">
        <v>60</v>
      </c>
      <c r="I2591" s="3" t="s">
        <v>57</v>
      </c>
      <c r="J2591" s="3" t="s">
        <v>31</v>
      </c>
      <c r="K2591" s="3" t="s">
        <v>34</v>
      </c>
      <c r="L2591" s="3" t="s">
        <v>31</v>
      </c>
      <c r="M2591" t="b">
        <v>1</v>
      </c>
      <c r="N2591" s="3" t="s">
        <v>35</v>
      </c>
      <c r="O2591" s="3" t="s">
        <v>58</v>
      </c>
      <c r="P2591" s="3" t="s">
        <v>61</v>
      </c>
      <c r="Q2591" s="3" t="s">
        <v>62</v>
      </c>
      <c r="R2591" s="3" t="s">
        <v>63</v>
      </c>
      <c r="S2591" s="3" t="s">
        <v>4095</v>
      </c>
      <c r="T2591" s="2">
        <v>2072</v>
      </c>
      <c r="U2591" s="3" t="s">
        <v>31</v>
      </c>
      <c r="V2591" s="3" t="s">
        <v>1941</v>
      </c>
      <c r="W2591" s="3" t="s">
        <v>39</v>
      </c>
      <c r="X2591" s="3" t="s">
        <v>40</v>
      </c>
      <c r="Y2591" s="3" t="s">
        <v>1942</v>
      </c>
      <c r="Z2591" s="3"/>
      <c r="AA2591" s="3" t="s">
        <v>41</v>
      </c>
    </row>
    <row r="2592" spans="1:27" x14ac:dyDescent="0.2">
      <c r="A2592" s="5">
        <v>5449</v>
      </c>
      <c r="B2592">
        <v>43369</v>
      </c>
      <c r="C2592" s="3" t="s">
        <v>4454</v>
      </c>
      <c r="D2592" s="3" t="s">
        <v>4455</v>
      </c>
      <c r="E2592" s="3" t="s">
        <v>57</v>
      </c>
      <c r="F2592" s="3" t="s">
        <v>58</v>
      </c>
      <c r="G2592" s="3" t="s">
        <v>57</v>
      </c>
      <c r="H2592" s="3" t="s">
        <v>60</v>
      </c>
      <c r="I2592" s="3" t="s">
        <v>57</v>
      </c>
      <c r="J2592" s="3" t="s">
        <v>31</v>
      </c>
      <c r="K2592" s="3" t="s">
        <v>34</v>
      </c>
      <c r="L2592" s="3" t="s">
        <v>31</v>
      </c>
      <c r="M2592" t="b">
        <v>0</v>
      </c>
      <c r="N2592" s="3" t="s">
        <v>35</v>
      </c>
      <c r="O2592" s="3" t="s">
        <v>58</v>
      </c>
      <c r="P2592" s="3" t="s">
        <v>61</v>
      </c>
      <c r="Q2592" s="3" t="s">
        <v>62</v>
      </c>
      <c r="R2592" s="3" t="s">
        <v>63</v>
      </c>
      <c r="S2592" s="3" t="s">
        <v>4456</v>
      </c>
      <c r="T2592" s="2">
        <v>2072</v>
      </c>
      <c r="U2592" s="3" t="s">
        <v>31</v>
      </c>
      <c r="V2592" s="3" t="s">
        <v>1941</v>
      </c>
      <c r="W2592" s="3" t="s">
        <v>39</v>
      </c>
      <c r="X2592" s="3" t="s">
        <v>40</v>
      </c>
      <c r="Y2592" s="3" t="s">
        <v>2455</v>
      </c>
      <c r="Z2592" s="3"/>
      <c r="AA2592" s="3" t="s">
        <v>1712</v>
      </c>
    </row>
    <row r="2593" spans="1:27" x14ac:dyDescent="0.2">
      <c r="A2593" s="5">
        <v>5450</v>
      </c>
      <c r="B2593">
        <v>42328</v>
      </c>
      <c r="C2593" s="3"/>
      <c r="D2593" s="3" t="s">
        <v>4457</v>
      </c>
      <c r="E2593" s="3" t="s">
        <v>174</v>
      </c>
      <c r="F2593" s="3" t="s">
        <v>881</v>
      </c>
      <c r="G2593" s="3" t="s">
        <v>742</v>
      </c>
      <c r="H2593" s="3" t="s">
        <v>32</v>
      </c>
      <c r="I2593" s="3" t="s">
        <v>742</v>
      </c>
      <c r="J2593" s="3" t="s">
        <v>81</v>
      </c>
      <c r="K2593" s="3" t="s">
        <v>743</v>
      </c>
      <c r="L2593" s="3" t="s">
        <v>95</v>
      </c>
      <c r="M2593" t="b">
        <v>1</v>
      </c>
      <c r="N2593" s="3" t="s">
        <v>84</v>
      </c>
      <c r="O2593" s="3" t="s">
        <v>881</v>
      </c>
      <c r="P2593" s="3" t="s">
        <v>881</v>
      </c>
      <c r="Q2593" s="3" t="s">
        <v>81</v>
      </c>
      <c r="R2593" s="3" t="s">
        <v>882</v>
      </c>
      <c r="S2593" s="3"/>
      <c r="T2593" s="2">
        <v>4130</v>
      </c>
      <c r="U2593" s="3" t="s">
        <v>95</v>
      </c>
      <c r="V2593" s="3"/>
      <c r="W2593" s="3" t="s">
        <v>39</v>
      </c>
      <c r="X2593" s="3" t="s">
        <v>40</v>
      </c>
      <c r="Y2593" s="3"/>
      <c r="Z2593" s="3">
        <v>4285</v>
      </c>
      <c r="AA2593" s="3" t="s">
        <v>221</v>
      </c>
    </row>
    <row r="2594" spans="1:27" x14ac:dyDescent="0.2">
      <c r="A2594" s="5">
        <v>5451</v>
      </c>
      <c r="B2594">
        <v>43213</v>
      </c>
      <c r="C2594" s="3" t="s">
        <v>4458</v>
      </c>
      <c r="D2594" s="3" t="s">
        <v>4459</v>
      </c>
      <c r="E2594" s="3" t="s">
        <v>174</v>
      </c>
      <c r="F2594" s="3" t="s">
        <v>881</v>
      </c>
      <c r="G2594" s="3" t="s">
        <v>80</v>
      </c>
      <c r="H2594" s="3" t="s">
        <v>32</v>
      </c>
      <c r="I2594" s="3" t="s">
        <v>80</v>
      </c>
      <c r="J2594" s="3" t="s">
        <v>81</v>
      </c>
      <c r="K2594" s="3" t="s">
        <v>82</v>
      </c>
      <c r="L2594" s="3" t="s">
        <v>83</v>
      </c>
      <c r="M2594" t="b">
        <v>1</v>
      </c>
      <c r="N2594" s="3" t="s">
        <v>84</v>
      </c>
      <c r="O2594" s="3" t="s">
        <v>881</v>
      </c>
      <c r="P2594" s="3" t="s">
        <v>881</v>
      </c>
      <c r="Q2594" s="3" t="s">
        <v>81</v>
      </c>
      <c r="R2594" s="3" t="s">
        <v>882</v>
      </c>
      <c r="S2594" s="3"/>
      <c r="T2594" s="2">
        <v>6102</v>
      </c>
      <c r="U2594" s="3" t="s">
        <v>83</v>
      </c>
      <c r="V2594" s="3"/>
      <c r="W2594" s="3" t="s">
        <v>39</v>
      </c>
      <c r="X2594" s="3" t="s">
        <v>40</v>
      </c>
      <c r="Y2594" s="3"/>
      <c r="Z2594" s="3">
        <v>4804</v>
      </c>
      <c r="AA2594" s="3" t="s">
        <v>221</v>
      </c>
    </row>
    <row r="2595" spans="1:27" x14ac:dyDescent="0.2">
      <c r="A2595" s="5">
        <v>5452</v>
      </c>
      <c r="C2595" s="3"/>
      <c r="D2595" s="3" t="s">
        <v>4460</v>
      </c>
      <c r="E2595" s="3" t="s">
        <v>123</v>
      </c>
      <c r="F2595" s="3" t="s">
        <v>124</v>
      </c>
      <c r="G2595" s="3" t="s">
        <v>113</v>
      </c>
      <c r="H2595" s="3" t="s">
        <v>32</v>
      </c>
      <c r="I2595" s="3" t="s">
        <v>113</v>
      </c>
      <c r="J2595" s="3" t="s">
        <v>48</v>
      </c>
      <c r="K2595" s="3" t="s">
        <v>114</v>
      </c>
      <c r="L2595" s="3" t="s">
        <v>115</v>
      </c>
      <c r="M2595" t="b">
        <v>1</v>
      </c>
      <c r="N2595" s="3" t="s">
        <v>73</v>
      </c>
      <c r="O2595" s="3" t="s">
        <v>124</v>
      </c>
      <c r="P2595" s="3" t="s">
        <v>124</v>
      </c>
      <c r="Q2595" s="3" t="s">
        <v>36</v>
      </c>
      <c r="R2595" s="3" t="s">
        <v>74</v>
      </c>
      <c r="S2595" s="3"/>
      <c r="T2595" s="2">
        <v>3000</v>
      </c>
      <c r="U2595" s="3" t="s">
        <v>115</v>
      </c>
      <c r="V2595" s="3"/>
      <c r="W2595" s="3" t="s">
        <v>39</v>
      </c>
      <c r="X2595" s="3" t="s">
        <v>40</v>
      </c>
      <c r="Y2595" s="3"/>
      <c r="Z2595" s="3"/>
      <c r="AA2595" s="3" t="s">
        <v>41</v>
      </c>
    </row>
    <row r="2596" spans="1:27" x14ac:dyDescent="0.2">
      <c r="A2596" s="5">
        <v>5453</v>
      </c>
      <c r="B2596">
        <v>43238</v>
      </c>
      <c r="C2596" s="3"/>
      <c r="D2596" s="3" t="s">
        <v>4461</v>
      </c>
      <c r="E2596" s="3" t="s">
        <v>123</v>
      </c>
      <c r="F2596" s="3" t="s">
        <v>124</v>
      </c>
      <c r="G2596" s="3" t="s">
        <v>113</v>
      </c>
      <c r="H2596" s="3" t="s">
        <v>32</v>
      </c>
      <c r="I2596" s="3" t="s">
        <v>113</v>
      </c>
      <c r="J2596" s="3" t="s">
        <v>48</v>
      </c>
      <c r="K2596" s="3" t="s">
        <v>114</v>
      </c>
      <c r="L2596" s="3" t="s">
        <v>115</v>
      </c>
      <c r="M2596" t="b">
        <v>1</v>
      </c>
      <c r="N2596" s="3" t="s">
        <v>73</v>
      </c>
      <c r="O2596" s="3" t="s">
        <v>124</v>
      </c>
      <c r="P2596" s="3" t="s">
        <v>124</v>
      </c>
      <c r="Q2596" s="3" t="s">
        <v>36</v>
      </c>
      <c r="R2596" s="3" t="s">
        <v>74</v>
      </c>
      <c r="S2596" s="3"/>
      <c r="T2596" s="2">
        <v>3000</v>
      </c>
      <c r="U2596" s="3" t="s">
        <v>115</v>
      </c>
      <c r="V2596" s="3"/>
      <c r="W2596" s="3" t="s">
        <v>39</v>
      </c>
      <c r="X2596" s="3" t="s">
        <v>40</v>
      </c>
      <c r="Y2596" s="3"/>
      <c r="Z2596" s="3">
        <v>4602</v>
      </c>
      <c r="AA2596" s="3" t="s">
        <v>221</v>
      </c>
    </row>
    <row r="2597" spans="1:27" x14ac:dyDescent="0.2">
      <c r="A2597" s="5">
        <v>5454</v>
      </c>
      <c r="B2597">
        <v>43254</v>
      </c>
      <c r="C2597" s="3"/>
      <c r="D2597" s="3" t="s">
        <v>4462</v>
      </c>
      <c r="E2597" s="3" t="s">
        <v>111</v>
      </c>
      <c r="F2597" s="3" t="s">
        <v>112</v>
      </c>
      <c r="G2597" s="3" t="s">
        <v>113</v>
      </c>
      <c r="H2597" s="3" t="s">
        <v>32</v>
      </c>
      <c r="I2597" s="3" t="s">
        <v>113</v>
      </c>
      <c r="J2597" s="3" t="s">
        <v>48</v>
      </c>
      <c r="K2597" s="3" t="s">
        <v>114</v>
      </c>
      <c r="L2597" s="3" t="s">
        <v>115</v>
      </c>
      <c r="M2597" t="b">
        <v>1</v>
      </c>
      <c r="N2597" s="3" t="s">
        <v>73</v>
      </c>
      <c r="O2597" s="3" t="s">
        <v>112</v>
      </c>
      <c r="P2597" s="3" t="s">
        <v>112</v>
      </c>
      <c r="Q2597" s="3" t="s">
        <v>116</v>
      </c>
      <c r="R2597" s="3" t="s">
        <v>116</v>
      </c>
      <c r="S2597" s="3"/>
      <c r="T2597" s="2">
        <v>3000</v>
      </c>
      <c r="U2597" s="3" t="s">
        <v>115</v>
      </c>
      <c r="V2597" s="3"/>
      <c r="W2597" s="3" t="s">
        <v>39</v>
      </c>
      <c r="X2597" s="3" t="s">
        <v>40</v>
      </c>
      <c r="Y2597" s="3"/>
      <c r="Z2597" s="3">
        <v>4821</v>
      </c>
      <c r="AA2597" s="3" t="s">
        <v>221</v>
      </c>
    </row>
    <row r="2598" spans="1:27" x14ac:dyDescent="0.2">
      <c r="A2598" s="5">
        <v>5455</v>
      </c>
      <c r="B2598">
        <v>43264</v>
      </c>
      <c r="C2598" s="3" t="s">
        <v>4463</v>
      </c>
      <c r="D2598" s="3" t="s">
        <v>4464</v>
      </c>
      <c r="E2598" s="3" t="s">
        <v>91</v>
      </c>
      <c r="F2598" s="3" t="s">
        <v>92</v>
      </c>
      <c r="G2598" s="3" t="s">
        <v>93</v>
      </c>
      <c r="H2598" s="3" t="s">
        <v>32</v>
      </c>
      <c r="I2598" s="3" t="s">
        <v>93</v>
      </c>
      <c r="J2598" s="3" t="s">
        <v>48</v>
      </c>
      <c r="K2598" s="3" t="s">
        <v>94</v>
      </c>
      <c r="L2598" s="3" t="s">
        <v>95</v>
      </c>
      <c r="M2598" t="b">
        <v>0</v>
      </c>
      <c r="N2598" s="3" t="s">
        <v>84</v>
      </c>
      <c r="O2598" s="3" t="s">
        <v>92</v>
      </c>
      <c r="P2598" s="3" t="s">
        <v>92</v>
      </c>
      <c r="Q2598" s="3" t="s">
        <v>36</v>
      </c>
      <c r="R2598" s="3" t="s">
        <v>74</v>
      </c>
      <c r="S2598" s="3"/>
      <c r="T2598" s="2">
        <v>4000</v>
      </c>
      <c r="U2598" s="3" t="s">
        <v>95</v>
      </c>
      <c r="V2598" s="3"/>
      <c r="W2598" s="3" t="s">
        <v>39</v>
      </c>
      <c r="X2598" s="3" t="s">
        <v>40</v>
      </c>
      <c r="Y2598" s="3"/>
      <c r="Z2598" s="3">
        <v>1462</v>
      </c>
      <c r="AA2598" s="3" t="s">
        <v>221</v>
      </c>
    </row>
    <row r="2599" spans="1:27" x14ac:dyDescent="0.2">
      <c r="A2599" s="5">
        <v>5456</v>
      </c>
      <c r="B2599">
        <v>43272</v>
      </c>
      <c r="C2599" s="3" t="s">
        <v>4465</v>
      </c>
      <c r="D2599" s="3" t="s">
        <v>4466</v>
      </c>
      <c r="E2599" s="3" t="s">
        <v>29</v>
      </c>
      <c r="F2599" s="3" t="s">
        <v>2767</v>
      </c>
      <c r="G2599" s="3" t="s">
        <v>31</v>
      </c>
      <c r="H2599" s="3" t="s">
        <v>32</v>
      </c>
      <c r="I2599" s="3" t="s">
        <v>31</v>
      </c>
      <c r="J2599" s="3" t="s">
        <v>31</v>
      </c>
      <c r="K2599" s="3" t="s">
        <v>34</v>
      </c>
      <c r="L2599" s="3" t="s">
        <v>31</v>
      </c>
      <c r="M2599" t="b">
        <v>0</v>
      </c>
      <c r="N2599" s="3" t="s">
        <v>35</v>
      </c>
      <c r="O2599" s="3" t="s">
        <v>2767</v>
      </c>
      <c r="P2599" s="3" t="s">
        <v>273</v>
      </c>
      <c r="Q2599" s="3" t="s">
        <v>36</v>
      </c>
      <c r="R2599" s="3" t="s">
        <v>2768</v>
      </c>
      <c r="S2599" s="3"/>
      <c r="T2599" s="2">
        <v>2072</v>
      </c>
      <c r="U2599" s="3" t="s">
        <v>31</v>
      </c>
      <c r="V2599" s="3"/>
      <c r="W2599" s="3" t="s">
        <v>39</v>
      </c>
      <c r="X2599" s="3" t="s">
        <v>40</v>
      </c>
      <c r="Y2599" s="3"/>
      <c r="Z2599" s="3">
        <v>5108</v>
      </c>
      <c r="AA2599" s="3" t="s">
        <v>221</v>
      </c>
    </row>
    <row r="2600" spans="1:27" x14ac:dyDescent="0.2">
      <c r="A2600" s="5">
        <v>5457</v>
      </c>
      <c r="B2600">
        <v>43279</v>
      </c>
      <c r="C2600" s="3"/>
      <c r="D2600" s="3" t="s">
        <v>4467</v>
      </c>
      <c r="E2600" s="3" t="s">
        <v>91</v>
      </c>
      <c r="F2600" s="3" t="s">
        <v>92</v>
      </c>
      <c r="G2600" s="3" t="s">
        <v>100</v>
      </c>
      <c r="H2600" s="3" t="s">
        <v>32</v>
      </c>
      <c r="I2600" s="3" t="s">
        <v>100</v>
      </c>
      <c r="J2600" s="3" t="s">
        <v>48</v>
      </c>
      <c r="K2600" s="3" t="s">
        <v>101</v>
      </c>
      <c r="L2600" s="3" t="s">
        <v>95</v>
      </c>
      <c r="M2600" t="b">
        <v>1</v>
      </c>
      <c r="N2600" s="3" t="s">
        <v>84</v>
      </c>
      <c r="O2600" s="3" t="s">
        <v>92</v>
      </c>
      <c r="P2600" s="3" t="s">
        <v>92</v>
      </c>
      <c r="Q2600" s="3" t="s">
        <v>36</v>
      </c>
      <c r="R2600" s="3" t="s">
        <v>74</v>
      </c>
      <c r="S2600" s="3"/>
      <c r="T2600" s="2">
        <v>4024</v>
      </c>
      <c r="U2600" s="3" t="s">
        <v>95</v>
      </c>
      <c r="V2600" s="3"/>
      <c r="W2600" s="3" t="s">
        <v>39</v>
      </c>
      <c r="X2600" s="3" t="s">
        <v>40</v>
      </c>
      <c r="Y2600" s="3"/>
      <c r="Z2600" s="3">
        <v>5189</v>
      </c>
      <c r="AA2600" s="3" t="s">
        <v>316</v>
      </c>
    </row>
    <row r="2601" spans="1:27" x14ac:dyDescent="0.2">
      <c r="A2601" s="5">
        <v>5458</v>
      </c>
      <c r="B2601">
        <v>43289</v>
      </c>
      <c r="C2601" s="3"/>
      <c r="D2601" s="3" t="s">
        <v>4468</v>
      </c>
      <c r="E2601" s="3" t="s">
        <v>91</v>
      </c>
      <c r="F2601" s="3" t="s">
        <v>92</v>
      </c>
      <c r="G2601" s="3" t="s">
        <v>274</v>
      </c>
      <c r="H2601" s="3" t="s">
        <v>32</v>
      </c>
      <c r="I2601" s="3" t="s">
        <v>274</v>
      </c>
      <c r="J2601" s="3" t="s">
        <v>81</v>
      </c>
      <c r="K2601" s="3" t="s">
        <v>275</v>
      </c>
      <c r="L2601" s="3" t="s">
        <v>95</v>
      </c>
      <c r="M2601" t="b">
        <v>1</v>
      </c>
      <c r="N2601" s="3" t="s">
        <v>84</v>
      </c>
      <c r="O2601" s="3" t="s">
        <v>92</v>
      </c>
      <c r="P2601" s="3" t="s">
        <v>92</v>
      </c>
      <c r="Q2601" s="3" t="s">
        <v>36</v>
      </c>
      <c r="R2601" s="3" t="s">
        <v>74</v>
      </c>
      <c r="S2601" s="3"/>
      <c r="T2601" s="2">
        <v>4128</v>
      </c>
      <c r="U2601" s="3" t="s">
        <v>95</v>
      </c>
      <c r="V2601" s="3"/>
      <c r="W2601" s="3" t="s">
        <v>39</v>
      </c>
      <c r="X2601" s="3" t="s">
        <v>40</v>
      </c>
      <c r="Y2601" s="3"/>
      <c r="Z2601" s="3">
        <v>4333</v>
      </c>
      <c r="AA2601" s="3" t="s">
        <v>546</v>
      </c>
    </row>
    <row r="2602" spans="1:27" x14ac:dyDescent="0.2">
      <c r="A2602" s="5">
        <v>5459</v>
      </c>
      <c r="B2602">
        <v>43290</v>
      </c>
      <c r="C2602" s="3" t="s">
        <v>4469</v>
      </c>
      <c r="D2602" s="3" t="s">
        <v>4470</v>
      </c>
      <c r="E2602" s="3" t="s">
        <v>1158</v>
      </c>
      <c r="F2602" s="3" t="s">
        <v>1159</v>
      </c>
      <c r="G2602" s="3" t="s">
        <v>2306</v>
      </c>
      <c r="H2602" s="3" t="s">
        <v>32</v>
      </c>
      <c r="I2602" s="3" t="s">
        <v>2306</v>
      </c>
      <c r="J2602" s="3" t="s">
        <v>81</v>
      </c>
      <c r="K2602" s="3" t="s">
        <v>743</v>
      </c>
      <c r="L2602" s="3" t="s">
        <v>95</v>
      </c>
      <c r="M2602" t="b">
        <v>0</v>
      </c>
      <c r="N2602" s="3" t="s">
        <v>139</v>
      </c>
      <c r="O2602" s="3" t="s">
        <v>1159</v>
      </c>
      <c r="P2602" s="3" t="s">
        <v>1159</v>
      </c>
      <c r="Q2602" s="3" t="s">
        <v>36</v>
      </c>
      <c r="R2602" s="3" t="s">
        <v>74</v>
      </c>
      <c r="S2602" s="3"/>
      <c r="T2602" s="2">
        <v>6135</v>
      </c>
      <c r="U2602" s="3" t="s">
        <v>83</v>
      </c>
      <c r="V2602" s="3"/>
      <c r="W2602" s="3" t="s">
        <v>39</v>
      </c>
      <c r="X2602" s="3" t="s">
        <v>40</v>
      </c>
      <c r="Y2602" s="3"/>
      <c r="Z2602" s="3">
        <v>2374</v>
      </c>
      <c r="AA2602" s="3" t="s">
        <v>316</v>
      </c>
    </row>
    <row r="2603" spans="1:27" x14ac:dyDescent="0.2">
      <c r="A2603" s="5">
        <v>5460</v>
      </c>
      <c r="B2603">
        <v>43293</v>
      </c>
      <c r="C2603" s="3"/>
      <c r="D2603" s="3" t="s">
        <v>4471</v>
      </c>
      <c r="E2603" s="3" t="s">
        <v>66</v>
      </c>
      <c r="F2603" s="3" t="s">
        <v>67</v>
      </c>
      <c r="G2603" s="3" t="s">
        <v>93</v>
      </c>
      <c r="H2603" s="3" t="s">
        <v>32</v>
      </c>
      <c r="I2603" s="3" t="s">
        <v>93</v>
      </c>
      <c r="J2603" s="3" t="s">
        <v>48</v>
      </c>
      <c r="K2603" s="3" t="s">
        <v>94</v>
      </c>
      <c r="L2603" s="3" t="s">
        <v>95</v>
      </c>
      <c r="M2603" t="b">
        <v>1</v>
      </c>
      <c r="N2603" s="3" t="s">
        <v>35</v>
      </c>
      <c r="O2603" s="3" t="s">
        <v>67</v>
      </c>
      <c r="P2603" s="3" t="s">
        <v>67</v>
      </c>
      <c r="Q2603" s="3" t="s">
        <v>68</v>
      </c>
      <c r="R2603" s="3" t="s">
        <v>69</v>
      </c>
      <c r="S2603" s="3"/>
      <c r="T2603" s="2">
        <v>4000</v>
      </c>
      <c r="U2603" s="3" t="s">
        <v>95</v>
      </c>
      <c r="V2603" s="3"/>
      <c r="W2603" s="3" t="s">
        <v>39</v>
      </c>
      <c r="X2603" s="3" t="s">
        <v>40</v>
      </c>
      <c r="Y2603" s="3"/>
      <c r="Z2603" s="3">
        <v>1436</v>
      </c>
      <c r="AA2603" s="3" t="s">
        <v>316</v>
      </c>
    </row>
    <row r="2604" spans="1:27" x14ac:dyDescent="0.2">
      <c r="A2604" s="5">
        <v>5461</v>
      </c>
      <c r="B2604">
        <v>43367</v>
      </c>
      <c r="C2604" s="3"/>
      <c r="D2604" s="3" t="s">
        <v>4472</v>
      </c>
      <c r="E2604" s="3" t="s">
        <v>123</v>
      </c>
      <c r="F2604" s="3" t="s">
        <v>124</v>
      </c>
      <c r="G2604" s="3" t="s">
        <v>113</v>
      </c>
      <c r="H2604" s="3" t="s">
        <v>32</v>
      </c>
      <c r="I2604" s="3" t="s">
        <v>113</v>
      </c>
      <c r="J2604" s="3" t="s">
        <v>48</v>
      </c>
      <c r="K2604" s="3" t="s">
        <v>114</v>
      </c>
      <c r="L2604" s="3" t="s">
        <v>115</v>
      </c>
      <c r="M2604" t="b">
        <v>1</v>
      </c>
      <c r="N2604" s="3" t="s">
        <v>73</v>
      </c>
      <c r="O2604" s="3" t="s">
        <v>124</v>
      </c>
      <c r="P2604" s="3" t="s">
        <v>124</v>
      </c>
      <c r="Q2604" s="3" t="s">
        <v>36</v>
      </c>
      <c r="R2604" s="3" t="s">
        <v>74</v>
      </c>
      <c r="S2604" s="3"/>
      <c r="T2604" s="2">
        <v>3000</v>
      </c>
      <c r="U2604" s="3" t="s">
        <v>115</v>
      </c>
      <c r="V2604" s="3"/>
      <c r="W2604" s="3" t="s">
        <v>39</v>
      </c>
      <c r="X2604" s="3" t="s">
        <v>40</v>
      </c>
      <c r="Y2604" s="3"/>
      <c r="Z2604" s="3"/>
      <c r="AA2604" s="3" t="s">
        <v>316</v>
      </c>
    </row>
    <row r="2605" spans="1:27" x14ac:dyDescent="0.2">
      <c r="A2605" s="5">
        <v>5462</v>
      </c>
      <c r="B2605">
        <v>43370</v>
      </c>
      <c r="C2605" s="3" t="s">
        <v>4473</v>
      </c>
      <c r="D2605" s="3" t="s">
        <v>4474</v>
      </c>
      <c r="E2605" s="3" t="s">
        <v>123</v>
      </c>
      <c r="F2605" s="3" t="s">
        <v>124</v>
      </c>
      <c r="G2605" s="3" t="s">
        <v>113</v>
      </c>
      <c r="H2605" s="3" t="s">
        <v>32</v>
      </c>
      <c r="I2605" s="3" t="s">
        <v>113</v>
      </c>
      <c r="J2605" s="3" t="s">
        <v>48</v>
      </c>
      <c r="K2605" s="3" t="s">
        <v>114</v>
      </c>
      <c r="L2605" s="3" t="s">
        <v>115</v>
      </c>
      <c r="M2605" t="b">
        <v>0</v>
      </c>
      <c r="N2605" s="3" t="s">
        <v>73</v>
      </c>
      <c r="O2605" s="3" t="s">
        <v>124</v>
      </c>
      <c r="P2605" s="3" t="s">
        <v>124</v>
      </c>
      <c r="Q2605" s="3" t="s">
        <v>36</v>
      </c>
      <c r="R2605" s="3" t="s">
        <v>74</v>
      </c>
      <c r="S2605" s="3"/>
      <c r="T2605" s="2">
        <v>3000</v>
      </c>
      <c r="U2605" s="3" t="s">
        <v>115</v>
      </c>
      <c r="V2605" s="3"/>
      <c r="W2605" s="3" t="s">
        <v>39</v>
      </c>
      <c r="X2605" s="3" t="s">
        <v>40</v>
      </c>
      <c r="Y2605" s="3"/>
      <c r="Z2605" s="3">
        <v>5019</v>
      </c>
      <c r="AA2605" s="3" t="s">
        <v>221</v>
      </c>
    </row>
    <row r="2606" spans="1:27" x14ac:dyDescent="0.2">
      <c r="A2606" s="5">
        <v>5463</v>
      </c>
      <c r="B2606">
        <v>43374</v>
      </c>
      <c r="C2606" s="3"/>
      <c r="D2606" s="3" t="s">
        <v>4475</v>
      </c>
      <c r="E2606" s="3" t="s">
        <v>147</v>
      </c>
      <c r="F2606" s="3" t="s">
        <v>234</v>
      </c>
      <c r="G2606" s="3" t="s">
        <v>83</v>
      </c>
      <c r="H2606" s="3" t="s">
        <v>32</v>
      </c>
      <c r="I2606" s="3" t="s">
        <v>83</v>
      </c>
      <c r="J2606" s="3" t="s">
        <v>48</v>
      </c>
      <c r="K2606" s="3" t="s">
        <v>237</v>
      </c>
      <c r="L2606" s="3" t="s">
        <v>83</v>
      </c>
      <c r="M2606" t="b">
        <v>1</v>
      </c>
      <c r="N2606" s="3" t="s">
        <v>139</v>
      </c>
      <c r="O2606" s="3" t="s">
        <v>234</v>
      </c>
      <c r="P2606" s="3" t="s">
        <v>234</v>
      </c>
      <c r="Q2606" s="3" t="s">
        <v>116</v>
      </c>
      <c r="R2606" s="3" t="s">
        <v>116</v>
      </c>
      <c r="S2606" s="3"/>
      <c r="T2606" s="2">
        <v>6008</v>
      </c>
      <c r="U2606" s="3" t="s">
        <v>83</v>
      </c>
      <c r="V2606" s="3"/>
      <c r="W2606" s="3" t="s">
        <v>39</v>
      </c>
      <c r="X2606" s="3" t="s">
        <v>40</v>
      </c>
      <c r="Y2606" s="3"/>
      <c r="Z2606" s="3"/>
      <c r="AA2606" s="3" t="s">
        <v>316</v>
      </c>
    </row>
    <row r="2607" spans="1:27" x14ac:dyDescent="0.2">
      <c r="A2607" s="5">
        <v>5464</v>
      </c>
      <c r="B2607">
        <v>43381</v>
      </c>
      <c r="C2607" s="3"/>
      <c r="D2607" s="3" t="s">
        <v>4476</v>
      </c>
      <c r="E2607" s="3" t="s">
        <v>123</v>
      </c>
      <c r="F2607" s="3" t="s">
        <v>124</v>
      </c>
      <c r="G2607" s="3" t="s">
        <v>113</v>
      </c>
      <c r="H2607" s="3" t="s">
        <v>32</v>
      </c>
      <c r="I2607" s="3" t="s">
        <v>113</v>
      </c>
      <c r="J2607" s="3" t="s">
        <v>48</v>
      </c>
      <c r="K2607" s="3" t="s">
        <v>114</v>
      </c>
      <c r="L2607" s="3" t="s">
        <v>115</v>
      </c>
      <c r="M2607" t="b">
        <v>1</v>
      </c>
      <c r="N2607" s="3" t="s">
        <v>73</v>
      </c>
      <c r="O2607" s="3" t="s">
        <v>124</v>
      </c>
      <c r="P2607" s="3" t="s">
        <v>124</v>
      </c>
      <c r="Q2607" s="3" t="s">
        <v>36</v>
      </c>
      <c r="R2607" s="3" t="s">
        <v>74</v>
      </c>
      <c r="S2607" s="3"/>
      <c r="T2607" s="2">
        <v>3000</v>
      </c>
      <c r="U2607" s="3" t="s">
        <v>115</v>
      </c>
      <c r="V2607" s="3"/>
      <c r="W2607" s="3" t="s">
        <v>39</v>
      </c>
      <c r="X2607" s="3" t="s">
        <v>40</v>
      </c>
      <c r="Y2607" s="3"/>
      <c r="Z2607" s="3"/>
      <c r="AA2607" s="3" t="s">
        <v>41</v>
      </c>
    </row>
    <row r="2608" spans="1:27" x14ac:dyDescent="0.2">
      <c r="A2608" s="5">
        <v>5465</v>
      </c>
      <c r="B2608">
        <v>43383</v>
      </c>
      <c r="C2608" s="3" t="s">
        <v>4477</v>
      </c>
      <c r="D2608" s="3" t="s">
        <v>4478</v>
      </c>
      <c r="E2608" s="3" t="s">
        <v>119</v>
      </c>
      <c r="F2608" s="3" t="s">
        <v>120</v>
      </c>
      <c r="G2608" s="3" t="s">
        <v>93</v>
      </c>
      <c r="H2608" s="3" t="s">
        <v>32</v>
      </c>
      <c r="I2608" s="3" t="s">
        <v>93</v>
      </c>
      <c r="J2608" s="3" t="s">
        <v>48</v>
      </c>
      <c r="K2608" s="3" t="s">
        <v>94</v>
      </c>
      <c r="L2608" s="3" t="s">
        <v>95</v>
      </c>
      <c r="M2608" t="b">
        <v>0</v>
      </c>
      <c r="N2608" s="3" t="s">
        <v>73</v>
      </c>
      <c r="O2608" s="3" t="s">
        <v>120</v>
      </c>
      <c r="P2608" s="3" t="s">
        <v>120</v>
      </c>
      <c r="Q2608" s="3" t="s">
        <v>36</v>
      </c>
      <c r="R2608" s="3" t="s">
        <v>74</v>
      </c>
      <c r="S2608" s="3"/>
      <c r="T2608" s="2">
        <v>4000</v>
      </c>
      <c r="U2608" s="3" t="s">
        <v>95</v>
      </c>
      <c r="V2608" s="3"/>
      <c r="W2608" s="3" t="s">
        <v>39</v>
      </c>
      <c r="X2608" s="3" t="s">
        <v>40</v>
      </c>
      <c r="Y2608" s="3"/>
      <c r="Z2608" s="3">
        <v>5455</v>
      </c>
      <c r="AA2608" s="3" t="s">
        <v>986</v>
      </c>
    </row>
    <row r="2609" spans="1:27" x14ac:dyDescent="0.2">
      <c r="A2609" s="5">
        <v>5466</v>
      </c>
      <c r="B2609">
        <v>43388</v>
      </c>
      <c r="C2609" s="3"/>
      <c r="D2609" s="3" t="s">
        <v>4479</v>
      </c>
      <c r="E2609" s="3" t="s">
        <v>66</v>
      </c>
      <c r="F2609" s="3" t="s">
        <v>67</v>
      </c>
      <c r="G2609" s="3" t="s">
        <v>47</v>
      </c>
      <c r="H2609" s="3" t="s">
        <v>32</v>
      </c>
      <c r="I2609" s="3" t="s">
        <v>2365</v>
      </c>
      <c r="J2609" s="3" t="s">
        <v>48</v>
      </c>
      <c r="K2609" s="3" t="s">
        <v>2360</v>
      </c>
      <c r="L2609" s="3" t="s">
        <v>83</v>
      </c>
      <c r="M2609" t="b">
        <v>1</v>
      </c>
      <c r="N2609" s="3" t="s">
        <v>35</v>
      </c>
      <c r="O2609" s="3" t="s">
        <v>67</v>
      </c>
      <c r="P2609" s="3" t="s">
        <v>67</v>
      </c>
      <c r="Q2609" s="3" t="s">
        <v>68</v>
      </c>
      <c r="R2609" s="3" t="s">
        <v>69</v>
      </c>
      <c r="S2609" s="3"/>
      <c r="T2609" s="2">
        <v>2000</v>
      </c>
      <c r="U2609" s="3" t="s">
        <v>50</v>
      </c>
      <c r="V2609" s="3"/>
      <c r="W2609" s="3" t="s">
        <v>39</v>
      </c>
      <c r="X2609" s="3" t="s">
        <v>40</v>
      </c>
      <c r="Y2609" s="3"/>
      <c r="Z2609" s="3">
        <v>2943</v>
      </c>
      <c r="AA2609" s="3" t="s">
        <v>221</v>
      </c>
    </row>
    <row r="2610" spans="1:27" x14ac:dyDescent="0.2">
      <c r="A2610" s="5">
        <v>5467</v>
      </c>
      <c r="B2610">
        <v>43396</v>
      </c>
      <c r="C2610" s="3"/>
      <c r="D2610" s="3" t="s">
        <v>4480</v>
      </c>
      <c r="E2610" s="3" t="s">
        <v>1775</v>
      </c>
      <c r="F2610" s="3" t="s">
        <v>1775</v>
      </c>
      <c r="G2610" s="3" t="s">
        <v>1793</v>
      </c>
      <c r="H2610" s="3" t="s">
        <v>1764</v>
      </c>
      <c r="I2610" s="3" t="s">
        <v>1793</v>
      </c>
      <c r="J2610" s="3" t="s">
        <v>31</v>
      </c>
      <c r="K2610" s="3" t="s">
        <v>1766</v>
      </c>
      <c r="L2610" s="3" t="s">
        <v>31</v>
      </c>
      <c r="M2610" t="b">
        <v>1</v>
      </c>
      <c r="N2610" s="3" t="s">
        <v>35</v>
      </c>
      <c r="O2610" s="3" t="s">
        <v>1775</v>
      </c>
      <c r="P2610" s="3" t="s">
        <v>1775</v>
      </c>
      <c r="Q2610" s="3" t="s">
        <v>1767</v>
      </c>
      <c r="R2610" s="3" t="s">
        <v>1768</v>
      </c>
      <c r="S2610" s="3" t="s">
        <v>3336</v>
      </c>
      <c r="T2610" s="2">
        <v>2072</v>
      </c>
      <c r="U2610" s="3" t="s">
        <v>1769</v>
      </c>
      <c r="V2610" s="3" t="s">
        <v>2706</v>
      </c>
      <c r="W2610" s="3" t="s">
        <v>39</v>
      </c>
      <c r="X2610" s="3" t="s">
        <v>40</v>
      </c>
      <c r="Y2610" s="3" t="s">
        <v>1816</v>
      </c>
      <c r="Z2610" s="3"/>
      <c r="AA2610" s="3" t="s">
        <v>316</v>
      </c>
    </row>
    <row r="2611" spans="1:27" x14ac:dyDescent="0.2">
      <c r="A2611" s="5">
        <v>5468</v>
      </c>
      <c r="B2611">
        <v>43397</v>
      </c>
      <c r="C2611" s="3" t="s">
        <v>4481</v>
      </c>
      <c r="D2611" s="3" t="s">
        <v>4416</v>
      </c>
      <c r="E2611" s="3" t="s">
        <v>1775</v>
      </c>
      <c r="F2611" s="3" t="s">
        <v>4031</v>
      </c>
      <c r="G2611" s="3" t="s">
        <v>1793</v>
      </c>
      <c r="H2611" s="3" t="s">
        <v>1764</v>
      </c>
      <c r="I2611" s="3" t="s">
        <v>1793</v>
      </c>
      <c r="J2611" s="3" t="s">
        <v>31</v>
      </c>
      <c r="K2611" s="3" t="s">
        <v>1766</v>
      </c>
      <c r="L2611" s="3" t="s">
        <v>31</v>
      </c>
      <c r="M2611" t="b">
        <v>0</v>
      </c>
      <c r="N2611" s="3" t="s">
        <v>35</v>
      </c>
      <c r="O2611" s="3" t="s">
        <v>4031</v>
      </c>
      <c r="P2611" s="3" t="s">
        <v>4032</v>
      </c>
      <c r="Q2611" s="3" t="s">
        <v>4033</v>
      </c>
      <c r="R2611" s="3" t="s">
        <v>4033</v>
      </c>
      <c r="S2611" s="3"/>
      <c r="T2611" s="2">
        <v>2072</v>
      </c>
      <c r="U2611" s="3" t="s">
        <v>1769</v>
      </c>
      <c r="V2611" s="3" t="s">
        <v>2706</v>
      </c>
      <c r="W2611" s="3" t="s">
        <v>39</v>
      </c>
      <c r="X2611" s="3" t="s">
        <v>40</v>
      </c>
      <c r="Y2611" s="3" t="s">
        <v>2707</v>
      </c>
      <c r="Z2611" s="3"/>
      <c r="AA2611" s="3" t="s">
        <v>1784</v>
      </c>
    </row>
    <row r="2612" spans="1:27" x14ac:dyDescent="0.2">
      <c r="A2612" s="5">
        <v>5469</v>
      </c>
      <c r="B2612">
        <v>43028</v>
      </c>
      <c r="C2612" s="3"/>
      <c r="D2612" s="3" t="s">
        <v>4482</v>
      </c>
      <c r="E2612" s="3" t="s">
        <v>941</v>
      </c>
      <c r="F2612" s="3" t="s">
        <v>942</v>
      </c>
      <c r="G2612" s="3" t="s">
        <v>93</v>
      </c>
      <c r="H2612" s="3" t="s">
        <v>256</v>
      </c>
      <c r="I2612" s="3" t="s">
        <v>93</v>
      </c>
      <c r="J2612" s="3" t="s">
        <v>48</v>
      </c>
      <c r="K2612" s="3" t="s">
        <v>94</v>
      </c>
      <c r="L2612" s="3" t="s">
        <v>95</v>
      </c>
      <c r="M2612" t="b">
        <v>1</v>
      </c>
      <c r="N2612" s="3" t="s">
        <v>73</v>
      </c>
      <c r="O2612" s="3" t="s">
        <v>942</v>
      </c>
      <c r="P2612" s="3" t="s">
        <v>942</v>
      </c>
      <c r="Q2612" s="3" t="s">
        <v>36</v>
      </c>
      <c r="R2612" s="3" t="s">
        <v>74</v>
      </c>
      <c r="S2612" s="3"/>
      <c r="T2612" s="2">
        <v>4021</v>
      </c>
      <c r="U2612" s="3" t="s">
        <v>95</v>
      </c>
      <c r="V2612" s="3"/>
      <c r="W2612" s="3" t="s">
        <v>39</v>
      </c>
      <c r="X2612" s="3" t="s">
        <v>40</v>
      </c>
      <c r="Y2612" s="3"/>
      <c r="Z2612" s="3"/>
      <c r="AA2612" s="3" t="s">
        <v>41</v>
      </c>
    </row>
    <row r="2613" spans="1:27" x14ac:dyDescent="0.2">
      <c r="A2613" s="5">
        <v>5470</v>
      </c>
      <c r="C2613" s="3"/>
      <c r="D2613" s="3" t="s">
        <v>4483</v>
      </c>
      <c r="E2613" s="3" t="s">
        <v>1762</v>
      </c>
      <c r="F2613" s="3" t="s">
        <v>1762</v>
      </c>
      <c r="G2613" s="3" t="s">
        <v>3429</v>
      </c>
      <c r="H2613" s="3" t="s">
        <v>3430</v>
      </c>
      <c r="I2613" s="3" t="s">
        <v>4484</v>
      </c>
      <c r="J2613" s="3" t="s">
        <v>31</v>
      </c>
      <c r="K2613" s="3" t="s">
        <v>1766</v>
      </c>
      <c r="L2613" s="3" t="s">
        <v>31</v>
      </c>
      <c r="M2613" t="b">
        <v>1</v>
      </c>
      <c r="N2613" s="3" t="s">
        <v>35</v>
      </c>
      <c r="O2613" s="3" t="s">
        <v>1762</v>
      </c>
      <c r="P2613" s="3" t="s">
        <v>1762</v>
      </c>
      <c r="Q2613" s="3" t="s">
        <v>1767</v>
      </c>
      <c r="R2613" s="3" t="s">
        <v>1768</v>
      </c>
      <c r="S2613" s="3"/>
      <c r="T2613" s="2">
        <v>2072</v>
      </c>
      <c r="U2613" s="3" t="s">
        <v>1769</v>
      </c>
      <c r="V2613" s="3" t="s">
        <v>3432</v>
      </c>
      <c r="W2613" s="3" t="s">
        <v>39</v>
      </c>
      <c r="X2613" s="3" t="s">
        <v>40</v>
      </c>
      <c r="Y2613" s="3"/>
      <c r="Z2613" s="3"/>
      <c r="AA2613" s="3" t="s">
        <v>41</v>
      </c>
    </row>
    <row r="2614" spans="1:27" x14ac:dyDescent="0.2">
      <c r="A2614" s="5">
        <v>5472</v>
      </c>
      <c r="B2614">
        <v>43005</v>
      </c>
      <c r="C2614" s="3"/>
      <c r="D2614" s="3" t="s">
        <v>4485</v>
      </c>
      <c r="E2614" s="3" t="s">
        <v>941</v>
      </c>
      <c r="F2614" s="3" t="s">
        <v>942</v>
      </c>
      <c r="G2614" s="3" t="s">
        <v>113</v>
      </c>
      <c r="H2614" s="3" t="s">
        <v>256</v>
      </c>
      <c r="I2614" s="3" t="s">
        <v>113</v>
      </c>
      <c r="J2614" s="3" t="s">
        <v>48</v>
      </c>
      <c r="K2614" s="3" t="s">
        <v>114</v>
      </c>
      <c r="L2614" s="3" t="s">
        <v>115</v>
      </c>
      <c r="M2614" t="b">
        <v>1</v>
      </c>
      <c r="N2614" s="3" t="s">
        <v>73</v>
      </c>
      <c r="O2614" s="3" t="s">
        <v>942</v>
      </c>
      <c r="P2614" s="3" t="s">
        <v>942</v>
      </c>
      <c r="Q2614" s="3" t="s">
        <v>36</v>
      </c>
      <c r="R2614" s="3" t="s">
        <v>74</v>
      </c>
      <c r="S2614" s="3" t="s">
        <v>348</v>
      </c>
      <c r="T2614" s="2">
        <v>3000</v>
      </c>
      <c r="U2614" s="3" t="s">
        <v>115</v>
      </c>
      <c r="V2614" s="3"/>
      <c r="W2614" s="3" t="s">
        <v>39</v>
      </c>
      <c r="X2614" s="3" t="s">
        <v>40</v>
      </c>
      <c r="Y2614" s="3"/>
      <c r="Z2614" s="3"/>
      <c r="AA2614" s="3" t="s">
        <v>41</v>
      </c>
    </row>
    <row r="2615" spans="1:27" x14ac:dyDescent="0.2">
      <c r="A2615" s="5">
        <v>5473</v>
      </c>
      <c r="B2615">
        <v>43129</v>
      </c>
      <c r="C2615" s="3"/>
      <c r="D2615" s="3" t="s">
        <v>4486</v>
      </c>
      <c r="E2615" s="3" t="s">
        <v>941</v>
      </c>
      <c r="F2615" s="3" t="s">
        <v>942</v>
      </c>
      <c r="G2615" s="3" t="s">
        <v>113</v>
      </c>
      <c r="H2615" s="3" t="s">
        <v>256</v>
      </c>
      <c r="I2615" s="3" t="s">
        <v>113</v>
      </c>
      <c r="J2615" s="3" t="s">
        <v>48</v>
      </c>
      <c r="K2615" s="3" t="s">
        <v>114</v>
      </c>
      <c r="L2615" s="3" t="s">
        <v>115</v>
      </c>
      <c r="M2615" t="b">
        <v>1</v>
      </c>
      <c r="N2615" s="3" t="s">
        <v>73</v>
      </c>
      <c r="O2615" s="3" t="s">
        <v>942</v>
      </c>
      <c r="P2615" s="3" t="s">
        <v>942</v>
      </c>
      <c r="Q2615" s="3" t="s">
        <v>36</v>
      </c>
      <c r="R2615" s="3" t="s">
        <v>74</v>
      </c>
      <c r="S2615" s="3" t="s">
        <v>348</v>
      </c>
      <c r="T2615" s="2">
        <v>3000</v>
      </c>
      <c r="U2615" s="3" t="s">
        <v>115</v>
      </c>
      <c r="V2615" s="3"/>
      <c r="W2615" s="3" t="s">
        <v>39</v>
      </c>
      <c r="X2615" s="3" t="s">
        <v>40</v>
      </c>
      <c r="Y2615" s="3"/>
      <c r="Z2615" s="3"/>
      <c r="AA2615" s="3" t="s">
        <v>41</v>
      </c>
    </row>
    <row r="2616" spans="1:27" x14ac:dyDescent="0.2">
      <c r="A2616" s="5">
        <v>5474</v>
      </c>
      <c r="B2616">
        <v>43436</v>
      </c>
      <c r="C2616" s="3"/>
      <c r="D2616" s="3" t="s">
        <v>4487</v>
      </c>
      <c r="E2616" s="3" t="s">
        <v>192</v>
      </c>
      <c r="F2616" s="3" t="s">
        <v>193</v>
      </c>
      <c r="G2616" s="3" t="s">
        <v>3630</v>
      </c>
      <c r="H2616" s="3" t="s">
        <v>194</v>
      </c>
      <c r="I2616" s="3" t="s">
        <v>329</v>
      </c>
      <c r="J2616" s="3" t="s">
        <v>31</v>
      </c>
      <c r="K2616" s="3" t="s">
        <v>330</v>
      </c>
      <c r="L2616" s="3" t="s">
        <v>31</v>
      </c>
      <c r="M2616" t="b">
        <v>0</v>
      </c>
      <c r="N2616" s="3" t="s">
        <v>35</v>
      </c>
      <c r="O2616" s="3" t="s">
        <v>193</v>
      </c>
      <c r="P2616" s="3" t="s">
        <v>193</v>
      </c>
      <c r="Q2616" s="3" t="s">
        <v>192</v>
      </c>
      <c r="R2616" s="3" t="s">
        <v>192</v>
      </c>
      <c r="S2616" s="3" t="s">
        <v>2170</v>
      </c>
      <c r="T2616" s="2">
        <v>2072</v>
      </c>
      <c r="U2616" s="3" t="s">
        <v>244</v>
      </c>
      <c r="V2616" s="3" t="s">
        <v>1802</v>
      </c>
      <c r="W2616" s="3" t="s">
        <v>39</v>
      </c>
      <c r="X2616" s="3" t="s">
        <v>40</v>
      </c>
      <c r="Y2616" s="3" t="s">
        <v>2455</v>
      </c>
      <c r="Z2616" s="3"/>
      <c r="AA2616" s="3" t="s">
        <v>1712</v>
      </c>
    </row>
    <row r="2617" spans="1:27" x14ac:dyDescent="0.2">
      <c r="A2617" s="5">
        <v>5475</v>
      </c>
      <c r="B2617">
        <v>43474</v>
      </c>
      <c r="C2617" s="3"/>
      <c r="D2617" s="3" t="s">
        <v>4488</v>
      </c>
      <c r="E2617" s="3" t="s">
        <v>1775</v>
      </c>
      <c r="F2617" s="3" t="s">
        <v>1775</v>
      </c>
      <c r="G2617" s="3" t="s">
        <v>1765</v>
      </c>
      <c r="H2617" s="3" t="s">
        <v>1764</v>
      </c>
      <c r="I2617" s="3" t="s">
        <v>1765</v>
      </c>
      <c r="J2617" s="3" t="s">
        <v>31</v>
      </c>
      <c r="K2617" s="3" t="s">
        <v>1766</v>
      </c>
      <c r="L2617" s="3" t="s">
        <v>31</v>
      </c>
      <c r="M2617" t="b">
        <v>1</v>
      </c>
      <c r="N2617" s="3" t="s">
        <v>35</v>
      </c>
      <c r="O2617" s="3" t="s">
        <v>1775</v>
      </c>
      <c r="P2617" s="3" t="s">
        <v>1775</v>
      </c>
      <c r="Q2617" s="3" t="s">
        <v>1767</v>
      </c>
      <c r="R2617" s="3" t="s">
        <v>1768</v>
      </c>
      <c r="S2617" s="3"/>
      <c r="T2617" s="2">
        <v>2072</v>
      </c>
      <c r="U2617" s="3" t="s">
        <v>1769</v>
      </c>
      <c r="V2617" s="3" t="s">
        <v>2706</v>
      </c>
      <c r="W2617" s="3" t="s">
        <v>39</v>
      </c>
      <c r="X2617" s="3" t="s">
        <v>40</v>
      </c>
      <c r="Y2617" s="3" t="s">
        <v>1942</v>
      </c>
      <c r="Z2617" s="3"/>
      <c r="AA2617" s="3" t="s">
        <v>316</v>
      </c>
    </row>
    <row r="2618" spans="1:27" x14ac:dyDescent="0.2">
      <c r="A2618" s="5">
        <v>5476</v>
      </c>
      <c r="B2618">
        <v>42743</v>
      </c>
      <c r="C2618" s="3"/>
      <c r="D2618" s="3" t="s">
        <v>4489</v>
      </c>
      <c r="E2618" s="3" t="s">
        <v>1775</v>
      </c>
      <c r="F2618" s="3" t="s">
        <v>1775</v>
      </c>
      <c r="G2618" s="3" t="s">
        <v>2452</v>
      </c>
      <c r="H2618" s="3" t="s">
        <v>2453</v>
      </c>
      <c r="I2618" s="3" t="s">
        <v>2452</v>
      </c>
      <c r="J2618" s="3" t="s">
        <v>31</v>
      </c>
      <c r="K2618" s="3" t="s">
        <v>1766</v>
      </c>
      <c r="L2618" s="3" t="s">
        <v>31</v>
      </c>
      <c r="M2618" t="b">
        <v>1</v>
      </c>
      <c r="N2618" s="3" t="s">
        <v>35</v>
      </c>
      <c r="O2618" s="3" t="s">
        <v>1775</v>
      </c>
      <c r="P2618" s="3" t="s">
        <v>1775</v>
      </c>
      <c r="Q2618" s="3" t="s">
        <v>1767</v>
      </c>
      <c r="R2618" s="3" t="s">
        <v>1768</v>
      </c>
      <c r="S2618" s="3"/>
      <c r="T2618" s="2">
        <v>5046</v>
      </c>
      <c r="U2618" s="3" t="s">
        <v>1769</v>
      </c>
      <c r="V2618" s="3" t="s">
        <v>2502</v>
      </c>
      <c r="W2618" s="3" t="s">
        <v>39</v>
      </c>
      <c r="X2618" s="3" t="s">
        <v>40</v>
      </c>
      <c r="Y2618" s="3"/>
      <c r="Z2618" s="3"/>
      <c r="AA2618" s="3" t="s">
        <v>41</v>
      </c>
    </row>
    <row r="2619" spans="1:27" x14ac:dyDescent="0.2">
      <c r="A2619" s="5">
        <v>5477</v>
      </c>
      <c r="B2619">
        <v>43427</v>
      </c>
      <c r="C2619" s="3" t="s">
        <v>4490</v>
      </c>
      <c r="D2619" s="3" t="s">
        <v>4491</v>
      </c>
      <c r="E2619" s="3" t="s">
        <v>57</v>
      </c>
      <c r="F2619" s="3" t="s">
        <v>58</v>
      </c>
      <c r="G2619" s="3" t="s">
        <v>57</v>
      </c>
      <c r="H2619" s="3" t="s">
        <v>60</v>
      </c>
      <c r="I2619" s="3" t="s">
        <v>57</v>
      </c>
      <c r="J2619" s="3" t="s">
        <v>31</v>
      </c>
      <c r="K2619" s="3" t="s">
        <v>34</v>
      </c>
      <c r="L2619" s="3" t="s">
        <v>31</v>
      </c>
      <c r="M2619" t="b">
        <v>1</v>
      </c>
      <c r="N2619" s="3" t="s">
        <v>35</v>
      </c>
      <c r="O2619" s="3" t="s">
        <v>58</v>
      </c>
      <c r="P2619" s="3" t="s">
        <v>61</v>
      </c>
      <c r="Q2619" s="3" t="s">
        <v>62</v>
      </c>
      <c r="R2619" s="3" t="s">
        <v>63</v>
      </c>
      <c r="S2619" s="3" t="s">
        <v>4438</v>
      </c>
      <c r="T2619" s="2">
        <v>2072</v>
      </c>
      <c r="U2619" s="3" t="s">
        <v>31</v>
      </c>
      <c r="V2619" s="3" t="s">
        <v>1941</v>
      </c>
      <c r="W2619" s="3" t="s">
        <v>39</v>
      </c>
      <c r="X2619" s="3" t="s">
        <v>40</v>
      </c>
      <c r="Y2619" s="3" t="s">
        <v>1942</v>
      </c>
      <c r="Z2619" s="3"/>
      <c r="AA2619" s="3" t="s">
        <v>316</v>
      </c>
    </row>
    <row r="2620" spans="1:27" x14ac:dyDescent="0.2">
      <c r="A2620" s="5">
        <v>5478</v>
      </c>
      <c r="B2620">
        <v>43441</v>
      </c>
      <c r="C2620" s="3" t="s">
        <v>4492</v>
      </c>
      <c r="D2620" s="3" t="s">
        <v>4493</v>
      </c>
      <c r="E2620" s="3" t="s">
        <v>57</v>
      </c>
      <c r="F2620" s="3" t="s">
        <v>58</v>
      </c>
      <c r="G2620" s="3" t="s">
        <v>57</v>
      </c>
      <c r="H2620" s="3" t="s">
        <v>60</v>
      </c>
      <c r="I2620" s="3" t="s">
        <v>57</v>
      </c>
      <c r="J2620" s="3" t="s">
        <v>31</v>
      </c>
      <c r="K2620" s="3" t="s">
        <v>34</v>
      </c>
      <c r="L2620" s="3" t="s">
        <v>31</v>
      </c>
      <c r="M2620" t="b">
        <v>1</v>
      </c>
      <c r="N2620" s="3" t="s">
        <v>35</v>
      </c>
      <c r="O2620" s="3" t="s">
        <v>58</v>
      </c>
      <c r="P2620" s="3" t="s">
        <v>61</v>
      </c>
      <c r="Q2620" s="3" t="s">
        <v>62</v>
      </c>
      <c r="R2620" s="3" t="s">
        <v>63</v>
      </c>
      <c r="S2620" s="3" t="s">
        <v>4434</v>
      </c>
      <c r="T2620" s="2">
        <v>2072</v>
      </c>
      <c r="U2620" s="3" t="s">
        <v>31</v>
      </c>
      <c r="V2620" s="3" t="s">
        <v>1941</v>
      </c>
      <c r="W2620" s="3" t="s">
        <v>39</v>
      </c>
      <c r="X2620" s="3" t="s">
        <v>40</v>
      </c>
      <c r="Y2620" s="3" t="s">
        <v>1942</v>
      </c>
      <c r="Z2620" s="3"/>
      <c r="AA2620" s="3" t="s">
        <v>316</v>
      </c>
    </row>
    <row r="2621" spans="1:27" x14ac:dyDescent="0.2">
      <c r="A2621" s="5">
        <v>5479</v>
      </c>
      <c r="B2621">
        <v>43440</v>
      </c>
      <c r="C2621" s="3"/>
      <c r="D2621" s="3" t="s">
        <v>4494</v>
      </c>
      <c r="E2621" s="3" t="s">
        <v>57</v>
      </c>
      <c r="F2621" s="3" t="s">
        <v>58</v>
      </c>
      <c r="G2621" s="3" t="s">
        <v>57</v>
      </c>
      <c r="H2621" s="3" t="s">
        <v>60</v>
      </c>
      <c r="I2621" s="3" t="s">
        <v>57</v>
      </c>
      <c r="J2621" s="3" t="s">
        <v>31</v>
      </c>
      <c r="K2621" s="3" t="s">
        <v>34</v>
      </c>
      <c r="L2621" s="3" t="s">
        <v>31</v>
      </c>
      <c r="M2621" t="b">
        <v>1</v>
      </c>
      <c r="N2621" s="3" t="s">
        <v>35</v>
      </c>
      <c r="O2621" s="3" t="s">
        <v>58</v>
      </c>
      <c r="P2621" s="3" t="s">
        <v>61</v>
      </c>
      <c r="Q2621" s="3" t="s">
        <v>62</v>
      </c>
      <c r="R2621" s="3" t="s">
        <v>63</v>
      </c>
      <c r="S2621" s="3" t="s">
        <v>4095</v>
      </c>
      <c r="T2621" s="2">
        <v>2072</v>
      </c>
      <c r="U2621" s="3" t="s">
        <v>31</v>
      </c>
      <c r="V2621" s="3" t="s">
        <v>1941</v>
      </c>
      <c r="W2621" s="3" t="s">
        <v>39</v>
      </c>
      <c r="X2621" s="3" t="s">
        <v>40</v>
      </c>
      <c r="Y2621" s="3" t="s">
        <v>1942</v>
      </c>
      <c r="Z2621" s="3"/>
      <c r="AA2621" s="3" t="s">
        <v>316</v>
      </c>
    </row>
    <row r="2622" spans="1:27" x14ac:dyDescent="0.2">
      <c r="A2622" s="5">
        <v>5480</v>
      </c>
      <c r="B2622">
        <v>43442</v>
      </c>
      <c r="C2622" s="3" t="s">
        <v>4495</v>
      </c>
      <c r="D2622" s="3" t="s">
        <v>4496</v>
      </c>
      <c r="E2622" s="3" t="s">
        <v>57</v>
      </c>
      <c r="F2622" s="3" t="s">
        <v>58</v>
      </c>
      <c r="G2622" s="3" t="s">
        <v>57</v>
      </c>
      <c r="H2622" s="3" t="s">
        <v>60</v>
      </c>
      <c r="I2622" s="3" t="s">
        <v>57</v>
      </c>
      <c r="J2622" s="3" t="s">
        <v>31</v>
      </c>
      <c r="K2622" s="3" t="s">
        <v>34</v>
      </c>
      <c r="L2622" s="3" t="s">
        <v>31</v>
      </c>
      <c r="M2622" t="b">
        <v>1</v>
      </c>
      <c r="N2622" s="3" t="s">
        <v>35</v>
      </c>
      <c r="O2622" s="3" t="s">
        <v>58</v>
      </c>
      <c r="P2622" s="3" t="s">
        <v>61</v>
      </c>
      <c r="Q2622" s="3" t="s">
        <v>62</v>
      </c>
      <c r="R2622" s="3" t="s">
        <v>63</v>
      </c>
      <c r="S2622" s="3" t="s">
        <v>4497</v>
      </c>
      <c r="T2622" s="2">
        <v>2072</v>
      </c>
      <c r="U2622" s="3" t="s">
        <v>31</v>
      </c>
      <c r="V2622" s="3" t="s">
        <v>1941</v>
      </c>
      <c r="W2622" s="3" t="s">
        <v>39</v>
      </c>
      <c r="X2622" s="3" t="s">
        <v>40</v>
      </c>
      <c r="Y2622" s="3" t="s">
        <v>1942</v>
      </c>
      <c r="Z2622" s="3"/>
      <c r="AA2622" s="3" t="s">
        <v>316</v>
      </c>
    </row>
    <row r="2623" spans="1:27" x14ac:dyDescent="0.2">
      <c r="A2623" s="5">
        <v>5481</v>
      </c>
      <c r="B2623">
        <v>43479</v>
      </c>
      <c r="C2623" s="3" t="s">
        <v>4498</v>
      </c>
      <c r="D2623" s="3" t="s">
        <v>4499</v>
      </c>
      <c r="E2623" s="3" t="s">
        <v>123</v>
      </c>
      <c r="F2623" s="3" t="s">
        <v>136</v>
      </c>
      <c r="G2623" s="3" t="s">
        <v>137</v>
      </c>
      <c r="H2623" s="3" t="s">
        <v>32</v>
      </c>
      <c r="I2623" s="3" t="s">
        <v>137</v>
      </c>
      <c r="J2623" s="3" t="s">
        <v>48</v>
      </c>
      <c r="K2623" s="3" t="s">
        <v>138</v>
      </c>
      <c r="L2623" s="3" t="s">
        <v>83</v>
      </c>
      <c r="M2623" t="b">
        <v>1</v>
      </c>
      <c r="N2623" s="3" t="s">
        <v>139</v>
      </c>
      <c r="O2623" s="3" t="s">
        <v>136</v>
      </c>
      <c r="P2623" s="3" t="s">
        <v>140</v>
      </c>
      <c r="Q2623" s="3" t="s">
        <v>36</v>
      </c>
      <c r="R2623" s="3" t="s">
        <v>74</v>
      </c>
      <c r="S2623" s="3"/>
      <c r="T2623" s="2">
        <v>6019</v>
      </c>
      <c r="U2623" s="3" t="s">
        <v>83</v>
      </c>
      <c r="V2623" s="3"/>
      <c r="W2623" s="3" t="s">
        <v>39</v>
      </c>
      <c r="X2623" s="3" t="s">
        <v>40</v>
      </c>
      <c r="Y2623" s="3"/>
      <c r="Z2623" s="3">
        <v>4811</v>
      </c>
      <c r="AA2623" s="3" t="s">
        <v>316</v>
      </c>
    </row>
    <row r="2624" spans="1:27" x14ac:dyDescent="0.2">
      <c r="A2624" s="5">
        <v>5482</v>
      </c>
      <c r="B2624">
        <v>43478</v>
      </c>
      <c r="C2624" s="3" t="s">
        <v>4500</v>
      </c>
      <c r="D2624" s="3" t="s">
        <v>4501</v>
      </c>
      <c r="E2624" s="3" t="s">
        <v>123</v>
      </c>
      <c r="F2624" s="3" t="s">
        <v>124</v>
      </c>
      <c r="G2624" s="3" t="s">
        <v>2346</v>
      </c>
      <c r="H2624" s="3" t="s">
        <v>32</v>
      </c>
      <c r="I2624" s="3" t="s">
        <v>2346</v>
      </c>
      <c r="J2624" s="3" t="s">
        <v>2347</v>
      </c>
      <c r="K2624" s="3" t="s">
        <v>2348</v>
      </c>
      <c r="L2624" s="3" t="s">
        <v>115</v>
      </c>
      <c r="M2624" t="b">
        <v>1</v>
      </c>
      <c r="N2624" s="3" t="s">
        <v>73</v>
      </c>
      <c r="O2624" s="3" t="s">
        <v>124</v>
      </c>
      <c r="P2624" s="3" t="s">
        <v>124</v>
      </c>
      <c r="Q2624" s="3" t="s">
        <v>36</v>
      </c>
      <c r="R2624" s="3" t="s">
        <v>74</v>
      </c>
      <c r="S2624" s="3"/>
      <c r="T2624" s="2">
        <v>3051</v>
      </c>
      <c r="U2624" s="3" t="s">
        <v>115</v>
      </c>
      <c r="V2624" s="3"/>
      <c r="W2624" s="3" t="s">
        <v>39</v>
      </c>
      <c r="X2624" s="3" t="s">
        <v>40</v>
      </c>
      <c r="Y2624" s="3"/>
      <c r="Z2624" s="3">
        <v>5176</v>
      </c>
      <c r="AA2624" s="3" t="s">
        <v>221</v>
      </c>
    </row>
    <row r="2625" spans="1:27" x14ac:dyDescent="0.2">
      <c r="A2625" s="5">
        <v>5483</v>
      </c>
      <c r="B2625">
        <v>43411</v>
      </c>
      <c r="C2625" s="3" t="s">
        <v>4502</v>
      </c>
      <c r="D2625" s="3" t="s">
        <v>4503</v>
      </c>
      <c r="E2625" s="3" t="s">
        <v>123</v>
      </c>
      <c r="F2625" s="3" t="s">
        <v>124</v>
      </c>
      <c r="G2625" s="3" t="s">
        <v>113</v>
      </c>
      <c r="H2625" s="3" t="s">
        <v>32</v>
      </c>
      <c r="I2625" s="3" t="s">
        <v>113</v>
      </c>
      <c r="J2625" s="3" t="s">
        <v>48</v>
      </c>
      <c r="K2625" s="3" t="s">
        <v>114</v>
      </c>
      <c r="L2625" s="3" t="s">
        <v>115</v>
      </c>
      <c r="M2625" t="b">
        <v>0</v>
      </c>
      <c r="N2625" s="3" t="s">
        <v>73</v>
      </c>
      <c r="O2625" s="3" t="s">
        <v>124</v>
      </c>
      <c r="P2625" s="3" t="s">
        <v>124</v>
      </c>
      <c r="Q2625" s="3" t="s">
        <v>36</v>
      </c>
      <c r="R2625" s="3" t="s">
        <v>74</v>
      </c>
      <c r="S2625" s="3"/>
      <c r="T2625" s="2">
        <v>3000</v>
      </c>
      <c r="U2625" s="3" t="s">
        <v>115</v>
      </c>
      <c r="V2625" s="3"/>
      <c r="W2625" s="3" t="s">
        <v>39</v>
      </c>
      <c r="X2625" s="3" t="s">
        <v>40</v>
      </c>
      <c r="Y2625" s="3"/>
      <c r="Z2625" s="3">
        <v>2623</v>
      </c>
      <c r="AA2625" s="3" t="s">
        <v>221</v>
      </c>
    </row>
    <row r="2626" spans="1:27" x14ac:dyDescent="0.2">
      <c r="A2626" s="5">
        <v>5484</v>
      </c>
      <c r="B2626">
        <v>42642</v>
      </c>
      <c r="C2626" s="3"/>
      <c r="D2626" s="3" t="s">
        <v>4504</v>
      </c>
      <c r="E2626" s="3" t="s">
        <v>174</v>
      </c>
      <c r="F2626" s="3" t="s">
        <v>881</v>
      </c>
      <c r="G2626" s="3" t="s">
        <v>1125</v>
      </c>
      <c r="H2626" s="3" t="s">
        <v>32</v>
      </c>
      <c r="I2626" s="3" t="s">
        <v>1125</v>
      </c>
      <c r="J2626" s="3" t="s">
        <v>81</v>
      </c>
      <c r="K2626" s="3" t="s">
        <v>743</v>
      </c>
      <c r="L2626" s="3" t="s">
        <v>83</v>
      </c>
      <c r="M2626" t="b">
        <v>1</v>
      </c>
      <c r="N2626" s="3" t="s">
        <v>84</v>
      </c>
      <c r="O2626" s="3" t="s">
        <v>881</v>
      </c>
      <c r="P2626" s="3" t="s">
        <v>881</v>
      </c>
      <c r="Q2626" s="3" t="s">
        <v>81</v>
      </c>
      <c r="R2626" s="3" t="s">
        <v>882</v>
      </c>
      <c r="S2626" s="3"/>
      <c r="T2626" s="2">
        <v>6122</v>
      </c>
      <c r="U2626" s="3" t="s">
        <v>81</v>
      </c>
      <c r="V2626" s="3"/>
      <c r="W2626" s="3" t="s">
        <v>39</v>
      </c>
      <c r="X2626" s="3" t="s">
        <v>40</v>
      </c>
      <c r="Y2626" s="3"/>
      <c r="Z2626" s="3"/>
      <c r="AA2626" s="3" t="s">
        <v>41</v>
      </c>
    </row>
    <row r="2627" spans="1:27" x14ac:dyDescent="0.2">
      <c r="A2627" s="5">
        <v>5485</v>
      </c>
      <c r="B2627">
        <v>43542</v>
      </c>
      <c r="C2627" s="3" t="s">
        <v>4505</v>
      </c>
      <c r="D2627" s="3" t="s">
        <v>4506</v>
      </c>
      <c r="E2627" s="3" t="s">
        <v>57</v>
      </c>
      <c r="F2627" s="3" t="s">
        <v>58</v>
      </c>
      <c r="G2627" s="3" t="s">
        <v>57</v>
      </c>
      <c r="H2627" s="3" t="s">
        <v>60</v>
      </c>
      <c r="I2627" s="3" t="s">
        <v>57</v>
      </c>
      <c r="J2627" s="3" t="s">
        <v>31</v>
      </c>
      <c r="K2627" s="3" t="s">
        <v>34</v>
      </c>
      <c r="L2627" s="3" t="s">
        <v>31</v>
      </c>
      <c r="M2627" t="b">
        <v>1</v>
      </c>
      <c r="N2627" s="3" t="s">
        <v>35</v>
      </c>
      <c r="O2627" s="3" t="s">
        <v>58</v>
      </c>
      <c r="P2627" s="3" t="s">
        <v>61</v>
      </c>
      <c r="Q2627" s="3" t="s">
        <v>62</v>
      </c>
      <c r="R2627" s="3" t="s">
        <v>63</v>
      </c>
      <c r="S2627" s="3" t="s">
        <v>3342</v>
      </c>
      <c r="T2627" s="2">
        <v>2072</v>
      </c>
      <c r="U2627" s="3" t="s">
        <v>31</v>
      </c>
      <c r="V2627" s="3" t="s">
        <v>1776</v>
      </c>
      <c r="W2627" s="3" t="s">
        <v>39</v>
      </c>
      <c r="X2627" s="3" t="s">
        <v>40</v>
      </c>
      <c r="Y2627" s="3" t="s">
        <v>1942</v>
      </c>
      <c r="Z2627" s="3"/>
      <c r="AA2627" s="3" t="s">
        <v>1712</v>
      </c>
    </row>
    <row r="2628" spans="1:27" x14ac:dyDescent="0.2">
      <c r="A2628" s="5">
        <v>5486</v>
      </c>
      <c r="B2628">
        <v>43507</v>
      </c>
      <c r="C2628" s="3" t="s">
        <v>4507</v>
      </c>
      <c r="D2628" s="3" t="s">
        <v>4508</v>
      </c>
      <c r="E2628" s="3"/>
      <c r="F2628" s="3"/>
      <c r="G2628" s="3" t="s">
        <v>274</v>
      </c>
      <c r="H2628" s="3" t="s">
        <v>32</v>
      </c>
      <c r="I2628" s="3" t="s">
        <v>274</v>
      </c>
      <c r="J2628" s="3" t="s">
        <v>81</v>
      </c>
      <c r="K2628" s="3" t="s">
        <v>275</v>
      </c>
      <c r="L2628" s="3" t="s">
        <v>95</v>
      </c>
      <c r="M2628" t="b">
        <v>1</v>
      </c>
      <c r="N2628" s="3"/>
      <c r="O2628" s="3"/>
      <c r="P2628" s="3"/>
      <c r="Q2628" s="3"/>
      <c r="R2628" s="3"/>
      <c r="S2628" s="3"/>
      <c r="T2628" s="2">
        <v>4128</v>
      </c>
      <c r="U2628" s="3" t="s">
        <v>81</v>
      </c>
      <c r="V2628" s="3" t="s">
        <v>1776</v>
      </c>
      <c r="W2628" s="3" t="s">
        <v>39</v>
      </c>
      <c r="X2628" s="3" t="s">
        <v>40</v>
      </c>
      <c r="Y2628" s="3" t="s">
        <v>1942</v>
      </c>
      <c r="Z2628" s="3">
        <v>2427</v>
      </c>
      <c r="AA2628" s="3" t="s">
        <v>1712</v>
      </c>
    </row>
    <row r="2629" spans="1:27" x14ac:dyDescent="0.2">
      <c r="A2629" s="5">
        <v>5487</v>
      </c>
      <c r="B2629">
        <v>43528</v>
      </c>
      <c r="C2629" s="3"/>
      <c r="D2629" s="3" t="s">
        <v>4509</v>
      </c>
      <c r="E2629" s="3" t="s">
        <v>57</v>
      </c>
      <c r="F2629" s="3" t="s">
        <v>58</v>
      </c>
      <c r="G2629" s="3" t="s">
        <v>57</v>
      </c>
      <c r="H2629" s="3" t="s">
        <v>60</v>
      </c>
      <c r="I2629" s="3" t="s">
        <v>57</v>
      </c>
      <c r="J2629" s="3" t="s">
        <v>31</v>
      </c>
      <c r="K2629" s="3" t="s">
        <v>34</v>
      </c>
      <c r="L2629" s="3" t="s">
        <v>31</v>
      </c>
      <c r="M2629" t="b">
        <v>1</v>
      </c>
      <c r="N2629" s="3" t="s">
        <v>35</v>
      </c>
      <c r="O2629" s="3" t="s">
        <v>58</v>
      </c>
      <c r="P2629" s="3" t="s">
        <v>61</v>
      </c>
      <c r="Q2629" s="3" t="s">
        <v>62</v>
      </c>
      <c r="R2629" s="3" t="s">
        <v>63</v>
      </c>
      <c r="S2629" s="3" t="s">
        <v>3342</v>
      </c>
      <c r="T2629" s="2">
        <v>2072</v>
      </c>
      <c r="U2629" s="3" t="s">
        <v>31</v>
      </c>
      <c r="V2629" s="3" t="s">
        <v>1941</v>
      </c>
      <c r="W2629" s="3" t="s">
        <v>39</v>
      </c>
      <c r="X2629" s="3" t="s">
        <v>40</v>
      </c>
      <c r="Y2629" s="3" t="s">
        <v>1942</v>
      </c>
      <c r="Z2629" s="3"/>
      <c r="AA2629" s="3" t="s">
        <v>316</v>
      </c>
    </row>
    <row r="2630" spans="1:27" x14ac:dyDescent="0.2">
      <c r="A2630" s="5">
        <v>5489</v>
      </c>
      <c r="B2630">
        <v>43519</v>
      </c>
      <c r="C2630" s="3" t="s">
        <v>4510</v>
      </c>
      <c r="D2630" s="3" t="s">
        <v>4511</v>
      </c>
      <c r="E2630" s="3" t="s">
        <v>240</v>
      </c>
      <c r="F2630" s="3" t="s">
        <v>241</v>
      </c>
      <c r="G2630" s="3" t="s">
        <v>242</v>
      </c>
      <c r="H2630" s="3" t="s">
        <v>32</v>
      </c>
      <c r="I2630" s="3" t="s">
        <v>242</v>
      </c>
      <c r="J2630" s="3" t="s">
        <v>48</v>
      </c>
      <c r="K2630" s="3" t="s">
        <v>243</v>
      </c>
      <c r="L2630" s="3" t="s">
        <v>244</v>
      </c>
      <c r="M2630" t="b">
        <v>1</v>
      </c>
      <c r="N2630" s="3" t="s">
        <v>139</v>
      </c>
      <c r="O2630" s="3" t="s">
        <v>241</v>
      </c>
      <c r="P2630" s="3" t="s">
        <v>241</v>
      </c>
      <c r="Q2630" s="3" t="s">
        <v>36</v>
      </c>
      <c r="R2630" s="3" t="s">
        <v>54</v>
      </c>
      <c r="S2630" s="3"/>
      <c r="T2630" s="2">
        <v>8016</v>
      </c>
      <c r="U2630" s="3" t="s">
        <v>244</v>
      </c>
      <c r="V2630" s="3"/>
      <c r="W2630" s="3" t="s">
        <v>39</v>
      </c>
      <c r="X2630" s="3" t="s">
        <v>40</v>
      </c>
      <c r="Y2630" s="3"/>
      <c r="Z2630" s="3">
        <v>5194</v>
      </c>
      <c r="AA2630" s="3" t="s">
        <v>316</v>
      </c>
    </row>
    <row r="2631" spans="1:27" x14ac:dyDescent="0.2">
      <c r="A2631" s="5">
        <v>5493</v>
      </c>
      <c r="B2631">
        <v>43548</v>
      </c>
      <c r="C2631" s="3"/>
      <c r="D2631" s="3" t="s">
        <v>4512</v>
      </c>
      <c r="E2631" s="3" t="s">
        <v>57</v>
      </c>
      <c r="F2631" s="3" t="s">
        <v>58</v>
      </c>
      <c r="G2631" s="3" t="s">
        <v>57</v>
      </c>
      <c r="H2631" s="3" t="s">
        <v>60</v>
      </c>
      <c r="I2631" s="3" t="s">
        <v>57</v>
      </c>
      <c r="J2631" s="3" t="s">
        <v>31</v>
      </c>
      <c r="K2631" s="3" t="s">
        <v>34</v>
      </c>
      <c r="L2631" s="3" t="s">
        <v>31</v>
      </c>
      <c r="M2631" t="b">
        <v>1</v>
      </c>
      <c r="N2631" s="3" t="s">
        <v>35</v>
      </c>
      <c r="O2631" s="3" t="s">
        <v>58</v>
      </c>
      <c r="P2631" s="3" t="s">
        <v>61</v>
      </c>
      <c r="Q2631" s="3" t="s">
        <v>62</v>
      </c>
      <c r="R2631" s="3" t="s">
        <v>63</v>
      </c>
      <c r="S2631" s="3" t="s">
        <v>3586</v>
      </c>
      <c r="T2631" s="2">
        <v>2072</v>
      </c>
      <c r="U2631" s="3" t="s">
        <v>31</v>
      </c>
      <c r="V2631" s="3" t="s">
        <v>1941</v>
      </c>
      <c r="W2631" s="3" t="s">
        <v>39</v>
      </c>
      <c r="X2631" s="3" t="s">
        <v>40</v>
      </c>
      <c r="Y2631" s="3" t="s">
        <v>1942</v>
      </c>
      <c r="Z2631" s="3"/>
      <c r="AA2631" s="3" t="s">
        <v>41</v>
      </c>
    </row>
    <row r="2632" spans="1:27" x14ac:dyDescent="0.2">
      <c r="A2632" s="5">
        <v>5495</v>
      </c>
      <c r="B2632">
        <v>43514</v>
      </c>
      <c r="C2632" s="3" t="s">
        <v>4513</v>
      </c>
      <c r="D2632" s="3" t="s">
        <v>4514</v>
      </c>
      <c r="E2632" s="3" t="s">
        <v>119</v>
      </c>
      <c r="F2632" s="3" t="s">
        <v>120</v>
      </c>
      <c r="G2632" s="3" t="s">
        <v>2371</v>
      </c>
      <c r="H2632" s="3" t="s">
        <v>32</v>
      </c>
      <c r="I2632" s="3" t="s">
        <v>2371</v>
      </c>
      <c r="J2632" s="3" t="s">
        <v>48</v>
      </c>
      <c r="K2632" s="3" t="s">
        <v>2360</v>
      </c>
      <c r="L2632" s="3" t="s">
        <v>83</v>
      </c>
      <c r="M2632" t="b">
        <v>0</v>
      </c>
      <c r="N2632" s="3" t="s">
        <v>73</v>
      </c>
      <c r="O2632" s="3" t="s">
        <v>120</v>
      </c>
      <c r="P2632" s="3" t="s">
        <v>120</v>
      </c>
      <c r="Q2632" s="3" t="s">
        <v>36</v>
      </c>
      <c r="R2632" s="3" t="s">
        <v>74</v>
      </c>
      <c r="S2632" s="3"/>
      <c r="T2632" s="2">
        <v>6008</v>
      </c>
      <c r="U2632" s="3" t="s">
        <v>83</v>
      </c>
      <c r="V2632" s="3"/>
      <c r="W2632" s="3" t="s">
        <v>39</v>
      </c>
      <c r="X2632" s="3" t="s">
        <v>40</v>
      </c>
      <c r="Y2632" s="3"/>
      <c r="Z2632" s="3">
        <v>5232</v>
      </c>
      <c r="AA2632" s="3" t="s">
        <v>1182</v>
      </c>
    </row>
    <row r="2633" spans="1:27" x14ac:dyDescent="0.2">
      <c r="A2633" s="5">
        <v>5496</v>
      </c>
      <c r="B2633">
        <v>43511</v>
      </c>
      <c r="C2633" s="3"/>
      <c r="D2633" s="3" t="s">
        <v>4515</v>
      </c>
      <c r="E2633" s="3" t="s">
        <v>123</v>
      </c>
      <c r="F2633" s="3" t="s">
        <v>136</v>
      </c>
      <c r="G2633" s="3" t="s">
        <v>137</v>
      </c>
      <c r="H2633" s="3" t="s">
        <v>32</v>
      </c>
      <c r="I2633" s="3" t="s">
        <v>137</v>
      </c>
      <c r="J2633" s="3" t="s">
        <v>48</v>
      </c>
      <c r="K2633" s="3" t="s">
        <v>138</v>
      </c>
      <c r="L2633" s="3" t="s">
        <v>83</v>
      </c>
      <c r="M2633" t="b">
        <v>1</v>
      </c>
      <c r="N2633" s="3" t="s">
        <v>139</v>
      </c>
      <c r="O2633" s="3" t="s">
        <v>136</v>
      </c>
      <c r="P2633" s="3" t="s">
        <v>140</v>
      </c>
      <c r="Q2633" s="3" t="s">
        <v>36</v>
      </c>
      <c r="R2633" s="3" t="s">
        <v>74</v>
      </c>
      <c r="S2633" s="3"/>
      <c r="T2633" s="2">
        <v>6019</v>
      </c>
      <c r="U2633" s="3" t="s">
        <v>83</v>
      </c>
      <c r="V2633" s="3"/>
      <c r="W2633" s="3" t="s">
        <v>39</v>
      </c>
      <c r="X2633" s="3" t="s">
        <v>40</v>
      </c>
      <c r="Y2633" s="3"/>
      <c r="Z2633" s="3">
        <v>5233</v>
      </c>
      <c r="AA2633" s="3" t="s">
        <v>316</v>
      </c>
    </row>
    <row r="2634" spans="1:27" x14ac:dyDescent="0.2">
      <c r="A2634" s="5">
        <v>5497</v>
      </c>
      <c r="B2634">
        <v>42737</v>
      </c>
      <c r="C2634" s="3"/>
      <c r="D2634" s="3" t="s">
        <v>4516</v>
      </c>
      <c r="E2634" s="3" t="s">
        <v>174</v>
      </c>
      <c r="F2634" s="3" t="s">
        <v>881</v>
      </c>
      <c r="G2634" s="3" t="s">
        <v>1125</v>
      </c>
      <c r="H2634" s="3" t="s">
        <v>32</v>
      </c>
      <c r="I2634" s="3" t="s">
        <v>1125</v>
      </c>
      <c r="J2634" s="3" t="s">
        <v>81</v>
      </c>
      <c r="K2634" s="3" t="s">
        <v>743</v>
      </c>
      <c r="L2634" s="3" t="s">
        <v>83</v>
      </c>
      <c r="M2634" t="b">
        <v>1</v>
      </c>
      <c r="N2634" s="3" t="s">
        <v>84</v>
      </c>
      <c r="O2634" s="3" t="s">
        <v>881</v>
      </c>
      <c r="P2634" s="3" t="s">
        <v>881</v>
      </c>
      <c r="Q2634" s="3" t="s">
        <v>81</v>
      </c>
      <c r="R2634" s="3" t="s">
        <v>882</v>
      </c>
      <c r="S2634" s="3"/>
      <c r="T2634" s="2">
        <v>6122</v>
      </c>
      <c r="U2634" s="3" t="s">
        <v>81</v>
      </c>
      <c r="V2634" s="3"/>
      <c r="W2634" s="3" t="s">
        <v>39</v>
      </c>
      <c r="X2634" s="3" t="s">
        <v>40</v>
      </c>
      <c r="Y2634" s="3"/>
      <c r="Z2634" s="3"/>
      <c r="AA2634" s="3" t="s">
        <v>41</v>
      </c>
    </row>
    <row r="2635" spans="1:27" x14ac:dyDescent="0.2">
      <c r="A2635" s="5">
        <v>5498</v>
      </c>
      <c r="B2635">
        <v>43394</v>
      </c>
      <c r="C2635" s="3"/>
      <c r="D2635" s="3" t="s">
        <v>4488</v>
      </c>
      <c r="E2635" s="3" t="s">
        <v>174</v>
      </c>
      <c r="F2635" s="3" t="s">
        <v>3731</v>
      </c>
      <c r="G2635" s="3" t="s">
        <v>31</v>
      </c>
      <c r="H2635" s="3" t="s">
        <v>32</v>
      </c>
      <c r="I2635" s="3" t="s">
        <v>31</v>
      </c>
      <c r="J2635" s="3" t="s">
        <v>31</v>
      </c>
      <c r="K2635" s="3" t="s">
        <v>34</v>
      </c>
      <c r="L2635" s="3" t="s">
        <v>31</v>
      </c>
      <c r="M2635" t="b">
        <v>1</v>
      </c>
      <c r="N2635" s="3" t="s">
        <v>84</v>
      </c>
      <c r="O2635" s="3" t="s">
        <v>3731</v>
      </c>
      <c r="P2635" s="3" t="s">
        <v>3731</v>
      </c>
      <c r="Q2635" s="3" t="s">
        <v>3732</v>
      </c>
      <c r="R2635" s="3" t="s">
        <v>3733</v>
      </c>
      <c r="S2635" s="3"/>
      <c r="T2635" s="2">
        <v>2072</v>
      </c>
      <c r="U2635" s="3" t="s">
        <v>31</v>
      </c>
      <c r="V2635" s="3"/>
      <c r="W2635" s="3" t="s">
        <v>39</v>
      </c>
      <c r="X2635" s="3" t="s">
        <v>40</v>
      </c>
      <c r="Y2635" s="3"/>
      <c r="Z2635" s="3"/>
      <c r="AA2635" s="3" t="s">
        <v>41</v>
      </c>
    </row>
    <row r="2636" spans="1:27" x14ac:dyDescent="0.2">
      <c r="A2636" s="5">
        <v>5499</v>
      </c>
      <c r="B2636">
        <v>43557</v>
      </c>
      <c r="C2636" s="3" t="s">
        <v>4517</v>
      </c>
      <c r="D2636" s="3" t="s">
        <v>4518</v>
      </c>
      <c r="E2636" s="3" t="s">
        <v>91</v>
      </c>
      <c r="F2636" s="3" t="s">
        <v>92</v>
      </c>
      <c r="G2636" s="3" t="s">
        <v>274</v>
      </c>
      <c r="H2636" s="3" t="s">
        <v>32</v>
      </c>
      <c r="I2636" s="3" t="s">
        <v>274</v>
      </c>
      <c r="J2636" s="3" t="s">
        <v>81</v>
      </c>
      <c r="K2636" s="3" t="s">
        <v>275</v>
      </c>
      <c r="L2636" s="3" t="s">
        <v>95</v>
      </c>
      <c r="M2636" t="b">
        <v>0</v>
      </c>
      <c r="N2636" s="3" t="s">
        <v>84</v>
      </c>
      <c r="O2636" s="3" t="s">
        <v>92</v>
      </c>
      <c r="P2636" s="3" t="s">
        <v>92</v>
      </c>
      <c r="Q2636" s="3" t="s">
        <v>36</v>
      </c>
      <c r="R2636" s="3" t="s">
        <v>74</v>
      </c>
      <c r="S2636" s="3"/>
      <c r="T2636" s="2">
        <v>4128</v>
      </c>
      <c r="U2636" s="3" t="s">
        <v>81</v>
      </c>
      <c r="V2636" s="3"/>
      <c r="W2636" s="3" t="s">
        <v>39</v>
      </c>
      <c r="X2636" s="3" t="s">
        <v>40</v>
      </c>
      <c r="Y2636" s="3"/>
      <c r="Z2636" s="3">
        <v>4992</v>
      </c>
      <c r="AA2636" s="3" t="s">
        <v>221</v>
      </c>
    </row>
    <row r="2637" spans="1:27" x14ac:dyDescent="0.2">
      <c r="A2637" s="5">
        <v>5500</v>
      </c>
      <c r="B2637">
        <v>43588</v>
      </c>
      <c r="C2637" s="3"/>
      <c r="D2637" s="3" t="s">
        <v>4519</v>
      </c>
      <c r="E2637" s="3" t="s">
        <v>1762</v>
      </c>
      <c r="F2637" s="3" t="s">
        <v>1762</v>
      </c>
      <c r="G2637" s="3" t="s">
        <v>3429</v>
      </c>
      <c r="H2637" s="3" t="s">
        <v>3430</v>
      </c>
      <c r="I2637" s="3" t="s">
        <v>1765</v>
      </c>
      <c r="J2637" s="3" t="s">
        <v>31</v>
      </c>
      <c r="K2637" s="3" t="s">
        <v>1766</v>
      </c>
      <c r="L2637" s="3" t="s">
        <v>31</v>
      </c>
      <c r="M2637" t="b">
        <v>1</v>
      </c>
      <c r="N2637" s="3" t="s">
        <v>35</v>
      </c>
      <c r="O2637" s="3" t="s">
        <v>1762</v>
      </c>
      <c r="P2637" s="3" t="s">
        <v>1762</v>
      </c>
      <c r="Q2637" s="3" t="s">
        <v>1767</v>
      </c>
      <c r="R2637" s="3" t="s">
        <v>1768</v>
      </c>
      <c r="S2637" s="3"/>
      <c r="T2637" s="2"/>
      <c r="U2637" s="3" t="s">
        <v>1769</v>
      </c>
      <c r="V2637" s="3" t="s">
        <v>3432</v>
      </c>
      <c r="W2637" s="3" t="s">
        <v>39</v>
      </c>
      <c r="X2637" s="3" t="s">
        <v>40</v>
      </c>
      <c r="Y2637" s="3" t="s">
        <v>3437</v>
      </c>
      <c r="Z2637" s="3"/>
      <c r="AA2637" s="3" t="s">
        <v>1712</v>
      </c>
    </row>
    <row r="2638" spans="1:27" x14ac:dyDescent="0.2">
      <c r="A2638" s="5">
        <v>5502</v>
      </c>
      <c r="B2638">
        <v>43493</v>
      </c>
      <c r="C2638" s="3" t="s">
        <v>4520</v>
      </c>
      <c r="D2638" s="3" t="s">
        <v>4521</v>
      </c>
      <c r="E2638" s="3" t="s">
        <v>123</v>
      </c>
      <c r="F2638" s="3" t="s">
        <v>136</v>
      </c>
      <c r="G2638" s="3" t="s">
        <v>235</v>
      </c>
      <c r="H2638" s="3" t="s">
        <v>32</v>
      </c>
      <c r="I2638" s="3" t="s">
        <v>235</v>
      </c>
      <c r="J2638" s="3" t="s">
        <v>48</v>
      </c>
      <c r="K2638" s="3" t="s">
        <v>237</v>
      </c>
      <c r="L2638" s="3" t="s">
        <v>83</v>
      </c>
      <c r="M2638" t="b">
        <v>1</v>
      </c>
      <c r="N2638" s="3" t="s">
        <v>139</v>
      </c>
      <c r="O2638" s="3" t="s">
        <v>136</v>
      </c>
      <c r="P2638" s="3" t="s">
        <v>140</v>
      </c>
      <c r="Q2638" s="3" t="s">
        <v>36</v>
      </c>
      <c r="R2638" s="3" t="s">
        <v>74</v>
      </c>
      <c r="S2638" s="3"/>
      <c r="T2638" s="2">
        <v>6009</v>
      </c>
      <c r="U2638" s="3" t="s">
        <v>83</v>
      </c>
      <c r="V2638" s="3"/>
      <c r="W2638" s="3" t="s">
        <v>39</v>
      </c>
      <c r="X2638" s="3" t="s">
        <v>40</v>
      </c>
      <c r="Y2638" s="3"/>
      <c r="Z2638" s="3">
        <v>5200</v>
      </c>
      <c r="AA2638" s="3" t="s">
        <v>546</v>
      </c>
    </row>
    <row r="2639" spans="1:27" x14ac:dyDescent="0.2">
      <c r="A2639" s="5">
        <v>5503</v>
      </c>
      <c r="B2639">
        <v>43614</v>
      </c>
      <c r="C2639" s="3"/>
      <c r="D2639" s="3" t="s">
        <v>4522</v>
      </c>
      <c r="E2639" s="3" t="s">
        <v>123</v>
      </c>
      <c r="F2639" s="3" t="s">
        <v>124</v>
      </c>
      <c r="G2639" s="3" t="s">
        <v>3543</v>
      </c>
      <c r="H2639" s="3" t="s">
        <v>256</v>
      </c>
      <c r="I2639" s="3" t="s">
        <v>3543</v>
      </c>
      <c r="J2639" s="3" t="s">
        <v>81</v>
      </c>
      <c r="K2639" s="3" t="s">
        <v>258</v>
      </c>
      <c r="L2639" s="3" t="s">
        <v>115</v>
      </c>
      <c r="M2639" t="b">
        <v>0</v>
      </c>
      <c r="N2639" s="3" t="s">
        <v>73</v>
      </c>
      <c r="O2639" s="3" t="s">
        <v>124</v>
      </c>
      <c r="P2639" s="3" t="s">
        <v>124</v>
      </c>
      <c r="Q2639" s="3" t="s">
        <v>36</v>
      </c>
      <c r="R2639" s="3" t="s">
        <v>74</v>
      </c>
      <c r="S2639" s="3"/>
      <c r="T2639" s="2">
        <v>4090</v>
      </c>
      <c r="U2639" s="3" t="s">
        <v>115</v>
      </c>
      <c r="V2639" s="3"/>
      <c r="W2639" s="3" t="s">
        <v>39</v>
      </c>
      <c r="X2639" s="3" t="s">
        <v>40</v>
      </c>
      <c r="Y2639" s="3" t="s">
        <v>1942</v>
      </c>
      <c r="Z2639" s="3">
        <v>5331</v>
      </c>
      <c r="AA2639" s="3" t="s">
        <v>221</v>
      </c>
    </row>
    <row r="2640" spans="1:27" x14ac:dyDescent="0.2">
      <c r="A2640" s="5">
        <v>5504</v>
      </c>
      <c r="B2640">
        <v>43583</v>
      </c>
      <c r="C2640" s="3"/>
      <c r="D2640" s="3" t="s">
        <v>4523</v>
      </c>
      <c r="E2640" s="3" t="s">
        <v>78</v>
      </c>
      <c r="F2640" s="3" t="s">
        <v>273</v>
      </c>
      <c r="G2640" s="3" t="s">
        <v>100</v>
      </c>
      <c r="H2640" s="3" t="s">
        <v>32</v>
      </c>
      <c r="I2640" s="3" t="s">
        <v>100</v>
      </c>
      <c r="J2640" s="3" t="s">
        <v>48</v>
      </c>
      <c r="K2640" s="3" t="s">
        <v>101</v>
      </c>
      <c r="L2640" s="3" t="s">
        <v>95</v>
      </c>
      <c r="M2640" t="b">
        <v>1</v>
      </c>
      <c r="N2640" s="3" t="s">
        <v>84</v>
      </c>
      <c r="O2640" s="3" t="s">
        <v>273</v>
      </c>
      <c r="P2640" s="3" t="s">
        <v>79</v>
      </c>
      <c r="Q2640" s="3" t="s">
        <v>116</v>
      </c>
      <c r="R2640" s="3" t="s">
        <v>116</v>
      </c>
      <c r="S2640" s="3"/>
      <c r="T2640" s="2">
        <v>4024</v>
      </c>
      <c r="U2640" s="3" t="s">
        <v>95</v>
      </c>
      <c r="V2640" s="3"/>
      <c r="W2640" s="3" t="s">
        <v>39</v>
      </c>
      <c r="X2640" s="3" t="s">
        <v>40</v>
      </c>
      <c r="Y2640" s="3"/>
      <c r="Z2640" s="3"/>
      <c r="AA2640" s="3" t="s">
        <v>41</v>
      </c>
    </row>
    <row r="2641" spans="1:27" x14ac:dyDescent="0.2">
      <c r="A2641" s="5">
        <v>5505</v>
      </c>
      <c r="B2641">
        <v>43598</v>
      </c>
      <c r="C2641" s="3"/>
      <c r="D2641" s="3" t="s">
        <v>4524</v>
      </c>
      <c r="E2641" s="3" t="s">
        <v>147</v>
      </c>
      <c r="F2641" s="3" t="s">
        <v>234</v>
      </c>
      <c r="G2641" s="3" t="s">
        <v>785</v>
      </c>
      <c r="H2641" s="3" t="s">
        <v>32</v>
      </c>
      <c r="I2641" s="3" t="s">
        <v>785</v>
      </c>
      <c r="J2641" s="3" t="s">
        <v>48</v>
      </c>
      <c r="K2641" s="3" t="s">
        <v>786</v>
      </c>
      <c r="L2641" s="3" t="s">
        <v>83</v>
      </c>
      <c r="M2641" t="b">
        <v>1</v>
      </c>
      <c r="N2641" s="3" t="s">
        <v>139</v>
      </c>
      <c r="O2641" s="3" t="s">
        <v>234</v>
      </c>
      <c r="P2641" s="3" t="s">
        <v>234</v>
      </c>
      <c r="Q2641" s="3" t="s">
        <v>116</v>
      </c>
      <c r="R2641" s="3" t="s">
        <v>116</v>
      </c>
      <c r="S2641" s="3"/>
      <c r="T2641" s="2">
        <v>6008</v>
      </c>
      <c r="U2641" s="3" t="s">
        <v>83</v>
      </c>
      <c r="V2641" s="3"/>
      <c r="W2641" s="3" t="s">
        <v>39</v>
      </c>
      <c r="X2641" s="3" t="s">
        <v>40</v>
      </c>
      <c r="Y2641" s="3"/>
      <c r="Z2641" s="3">
        <v>5217</v>
      </c>
      <c r="AA2641" s="3" t="s">
        <v>221</v>
      </c>
    </row>
    <row r="2642" spans="1:27" x14ac:dyDescent="0.2">
      <c r="A2642" s="5">
        <v>5506</v>
      </c>
      <c r="B2642">
        <v>43606</v>
      </c>
      <c r="C2642" s="3"/>
      <c r="D2642" s="3" t="s">
        <v>4525</v>
      </c>
      <c r="E2642" s="3" t="s">
        <v>57</v>
      </c>
      <c r="F2642" s="3" t="s">
        <v>58</v>
      </c>
      <c r="G2642" s="3" t="s">
        <v>57</v>
      </c>
      <c r="H2642" s="3" t="s">
        <v>60</v>
      </c>
      <c r="I2642" s="3" t="s">
        <v>57</v>
      </c>
      <c r="J2642" s="3" t="s">
        <v>31</v>
      </c>
      <c r="K2642" s="3" t="s">
        <v>34</v>
      </c>
      <c r="L2642" s="3" t="s">
        <v>31</v>
      </c>
      <c r="M2642" t="b">
        <v>1</v>
      </c>
      <c r="N2642" s="3" t="s">
        <v>35</v>
      </c>
      <c r="O2642" s="3" t="s">
        <v>58</v>
      </c>
      <c r="P2642" s="3" t="s">
        <v>61</v>
      </c>
      <c r="Q2642" s="3" t="s">
        <v>62</v>
      </c>
      <c r="R2642" s="3" t="s">
        <v>63</v>
      </c>
      <c r="S2642" s="3" t="s">
        <v>3342</v>
      </c>
      <c r="T2642" s="2">
        <v>2072</v>
      </c>
      <c r="U2642" s="3" t="s">
        <v>31</v>
      </c>
      <c r="V2642" s="3" t="s">
        <v>1776</v>
      </c>
      <c r="W2642" s="3" t="s">
        <v>39</v>
      </c>
      <c r="X2642" s="3" t="s">
        <v>40</v>
      </c>
      <c r="Y2642" s="3" t="s">
        <v>1942</v>
      </c>
      <c r="Z2642" s="3">
        <v>4977</v>
      </c>
      <c r="AA2642" s="3" t="s">
        <v>1712</v>
      </c>
    </row>
    <row r="2643" spans="1:27" x14ac:dyDescent="0.2">
      <c r="A2643" s="5">
        <v>5507</v>
      </c>
      <c r="B2643">
        <v>43611</v>
      </c>
      <c r="C2643" s="3" t="s">
        <v>4526</v>
      </c>
      <c r="D2643" s="3" t="s">
        <v>4527</v>
      </c>
      <c r="E2643" s="3" t="s">
        <v>1158</v>
      </c>
      <c r="F2643" s="3" t="s">
        <v>1159</v>
      </c>
      <c r="G2643" s="3" t="s">
        <v>235</v>
      </c>
      <c r="H2643" s="3" t="s">
        <v>32</v>
      </c>
      <c r="I2643" s="3" t="s">
        <v>235</v>
      </c>
      <c r="J2643" s="3" t="s">
        <v>48</v>
      </c>
      <c r="K2643" s="3" t="s">
        <v>237</v>
      </c>
      <c r="L2643" s="3" t="s">
        <v>83</v>
      </c>
      <c r="M2643" t="b">
        <v>0</v>
      </c>
      <c r="N2643" s="3" t="s">
        <v>139</v>
      </c>
      <c r="O2643" s="3" t="s">
        <v>1159</v>
      </c>
      <c r="P2643" s="3" t="s">
        <v>1159</v>
      </c>
      <c r="Q2643" s="3" t="s">
        <v>36</v>
      </c>
      <c r="R2643" s="3" t="s">
        <v>74</v>
      </c>
      <c r="S2643" s="3"/>
      <c r="T2643" s="2"/>
      <c r="U2643" s="3" t="s">
        <v>83</v>
      </c>
      <c r="V2643" s="3"/>
      <c r="W2643" s="3" t="s">
        <v>39</v>
      </c>
      <c r="X2643" s="3" t="s">
        <v>40</v>
      </c>
      <c r="Y2643" s="3" t="s">
        <v>1711</v>
      </c>
      <c r="Z2643" s="3">
        <v>2029</v>
      </c>
      <c r="AA2643" s="3" t="s">
        <v>2835</v>
      </c>
    </row>
    <row r="2644" spans="1:27" x14ac:dyDescent="0.2">
      <c r="A2644" s="5">
        <v>5508</v>
      </c>
      <c r="B2644">
        <v>43610</v>
      </c>
      <c r="C2644" s="3" t="s">
        <v>4528</v>
      </c>
      <c r="D2644" s="3" t="s">
        <v>4529</v>
      </c>
      <c r="E2644" s="3" t="s">
        <v>1158</v>
      </c>
      <c r="F2644" s="3" t="s">
        <v>1159</v>
      </c>
      <c r="G2644" s="3" t="s">
        <v>235</v>
      </c>
      <c r="H2644" s="3" t="s">
        <v>32</v>
      </c>
      <c r="I2644" s="3" t="s">
        <v>235</v>
      </c>
      <c r="J2644" s="3" t="s">
        <v>48</v>
      </c>
      <c r="K2644" s="3" t="s">
        <v>237</v>
      </c>
      <c r="L2644" s="3" t="s">
        <v>83</v>
      </c>
      <c r="M2644" t="b">
        <v>0</v>
      </c>
      <c r="N2644" s="3" t="s">
        <v>139</v>
      </c>
      <c r="O2644" s="3" t="s">
        <v>1159</v>
      </c>
      <c r="P2644" s="3" t="s">
        <v>1159</v>
      </c>
      <c r="Q2644" s="3" t="s">
        <v>36</v>
      </c>
      <c r="R2644" s="3" t="s">
        <v>74</v>
      </c>
      <c r="S2644" s="3"/>
      <c r="T2644" s="2"/>
      <c r="U2644" s="3" t="s">
        <v>83</v>
      </c>
      <c r="V2644" s="3"/>
      <c r="W2644" s="3" t="s">
        <v>39</v>
      </c>
      <c r="X2644" s="3" t="s">
        <v>40</v>
      </c>
      <c r="Y2644" s="3"/>
      <c r="Z2644" s="3">
        <v>2027</v>
      </c>
      <c r="AA2644" s="3" t="s">
        <v>2835</v>
      </c>
    </row>
    <row r="2645" spans="1:27" x14ac:dyDescent="0.2">
      <c r="A2645" s="5">
        <v>5510</v>
      </c>
      <c r="B2645">
        <v>42220</v>
      </c>
      <c r="C2645" s="3" t="s">
        <v>4530</v>
      </c>
      <c r="D2645" s="3" t="s">
        <v>4531</v>
      </c>
      <c r="E2645" s="3" t="s">
        <v>2832</v>
      </c>
      <c r="F2645" s="3" t="s">
        <v>2833</v>
      </c>
      <c r="G2645" s="3" t="s">
        <v>956</v>
      </c>
      <c r="H2645" s="3" t="s">
        <v>256</v>
      </c>
      <c r="I2645" s="3" t="s">
        <v>956</v>
      </c>
      <c r="J2645" s="3" t="s">
        <v>48</v>
      </c>
      <c r="K2645" s="3" t="s">
        <v>258</v>
      </c>
      <c r="L2645" s="3" t="s">
        <v>83</v>
      </c>
      <c r="M2645" t="b">
        <v>1</v>
      </c>
      <c r="N2645" s="3" t="s">
        <v>35</v>
      </c>
      <c r="O2645" s="3" t="s">
        <v>2833</v>
      </c>
      <c r="P2645" s="3" t="s">
        <v>2834</v>
      </c>
      <c r="Q2645" s="3" t="s">
        <v>36</v>
      </c>
      <c r="R2645" s="3" t="s">
        <v>37</v>
      </c>
      <c r="S2645" s="3"/>
      <c r="T2645" s="2"/>
      <c r="U2645" s="3" t="s">
        <v>83</v>
      </c>
      <c r="V2645" s="3"/>
      <c r="W2645" s="3" t="s">
        <v>39</v>
      </c>
      <c r="X2645" s="3" t="s">
        <v>40</v>
      </c>
      <c r="Y2645" s="3"/>
      <c r="Z2645" s="3">
        <v>3954</v>
      </c>
      <c r="AA2645" s="3" t="s">
        <v>986</v>
      </c>
    </row>
    <row r="2646" spans="1:27" x14ac:dyDescent="0.2">
      <c r="A2646" s="5">
        <v>5511</v>
      </c>
      <c r="B2646">
        <v>43650</v>
      </c>
      <c r="C2646" s="3" t="s">
        <v>4532</v>
      </c>
      <c r="D2646" s="3" t="s">
        <v>4533</v>
      </c>
      <c r="E2646" s="3" t="s">
        <v>119</v>
      </c>
      <c r="F2646" s="3" t="s">
        <v>120</v>
      </c>
      <c r="G2646" s="3" t="s">
        <v>113</v>
      </c>
      <c r="H2646" s="3" t="s">
        <v>32</v>
      </c>
      <c r="I2646" s="3" t="s">
        <v>113</v>
      </c>
      <c r="J2646" s="3" t="s">
        <v>48</v>
      </c>
      <c r="K2646" s="3" t="s">
        <v>114</v>
      </c>
      <c r="L2646" s="3" t="s">
        <v>115</v>
      </c>
      <c r="M2646" t="b">
        <v>1</v>
      </c>
      <c r="N2646" s="3" t="s">
        <v>73</v>
      </c>
      <c r="O2646" s="3" t="s">
        <v>120</v>
      </c>
      <c r="P2646" s="3" t="s">
        <v>120</v>
      </c>
      <c r="Q2646" s="3" t="s">
        <v>36</v>
      </c>
      <c r="R2646" s="3" t="s">
        <v>74</v>
      </c>
      <c r="S2646" s="3" t="s">
        <v>348</v>
      </c>
      <c r="T2646" s="2">
        <v>3000</v>
      </c>
      <c r="U2646" s="3" t="s">
        <v>115</v>
      </c>
      <c r="V2646" s="3"/>
      <c r="W2646" s="3" t="s">
        <v>39</v>
      </c>
      <c r="X2646" s="3" t="s">
        <v>40</v>
      </c>
      <c r="Y2646" s="3"/>
      <c r="Z2646" s="3">
        <v>4500</v>
      </c>
      <c r="AA2646" s="3" t="s">
        <v>316</v>
      </c>
    </row>
    <row r="2647" spans="1:27" x14ac:dyDescent="0.2">
      <c r="A2647" s="5">
        <v>5512</v>
      </c>
      <c r="B2647">
        <v>41920</v>
      </c>
      <c r="C2647" s="3"/>
      <c r="D2647" s="3" t="s">
        <v>4534</v>
      </c>
      <c r="E2647" s="3" t="s">
        <v>123</v>
      </c>
      <c r="F2647" s="3" t="s">
        <v>136</v>
      </c>
      <c r="G2647" s="3" t="s">
        <v>2359</v>
      </c>
      <c r="H2647" s="3" t="s">
        <v>32</v>
      </c>
      <c r="I2647" s="3" t="s">
        <v>2359</v>
      </c>
      <c r="J2647" s="3" t="s">
        <v>48</v>
      </c>
      <c r="K2647" s="3" t="s">
        <v>2360</v>
      </c>
      <c r="L2647" s="3" t="s">
        <v>83</v>
      </c>
      <c r="M2647" t="b">
        <v>1</v>
      </c>
      <c r="N2647" s="3" t="s">
        <v>139</v>
      </c>
      <c r="O2647" s="3" t="s">
        <v>136</v>
      </c>
      <c r="P2647" s="3" t="s">
        <v>140</v>
      </c>
      <c r="Q2647" s="3" t="s">
        <v>36</v>
      </c>
      <c r="R2647" s="3" t="s">
        <v>74</v>
      </c>
      <c r="S2647" s="3"/>
      <c r="T2647" s="2"/>
      <c r="U2647" s="3" t="s">
        <v>83</v>
      </c>
      <c r="V2647" s="3"/>
      <c r="W2647" s="3" t="s">
        <v>39</v>
      </c>
      <c r="X2647" s="3" t="s">
        <v>40</v>
      </c>
      <c r="Y2647" s="3"/>
      <c r="Z2647" s="3">
        <v>2089</v>
      </c>
      <c r="AA2647" s="3" t="s">
        <v>221</v>
      </c>
    </row>
    <row r="2648" spans="1:27" x14ac:dyDescent="0.2">
      <c r="A2648" s="5">
        <v>5513</v>
      </c>
      <c r="B2648">
        <v>43216</v>
      </c>
      <c r="C2648" s="3"/>
      <c r="D2648" s="3" t="s">
        <v>4535</v>
      </c>
      <c r="E2648" s="3" t="s">
        <v>1158</v>
      </c>
      <c r="F2648" s="3" t="s">
        <v>1159</v>
      </c>
      <c r="G2648" s="3" t="s">
        <v>2359</v>
      </c>
      <c r="H2648" s="3" t="s">
        <v>256</v>
      </c>
      <c r="I2648" s="3" t="s">
        <v>2359</v>
      </c>
      <c r="J2648" s="3" t="s">
        <v>48</v>
      </c>
      <c r="K2648" s="3" t="s">
        <v>2360</v>
      </c>
      <c r="L2648" s="3" t="s">
        <v>83</v>
      </c>
      <c r="M2648" t="b">
        <v>0</v>
      </c>
      <c r="N2648" s="3" t="s">
        <v>139</v>
      </c>
      <c r="O2648" s="3" t="s">
        <v>1159</v>
      </c>
      <c r="P2648" s="3" t="s">
        <v>1159</v>
      </c>
      <c r="Q2648" s="3" t="s">
        <v>36</v>
      </c>
      <c r="R2648" s="3" t="s">
        <v>74</v>
      </c>
      <c r="S2648" s="3"/>
      <c r="T2648" s="2"/>
      <c r="U2648" s="3" t="s">
        <v>83</v>
      </c>
      <c r="V2648" s="3"/>
      <c r="W2648" s="3" t="s">
        <v>39</v>
      </c>
      <c r="X2648" s="3" t="s">
        <v>40</v>
      </c>
      <c r="Y2648" s="3"/>
      <c r="Z2648" s="3"/>
      <c r="AA2648" s="3" t="s">
        <v>546</v>
      </c>
    </row>
    <row r="2649" spans="1:27" x14ac:dyDescent="0.2">
      <c r="A2649" s="5">
        <v>5514</v>
      </c>
      <c r="B2649">
        <v>43680</v>
      </c>
      <c r="C2649" s="3" t="s">
        <v>4536</v>
      </c>
      <c r="D2649" s="3" t="s">
        <v>4537</v>
      </c>
      <c r="E2649" s="3" t="s">
        <v>1775</v>
      </c>
      <c r="F2649" s="3" t="s">
        <v>1775</v>
      </c>
      <c r="G2649" s="3" t="s">
        <v>3429</v>
      </c>
      <c r="H2649" s="3" t="s">
        <v>1764</v>
      </c>
      <c r="I2649" s="3" t="s">
        <v>1765</v>
      </c>
      <c r="J2649" s="3" t="s">
        <v>31</v>
      </c>
      <c r="K2649" s="3" t="s">
        <v>1766</v>
      </c>
      <c r="L2649" s="3" t="s">
        <v>31</v>
      </c>
      <c r="M2649" t="b">
        <v>1</v>
      </c>
      <c r="N2649" s="3" t="s">
        <v>35</v>
      </c>
      <c r="O2649" s="3" t="s">
        <v>1775</v>
      </c>
      <c r="P2649" s="3" t="s">
        <v>1775</v>
      </c>
      <c r="Q2649" s="3" t="s">
        <v>1767</v>
      </c>
      <c r="R2649" s="3" t="s">
        <v>1768</v>
      </c>
      <c r="S2649" s="3"/>
      <c r="T2649" s="2">
        <v>2072</v>
      </c>
      <c r="U2649" s="3" t="s">
        <v>1769</v>
      </c>
      <c r="V2649" s="3" t="s">
        <v>1776</v>
      </c>
      <c r="W2649" s="3" t="s">
        <v>39</v>
      </c>
      <c r="X2649" s="3" t="s">
        <v>40</v>
      </c>
      <c r="Y2649" s="3" t="s">
        <v>1816</v>
      </c>
      <c r="Z2649" s="3"/>
      <c r="AA2649" s="3" t="s">
        <v>1784</v>
      </c>
    </row>
    <row r="2650" spans="1:27" x14ac:dyDescent="0.2">
      <c r="A2650" s="5">
        <v>5515</v>
      </c>
      <c r="B2650">
        <v>43423</v>
      </c>
      <c r="C2650" s="3"/>
      <c r="D2650" s="3" t="s">
        <v>4538</v>
      </c>
      <c r="E2650" s="3" t="s">
        <v>1762</v>
      </c>
      <c r="F2650" s="3" t="s">
        <v>1762</v>
      </c>
      <c r="G2650" s="3" t="s">
        <v>3429</v>
      </c>
      <c r="H2650" s="3" t="s">
        <v>1764</v>
      </c>
      <c r="I2650" s="3" t="s">
        <v>3429</v>
      </c>
      <c r="J2650" s="3" t="s">
        <v>31</v>
      </c>
      <c r="K2650" s="3" t="s">
        <v>1766</v>
      </c>
      <c r="L2650" s="3" t="s">
        <v>31</v>
      </c>
      <c r="M2650" t="b">
        <v>1</v>
      </c>
      <c r="N2650" s="3" t="s">
        <v>35</v>
      </c>
      <c r="O2650" s="3" t="s">
        <v>1762</v>
      </c>
      <c r="P2650" s="3" t="s">
        <v>1762</v>
      </c>
      <c r="Q2650" s="3" t="s">
        <v>1767</v>
      </c>
      <c r="R2650" s="3" t="s">
        <v>1768</v>
      </c>
      <c r="S2650" s="3"/>
      <c r="T2650" s="2">
        <v>2072</v>
      </c>
      <c r="U2650" s="3" t="s">
        <v>1769</v>
      </c>
      <c r="V2650" s="3" t="s">
        <v>2706</v>
      </c>
      <c r="W2650" s="3" t="s">
        <v>39</v>
      </c>
      <c r="X2650" s="3" t="s">
        <v>40</v>
      </c>
      <c r="Y2650" s="3" t="s">
        <v>1816</v>
      </c>
      <c r="Z2650" s="3"/>
      <c r="AA2650" s="3" t="s">
        <v>41</v>
      </c>
    </row>
    <row r="2651" spans="1:27" x14ac:dyDescent="0.2">
      <c r="A2651" s="5">
        <v>5516</v>
      </c>
      <c r="B2651">
        <v>43561</v>
      </c>
      <c r="C2651" s="3"/>
      <c r="D2651" s="3" t="s">
        <v>4539</v>
      </c>
      <c r="E2651" s="3" t="s">
        <v>941</v>
      </c>
      <c r="F2651" s="3" t="s">
        <v>2551</v>
      </c>
      <c r="G2651" s="3" t="s">
        <v>113</v>
      </c>
      <c r="H2651" s="3" t="s">
        <v>256</v>
      </c>
      <c r="I2651" s="3" t="s">
        <v>113</v>
      </c>
      <c r="J2651" s="3" t="s">
        <v>48</v>
      </c>
      <c r="K2651" s="3" t="s">
        <v>114</v>
      </c>
      <c r="L2651" s="3" t="s">
        <v>115</v>
      </c>
      <c r="M2651" t="b">
        <v>0</v>
      </c>
      <c r="N2651" s="3" t="s">
        <v>73</v>
      </c>
      <c r="O2651" s="3" t="s">
        <v>2551</v>
      </c>
      <c r="P2651" s="3" t="s">
        <v>2551</v>
      </c>
      <c r="Q2651" s="3" t="s">
        <v>36</v>
      </c>
      <c r="R2651" s="3" t="s">
        <v>74</v>
      </c>
      <c r="S2651" s="3"/>
      <c r="T2651" s="2">
        <v>3003</v>
      </c>
      <c r="U2651" s="3" t="s">
        <v>115</v>
      </c>
      <c r="V2651" s="3"/>
      <c r="W2651" s="3" t="s">
        <v>39</v>
      </c>
      <c r="X2651" s="3" t="s">
        <v>40</v>
      </c>
      <c r="Y2651" s="3"/>
      <c r="Z2651" s="3"/>
      <c r="AA2651" s="3" t="s">
        <v>986</v>
      </c>
    </row>
    <row r="2652" spans="1:27" x14ac:dyDescent="0.2">
      <c r="A2652" s="5">
        <v>5517</v>
      </c>
      <c r="B2652">
        <v>41815</v>
      </c>
      <c r="C2652" s="3" t="s">
        <v>4540</v>
      </c>
      <c r="D2652" s="3" t="s">
        <v>2579</v>
      </c>
      <c r="E2652" s="3" t="s">
        <v>941</v>
      </c>
      <c r="F2652" s="3" t="s">
        <v>942</v>
      </c>
      <c r="G2652" s="3" t="s">
        <v>113</v>
      </c>
      <c r="H2652" s="3" t="s">
        <v>256</v>
      </c>
      <c r="I2652" s="3" t="s">
        <v>113</v>
      </c>
      <c r="J2652" s="3" t="s">
        <v>48</v>
      </c>
      <c r="K2652" s="3" t="s">
        <v>114</v>
      </c>
      <c r="L2652" s="3" t="s">
        <v>115</v>
      </c>
      <c r="M2652" t="b">
        <v>1</v>
      </c>
      <c r="N2652" s="3" t="s">
        <v>73</v>
      </c>
      <c r="O2652" s="3" t="s">
        <v>942</v>
      </c>
      <c r="P2652" s="3" t="s">
        <v>942</v>
      </c>
      <c r="Q2652" s="3" t="s">
        <v>36</v>
      </c>
      <c r="R2652" s="3" t="s">
        <v>74</v>
      </c>
      <c r="S2652" s="3"/>
      <c r="T2652" s="2">
        <v>3000</v>
      </c>
      <c r="U2652" s="3" t="s">
        <v>115</v>
      </c>
      <c r="V2652" s="3"/>
      <c r="W2652" s="3" t="s">
        <v>39</v>
      </c>
      <c r="X2652" s="3" t="s">
        <v>40</v>
      </c>
      <c r="Y2652" s="3"/>
      <c r="Z2652" s="3"/>
      <c r="AA2652" s="3" t="s">
        <v>41</v>
      </c>
    </row>
    <row r="2653" spans="1:27" x14ac:dyDescent="0.2">
      <c r="A2653" s="5">
        <v>5518</v>
      </c>
      <c r="B2653">
        <v>43672</v>
      </c>
      <c r="C2653" s="3"/>
      <c r="D2653" s="3" t="s">
        <v>4541</v>
      </c>
      <c r="E2653" s="3" t="s">
        <v>941</v>
      </c>
      <c r="F2653" s="3" t="s">
        <v>942</v>
      </c>
      <c r="G2653" s="3" t="s">
        <v>113</v>
      </c>
      <c r="H2653" s="3" t="s">
        <v>256</v>
      </c>
      <c r="I2653" s="3" t="s">
        <v>113</v>
      </c>
      <c r="J2653" s="3" t="s">
        <v>48</v>
      </c>
      <c r="K2653" s="3" t="s">
        <v>114</v>
      </c>
      <c r="L2653" s="3" t="s">
        <v>115</v>
      </c>
      <c r="M2653" t="b">
        <v>1</v>
      </c>
      <c r="N2653" s="3" t="s">
        <v>73</v>
      </c>
      <c r="O2653" s="3" t="s">
        <v>942</v>
      </c>
      <c r="P2653" s="3" t="s">
        <v>942</v>
      </c>
      <c r="Q2653" s="3" t="s">
        <v>36</v>
      </c>
      <c r="R2653" s="3" t="s">
        <v>74</v>
      </c>
      <c r="S2653" s="3"/>
      <c r="T2653" s="2">
        <v>3003</v>
      </c>
      <c r="U2653" s="3" t="s">
        <v>115</v>
      </c>
      <c r="V2653" s="3"/>
      <c r="W2653" s="3" t="s">
        <v>39</v>
      </c>
      <c r="X2653" s="3" t="s">
        <v>40</v>
      </c>
      <c r="Y2653" s="3"/>
      <c r="Z2653" s="3"/>
      <c r="AA2653" s="3" t="s">
        <v>41</v>
      </c>
    </row>
    <row r="2654" spans="1:27" x14ac:dyDescent="0.2">
      <c r="A2654" s="5">
        <v>5520</v>
      </c>
      <c r="B2654">
        <v>43690</v>
      </c>
      <c r="C2654" s="3" t="s">
        <v>4542</v>
      </c>
      <c r="D2654" s="3" t="s">
        <v>4543</v>
      </c>
      <c r="E2654" s="3" t="s">
        <v>71</v>
      </c>
      <c r="F2654" s="3" t="s">
        <v>375</v>
      </c>
      <c r="G2654" s="3" t="s">
        <v>47</v>
      </c>
      <c r="H2654" s="3" t="s">
        <v>32</v>
      </c>
      <c r="I2654" s="3"/>
      <c r="J2654" s="3"/>
      <c r="K2654" s="3"/>
      <c r="L2654" s="3"/>
      <c r="M2654" t="b">
        <v>1</v>
      </c>
      <c r="N2654" s="3" t="s">
        <v>73</v>
      </c>
      <c r="O2654" s="3" t="s">
        <v>375</v>
      </c>
      <c r="P2654" s="3" t="s">
        <v>72</v>
      </c>
      <c r="Q2654" s="3" t="s">
        <v>36</v>
      </c>
      <c r="R2654" s="3" t="s">
        <v>74</v>
      </c>
      <c r="S2654" s="3"/>
      <c r="T2654" s="2">
        <v>2000</v>
      </c>
      <c r="U2654" s="3" t="s">
        <v>50</v>
      </c>
      <c r="V2654" s="3"/>
      <c r="W2654" s="3" t="s">
        <v>39</v>
      </c>
      <c r="X2654" s="3" t="s">
        <v>40</v>
      </c>
      <c r="Y2654" s="3"/>
      <c r="Z2654" s="3">
        <v>2955</v>
      </c>
      <c r="AA2654" s="3" t="s">
        <v>41</v>
      </c>
    </row>
    <row r="2655" spans="1:27" x14ac:dyDescent="0.2">
      <c r="A2655" s="5">
        <v>5522</v>
      </c>
      <c r="B2655">
        <v>43612</v>
      </c>
      <c r="C2655" s="3"/>
      <c r="D2655" s="3" t="s">
        <v>4544</v>
      </c>
      <c r="E2655" s="3" t="s">
        <v>123</v>
      </c>
      <c r="F2655" s="3" t="s">
        <v>136</v>
      </c>
      <c r="G2655" s="3" t="s">
        <v>235</v>
      </c>
      <c r="H2655" s="3" t="s">
        <v>32</v>
      </c>
      <c r="I2655" s="3" t="s">
        <v>235</v>
      </c>
      <c r="J2655" s="3" t="s">
        <v>48</v>
      </c>
      <c r="K2655" s="3" t="s">
        <v>237</v>
      </c>
      <c r="L2655" s="3" t="s">
        <v>83</v>
      </c>
      <c r="M2655" t="b">
        <v>1</v>
      </c>
      <c r="N2655" s="3" t="s">
        <v>139</v>
      </c>
      <c r="O2655" s="3" t="s">
        <v>136</v>
      </c>
      <c r="P2655" s="3" t="s">
        <v>140</v>
      </c>
      <c r="Q2655" s="3" t="s">
        <v>36</v>
      </c>
      <c r="R2655" s="3" t="s">
        <v>74</v>
      </c>
      <c r="S2655" s="3"/>
      <c r="T2655" s="2"/>
      <c r="U2655" s="3" t="s">
        <v>83</v>
      </c>
      <c r="V2655" s="3"/>
      <c r="W2655" s="3" t="s">
        <v>39</v>
      </c>
      <c r="X2655" s="3" t="s">
        <v>40</v>
      </c>
      <c r="Y2655" s="3" t="s">
        <v>1942</v>
      </c>
      <c r="Z2655" s="3"/>
      <c r="AA2655" s="3" t="s">
        <v>41</v>
      </c>
    </row>
    <row r="2656" spans="1:27" x14ac:dyDescent="0.2">
      <c r="A2656" s="5">
        <v>5523</v>
      </c>
      <c r="B2656">
        <v>43783</v>
      </c>
      <c r="C2656" s="3" t="s">
        <v>4545</v>
      </c>
      <c r="D2656" s="3" t="s">
        <v>4546</v>
      </c>
      <c r="E2656" s="3" t="s">
        <v>57</v>
      </c>
      <c r="F2656" s="3" t="s">
        <v>58</v>
      </c>
      <c r="G2656" s="3" t="s">
        <v>57</v>
      </c>
      <c r="H2656" s="3" t="s">
        <v>60</v>
      </c>
      <c r="I2656" s="3" t="s">
        <v>57</v>
      </c>
      <c r="J2656" s="3" t="s">
        <v>31</v>
      </c>
      <c r="K2656" s="3" t="s">
        <v>34</v>
      </c>
      <c r="L2656" s="3" t="s">
        <v>31</v>
      </c>
      <c r="M2656" t="b">
        <v>1</v>
      </c>
      <c r="N2656" s="3" t="s">
        <v>35</v>
      </c>
      <c r="O2656" s="3" t="s">
        <v>58</v>
      </c>
      <c r="P2656" s="3" t="s">
        <v>61</v>
      </c>
      <c r="Q2656" s="3" t="s">
        <v>62</v>
      </c>
      <c r="R2656" s="3" t="s">
        <v>63</v>
      </c>
      <c r="S2656" s="3" t="s">
        <v>4547</v>
      </c>
      <c r="T2656" s="2">
        <v>2072</v>
      </c>
      <c r="U2656" s="3" t="s">
        <v>31</v>
      </c>
      <c r="V2656" s="3" t="s">
        <v>1941</v>
      </c>
      <c r="W2656" s="3" t="s">
        <v>39</v>
      </c>
      <c r="X2656" s="3" t="s">
        <v>40</v>
      </c>
      <c r="Y2656" s="3" t="s">
        <v>1942</v>
      </c>
      <c r="Z2656" s="3"/>
      <c r="AA2656" s="3" t="s">
        <v>316</v>
      </c>
    </row>
    <row r="2657" spans="1:27" x14ac:dyDescent="0.2">
      <c r="A2657" s="5">
        <v>5524</v>
      </c>
      <c r="B2657">
        <v>43766</v>
      </c>
      <c r="C2657" s="3"/>
      <c r="D2657" s="3" t="s">
        <v>4548</v>
      </c>
      <c r="E2657" s="3" t="s">
        <v>57</v>
      </c>
      <c r="F2657" s="3" t="s">
        <v>58</v>
      </c>
      <c r="G2657" s="3" t="s">
        <v>57</v>
      </c>
      <c r="H2657" s="3" t="s">
        <v>60</v>
      </c>
      <c r="I2657" s="3" t="s">
        <v>57</v>
      </c>
      <c r="J2657" s="3" t="s">
        <v>31</v>
      </c>
      <c r="K2657" s="3" t="s">
        <v>34</v>
      </c>
      <c r="L2657" s="3" t="s">
        <v>31</v>
      </c>
      <c r="M2657" t="b">
        <v>1</v>
      </c>
      <c r="N2657" s="3" t="s">
        <v>35</v>
      </c>
      <c r="O2657" s="3" t="s">
        <v>58</v>
      </c>
      <c r="P2657" s="3" t="s">
        <v>61</v>
      </c>
      <c r="Q2657" s="3" t="s">
        <v>62</v>
      </c>
      <c r="R2657" s="3" t="s">
        <v>63</v>
      </c>
      <c r="S2657" s="3" t="s">
        <v>4434</v>
      </c>
      <c r="T2657" s="2">
        <v>2072</v>
      </c>
      <c r="U2657" s="3" t="s">
        <v>31</v>
      </c>
      <c r="V2657" s="3" t="s">
        <v>1941</v>
      </c>
      <c r="W2657" s="3" t="s">
        <v>39</v>
      </c>
      <c r="X2657" s="3" t="s">
        <v>40</v>
      </c>
      <c r="Y2657" s="3" t="s">
        <v>1942</v>
      </c>
      <c r="Z2657" s="3"/>
      <c r="AA2657" s="3" t="s">
        <v>316</v>
      </c>
    </row>
    <row r="2658" spans="1:27" x14ac:dyDescent="0.2">
      <c r="A2658" s="5">
        <v>5525</v>
      </c>
      <c r="B2658">
        <v>43724</v>
      </c>
      <c r="C2658" s="3" t="s">
        <v>4549</v>
      </c>
      <c r="D2658" s="3" t="s">
        <v>4550</v>
      </c>
      <c r="E2658" s="3" t="s">
        <v>29</v>
      </c>
      <c r="F2658" s="3" t="s">
        <v>30</v>
      </c>
      <c r="G2658" s="3" t="s">
        <v>274</v>
      </c>
      <c r="H2658" s="3" t="s">
        <v>32</v>
      </c>
      <c r="I2658" s="3" t="s">
        <v>274</v>
      </c>
      <c r="J2658" s="3" t="s">
        <v>81</v>
      </c>
      <c r="K2658" s="3" t="s">
        <v>275</v>
      </c>
      <c r="L2658" s="3" t="s">
        <v>95</v>
      </c>
      <c r="M2658" t="b">
        <v>1</v>
      </c>
      <c r="N2658" s="3" t="s">
        <v>35</v>
      </c>
      <c r="O2658" s="3" t="s">
        <v>30</v>
      </c>
      <c r="P2658" s="3" t="s">
        <v>30</v>
      </c>
      <c r="Q2658" s="3" t="s">
        <v>36</v>
      </c>
      <c r="R2658" s="3" t="s">
        <v>37</v>
      </c>
      <c r="S2658" s="3"/>
      <c r="T2658" s="2">
        <v>4128</v>
      </c>
      <c r="U2658" s="3" t="s">
        <v>95</v>
      </c>
      <c r="V2658" s="3"/>
      <c r="W2658" s="3" t="s">
        <v>39</v>
      </c>
      <c r="X2658" s="3" t="s">
        <v>40</v>
      </c>
      <c r="Y2658" s="3" t="s">
        <v>1942</v>
      </c>
      <c r="Z2658" s="3">
        <v>5393</v>
      </c>
      <c r="AA2658" s="3" t="s">
        <v>316</v>
      </c>
    </row>
    <row r="2659" spans="1:27" x14ac:dyDescent="0.2">
      <c r="A2659" s="5">
        <v>5526</v>
      </c>
      <c r="B2659">
        <v>43535</v>
      </c>
      <c r="C2659" s="3"/>
      <c r="D2659" s="3" t="s">
        <v>4551</v>
      </c>
      <c r="E2659" s="3" t="s">
        <v>66</v>
      </c>
      <c r="F2659" s="3" t="s">
        <v>67</v>
      </c>
      <c r="G2659" s="3" t="s">
        <v>95</v>
      </c>
      <c r="H2659" s="3" t="s">
        <v>256</v>
      </c>
      <c r="I2659" s="3" t="s">
        <v>95</v>
      </c>
      <c r="J2659" s="3" t="s">
        <v>48</v>
      </c>
      <c r="K2659" s="3" t="s">
        <v>94</v>
      </c>
      <c r="L2659" s="3" t="s">
        <v>95</v>
      </c>
      <c r="M2659" t="b">
        <v>1</v>
      </c>
      <c r="N2659" s="3" t="s">
        <v>35</v>
      </c>
      <c r="O2659" s="3" t="s">
        <v>67</v>
      </c>
      <c r="P2659" s="3" t="s">
        <v>67</v>
      </c>
      <c r="Q2659" s="3" t="s">
        <v>68</v>
      </c>
      <c r="R2659" s="3" t="s">
        <v>69</v>
      </c>
      <c r="S2659" s="3"/>
      <c r="T2659" s="2">
        <v>4096</v>
      </c>
      <c r="U2659" s="3" t="s">
        <v>814</v>
      </c>
      <c r="V2659" s="3"/>
      <c r="W2659" s="3" t="s">
        <v>39</v>
      </c>
      <c r="X2659" s="3" t="s">
        <v>40</v>
      </c>
      <c r="Y2659" s="3"/>
      <c r="Z2659" s="3"/>
      <c r="AA2659" s="3" t="s">
        <v>41</v>
      </c>
    </row>
    <row r="2660" spans="1:27" x14ac:dyDescent="0.2">
      <c r="A2660" s="5">
        <v>5527</v>
      </c>
      <c r="B2660">
        <v>43730</v>
      </c>
      <c r="C2660" s="3" t="s">
        <v>4552</v>
      </c>
      <c r="D2660" s="3" t="s">
        <v>4553</v>
      </c>
      <c r="E2660" s="3" t="s">
        <v>240</v>
      </c>
      <c r="F2660" s="3" t="s">
        <v>241</v>
      </c>
      <c r="G2660" s="3" t="s">
        <v>242</v>
      </c>
      <c r="H2660" s="3" t="s">
        <v>32</v>
      </c>
      <c r="I2660" s="3" t="s">
        <v>242</v>
      </c>
      <c r="J2660" s="3" t="s">
        <v>48</v>
      </c>
      <c r="K2660" s="3" t="s">
        <v>243</v>
      </c>
      <c r="L2660" s="3" t="s">
        <v>244</v>
      </c>
      <c r="M2660" t="b">
        <v>0</v>
      </c>
      <c r="N2660" s="3" t="s">
        <v>139</v>
      </c>
      <c r="O2660" s="3" t="s">
        <v>241</v>
      </c>
      <c r="P2660" s="3" t="s">
        <v>241</v>
      </c>
      <c r="Q2660" s="3" t="s">
        <v>36</v>
      </c>
      <c r="R2660" s="3" t="s">
        <v>54</v>
      </c>
      <c r="S2660" s="3"/>
      <c r="T2660" s="2">
        <v>8016</v>
      </c>
      <c r="U2660" s="3" t="s">
        <v>244</v>
      </c>
      <c r="V2660" s="3"/>
      <c r="W2660" s="3" t="s">
        <v>39</v>
      </c>
      <c r="X2660" s="3" t="s">
        <v>40</v>
      </c>
      <c r="Y2660" s="3"/>
      <c r="Z2660" s="3">
        <v>5381</v>
      </c>
      <c r="AA2660" s="3" t="s">
        <v>639</v>
      </c>
    </row>
    <row r="2661" spans="1:27" x14ac:dyDescent="0.2">
      <c r="A2661" s="5">
        <v>5528</v>
      </c>
      <c r="B2661">
        <v>43705</v>
      </c>
      <c r="C2661" s="3" t="s">
        <v>4554</v>
      </c>
      <c r="D2661" s="3" t="s">
        <v>4555</v>
      </c>
      <c r="E2661" s="3" t="s">
        <v>111</v>
      </c>
      <c r="F2661" s="3" t="s">
        <v>112</v>
      </c>
      <c r="G2661" s="3" t="s">
        <v>113</v>
      </c>
      <c r="H2661" s="3" t="s">
        <v>32</v>
      </c>
      <c r="I2661" s="3" t="s">
        <v>113</v>
      </c>
      <c r="J2661" s="3" t="s">
        <v>48</v>
      </c>
      <c r="K2661" s="3" t="s">
        <v>114</v>
      </c>
      <c r="L2661" s="3" t="s">
        <v>115</v>
      </c>
      <c r="M2661" t="b">
        <v>1</v>
      </c>
      <c r="N2661" s="3" t="s">
        <v>73</v>
      </c>
      <c r="O2661" s="3" t="s">
        <v>112</v>
      </c>
      <c r="P2661" s="3" t="s">
        <v>112</v>
      </c>
      <c r="Q2661" s="3" t="s">
        <v>116</v>
      </c>
      <c r="R2661" s="3" t="s">
        <v>116</v>
      </c>
      <c r="S2661" s="3" t="s">
        <v>348</v>
      </c>
      <c r="T2661" s="2">
        <v>3000</v>
      </c>
      <c r="U2661" s="3" t="s">
        <v>115</v>
      </c>
      <c r="V2661" s="3"/>
      <c r="W2661" s="3" t="s">
        <v>39</v>
      </c>
      <c r="X2661" s="3" t="s">
        <v>40</v>
      </c>
      <c r="Y2661" s="3"/>
      <c r="Z2661" s="3">
        <v>4432</v>
      </c>
      <c r="AA2661" s="3" t="s">
        <v>316</v>
      </c>
    </row>
    <row r="2662" spans="1:27" x14ac:dyDescent="0.2">
      <c r="A2662" s="5">
        <v>5529</v>
      </c>
      <c r="B2662">
        <v>43684</v>
      </c>
      <c r="C2662" s="3" t="s">
        <v>4556</v>
      </c>
      <c r="D2662" s="3" t="s">
        <v>4557</v>
      </c>
      <c r="E2662" s="3" t="s">
        <v>123</v>
      </c>
      <c r="F2662" s="3" t="s">
        <v>124</v>
      </c>
      <c r="G2662" s="3" t="s">
        <v>113</v>
      </c>
      <c r="H2662" s="3" t="s">
        <v>32</v>
      </c>
      <c r="I2662" s="3"/>
      <c r="J2662" s="3"/>
      <c r="K2662" s="3"/>
      <c r="L2662" s="3"/>
      <c r="M2662" t="b">
        <v>1</v>
      </c>
      <c r="N2662" s="3" t="s">
        <v>73</v>
      </c>
      <c r="O2662" s="3" t="s">
        <v>124</v>
      </c>
      <c r="P2662" s="3" t="s">
        <v>124</v>
      </c>
      <c r="Q2662" s="3" t="s">
        <v>36</v>
      </c>
      <c r="R2662" s="3" t="s">
        <v>74</v>
      </c>
      <c r="S2662" s="3" t="s">
        <v>348</v>
      </c>
      <c r="T2662" s="2">
        <v>3000</v>
      </c>
      <c r="U2662" s="3" t="s">
        <v>115</v>
      </c>
      <c r="V2662" s="3"/>
      <c r="W2662" s="3" t="s">
        <v>39</v>
      </c>
      <c r="X2662" s="3" t="s">
        <v>40</v>
      </c>
      <c r="Y2662" s="3"/>
      <c r="Z2662" s="3">
        <v>4868</v>
      </c>
      <c r="AA2662" s="3" t="s">
        <v>316</v>
      </c>
    </row>
    <row r="2663" spans="1:27" x14ac:dyDescent="0.2">
      <c r="A2663" s="5">
        <v>5530</v>
      </c>
      <c r="B2663">
        <v>42961</v>
      </c>
      <c r="C2663" s="3"/>
      <c r="D2663" s="3" t="s">
        <v>4558</v>
      </c>
      <c r="E2663" s="3" t="s">
        <v>147</v>
      </c>
      <c r="F2663" s="3" t="s">
        <v>234</v>
      </c>
      <c r="G2663" s="3" t="s">
        <v>83</v>
      </c>
      <c r="H2663" s="3" t="s">
        <v>32</v>
      </c>
      <c r="I2663" s="3" t="s">
        <v>83</v>
      </c>
      <c r="J2663" s="3" t="s">
        <v>48</v>
      </c>
      <c r="K2663" s="3" t="s">
        <v>237</v>
      </c>
      <c r="L2663" s="3" t="s">
        <v>83</v>
      </c>
      <c r="M2663" t="b">
        <v>1</v>
      </c>
      <c r="N2663" s="3" t="s">
        <v>139</v>
      </c>
      <c r="O2663" s="3" t="s">
        <v>234</v>
      </c>
      <c r="P2663" s="3" t="s">
        <v>234</v>
      </c>
      <c r="Q2663" s="3" t="s">
        <v>116</v>
      </c>
      <c r="R2663" s="3" t="s">
        <v>116</v>
      </c>
      <c r="S2663" s="3"/>
      <c r="T2663" s="2">
        <v>6006</v>
      </c>
      <c r="U2663" s="3" t="s">
        <v>83</v>
      </c>
      <c r="V2663" s="3"/>
      <c r="W2663" s="3" t="s">
        <v>39</v>
      </c>
      <c r="X2663" s="3" t="s">
        <v>40</v>
      </c>
      <c r="Y2663" s="3"/>
      <c r="Z2663" s="3"/>
      <c r="AA2663" s="3" t="s">
        <v>41</v>
      </c>
    </row>
    <row r="2664" spans="1:27" x14ac:dyDescent="0.2">
      <c r="A2664" s="5">
        <v>5531</v>
      </c>
      <c r="B2664">
        <v>43793</v>
      </c>
      <c r="C2664" s="3"/>
      <c r="D2664" s="3" t="s">
        <v>4559</v>
      </c>
      <c r="E2664" s="3" t="s">
        <v>78</v>
      </c>
      <c r="F2664" s="3" t="s">
        <v>273</v>
      </c>
      <c r="G2664" s="3" t="s">
        <v>93</v>
      </c>
      <c r="H2664" s="3" t="s">
        <v>32</v>
      </c>
      <c r="I2664" s="3" t="s">
        <v>93</v>
      </c>
      <c r="J2664" s="3" t="s">
        <v>48</v>
      </c>
      <c r="K2664" s="3" t="s">
        <v>94</v>
      </c>
      <c r="L2664" s="3" t="s">
        <v>95</v>
      </c>
      <c r="M2664" t="b">
        <v>1</v>
      </c>
      <c r="N2664" s="3" t="s">
        <v>84</v>
      </c>
      <c r="O2664" s="3" t="s">
        <v>273</v>
      </c>
      <c r="P2664" s="3" t="s">
        <v>79</v>
      </c>
      <c r="Q2664" s="3" t="s">
        <v>116</v>
      </c>
      <c r="R2664" s="3" t="s">
        <v>116</v>
      </c>
      <c r="S2664" s="3"/>
      <c r="T2664" s="2">
        <v>4000</v>
      </c>
      <c r="U2664" s="3" t="s">
        <v>95</v>
      </c>
      <c r="V2664" s="3"/>
      <c r="W2664" s="3" t="s">
        <v>39</v>
      </c>
      <c r="X2664" s="3" t="s">
        <v>40</v>
      </c>
      <c r="Y2664" s="3"/>
      <c r="Z2664" s="3"/>
      <c r="AA2664" s="3" t="s">
        <v>41</v>
      </c>
    </row>
    <row r="2665" spans="1:27" x14ac:dyDescent="0.2">
      <c r="A2665" s="5">
        <v>5532</v>
      </c>
      <c r="B2665">
        <v>43811</v>
      </c>
      <c r="C2665" s="3" t="s">
        <v>4560</v>
      </c>
      <c r="D2665" s="3" t="s">
        <v>4561</v>
      </c>
      <c r="E2665" s="3" t="s">
        <v>123</v>
      </c>
      <c r="F2665" s="3" t="s">
        <v>124</v>
      </c>
      <c r="G2665" s="3" t="s">
        <v>113</v>
      </c>
      <c r="H2665" s="3" t="s">
        <v>32</v>
      </c>
      <c r="I2665" s="3" t="s">
        <v>113</v>
      </c>
      <c r="J2665" s="3" t="s">
        <v>48</v>
      </c>
      <c r="K2665" s="3" t="s">
        <v>114</v>
      </c>
      <c r="L2665" s="3" t="s">
        <v>115</v>
      </c>
      <c r="M2665" t="b">
        <v>0</v>
      </c>
      <c r="N2665" s="3" t="s">
        <v>73</v>
      </c>
      <c r="O2665" s="3" t="s">
        <v>124</v>
      </c>
      <c r="P2665" s="3" t="s">
        <v>124</v>
      </c>
      <c r="Q2665" s="3" t="s">
        <v>36</v>
      </c>
      <c r="R2665" s="3" t="s">
        <v>74</v>
      </c>
      <c r="S2665" s="3"/>
      <c r="T2665" s="2">
        <v>3000</v>
      </c>
      <c r="U2665" s="3" t="s">
        <v>115</v>
      </c>
      <c r="V2665" s="3"/>
      <c r="W2665" s="3" t="s">
        <v>39</v>
      </c>
      <c r="X2665" s="3" t="s">
        <v>40</v>
      </c>
      <c r="Y2665" s="3"/>
      <c r="Z2665" s="3">
        <v>5117</v>
      </c>
      <c r="AA2665" s="3" t="s">
        <v>221</v>
      </c>
    </row>
    <row r="2666" spans="1:27" x14ac:dyDescent="0.2">
      <c r="A2666" s="5">
        <v>5533</v>
      </c>
      <c r="B2666">
        <v>43813</v>
      </c>
      <c r="C2666" s="3"/>
      <c r="D2666" s="3" t="s">
        <v>4562</v>
      </c>
      <c r="E2666" s="3" t="s">
        <v>111</v>
      </c>
      <c r="F2666" s="3" t="s">
        <v>112</v>
      </c>
      <c r="G2666" s="3" t="s">
        <v>113</v>
      </c>
      <c r="H2666" s="3" t="s">
        <v>32</v>
      </c>
      <c r="I2666" s="3" t="s">
        <v>113</v>
      </c>
      <c r="J2666" s="3" t="s">
        <v>48</v>
      </c>
      <c r="K2666" s="3" t="s">
        <v>114</v>
      </c>
      <c r="L2666" s="3" t="s">
        <v>115</v>
      </c>
      <c r="M2666" t="b">
        <v>0</v>
      </c>
      <c r="N2666" s="3" t="s">
        <v>73</v>
      </c>
      <c r="O2666" s="3" t="s">
        <v>112</v>
      </c>
      <c r="P2666" s="3" t="s">
        <v>112</v>
      </c>
      <c r="Q2666" s="3" t="s">
        <v>116</v>
      </c>
      <c r="R2666" s="3" t="s">
        <v>116</v>
      </c>
      <c r="S2666" s="3"/>
      <c r="T2666" s="2">
        <v>3000</v>
      </c>
      <c r="U2666" s="3" t="s">
        <v>115</v>
      </c>
      <c r="V2666" s="3"/>
      <c r="W2666" s="3" t="s">
        <v>39</v>
      </c>
      <c r="X2666" s="3" t="s">
        <v>40</v>
      </c>
      <c r="Y2666" s="3"/>
      <c r="Z2666" s="3">
        <v>4430</v>
      </c>
      <c r="AA2666" s="3" t="s">
        <v>41</v>
      </c>
    </row>
    <row r="2667" spans="1:27" x14ac:dyDescent="0.2">
      <c r="A2667" s="5">
        <v>5536</v>
      </c>
      <c r="B2667">
        <v>43371</v>
      </c>
      <c r="C2667" s="3" t="s">
        <v>4563</v>
      </c>
      <c r="D2667" s="3" t="s">
        <v>4564</v>
      </c>
      <c r="E2667" s="3" t="s">
        <v>941</v>
      </c>
      <c r="F2667" s="3" t="s">
        <v>942</v>
      </c>
      <c r="G2667" s="3" t="s">
        <v>113</v>
      </c>
      <c r="H2667" s="3" t="s">
        <v>256</v>
      </c>
      <c r="I2667" s="3"/>
      <c r="J2667" s="3"/>
      <c r="K2667" s="3"/>
      <c r="L2667" s="3"/>
      <c r="M2667" t="b">
        <v>1</v>
      </c>
      <c r="N2667" s="3" t="s">
        <v>73</v>
      </c>
      <c r="O2667" s="3" t="s">
        <v>942</v>
      </c>
      <c r="P2667" s="3" t="s">
        <v>942</v>
      </c>
      <c r="Q2667" s="3" t="s">
        <v>36</v>
      </c>
      <c r="R2667" s="3" t="s">
        <v>74</v>
      </c>
      <c r="S2667" s="3" t="s">
        <v>348</v>
      </c>
      <c r="T2667" s="2"/>
      <c r="U2667" s="3" t="s">
        <v>115</v>
      </c>
      <c r="V2667" s="3"/>
      <c r="W2667" s="3" t="s">
        <v>39</v>
      </c>
      <c r="X2667" s="3" t="s">
        <v>40</v>
      </c>
      <c r="Y2667" s="3"/>
      <c r="Z2667" s="3"/>
      <c r="AA2667" s="3" t="s">
        <v>41</v>
      </c>
    </row>
    <row r="2668" spans="1:27" x14ac:dyDescent="0.2">
      <c r="A2668" s="5">
        <v>5538</v>
      </c>
      <c r="C2668" s="3"/>
      <c r="D2668" s="3" t="s">
        <v>4565</v>
      </c>
      <c r="E2668" s="3" t="s">
        <v>119</v>
      </c>
      <c r="F2668" s="3" t="s">
        <v>120</v>
      </c>
      <c r="G2668" s="3" t="s">
        <v>2359</v>
      </c>
      <c r="H2668" s="3" t="s">
        <v>256</v>
      </c>
      <c r="I2668" s="3" t="s">
        <v>2359</v>
      </c>
      <c r="J2668" s="3" t="s">
        <v>48</v>
      </c>
      <c r="K2668" s="3" t="s">
        <v>2360</v>
      </c>
      <c r="L2668" s="3" t="s">
        <v>83</v>
      </c>
      <c r="M2668" t="b">
        <v>0</v>
      </c>
      <c r="N2668" s="3" t="s">
        <v>73</v>
      </c>
      <c r="O2668" s="3" t="s">
        <v>120</v>
      </c>
      <c r="P2668" s="3" t="s">
        <v>120</v>
      </c>
      <c r="Q2668" s="3" t="s">
        <v>36</v>
      </c>
      <c r="R2668" s="3" t="s">
        <v>74</v>
      </c>
      <c r="S2668" s="3"/>
      <c r="T2668" s="2"/>
      <c r="U2668" s="3" t="s">
        <v>83</v>
      </c>
      <c r="V2668" s="3"/>
      <c r="W2668" s="3" t="s">
        <v>39</v>
      </c>
      <c r="X2668" s="3" t="s">
        <v>40</v>
      </c>
      <c r="Y2668" s="3" t="s">
        <v>1942</v>
      </c>
      <c r="Z2668" s="3"/>
      <c r="AA2668" s="3" t="s">
        <v>546</v>
      </c>
    </row>
    <row r="2669" spans="1:27" x14ac:dyDescent="0.2">
      <c r="A2669" s="5">
        <v>5539</v>
      </c>
      <c r="B2669">
        <v>43882</v>
      </c>
      <c r="C2669" s="3" t="s">
        <v>4566</v>
      </c>
      <c r="D2669" s="3" t="s">
        <v>4567</v>
      </c>
      <c r="E2669" s="3" t="s">
        <v>1775</v>
      </c>
      <c r="F2669" s="3" t="s">
        <v>1775</v>
      </c>
      <c r="G2669" s="3" t="s">
        <v>1765</v>
      </c>
      <c r="H2669" s="3" t="s">
        <v>1764</v>
      </c>
      <c r="I2669" s="3" t="s">
        <v>1765</v>
      </c>
      <c r="J2669" s="3" t="s">
        <v>31</v>
      </c>
      <c r="K2669" s="3" t="s">
        <v>1766</v>
      </c>
      <c r="L2669" s="3" t="s">
        <v>31</v>
      </c>
      <c r="M2669" t="b">
        <v>1</v>
      </c>
      <c r="N2669" s="3" t="s">
        <v>35</v>
      </c>
      <c r="O2669" s="3" t="s">
        <v>1775</v>
      </c>
      <c r="P2669" s="3" t="s">
        <v>1775</v>
      </c>
      <c r="Q2669" s="3" t="s">
        <v>1767</v>
      </c>
      <c r="R2669" s="3" t="s">
        <v>1768</v>
      </c>
      <c r="S2669" s="3"/>
      <c r="T2669" s="2">
        <v>2072</v>
      </c>
      <c r="U2669" s="3" t="s">
        <v>1769</v>
      </c>
      <c r="V2669" s="3" t="s">
        <v>2706</v>
      </c>
      <c r="W2669" s="3" t="s">
        <v>39</v>
      </c>
      <c r="X2669" s="3" t="s">
        <v>40</v>
      </c>
      <c r="Y2669" s="3" t="s">
        <v>2707</v>
      </c>
      <c r="Z2669" s="3"/>
      <c r="AA2669" s="3" t="s">
        <v>316</v>
      </c>
    </row>
    <row r="2670" spans="1:27" x14ac:dyDescent="0.2">
      <c r="A2670" s="5">
        <v>5540</v>
      </c>
      <c r="B2670">
        <v>43851</v>
      </c>
      <c r="C2670" s="3" t="s">
        <v>4568</v>
      </c>
      <c r="D2670" s="3" t="s">
        <v>4569</v>
      </c>
      <c r="E2670" s="3" t="s">
        <v>123</v>
      </c>
      <c r="F2670" s="3" t="s">
        <v>124</v>
      </c>
      <c r="G2670" s="3" t="s">
        <v>113</v>
      </c>
      <c r="H2670" s="3" t="s">
        <v>32</v>
      </c>
      <c r="I2670" s="3"/>
      <c r="J2670" s="3"/>
      <c r="K2670" s="3"/>
      <c r="L2670" s="3"/>
      <c r="M2670" t="b">
        <v>0</v>
      </c>
      <c r="N2670" s="3" t="s">
        <v>73</v>
      </c>
      <c r="O2670" s="3" t="s">
        <v>124</v>
      </c>
      <c r="P2670" s="3" t="s">
        <v>124</v>
      </c>
      <c r="Q2670" s="3" t="s">
        <v>36</v>
      </c>
      <c r="R2670" s="3" t="s">
        <v>74</v>
      </c>
      <c r="S2670" s="3"/>
      <c r="T2670" s="2">
        <v>3000</v>
      </c>
      <c r="U2670" s="3" t="s">
        <v>115</v>
      </c>
      <c r="V2670" s="3"/>
      <c r="W2670" s="3" t="s">
        <v>39</v>
      </c>
      <c r="X2670" s="3" t="s">
        <v>40</v>
      </c>
      <c r="Y2670" s="3"/>
      <c r="Z2670" s="3">
        <v>5118</v>
      </c>
      <c r="AA2670" s="3" t="s">
        <v>221</v>
      </c>
    </row>
    <row r="2671" spans="1:27" x14ac:dyDescent="0.2">
      <c r="A2671" s="5">
        <v>5541</v>
      </c>
      <c r="B2671">
        <v>43600</v>
      </c>
      <c r="C2671" s="3" t="s">
        <v>4570</v>
      </c>
      <c r="D2671" s="3" t="s">
        <v>4571</v>
      </c>
      <c r="E2671" s="3" t="s">
        <v>91</v>
      </c>
      <c r="F2671" s="3" t="s">
        <v>92</v>
      </c>
      <c r="G2671" s="3" t="s">
        <v>274</v>
      </c>
      <c r="H2671" s="3" t="s">
        <v>32</v>
      </c>
      <c r="I2671" s="3" t="s">
        <v>274</v>
      </c>
      <c r="J2671" s="3" t="s">
        <v>81</v>
      </c>
      <c r="K2671" s="3" t="s">
        <v>275</v>
      </c>
      <c r="L2671" s="3" t="s">
        <v>95</v>
      </c>
      <c r="M2671" t="b">
        <v>1</v>
      </c>
      <c r="N2671" s="3" t="s">
        <v>84</v>
      </c>
      <c r="O2671" s="3" t="s">
        <v>92</v>
      </c>
      <c r="P2671" s="3" t="s">
        <v>92</v>
      </c>
      <c r="Q2671" s="3" t="s">
        <v>36</v>
      </c>
      <c r="R2671" s="3" t="s">
        <v>74</v>
      </c>
      <c r="S2671" s="3"/>
      <c r="T2671" s="2">
        <v>4128</v>
      </c>
      <c r="U2671" s="3" t="s">
        <v>95</v>
      </c>
      <c r="V2671" s="3"/>
      <c r="W2671" s="3" t="s">
        <v>39</v>
      </c>
      <c r="X2671" s="3" t="s">
        <v>40</v>
      </c>
      <c r="Y2671" s="3" t="s">
        <v>1942</v>
      </c>
      <c r="Z2671" s="3">
        <v>5214</v>
      </c>
      <c r="AA2671" s="3" t="s">
        <v>546</v>
      </c>
    </row>
    <row r="2672" spans="1:27" x14ac:dyDescent="0.2">
      <c r="A2672" s="5">
        <v>5542</v>
      </c>
      <c r="B2672">
        <v>43792</v>
      </c>
      <c r="C2672" s="3"/>
      <c r="D2672" s="3" t="s">
        <v>4572</v>
      </c>
      <c r="E2672" s="3" t="s">
        <v>91</v>
      </c>
      <c r="F2672" s="3" t="s">
        <v>92</v>
      </c>
      <c r="G2672" s="3" t="s">
        <v>93</v>
      </c>
      <c r="H2672" s="3" t="s">
        <v>32</v>
      </c>
      <c r="I2672" s="3" t="s">
        <v>93</v>
      </c>
      <c r="J2672" s="3" t="s">
        <v>48</v>
      </c>
      <c r="K2672" s="3" t="s">
        <v>94</v>
      </c>
      <c r="L2672" s="3" t="s">
        <v>95</v>
      </c>
      <c r="M2672" t="b">
        <v>1</v>
      </c>
      <c r="N2672" s="3" t="s">
        <v>84</v>
      </c>
      <c r="O2672" s="3" t="s">
        <v>92</v>
      </c>
      <c r="P2672" s="3" t="s">
        <v>92</v>
      </c>
      <c r="Q2672" s="3" t="s">
        <v>36</v>
      </c>
      <c r="R2672" s="3" t="s">
        <v>74</v>
      </c>
      <c r="S2672" s="3"/>
      <c r="T2672" s="2">
        <v>4000</v>
      </c>
      <c r="U2672" s="3" t="s">
        <v>95</v>
      </c>
      <c r="V2672" s="3"/>
      <c r="W2672" s="3" t="s">
        <v>39</v>
      </c>
      <c r="X2672" s="3" t="s">
        <v>40</v>
      </c>
      <c r="Y2672" s="3"/>
      <c r="Z2672" s="3"/>
      <c r="AA2672" s="3" t="s">
        <v>41</v>
      </c>
    </row>
    <row r="2673" spans="1:27" x14ac:dyDescent="0.2">
      <c r="A2673" s="5">
        <v>5543</v>
      </c>
      <c r="B2673">
        <v>43814</v>
      </c>
      <c r="C2673" s="3" t="s">
        <v>4573</v>
      </c>
      <c r="D2673" s="3" t="s">
        <v>4574</v>
      </c>
      <c r="E2673" s="3" t="s">
        <v>91</v>
      </c>
      <c r="F2673" s="3" t="s">
        <v>92</v>
      </c>
      <c r="G2673" s="3" t="s">
        <v>100</v>
      </c>
      <c r="H2673" s="3" t="s">
        <v>32</v>
      </c>
      <c r="I2673" s="3" t="s">
        <v>100</v>
      </c>
      <c r="J2673" s="3" t="s">
        <v>48</v>
      </c>
      <c r="K2673" s="3" t="s">
        <v>101</v>
      </c>
      <c r="L2673" s="3" t="s">
        <v>95</v>
      </c>
      <c r="M2673" t="b">
        <v>0</v>
      </c>
      <c r="N2673" s="3" t="s">
        <v>84</v>
      </c>
      <c r="O2673" s="3" t="s">
        <v>92</v>
      </c>
      <c r="P2673" s="3" t="s">
        <v>92</v>
      </c>
      <c r="Q2673" s="3" t="s">
        <v>36</v>
      </c>
      <c r="R2673" s="3" t="s">
        <v>74</v>
      </c>
      <c r="S2673" s="3"/>
      <c r="T2673" s="2">
        <v>4024</v>
      </c>
      <c r="U2673" s="3" t="s">
        <v>95</v>
      </c>
      <c r="V2673" s="3"/>
      <c r="W2673" s="3" t="s">
        <v>39</v>
      </c>
      <c r="X2673" s="3" t="s">
        <v>40</v>
      </c>
      <c r="Y2673" s="3"/>
      <c r="Z2673" s="3">
        <v>5476</v>
      </c>
      <c r="AA2673" s="3" t="s">
        <v>546</v>
      </c>
    </row>
    <row r="2674" spans="1:27" x14ac:dyDescent="0.2">
      <c r="A2674" s="5">
        <v>5544</v>
      </c>
      <c r="B2674">
        <v>43815</v>
      </c>
      <c r="C2674" s="3"/>
      <c r="D2674" s="3" t="s">
        <v>4575</v>
      </c>
      <c r="E2674" s="3" t="s">
        <v>78</v>
      </c>
      <c r="F2674" s="3" t="s">
        <v>273</v>
      </c>
      <c r="G2674" s="3" t="s">
        <v>100</v>
      </c>
      <c r="H2674" s="3" t="s">
        <v>32</v>
      </c>
      <c r="I2674" s="3" t="s">
        <v>100</v>
      </c>
      <c r="J2674" s="3" t="s">
        <v>48</v>
      </c>
      <c r="K2674" s="3" t="s">
        <v>101</v>
      </c>
      <c r="L2674" s="3" t="s">
        <v>95</v>
      </c>
      <c r="M2674" t="b">
        <v>1</v>
      </c>
      <c r="N2674" s="3" t="s">
        <v>84</v>
      </c>
      <c r="O2674" s="3" t="s">
        <v>273</v>
      </c>
      <c r="P2674" s="3" t="s">
        <v>79</v>
      </c>
      <c r="Q2674" s="3" t="s">
        <v>116</v>
      </c>
      <c r="R2674" s="3" t="s">
        <v>116</v>
      </c>
      <c r="S2674" s="3"/>
      <c r="T2674" s="2">
        <v>4024</v>
      </c>
      <c r="U2674" s="3" t="s">
        <v>95</v>
      </c>
      <c r="V2674" s="3"/>
      <c r="W2674" s="3" t="s">
        <v>39</v>
      </c>
      <c r="X2674" s="3" t="s">
        <v>40</v>
      </c>
      <c r="Y2674" s="3"/>
      <c r="Z2674" s="3">
        <v>4860</v>
      </c>
      <c r="AA2674" s="3" t="s">
        <v>316</v>
      </c>
    </row>
    <row r="2675" spans="1:27" x14ac:dyDescent="0.2">
      <c r="A2675" s="5">
        <v>5545</v>
      </c>
      <c r="B2675">
        <v>43834</v>
      </c>
      <c r="C2675" s="3"/>
      <c r="D2675" s="3" t="s">
        <v>4576</v>
      </c>
      <c r="E2675" s="3" t="s">
        <v>91</v>
      </c>
      <c r="F2675" s="3" t="s">
        <v>92</v>
      </c>
      <c r="G2675" s="3" t="s">
        <v>93</v>
      </c>
      <c r="H2675" s="3" t="s">
        <v>32</v>
      </c>
      <c r="I2675" s="3" t="s">
        <v>93</v>
      </c>
      <c r="J2675" s="3" t="s">
        <v>48</v>
      </c>
      <c r="K2675" s="3" t="s">
        <v>94</v>
      </c>
      <c r="L2675" s="3" t="s">
        <v>95</v>
      </c>
      <c r="M2675" t="b">
        <v>1</v>
      </c>
      <c r="N2675" s="3" t="s">
        <v>84</v>
      </c>
      <c r="O2675" s="3" t="s">
        <v>92</v>
      </c>
      <c r="P2675" s="3" t="s">
        <v>92</v>
      </c>
      <c r="Q2675" s="3" t="s">
        <v>36</v>
      </c>
      <c r="R2675" s="3" t="s">
        <v>74</v>
      </c>
      <c r="S2675" s="3"/>
      <c r="T2675" s="2">
        <v>4000</v>
      </c>
      <c r="U2675" s="3" t="s">
        <v>95</v>
      </c>
      <c r="V2675" s="3"/>
      <c r="W2675" s="3" t="s">
        <v>39</v>
      </c>
      <c r="X2675" s="3" t="s">
        <v>40</v>
      </c>
      <c r="Y2675" s="3"/>
      <c r="Z2675" s="3"/>
      <c r="AA2675" s="3" t="s">
        <v>41</v>
      </c>
    </row>
    <row r="2676" spans="1:27" x14ac:dyDescent="0.2">
      <c r="A2676" s="5">
        <v>5546</v>
      </c>
      <c r="B2676">
        <v>43837</v>
      </c>
      <c r="C2676" s="3" t="s">
        <v>4577</v>
      </c>
      <c r="D2676" s="3" t="s">
        <v>4578</v>
      </c>
      <c r="E2676" s="3" t="s">
        <v>57</v>
      </c>
      <c r="F2676" s="3" t="s">
        <v>58</v>
      </c>
      <c r="G2676" s="3" t="s">
        <v>57</v>
      </c>
      <c r="H2676" s="3" t="s">
        <v>60</v>
      </c>
      <c r="I2676" s="3" t="s">
        <v>57</v>
      </c>
      <c r="J2676" s="3" t="s">
        <v>31</v>
      </c>
      <c r="K2676" s="3" t="s">
        <v>34</v>
      </c>
      <c r="L2676" s="3" t="s">
        <v>31</v>
      </c>
      <c r="M2676" t="b">
        <v>0</v>
      </c>
      <c r="N2676" s="3" t="s">
        <v>35</v>
      </c>
      <c r="O2676" s="3" t="s">
        <v>58</v>
      </c>
      <c r="P2676" s="3" t="s">
        <v>61</v>
      </c>
      <c r="Q2676" s="3" t="s">
        <v>62</v>
      </c>
      <c r="R2676" s="3" t="s">
        <v>63</v>
      </c>
      <c r="S2676" s="3" t="s">
        <v>4438</v>
      </c>
      <c r="T2676" s="2">
        <v>2072</v>
      </c>
      <c r="U2676" s="3" t="s">
        <v>31</v>
      </c>
      <c r="V2676" s="3" t="s">
        <v>1941</v>
      </c>
      <c r="W2676" s="3" t="s">
        <v>39</v>
      </c>
      <c r="X2676" s="3" t="s">
        <v>40</v>
      </c>
      <c r="Y2676" s="3" t="s">
        <v>2455</v>
      </c>
      <c r="Z2676" s="3"/>
      <c r="AA2676" s="3" t="s">
        <v>1712</v>
      </c>
    </row>
    <row r="2677" spans="1:27" x14ac:dyDescent="0.2">
      <c r="A2677" s="5">
        <v>5547</v>
      </c>
      <c r="B2677">
        <v>43841</v>
      </c>
      <c r="C2677" s="3"/>
      <c r="D2677" s="3" t="s">
        <v>4579</v>
      </c>
      <c r="E2677" s="3" t="s">
        <v>78</v>
      </c>
      <c r="F2677" s="3" t="s">
        <v>273</v>
      </c>
      <c r="G2677" s="3" t="s">
        <v>224</v>
      </c>
      <c r="H2677" s="3" t="s">
        <v>32</v>
      </c>
      <c r="I2677" s="3" t="s">
        <v>224</v>
      </c>
      <c r="J2677" s="3" t="s">
        <v>48</v>
      </c>
      <c r="K2677" s="3" t="s">
        <v>225</v>
      </c>
      <c r="L2677" s="3" t="s">
        <v>95</v>
      </c>
      <c r="M2677" t="b">
        <v>1</v>
      </c>
      <c r="N2677" s="3" t="s">
        <v>84</v>
      </c>
      <c r="O2677" s="3" t="s">
        <v>273</v>
      </c>
      <c r="P2677" s="3" t="s">
        <v>79</v>
      </c>
      <c r="Q2677" s="3" t="s">
        <v>116</v>
      </c>
      <c r="R2677" s="3" t="s">
        <v>116</v>
      </c>
      <c r="S2677" s="3"/>
      <c r="T2677" s="2">
        <v>4001</v>
      </c>
      <c r="U2677" s="3" t="s">
        <v>95</v>
      </c>
      <c r="V2677" s="3"/>
      <c r="W2677" s="3" t="s">
        <v>39</v>
      </c>
      <c r="X2677" s="3" t="s">
        <v>40</v>
      </c>
      <c r="Y2677" s="3"/>
      <c r="Z2677" s="3"/>
      <c r="AA2677" s="3" t="s">
        <v>316</v>
      </c>
    </row>
    <row r="2678" spans="1:27" x14ac:dyDescent="0.2">
      <c r="A2678" s="5">
        <v>5548</v>
      </c>
      <c r="B2678">
        <v>43847</v>
      </c>
      <c r="C2678" s="3" t="s">
        <v>4580</v>
      </c>
      <c r="D2678" s="3" t="s">
        <v>4581</v>
      </c>
      <c r="E2678" s="3" t="s">
        <v>57</v>
      </c>
      <c r="F2678" s="3" t="s">
        <v>58</v>
      </c>
      <c r="G2678" s="3" t="s">
        <v>57</v>
      </c>
      <c r="H2678" s="3" t="s">
        <v>60</v>
      </c>
      <c r="I2678" s="3" t="s">
        <v>57</v>
      </c>
      <c r="J2678" s="3" t="s">
        <v>31</v>
      </c>
      <c r="K2678" s="3" t="s">
        <v>34</v>
      </c>
      <c r="L2678" s="3" t="s">
        <v>31</v>
      </c>
      <c r="M2678" t="b">
        <v>0</v>
      </c>
      <c r="N2678" s="3" t="s">
        <v>35</v>
      </c>
      <c r="O2678" s="3" t="s">
        <v>58</v>
      </c>
      <c r="P2678" s="3" t="s">
        <v>61</v>
      </c>
      <c r="Q2678" s="3" t="s">
        <v>62</v>
      </c>
      <c r="R2678" s="3" t="s">
        <v>63</v>
      </c>
      <c r="S2678" s="3" t="s">
        <v>3342</v>
      </c>
      <c r="T2678" s="2">
        <v>2072</v>
      </c>
      <c r="U2678" s="3" t="s">
        <v>31</v>
      </c>
      <c r="V2678" s="3" t="s">
        <v>1941</v>
      </c>
      <c r="W2678" s="3" t="s">
        <v>39</v>
      </c>
      <c r="X2678" s="3" t="s">
        <v>40</v>
      </c>
      <c r="Y2678" s="3" t="s">
        <v>2455</v>
      </c>
      <c r="Z2678" s="3"/>
      <c r="AA2678" s="3" t="s">
        <v>1712</v>
      </c>
    </row>
    <row r="2679" spans="1:27" x14ac:dyDescent="0.2">
      <c r="A2679" s="5">
        <v>5549</v>
      </c>
      <c r="B2679">
        <v>43848</v>
      </c>
      <c r="C2679" s="3"/>
      <c r="D2679" s="3" t="s">
        <v>3160</v>
      </c>
      <c r="E2679" s="3" t="s">
        <v>29</v>
      </c>
      <c r="F2679" s="3" t="s">
        <v>3319</v>
      </c>
      <c r="G2679" s="3" t="s">
        <v>31</v>
      </c>
      <c r="H2679" s="3" t="s">
        <v>32</v>
      </c>
      <c r="I2679" s="3" t="s">
        <v>31</v>
      </c>
      <c r="J2679" s="3" t="s">
        <v>31</v>
      </c>
      <c r="K2679" s="3" t="s">
        <v>34</v>
      </c>
      <c r="L2679" s="3" t="s">
        <v>31</v>
      </c>
      <c r="M2679" t="b">
        <v>0</v>
      </c>
      <c r="N2679" s="3" t="s">
        <v>35</v>
      </c>
      <c r="O2679" s="3" t="s">
        <v>3319</v>
      </c>
      <c r="P2679" s="3" t="s">
        <v>3319</v>
      </c>
      <c r="Q2679" s="3" t="s">
        <v>36</v>
      </c>
      <c r="R2679" s="3" t="s">
        <v>539</v>
      </c>
      <c r="S2679" s="3"/>
      <c r="T2679" s="2">
        <v>2072</v>
      </c>
      <c r="U2679" s="3" t="s">
        <v>31</v>
      </c>
      <c r="V2679" s="3"/>
      <c r="W2679" s="3" t="s">
        <v>39</v>
      </c>
      <c r="X2679" s="3" t="s">
        <v>40</v>
      </c>
      <c r="Y2679" s="3"/>
      <c r="Z2679" s="3">
        <v>3687</v>
      </c>
      <c r="AA2679" s="3" t="s">
        <v>316</v>
      </c>
    </row>
    <row r="2680" spans="1:27" x14ac:dyDescent="0.2">
      <c r="A2680" s="5">
        <v>5550</v>
      </c>
      <c r="B2680">
        <v>43856</v>
      </c>
      <c r="C2680" s="3"/>
      <c r="D2680" s="3" t="s">
        <v>4582</v>
      </c>
      <c r="E2680" s="3" t="s">
        <v>346</v>
      </c>
      <c r="F2680" s="3" t="s">
        <v>3294</v>
      </c>
      <c r="G2680" s="3" t="s">
        <v>31</v>
      </c>
      <c r="H2680" s="3" t="s">
        <v>32</v>
      </c>
      <c r="I2680" s="3" t="s">
        <v>31</v>
      </c>
      <c r="J2680" s="3" t="s">
        <v>31</v>
      </c>
      <c r="K2680" s="3" t="s">
        <v>34</v>
      </c>
      <c r="L2680" s="3" t="s">
        <v>31</v>
      </c>
      <c r="M2680" t="b">
        <v>1</v>
      </c>
      <c r="N2680" s="3" t="s">
        <v>84</v>
      </c>
      <c r="O2680" s="3" t="s">
        <v>3294</v>
      </c>
      <c r="P2680" s="3" t="s">
        <v>3294</v>
      </c>
      <c r="Q2680" s="3" t="s">
        <v>116</v>
      </c>
      <c r="R2680" s="3" t="s">
        <v>3295</v>
      </c>
      <c r="S2680" s="3"/>
      <c r="T2680" s="2">
        <v>2072</v>
      </c>
      <c r="U2680" s="3" t="s">
        <v>31</v>
      </c>
      <c r="V2680" s="3"/>
      <c r="W2680" s="3" t="s">
        <v>39</v>
      </c>
      <c r="X2680" s="3" t="s">
        <v>40</v>
      </c>
      <c r="Y2680" s="3"/>
      <c r="Z2680" s="3">
        <v>3821</v>
      </c>
      <c r="AA2680" s="3" t="s">
        <v>316</v>
      </c>
    </row>
    <row r="2681" spans="1:27" x14ac:dyDescent="0.2">
      <c r="A2681" s="5">
        <v>5551</v>
      </c>
      <c r="B2681">
        <v>43861</v>
      </c>
      <c r="C2681" s="3"/>
      <c r="D2681" s="3" t="s">
        <v>4583</v>
      </c>
      <c r="E2681" s="3" t="s">
        <v>57</v>
      </c>
      <c r="F2681" s="3" t="s">
        <v>58</v>
      </c>
      <c r="G2681" s="3" t="s">
        <v>57</v>
      </c>
      <c r="H2681" s="3" t="s">
        <v>60</v>
      </c>
      <c r="I2681" s="3" t="s">
        <v>57</v>
      </c>
      <c r="J2681" s="3" t="s">
        <v>31</v>
      </c>
      <c r="K2681" s="3" t="s">
        <v>34</v>
      </c>
      <c r="L2681" s="3" t="s">
        <v>31</v>
      </c>
      <c r="M2681" t="b">
        <v>1</v>
      </c>
      <c r="N2681" s="3" t="s">
        <v>35</v>
      </c>
      <c r="O2681" s="3" t="s">
        <v>58</v>
      </c>
      <c r="P2681" s="3" t="s">
        <v>61</v>
      </c>
      <c r="Q2681" s="3" t="s">
        <v>62</v>
      </c>
      <c r="R2681" s="3" t="s">
        <v>63</v>
      </c>
      <c r="S2681" s="3" t="s">
        <v>2772</v>
      </c>
      <c r="T2681" s="2">
        <v>2072</v>
      </c>
      <c r="U2681" s="3" t="s">
        <v>31</v>
      </c>
      <c r="V2681" s="3" t="s">
        <v>1941</v>
      </c>
      <c r="W2681" s="3" t="s">
        <v>39</v>
      </c>
      <c r="X2681" s="3" t="s">
        <v>40</v>
      </c>
      <c r="Y2681" s="3" t="s">
        <v>1942</v>
      </c>
      <c r="Z2681" s="3"/>
      <c r="AA2681" s="3" t="s">
        <v>316</v>
      </c>
    </row>
    <row r="2682" spans="1:27" x14ac:dyDescent="0.2">
      <c r="A2682" s="5">
        <v>5552</v>
      </c>
      <c r="B2682">
        <v>43870</v>
      </c>
      <c r="C2682" s="3" t="s">
        <v>4584</v>
      </c>
      <c r="D2682" s="3" t="s">
        <v>4585</v>
      </c>
      <c r="E2682" s="3" t="s">
        <v>57</v>
      </c>
      <c r="F2682" s="3" t="s">
        <v>58</v>
      </c>
      <c r="G2682" s="3" t="s">
        <v>57</v>
      </c>
      <c r="H2682" s="3" t="s">
        <v>60</v>
      </c>
      <c r="I2682" s="3" t="s">
        <v>57</v>
      </c>
      <c r="J2682" s="3" t="s">
        <v>31</v>
      </c>
      <c r="K2682" s="3" t="s">
        <v>34</v>
      </c>
      <c r="L2682" s="3" t="s">
        <v>31</v>
      </c>
      <c r="M2682" t="b">
        <v>0</v>
      </c>
      <c r="N2682" s="3" t="s">
        <v>35</v>
      </c>
      <c r="O2682" s="3" t="s">
        <v>58</v>
      </c>
      <c r="P2682" s="3" t="s">
        <v>61</v>
      </c>
      <c r="Q2682" s="3" t="s">
        <v>62</v>
      </c>
      <c r="R2682" s="3" t="s">
        <v>63</v>
      </c>
      <c r="S2682" s="3" t="s">
        <v>3342</v>
      </c>
      <c r="T2682" s="2">
        <v>2072</v>
      </c>
      <c r="U2682" s="3" t="s">
        <v>31</v>
      </c>
      <c r="V2682" s="3" t="s">
        <v>1941</v>
      </c>
      <c r="W2682" s="3" t="s">
        <v>39</v>
      </c>
      <c r="X2682" s="3" t="s">
        <v>40</v>
      </c>
      <c r="Y2682" s="3" t="s">
        <v>2455</v>
      </c>
      <c r="Z2682" s="3"/>
      <c r="AA2682" s="3" t="s">
        <v>1712</v>
      </c>
    </row>
    <row r="2683" spans="1:27" x14ac:dyDescent="0.2">
      <c r="A2683" s="5">
        <v>5553</v>
      </c>
      <c r="B2683">
        <v>43901</v>
      </c>
      <c r="C2683" s="3" t="s">
        <v>4586</v>
      </c>
      <c r="D2683" s="3" t="s">
        <v>4587</v>
      </c>
      <c r="E2683" s="3" t="s">
        <v>240</v>
      </c>
      <c r="F2683" s="3" t="s">
        <v>241</v>
      </c>
      <c r="G2683" s="3" t="s">
        <v>242</v>
      </c>
      <c r="H2683" s="3" t="s">
        <v>32</v>
      </c>
      <c r="I2683" s="3" t="s">
        <v>242</v>
      </c>
      <c r="J2683" s="3" t="s">
        <v>48</v>
      </c>
      <c r="K2683" s="3" t="s">
        <v>243</v>
      </c>
      <c r="L2683" s="3" t="s">
        <v>244</v>
      </c>
      <c r="M2683" t="b">
        <v>1</v>
      </c>
      <c r="N2683" s="3" t="s">
        <v>139</v>
      </c>
      <c r="O2683" s="3" t="s">
        <v>241</v>
      </c>
      <c r="P2683" s="3" t="s">
        <v>241</v>
      </c>
      <c r="Q2683" s="3" t="s">
        <v>36</v>
      </c>
      <c r="R2683" s="3" t="s">
        <v>54</v>
      </c>
      <c r="S2683" s="3"/>
      <c r="T2683" s="2">
        <v>8016</v>
      </c>
      <c r="U2683" s="3" t="s">
        <v>244</v>
      </c>
      <c r="V2683" s="3"/>
      <c r="W2683" s="3" t="s">
        <v>39</v>
      </c>
      <c r="X2683" s="3" t="s">
        <v>40</v>
      </c>
      <c r="Y2683" s="3"/>
      <c r="Z2683" s="3">
        <v>5554</v>
      </c>
      <c r="AA2683" s="3" t="s">
        <v>316</v>
      </c>
    </row>
    <row r="2684" spans="1:27" x14ac:dyDescent="0.2">
      <c r="A2684" s="5">
        <v>5554</v>
      </c>
      <c r="B2684">
        <v>43904</v>
      </c>
      <c r="C2684" s="3"/>
      <c r="D2684" s="3" t="s">
        <v>4588</v>
      </c>
      <c r="E2684" s="3" t="s">
        <v>346</v>
      </c>
      <c r="F2684" s="3" t="s">
        <v>1325</v>
      </c>
      <c r="G2684" s="3" t="s">
        <v>31</v>
      </c>
      <c r="H2684" s="3" t="s">
        <v>32</v>
      </c>
      <c r="I2684" s="3" t="s">
        <v>31</v>
      </c>
      <c r="J2684" s="3" t="s">
        <v>31</v>
      </c>
      <c r="K2684" s="3" t="s">
        <v>34</v>
      </c>
      <c r="L2684" s="3" t="s">
        <v>31</v>
      </c>
      <c r="M2684" t="b">
        <v>1</v>
      </c>
      <c r="N2684" s="3" t="s">
        <v>84</v>
      </c>
      <c r="O2684" s="3" t="s">
        <v>1325</v>
      </c>
      <c r="P2684" s="3" t="s">
        <v>1325</v>
      </c>
      <c r="Q2684" s="3" t="s">
        <v>1326</v>
      </c>
      <c r="R2684" s="3" t="s">
        <v>1327</v>
      </c>
      <c r="S2684" s="3"/>
      <c r="T2684" s="2">
        <v>2072</v>
      </c>
      <c r="U2684" s="3" t="s">
        <v>31</v>
      </c>
      <c r="V2684" s="3"/>
      <c r="W2684" s="3" t="s">
        <v>39</v>
      </c>
      <c r="X2684" s="3" t="s">
        <v>40</v>
      </c>
      <c r="Y2684" s="3"/>
      <c r="Z2684" s="3">
        <v>4741</v>
      </c>
      <c r="AA2684" s="3" t="s">
        <v>316</v>
      </c>
    </row>
    <row r="2685" spans="1:27" x14ac:dyDescent="0.2">
      <c r="A2685" s="5">
        <v>5555</v>
      </c>
      <c r="B2685">
        <v>43909</v>
      </c>
      <c r="C2685" s="3" t="s">
        <v>4589</v>
      </c>
      <c r="D2685" s="3" t="s">
        <v>4590</v>
      </c>
      <c r="E2685" s="3" t="s">
        <v>91</v>
      </c>
      <c r="F2685" s="3" t="s">
        <v>92</v>
      </c>
      <c r="G2685" s="3" t="s">
        <v>100</v>
      </c>
      <c r="H2685" s="3" t="s">
        <v>32</v>
      </c>
      <c r="I2685" s="3" t="s">
        <v>100</v>
      </c>
      <c r="J2685" s="3" t="s">
        <v>48</v>
      </c>
      <c r="K2685" s="3" t="s">
        <v>101</v>
      </c>
      <c r="L2685" s="3" t="s">
        <v>95</v>
      </c>
      <c r="M2685" t="b">
        <v>1</v>
      </c>
      <c r="N2685" s="3" t="s">
        <v>84</v>
      </c>
      <c r="O2685" s="3" t="s">
        <v>92</v>
      </c>
      <c r="P2685" s="3" t="s">
        <v>92</v>
      </c>
      <c r="Q2685" s="3" t="s">
        <v>36</v>
      </c>
      <c r="R2685" s="3" t="s">
        <v>74</v>
      </c>
      <c r="S2685" s="3"/>
      <c r="T2685" s="2">
        <v>4024</v>
      </c>
      <c r="U2685" s="3" t="s">
        <v>95</v>
      </c>
      <c r="V2685" s="3"/>
      <c r="W2685" s="3" t="s">
        <v>39</v>
      </c>
      <c r="X2685" s="3" t="s">
        <v>40</v>
      </c>
      <c r="Y2685" s="3"/>
      <c r="Z2685" s="3">
        <v>4213</v>
      </c>
      <c r="AA2685" s="3" t="s">
        <v>221</v>
      </c>
    </row>
    <row r="2686" spans="1:27" x14ac:dyDescent="0.2">
      <c r="A2686" s="5">
        <v>5556</v>
      </c>
      <c r="B2686">
        <v>43910</v>
      </c>
      <c r="C2686" s="3"/>
      <c r="D2686" s="3" t="s">
        <v>4591</v>
      </c>
      <c r="E2686" s="3" t="s">
        <v>147</v>
      </c>
      <c r="F2686" s="3" t="s">
        <v>234</v>
      </c>
      <c r="G2686" s="3" t="s">
        <v>83</v>
      </c>
      <c r="H2686" s="3" t="s">
        <v>32</v>
      </c>
      <c r="I2686" s="3" t="s">
        <v>83</v>
      </c>
      <c r="J2686" s="3" t="s">
        <v>48</v>
      </c>
      <c r="K2686" s="3" t="s">
        <v>237</v>
      </c>
      <c r="L2686" s="3" t="s">
        <v>83</v>
      </c>
      <c r="M2686" t="b">
        <v>1</v>
      </c>
      <c r="N2686" s="3" t="s">
        <v>139</v>
      </c>
      <c r="O2686" s="3" t="s">
        <v>234</v>
      </c>
      <c r="P2686" s="3" t="s">
        <v>234</v>
      </c>
      <c r="Q2686" s="3" t="s">
        <v>116</v>
      </c>
      <c r="R2686" s="3" t="s">
        <v>116</v>
      </c>
      <c r="S2686" s="3"/>
      <c r="T2686" s="2">
        <v>6006</v>
      </c>
      <c r="U2686" s="3" t="s">
        <v>83</v>
      </c>
      <c r="V2686" s="3"/>
      <c r="W2686" s="3" t="s">
        <v>39</v>
      </c>
      <c r="X2686" s="3" t="s">
        <v>40</v>
      </c>
      <c r="Y2686" s="3"/>
      <c r="Z2686" s="3"/>
      <c r="AA2686" s="3" t="s">
        <v>41</v>
      </c>
    </row>
    <row r="2687" spans="1:27" x14ac:dyDescent="0.2">
      <c r="A2687" s="5">
        <v>5557</v>
      </c>
      <c r="B2687">
        <v>43911</v>
      </c>
      <c r="C2687" s="3"/>
      <c r="D2687" s="3" t="s">
        <v>4592</v>
      </c>
      <c r="E2687" s="3" t="s">
        <v>78</v>
      </c>
      <c r="F2687" s="3" t="s">
        <v>273</v>
      </c>
      <c r="G2687" s="3" t="s">
        <v>100</v>
      </c>
      <c r="H2687" s="3" t="s">
        <v>32</v>
      </c>
      <c r="I2687" s="3" t="s">
        <v>100</v>
      </c>
      <c r="J2687" s="3" t="s">
        <v>48</v>
      </c>
      <c r="K2687" s="3" t="s">
        <v>101</v>
      </c>
      <c r="L2687" s="3" t="s">
        <v>95</v>
      </c>
      <c r="M2687" t="b">
        <v>1</v>
      </c>
      <c r="N2687" s="3" t="s">
        <v>84</v>
      </c>
      <c r="O2687" s="3" t="s">
        <v>273</v>
      </c>
      <c r="P2687" s="3" t="s">
        <v>79</v>
      </c>
      <c r="Q2687" s="3" t="s">
        <v>116</v>
      </c>
      <c r="R2687" s="3" t="s">
        <v>116</v>
      </c>
      <c r="S2687" s="3"/>
      <c r="T2687" s="2">
        <v>4024</v>
      </c>
      <c r="U2687" s="3" t="s">
        <v>95</v>
      </c>
      <c r="V2687" s="3"/>
      <c r="W2687" s="3" t="s">
        <v>39</v>
      </c>
      <c r="X2687" s="3" t="s">
        <v>40</v>
      </c>
      <c r="Y2687" s="3"/>
      <c r="Z2687" s="3">
        <v>4860</v>
      </c>
      <c r="AA2687" s="3" t="s">
        <v>316</v>
      </c>
    </row>
    <row r="2688" spans="1:27" x14ac:dyDescent="0.2">
      <c r="A2688" s="5">
        <v>5558</v>
      </c>
      <c r="B2688">
        <v>43709</v>
      </c>
      <c r="C2688" s="3"/>
      <c r="D2688" s="3" t="s">
        <v>4593</v>
      </c>
      <c r="E2688" s="3" t="s">
        <v>91</v>
      </c>
      <c r="F2688" s="3" t="s">
        <v>92</v>
      </c>
      <c r="G2688" s="3" t="s">
        <v>93</v>
      </c>
      <c r="H2688" s="3" t="s">
        <v>256</v>
      </c>
      <c r="I2688" s="3" t="s">
        <v>93</v>
      </c>
      <c r="J2688" s="3" t="s">
        <v>48</v>
      </c>
      <c r="K2688" s="3" t="s">
        <v>94</v>
      </c>
      <c r="L2688" s="3" t="s">
        <v>95</v>
      </c>
      <c r="M2688" t="b">
        <v>0</v>
      </c>
      <c r="N2688" s="3" t="s">
        <v>84</v>
      </c>
      <c r="O2688" s="3" t="s">
        <v>92</v>
      </c>
      <c r="P2688" s="3" t="s">
        <v>92</v>
      </c>
      <c r="Q2688" s="3" t="s">
        <v>36</v>
      </c>
      <c r="R2688" s="3" t="s">
        <v>74</v>
      </c>
      <c r="S2688" s="3"/>
      <c r="T2688" s="2">
        <v>4000</v>
      </c>
      <c r="U2688" s="3" t="s">
        <v>814</v>
      </c>
      <c r="V2688" s="3"/>
      <c r="W2688" s="3" t="s">
        <v>39</v>
      </c>
      <c r="X2688" s="3" t="s">
        <v>40</v>
      </c>
      <c r="Y2688" s="3"/>
      <c r="Z2688" s="3"/>
      <c r="AA2688" s="3" t="s">
        <v>41</v>
      </c>
    </row>
    <row r="2689" spans="1:27" x14ac:dyDescent="0.2">
      <c r="A2689" s="5">
        <v>5559</v>
      </c>
      <c r="B2689">
        <v>43845</v>
      </c>
      <c r="C2689" s="3" t="s">
        <v>4594</v>
      </c>
      <c r="D2689" s="3" t="s">
        <v>4595</v>
      </c>
      <c r="E2689" s="3" t="s">
        <v>941</v>
      </c>
      <c r="F2689" s="3" t="s">
        <v>2551</v>
      </c>
      <c r="G2689" s="3" t="s">
        <v>113</v>
      </c>
      <c r="H2689" s="3" t="s">
        <v>256</v>
      </c>
      <c r="I2689" s="3" t="s">
        <v>113</v>
      </c>
      <c r="J2689" s="3" t="s">
        <v>48</v>
      </c>
      <c r="K2689" s="3" t="s">
        <v>114</v>
      </c>
      <c r="L2689" s="3" t="s">
        <v>115</v>
      </c>
      <c r="M2689" t="b">
        <v>0</v>
      </c>
      <c r="N2689" s="3" t="s">
        <v>73</v>
      </c>
      <c r="O2689" s="3" t="s">
        <v>2551</v>
      </c>
      <c r="P2689" s="3" t="s">
        <v>2551</v>
      </c>
      <c r="Q2689" s="3" t="s">
        <v>36</v>
      </c>
      <c r="R2689" s="3" t="s">
        <v>74</v>
      </c>
      <c r="S2689" s="3" t="s">
        <v>4232</v>
      </c>
      <c r="T2689" s="2">
        <v>3003</v>
      </c>
      <c r="U2689" s="3" t="s">
        <v>115</v>
      </c>
      <c r="V2689" s="3"/>
      <c r="W2689" s="3" t="s">
        <v>39</v>
      </c>
      <c r="X2689" s="3" t="s">
        <v>40</v>
      </c>
      <c r="Y2689" s="3"/>
      <c r="Z2689" s="3"/>
      <c r="AA2689" s="3" t="s">
        <v>986</v>
      </c>
    </row>
    <row r="2690" spans="1:27" x14ac:dyDescent="0.2">
      <c r="A2690" s="5">
        <v>5560</v>
      </c>
      <c r="B2690">
        <v>43843</v>
      </c>
      <c r="C2690" s="3" t="s">
        <v>4596</v>
      </c>
      <c r="D2690" s="3" t="s">
        <v>4597</v>
      </c>
      <c r="E2690" s="3" t="s">
        <v>941</v>
      </c>
      <c r="F2690" s="3" t="s">
        <v>2551</v>
      </c>
      <c r="G2690" s="3" t="s">
        <v>113</v>
      </c>
      <c r="H2690" s="3" t="s">
        <v>256</v>
      </c>
      <c r="I2690" s="3" t="s">
        <v>113</v>
      </c>
      <c r="J2690" s="3" t="s">
        <v>48</v>
      </c>
      <c r="K2690" s="3" t="s">
        <v>114</v>
      </c>
      <c r="L2690" s="3" t="s">
        <v>115</v>
      </c>
      <c r="M2690" t="b">
        <v>0</v>
      </c>
      <c r="N2690" s="3" t="s">
        <v>73</v>
      </c>
      <c r="O2690" s="3" t="s">
        <v>2551</v>
      </c>
      <c r="P2690" s="3" t="s">
        <v>2551</v>
      </c>
      <c r="Q2690" s="3" t="s">
        <v>36</v>
      </c>
      <c r="R2690" s="3" t="s">
        <v>74</v>
      </c>
      <c r="S2690" s="3" t="s">
        <v>4232</v>
      </c>
      <c r="T2690" s="2">
        <v>3003</v>
      </c>
      <c r="U2690" s="3" t="s">
        <v>115</v>
      </c>
      <c r="V2690" s="3"/>
      <c r="W2690" s="3" t="s">
        <v>39</v>
      </c>
      <c r="X2690" s="3" t="s">
        <v>40</v>
      </c>
      <c r="Y2690" s="3"/>
      <c r="Z2690" s="3"/>
      <c r="AA2690" s="3" t="s">
        <v>986</v>
      </c>
    </row>
    <row r="2691" spans="1:27" x14ac:dyDescent="0.2">
      <c r="A2691" s="5">
        <v>5562</v>
      </c>
      <c r="B2691">
        <v>43844</v>
      </c>
      <c r="C2691" s="3" t="s">
        <v>4598</v>
      </c>
      <c r="D2691" s="3" t="s">
        <v>4599</v>
      </c>
      <c r="E2691" s="3" t="s">
        <v>941</v>
      </c>
      <c r="F2691" s="3" t="s">
        <v>2551</v>
      </c>
      <c r="G2691" s="3" t="s">
        <v>113</v>
      </c>
      <c r="H2691" s="3" t="s">
        <v>256</v>
      </c>
      <c r="I2691" s="3" t="s">
        <v>113</v>
      </c>
      <c r="J2691" s="3" t="s">
        <v>48</v>
      </c>
      <c r="K2691" s="3" t="s">
        <v>114</v>
      </c>
      <c r="L2691" s="3" t="s">
        <v>115</v>
      </c>
      <c r="M2691" t="b">
        <v>0</v>
      </c>
      <c r="N2691" s="3" t="s">
        <v>73</v>
      </c>
      <c r="O2691" s="3" t="s">
        <v>2551</v>
      </c>
      <c r="P2691" s="3" t="s">
        <v>2551</v>
      </c>
      <c r="Q2691" s="3" t="s">
        <v>36</v>
      </c>
      <c r="R2691" s="3" t="s">
        <v>74</v>
      </c>
      <c r="S2691" s="3" t="s">
        <v>4232</v>
      </c>
      <c r="T2691" s="2">
        <v>3003</v>
      </c>
      <c r="U2691" s="3" t="s">
        <v>115</v>
      </c>
      <c r="V2691" s="3"/>
      <c r="W2691" s="3" t="s">
        <v>39</v>
      </c>
      <c r="X2691" s="3" t="s">
        <v>40</v>
      </c>
      <c r="Y2691" s="3"/>
      <c r="Z2691" s="3"/>
      <c r="AA2691" s="3" t="s">
        <v>986</v>
      </c>
    </row>
    <row r="2692" spans="1:27" x14ac:dyDescent="0.2">
      <c r="A2692" s="5">
        <v>5564</v>
      </c>
      <c r="C2692" s="3"/>
      <c r="D2692" s="3" t="s">
        <v>4600</v>
      </c>
      <c r="E2692" s="3" t="s">
        <v>123</v>
      </c>
      <c r="F2692" s="3" t="s">
        <v>136</v>
      </c>
      <c r="G2692" s="3" t="s">
        <v>235</v>
      </c>
      <c r="H2692" s="3" t="s">
        <v>32</v>
      </c>
      <c r="I2692" s="3" t="s">
        <v>235</v>
      </c>
      <c r="J2692" s="3" t="s">
        <v>48</v>
      </c>
      <c r="K2692" s="3" t="s">
        <v>237</v>
      </c>
      <c r="L2692" s="3" t="s">
        <v>83</v>
      </c>
      <c r="M2692" t="b">
        <v>1</v>
      </c>
      <c r="N2692" s="3" t="s">
        <v>139</v>
      </c>
      <c r="O2692" s="3" t="s">
        <v>136</v>
      </c>
      <c r="P2692" s="3" t="s">
        <v>140</v>
      </c>
      <c r="Q2692" s="3" t="s">
        <v>36</v>
      </c>
      <c r="R2692" s="3" t="s">
        <v>74</v>
      </c>
      <c r="S2692" s="3"/>
      <c r="T2692" s="2"/>
      <c r="U2692" s="3" t="s">
        <v>83</v>
      </c>
      <c r="V2692" s="3"/>
      <c r="W2692" s="3" t="s">
        <v>39</v>
      </c>
      <c r="X2692" s="3" t="s">
        <v>40</v>
      </c>
      <c r="Y2692" s="3" t="s">
        <v>1942</v>
      </c>
      <c r="Z2692" s="3"/>
      <c r="AA2692" s="3" t="s">
        <v>2835</v>
      </c>
    </row>
    <row r="2693" spans="1:27" x14ac:dyDescent="0.2">
      <c r="A2693" s="5">
        <v>5565</v>
      </c>
      <c r="C2693" s="3"/>
      <c r="D2693" s="3" t="s">
        <v>4601</v>
      </c>
      <c r="E2693" s="3" t="s">
        <v>123</v>
      </c>
      <c r="F2693" s="3" t="s">
        <v>136</v>
      </c>
      <c r="G2693" s="3" t="s">
        <v>235</v>
      </c>
      <c r="H2693" s="3" t="s">
        <v>32</v>
      </c>
      <c r="I2693" s="3" t="s">
        <v>235</v>
      </c>
      <c r="J2693" s="3" t="s">
        <v>48</v>
      </c>
      <c r="K2693" s="3" t="s">
        <v>237</v>
      </c>
      <c r="L2693" s="3" t="s">
        <v>83</v>
      </c>
      <c r="M2693" t="b">
        <v>1</v>
      </c>
      <c r="N2693" s="3" t="s">
        <v>139</v>
      </c>
      <c r="O2693" s="3" t="s">
        <v>136</v>
      </c>
      <c r="P2693" s="3" t="s">
        <v>140</v>
      </c>
      <c r="Q2693" s="3" t="s">
        <v>36</v>
      </c>
      <c r="R2693" s="3" t="s">
        <v>74</v>
      </c>
      <c r="S2693" s="3"/>
      <c r="T2693" s="2"/>
      <c r="U2693" s="3" t="s">
        <v>83</v>
      </c>
      <c r="V2693" s="3"/>
      <c r="W2693" s="3" t="s">
        <v>39</v>
      </c>
      <c r="X2693" s="3" t="s">
        <v>40</v>
      </c>
      <c r="Y2693" s="3" t="s">
        <v>1942</v>
      </c>
      <c r="Z2693" s="3"/>
      <c r="AA2693" s="3" t="s">
        <v>2835</v>
      </c>
    </row>
    <row r="2694" spans="1:27" x14ac:dyDescent="0.2">
      <c r="A2694" s="5">
        <v>5566</v>
      </c>
      <c r="B2694">
        <v>43822</v>
      </c>
      <c r="C2694" s="3"/>
      <c r="D2694" s="3" t="s">
        <v>4602</v>
      </c>
      <c r="E2694" s="3" t="s">
        <v>1158</v>
      </c>
      <c r="F2694" s="3" t="s">
        <v>1159</v>
      </c>
      <c r="G2694" s="3" t="s">
        <v>137</v>
      </c>
      <c r="H2694" s="3" t="s">
        <v>256</v>
      </c>
      <c r="I2694" s="3" t="s">
        <v>137</v>
      </c>
      <c r="J2694" s="3" t="s">
        <v>48</v>
      </c>
      <c r="K2694" s="3" t="s">
        <v>138</v>
      </c>
      <c r="L2694" s="3" t="s">
        <v>83</v>
      </c>
      <c r="M2694" t="b">
        <v>0</v>
      </c>
      <c r="N2694" s="3" t="s">
        <v>139</v>
      </c>
      <c r="O2694" s="3" t="s">
        <v>1159</v>
      </c>
      <c r="P2694" s="3" t="s">
        <v>1159</v>
      </c>
      <c r="Q2694" s="3" t="s">
        <v>36</v>
      </c>
      <c r="R2694" s="3" t="s">
        <v>74</v>
      </c>
      <c r="S2694" s="3"/>
      <c r="T2694" s="2"/>
      <c r="U2694" s="3" t="s">
        <v>83</v>
      </c>
      <c r="V2694" s="3"/>
      <c r="W2694" s="3" t="s">
        <v>39</v>
      </c>
      <c r="X2694" s="3" t="s">
        <v>40</v>
      </c>
      <c r="Y2694" s="3" t="s">
        <v>1942</v>
      </c>
      <c r="Z2694" s="3"/>
      <c r="AA2694" s="3" t="s">
        <v>546</v>
      </c>
    </row>
    <row r="2695" spans="1:27" x14ac:dyDescent="0.2">
      <c r="A2695" s="5">
        <v>5568</v>
      </c>
      <c r="B2695">
        <v>43852</v>
      </c>
      <c r="C2695" s="3"/>
      <c r="D2695" s="3" t="s">
        <v>4603</v>
      </c>
      <c r="E2695" s="3" t="s">
        <v>1775</v>
      </c>
      <c r="F2695" s="3" t="s">
        <v>1775</v>
      </c>
      <c r="G2695" s="3" t="s">
        <v>1765</v>
      </c>
      <c r="H2695" s="3" t="s">
        <v>1764</v>
      </c>
      <c r="I2695" s="3" t="s">
        <v>1765</v>
      </c>
      <c r="J2695" s="3" t="s">
        <v>31</v>
      </c>
      <c r="K2695" s="3" t="s">
        <v>1766</v>
      </c>
      <c r="L2695" s="3" t="s">
        <v>31</v>
      </c>
      <c r="M2695" t="b">
        <v>1</v>
      </c>
      <c r="N2695" s="3" t="s">
        <v>35</v>
      </c>
      <c r="O2695" s="3" t="s">
        <v>1775</v>
      </c>
      <c r="P2695" s="3" t="s">
        <v>1775</v>
      </c>
      <c r="Q2695" s="3" t="s">
        <v>1767</v>
      </c>
      <c r="R2695" s="3" t="s">
        <v>1768</v>
      </c>
      <c r="S2695" s="3"/>
      <c r="T2695" s="2">
        <v>2072</v>
      </c>
      <c r="U2695" s="3" t="s">
        <v>1769</v>
      </c>
      <c r="V2695" s="3" t="s">
        <v>2706</v>
      </c>
      <c r="W2695" s="3" t="s">
        <v>39</v>
      </c>
      <c r="X2695" s="3" t="s">
        <v>40</v>
      </c>
      <c r="Y2695" s="3" t="s">
        <v>1816</v>
      </c>
      <c r="Z2695" s="3"/>
      <c r="AA2695" s="3" t="s">
        <v>316</v>
      </c>
    </row>
    <row r="2696" spans="1:27" x14ac:dyDescent="0.2">
      <c r="A2696" s="5">
        <v>5570</v>
      </c>
      <c r="B2696">
        <v>43994</v>
      </c>
      <c r="C2696" s="3" t="s">
        <v>4604</v>
      </c>
      <c r="D2696" s="3" t="s">
        <v>4605</v>
      </c>
      <c r="E2696" s="3" t="s">
        <v>1762</v>
      </c>
      <c r="F2696" s="3" t="s">
        <v>1762</v>
      </c>
      <c r="G2696" s="3" t="s">
        <v>3429</v>
      </c>
      <c r="H2696" s="3" t="s">
        <v>3430</v>
      </c>
      <c r="I2696" s="3" t="s">
        <v>3429</v>
      </c>
      <c r="J2696" s="3" t="s">
        <v>31</v>
      </c>
      <c r="K2696" s="3" t="s">
        <v>1766</v>
      </c>
      <c r="L2696" s="3" t="s">
        <v>31</v>
      </c>
      <c r="M2696" t="b">
        <v>0</v>
      </c>
      <c r="N2696" s="3" t="s">
        <v>35</v>
      </c>
      <c r="O2696" s="3" t="s">
        <v>1762</v>
      </c>
      <c r="P2696" s="3" t="s">
        <v>1762</v>
      </c>
      <c r="Q2696" s="3" t="s">
        <v>1767</v>
      </c>
      <c r="R2696" s="3" t="s">
        <v>1768</v>
      </c>
      <c r="S2696" s="3"/>
      <c r="T2696" s="2"/>
      <c r="U2696" s="3" t="s">
        <v>1769</v>
      </c>
      <c r="V2696" s="3" t="s">
        <v>3432</v>
      </c>
      <c r="W2696" s="3" t="s">
        <v>39</v>
      </c>
      <c r="X2696" s="3" t="s">
        <v>40</v>
      </c>
      <c r="Y2696" s="3" t="s">
        <v>3437</v>
      </c>
      <c r="Z2696" s="3"/>
      <c r="AA2696" s="3" t="s">
        <v>4130</v>
      </c>
    </row>
    <row r="2697" spans="1:27" x14ac:dyDescent="0.2">
      <c r="A2697" s="5">
        <v>5571</v>
      </c>
      <c r="B2697">
        <v>43942</v>
      </c>
      <c r="C2697" s="3"/>
      <c r="D2697" s="3" t="s">
        <v>4606</v>
      </c>
      <c r="E2697" s="3" t="s">
        <v>192</v>
      </c>
      <c r="F2697" s="3" t="s">
        <v>193</v>
      </c>
      <c r="G2697" s="3" t="s">
        <v>811</v>
      </c>
      <c r="H2697" s="3" t="s">
        <v>194</v>
      </c>
      <c r="I2697" s="3" t="s">
        <v>329</v>
      </c>
      <c r="J2697" s="3" t="s">
        <v>31</v>
      </c>
      <c r="K2697" s="3" t="s">
        <v>330</v>
      </c>
      <c r="L2697" s="3" t="s">
        <v>31</v>
      </c>
      <c r="M2697" t="b">
        <v>0</v>
      </c>
      <c r="N2697" s="3" t="s">
        <v>35</v>
      </c>
      <c r="O2697" s="3" t="s">
        <v>193</v>
      </c>
      <c r="P2697" s="3" t="s">
        <v>193</v>
      </c>
      <c r="Q2697" s="3" t="s">
        <v>192</v>
      </c>
      <c r="R2697" s="3" t="s">
        <v>192</v>
      </c>
      <c r="S2697" s="3" t="s">
        <v>4607</v>
      </c>
      <c r="T2697" s="2">
        <v>2072</v>
      </c>
      <c r="U2697" s="3" t="s">
        <v>31</v>
      </c>
      <c r="V2697" s="3" t="s">
        <v>1802</v>
      </c>
      <c r="W2697" s="3" t="s">
        <v>39</v>
      </c>
      <c r="X2697" s="3" t="s">
        <v>40</v>
      </c>
      <c r="Y2697" s="3" t="s">
        <v>2455</v>
      </c>
      <c r="Z2697" s="3"/>
      <c r="AA2697" s="3" t="s">
        <v>1712</v>
      </c>
    </row>
    <row r="2698" spans="1:27" x14ac:dyDescent="0.2">
      <c r="A2698" s="5">
        <v>5572</v>
      </c>
      <c r="B2698">
        <v>43788</v>
      </c>
      <c r="C2698" s="3"/>
      <c r="D2698" s="3" t="s">
        <v>4608</v>
      </c>
      <c r="E2698" s="3" t="s">
        <v>1775</v>
      </c>
      <c r="F2698" s="3" t="s">
        <v>1775</v>
      </c>
      <c r="G2698" s="3" t="s">
        <v>1765</v>
      </c>
      <c r="H2698" s="3" t="s">
        <v>1764</v>
      </c>
      <c r="I2698" s="3" t="s">
        <v>1765</v>
      </c>
      <c r="J2698" s="3" t="s">
        <v>31</v>
      </c>
      <c r="K2698" s="3" t="s">
        <v>1766</v>
      </c>
      <c r="L2698" s="3" t="s">
        <v>31</v>
      </c>
      <c r="M2698" t="b">
        <v>1</v>
      </c>
      <c r="N2698" s="3" t="s">
        <v>35</v>
      </c>
      <c r="O2698" s="3" t="s">
        <v>1775</v>
      </c>
      <c r="P2698" s="3" t="s">
        <v>1775</v>
      </c>
      <c r="Q2698" s="3" t="s">
        <v>1767</v>
      </c>
      <c r="R2698" s="3" t="s">
        <v>1768</v>
      </c>
      <c r="S2698" s="3"/>
      <c r="T2698" s="2">
        <v>2072</v>
      </c>
      <c r="U2698" s="3" t="s">
        <v>1769</v>
      </c>
      <c r="V2698" s="3" t="s">
        <v>1776</v>
      </c>
      <c r="W2698" s="3" t="s">
        <v>39</v>
      </c>
      <c r="X2698" s="3" t="s">
        <v>40</v>
      </c>
      <c r="Y2698" s="3" t="s">
        <v>1942</v>
      </c>
      <c r="Z2698" s="3"/>
      <c r="AA2698" s="3" t="s">
        <v>41</v>
      </c>
    </row>
    <row r="2699" spans="1:27" x14ac:dyDescent="0.2">
      <c r="A2699" s="5">
        <v>5573</v>
      </c>
      <c r="B2699">
        <v>43945</v>
      </c>
      <c r="C2699" s="3" t="s">
        <v>4609</v>
      </c>
      <c r="D2699" s="3" t="s">
        <v>4610</v>
      </c>
      <c r="E2699" s="3" t="s">
        <v>2832</v>
      </c>
      <c r="F2699" s="3" t="s">
        <v>3529</v>
      </c>
      <c r="G2699" s="3" t="s">
        <v>113</v>
      </c>
      <c r="H2699" s="3" t="s">
        <v>32</v>
      </c>
      <c r="I2699" s="3" t="s">
        <v>113</v>
      </c>
      <c r="J2699" s="3" t="s">
        <v>48</v>
      </c>
      <c r="K2699" s="3" t="s">
        <v>114</v>
      </c>
      <c r="L2699" s="3" t="s">
        <v>115</v>
      </c>
      <c r="M2699" t="b">
        <v>1</v>
      </c>
      <c r="N2699" s="3" t="s">
        <v>35</v>
      </c>
      <c r="O2699" s="3" t="s">
        <v>3529</v>
      </c>
      <c r="P2699" s="3" t="s">
        <v>2834</v>
      </c>
      <c r="Q2699" s="3" t="s">
        <v>36</v>
      </c>
      <c r="R2699" s="3" t="s">
        <v>37</v>
      </c>
      <c r="S2699" s="3" t="s">
        <v>348</v>
      </c>
      <c r="T2699" s="2">
        <v>3000</v>
      </c>
      <c r="U2699" s="3" t="s">
        <v>115</v>
      </c>
      <c r="V2699" s="3"/>
      <c r="W2699" s="3" t="s">
        <v>39</v>
      </c>
      <c r="X2699" s="3" t="s">
        <v>40</v>
      </c>
      <c r="Y2699" s="3"/>
      <c r="Z2699" s="3">
        <v>2577</v>
      </c>
      <c r="AA2699" s="3" t="s">
        <v>316</v>
      </c>
    </row>
    <row r="2700" spans="1:27" x14ac:dyDescent="0.2">
      <c r="A2700" s="5">
        <v>5574</v>
      </c>
      <c r="B2700">
        <v>43925</v>
      </c>
      <c r="C2700" s="3" t="s">
        <v>4611</v>
      </c>
      <c r="D2700" s="3" t="s">
        <v>4612</v>
      </c>
      <c r="E2700" s="3" t="s">
        <v>123</v>
      </c>
      <c r="F2700" s="3" t="s">
        <v>124</v>
      </c>
      <c r="G2700" s="3" t="s">
        <v>2346</v>
      </c>
      <c r="H2700" s="3" t="s">
        <v>32</v>
      </c>
      <c r="I2700" s="3" t="s">
        <v>2346</v>
      </c>
      <c r="J2700" s="3" t="s">
        <v>2347</v>
      </c>
      <c r="K2700" s="3" t="s">
        <v>2348</v>
      </c>
      <c r="L2700" s="3" t="s">
        <v>115</v>
      </c>
      <c r="M2700" t="b">
        <v>1</v>
      </c>
      <c r="N2700" s="3" t="s">
        <v>73</v>
      </c>
      <c r="O2700" s="3" t="s">
        <v>124</v>
      </c>
      <c r="P2700" s="3" t="s">
        <v>124</v>
      </c>
      <c r="Q2700" s="3" t="s">
        <v>36</v>
      </c>
      <c r="R2700" s="3" t="s">
        <v>74</v>
      </c>
      <c r="S2700" s="3"/>
      <c r="T2700" s="2">
        <v>3051</v>
      </c>
      <c r="U2700" s="3" t="s">
        <v>115</v>
      </c>
      <c r="V2700" s="3"/>
      <c r="W2700" s="3" t="s">
        <v>39</v>
      </c>
      <c r="X2700" s="3" t="s">
        <v>40</v>
      </c>
      <c r="Y2700" s="3"/>
      <c r="Z2700" s="3">
        <v>5395</v>
      </c>
      <c r="AA2700" s="3" t="s">
        <v>316</v>
      </c>
    </row>
    <row r="2701" spans="1:27" x14ac:dyDescent="0.2">
      <c r="A2701" s="5">
        <v>5575</v>
      </c>
      <c r="B2701">
        <v>43975</v>
      </c>
      <c r="C2701" s="3" t="s">
        <v>4613</v>
      </c>
      <c r="D2701" s="3" t="s">
        <v>4614</v>
      </c>
      <c r="E2701" s="3" t="s">
        <v>71</v>
      </c>
      <c r="F2701" s="3" t="s">
        <v>72</v>
      </c>
      <c r="G2701" s="3" t="s">
        <v>47</v>
      </c>
      <c r="H2701" s="3" t="s">
        <v>32</v>
      </c>
      <c r="I2701" s="3" t="s">
        <v>47</v>
      </c>
      <c r="J2701" s="3" t="s">
        <v>48</v>
      </c>
      <c r="K2701" s="3" t="s">
        <v>49</v>
      </c>
      <c r="L2701" s="3" t="s">
        <v>50</v>
      </c>
      <c r="M2701" t="b">
        <v>0</v>
      </c>
      <c r="N2701" s="3" t="s">
        <v>73</v>
      </c>
      <c r="O2701" s="3" t="s">
        <v>72</v>
      </c>
      <c r="P2701" s="3" t="s">
        <v>72</v>
      </c>
      <c r="Q2701" s="3" t="s">
        <v>36</v>
      </c>
      <c r="R2701" s="3" t="s">
        <v>74</v>
      </c>
      <c r="S2701" s="3"/>
      <c r="T2701" s="2">
        <v>2000</v>
      </c>
      <c r="U2701" s="3" t="s">
        <v>50</v>
      </c>
      <c r="V2701" s="3"/>
      <c r="W2701" s="3" t="s">
        <v>39</v>
      </c>
      <c r="X2701" s="3" t="s">
        <v>40</v>
      </c>
      <c r="Y2701" s="3"/>
      <c r="Z2701" s="3">
        <v>5211</v>
      </c>
      <c r="AA2701" s="3" t="s">
        <v>316</v>
      </c>
    </row>
    <row r="2702" spans="1:27" x14ac:dyDescent="0.2">
      <c r="A2702" s="5">
        <v>5577</v>
      </c>
      <c r="C2702" s="3"/>
      <c r="D2702" s="3" t="s">
        <v>4615</v>
      </c>
      <c r="E2702" s="3" t="s">
        <v>147</v>
      </c>
      <c r="F2702" s="3" t="s">
        <v>234</v>
      </c>
      <c r="G2702" s="3" t="s">
        <v>158</v>
      </c>
      <c r="H2702" s="3" t="s">
        <v>32</v>
      </c>
      <c r="I2702" s="3" t="s">
        <v>158</v>
      </c>
      <c r="J2702" s="3" t="s">
        <v>48</v>
      </c>
      <c r="K2702" s="3" t="s">
        <v>159</v>
      </c>
      <c r="L2702" s="3" t="s">
        <v>83</v>
      </c>
      <c r="M2702" t="b">
        <v>1</v>
      </c>
      <c r="N2702" s="3" t="s">
        <v>139</v>
      </c>
      <c r="O2702" s="3" t="s">
        <v>234</v>
      </c>
      <c r="P2702" s="3" t="s">
        <v>234</v>
      </c>
      <c r="Q2702" s="3" t="s">
        <v>116</v>
      </c>
      <c r="R2702" s="3" t="s">
        <v>116</v>
      </c>
      <c r="S2702" s="3"/>
      <c r="T2702" s="2">
        <v>6114</v>
      </c>
      <c r="U2702" s="3" t="s">
        <v>83</v>
      </c>
      <c r="V2702" s="3"/>
      <c r="W2702" s="3" t="s">
        <v>39</v>
      </c>
      <c r="X2702" s="3" t="s">
        <v>40</v>
      </c>
      <c r="Y2702" s="3"/>
      <c r="Z2702" s="3"/>
      <c r="AA2702" s="3" t="s">
        <v>316</v>
      </c>
    </row>
    <row r="2703" spans="1:27" x14ac:dyDescent="0.2">
      <c r="A2703" s="5">
        <v>5578</v>
      </c>
      <c r="B2703">
        <v>43936</v>
      </c>
      <c r="C2703" s="3" t="s">
        <v>4616</v>
      </c>
      <c r="D2703" s="3" t="s">
        <v>4617</v>
      </c>
      <c r="E2703" s="3" t="s">
        <v>240</v>
      </c>
      <c r="F2703" s="3" t="s">
        <v>241</v>
      </c>
      <c r="G2703" s="3" t="s">
        <v>242</v>
      </c>
      <c r="H2703" s="3" t="s">
        <v>32</v>
      </c>
      <c r="I2703" s="3"/>
      <c r="J2703" s="3"/>
      <c r="K2703" s="3"/>
      <c r="L2703" s="3"/>
      <c r="M2703" t="b">
        <v>1</v>
      </c>
      <c r="N2703" s="3" t="s">
        <v>139</v>
      </c>
      <c r="O2703" s="3" t="s">
        <v>241</v>
      </c>
      <c r="P2703" s="3" t="s">
        <v>241</v>
      </c>
      <c r="Q2703" s="3" t="s">
        <v>36</v>
      </c>
      <c r="R2703" s="3" t="s">
        <v>54</v>
      </c>
      <c r="S2703" s="3"/>
      <c r="T2703" s="2">
        <v>8016</v>
      </c>
      <c r="U2703" s="3" t="s">
        <v>244</v>
      </c>
      <c r="V2703" s="3"/>
      <c r="W2703" s="3" t="s">
        <v>39</v>
      </c>
      <c r="X2703" s="3" t="s">
        <v>40</v>
      </c>
      <c r="Y2703" s="3"/>
      <c r="Z2703" s="3">
        <v>2298</v>
      </c>
      <c r="AA2703" s="3" t="s">
        <v>316</v>
      </c>
    </row>
    <row r="2704" spans="1:27" x14ac:dyDescent="0.2">
      <c r="A2704" s="5">
        <v>5579</v>
      </c>
      <c r="B2704">
        <v>43937</v>
      </c>
      <c r="C2704" s="3" t="s">
        <v>4618</v>
      </c>
      <c r="D2704" s="3" t="s">
        <v>4619</v>
      </c>
      <c r="E2704" s="3" t="s">
        <v>240</v>
      </c>
      <c r="F2704" s="3" t="s">
        <v>241</v>
      </c>
      <c r="G2704" s="3" t="s">
        <v>242</v>
      </c>
      <c r="H2704" s="3" t="s">
        <v>32</v>
      </c>
      <c r="I2704" s="3"/>
      <c r="J2704" s="3"/>
      <c r="K2704" s="3"/>
      <c r="L2704" s="3"/>
      <c r="M2704" t="b">
        <v>0</v>
      </c>
      <c r="N2704" s="3" t="s">
        <v>139</v>
      </c>
      <c r="O2704" s="3" t="s">
        <v>241</v>
      </c>
      <c r="P2704" s="3" t="s">
        <v>241</v>
      </c>
      <c r="Q2704" s="3" t="s">
        <v>36</v>
      </c>
      <c r="R2704" s="3" t="s">
        <v>54</v>
      </c>
      <c r="S2704" s="3"/>
      <c r="T2704" s="2">
        <v>8016</v>
      </c>
      <c r="U2704" s="3" t="s">
        <v>244</v>
      </c>
      <c r="V2704" s="3"/>
      <c r="W2704" s="3" t="s">
        <v>39</v>
      </c>
      <c r="X2704" s="3" t="s">
        <v>40</v>
      </c>
      <c r="Y2704" s="3"/>
      <c r="Z2704" s="3">
        <v>5381</v>
      </c>
      <c r="AA2704" s="3" t="s">
        <v>221</v>
      </c>
    </row>
    <row r="2705" spans="1:27" x14ac:dyDescent="0.2">
      <c r="A2705" s="5">
        <v>5580</v>
      </c>
      <c r="B2705">
        <v>43484</v>
      </c>
      <c r="C2705" s="3"/>
      <c r="D2705" s="3" t="s">
        <v>4620</v>
      </c>
      <c r="E2705" s="3" t="s">
        <v>1762</v>
      </c>
      <c r="F2705" s="3" t="s">
        <v>1762</v>
      </c>
      <c r="G2705" s="3" t="s">
        <v>3332</v>
      </c>
      <c r="H2705" s="3" t="s">
        <v>3234</v>
      </c>
      <c r="I2705" s="3" t="s">
        <v>3332</v>
      </c>
      <c r="J2705" s="3" t="s">
        <v>31</v>
      </c>
      <c r="K2705" s="3" t="s">
        <v>3594</v>
      </c>
      <c r="L2705" s="3" t="s">
        <v>31</v>
      </c>
      <c r="M2705" t="b">
        <v>1</v>
      </c>
      <c r="N2705" s="3" t="s">
        <v>35</v>
      </c>
      <c r="O2705" s="3" t="s">
        <v>1762</v>
      </c>
      <c r="P2705" s="3" t="s">
        <v>1762</v>
      </c>
      <c r="Q2705" s="3" t="s">
        <v>1767</v>
      </c>
      <c r="R2705" s="3" t="s">
        <v>1768</v>
      </c>
      <c r="S2705" s="3"/>
      <c r="T2705" s="2">
        <v>2072</v>
      </c>
      <c r="U2705" s="3" t="s">
        <v>31</v>
      </c>
      <c r="V2705" s="3" t="s">
        <v>3334</v>
      </c>
      <c r="W2705" s="3" t="s">
        <v>39</v>
      </c>
      <c r="X2705" s="3" t="s">
        <v>40</v>
      </c>
      <c r="Y2705" s="3"/>
      <c r="Z2705" s="3"/>
      <c r="AA2705" s="3" t="s">
        <v>316</v>
      </c>
    </row>
    <row r="2706" spans="1:27" x14ac:dyDescent="0.2">
      <c r="A2706" s="5">
        <v>5581</v>
      </c>
      <c r="B2706">
        <v>43928</v>
      </c>
      <c r="C2706" s="3"/>
      <c r="D2706" s="3" t="s">
        <v>4621</v>
      </c>
      <c r="E2706" s="3" t="s">
        <v>78</v>
      </c>
      <c r="F2706" s="3" t="s">
        <v>2943</v>
      </c>
      <c r="G2706" s="3" t="s">
        <v>100</v>
      </c>
      <c r="H2706" s="3" t="s">
        <v>32</v>
      </c>
      <c r="I2706" s="3" t="s">
        <v>100</v>
      </c>
      <c r="J2706" s="3" t="s">
        <v>48</v>
      </c>
      <c r="K2706" s="3" t="s">
        <v>101</v>
      </c>
      <c r="L2706" s="3" t="s">
        <v>95</v>
      </c>
      <c r="M2706" t="b">
        <v>0</v>
      </c>
      <c r="N2706" s="3" t="s">
        <v>84</v>
      </c>
      <c r="O2706" s="3" t="s">
        <v>2943</v>
      </c>
      <c r="P2706" s="3" t="s">
        <v>2943</v>
      </c>
      <c r="Q2706" s="3" t="s">
        <v>116</v>
      </c>
      <c r="R2706" s="3" t="s">
        <v>116</v>
      </c>
      <c r="S2706" s="3"/>
      <c r="T2706" s="2">
        <v>4024</v>
      </c>
      <c r="U2706" s="3" t="s">
        <v>95</v>
      </c>
      <c r="V2706" s="3"/>
      <c r="W2706" s="3" t="s">
        <v>39</v>
      </c>
      <c r="X2706" s="3" t="s">
        <v>40</v>
      </c>
      <c r="Y2706" s="3"/>
      <c r="Z2706" s="3">
        <v>4860</v>
      </c>
      <c r="AA2706" s="3" t="s">
        <v>316</v>
      </c>
    </row>
    <row r="2707" spans="1:27" x14ac:dyDescent="0.2">
      <c r="A2707" s="5">
        <v>5582</v>
      </c>
      <c r="B2707">
        <v>43938</v>
      </c>
      <c r="C2707" s="3" t="s">
        <v>4622</v>
      </c>
      <c r="D2707" s="3" t="s">
        <v>4623</v>
      </c>
      <c r="E2707" s="3" t="s">
        <v>2832</v>
      </c>
      <c r="F2707" s="3" t="s">
        <v>3529</v>
      </c>
      <c r="G2707" s="3" t="s">
        <v>224</v>
      </c>
      <c r="H2707" s="3" t="s">
        <v>32</v>
      </c>
      <c r="I2707" s="3" t="s">
        <v>224</v>
      </c>
      <c r="J2707" s="3" t="s">
        <v>48</v>
      </c>
      <c r="K2707" s="3" t="s">
        <v>225</v>
      </c>
      <c r="L2707" s="3" t="s">
        <v>95</v>
      </c>
      <c r="M2707" t="b">
        <v>0</v>
      </c>
      <c r="N2707" s="3" t="s">
        <v>35</v>
      </c>
      <c r="O2707" s="3" t="s">
        <v>3529</v>
      </c>
      <c r="P2707" s="3" t="s">
        <v>2834</v>
      </c>
      <c r="Q2707" s="3" t="s">
        <v>36</v>
      </c>
      <c r="R2707" s="3" t="s">
        <v>37</v>
      </c>
      <c r="S2707" s="3"/>
      <c r="T2707" s="2">
        <v>4001</v>
      </c>
      <c r="U2707" s="3" t="s">
        <v>95</v>
      </c>
      <c r="V2707" s="3"/>
      <c r="W2707" s="3" t="s">
        <v>39</v>
      </c>
      <c r="X2707" s="3" t="s">
        <v>40</v>
      </c>
      <c r="Y2707" s="3"/>
      <c r="Z2707" s="3">
        <v>5463</v>
      </c>
      <c r="AA2707" s="3" t="s">
        <v>986</v>
      </c>
    </row>
    <row r="2708" spans="1:27" x14ac:dyDescent="0.2">
      <c r="A2708" s="5">
        <v>5583</v>
      </c>
      <c r="B2708">
        <v>43974</v>
      </c>
      <c r="C2708" s="3"/>
      <c r="D2708" s="3" t="s">
        <v>4624</v>
      </c>
      <c r="E2708" s="3" t="s">
        <v>78</v>
      </c>
      <c r="F2708" s="3" t="s">
        <v>273</v>
      </c>
      <c r="G2708" s="3" t="s">
        <v>100</v>
      </c>
      <c r="H2708" s="3" t="s">
        <v>32</v>
      </c>
      <c r="I2708" s="3" t="s">
        <v>100</v>
      </c>
      <c r="J2708" s="3" t="s">
        <v>48</v>
      </c>
      <c r="K2708" s="3" t="s">
        <v>101</v>
      </c>
      <c r="L2708" s="3" t="s">
        <v>95</v>
      </c>
      <c r="M2708" t="b">
        <v>1</v>
      </c>
      <c r="N2708" s="3" t="s">
        <v>84</v>
      </c>
      <c r="O2708" s="3" t="s">
        <v>273</v>
      </c>
      <c r="P2708" s="3" t="s">
        <v>79</v>
      </c>
      <c r="Q2708" s="3" t="s">
        <v>116</v>
      </c>
      <c r="R2708" s="3" t="s">
        <v>116</v>
      </c>
      <c r="S2708" s="3"/>
      <c r="T2708" s="2">
        <v>4024</v>
      </c>
      <c r="U2708" s="3" t="s">
        <v>95</v>
      </c>
      <c r="V2708" s="3"/>
      <c r="W2708" s="3" t="s">
        <v>39</v>
      </c>
      <c r="X2708" s="3" t="s">
        <v>40</v>
      </c>
      <c r="Y2708" s="3"/>
      <c r="Z2708" s="3">
        <v>4860</v>
      </c>
      <c r="AA2708" s="3" t="s">
        <v>316</v>
      </c>
    </row>
    <row r="2709" spans="1:27" x14ac:dyDescent="0.2">
      <c r="A2709" s="5">
        <v>5584</v>
      </c>
      <c r="B2709">
        <v>43976</v>
      </c>
      <c r="C2709" s="3"/>
      <c r="D2709" s="3" t="s">
        <v>4625</v>
      </c>
      <c r="E2709" s="3" t="s">
        <v>78</v>
      </c>
      <c r="F2709" s="3" t="s">
        <v>273</v>
      </c>
      <c r="G2709" s="3" t="s">
        <v>100</v>
      </c>
      <c r="H2709" s="3" t="s">
        <v>32</v>
      </c>
      <c r="I2709" s="3" t="s">
        <v>100</v>
      </c>
      <c r="J2709" s="3" t="s">
        <v>48</v>
      </c>
      <c r="K2709" s="3" t="s">
        <v>101</v>
      </c>
      <c r="L2709" s="3" t="s">
        <v>95</v>
      </c>
      <c r="M2709" t="b">
        <v>1</v>
      </c>
      <c r="N2709" s="3" t="s">
        <v>84</v>
      </c>
      <c r="O2709" s="3" t="s">
        <v>273</v>
      </c>
      <c r="P2709" s="3" t="s">
        <v>79</v>
      </c>
      <c r="Q2709" s="3" t="s">
        <v>116</v>
      </c>
      <c r="R2709" s="3" t="s">
        <v>116</v>
      </c>
      <c r="S2709" s="3"/>
      <c r="T2709" s="2">
        <v>4024</v>
      </c>
      <c r="U2709" s="3" t="s">
        <v>95</v>
      </c>
      <c r="V2709" s="3"/>
      <c r="W2709" s="3" t="s">
        <v>39</v>
      </c>
      <c r="X2709" s="3" t="s">
        <v>40</v>
      </c>
      <c r="Y2709" s="3"/>
      <c r="Z2709" s="3"/>
      <c r="AA2709" s="3" t="s">
        <v>41</v>
      </c>
    </row>
    <row r="2710" spans="1:27" x14ac:dyDescent="0.2">
      <c r="A2710" s="5">
        <v>5585</v>
      </c>
      <c r="B2710">
        <v>43981</v>
      </c>
      <c r="C2710" s="3"/>
      <c r="D2710" s="3" t="s">
        <v>4626</v>
      </c>
      <c r="E2710" s="3" t="s">
        <v>78</v>
      </c>
      <c r="F2710" s="3" t="s">
        <v>273</v>
      </c>
      <c r="G2710" s="3" t="s">
        <v>100</v>
      </c>
      <c r="H2710" s="3" t="s">
        <v>32</v>
      </c>
      <c r="I2710" s="3" t="s">
        <v>100</v>
      </c>
      <c r="J2710" s="3" t="s">
        <v>48</v>
      </c>
      <c r="K2710" s="3" t="s">
        <v>101</v>
      </c>
      <c r="L2710" s="3" t="s">
        <v>95</v>
      </c>
      <c r="M2710" t="b">
        <v>1</v>
      </c>
      <c r="N2710" s="3" t="s">
        <v>84</v>
      </c>
      <c r="O2710" s="3" t="s">
        <v>273</v>
      </c>
      <c r="P2710" s="3" t="s">
        <v>79</v>
      </c>
      <c r="Q2710" s="3" t="s">
        <v>116</v>
      </c>
      <c r="R2710" s="3" t="s">
        <v>116</v>
      </c>
      <c r="S2710" s="3"/>
      <c r="T2710" s="2">
        <v>4024</v>
      </c>
      <c r="U2710" s="3" t="s">
        <v>95</v>
      </c>
      <c r="V2710" s="3"/>
      <c r="W2710" s="3" t="s">
        <v>39</v>
      </c>
      <c r="X2710" s="3" t="s">
        <v>40</v>
      </c>
      <c r="Y2710" s="3"/>
      <c r="Z2710" s="3"/>
      <c r="AA2710" s="3" t="s">
        <v>41</v>
      </c>
    </row>
    <row r="2711" spans="1:27" x14ac:dyDescent="0.2">
      <c r="A2711" s="5">
        <v>5586</v>
      </c>
      <c r="B2711">
        <v>43988</v>
      </c>
      <c r="C2711" s="3"/>
      <c r="D2711" s="3" t="s">
        <v>4627</v>
      </c>
      <c r="E2711" s="3" t="s">
        <v>78</v>
      </c>
      <c r="F2711" s="3" t="s">
        <v>273</v>
      </c>
      <c r="G2711" s="3" t="s">
        <v>95</v>
      </c>
      <c r="H2711" s="3" t="s">
        <v>32</v>
      </c>
      <c r="I2711" s="3" t="s">
        <v>95</v>
      </c>
      <c r="J2711" s="3" t="s">
        <v>48</v>
      </c>
      <c r="K2711" s="3" t="s">
        <v>94</v>
      </c>
      <c r="L2711" s="3" t="s">
        <v>95</v>
      </c>
      <c r="M2711" t="b">
        <v>1</v>
      </c>
      <c r="N2711" s="3" t="s">
        <v>84</v>
      </c>
      <c r="O2711" s="3" t="s">
        <v>273</v>
      </c>
      <c r="P2711" s="3" t="s">
        <v>79</v>
      </c>
      <c r="Q2711" s="3" t="s">
        <v>116</v>
      </c>
      <c r="R2711" s="3" t="s">
        <v>116</v>
      </c>
      <c r="S2711" s="3"/>
      <c r="T2711" s="2">
        <v>2072</v>
      </c>
      <c r="U2711" s="3" t="s">
        <v>95</v>
      </c>
      <c r="V2711" s="3"/>
      <c r="W2711" s="3" t="s">
        <v>39</v>
      </c>
      <c r="X2711" s="3" t="s">
        <v>40</v>
      </c>
      <c r="Y2711" s="3"/>
      <c r="Z2711" s="3"/>
      <c r="AA2711" s="3" t="s">
        <v>316</v>
      </c>
    </row>
    <row r="2712" spans="1:27" x14ac:dyDescent="0.2">
      <c r="A2712" s="5">
        <v>5587</v>
      </c>
      <c r="B2712">
        <v>43993</v>
      </c>
      <c r="C2712" s="3" t="s">
        <v>4628</v>
      </c>
      <c r="D2712" s="3" t="s">
        <v>4629</v>
      </c>
      <c r="E2712" s="3" t="s">
        <v>1775</v>
      </c>
      <c r="F2712" s="3" t="s">
        <v>4031</v>
      </c>
      <c r="G2712" s="3" t="s">
        <v>1765</v>
      </c>
      <c r="H2712" s="3" t="s">
        <v>1764</v>
      </c>
      <c r="I2712" s="3" t="s">
        <v>1765</v>
      </c>
      <c r="J2712" s="3" t="s">
        <v>31</v>
      </c>
      <c r="K2712" s="3" t="s">
        <v>1766</v>
      </c>
      <c r="L2712" s="3" t="s">
        <v>31</v>
      </c>
      <c r="M2712" t="b">
        <v>0</v>
      </c>
      <c r="N2712" s="3" t="s">
        <v>35</v>
      </c>
      <c r="O2712" s="3" t="s">
        <v>4031</v>
      </c>
      <c r="P2712" s="3" t="s">
        <v>4032</v>
      </c>
      <c r="Q2712" s="3" t="s">
        <v>4033</v>
      </c>
      <c r="R2712" s="3" t="s">
        <v>4033</v>
      </c>
      <c r="S2712" s="3"/>
      <c r="T2712" s="2">
        <v>2072</v>
      </c>
      <c r="U2712" s="3" t="s">
        <v>1769</v>
      </c>
      <c r="V2712" s="3" t="s">
        <v>2706</v>
      </c>
      <c r="W2712" s="3" t="s">
        <v>39</v>
      </c>
      <c r="X2712" s="3" t="s">
        <v>40</v>
      </c>
      <c r="Y2712" s="3" t="s">
        <v>2707</v>
      </c>
      <c r="Z2712" s="3"/>
      <c r="AA2712" s="3" t="s">
        <v>1784</v>
      </c>
    </row>
    <row r="2713" spans="1:27" x14ac:dyDescent="0.2">
      <c r="A2713" s="5">
        <v>5588</v>
      </c>
      <c r="B2713">
        <v>43996</v>
      </c>
      <c r="C2713" s="3"/>
      <c r="D2713" s="3" t="s">
        <v>4630</v>
      </c>
      <c r="E2713" s="3" t="s">
        <v>123</v>
      </c>
      <c r="F2713" s="3" t="s">
        <v>136</v>
      </c>
      <c r="G2713" s="3" t="s">
        <v>137</v>
      </c>
      <c r="H2713" s="3" t="s">
        <v>32</v>
      </c>
      <c r="I2713" s="3" t="s">
        <v>137</v>
      </c>
      <c r="J2713" s="3" t="s">
        <v>48</v>
      </c>
      <c r="K2713" s="3" t="s">
        <v>138</v>
      </c>
      <c r="L2713" s="3" t="s">
        <v>83</v>
      </c>
      <c r="M2713" t="b">
        <v>1</v>
      </c>
      <c r="N2713" s="3" t="s">
        <v>139</v>
      </c>
      <c r="O2713" s="3" t="s">
        <v>136</v>
      </c>
      <c r="P2713" s="3" t="s">
        <v>140</v>
      </c>
      <c r="Q2713" s="3" t="s">
        <v>36</v>
      </c>
      <c r="R2713" s="3" t="s">
        <v>74</v>
      </c>
      <c r="S2713" s="3"/>
      <c r="T2713" s="2"/>
      <c r="U2713" s="3" t="s">
        <v>83</v>
      </c>
      <c r="V2713" s="3"/>
      <c r="W2713" s="3" t="s">
        <v>39</v>
      </c>
      <c r="X2713" s="3" t="s">
        <v>40</v>
      </c>
      <c r="Y2713" s="3" t="s">
        <v>1942</v>
      </c>
      <c r="Z2713" s="3"/>
      <c r="AA2713" s="3" t="s">
        <v>316</v>
      </c>
    </row>
    <row r="2714" spans="1:27" x14ac:dyDescent="0.2">
      <c r="A2714" s="5">
        <v>5589</v>
      </c>
      <c r="B2714">
        <v>43729</v>
      </c>
      <c r="C2714" s="3"/>
      <c r="D2714" s="3" t="s">
        <v>4631</v>
      </c>
      <c r="E2714" s="3" t="s">
        <v>1158</v>
      </c>
      <c r="F2714" s="3" t="s">
        <v>3472</v>
      </c>
      <c r="G2714" s="3" t="s">
        <v>956</v>
      </c>
      <c r="H2714" s="3" t="s">
        <v>256</v>
      </c>
      <c r="I2714" s="3" t="s">
        <v>956</v>
      </c>
      <c r="J2714" s="3" t="s">
        <v>48</v>
      </c>
      <c r="K2714" s="3" t="s">
        <v>258</v>
      </c>
      <c r="L2714" s="3" t="s">
        <v>83</v>
      </c>
      <c r="M2714" t="b">
        <v>1</v>
      </c>
      <c r="N2714" s="3" t="s">
        <v>139</v>
      </c>
      <c r="O2714" s="3" t="s">
        <v>3472</v>
      </c>
      <c r="P2714" s="3" t="s">
        <v>3472</v>
      </c>
      <c r="Q2714" s="3" t="s">
        <v>36</v>
      </c>
      <c r="R2714" s="3" t="s">
        <v>74</v>
      </c>
      <c r="S2714" s="3"/>
      <c r="T2714" s="2"/>
      <c r="U2714" s="3" t="s">
        <v>83</v>
      </c>
      <c r="V2714" s="3"/>
      <c r="W2714" s="3" t="s">
        <v>39</v>
      </c>
      <c r="X2714" s="3" t="s">
        <v>40</v>
      </c>
      <c r="Y2714" s="3" t="s">
        <v>1942</v>
      </c>
      <c r="Z2714" s="3">
        <v>5018</v>
      </c>
      <c r="AA2714" s="3" t="s">
        <v>2835</v>
      </c>
    </row>
    <row r="2715" spans="1:27" x14ac:dyDescent="0.2">
      <c r="A2715" s="5">
        <v>5590</v>
      </c>
      <c r="B2715">
        <v>43991</v>
      </c>
      <c r="C2715" s="3"/>
      <c r="D2715" s="3" t="s">
        <v>4632</v>
      </c>
      <c r="E2715" s="3" t="s">
        <v>119</v>
      </c>
      <c r="F2715" s="3" t="s">
        <v>120</v>
      </c>
      <c r="G2715" s="3" t="s">
        <v>956</v>
      </c>
      <c r="H2715" s="3" t="s">
        <v>256</v>
      </c>
      <c r="I2715" s="3" t="s">
        <v>956</v>
      </c>
      <c r="J2715" s="3" t="s">
        <v>48</v>
      </c>
      <c r="K2715" s="3" t="s">
        <v>258</v>
      </c>
      <c r="L2715" s="3" t="s">
        <v>83</v>
      </c>
      <c r="M2715" t="b">
        <v>0</v>
      </c>
      <c r="N2715" s="3" t="s">
        <v>73</v>
      </c>
      <c r="O2715" s="3" t="s">
        <v>120</v>
      </c>
      <c r="P2715" s="3" t="s">
        <v>120</v>
      </c>
      <c r="Q2715" s="3" t="s">
        <v>36</v>
      </c>
      <c r="R2715" s="3" t="s">
        <v>74</v>
      </c>
      <c r="S2715" s="3"/>
      <c r="T2715" s="2"/>
      <c r="U2715" s="3" t="s">
        <v>83</v>
      </c>
      <c r="V2715" s="3"/>
      <c r="W2715" s="3" t="s">
        <v>39</v>
      </c>
      <c r="X2715" s="3" t="s">
        <v>40</v>
      </c>
      <c r="Y2715" s="3" t="s">
        <v>1942</v>
      </c>
      <c r="Z2715" s="3"/>
      <c r="AA2715" s="3" t="s">
        <v>2835</v>
      </c>
    </row>
    <row r="2716" spans="1:27" x14ac:dyDescent="0.2">
      <c r="A2716" s="5">
        <v>5591</v>
      </c>
      <c r="B2716">
        <v>44028</v>
      </c>
      <c r="C2716" s="3" t="s">
        <v>4633</v>
      </c>
      <c r="D2716" s="3" t="s">
        <v>4634</v>
      </c>
      <c r="E2716" s="3" t="s">
        <v>1775</v>
      </c>
      <c r="F2716" s="3" t="s">
        <v>1775</v>
      </c>
      <c r="G2716" s="3" t="s">
        <v>1793</v>
      </c>
      <c r="H2716" s="3" t="s">
        <v>1764</v>
      </c>
      <c r="I2716" s="3" t="s">
        <v>1793</v>
      </c>
      <c r="J2716" s="3" t="s">
        <v>31</v>
      </c>
      <c r="K2716" s="3" t="s">
        <v>1766</v>
      </c>
      <c r="L2716" s="3" t="s">
        <v>31</v>
      </c>
      <c r="M2716" t="b">
        <v>1</v>
      </c>
      <c r="N2716" s="3" t="s">
        <v>35</v>
      </c>
      <c r="O2716" s="3" t="s">
        <v>1775</v>
      </c>
      <c r="P2716" s="3" t="s">
        <v>1775</v>
      </c>
      <c r="Q2716" s="3" t="s">
        <v>1767</v>
      </c>
      <c r="R2716" s="3" t="s">
        <v>1768</v>
      </c>
      <c r="S2716" s="3"/>
      <c r="T2716" s="2">
        <v>2072</v>
      </c>
      <c r="U2716" s="3" t="s">
        <v>1769</v>
      </c>
      <c r="V2716" s="3" t="s">
        <v>1776</v>
      </c>
      <c r="W2716" s="3" t="s">
        <v>39</v>
      </c>
      <c r="X2716" s="3" t="s">
        <v>40</v>
      </c>
      <c r="Y2716" s="3" t="s">
        <v>1828</v>
      </c>
      <c r="Z2716" s="3"/>
      <c r="AA2716" s="3" t="s">
        <v>1784</v>
      </c>
    </row>
    <row r="2717" spans="1:27" x14ac:dyDescent="0.2">
      <c r="A2717" s="5">
        <v>5592</v>
      </c>
      <c r="C2717" s="3" t="s">
        <v>4635</v>
      </c>
      <c r="D2717" s="3" t="s">
        <v>4636</v>
      </c>
      <c r="E2717" s="3" t="s">
        <v>147</v>
      </c>
      <c r="F2717" s="3" t="s">
        <v>234</v>
      </c>
      <c r="G2717" s="3" t="s">
        <v>83</v>
      </c>
      <c r="H2717" s="3" t="s">
        <v>4157</v>
      </c>
      <c r="I2717" s="3" t="s">
        <v>83</v>
      </c>
      <c r="J2717" s="3" t="s">
        <v>48</v>
      </c>
      <c r="K2717" s="3" t="s">
        <v>237</v>
      </c>
      <c r="L2717" s="3" t="s">
        <v>83</v>
      </c>
      <c r="M2717" t="b">
        <v>1</v>
      </c>
      <c r="N2717" s="3" t="s">
        <v>139</v>
      </c>
      <c r="O2717" s="3" t="s">
        <v>234</v>
      </c>
      <c r="P2717" s="3" t="s">
        <v>234</v>
      </c>
      <c r="Q2717" s="3" t="s">
        <v>116</v>
      </c>
      <c r="R2717" s="3" t="s">
        <v>116</v>
      </c>
      <c r="S2717" s="3"/>
      <c r="T2717" s="2"/>
      <c r="U2717" s="3" t="s">
        <v>83</v>
      </c>
      <c r="V2717" s="3"/>
      <c r="W2717" s="3" t="s">
        <v>39</v>
      </c>
      <c r="X2717" s="3" t="s">
        <v>40</v>
      </c>
      <c r="Y2717" s="3"/>
      <c r="Z2717" s="3"/>
      <c r="AA2717" s="3" t="s">
        <v>41</v>
      </c>
    </row>
    <row r="2718" spans="1:27" x14ac:dyDescent="0.2">
      <c r="A2718" s="5">
        <v>5593</v>
      </c>
      <c r="B2718">
        <v>43637</v>
      </c>
      <c r="C2718" s="3"/>
      <c r="D2718" s="3" t="s">
        <v>4637</v>
      </c>
      <c r="E2718" s="3" t="s">
        <v>91</v>
      </c>
      <c r="F2718" s="3" t="s">
        <v>92</v>
      </c>
      <c r="G2718" s="3" t="s">
        <v>959</v>
      </c>
      <c r="H2718" s="3" t="s">
        <v>4157</v>
      </c>
      <c r="I2718" s="3" t="s">
        <v>959</v>
      </c>
      <c r="J2718" s="3" t="s">
        <v>81</v>
      </c>
      <c r="K2718" s="3" t="s">
        <v>258</v>
      </c>
      <c r="L2718" s="3" t="s">
        <v>95</v>
      </c>
      <c r="M2718" t="b">
        <v>1</v>
      </c>
      <c r="N2718" s="3" t="s">
        <v>84</v>
      </c>
      <c r="O2718" s="3" t="s">
        <v>92</v>
      </c>
      <c r="P2718" s="3" t="s">
        <v>92</v>
      </c>
      <c r="Q2718" s="3" t="s">
        <v>36</v>
      </c>
      <c r="R2718" s="3" t="s">
        <v>74</v>
      </c>
      <c r="S2718" s="3"/>
      <c r="T2718" s="2">
        <v>4092</v>
      </c>
      <c r="U2718" s="3" t="s">
        <v>95</v>
      </c>
      <c r="V2718" s="3"/>
      <c r="W2718" s="3" t="s">
        <v>39</v>
      </c>
      <c r="X2718" s="3" t="s">
        <v>40</v>
      </c>
      <c r="Y2718" s="3"/>
      <c r="Z2718" s="3">
        <v>5461</v>
      </c>
      <c r="AA2718" s="3" t="s">
        <v>221</v>
      </c>
    </row>
    <row r="2719" spans="1:27" x14ac:dyDescent="0.2">
      <c r="A2719" s="5">
        <v>5594</v>
      </c>
      <c r="B2719">
        <v>44010</v>
      </c>
      <c r="C2719" s="3" t="s">
        <v>4638</v>
      </c>
      <c r="D2719" s="3" t="s">
        <v>4639</v>
      </c>
      <c r="E2719" s="3" t="s">
        <v>29</v>
      </c>
      <c r="F2719" s="3" t="s">
        <v>30</v>
      </c>
      <c r="G2719" s="3" t="s">
        <v>274</v>
      </c>
      <c r="H2719" s="3" t="s">
        <v>32</v>
      </c>
      <c r="I2719" s="3" t="s">
        <v>274</v>
      </c>
      <c r="J2719" s="3" t="s">
        <v>81</v>
      </c>
      <c r="K2719" s="3" t="s">
        <v>275</v>
      </c>
      <c r="L2719" s="3" t="s">
        <v>95</v>
      </c>
      <c r="M2719" t="b">
        <v>0</v>
      </c>
      <c r="N2719" s="3" t="s">
        <v>35</v>
      </c>
      <c r="O2719" s="3" t="s">
        <v>30</v>
      </c>
      <c r="P2719" s="3" t="s">
        <v>30</v>
      </c>
      <c r="Q2719" s="3" t="s">
        <v>36</v>
      </c>
      <c r="R2719" s="3" t="s">
        <v>37</v>
      </c>
      <c r="S2719" s="3"/>
      <c r="T2719" s="2">
        <v>4128</v>
      </c>
      <c r="U2719" s="3" t="s">
        <v>81</v>
      </c>
      <c r="V2719" s="3"/>
      <c r="W2719" s="3" t="s">
        <v>39</v>
      </c>
      <c r="X2719" s="3" t="s">
        <v>40</v>
      </c>
      <c r="Y2719" s="3" t="s">
        <v>1942</v>
      </c>
      <c r="Z2719" s="3">
        <v>5394</v>
      </c>
      <c r="AA2719" s="3" t="s">
        <v>221</v>
      </c>
    </row>
    <row r="2720" spans="1:27" x14ac:dyDescent="0.2">
      <c r="A2720" s="5">
        <v>5595</v>
      </c>
      <c r="B2720">
        <v>44003</v>
      </c>
      <c r="C2720" s="3"/>
      <c r="D2720" s="3" t="s">
        <v>4640</v>
      </c>
      <c r="E2720" s="3" t="s">
        <v>941</v>
      </c>
      <c r="F2720" s="3" t="s">
        <v>942</v>
      </c>
      <c r="G2720" s="3" t="s">
        <v>376</v>
      </c>
      <c r="H2720" s="3" t="s">
        <v>256</v>
      </c>
      <c r="I2720" s="3" t="s">
        <v>376</v>
      </c>
      <c r="J2720" s="3" t="s">
        <v>48</v>
      </c>
      <c r="K2720" s="3" t="s">
        <v>49</v>
      </c>
      <c r="L2720" s="3" t="s">
        <v>50</v>
      </c>
      <c r="M2720" t="b">
        <v>1</v>
      </c>
      <c r="N2720" s="3" t="s">
        <v>73</v>
      </c>
      <c r="O2720" s="3" t="s">
        <v>942</v>
      </c>
      <c r="P2720" s="3" t="s">
        <v>942</v>
      </c>
      <c r="Q2720" s="3" t="s">
        <v>36</v>
      </c>
      <c r="R2720" s="3" t="s">
        <v>74</v>
      </c>
      <c r="S2720" s="3"/>
      <c r="T2720" s="2">
        <v>2030</v>
      </c>
      <c r="U2720" s="3" t="s">
        <v>50</v>
      </c>
      <c r="V2720" s="3"/>
      <c r="W2720" s="3" t="s">
        <v>39</v>
      </c>
      <c r="X2720" s="3" t="s">
        <v>40</v>
      </c>
      <c r="Y2720" s="3"/>
      <c r="Z2720" s="3"/>
      <c r="AA2720" s="3" t="s">
        <v>41</v>
      </c>
    </row>
    <row r="2721" spans="1:27" x14ac:dyDescent="0.2">
      <c r="A2721" s="5">
        <v>5598</v>
      </c>
      <c r="B2721">
        <v>44029</v>
      </c>
      <c r="C2721" s="3" t="s">
        <v>4641</v>
      </c>
      <c r="D2721" s="3" t="s">
        <v>4642</v>
      </c>
      <c r="E2721" s="3" t="s">
        <v>111</v>
      </c>
      <c r="F2721" s="3" t="s">
        <v>112</v>
      </c>
      <c r="G2721" s="3" t="s">
        <v>113</v>
      </c>
      <c r="H2721" s="3" t="s">
        <v>32</v>
      </c>
      <c r="I2721" s="3" t="s">
        <v>113</v>
      </c>
      <c r="J2721" s="3" t="s">
        <v>48</v>
      </c>
      <c r="K2721" s="3" t="s">
        <v>114</v>
      </c>
      <c r="L2721" s="3" t="s">
        <v>115</v>
      </c>
      <c r="M2721" t="b">
        <v>1</v>
      </c>
      <c r="N2721" s="3" t="s">
        <v>73</v>
      </c>
      <c r="O2721" s="3" t="s">
        <v>112</v>
      </c>
      <c r="P2721" s="3" t="s">
        <v>112</v>
      </c>
      <c r="Q2721" s="3" t="s">
        <v>116</v>
      </c>
      <c r="R2721" s="3" t="s">
        <v>116</v>
      </c>
      <c r="S2721" s="3" t="s">
        <v>348</v>
      </c>
      <c r="T2721" s="2">
        <v>3000</v>
      </c>
      <c r="U2721" s="3" t="s">
        <v>115</v>
      </c>
      <c r="V2721" s="3"/>
      <c r="W2721" s="3" t="s">
        <v>39</v>
      </c>
      <c r="X2721" s="3" t="s">
        <v>40</v>
      </c>
      <c r="Y2721" s="3"/>
      <c r="Z2721" s="3">
        <v>4430</v>
      </c>
      <c r="AA2721" s="3" t="s">
        <v>316</v>
      </c>
    </row>
    <row r="2722" spans="1:27" x14ac:dyDescent="0.2">
      <c r="A2722" s="5">
        <v>5600</v>
      </c>
      <c r="B2722">
        <v>44090</v>
      </c>
      <c r="C2722" s="3" t="s">
        <v>4643</v>
      </c>
      <c r="D2722" s="3" t="s">
        <v>4644</v>
      </c>
      <c r="E2722" s="3" t="s">
        <v>119</v>
      </c>
      <c r="F2722" s="3" t="s">
        <v>120</v>
      </c>
      <c r="G2722" s="3" t="s">
        <v>113</v>
      </c>
      <c r="H2722" s="3" t="s">
        <v>32</v>
      </c>
      <c r="I2722" s="3" t="s">
        <v>113</v>
      </c>
      <c r="J2722" s="3" t="s">
        <v>48</v>
      </c>
      <c r="K2722" s="3" t="s">
        <v>114</v>
      </c>
      <c r="L2722" s="3" t="s">
        <v>115</v>
      </c>
      <c r="M2722" t="b">
        <v>0</v>
      </c>
      <c r="N2722" s="3" t="s">
        <v>73</v>
      </c>
      <c r="O2722" s="3" t="s">
        <v>120</v>
      </c>
      <c r="P2722" s="3" t="s">
        <v>120</v>
      </c>
      <c r="Q2722" s="3" t="s">
        <v>36</v>
      </c>
      <c r="R2722" s="3" t="s">
        <v>74</v>
      </c>
      <c r="S2722" s="3" t="s">
        <v>348</v>
      </c>
      <c r="T2722" s="2">
        <v>3000</v>
      </c>
      <c r="U2722" s="3" t="s">
        <v>115</v>
      </c>
      <c r="V2722" s="3"/>
      <c r="W2722" s="3" t="s">
        <v>39</v>
      </c>
      <c r="X2722" s="3" t="s">
        <v>40</v>
      </c>
      <c r="Y2722" s="3"/>
      <c r="Z2722" s="3">
        <v>4897</v>
      </c>
      <c r="AA2722" s="3" t="s">
        <v>546</v>
      </c>
    </row>
    <row r="2723" spans="1:27" x14ac:dyDescent="0.2">
      <c r="A2723" s="5">
        <v>5601</v>
      </c>
      <c r="B2723">
        <v>43998</v>
      </c>
      <c r="C2723" s="3"/>
      <c r="D2723" s="3" t="s">
        <v>4645</v>
      </c>
      <c r="E2723" s="3" t="s">
        <v>57</v>
      </c>
      <c r="F2723" s="3" t="s">
        <v>58</v>
      </c>
      <c r="G2723" s="3" t="s">
        <v>57</v>
      </c>
      <c r="H2723" s="3" t="s">
        <v>60</v>
      </c>
      <c r="I2723" s="3" t="s">
        <v>57</v>
      </c>
      <c r="J2723" s="3" t="s">
        <v>31</v>
      </c>
      <c r="K2723" s="3" t="s">
        <v>34</v>
      </c>
      <c r="L2723" s="3" t="s">
        <v>31</v>
      </c>
      <c r="M2723" t="b">
        <v>1</v>
      </c>
      <c r="N2723" s="3" t="s">
        <v>35</v>
      </c>
      <c r="O2723" s="3" t="s">
        <v>58</v>
      </c>
      <c r="P2723" s="3" t="s">
        <v>61</v>
      </c>
      <c r="Q2723" s="3" t="s">
        <v>62</v>
      </c>
      <c r="R2723" s="3" t="s">
        <v>63</v>
      </c>
      <c r="S2723" s="3" t="s">
        <v>3291</v>
      </c>
      <c r="T2723" s="2">
        <v>2072</v>
      </c>
      <c r="U2723" s="3" t="s">
        <v>31</v>
      </c>
      <c r="V2723" s="3" t="s">
        <v>1941</v>
      </c>
      <c r="W2723" s="3" t="s">
        <v>39</v>
      </c>
      <c r="X2723" s="3" t="s">
        <v>40</v>
      </c>
      <c r="Y2723" s="3" t="s">
        <v>1942</v>
      </c>
      <c r="Z2723" s="3"/>
      <c r="AA2723" s="3" t="s">
        <v>316</v>
      </c>
    </row>
    <row r="2724" spans="1:27" x14ac:dyDescent="0.2">
      <c r="A2724" s="5">
        <v>5602</v>
      </c>
      <c r="B2724">
        <v>44106</v>
      </c>
      <c r="C2724" s="3"/>
      <c r="D2724" s="3" t="s">
        <v>4646</v>
      </c>
      <c r="E2724" s="3" t="s">
        <v>91</v>
      </c>
      <c r="F2724" s="3" t="s">
        <v>92</v>
      </c>
      <c r="G2724" s="3" t="s">
        <v>93</v>
      </c>
      <c r="H2724" s="3" t="s">
        <v>32</v>
      </c>
      <c r="I2724" s="3" t="s">
        <v>93</v>
      </c>
      <c r="J2724" s="3" t="s">
        <v>48</v>
      </c>
      <c r="K2724" s="3" t="s">
        <v>94</v>
      </c>
      <c r="L2724" s="3" t="s">
        <v>95</v>
      </c>
      <c r="M2724" t="b">
        <v>1</v>
      </c>
      <c r="N2724" s="3" t="s">
        <v>84</v>
      </c>
      <c r="O2724" s="3" t="s">
        <v>92</v>
      </c>
      <c r="P2724" s="3" t="s">
        <v>92</v>
      </c>
      <c r="Q2724" s="3" t="s">
        <v>36</v>
      </c>
      <c r="R2724" s="3" t="s">
        <v>74</v>
      </c>
      <c r="S2724" s="3"/>
      <c r="T2724" s="2">
        <v>4000</v>
      </c>
      <c r="U2724" s="3" t="s">
        <v>95</v>
      </c>
      <c r="V2724" s="3"/>
      <c r="W2724" s="3" t="s">
        <v>39</v>
      </c>
      <c r="X2724" s="3" t="s">
        <v>40</v>
      </c>
      <c r="Y2724" s="3"/>
      <c r="Z2724" s="3">
        <v>5528</v>
      </c>
      <c r="AA2724" s="3" t="s">
        <v>316</v>
      </c>
    </row>
    <row r="2725" spans="1:27" x14ac:dyDescent="0.2">
      <c r="A2725" s="5">
        <v>5603</v>
      </c>
      <c r="B2725">
        <v>44108</v>
      </c>
      <c r="C2725" s="3"/>
      <c r="D2725" s="3" t="s">
        <v>4647</v>
      </c>
      <c r="E2725" s="3" t="s">
        <v>91</v>
      </c>
      <c r="F2725" s="3" t="s">
        <v>92</v>
      </c>
      <c r="G2725" s="3" t="s">
        <v>100</v>
      </c>
      <c r="H2725" s="3" t="s">
        <v>32</v>
      </c>
      <c r="I2725" s="3" t="s">
        <v>100</v>
      </c>
      <c r="J2725" s="3" t="s">
        <v>48</v>
      </c>
      <c r="K2725" s="3" t="s">
        <v>101</v>
      </c>
      <c r="L2725" s="3" t="s">
        <v>95</v>
      </c>
      <c r="M2725" t="b">
        <v>1</v>
      </c>
      <c r="N2725" s="3" t="s">
        <v>84</v>
      </c>
      <c r="O2725" s="3" t="s">
        <v>92</v>
      </c>
      <c r="P2725" s="3" t="s">
        <v>92</v>
      </c>
      <c r="Q2725" s="3" t="s">
        <v>36</v>
      </c>
      <c r="R2725" s="3" t="s">
        <v>74</v>
      </c>
      <c r="S2725" s="3"/>
      <c r="T2725" s="2">
        <v>4024</v>
      </c>
      <c r="U2725" s="3" t="s">
        <v>95</v>
      </c>
      <c r="V2725" s="3"/>
      <c r="W2725" s="3" t="s">
        <v>39</v>
      </c>
      <c r="X2725" s="3" t="s">
        <v>40</v>
      </c>
      <c r="Y2725" s="3"/>
      <c r="Z2725" s="3"/>
      <c r="AA2725" s="3" t="s">
        <v>41</v>
      </c>
    </row>
    <row r="2726" spans="1:27" x14ac:dyDescent="0.2">
      <c r="A2726" s="5">
        <v>5604</v>
      </c>
      <c r="B2726">
        <v>44109</v>
      </c>
      <c r="C2726" s="3" t="s">
        <v>4648</v>
      </c>
      <c r="D2726" s="3" t="s">
        <v>4649</v>
      </c>
      <c r="E2726" s="3" t="s">
        <v>2832</v>
      </c>
      <c r="F2726" s="3" t="s">
        <v>3529</v>
      </c>
      <c r="G2726" s="3" t="s">
        <v>100</v>
      </c>
      <c r="H2726" s="3" t="s">
        <v>32</v>
      </c>
      <c r="I2726" s="3" t="s">
        <v>100</v>
      </c>
      <c r="J2726" s="3" t="s">
        <v>48</v>
      </c>
      <c r="K2726" s="3" t="s">
        <v>101</v>
      </c>
      <c r="L2726" s="3" t="s">
        <v>95</v>
      </c>
      <c r="M2726" t="b">
        <v>0</v>
      </c>
      <c r="N2726" s="3" t="s">
        <v>35</v>
      </c>
      <c r="O2726" s="3" t="s">
        <v>3529</v>
      </c>
      <c r="P2726" s="3" t="s">
        <v>2834</v>
      </c>
      <c r="Q2726" s="3" t="s">
        <v>36</v>
      </c>
      <c r="R2726" s="3" t="s">
        <v>37</v>
      </c>
      <c r="S2726" s="3"/>
      <c r="T2726" s="2">
        <v>4024</v>
      </c>
      <c r="U2726" s="3" t="s">
        <v>95</v>
      </c>
      <c r="V2726" s="3"/>
      <c r="W2726" s="3" t="s">
        <v>39</v>
      </c>
      <c r="X2726" s="3" t="s">
        <v>40</v>
      </c>
      <c r="Y2726" s="3"/>
      <c r="Z2726" s="3">
        <v>5416</v>
      </c>
      <c r="AA2726" s="3" t="s">
        <v>986</v>
      </c>
    </row>
    <row r="2727" spans="1:27" x14ac:dyDescent="0.2">
      <c r="A2727" s="5">
        <v>5605</v>
      </c>
      <c r="B2727">
        <v>44027</v>
      </c>
      <c r="C2727" s="3" t="s">
        <v>4650</v>
      </c>
      <c r="D2727" s="3" t="s">
        <v>4651</v>
      </c>
      <c r="E2727" s="3" t="s">
        <v>66</v>
      </c>
      <c r="F2727" s="3" t="s">
        <v>67</v>
      </c>
      <c r="G2727" s="3" t="s">
        <v>47</v>
      </c>
      <c r="H2727" s="3" t="s">
        <v>32</v>
      </c>
      <c r="I2727" s="3" t="s">
        <v>47</v>
      </c>
      <c r="J2727" s="3" t="s">
        <v>48</v>
      </c>
      <c r="K2727" s="3" t="s">
        <v>49</v>
      </c>
      <c r="L2727" s="3" t="s">
        <v>50</v>
      </c>
      <c r="M2727" t="b">
        <v>0</v>
      </c>
      <c r="N2727" s="3" t="s">
        <v>35</v>
      </c>
      <c r="O2727" s="3" t="s">
        <v>67</v>
      </c>
      <c r="P2727" s="3" t="s">
        <v>67</v>
      </c>
      <c r="Q2727" s="3" t="s">
        <v>68</v>
      </c>
      <c r="R2727" s="3" t="s">
        <v>69</v>
      </c>
      <c r="S2727" s="3"/>
      <c r="T2727" s="2">
        <v>2000</v>
      </c>
      <c r="U2727" s="3" t="s">
        <v>50</v>
      </c>
      <c r="V2727" s="3"/>
      <c r="W2727" s="3" t="s">
        <v>39</v>
      </c>
      <c r="X2727" s="3" t="s">
        <v>40</v>
      </c>
      <c r="Y2727" s="3"/>
      <c r="Z2727" s="3">
        <v>2941</v>
      </c>
      <c r="AA2727" s="3" t="s">
        <v>221</v>
      </c>
    </row>
    <row r="2728" spans="1:27" x14ac:dyDescent="0.2">
      <c r="A2728" s="5">
        <v>5606</v>
      </c>
      <c r="B2728">
        <v>44130</v>
      </c>
      <c r="C2728" s="3" t="s">
        <v>4652</v>
      </c>
      <c r="D2728" s="3" t="s">
        <v>4653</v>
      </c>
      <c r="E2728" s="3" t="s">
        <v>174</v>
      </c>
      <c r="F2728" s="3" t="s">
        <v>881</v>
      </c>
      <c r="G2728" s="3" t="s">
        <v>80</v>
      </c>
      <c r="H2728" s="3" t="s">
        <v>32</v>
      </c>
      <c r="I2728" s="3" t="s">
        <v>80</v>
      </c>
      <c r="J2728" s="3" t="s">
        <v>81</v>
      </c>
      <c r="K2728" s="3" t="s">
        <v>82</v>
      </c>
      <c r="L2728" s="3" t="s">
        <v>83</v>
      </c>
      <c r="M2728" t="b">
        <v>1</v>
      </c>
      <c r="N2728" s="3" t="s">
        <v>84</v>
      </c>
      <c r="O2728" s="3" t="s">
        <v>881</v>
      </c>
      <c r="P2728" s="3" t="s">
        <v>881</v>
      </c>
      <c r="Q2728" s="3" t="s">
        <v>81</v>
      </c>
      <c r="R2728" s="3" t="s">
        <v>882</v>
      </c>
      <c r="S2728" s="3"/>
      <c r="T2728" s="2">
        <v>6102</v>
      </c>
      <c r="U2728" s="3" t="s">
        <v>81</v>
      </c>
      <c r="V2728" s="3"/>
      <c r="W2728" s="3" t="s">
        <v>39</v>
      </c>
      <c r="X2728" s="3" t="s">
        <v>40</v>
      </c>
      <c r="Y2728" s="3"/>
      <c r="Z2728" s="3">
        <v>5579</v>
      </c>
      <c r="AA2728" s="3" t="s">
        <v>316</v>
      </c>
    </row>
    <row r="2729" spans="1:27" x14ac:dyDescent="0.2">
      <c r="A2729" s="5">
        <v>5608</v>
      </c>
      <c r="B2729">
        <v>44088</v>
      </c>
      <c r="C2729" s="3" t="s">
        <v>4654</v>
      </c>
      <c r="D2729" s="3" t="s">
        <v>4655</v>
      </c>
      <c r="E2729" s="3" t="s">
        <v>91</v>
      </c>
      <c r="F2729" s="3" t="s">
        <v>92</v>
      </c>
      <c r="G2729" s="3" t="s">
        <v>93</v>
      </c>
      <c r="H2729" s="3" t="s">
        <v>32</v>
      </c>
      <c r="I2729" s="3" t="s">
        <v>93</v>
      </c>
      <c r="J2729" s="3" t="s">
        <v>48</v>
      </c>
      <c r="K2729" s="3" t="s">
        <v>94</v>
      </c>
      <c r="L2729" s="3" t="s">
        <v>95</v>
      </c>
      <c r="M2729" t="b">
        <v>0</v>
      </c>
      <c r="N2729" s="3" t="s">
        <v>84</v>
      </c>
      <c r="O2729" s="3" t="s">
        <v>92</v>
      </c>
      <c r="P2729" s="3" t="s">
        <v>92</v>
      </c>
      <c r="Q2729" s="3" t="s">
        <v>36</v>
      </c>
      <c r="R2729" s="3" t="s">
        <v>74</v>
      </c>
      <c r="S2729" s="3"/>
      <c r="T2729" s="2">
        <v>4000</v>
      </c>
      <c r="U2729" s="3" t="s">
        <v>95</v>
      </c>
      <c r="V2729" s="3"/>
      <c r="W2729" s="3" t="s">
        <v>39</v>
      </c>
      <c r="X2729" s="3" t="s">
        <v>40</v>
      </c>
      <c r="Y2729" s="3"/>
      <c r="Z2729" s="3">
        <v>1422</v>
      </c>
      <c r="AA2729" s="3" t="s">
        <v>546</v>
      </c>
    </row>
    <row r="2730" spans="1:27" x14ac:dyDescent="0.2">
      <c r="A2730" s="5">
        <v>5609</v>
      </c>
      <c r="B2730">
        <v>44145</v>
      </c>
      <c r="C2730" s="3"/>
      <c r="D2730" s="3" t="s">
        <v>4656</v>
      </c>
      <c r="E2730" s="3" t="s">
        <v>66</v>
      </c>
      <c r="F2730" s="3" t="s">
        <v>67</v>
      </c>
      <c r="G2730" s="3" t="s">
        <v>93</v>
      </c>
      <c r="H2730" s="3" t="s">
        <v>32</v>
      </c>
      <c r="I2730" s="3" t="s">
        <v>93</v>
      </c>
      <c r="J2730" s="3" t="s">
        <v>48</v>
      </c>
      <c r="K2730" s="3" t="s">
        <v>94</v>
      </c>
      <c r="L2730" s="3" t="s">
        <v>95</v>
      </c>
      <c r="M2730" t="b">
        <v>0</v>
      </c>
      <c r="N2730" s="3" t="s">
        <v>35</v>
      </c>
      <c r="O2730" s="3" t="s">
        <v>67</v>
      </c>
      <c r="P2730" s="3" t="s">
        <v>67</v>
      </c>
      <c r="Q2730" s="3" t="s">
        <v>68</v>
      </c>
      <c r="R2730" s="3" t="s">
        <v>69</v>
      </c>
      <c r="S2730" s="3"/>
      <c r="T2730" s="2">
        <v>4000</v>
      </c>
      <c r="U2730" s="3" t="s">
        <v>95</v>
      </c>
      <c r="V2730" s="3"/>
      <c r="W2730" s="3" t="s">
        <v>39</v>
      </c>
      <c r="X2730" s="3" t="s">
        <v>40</v>
      </c>
      <c r="Y2730" s="3"/>
      <c r="Z2730" s="3">
        <v>5391</v>
      </c>
      <c r="AA2730" s="3" t="s">
        <v>3521</v>
      </c>
    </row>
    <row r="2731" spans="1:27" x14ac:dyDescent="0.2">
      <c r="A2731" s="5">
        <v>5610</v>
      </c>
      <c r="B2731">
        <v>44114</v>
      </c>
      <c r="C2731" s="3" t="s">
        <v>4657</v>
      </c>
      <c r="D2731" s="3" t="s">
        <v>4658</v>
      </c>
      <c r="E2731" s="3" t="s">
        <v>91</v>
      </c>
      <c r="F2731" s="3" t="s">
        <v>92</v>
      </c>
      <c r="G2731" s="3" t="s">
        <v>475</v>
      </c>
      <c r="H2731" s="3" t="s">
        <v>32</v>
      </c>
      <c r="I2731" s="3" t="s">
        <v>475</v>
      </c>
      <c r="J2731" s="3" t="s">
        <v>48</v>
      </c>
      <c r="K2731" s="3" t="s">
        <v>476</v>
      </c>
      <c r="L2731" s="3" t="s">
        <v>95</v>
      </c>
      <c r="M2731" t="b">
        <v>0</v>
      </c>
      <c r="N2731" s="3" t="s">
        <v>84</v>
      </c>
      <c r="O2731" s="3" t="s">
        <v>92</v>
      </c>
      <c r="P2731" s="3" t="s">
        <v>92</v>
      </c>
      <c r="Q2731" s="3" t="s">
        <v>36</v>
      </c>
      <c r="R2731" s="3" t="s">
        <v>74</v>
      </c>
      <c r="S2731" s="3"/>
      <c r="T2731" s="2">
        <v>4007</v>
      </c>
      <c r="U2731" s="3" t="s">
        <v>95</v>
      </c>
      <c r="V2731" s="3"/>
      <c r="W2731" s="3" t="s">
        <v>39</v>
      </c>
      <c r="X2731" s="3" t="s">
        <v>40</v>
      </c>
      <c r="Y2731" s="3"/>
      <c r="Z2731" s="3">
        <v>5570</v>
      </c>
      <c r="AA2731" s="3" t="s">
        <v>221</v>
      </c>
    </row>
    <row r="2732" spans="1:27" x14ac:dyDescent="0.2">
      <c r="A2732" s="5">
        <v>5611</v>
      </c>
      <c r="B2732">
        <v>44164</v>
      </c>
      <c r="C2732" s="3" t="s">
        <v>4659</v>
      </c>
      <c r="D2732" s="3" t="s">
        <v>4660</v>
      </c>
      <c r="E2732" s="3" t="s">
        <v>1775</v>
      </c>
      <c r="F2732" s="3" t="s">
        <v>1775</v>
      </c>
      <c r="G2732" s="3" t="s">
        <v>1765</v>
      </c>
      <c r="H2732" s="3" t="s">
        <v>1764</v>
      </c>
      <c r="I2732" s="3" t="s">
        <v>1765</v>
      </c>
      <c r="J2732" s="3" t="s">
        <v>31</v>
      </c>
      <c r="K2732" s="3" t="s">
        <v>1766</v>
      </c>
      <c r="L2732" s="3" t="s">
        <v>31</v>
      </c>
      <c r="M2732" t="b">
        <v>1</v>
      </c>
      <c r="N2732" s="3" t="s">
        <v>35</v>
      </c>
      <c r="O2732" s="3" t="s">
        <v>1775</v>
      </c>
      <c r="P2732" s="3" t="s">
        <v>1775</v>
      </c>
      <c r="Q2732" s="3" t="s">
        <v>1767</v>
      </c>
      <c r="R2732" s="3" t="s">
        <v>1768</v>
      </c>
      <c r="S2732" s="3"/>
      <c r="T2732" s="2">
        <v>2072</v>
      </c>
      <c r="U2732" s="3" t="s">
        <v>1769</v>
      </c>
      <c r="V2732" s="3" t="s">
        <v>1776</v>
      </c>
      <c r="W2732" s="3" t="s">
        <v>39</v>
      </c>
      <c r="X2732" s="3" t="s">
        <v>40</v>
      </c>
      <c r="Y2732" s="3" t="s">
        <v>1816</v>
      </c>
      <c r="Z2732" s="3"/>
      <c r="AA2732" s="3" t="s">
        <v>1784</v>
      </c>
    </row>
    <row r="2733" spans="1:27" x14ac:dyDescent="0.2">
      <c r="A2733" s="5">
        <v>5612</v>
      </c>
      <c r="B2733">
        <v>44158</v>
      </c>
      <c r="C2733" s="3" t="s">
        <v>4661</v>
      </c>
      <c r="D2733" s="3" t="s">
        <v>4662</v>
      </c>
      <c r="E2733" s="3" t="s">
        <v>123</v>
      </c>
      <c r="F2733" s="3" t="s">
        <v>124</v>
      </c>
      <c r="G2733" s="3" t="s">
        <v>113</v>
      </c>
      <c r="H2733" s="3" t="s">
        <v>32</v>
      </c>
      <c r="I2733" s="3"/>
      <c r="J2733" s="3"/>
      <c r="K2733" s="3"/>
      <c r="L2733" s="3"/>
      <c r="M2733" t="b">
        <v>1</v>
      </c>
      <c r="N2733" s="3" t="s">
        <v>73</v>
      </c>
      <c r="O2733" s="3" t="s">
        <v>124</v>
      </c>
      <c r="P2733" s="3" t="s">
        <v>124</v>
      </c>
      <c r="Q2733" s="3" t="s">
        <v>36</v>
      </c>
      <c r="R2733" s="3" t="s">
        <v>74</v>
      </c>
      <c r="S2733" s="3" t="s">
        <v>348</v>
      </c>
      <c r="T2733" s="2">
        <v>3000</v>
      </c>
      <c r="U2733" s="3" t="s">
        <v>115</v>
      </c>
      <c r="V2733" s="3"/>
      <c r="W2733" s="3" t="s">
        <v>39</v>
      </c>
      <c r="X2733" s="3" t="s">
        <v>40</v>
      </c>
      <c r="Y2733" s="3"/>
      <c r="Z2733" s="3"/>
      <c r="AA2733" s="3" t="s">
        <v>316</v>
      </c>
    </row>
    <row r="2734" spans="1:27" x14ac:dyDescent="0.2">
      <c r="A2734" s="5">
        <v>5613</v>
      </c>
      <c r="B2734">
        <v>44142</v>
      </c>
      <c r="C2734" s="3" t="s">
        <v>4663</v>
      </c>
      <c r="D2734" s="3" t="s">
        <v>4664</v>
      </c>
      <c r="E2734" s="3" t="s">
        <v>123</v>
      </c>
      <c r="F2734" s="3" t="s">
        <v>124</v>
      </c>
      <c r="G2734" s="3" t="s">
        <v>2346</v>
      </c>
      <c r="H2734" s="3" t="s">
        <v>32</v>
      </c>
      <c r="I2734" s="3"/>
      <c r="J2734" s="3"/>
      <c r="K2734" s="3"/>
      <c r="L2734" s="3"/>
      <c r="M2734" t="b">
        <v>0</v>
      </c>
      <c r="N2734" s="3" t="s">
        <v>73</v>
      </c>
      <c r="O2734" s="3" t="s">
        <v>124</v>
      </c>
      <c r="P2734" s="3" t="s">
        <v>124</v>
      </c>
      <c r="Q2734" s="3" t="s">
        <v>36</v>
      </c>
      <c r="R2734" s="3" t="s">
        <v>74</v>
      </c>
      <c r="S2734" s="3"/>
      <c r="T2734" s="2">
        <v>3051</v>
      </c>
      <c r="U2734" s="3" t="s">
        <v>115</v>
      </c>
      <c r="V2734" s="3"/>
      <c r="W2734" s="3" t="s">
        <v>39</v>
      </c>
      <c r="X2734" s="3" t="s">
        <v>40</v>
      </c>
      <c r="Y2734" s="3"/>
      <c r="Z2734" s="3">
        <v>5578</v>
      </c>
      <c r="AA2734" s="3" t="s">
        <v>41</v>
      </c>
    </row>
    <row r="2735" spans="1:27" x14ac:dyDescent="0.2">
      <c r="A2735" s="5">
        <v>5614</v>
      </c>
      <c r="B2735">
        <v>44160</v>
      </c>
      <c r="C2735" s="3" t="s">
        <v>4665</v>
      </c>
      <c r="D2735" s="3" t="s">
        <v>4666</v>
      </c>
      <c r="E2735" s="3" t="s">
        <v>123</v>
      </c>
      <c r="F2735" s="3" t="s">
        <v>124</v>
      </c>
      <c r="G2735" s="3" t="s">
        <v>2346</v>
      </c>
      <c r="H2735" s="3" t="s">
        <v>32</v>
      </c>
      <c r="I2735" s="3"/>
      <c r="J2735" s="3"/>
      <c r="K2735" s="3"/>
      <c r="L2735" s="3"/>
      <c r="M2735" t="b">
        <v>0</v>
      </c>
      <c r="N2735" s="3" t="s">
        <v>73</v>
      </c>
      <c r="O2735" s="3" t="s">
        <v>124</v>
      </c>
      <c r="P2735" s="3" t="s">
        <v>124</v>
      </c>
      <c r="Q2735" s="3" t="s">
        <v>36</v>
      </c>
      <c r="R2735" s="3" t="s">
        <v>74</v>
      </c>
      <c r="S2735" s="3"/>
      <c r="T2735" s="2">
        <v>3051</v>
      </c>
      <c r="U2735" s="3" t="s">
        <v>115</v>
      </c>
      <c r="V2735" s="3"/>
      <c r="W2735" s="3" t="s">
        <v>39</v>
      </c>
      <c r="X2735" s="3" t="s">
        <v>40</v>
      </c>
      <c r="Y2735" s="3"/>
      <c r="Z2735" s="3">
        <v>5571</v>
      </c>
      <c r="AA2735" s="3" t="s">
        <v>41</v>
      </c>
    </row>
    <row r="2736" spans="1:27" x14ac:dyDescent="0.2">
      <c r="A2736" s="5">
        <v>5615</v>
      </c>
      <c r="B2736">
        <v>44222</v>
      </c>
      <c r="C2736" s="3"/>
      <c r="D2736" s="3" t="s">
        <v>4667</v>
      </c>
      <c r="E2736" s="3" t="s">
        <v>192</v>
      </c>
      <c r="F2736" s="3" t="s">
        <v>193</v>
      </c>
      <c r="G2736" s="3" t="s">
        <v>3630</v>
      </c>
      <c r="H2736" s="3" t="s">
        <v>194</v>
      </c>
      <c r="I2736" s="3" t="s">
        <v>3630</v>
      </c>
      <c r="J2736" s="3" t="s">
        <v>31</v>
      </c>
      <c r="K2736" s="3" t="s">
        <v>330</v>
      </c>
      <c r="L2736" s="3" t="s">
        <v>31</v>
      </c>
      <c r="M2736" t="b">
        <v>1</v>
      </c>
      <c r="N2736" s="3" t="s">
        <v>35</v>
      </c>
      <c r="O2736" s="3" t="s">
        <v>193</v>
      </c>
      <c r="P2736" s="3" t="s">
        <v>193</v>
      </c>
      <c r="Q2736" s="3" t="s">
        <v>192</v>
      </c>
      <c r="R2736" s="3" t="s">
        <v>192</v>
      </c>
      <c r="S2736" s="3" t="s">
        <v>2170</v>
      </c>
      <c r="T2736" s="2">
        <v>2072</v>
      </c>
      <c r="U2736" s="3" t="s">
        <v>50</v>
      </c>
      <c r="V2736" s="3" t="s">
        <v>1802</v>
      </c>
      <c r="W2736" s="3" t="s">
        <v>39</v>
      </c>
      <c r="X2736" s="3" t="s">
        <v>40</v>
      </c>
      <c r="Y2736" s="3" t="s">
        <v>2455</v>
      </c>
      <c r="Z2736" s="3"/>
      <c r="AA2736" s="3" t="s">
        <v>316</v>
      </c>
    </row>
    <row r="2737" spans="1:27" x14ac:dyDescent="0.2">
      <c r="A2737" s="5">
        <v>5616</v>
      </c>
      <c r="B2737">
        <v>44139</v>
      </c>
      <c r="C2737" s="3"/>
      <c r="D2737" s="3" t="s">
        <v>4668</v>
      </c>
      <c r="E2737" s="3" t="s">
        <v>78</v>
      </c>
      <c r="F2737" s="3" t="s">
        <v>273</v>
      </c>
      <c r="G2737" s="3" t="s">
        <v>274</v>
      </c>
      <c r="H2737" s="3" t="s">
        <v>32</v>
      </c>
      <c r="I2737" s="3" t="s">
        <v>274</v>
      </c>
      <c r="J2737" s="3" t="s">
        <v>81</v>
      </c>
      <c r="K2737" s="3" t="s">
        <v>275</v>
      </c>
      <c r="L2737" s="3" t="s">
        <v>95</v>
      </c>
      <c r="M2737" t="b">
        <v>1</v>
      </c>
      <c r="N2737" s="3" t="s">
        <v>84</v>
      </c>
      <c r="O2737" s="3" t="s">
        <v>273</v>
      </c>
      <c r="P2737" s="3" t="s">
        <v>79</v>
      </c>
      <c r="Q2737" s="3" t="s">
        <v>116</v>
      </c>
      <c r="R2737" s="3" t="s">
        <v>116</v>
      </c>
      <c r="S2737" s="3"/>
      <c r="T2737" s="2">
        <v>4098</v>
      </c>
      <c r="U2737" s="3" t="s">
        <v>81</v>
      </c>
      <c r="V2737" s="3"/>
      <c r="W2737" s="3" t="s">
        <v>39</v>
      </c>
      <c r="X2737" s="3" t="s">
        <v>40</v>
      </c>
      <c r="Y2737" s="3" t="s">
        <v>1942</v>
      </c>
      <c r="Z2737" s="3"/>
      <c r="AA2737" s="3" t="s">
        <v>316</v>
      </c>
    </row>
    <row r="2738" spans="1:27" x14ac:dyDescent="0.2">
      <c r="A2738" s="5">
        <v>5617</v>
      </c>
      <c r="B2738">
        <v>44176</v>
      </c>
      <c r="C2738" s="3" t="s">
        <v>4669</v>
      </c>
      <c r="D2738" s="3" t="s">
        <v>4670</v>
      </c>
      <c r="E2738" s="3" t="s">
        <v>78</v>
      </c>
      <c r="F2738" s="3" t="s">
        <v>2943</v>
      </c>
      <c r="G2738" s="3" t="s">
        <v>274</v>
      </c>
      <c r="H2738" s="3" t="s">
        <v>32</v>
      </c>
      <c r="I2738" s="3" t="s">
        <v>274</v>
      </c>
      <c r="J2738" s="3" t="s">
        <v>81</v>
      </c>
      <c r="K2738" s="3" t="s">
        <v>275</v>
      </c>
      <c r="L2738" s="3" t="s">
        <v>95</v>
      </c>
      <c r="M2738" t="b">
        <v>0</v>
      </c>
      <c r="N2738" s="3" t="s">
        <v>84</v>
      </c>
      <c r="O2738" s="3" t="s">
        <v>2943</v>
      </c>
      <c r="P2738" s="3" t="s">
        <v>2943</v>
      </c>
      <c r="Q2738" s="3" t="s">
        <v>116</v>
      </c>
      <c r="R2738" s="3" t="s">
        <v>116</v>
      </c>
      <c r="S2738" s="3"/>
      <c r="T2738" s="2">
        <v>4128</v>
      </c>
      <c r="U2738" s="3" t="s">
        <v>81</v>
      </c>
      <c r="V2738" s="3"/>
      <c r="W2738" s="3" t="s">
        <v>39</v>
      </c>
      <c r="X2738" s="3" t="s">
        <v>40</v>
      </c>
      <c r="Y2738" s="3" t="s">
        <v>1942</v>
      </c>
      <c r="Z2738" s="3">
        <v>2425</v>
      </c>
      <c r="AA2738" s="3" t="s">
        <v>316</v>
      </c>
    </row>
    <row r="2739" spans="1:27" x14ac:dyDescent="0.2">
      <c r="A2739" s="5">
        <v>5618</v>
      </c>
      <c r="B2739">
        <v>43956</v>
      </c>
      <c r="C2739" s="3"/>
      <c r="D2739" s="3" t="s">
        <v>4671</v>
      </c>
      <c r="E2739" s="3" t="s">
        <v>91</v>
      </c>
      <c r="F2739" s="3" t="s">
        <v>92</v>
      </c>
      <c r="G2739" s="3" t="s">
        <v>93</v>
      </c>
      <c r="H2739" s="3" t="s">
        <v>32</v>
      </c>
      <c r="I2739" s="3" t="s">
        <v>93</v>
      </c>
      <c r="J2739" s="3" t="s">
        <v>48</v>
      </c>
      <c r="K2739" s="3" t="s">
        <v>94</v>
      </c>
      <c r="L2739" s="3" t="s">
        <v>95</v>
      </c>
      <c r="M2739" t="b">
        <v>1</v>
      </c>
      <c r="N2739" s="3" t="s">
        <v>84</v>
      </c>
      <c r="O2739" s="3" t="s">
        <v>92</v>
      </c>
      <c r="P2739" s="3" t="s">
        <v>92</v>
      </c>
      <c r="Q2739" s="3" t="s">
        <v>36</v>
      </c>
      <c r="R2739" s="3" t="s">
        <v>74</v>
      </c>
      <c r="S2739" s="3"/>
      <c r="T2739" s="2">
        <v>4000</v>
      </c>
      <c r="U2739" s="3" t="s">
        <v>95</v>
      </c>
      <c r="V2739" s="3"/>
      <c r="W2739" s="3" t="s">
        <v>39</v>
      </c>
      <c r="X2739" s="3" t="s">
        <v>40</v>
      </c>
      <c r="Y2739" s="3"/>
      <c r="Z2739" s="3"/>
      <c r="AA2739" s="3" t="s">
        <v>41</v>
      </c>
    </row>
    <row r="2740" spans="1:27" x14ac:dyDescent="0.2">
      <c r="A2740" s="5">
        <v>5619</v>
      </c>
      <c r="B2740">
        <v>44165</v>
      </c>
      <c r="C2740" s="3" t="s">
        <v>4672</v>
      </c>
      <c r="D2740" s="3" t="s">
        <v>4673</v>
      </c>
      <c r="E2740" s="3" t="s">
        <v>66</v>
      </c>
      <c r="F2740" s="3" t="s">
        <v>67</v>
      </c>
      <c r="G2740" s="3" t="s">
        <v>47</v>
      </c>
      <c r="H2740" s="3" t="s">
        <v>32</v>
      </c>
      <c r="I2740" s="3" t="s">
        <v>47</v>
      </c>
      <c r="J2740" s="3" t="s">
        <v>48</v>
      </c>
      <c r="K2740" s="3" t="s">
        <v>49</v>
      </c>
      <c r="L2740" s="3" t="s">
        <v>50</v>
      </c>
      <c r="M2740" t="b">
        <v>0</v>
      </c>
      <c r="N2740" s="3" t="s">
        <v>35</v>
      </c>
      <c r="O2740" s="3" t="s">
        <v>67</v>
      </c>
      <c r="P2740" s="3" t="s">
        <v>67</v>
      </c>
      <c r="Q2740" s="3" t="s">
        <v>68</v>
      </c>
      <c r="R2740" s="3" t="s">
        <v>69</v>
      </c>
      <c r="S2740" s="3"/>
      <c r="T2740" s="2">
        <v>2000</v>
      </c>
      <c r="U2740" s="3" t="s">
        <v>50</v>
      </c>
      <c r="V2740" s="3"/>
      <c r="W2740" s="3" t="s">
        <v>39</v>
      </c>
      <c r="X2740" s="3" t="s">
        <v>40</v>
      </c>
      <c r="Y2740" s="3"/>
      <c r="Z2740" s="3">
        <v>5574</v>
      </c>
      <c r="AA2740" s="3" t="s">
        <v>221</v>
      </c>
    </row>
    <row r="2741" spans="1:27" x14ac:dyDescent="0.2">
      <c r="A2741" s="5">
        <v>5620</v>
      </c>
      <c r="B2741">
        <v>44132</v>
      </c>
      <c r="C2741" s="3"/>
      <c r="D2741" s="3" t="s">
        <v>4674</v>
      </c>
      <c r="E2741" s="3" t="s">
        <v>346</v>
      </c>
      <c r="F2741" s="3" t="s">
        <v>4675</v>
      </c>
      <c r="G2741" s="3" t="s">
        <v>31</v>
      </c>
      <c r="H2741" s="3" t="s">
        <v>32</v>
      </c>
      <c r="I2741" s="3" t="s">
        <v>31</v>
      </c>
      <c r="J2741" s="3" t="s">
        <v>31</v>
      </c>
      <c r="K2741" s="3" t="s">
        <v>34</v>
      </c>
      <c r="L2741" s="3" t="s">
        <v>31</v>
      </c>
      <c r="M2741" t="b">
        <v>0</v>
      </c>
      <c r="N2741" s="3" t="s">
        <v>35</v>
      </c>
      <c r="O2741" s="3" t="s">
        <v>4675</v>
      </c>
      <c r="P2741" s="3" t="s">
        <v>4675</v>
      </c>
      <c r="Q2741" s="3" t="s">
        <v>1767</v>
      </c>
      <c r="R2741" s="3" t="s">
        <v>1768</v>
      </c>
      <c r="S2741" s="3" t="s">
        <v>4232</v>
      </c>
      <c r="T2741" s="2">
        <v>2072</v>
      </c>
      <c r="U2741" s="3" t="s">
        <v>31</v>
      </c>
      <c r="V2741" s="3"/>
      <c r="W2741" s="3" t="s">
        <v>39</v>
      </c>
      <c r="X2741" s="3" t="s">
        <v>40</v>
      </c>
      <c r="Y2741" s="3" t="s">
        <v>3437</v>
      </c>
      <c r="Z2741" s="3">
        <v>3677</v>
      </c>
      <c r="AA2741" s="3" t="s">
        <v>1712</v>
      </c>
    </row>
    <row r="2742" spans="1:27" x14ac:dyDescent="0.2">
      <c r="A2742" s="5">
        <v>5621</v>
      </c>
      <c r="B2742">
        <v>44137</v>
      </c>
      <c r="C2742" s="3"/>
      <c r="D2742" s="3" t="s">
        <v>4676</v>
      </c>
      <c r="E2742" s="3" t="s">
        <v>346</v>
      </c>
      <c r="F2742" s="3" t="s">
        <v>4675</v>
      </c>
      <c r="G2742" s="3" t="s">
        <v>31</v>
      </c>
      <c r="H2742" s="3" t="s">
        <v>32</v>
      </c>
      <c r="I2742" s="3" t="s">
        <v>31</v>
      </c>
      <c r="J2742" s="3" t="s">
        <v>31</v>
      </c>
      <c r="K2742" s="3" t="s">
        <v>34</v>
      </c>
      <c r="L2742" s="3" t="s">
        <v>31</v>
      </c>
      <c r="M2742" t="b">
        <v>0</v>
      </c>
      <c r="N2742" s="3" t="s">
        <v>35</v>
      </c>
      <c r="O2742" s="3" t="s">
        <v>4675</v>
      </c>
      <c r="P2742" s="3" t="s">
        <v>4675</v>
      </c>
      <c r="Q2742" s="3" t="s">
        <v>1767</v>
      </c>
      <c r="R2742" s="3" t="s">
        <v>1768</v>
      </c>
      <c r="S2742" s="3" t="s">
        <v>4232</v>
      </c>
      <c r="T2742" s="2">
        <v>2072</v>
      </c>
      <c r="U2742" s="3" t="s">
        <v>31</v>
      </c>
      <c r="V2742" s="3"/>
      <c r="W2742" s="3" t="s">
        <v>39</v>
      </c>
      <c r="X2742" s="3" t="s">
        <v>40</v>
      </c>
      <c r="Y2742" s="3" t="s">
        <v>3437</v>
      </c>
      <c r="Z2742" s="3">
        <v>4744</v>
      </c>
      <c r="AA2742" s="3" t="s">
        <v>1712</v>
      </c>
    </row>
    <row r="2743" spans="1:27" x14ac:dyDescent="0.2">
      <c r="A2743" s="5">
        <v>5622</v>
      </c>
      <c r="B2743">
        <v>44226</v>
      </c>
      <c r="C2743" s="3"/>
      <c r="D2743" s="3" t="s">
        <v>4677</v>
      </c>
      <c r="E2743" s="3" t="s">
        <v>1762</v>
      </c>
      <c r="F2743" s="3" t="s">
        <v>1762</v>
      </c>
      <c r="G2743" s="3" t="s">
        <v>1793</v>
      </c>
      <c r="H2743" s="3" t="s">
        <v>3430</v>
      </c>
      <c r="I2743" s="3" t="s">
        <v>4484</v>
      </c>
      <c r="J2743" s="3" t="s">
        <v>31</v>
      </c>
      <c r="K2743" s="3" t="s">
        <v>1766</v>
      </c>
      <c r="L2743" s="3" t="s">
        <v>31</v>
      </c>
      <c r="M2743" t="b">
        <v>0</v>
      </c>
      <c r="N2743" s="3" t="s">
        <v>35</v>
      </c>
      <c r="O2743" s="3" t="s">
        <v>1762</v>
      </c>
      <c r="P2743" s="3" t="s">
        <v>1762</v>
      </c>
      <c r="Q2743" s="3" t="s">
        <v>1767</v>
      </c>
      <c r="R2743" s="3" t="s">
        <v>1768</v>
      </c>
      <c r="S2743" s="3"/>
      <c r="T2743" s="2">
        <v>2072</v>
      </c>
      <c r="U2743" s="3" t="s">
        <v>1769</v>
      </c>
      <c r="V2743" s="3" t="s">
        <v>3432</v>
      </c>
      <c r="W2743" s="3" t="s">
        <v>39</v>
      </c>
      <c r="X2743" s="3" t="s">
        <v>40</v>
      </c>
      <c r="Y2743" s="3" t="s">
        <v>3437</v>
      </c>
      <c r="Z2743" s="3"/>
      <c r="AA2743" s="3" t="s">
        <v>4130</v>
      </c>
    </row>
    <row r="2744" spans="1:27" x14ac:dyDescent="0.2">
      <c r="A2744" s="5">
        <v>5623</v>
      </c>
      <c r="B2744">
        <v>45058</v>
      </c>
      <c r="C2744" s="3" t="s">
        <v>4678</v>
      </c>
      <c r="D2744" s="3" t="s">
        <v>4679</v>
      </c>
      <c r="E2744" s="3" t="s">
        <v>1158</v>
      </c>
      <c r="F2744" s="3" t="s">
        <v>1159</v>
      </c>
      <c r="G2744" s="3" t="s">
        <v>235</v>
      </c>
      <c r="H2744" s="3" t="s">
        <v>32</v>
      </c>
      <c r="I2744" s="3" t="s">
        <v>235</v>
      </c>
      <c r="J2744" s="3" t="s">
        <v>48</v>
      </c>
      <c r="K2744" s="3" t="s">
        <v>237</v>
      </c>
      <c r="L2744" s="3" t="s">
        <v>83</v>
      </c>
      <c r="M2744" t="b">
        <v>0</v>
      </c>
      <c r="N2744" s="3" t="s">
        <v>139</v>
      </c>
      <c r="O2744" s="3" t="s">
        <v>1159</v>
      </c>
      <c r="P2744" s="3" t="s">
        <v>1159</v>
      </c>
      <c r="Q2744" s="3" t="s">
        <v>36</v>
      </c>
      <c r="R2744" s="3" t="s">
        <v>74</v>
      </c>
      <c r="S2744" s="3"/>
      <c r="T2744" s="2">
        <v>6009</v>
      </c>
      <c r="U2744" s="3" t="s">
        <v>83</v>
      </c>
      <c r="V2744" s="3"/>
      <c r="W2744" s="3" t="s">
        <v>39</v>
      </c>
      <c r="X2744" s="3" t="s">
        <v>40</v>
      </c>
      <c r="Y2744" s="3"/>
      <c r="Z2744" s="3">
        <v>2033</v>
      </c>
      <c r="AA2744" s="3" t="s">
        <v>2835</v>
      </c>
    </row>
    <row r="2745" spans="1:27" x14ac:dyDescent="0.2">
      <c r="A2745" s="5">
        <v>5624</v>
      </c>
      <c r="C2745" s="3" t="s">
        <v>4680</v>
      </c>
      <c r="D2745" s="3" t="s">
        <v>4681</v>
      </c>
      <c r="E2745" s="3" t="s">
        <v>111</v>
      </c>
      <c r="F2745" s="3" t="s">
        <v>112</v>
      </c>
      <c r="G2745" s="3" t="s">
        <v>125</v>
      </c>
      <c r="H2745" s="3" t="s">
        <v>32</v>
      </c>
      <c r="I2745" s="3" t="s">
        <v>125</v>
      </c>
      <c r="J2745" s="3" t="s">
        <v>48</v>
      </c>
      <c r="K2745" s="3" t="s">
        <v>126</v>
      </c>
      <c r="L2745" s="3" t="s">
        <v>115</v>
      </c>
      <c r="M2745" t="b">
        <v>1</v>
      </c>
      <c r="N2745" s="3" t="s">
        <v>73</v>
      </c>
      <c r="O2745" s="3" t="s">
        <v>112</v>
      </c>
      <c r="P2745" s="3" t="s">
        <v>112</v>
      </c>
      <c r="Q2745" s="3" t="s">
        <v>116</v>
      </c>
      <c r="R2745" s="3" t="s">
        <v>116</v>
      </c>
      <c r="S2745" s="3"/>
      <c r="T2745" s="2"/>
      <c r="U2745" s="3" t="s">
        <v>115</v>
      </c>
      <c r="V2745" s="3"/>
      <c r="W2745" s="3" t="s">
        <v>39</v>
      </c>
      <c r="X2745" s="3" t="s">
        <v>40</v>
      </c>
      <c r="Y2745" s="3"/>
      <c r="Z2745" s="3">
        <v>2681</v>
      </c>
      <c r="AA2745" s="3" t="s">
        <v>869</v>
      </c>
    </row>
    <row r="2746" spans="1:27" x14ac:dyDescent="0.2">
      <c r="A2746" s="5">
        <v>5625</v>
      </c>
      <c r="C2746" s="3" t="s">
        <v>4682</v>
      </c>
      <c r="D2746" s="3" t="s">
        <v>4683</v>
      </c>
      <c r="E2746" s="3" t="s">
        <v>91</v>
      </c>
      <c r="F2746" s="3" t="s">
        <v>92</v>
      </c>
      <c r="G2746" s="3" t="s">
        <v>47</v>
      </c>
      <c r="H2746" s="3" t="s">
        <v>32</v>
      </c>
      <c r="I2746" s="3" t="s">
        <v>47</v>
      </c>
      <c r="J2746" s="3" t="s">
        <v>48</v>
      </c>
      <c r="K2746" s="3" t="s">
        <v>49</v>
      </c>
      <c r="L2746" s="3" t="s">
        <v>50</v>
      </c>
      <c r="M2746" t="b">
        <v>1</v>
      </c>
      <c r="N2746" s="3" t="s">
        <v>84</v>
      </c>
      <c r="O2746" s="3" t="s">
        <v>92</v>
      </c>
      <c r="P2746" s="3" t="s">
        <v>92</v>
      </c>
      <c r="Q2746" s="3" t="s">
        <v>36</v>
      </c>
      <c r="R2746" s="3" t="s">
        <v>74</v>
      </c>
      <c r="S2746" s="3"/>
      <c r="T2746" s="2"/>
      <c r="U2746" s="3" t="s">
        <v>50</v>
      </c>
      <c r="V2746" s="3"/>
      <c r="W2746" s="3" t="s">
        <v>39</v>
      </c>
      <c r="X2746" s="3" t="s">
        <v>40</v>
      </c>
      <c r="Y2746" s="3"/>
      <c r="Z2746" s="3">
        <v>3048</v>
      </c>
      <c r="AA2746" s="3" t="s">
        <v>546</v>
      </c>
    </row>
    <row r="2747" spans="1:27" x14ac:dyDescent="0.2">
      <c r="A2747" s="5">
        <v>5626</v>
      </c>
      <c r="C2747" s="3" t="s">
        <v>4684</v>
      </c>
      <c r="D2747" s="3" t="s">
        <v>4685</v>
      </c>
      <c r="E2747" s="3" t="s">
        <v>91</v>
      </c>
      <c r="F2747" s="3" t="s">
        <v>92</v>
      </c>
      <c r="G2747" s="3" t="s">
        <v>100</v>
      </c>
      <c r="H2747" s="3" t="s">
        <v>32</v>
      </c>
      <c r="I2747" s="3" t="s">
        <v>100</v>
      </c>
      <c r="J2747" s="3" t="s">
        <v>48</v>
      </c>
      <c r="K2747" s="3" t="s">
        <v>101</v>
      </c>
      <c r="L2747" s="3" t="s">
        <v>95</v>
      </c>
      <c r="M2747" t="b">
        <v>0</v>
      </c>
      <c r="N2747" s="3" t="s">
        <v>84</v>
      </c>
      <c r="O2747" s="3" t="s">
        <v>92</v>
      </c>
      <c r="P2747" s="3" t="s">
        <v>92</v>
      </c>
      <c r="Q2747" s="3" t="s">
        <v>36</v>
      </c>
      <c r="R2747" s="3" t="s">
        <v>74</v>
      </c>
      <c r="S2747" s="3"/>
      <c r="T2747" s="2"/>
      <c r="U2747" s="3" t="s">
        <v>95</v>
      </c>
      <c r="V2747" s="3"/>
      <c r="W2747" s="3" t="s">
        <v>39</v>
      </c>
      <c r="X2747" s="3" t="s">
        <v>40</v>
      </c>
      <c r="Y2747" s="3"/>
      <c r="Z2747" s="3">
        <v>3791</v>
      </c>
      <c r="AA2747" s="3" t="s">
        <v>221</v>
      </c>
    </row>
    <row r="2748" spans="1:27" x14ac:dyDescent="0.2">
      <c r="A2748" s="5">
        <v>5627</v>
      </c>
      <c r="B2748">
        <v>44847</v>
      </c>
      <c r="C2748" s="3" t="s">
        <v>4686</v>
      </c>
      <c r="D2748" s="3" t="s">
        <v>4687</v>
      </c>
      <c r="E2748" s="3" t="s">
        <v>119</v>
      </c>
      <c r="F2748" s="3" t="s">
        <v>120</v>
      </c>
      <c r="G2748" s="3" t="s">
        <v>47</v>
      </c>
      <c r="H2748" s="3" t="s">
        <v>32</v>
      </c>
      <c r="I2748" s="3" t="s">
        <v>47</v>
      </c>
      <c r="J2748" s="3" t="s">
        <v>48</v>
      </c>
      <c r="K2748" s="3" t="s">
        <v>49</v>
      </c>
      <c r="L2748" s="3" t="s">
        <v>50</v>
      </c>
      <c r="M2748" t="b">
        <v>0</v>
      </c>
      <c r="N2748" s="3" t="s">
        <v>73</v>
      </c>
      <c r="O2748" s="3" t="s">
        <v>120</v>
      </c>
      <c r="P2748" s="3" t="s">
        <v>120</v>
      </c>
      <c r="Q2748" s="3" t="s">
        <v>36</v>
      </c>
      <c r="R2748" s="3" t="s">
        <v>74</v>
      </c>
      <c r="S2748" s="3"/>
      <c r="T2748" s="2">
        <v>2000</v>
      </c>
      <c r="U2748" s="3" t="s">
        <v>50</v>
      </c>
      <c r="V2748" s="3"/>
      <c r="W2748" s="3" t="s">
        <v>39</v>
      </c>
      <c r="X2748" s="3" t="s">
        <v>40</v>
      </c>
      <c r="Y2748" s="3"/>
      <c r="Z2748" s="3">
        <v>3839</v>
      </c>
      <c r="AA2748" s="3" t="s">
        <v>986</v>
      </c>
    </row>
    <row r="2749" spans="1:27" x14ac:dyDescent="0.2">
      <c r="A2749" s="5">
        <v>5628</v>
      </c>
      <c r="C2749" s="3" t="s">
        <v>4688</v>
      </c>
      <c r="D2749" s="3" t="s">
        <v>3924</v>
      </c>
      <c r="E2749" s="3" t="s">
        <v>123</v>
      </c>
      <c r="F2749" s="3" t="s">
        <v>124</v>
      </c>
      <c r="G2749" s="3" t="s">
        <v>113</v>
      </c>
      <c r="H2749" s="3" t="s">
        <v>32</v>
      </c>
      <c r="I2749" s="3" t="s">
        <v>113</v>
      </c>
      <c r="J2749" s="3" t="s">
        <v>48</v>
      </c>
      <c r="K2749" s="3" t="s">
        <v>114</v>
      </c>
      <c r="L2749" s="3" t="s">
        <v>115</v>
      </c>
      <c r="M2749" t="b">
        <v>0</v>
      </c>
      <c r="N2749" s="3" t="s">
        <v>73</v>
      </c>
      <c r="O2749" s="3" t="s">
        <v>124</v>
      </c>
      <c r="P2749" s="3" t="s">
        <v>124</v>
      </c>
      <c r="Q2749" s="3" t="s">
        <v>36</v>
      </c>
      <c r="R2749" s="3" t="s">
        <v>74</v>
      </c>
      <c r="S2749" s="3"/>
      <c r="T2749" s="2"/>
      <c r="U2749" s="3" t="s">
        <v>115</v>
      </c>
      <c r="V2749" s="3"/>
      <c r="W2749" s="3" t="s">
        <v>39</v>
      </c>
      <c r="X2749" s="3" t="s">
        <v>40</v>
      </c>
      <c r="Y2749" s="3"/>
      <c r="Z2749" s="3">
        <v>4224</v>
      </c>
      <c r="AA2749" s="3" t="s">
        <v>316</v>
      </c>
    </row>
    <row r="2750" spans="1:27" x14ac:dyDescent="0.2">
      <c r="A2750" s="5">
        <v>5629</v>
      </c>
      <c r="C2750" s="3"/>
      <c r="D2750" s="3" t="s">
        <v>4689</v>
      </c>
      <c r="E2750" s="3" t="s">
        <v>123</v>
      </c>
      <c r="F2750" s="3" t="s">
        <v>136</v>
      </c>
      <c r="G2750" s="3" t="s">
        <v>235</v>
      </c>
      <c r="H2750" s="3" t="s">
        <v>32</v>
      </c>
      <c r="I2750" s="3" t="s">
        <v>235</v>
      </c>
      <c r="J2750" s="3" t="s">
        <v>48</v>
      </c>
      <c r="K2750" s="3" t="s">
        <v>237</v>
      </c>
      <c r="L2750" s="3" t="s">
        <v>83</v>
      </c>
      <c r="M2750" t="b">
        <v>1</v>
      </c>
      <c r="N2750" s="3" t="s">
        <v>139</v>
      </c>
      <c r="O2750" s="3" t="s">
        <v>136</v>
      </c>
      <c r="P2750" s="3" t="s">
        <v>140</v>
      </c>
      <c r="Q2750" s="3" t="s">
        <v>36</v>
      </c>
      <c r="R2750" s="3" t="s">
        <v>74</v>
      </c>
      <c r="S2750" s="3"/>
      <c r="T2750" s="2"/>
      <c r="U2750" s="3" t="s">
        <v>83</v>
      </c>
      <c r="V2750" s="3"/>
      <c r="W2750" s="3" t="s">
        <v>39</v>
      </c>
      <c r="X2750" s="3" t="s">
        <v>40</v>
      </c>
      <c r="Y2750" s="3"/>
      <c r="Z2750" s="3">
        <v>4351</v>
      </c>
      <c r="AA2750" s="3" t="s">
        <v>221</v>
      </c>
    </row>
    <row r="2751" spans="1:27" x14ac:dyDescent="0.2">
      <c r="A2751" s="5">
        <v>5630</v>
      </c>
      <c r="C2751" s="3" t="s">
        <v>4690</v>
      </c>
      <c r="D2751" s="3" t="s">
        <v>4691</v>
      </c>
      <c r="E2751" s="3" t="s">
        <v>111</v>
      </c>
      <c r="F2751" s="3" t="s">
        <v>112</v>
      </c>
      <c r="G2751" s="3" t="s">
        <v>831</v>
      </c>
      <c r="H2751" s="3" t="s">
        <v>32</v>
      </c>
      <c r="I2751" s="3" t="s">
        <v>831</v>
      </c>
      <c r="J2751" s="3" t="s">
        <v>48</v>
      </c>
      <c r="K2751" s="3" t="s">
        <v>114</v>
      </c>
      <c r="L2751" s="3" t="s">
        <v>115</v>
      </c>
      <c r="M2751" t="b">
        <v>1</v>
      </c>
      <c r="N2751" s="3" t="s">
        <v>73</v>
      </c>
      <c r="O2751" s="3" t="s">
        <v>112</v>
      </c>
      <c r="P2751" s="3" t="s">
        <v>112</v>
      </c>
      <c r="Q2751" s="3" t="s">
        <v>116</v>
      </c>
      <c r="R2751" s="3" t="s">
        <v>116</v>
      </c>
      <c r="S2751" s="3"/>
      <c r="T2751" s="2"/>
      <c r="U2751" s="3" t="s">
        <v>115</v>
      </c>
      <c r="V2751" s="3"/>
      <c r="W2751" s="3" t="s">
        <v>39</v>
      </c>
      <c r="X2751" s="3" t="s">
        <v>40</v>
      </c>
      <c r="Y2751" s="3"/>
      <c r="Z2751" s="3">
        <v>4433</v>
      </c>
      <c r="AA2751" s="3" t="s">
        <v>869</v>
      </c>
    </row>
    <row r="2752" spans="1:27" x14ac:dyDescent="0.2">
      <c r="A2752" s="5">
        <v>5631</v>
      </c>
      <c r="B2752">
        <v>44887</v>
      </c>
      <c r="C2752" s="3" t="s">
        <v>4692</v>
      </c>
      <c r="D2752" s="3" t="s">
        <v>4693</v>
      </c>
      <c r="E2752" s="3" t="s">
        <v>71</v>
      </c>
      <c r="F2752" s="3" t="s">
        <v>72</v>
      </c>
      <c r="G2752" s="3" t="s">
        <v>395</v>
      </c>
      <c r="H2752" s="3" t="s">
        <v>32</v>
      </c>
      <c r="I2752" s="3" t="s">
        <v>395</v>
      </c>
      <c r="J2752" s="3" t="s">
        <v>48</v>
      </c>
      <c r="K2752" s="3" t="s">
        <v>49</v>
      </c>
      <c r="L2752" s="3" t="s">
        <v>50</v>
      </c>
      <c r="M2752" t="b">
        <v>0</v>
      </c>
      <c r="N2752" s="3" t="s">
        <v>73</v>
      </c>
      <c r="O2752" s="3" t="s">
        <v>72</v>
      </c>
      <c r="P2752" s="3" t="s">
        <v>72</v>
      </c>
      <c r="Q2752" s="3" t="s">
        <v>36</v>
      </c>
      <c r="R2752" s="3" t="s">
        <v>74</v>
      </c>
      <c r="S2752" s="3"/>
      <c r="T2752" s="2">
        <v>2001</v>
      </c>
      <c r="U2752" s="3" t="s">
        <v>50</v>
      </c>
      <c r="V2752" s="3"/>
      <c r="W2752" s="3" t="s">
        <v>39</v>
      </c>
      <c r="X2752" s="3" t="s">
        <v>40</v>
      </c>
      <c r="Y2752" s="3"/>
      <c r="Z2752" s="3">
        <v>4459</v>
      </c>
      <c r="AA2752" s="3" t="s">
        <v>316</v>
      </c>
    </row>
    <row r="2753" spans="1:27" x14ac:dyDescent="0.2">
      <c r="A2753" s="5">
        <v>5632</v>
      </c>
      <c r="C2753" s="3" t="s">
        <v>4694</v>
      </c>
      <c r="D2753" s="3" t="s">
        <v>4695</v>
      </c>
      <c r="E2753" s="3" t="s">
        <v>119</v>
      </c>
      <c r="F2753" s="3" t="s">
        <v>120</v>
      </c>
      <c r="G2753" s="3" t="s">
        <v>113</v>
      </c>
      <c r="H2753" s="3" t="s">
        <v>32</v>
      </c>
      <c r="I2753" s="3" t="s">
        <v>113</v>
      </c>
      <c r="J2753" s="3" t="s">
        <v>48</v>
      </c>
      <c r="K2753" s="3" t="s">
        <v>114</v>
      </c>
      <c r="L2753" s="3" t="s">
        <v>115</v>
      </c>
      <c r="M2753" t="b">
        <v>1</v>
      </c>
      <c r="N2753" s="3" t="s">
        <v>73</v>
      </c>
      <c r="O2753" s="3" t="s">
        <v>120</v>
      </c>
      <c r="P2753" s="3" t="s">
        <v>120</v>
      </c>
      <c r="Q2753" s="3" t="s">
        <v>36</v>
      </c>
      <c r="R2753" s="3" t="s">
        <v>74</v>
      </c>
      <c r="S2753" s="3"/>
      <c r="T2753" s="2"/>
      <c r="U2753" s="3" t="s">
        <v>115</v>
      </c>
      <c r="V2753" s="3"/>
      <c r="W2753" s="3" t="s">
        <v>39</v>
      </c>
      <c r="X2753" s="3" t="s">
        <v>40</v>
      </c>
      <c r="Y2753" s="3"/>
      <c r="Z2753" s="3">
        <v>4478</v>
      </c>
      <c r="AA2753" s="3" t="s">
        <v>316</v>
      </c>
    </row>
    <row r="2754" spans="1:27" x14ac:dyDescent="0.2">
      <c r="A2754" s="5">
        <v>5633</v>
      </c>
      <c r="C2754" s="3" t="s">
        <v>4696</v>
      </c>
      <c r="D2754" s="3" t="s">
        <v>4697</v>
      </c>
      <c r="E2754" s="3" t="s">
        <v>123</v>
      </c>
      <c r="F2754" s="3" t="s">
        <v>124</v>
      </c>
      <c r="G2754" s="3" t="s">
        <v>113</v>
      </c>
      <c r="H2754" s="3" t="s">
        <v>32</v>
      </c>
      <c r="I2754" s="3" t="s">
        <v>113</v>
      </c>
      <c r="J2754" s="3" t="s">
        <v>48</v>
      </c>
      <c r="K2754" s="3" t="s">
        <v>114</v>
      </c>
      <c r="L2754" s="3" t="s">
        <v>115</v>
      </c>
      <c r="M2754" t="b">
        <v>0</v>
      </c>
      <c r="N2754" s="3" t="s">
        <v>73</v>
      </c>
      <c r="O2754" s="3" t="s">
        <v>124</v>
      </c>
      <c r="P2754" s="3" t="s">
        <v>124</v>
      </c>
      <c r="Q2754" s="3" t="s">
        <v>36</v>
      </c>
      <c r="R2754" s="3" t="s">
        <v>74</v>
      </c>
      <c r="S2754" s="3"/>
      <c r="T2754" s="2"/>
      <c r="U2754" s="3" t="s">
        <v>115</v>
      </c>
      <c r="V2754" s="3"/>
      <c r="W2754" s="3" t="s">
        <v>39</v>
      </c>
      <c r="X2754" s="3" t="s">
        <v>40</v>
      </c>
      <c r="Y2754" s="3"/>
      <c r="Z2754" s="3">
        <v>4606</v>
      </c>
      <c r="AA2754" s="3" t="s">
        <v>221</v>
      </c>
    </row>
    <row r="2755" spans="1:27" x14ac:dyDescent="0.2">
      <c r="A2755" s="5">
        <v>5634</v>
      </c>
      <c r="C2755" s="3" t="s">
        <v>4698</v>
      </c>
      <c r="D2755" s="3" t="s">
        <v>4699</v>
      </c>
      <c r="E2755" s="3" t="s">
        <v>240</v>
      </c>
      <c r="F2755" s="3" t="s">
        <v>241</v>
      </c>
      <c r="G2755" s="3" t="s">
        <v>242</v>
      </c>
      <c r="H2755" s="3" t="s">
        <v>32</v>
      </c>
      <c r="I2755" s="3" t="s">
        <v>242</v>
      </c>
      <c r="J2755" s="3" t="s">
        <v>48</v>
      </c>
      <c r="K2755" s="3" t="s">
        <v>243</v>
      </c>
      <c r="L2755" s="3" t="s">
        <v>244</v>
      </c>
      <c r="M2755" t="b">
        <v>0</v>
      </c>
      <c r="N2755" s="3" t="s">
        <v>139</v>
      </c>
      <c r="O2755" s="3" t="s">
        <v>241</v>
      </c>
      <c r="P2755" s="3" t="s">
        <v>241</v>
      </c>
      <c r="Q2755" s="3" t="s">
        <v>36</v>
      </c>
      <c r="R2755" s="3" t="s">
        <v>54</v>
      </c>
      <c r="S2755" s="3"/>
      <c r="T2755" s="2"/>
      <c r="U2755" s="3" t="s">
        <v>244</v>
      </c>
      <c r="V2755" s="3"/>
      <c r="W2755" s="3" t="s">
        <v>39</v>
      </c>
      <c r="X2755" s="3" t="s">
        <v>40</v>
      </c>
      <c r="Y2755" s="3"/>
      <c r="Z2755" s="3">
        <v>4743</v>
      </c>
      <c r="AA2755" s="3" t="s">
        <v>221</v>
      </c>
    </row>
    <row r="2756" spans="1:27" x14ac:dyDescent="0.2">
      <c r="A2756" s="5">
        <v>5635</v>
      </c>
      <c r="C2756" s="3" t="s">
        <v>4700</v>
      </c>
      <c r="D2756" s="3" t="s">
        <v>4701</v>
      </c>
      <c r="E2756" s="3" t="s">
        <v>111</v>
      </c>
      <c r="F2756" s="3" t="s">
        <v>112</v>
      </c>
      <c r="G2756" s="3" t="s">
        <v>113</v>
      </c>
      <c r="H2756" s="3" t="s">
        <v>32</v>
      </c>
      <c r="I2756" s="3" t="s">
        <v>113</v>
      </c>
      <c r="J2756" s="3" t="s">
        <v>48</v>
      </c>
      <c r="K2756" s="3" t="s">
        <v>114</v>
      </c>
      <c r="L2756" s="3" t="s">
        <v>115</v>
      </c>
      <c r="M2756" t="b">
        <v>0</v>
      </c>
      <c r="N2756" s="3" t="s">
        <v>73</v>
      </c>
      <c r="O2756" s="3" t="s">
        <v>112</v>
      </c>
      <c r="P2756" s="3" t="s">
        <v>112</v>
      </c>
      <c r="Q2756" s="3" t="s">
        <v>116</v>
      </c>
      <c r="R2756" s="3" t="s">
        <v>116</v>
      </c>
      <c r="S2756" s="3"/>
      <c r="T2756" s="2"/>
      <c r="U2756" s="3" t="s">
        <v>115</v>
      </c>
      <c r="V2756" s="3"/>
      <c r="W2756" s="3" t="s">
        <v>39</v>
      </c>
      <c r="X2756" s="3" t="s">
        <v>40</v>
      </c>
      <c r="Y2756" s="3"/>
      <c r="Z2756" s="3">
        <v>4793</v>
      </c>
      <c r="AA2756" s="3" t="s">
        <v>221</v>
      </c>
    </row>
    <row r="2757" spans="1:27" x14ac:dyDescent="0.2">
      <c r="A2757" s="5">
        <v>5636</v>
      </c>
      <c r="C2757" s="3" t="s">
        <v>4702</v>
      </c>
      <c r="D2757" s="3" t="s">
        <v>4703</v>
      </c>
      <c r="E2757" s="3" t="s">
        <v>174</v>
      </c>
      <c r="F2757" s="3" t="s">
        <v>4204</v>
      </c>
      <c r="G2757" s="3" t="s">
        <v>274</v>
      </c>
      <c r="H2757" s="3" t="s">
        <v>32</v>
      </c>
      <c r="I2757" s="3" t="s">
        <v>274</v>
      </c>
      <c r="J2757" s="3" t="s">
        <v>81</v>
      </c>
      <c r="K2757" s="3" t="s">
        <v>275</v>
      </c>
      <c r="L2757" s="3" t="s">
        <v>95</v>
      </c>
      <c r="M2757" t="b">
        <v>0</v>
      </c>
      <c r="N2757" s="3" t="s">
        <v>84</v>
      </c>
      <c r="O2757" s="3" t="s">
        <v>4204</v>
      </c>
      <c r="P2757" s="3" t="s">
        <v>4204</v>
      </c>
      <c r="Q2757" s="3" t="s">
        <v>3732</v>
      </c>
      <c r="R2757" s="3" t="s">
        <v>3733</v>
      </c>
      <c r="S2757" s="3"/>
      <c r="T2757" s="2"/>
      <c r="U2757" s="3" t="s">
        <v>95</v>
      </c>
      <c r="V2757" s="3"/>
      <c r="W2757" s="3" t="s">
        <v>39</v>
      </c>
      <c r="X2757" s="3" t="s">
        <v>40</v>
      </c>
      <c r="Y2757" s="3"/>
      <c r="Z2757" s="3">
        <v>4832</v>
      </c>
      <c r="AA2757" s="3" t="s">
        <v>316</v>
      </c>
    </row>
    <row r="2758" spans="1:27" x14ac:dyDescent="0.2">
      <c r="A2758" s="5">
        <v>5637</v>
      </c>
      <c r="C2758" s="3" t="s">
        <v>4704</v>
      </c>
      <c r="D2758" s="3" t="s">
        <v>4705</v>
      </c>
      <c r="E2758" s="3" t="s">
        <v>119</v>
      </c>
      <c r="F2758" s="3" t="s">
        <v>120</v>
      </c>
      <c r="G2758" s="3" t="s">
        <v>113</v>
      </c>
      <c r="H2758" s="3" t="s">
        <v>32</v>
      </c>
      <c r="I2758" s="3" t="s">
        <v>113</v>
      </c>
      <c r="J2758" s="3" t="s">
        <v>48</v>
      </c>
      <c r="K2758" s="3" t="s">
        <v>114</v>
      </c>
      <c r="L2758" s="3" t="s">
        <v>115</v>
      </c>
      <c r="M2758" t="b">
        <v>0</v>
      </c>
      <c r="N2758" s="3" t="s">
        <v>73</v>
      </c>
      <c r="O2758" s="3" t="s">
        <v>120</v>
      </c>
      <c r="P2758" s="3" t="s">
        <v>120</v>
      </c>
      <c r="Q2758" s="3" t="s">
        <v>36</v>
      </c>
      <c r="R2758" s="3" t="s">
        <v>74</v>
      </c>
      <c r="S2758" s="3"/>
      <c r="T2758" s="2"/>
      <c r="U2758" s="3" t="s">
        <v>115</v>
      </c>
      <c r="V2758" s="3"/>
      <c r="W2758" s="3" t="s">
        <v>39</v>
      </c>
      <c r="X2758" s="3" t="s">
        <v>40</v>
      </c>
      <c r="Y2758" s="3"/>
      <c r="Z2758" s="3">
        <v>4964</v>
      </c>
      <c r="AA2758" s="3" t="s">
        <v>221</v>
      </c>
    </row>
    <row r="2759" spans="1:27" x14ac:dyDescent="0.2">
      <c r="A2759" s="5">
        <v>5638</v>
      </c>
      <c r="C2759" s="3" t="s">
        <v>4706</v>
      </c>
      <c r="D2759" s="3" t="s">
        <v>4707</v>
      </c>
      <c r="E2759" s="3" t="s">
        <v>174</v>
      </c>
      <c r="F2759" s="3" t="s">
        <v>3731</v>
      </c>
      <c r="G2759" s="3" t="s">
        <v>1663</v>
      </c>
      <c r="H2759" s="3" t="s">
        <v>32</v>
      </c>
      <c r="I2759" s="3" t="s">
        <v>1663</v>
      </c>
      <c r="J2759" s="3" t="s">
        <v>48</v>
      </c>
      <c r="K2759" s="3" t="s">
        <v>1664</v>
      </c>
      <c r="L2759" s="3" t="s">
        <v>95</v>
      </c>
      <c r="M2759" t="b">
        <v>1</v>
      </c>
      <c r="N2759" s="3" t="s">
        <v>84</v>
      </c>
      <c r="O2759" s="3" t="s">
        <v>3731</v>
      </c>
      <c r="P2759" s="3" t="s">
        <v>3731</v>
      </c>
      <c r="Q2759" s="3" t="s">
        <v>3732</v>
      </c>
      <c r="R2759" s="3" t="s">
        <v>3733</v>
      </c>
      <c r="S2759" s="3"/>
      <c r="T2759" s="2"/>
      <c r="U2759" s="3" t="s">
        <v>95</v>
      </c>
      <c r="V2759" s="3"/>
      <c r="W2759" s="3" t="s">
        <v>39</v>
      </c>
      <c r="X2759" s="3" t="s">
        <v>40</v>
      </c>
      <c r="Y2759" s="3"/>
      <c r="Z2759" s="3">
        <v>5000</v>
      </c>
      <c r="AA2759" s="3" t="s">
        <v>316</v>
      </c>
    </row>
    <row r="2760" spans="1:27" x14ac:dyDescent="0.2">
      <c r="A2760" s="5">
        <v>5639</v>
      </c>
      <c r="C2760" s="3" t="s">
        <v>4708</v>
      </c>
      <c r="D2760" s="3" t="s">
        <v>4709</v>
      </c>
      <c r="E2760" s="3" t="s">
        <v>174</v>
      </c>
      <c r="F2760" s="3" t="s">
        <v>3731</v>
      </c>
      <c r="G2760" s="3" t="s">
        <v>1663</v>
      </c>
      <c r="H2760" s="3" t="s">
        <v>32</v>
      </c>
      <c r="I2760" s="3" t="s">
        <v>1663</v>
      </c>
      <c r="J2760" s="3" t="s">
        <v>48</v>
      </c>
      <c r="K2760" s="3" t="s">
        <v>1664</v>
      </c>
      <c r="L2760" s="3" t="s">
        <v>95</v>
      </c>
      <c r="M2760" t="b">
        <v>1</v>
      </c>
      <c r="N2760" s="3" t="s">
        <v>84</v>
      </c>
      <c r="O2760" s="3" t="s">
        <v>3731</v>
      </c>
      <c r="P2760" s="3" t="s">
        <v>3731</v>
      </c>
      <c r="Q2760" s="3" t="s">
        <v>3732</v>
      </c>
      <c r="R2760" s="3" t="s">
        <v>3733</v>
      </c>
      <c r="S2760" s="3"/>
      <c r="T2760" s="2"/>
      <c r="U2760" s="3" t="s">
        <v>95</v>
      </c>
      <c r="V2760" s="3"/>
      <c r="W2760" s="3" t="s">
        <v>39</v>
      </c>
      <c r="X2760" s="3" t="s">
        <v>40</v>
      </c>
      <c r="Y2760" s="3"/>
      <c r="Z2760" s="3">
        <v>6112</v>
      </c>
      <c r="AA2760" s="3" t="s">
        <v>316</v>
      </c>
    </row>
    <row r="2761" spans="1:27" x14ac:dyDescent="0.2">
      <c r="A2761" s="5">
        <v>5640</v>
      </c>
      <c r="C2761" s="3" t="s">
        <v>4710</v>
      </c>
      <c r="D2761" s="3" t="s">
        <v>4711</v>
      </c>
      <c r="E2761" s="3" t="s">
        <v>174</v>
      </c>
      <c r="F2761" s="3" t="s">
        <v>3731</v>
      </c>
      <c r="G2761" s="3" t="s">
        <v>1663</v>
      </c>
      <c r="H2761" s="3" t="s">
        <v>32</v>
      </c>
      <c r="I2761" s="3" t="s">
        <v>1663</v>
      </c>
      <c r="J2761" s="3" t="s">
        <v>48</v>
      </c>
      <c r="K2761" s="3" t="s">
        <v>1664</v>
      </c>
      <c r="L2761" s="3" t="s">
        <v>95</v>
      </c>
      <c r="M2761" t="b">
        <v>1</v>
      </c>
      <c r="N2761" s="3" t="s">
        <v>84</v>
      </c>
      <c r="O2761" s="3" t="s">
        <v>3731</v>
      </c>
      <c r="P2761" s="3" t="s">
        <v>3731</v>
      </c>
      <c r="Q2761" s="3" t="s">
        <v>3732</v>
      </c>
      <c r="R2761" s="3" t="s">
        <v>3733</v>
      </c>
      <c r="S2761" s="3"/>
      <c r="T2761" s="2"/>
      <c r="U2761" s="3" t="s">
        <v>95</v>
      </c>
      <c r="V2761" s="3"/>
      <c r="W2761" s="3" t="s">
        <v>39</v>
      </c>
      <c r="X2761" s="3" t="s">
        <v>40</v>
      </c>
      <c r="Y2761" s="3"/>
      <c r="Z2761" s="3">
        <v>6125</v>
      </c>
      <c r="AA2761" s="3" t="s">
        <v>316</v>
      </c>
    </row>
    <row r="2762" spans="1:27" x14ac:dyDescent="0.2">
      <c r="A2762" s="5">
        <v>5641</v>
      </c>
      <c r="C2762" s="3" t="s">
        <v>4712</v>
      </c>
      <c r="D2762" s="3" t="s">
        <v>4713</v>
      </c>
      <c r="E2762" s="3" t="s">
        <v>174</v>
      </c>
      <c r="F2762" s="3" t="s">
        <v>3731</v>
      </c>
      <c r="G2762" s="3" t="s">
        <v>1663</v>
      </c>
      <c r="H2762" s="3" t="s">
        <v>32</v>
      </c>
      <c r="I2762" s="3" t="s">
        <v>1663</v>
      </c>
      <c r="J2762" s="3" t="s">
        <v>48</v>
      </c>
      <c r="K2762" s="3" t="s">
        <v>1664</v>
      </c>
      <c r="L2762" s="3" t="s">
        <v>95</v>
      </c>
      <c r="M2762" t="b">
        <v>1</v>
      </c>
      <c r="N2762" s="3" t="s">
        <v>84</v>
      </c>
      <c r="O2762" s="3" t="s">
        <v>3731</v>
      </c>
      <c r="P2762" s="3" t="s">
        <v>3731</v>
      </c>
      <c r="Q2762" s="3" t="s">
        <v>3732</v>
      </c>
      <c r="R2762" s="3" t="s">
        <v>3733</v>
      </c>
      <c r="S2762" s="3"/>
      <c r="T2762" s="2"/>
      <c r="U2762" s="3" t="s">
        <v>95</v>
      </c>
      <c r="V2762" s="3"/>
      <c r="W2762" s="3" t="s">
        <v>39</v>
      </c>
      <c r="X2762" s="3" t="s">
        <v>40</v>
      </c>
      <c r="Y2762" s="3"/>
      <c r="Z2762" s="3">
        <v>5004</v>
      </c>
      <c r="AA2762" s="3" t="s">
        <v>316</v>
      </c>
    </row>
    <row r="2763" spans="1:27" x14ac:dyDescent="0.2">
      <c r="A2763" s="5">
        <v>5643</v>
      </c>
      <c r="C2763" s="3" t="s">
        <v>4714</v>
      </c>
      <c r="D2763" s="3" t="s">
        <v>4715</v>
      </c>
      <c r="E2763" s="3" t="s">
        <v>123</v>
      </c>
      <c r="F2763" s="3" t="s">
        <v>124</v>
      </c>
      <c r="G2763" s="3" t="s">
        <v>113</v>
      </c>
      <c r="H2763" s="3" t="s">
        <v>32</v>
      </c>
      <c r="I2763" s="3" t="s">
        <v>113</v>
      </c>
      <c r="J2763" s="3" t="s">
        <v>48</v>
      </c>
      <c r="K2763" s="3" t="s">
        <v>114</v>
      </c>
      <c r="L2763" s="3" t="s">
        <v>115</v>
      </c>
      <c r="M2763" t="b">
        <v>0</v>
      </c>
      <c r="N2763" s="3" t="s">
        <v>73</v>
      </c>
      <c r="O2763" s="3" t="s">
        <v>124</v>
      </c>
      <c r="P2763" s="3" t="s">
        <v>124</v>
      </c>
      <c r="Q2763" s="3" t="s">
        <v>36</v>
      </c>
      <c r="R2763" s="3" t="s">
        <v>74</v>
      </c>
      <c r="S2763" s="3"/>
      <c r="T2763" s="2"/>
      <c r="U2763" s="3" t="s">
        <v>115</v>
      </c>
      <c r="V2763" s="3"/>
      <c r="W2763" s="3" t="s">
        <v>39</v>
      </c>
      <c r="X2763" s="3" t="s">
        <v>40</v>
      </c>
      <c r="Y2763" s="3"/>
      <c r="Z2763" s="3">
        <v>5025</v>
      </c>
      <c r="AA2763" s="3" t="s">
        <v>221</v>
      </c>
    </row>
    <row r="2764" spans="1:27" x14ac:dyDescent="0.2">
      <c r="A2764" s="5">
        <v>5644</v>
      </c>
      <c r="C2764" s="3" t="s">
        <v>4716</v>
      </c>
      <c r="D2764" s="3" t="s">
        <v>4717</v>
      </c>
      <c r="E2764" s="3" t="s">
        <v>147</v>
      </c>
      <c r="F2764" s="3" t="s">
        <v>234</v>
      </c>
      <c r="G2764" s="3" t="s">
        <v>586</v>
      </c>
      <c r="H2764" s="3" t="s">
        <v>32</v>
      </c>
      <c r="I2764" s="3" t="s">
        <v>586</v>
      </c>
      <c r="J2764" s="3" t="s">
        <v>48</v>
      </c>
      <c r="K2764" s="3" t="s">
        <v>587</v>
      </c>
      <c r="L2764" s="3" t="s">
        <v>83</v>
      </c>
      <c r="M2764" t="b">
        <v>1</v>
      </c>
      <c r="N2764" s="3" t="s">
        <v>139</v>
      </c>
      <c r="O2764" s="3" t="s">
        <v>234</v>
      </c>
      <c r="P2764" s="3" t="s">
        <v>234</v>
      </c>
      <c r="Q2764" s="3" t="s">
        <v>116</v>
      </c>
      <c r="R2764" s="3" t="s">
        <v>116</v>
      </c>
      <c r="S2764" s="3"/>
      <c r="T2764" s="2"/>
      <c r="U2764" s="3" t="s">
        <v>83</v>
      </c>
      <c r="V2764" s="3"/>
      <c r="W2764" s="3" t="s">
        <v>39</v>
      </c>
      <c r="X2764" s="3" t="s">
        <v>40</v>
      </c>
      <c r="Y2764" s="3"/>
      <c r="Z2764" s="3">
        <v>5033</v>
      </c>
      <c r="AA2764" s="3" t="s">
        <v>1182</v>
      </c>
    </row>
    <row r="2765" spans="1:27" x14ac:dyDescent="0.2">
      <c r="A2765" s="5">
        <v>5645</v>
      </c>
      <c r="C2765" s="3" t="s">
        <v>4718</v>
      </c>
      <c r="D2765" s="3" t="s">
        <v>4719</v>
      </c>
      <c r="E2765" s="3" t="s">
        <v>147</v>
      </c>
      <c r="F2765" s="3" t="s">
        <v>234</v>
      </c>
      <c r="G2765" s="3" t="s">
        <v>235</v>
      </c>
      <c r="H2765" s="3" t="s">
        <v>32</v>
      </c>
      <c r="I2765" s="3" t="s">
        <v>235</v>
      </c>
      <c r="J2765" s="3" t="s">
        <v>48</v>
      </c>
      <c r="K2765" s="3" t="s">
        <v>237</v>
      </c>
      <c r="L2765" s="3" t="s">
        <v>83</v>
      </c>
      <c r="M2765" t="b">
        <v>1</v>
      </c>
      <c r="N2765" s="3" t="s">
        <v>139</v>
      </c>
      <c r="O2765" s="3" t="s">
        <v>234</v>
      </c>
      <c r="P2765" s="3" t="s">
        <v>234</v>
      </c>
      <c r="Q2765" s="3" t="s">
        <v>116</v>
      </c>
      <c r="R2765" s="3" t="s">
        <v>116</v>
      </c>
      <c r="S2765" s="3"/>
      <c r="T2765" s="2"/>
      <c r="U2765" s="3" t="s">
        <v>83</v>
      </c>
      <c r="V2765" s="3"/>
      <c r="W2765" s="3" t="s">
        <v>39</v>
      </c>
      <c r="X2765" s="3" t="s">
        <v>40</v>
      </c>
      <c r="Y2765" s="3"/>
      <c r="Z2765" s="3">
        <v>5038</v>
      </c>
      <c r="AA2765" s="3" t="s">
        <v>3685</v>
      </c>
    </row>
    <row r="2766" spans="1:27" x14ac:dyDescent="0.2">
      <c r="A2766" s="5">
        <v>5646</v>
      </c>
      <c r="B2766">
        <v>44864</v>
      </c>
      <c r="C2766" s="3" t="s">
        <v>4720</v>
      </c>
      <c r="D2766" s="3" t="s">
        <v>4721</v>
      </c>
      <c r="E2766" s="3" t="s">
        <v>91</v>
      </c>
      <c r="F2766" s="3" t="s">
        <v>92</v>
      </c>
      <c r="G2766" s="3" t="s">
        <v>100</v>
      </c>
      <c r="H2766" s="3" t="s">
        <v>32</v>
      </c>
      <c r="I2766" s="3" t="s">
        <v>100</v>
      </c>
      <c r="J2766" s="3" t="s">
        <v>48</v>
      </c>
      <c r="K2766" s="3" t="s">
        <v>101</v>
      </c>
      <c r="L2766" s="3" t="s">
        <v>95</v>
      </c>
      <c r="M2766" t="b">
        <v>0</v>
      </c>
      <c r="N2766" s="3" t="s">
        <v>84</v>
      </c>
      <c r="O2766" s="3" t="s">
        <v>92</v>
      </c>
      <c r="P2766" s="3" t="s">
        <v>92</v>
      </c>
      <c r="Q2766" s="3" t="s">
        <v>36</v>
      </c>
      <c r="R2766" s="3" t="s">
        <v>74</v>
      </c>
      <c r="S2766" s="3"/>
      <c r="T2766" s="2">
        <v>4024</v>
      </c>
      <c r="U2766" s="3" t="s">
        <v>95</v>
      </c>
      <c r="V2766" s="3"/>
      <c r="W2766" s="3" t="s">
        <v>39</v>
      </c>
      <c r="X2766" s="3" t="s">
        <v>40</v>
      </c>
      <c r="Y2766" s="3"/>
      <c r="Z2766" s="3">
        <v>5040</v>
      </c>
      <c r="AA2766" s="3" t="s">
        <v>986</v>
      </c>
    </row>
    <row r="2767" spans="1:27" x14ac:dyDescent="0.2">
      <c r="A2767" s="5">
        <v>5647</v>
      </c>
      <c r="B2767">
        <v>44596</v>
      </c>
      <c r="C2767" s="3" t="s">
        <v>4722</v>
      </c>
      <c r="D2767" s="3" t="s">
        <v>4723</v>
      </c>
      <c r="E2767" s="3" t="s">
        <v>71</v>
      </c>
      <c r="F2767" s="3" t="s">
        <v>72</v>
      </c>
      <c r="G2767" s="3" t="s">
        <v>47</v>
      </c>
      <c r="H2767" s="3" t="s">
        <v>32</v>
      </c>
      <c r="I2767" s="3" t="s">
        <v>47</v>
      </c>
      <c r="J2767" s="3" t="s">
        <v>48</v>
      </c>
      <c r="K2767" s="3" t="s">
        <v>49</v>
      </c>
      <c r="L2767" s="3" t="s">
        <v>50</v>
      </c>
      <c r="M2767" t="b">
        <v>0</v>
      </c>
      <c r="N2767" s="3" t="s">
        <v>73</v>
      </c>
      <c r="O2767" s="3" t="s">
        <v>72</v>
      </c>
      <c r="P2767" s="3" t="s">
        <v>72</v>
      </c>
      <c r="Q2767" s="3" t="s">
        <v>36</v>
      </c>
      <c r="R2767" s="3" t="s">
        <v>74</v>
      </c>
      <c r="S2767" s="3"/>
      <c r="T2767" s="2">
        <v>2000</v>
      </c>
      <c r="U2767" s="3" t="s">
        <v>50</v>
      </c>
      <c r="V2767" s="3"/>
      <c r="W2767" s="3" t="s">
        <v>39</v>
      </c>
      <c r="X2767" s="3" t="s">
        <v>40</v>
      </c>
      <c r="Y2767" s="3"/>
      <c r="Z2767" s="3">
        <v>5050</v>
      </c>
      <c r="AA2767" s="3" t="s">
        <v>221</v>
      </c>
    </row>
    <row r="2768" spans="1:27" x14ac:dyDescent="0.2">
      <c r="A2768" s="5">
        <v>5648</v>
      </c>
      <c r="C2768" s="3"/>
      <c r="D2768" s="3" t="s">
        <v>4724</v>
      </c>
      <c r="E2768" s="3" t="s">
        <v>123</v>
      </c>
      <c r="F2768" s="3" t="s">
        <v>124</v>
      </c>
      <c r="G2768" s="3" t="s">
        <v>113</v>
      </c>
      <c r="H2768" s="3" t="s">
        <v>32</v>
      </c>
      <c r="I2768" s="3" t="s">
        <v>113</v>
      </c>
      <c r="J2768" s="3" t="s">
        <v>48</v>
      </c>
      <c r="K2768" s="3" t="s">
        <v>114</v>
      </c>
      <c r="L2768" s="3" t="s">
        <v>115</v>
      </c>
      <c r="M2768" t="b">
        <v>1</v>
      </c>
      <c r="N2768" s="3" t="s">
        <v>73</v>
      </c>
      <c r="O2768" s="3" t="s">
        <v>124</v>
      </c>
      <c r="P2768" s="3" t="s">
        <v>124</v>
      </c>
      <c r="Q2768" s="3" t="s">
        <v>36</v>
      </c>
      <c r="R2768" s="3" t="s">
        <v>74</v>
      </c>
      <c r="S2768" s="3"/>
      <c r="T2768" s="2"/>
      <c r="U2768" s="3" t="s">
        <v>115</v>
      </c>
      <c r="V2768" s="3"/>
      <c r="W2768" s="3" t="s">
        <v>39</v>
      </c>
      <c r="X2768" s="3" t="s">
        <v>40</v>
      </c>
      <c r="Y2768" s="3"/>
      <c r="Z2768" s="3">
        <v>5107</v>
      </c>
      <c r="AA2768" s="3" t="s">
        <v>221</v>
      </c>
    </row>
    <row r="2769" spans="1:27" x14ac:dyDescent="0.2">
      <c r="A2769" s="5">
        <v>5649</v>
      </c>
      <c r="C2769" s="3" t="s">
        <v>4725</v>
      </c>
      <c r="D2769" s="3" t="s">
        <v>4726</v>
      </c>
      <c r="E2769" s="3" t="s">
        <v>123</v>
      </c>
      <c r="F2769" s="3" t="s">
        <v>124</v>
      </c>
      <c r="G2769" s="3" t="s">
        <v>113</v>
      </c>
      <c r="H2769" s="3" t="s">
        <v>32</v>
      </c>
      <c r="I2769" s="3" t="s">
        <v>113</v>
      </c>
      <c r="J2769" s="3" t="s">
        <v>48</v>
      </c>
      <c r="K2769" s="3" t="s">
        <v>114</v>
      </c>
      <c r="L2769" s="3" t="s">
        <v>115</v>
      </c>
      <c r="M2769" t="b">
        <v>0</v>
      </c>
      <c r="N2769" s="3" t="s">
        <v>73</v>
      </c>
      <c r="O2769" s="3" t="s">
        <v>124</v>
      </c>
      <c r="P2769" s="3" t="s">
        <v>124</v>
      </c>
      <c r="Q2769" s="3" t="s">
        <v>36</v>
      </c>
      <c r="R2769" s="3" t="s">
        <v>74</v>
      </c>
      <c r="S2769" s="3"/>
      <c r="T2769" s="2"/>
      <c r="U2769" s="3" t="s">
        <v>115</v>
      </c>
      <c r="V2769" s="3"/>
      <c r="W2769" s="3" t="s">
        <v>39</v>
      </c>
      <c r="X2769" s="3" t="s">
        <v>40</v>
      </c>
      <c r="Y2769" s="3"/>
      <c r="Z2769" s="3">
        <v>5113</v>
      </c>
      <c r="AA2769" s="3" t="s">
        <v>316</v>
      </c>
    </row>
    <row r="2770" spans="1:27" x14ac:dyDescent="0.2">
      <c r="A2770" s="5">
        <v>5650</v>
      </c>
      <c r="C2770" s="3" t="s">
        <v>4727</v>
      </c>
      <c r="D2770" s="3" t="s">
        <v>4728</v>
      </c>
      <c r="E2770" s="3" t="s">
        <v>123</v>
      </c>
      <c r="F2770" s="3" t="s">
        <v>124</v>
      </c>
      <c r="G2770" s="3" t="s">
        <v>113</v>
      </c>
      <c r="H2770" s="3" t="s">
        <v>32</v>
      </c>
      <c r="I2770" s="3" t="s">
        <v>113</v>
      </c>
      <c r="J2770" s="3" t="s">
        <v>48</v>
      </c>
      <c r="K2770" s="3" t="s">
        <v>114</v>
      </c>
      <c r="L2770" s="3" t="s">
        <v>115</v>
      </c>
      <c r="M2770" t="b">
        <v>0</v>
      </c>
      <c r="N2770" s="3" t="s">
        <v>73</v>
      </c>
      <c r="O2770" s="3" t="s">
        <v>124</v>
      </c>
      <c r="P2770" s="3" t="s">
        <v>124</v>
      </c>
      <c r="Q2770" s="3" t="s">
        <v>36</v>
      </c>
      <c r="R2770" s="3" t="s">
        <v>74</v>
      </c>
      <c r="S2770" s="3"/>
      <c r="T2770" s="2"/>
      <c r="U2770" s="3" t="s">
        <v>115</v>
      </c>
      <c r="V2770" s="3"/>
      <c r="W2770" s="3" t="s">
        <v>39</v>
      </c>
      <c r="X2770" s="3" t="s">
        <v>40</v>
      </c>
      <c r="Y2770" s="3"/>
      <c r="Z2770" s="3">
        <v>5120</v>
      </c>
      <c r="AA2770" s="3" t="s">
        <v>221</v>
      </c>
    </row>
    <row r="2771" spans="1:27" x14ac:dyDescent="0.2">
      <c r="A2771" s="5">
        <v>5651</v>
      </c>
      <c r="C2771" s="3" t="s">
        <v>4729</v>
      </c>
      <c r="D2771" s="3" t="s">
        <v>4730</v>
      </c>
      <c r="E2771" s="3" t="s">
        <v>123</v>
      </c>
      <c r="F2771" s="3" t="s">
        <v>124</v>
      </c>
      <c r="G2771" s="3" t="s">
        <v>113</v>
      </c>
      <c r="H2771" s="3" t="s">
        <v>32</v>
      </c>
      <c r="I2771" s="3" t="s">
        <v>113</v>
      </c>
      <c r="J2771" s="3" t="s">
        <v>48</v>
      </c>
      <c r="K2771" s="3" t="s">
        <v>114</v>
      </c>
      <c r="L2771" s="3" t="s">
        <v>115</v>
      </c>
      <c r="M2771" t="b">
        <v>0</v>
      </c>
      <c r="N2771" s="3" t="s">
        <v>73</v>
      </c>
      <c r="O2771" s="3" t="s">
        <v>124</v>
      </c>
      <c r="P2771" s="3" t="s">
        <v>124</v>
      </c>
      <c r="Q2771" s="3" t="s">
        <v>36</v>
      </c>
      <c r="R2771" s="3" t="s">
        <v>74</v>
      </c>
      <c r="S2771" s="3"/>
      <c r="T2771" s="2"/>
      <c r="U2771" s="3" t="s">
        <v>115</v>
      </c>
      <c r="V2771" s="3"/>
      <c r="W2771" s="3" t="s">
        <v>39</v>
      </c>
      <c r="X2771" s="3" t="s">
        <v>40</v>
      </c>
      <c r="Y2771" s="3"/>
      <c r="Z2771" s="3">
        <v>5122</v>
      </c>
      <c r="AA2771" s="3" t="s">
        <v>221</v>
      </c>
    </row>
    <row r="2772" spans="1:27" x14ac:dyDescent="0.2">
      <c r="A2772" s="5">
        <v>5652</v>
      </c>
      <c r="C2772" s="3" t="s">
        <v>4731</v>
      </c>
      <c r="D2772" s="3" t="s">
        <v>4732</v>
      </c>
      <c r="E2772" s="3" t="s">
        <v>123</v>
      </c>
      <c r="F2772" s="3" t="s">
        <v>124</v>
      </c>
      <c r="G2772" s="3" t="s">
        <v>113</v>
      </c>
      <c r="H2772" s="3" t="s">
        <v>32</v>
      </c>
      <c r="I2772" s="3" t="s">
        <v>113</v>
      </c>
      <c r="J2772" s="3" t="s">
        <v>48</v>
      </c>
      <c r="K2772" s="3" t="s">
        <v>114</v>
      </c>
      <c r="L2772" s="3" t="s">
        <v>115</v>
      </c>
      <c r="M2772" t="b">
        <v>1</v>
      </c>
      <c r="N2772" s="3" t="s">
        <v>73</v>
      </c>
      <c r="O2772" s="3" t="s">
        <v>124</v>
      </c>
      <c r="P2772" s="3" t="s">
        <v>124</v>
      </c>
      <c r="Q2772" s="3" t="s">
        <v>36</v>
      </c>
      <c r="R2772" s="3" t="s">
        <v>74</v>
      </c>
      <c r="S2772" s="3"/>
      <c r="T2772" s="2"/>
      <c r="U2772" s="3" t="s">
        <v>115</v>
      </c>
      <c r="V2772" s="3"/>
      <c r="W2772" s="3" t="s">
        <v>39</v>
      </c>
      <c r="X2772" s="3" t="s">
        <v>40</v>
      </c>
      <c r="Y2772" s="3"/>
      <c r="Z2772" s="3">
        <v>5124</v>
      </c>
      <c r="AA2772" s="3" t="s">
        <v>316</v>
      </c>
    </row>
    <row r="2773" spans="1:27" x14ac:dyDescent="0.2">
      <c r="A2773" s="5">
        <v>5653</v>
      </c>
      <c r="C2773" s="3" t="s">
        <v>4733</v>
      </c>
      <c r="D2773" s="3" t="s">
        <v>4734</v>
      </c>
      <c r="E2773" s="3" t="s">
        <v>346</v>
      </c>
      <c r="F2773" s="3" t="s">
        <v>1325</v>
      </c>
      <c r="G2773" s="3" t="s">
        <v>113</v>
      </c>
      <c r="H2773" s="3" t="s">
        <v>32</v>
      </c>
      <c r="I2773" s="3" t="s">
        <v>113</v>
      </c>
      <c r="J2773" s="3" t="s">
        <v>48</v>
      </c>
      <c r="K2773" s="3" t="s">
        <v>114</v>
      </c>
      <c r="L2773" s="3" t="s">
        <v>115</v>
      </c>
      <c r="M2773" t="b">
        <v>0</v>
      </c>
      <c r="N2773" s="3" t="s">
        <v>84</v>
      </c>
      <c r="O2773" s="3" t="s">
        <v>1325</v>
      </c>
      <c r="P2773" s="3" t="s">
        <v>1325</v>
      </c>
      <c r="Q2773" s="3" t="s">
        <v>1326</v>
      </c>
      <c r="R2773" s="3" t="s">
        <v>1327</v>
      </c>
      <c r="S2773" s="3"/>
      <c r="T2773" s="2"/>
      <c r="U2773" s="3" t="s">
        <v>115</v>
      </c>
      <c r="V2773" s="3"/>
      <c r="W2773" s="3" t="s">
        <v>39</v>
      </c>
      <c r="X2773" s="3" t="s">
        <v>40</v>
      </c>
      <c r="Y2773" s="3"/>
      <c r="Z2773" s="3">
        <v>5129</v>
      </c>
      <c r="AA2773" s="3" t="s">
        <v>316</v>
      </c>
    </row>
    <row r="2774" spans="1:27" x14ac:dyDescent="0.2">
      <c r="A2774" s="5">
        <v>5654</v>
      </c>
      <c r="B2774">
        <v>44210</v>
      </c>
      <c r="C2774" s="3" t="s">
        <v>4735</v>
      </c>
      <c r="D2774" s="3" t="s">
        <v>4736</v>
      </c>
      <c r="E2774" s="3" t="s">
        <v>123</v>
      </c>
      <c r="F2774" s="3" t="s">
        <v>136</v>
      </c>
      <c r="G2774" s="3" t="s">
        <v>586</v>
      </c>
      <c r="H2774" s="3" t="s">
        <v>32</v>
      </c>
      <c r="I2774" s="3" t="s">
        <v>586</v>
      </c>
      <c r="J2774" s="3" t="s">
        <v>48</v>
      </c>
      <c r="K2774" s="3" t="s">
        <v>587</v>
      </c>
      <c r="L2774" s="3" t="s">
        <v>83</v>
      </c>
      <c r="M2774" t="b">
        <v>1</v>
      </c>
      <c r="N2774" s="3" t="s">
        <v>139</v>
      </c>
      <c r="O2774" s="3" t="s">
        <v>136</v>
      </c>
      <c r="P2774" s="3" t="s">
        <v>140</v>
      </c>
      <c r="Q2774" s="3" t="s">
        <v>36</v>
      </c>
      <c r="R2774" s="3" t="s">
        <v>74</v>
      </c>
      <c r="S2774" s="3"/>
      <c r="T2774" s="2">
        <v>6023</v>
      </c>
      <c r="U2774" s="3" t="s">
        <v>83</v>
      </c>
      <c r="V2774" s="3"/>
      <c r="W2774" s="3" t="s">
        <v>39</v>
      </c>
      <c r="X2774" s="3" t="s">
        <v>40</v>
      </c>
      <c r="Y2774" s="3"/>
      <c r="Z2774" s="3">
        <v>5135</v>
      </c>
      <c r="AA2774" s="3" t="s">
        <v>316</v>
      </c>
    </row>
    <row r="2775" spans="1:27" x14ac:dyDescent="0.2">
      <c r="A2775" s="5">
        <v>5655</v>
      </c>
      <c r="C2775" s="3"/>
      <c r="D2775" s="3" t="s">
        <v>4737</v>
      </c>
      <c r="E2775" s="3" t="s">
        <v>91</v>
      </c>
      <c r="F2775" s="3" t="s">
        <v>92</v>
      </c>
      <c r="G2775" s="3" t="s">
        <v>93</v>
      </c>
      <c r="H2775" s="3" t="s">
        <v>32</v>
      </c>
      <c r="I2775" s="3" t="s">
        <v>93</v>
      </c>
      <c r="J2775" s="3" t="s">
        <v>48</v>
      </c>
      <c r="K2775" s="3" t="s">
        <v>94</v>
      </c>
      <c r="L2775" s="3" t="s">
        <v>95</v>
      </c>
      <c r="M2775" t="b">
        <v>1</v>
      </c>
      <c r="N2775" s="3" t="s">
        <v>84</v>
      </c>
      <c r="O2775" s="3" t="s">
        <v>92</v>
      </c>
      <c r="P2775" s="3" t="s">
        <v>92</v>
      </c>
      <c r="Q2775" s="3" t="s">
        <v>36</v>
      </c>
      <c r="R2775" s="3" t="s">
        <v>74</v>
      </c>
      <c r="S2775" s="3"/>
      <c r="T2775" s="2"/>
      <c r="U2775" s="3" t="s">
        <v>95</v>
      </c>
      <c r="V2775" s="3"/>
      <c r="W2775" s="3" t="s">
        <v>39</v>
      </c>
      <c r="X2775" s="3" t="s">
        <v>40</v>
      </c>
      <c r="Y2775" s="3"/>
      <c r="Z2775" s="3"/>
      <c r="AA2775" s="3" t="s">
        <v>41</v>
      </c>
    </row>
    <row r="2776" spans="1:27" x14ac:dyDescent="0.2">
      <c r="A2776" s="5">
        <v>5656</v>
      </c>
      <c r="C2776" s="3"/>
      <c r="D2776" s="3" t="s">
        <v>4738</v>
      </c>
      <c r="E2776" s="3" t="s">
        <v>346</v>
      </c>
      <c r="F2776" s="3" t="s">
        <v>347</v>
      </c>
      <c r="G2776" s="3" t="s">
        <v>31</v>
      </c>
      <c r="H2776" s="3" t="s">
        <v>32</v>
      </c>
      <c r="I2776" s="3" t="s">
        <v>31</v>
      </c>
      <c r="J2776" s="3" t="s">
        <v>31</v>
      </c>
      <c r="K2776" s="3" t="s">
        <v>34</v>
      </c>
      <c r="L2776" s="3" t="s">
        <v>31</v>
      </c>
      <c r="M2776" t="b">
        <v>1</v>
      </c>
      <c r="N2776" s="3" t="s">
        <v>84</v>
      </c>
      <c r="O2776" s="3" t="s">
        <v>347</v>
      </c>
      <c r="P2776" s="3" t="s">
        <v>347</v>
      </c>
      <c r="Q2776" s="3" t="s">
        <v>116</v>
      </c>
      <c r="R2776" s="3" t="s">
        <v>149</v>
      </c>
      <c r="S2776" s="3"/>
      <c r="T2776" s="2"/>
      <c r="U2776" s="3" t="s">
        <v>31</v>
      </c>
      <c r="V2776" s="3"/>
      <c r="W2776" s="3" t="s">
        <v>39</v>
      </c>
      <c r="X2776" s="3" t="s">
        <v>40</v>
      </c>
      <c r="Y2776" s="3"/>
      <c r="Z2776" s="3"/>
      <c r="AA2776" s="3" t="s">
        <v>41</v>
      </c>
    </row>
    <row r="2777" spans="1:27" x14ac:dyDescent="0.2">
      <c r="A2777" s="5">
        <v>5657</v>
      </c>
      <c r="C2777" s="3" t="s">
        <v>4739</v>
      </c>
      <c r="D2777" s="3" t="s">
        <v>4740</v>
      </c>
      <c r="E2777" s="3" t="s">
        <v>346</v>
      </c>
      <c r="F2777" s="3" t="s">
        <v>347</v>
      </c>
      <c r="G2777" s="3" t="s">
        <v>31</v>
      </c>
      <c r="H2777" s="3" t="s">
        <v>32</v>
      </c>
      <c r="I2777" s="3" t="s">
        <v>31</v>
      </c>
      <c r="J2777" s="3" t="s">
        <v>31</v>
      </c>
      <c r="K2777" s="3" t="s">
        <v>34</v>
      </c>
      <c r="L2777" s="3" t="s">
        <v>31</v>
      </c>
      <c r="M2777" t="b">
        <v>0</v>
      </c>
      <c r="N2777" s="3" t="s">
        <v>84</v>
      </c>
      <c r="O2777" s="3" t="s">
        <v>347</v>
      </c>
      <c r="P2777" s="3" t="s">
        <v>347</v>
      </c>
      <c r="Q2777" s="3" t="s">
        <v>116</v>
      </c>
      <c r="R2777" s="3" t="s">
        <v>149</v>
      </c>
      <c r="S2777" s="3" t="s">
        <v>3501</v>
      </c>
      <c r="T2777" s="2"/>
      <c r="U2777" s="3" t="s">
        <v>31</v>
      </c>
      <c r="V2777" s="3"/>
      <c r="W2777" s="3" t="s">
        <v>39</v>
      </c>
      <c r="X2777" s="3" t="s">
        <v>40</v>
      </c>
      <c r="Y2777" s="3"/>
      <c r="Z2777" s="3">
        <v>5223</v>
      </c>
      <c r="AA2777" s="3" t="s">
        <v>41</v>
      </c>
    </row>
    <row r="2778" spans="1:27" x14ac:dyDescent="0.2">
      <c r="A2778" s="5">
        <v>5658</v>
      </c>
      <c r="C2778" s="3" t="s">
        <v>4741</v>
      </c>
      <c r="D2778" s="3" t="s">
        <v>4742</v>
      </c>
      <c r="E2778" s="3" t="s">
        <v>66</v>
      </c>
      <c r="F2778" s="3" t="s">
        <v>67</v>
      </c>
      <c r="G2778" s="3" t="s">
        <v>93</v>
      </c>
      <c r="H2778" s="3" t="s">
        <v>32</v>
      </c>
      <c r="I2778" s="3" t="s">
        <v>93</v>
      </c>
      <c r="J2778" s="3" t="s">
        <v>48</v>
      </c>
      <c r="K2778" s="3" t="s">
        <v>94</v>
      </c>
      <c r="L2778" s="3" t="s">
        <v>95</v>
      </c>
      <c r="M2778" t="b">
        <v>0</v>
      </c>
      <c r="N2778" s="3" t="s">
        <v>35</v>
      </c>
      <c r="O2778" s="3" t="s">
        <v>67</v>
      </c>
      <c r="P2778" s="3" t="s">
        <v>67</v>
      </c>
      <c r="Q2778" s="3" t="s">
        <v>68</v>
      </c>
      <c r="R2778" s="3" t="s">
        <v>69</v>
      </c>
      <c r="S2778" s="3"/>
      <c r="T2778" s="2"/>
      <c r="U2778" s="3" t="s">
        <v>95</v>
      </c>
      <c r="V2778" s="3"/>
      <c r="W2778" s="3" t="s">
        <v>39</v>
      </c>
      <c r="X2778" s="3" t="s">
        <v>40</v>
      </c>
      <c r="Y2778" s="3"/>
      <c r="Z2778" s="3">
        <v>5225</v>
      </c>
      <c r="AA2778" s="3" t="s">
        <v>221</v>
      </c>
    </row>
    <row r="2779" spans="1:27" x14ac:dyDescent="0.2">
      <c r="A2779" s="5">
        <v>5659</v>
      </c>
      <c r="B2779">
        <v>45162</v>
      </c>
      <c r="C2779" s="3" t="s">
        <v>4743</v>
      </c>
      <c r="D2779" s="3" t="s">
        <v>4744</v>
      </c>
      <c r="E2779" s="3" t="s">
        <v>2832</v>
      </c>
      <c r="F2779" s="3" t="s">
        <v>2833</v>
      </c>
      <c r="G2779" s="3" t="s">
        <v>235</v>
      </c>
      <c r="H2779" s="3" t="s">
        <v>32</v>
      </c>
      <c r="I2779" s="3" t="s">
        <v>235</v>
      </c>
      <c r="J2779" s="3" t="s">
        <v>48</v>
      </c>
      <c r="K2779" s="3" t="s">
        <v>237</v>
      </c>
      <c r="L2779" s="3" t="s">
        <v>83</v>
      </c>
      <c r="M2779" t="b">
        <v>0</v>
      </c>
      <c r="N2779" s="3" t="s">
        <v>35</v>
      </c>
      <c r="O2779" s="3" t="s">
        <v>2833</v>
      </c>
      <c r="P2779" s="3" t="s">
        <v>2834</v>
      </c>
      <c r="Q2779" s="3" t="s">
        <v>36</v>
      </c>
      <c r="R2779" s="3" t="s">
        <v>37</v>
      </c>
      <c r="S2779" s="3"/>
      <c r="T2779" s="2">
        <v>6009</v>
      </c>
      <c r="U2779" s="3" t="s">
        <v>83</v>
      </c>
      <c r="V2779" s="3"/>
      <c r="W2779" s="3" t="s">
        <v>39</v>
      </c>
      <c r="X2779" s="3" t="s">
        <v>40</v>
      </c>
      <c r="Y2779" s="3"/>
      <c r="Z2779" s="3">
        <v>5231</v>
      </c>
      <c r="AA2779" s="3" t="s">
        <v>316</v>
      </c>
    </row>
    <row r="2780" spans="1:27" x14ac:dyDescent="0.2">
      <c r="A2780" s="5">
        <v>5660</v>
      </c>
      <c r="C2780" s="3" t="s">
        <v>4745</v>
      </c>
      <c r="D2780" s="3" t="s">
        <v>4746</v>
      </c>
      <c r="E2780" s="3" t="s">
        <v>123</v>
      </c>
      <c r="F2780" s="3" t="s">
        <v>136</v>
      </c>
      <c r="G2780" s="3" t="s">
        <v>785</v>
      </c>
      <c r="H2780" s="3" t="s">
        <v>32</v>
      </c>
      <c r="I2780" s="3" t="s">
        <v>785</v>
      </c>
      <c r="J2780" s="3" t="s">
        <v>48</v>
      </c>
      <c r="K2780" s="3" t="s">
        <v>786</v>
      </c>
      <c r="L2780" s="3" t="s">
        <v>83</v>
      </c>
      <c r="M2780" t="b">
        <v>1</v>
      </c>
      <c r="N2780" s="3" t="s">
        <v>139</v>
      </c>
      <c r="O2780" s="3" t="s">
        <v>136</v>
      </c>
      <c r="P2780" s="3" t="s">
        <v>140</v>
      </c>
      <c r="Q2780" s="3" t="s">
        <v>36</v>
      </c>
      <c r="R2780" s="3" t="s">
        <v>74</v>
      </c>
      <c r="S2780" s="3"/>
      <c r="T2780" s="2"/>
      <c r="U2780" s="3" t="s">
        <v>83</v>
      </c>
      <c r="V2780" s="3"/>
      <c r="W2780" s="3" t="s">
        <v>39</v>
      </c>
      <c r="X2780" s="3" t="s">
        <v>40</v>
      </c>
      <c r="Y2780" s="3"/>
      <c r="Z2780" s="3">
        <v>5234</v>
      </c>
      <c r="AA2780" s="3" t="s">
        <v>316</v>
      </c>
    </row>
    <row r="2781" spans="1:27" x14ac:dyDescent="0.2">
      <c r="A2781" s="5">
        <v>5661</v>
      </c>
      <c r="B2781">
        <v>44654</v>
      </c>
      <c r="C2781" s="3" t="s">
        <v>4747</v>
      </c>
      <c r="D2781" s="3" t="s">
        <v>4748</v>
      </c>
      <c r="E2781" s="3" t="s">
        <v>147</v>
      </c>
      <c r="F2781" s="3" t="s">
        <v>148</v>
      </c>
      <c r="G2781" s="3" t="s">
        <v>1576</v>
      </c>
      <c r="H2781" s="3" t="s">
        <v>32</v>
      </c>
      <c r="I2781" s="3" t="s">
        <v>1576</v>
      </c>
      <c r="J2781" s="3" t="s">
        <v>81</v>
      </c>
      <c r="K2781" s="3" t="s">
        <v>82</v>
      </c>
      <c r="L2781" s="3" t="s">
        <v>83</v>
      </c>
      <c r="M2781" t="b">
        <v>1</v>
      </c>
      <c r="N2781" s="3" t="s">
        <v>139</v>
      </c>
      <c r="O2781" s="3" t="s">
        <v>148</v>
      </c>
      <c r="P2781" s="3" t="s">
        <v>148</v>
      </c>
      <c r="Q2781" s="3" t="s">
        <v>116</v>
      </c>
      <c r="R2781" s="3" t="s">
        <v>149</v>
      </c>
      <c r="S2781" s="3"/>
      <c r="T2781" s="2">
        <v>6096</v>
      </c>
      <c r="U2781" s="3" t="s">
        <v>83</v>
      </c>
      <c r="V2781" s="3"/>
      <c r="W2781" s="3" t="s">
        <v>39</v>
      </c>
      <c r="X2781" s="3" t="s">
        <v>40</v>
      </c>
      <c r="Y2781" s="3"/>
      <c r="Z2781" s="3">
        <v>5348</v>
      </c>
      <c r="AA2781" s="3" t="s">
        <v>316</v>
      </c>
    </row>
    <row r="2782" spans="1:27" x14ac:dyDescent="0.2">
      <c r="A2782" s="5">
        <v>5662</v>
      </c>
      <c r="B2782">
        <v>44655</v>
      </c>
      <c r="C2782" s="3" t="s">
        <v>4749</v>
      </c>
      <c r="D2782" s="3" t="s">
        <v>4750</v>
      </c>
      <c r="E2782" s="3" t="s">
        <v>147</v>
      </c>
      <c r="F2782" s="3" t="s">
        <v>148</v>
      </c>
      <c r="G2782" s="3" t="s">
        <v>80</v>
      </c>
      <c r="H2782" s="3" t="s">
        <v>32</v>
      </c>
      <c r="I2782" s="3" t="s">
        <v>80</v>
      </c>
      <c r="J2782" s="3" t="s">
        <v>81</v>
      </c>
      <c r="K2782" s="3" t="s">
        <v>82</v>
      </c>
      <c r="L2782" s="3" t="s">
        <v>83</v>
      </c>
      <c r="M2782" t="b">
        <v>0</v>
      </c>
      <c r="N2782" s="3" t="s">
        <v>139</v>
      </c>
      <c r="O2782" s="3" t="s">
        <v>148</v>
      </c>
      <c r="P2782" s="3" t="s">
        <v>148</v>
      </c>
      <c r="Q2782" s="3" t="s">
        <v>116</v>
      </c>
      <c r="R2782" s="3" t="s">
        <v>149</v>
      </c>
      <c r="S2782" s="3"/>
      <c r="T2782" s="2">
        <v>6095</v>
      </c>
      <c r="U2782" s="3" t="s">
        <v>83</v>
      </c>
      <c r="V2782" s="3"/>
      <c r="W2782" s="3" t="s">
        <v>39</v>
      </c>
      <c r="X2782" s="3" t="s">
        <v>40</v>
      </c>
      <c r="Y2782" s="3"/>
      <c r="Z2782" s="3">
        <v>5349</v>
      </c>
      <c r="AA2782" s="3" t="s">
        <v>986</v>
      </c>
    </row>
    <row r="2783" spans="1:27" x14ac:dyDescent="0.2">
      <c r="A2783" s="5">
        <v>5663</v>
      </c>
      <c r="B2783">
        <v>44529</v>
      </c>
      <c r="C2783" s="3" t="s">
        <v>4751</v>
      </c>
      <c r="D2783" s="3" t="s">
        <v>4752</v>
      </c>
      <c r="E2783" s="3" t="s">
        <v>147</v>
      </c>
      <c r="F2783" s="3" t="s">
        <v>234</v>
      </c>
      <c r="G2783" s="3" t="s">
        <v>235</v>
      </c>
      <c r="H2783" s="3" t="s">
        <v>32</v>
      </c>
      <c r="I2783" s="3" t="s">
        <v>235</v>
      </c>
      <c r="J2783" s="3" t="s">
        <v>48</v>
      </c>
      <c r="K2783" s="3" t="s">
        <v>237</v>
      </c>
      <c r="L2783" s="3" t="s">
        <v>83</v>
      </c>
      <c r="M2783" t="b">
        <v>0</v>
      </c>
      <c r="N2783" s="3" t="s">
        <v>139</v>
      </c>
      <c r="O2783" s="3" t="s">
        <v>234</v>
      </c>
      <c r="P2783" s="3" t="s">
        <v>234</v>
      </c>
      <c r="Q2783" s="3" t="s">
        <v>116</v>
      </c>
      <c r="R2783" s="3" t="s">
        <v>116</v>
      </c>
      <c r="S2783" s="3"/>
      <c r="T2783" s="2"/>
      <c r="U2783" s="3" t="s">
        <v>83</v>
      </c>
      <c r="V2783" s="3"/>
      <c r="W2783" s="3" t="s">
        <v>39</v>
      </c>
      <c r="X2783" s="3" t="s">
        <v>40</v>
      </c>
      <c r="Y2783" s="3"/>
      <c r="Z2783" s="3">
        <v>5350</v>
      </c>
      <c r="AA2783" s="3" t="s">
        <v>1712</v>
      </c>
    </row>
    <row r="2784" spans="1:27" x14ac:dyDescent="0.2">
      <c r="A2784" s="5">
        <v>5664</v>
      </c>
      <c r="C2784" s="3" t="s">
        <v>4753</v>
      </c>
      <c r="D2784" s="3" t="s">
        <v>4754</v>
      </c>
      <c r="E2784" s="3" t="s">
        <v>78</v>
      </c>
      <c r="F2784" s="3" t="s">
        <v>273</v>
      </c>
      <c r="G2784" s="3" t="s">
        <v>93</v>
      </c>
      <c r="H2784" s="3" t="s">
        <v>32</v>
      </c>
      <c r="I2784" s="3" t="s">
        <v>93</v>
      </c>
      <c r="J2784" s="3" t="s">
        <v>48</v>
      </c>
      <c r="K2784" s="3" t="s">
        <v>94</v>
      </c>
      <c r="L2784" s="3" t="s">
        <v>95</v>
      </c>
      <c r="M2784" t="b">
        <v>1</v>
      </c>
      <c r="N2784" s="3" t="s">
        <v>84</v>
      </c>
      <c r="O2784" s="3" t="s">
        <v>273</v>
      </c>
      <c r="P2784" s="3" t="s">
        <v>79</v>
      </c>
      <c r="Q2784" s="3" t="s">
        <v>116</v>
      </c>
      <c r="R2784" s="3" t="s">
        <v>116</v>
      </c>
      <c r="S2784" s="3"/>
      <c r="T2784" s="2"/>
      <c r="U2784" s="3" t="s">
        <v>95</v>
      </c>
      <c r="V2784" s="3"/>
      <c r="W2784" s="3" t="s">
        <v>39</v>
      </c>
      <c r="X2784" s="3" t="s">
        <v>40</v>
      </c>
      <c r="Y2784" s="3"/>
      <c r="Z2784" s="3">
        <v>5353</v>
      </c>
      <c r="AA2784" s="3" t="s">
        <v>3521</v>
      </c>
    </row>
    <row r="2785" spans="1:27" x14ac:dyDescent="0.2">
      <c r="A2785" s="5">
        <v>5665</v>
      </c>
      <c r="B2785">
        <v>44308</v>
      </c>
      <c r="C2785" s="3" t="s">
        <v>4755</v>
      </c>
      <c r="D2785" s="3" t="s">
        <v>4756</v>
      </c>
      <c r="E2785" s="3" t="s">
        <v>78</v>
      </c>
      <c r="F2785" s="3" t="s">
        <v>2943</v>
      </c>
      <c r="G2785" s="3" t="s">
        <v>93</v>
      </c>
      <c r="H2785" s="3" t="s">
        <v>32</v>
      </c>
      <c r="I2785" s="3" t="s">
        <v>93</v>
      </c>
      <c r="J2785" s="3" t="s">
        <v>48</v>
      </c>
      <c r="K2785" s="3" t="s">
        <v>94</v>
      </c>
      <c r="L2785" s="3" t="s">
        <v>95</v>
      </c>
      <c r="M2785" t="b">
        <v>0</v>
      </c>
      <c r="N2785" s="3" t="s">
        <v>84</v>
      </c>
      <c r="O2785" s="3" t="s">
        <v>2943</v>
      </c>
      <c r="P2785" s="3" t="s">
        <v>2943</v>
      </c>
      <c r="Q2785" s="3" t="s">
        <v>116</v>
      </c>
      <c r="R2785" s="3" t="s">
        <v>116</v>
      </c>
      <c r="S2785" s="3"/>
      <c r="T2785" s="2">
        <v>2072</v>
      </c>
      <c r="U2785" s="3" t="s">
        <v>95</v>
      </c>
      <c r="V2785" s="3"/>
      <c r="W2785" s="3" t="s">
        <v>39</v>
      </c>
      <c r="X2785" s="3" t="s">
        <v>40</v>
      </c>
      <c r="Y2785" s="3"/>
      <c r="Z2785" s="3">
        <v>5355</v>
      </c>
      <c r="AA2785" s="3" t="s">
        <v>316</v>
      </c>
    </row>
    <row r="2786" spans="1:27" x14ac:dyDescent="0.2">
      <c r="A2786" s="5">
        <v>5666</v>
      </c>
      <c r="C2786" s="3"/>
      <c r="D2786" s="3" t="s">
        <v>4757</v>
      </c>
      <c r="E2786" s="3" t="s">
        <v>91</v>
      </c>
      <c r="F2786" s="3" t="s">
        <v>92</v>
      </c>
      <c r="G2786" s="3" t="s">
        <v>93</v>
      </c>
      <c r="H2786" s="3" t="s">
        <v>32</v>
      </c>
      <c r="I2786" s="3" t="s">
        <v>93</v>
      </c>
      <c r="J2786" s="3" t="s">
        <v>48</v>
      </c>
      <c r="K2786" s="3" t="s">
        <v>94</v>
      </c>
      <c r="L2786" s="3" t="s">
        <v>95</v>
      </c>
      <c r="M2786" t="b">
        <v>1</v>
      </c>
      <c r="N2786" s="3" t="s">
        <v>84</v>
      </c>
      <c r="O2786" s="3" t="s">
        <v>92</v>
      </c>
      <c r="P2786" s="3" t="s">
        <v>92</v>
      </c>
      <c r="Q2786" s="3" t="s">
        <v>36</v>
      </c>
      <c r="R2786" s="3" t="s">
        <v>74</v>
      </c>
      <c r="S2786" s="3"/>
      <c r="T2786" s="2"/>
      <c r="U2786" s="3" t="s">
        <v>95</v>
      </c>
      <c r="V2786" s="3"/>
      <c r="W2786" s="3" t="s">
        <v>39</v>
      </c>
      <c r="X2786" s="3" t="s">
        <v>40</v>
      </c>
      <c r="Y2786" s="3"/>
      <c r="Z2786" s="3"/>
      <c r="AA2786" s="3" t="s">
        <v>41</v>
      </c>
    </row>
    <row r="2787" spans="1:27" x14ac:dyDescent="0.2">
      <c r="A2787" s="5">
        <v>5667</v>
      </c>
      <c r="C2787" s="3"/>
      <c r="D2787" s="3" t="s">
        <v>4758</v>
      </c>
      <c r="E2787" s="3" t="s">
        <v>91</v>
      </c>
      <c r="F2787" s="3" t="s">
        <v>92</v>
      </c>
      <c r="G2787" s="3" t="s">
        <v>93</v>
      </c>
      <c r="H2787" s="3" t="s">
        <v>32</v>
      </c>
      <c r="I2787" s="3" t="s">
        <v>93</v>
      </c>
      <c r="J2787" s="3" t="s">
        <v>48</v>
      </c>
      <c r="K2787" s="3" t="s">
        <v>94</v>
      </c>
      <c r="L2787" s="3" t="s">
        <v>95</v>
      </c>
      <c r="M2787" t="b">
        <v>1</v>
      </c>
      <c r="N2787" s="3" t="s">
        <v>84</v>
      </c>
      <c r="O2787" s="3" t="s">
        <v>92</v>
      </c>
      <c r="P2787" s="3" t="s">
        <v>92</v>
      </c>
      <c r="Q2787" s="3" t="s">
        <v>36</v>
      </c>
      <c r="R2787" s="3" t="s">
        <v>74</v>
      </c>
      <c r="S2787" s="3"/>
      <c r="T2787" s="2"/>
      <c r="U2787" s="3" t="s">
        <v>95</v>
      </c>
      <c r="V2787" s="3"/>
      <c r="W2787" s="3" t="s">
        <v>39</v>
      </c>
      <c r="X2787" s="3" t="s">
        <v>40</v>
      </c>
      <c r="Y2787" s="3"/>
      <c r="Z2787" s="3"/>
      <c r="AA2787" s="3" t="s">
        <v>41</v>
      </c>
    </row>
    <row r="2788" spans="1:27" x14ac:dyDescent="0.2">
      <c r="A2788" s="5">
        <v>5668</v>
      </c>
      <c r="C2788" s="3" t="s">
        <v>4759</v>
      </c>
      <c r="D2788" s="3" t="s">
        <v>4760</v>
      </c>
      <c r="E2788" s="3" t="s">
        <v>29</v>
      </c>
      <c r="F2788" s="3" t="s">
        <v>538</v>
      </c>
      <c r="G2788" s="3" t="s">
        <v>31</v>
      </c>
      <c r="H2788" s="3" t="s">
        <v>32</v>
      </c>
      <c r="I2788" s="3" t="s">
        <v>31</v>
      </c>
      <c r="J2788" s="3" t="s">
        <v>31</v>
      </c>
      <c r="K2788" s="3" t="s">
        <v>34</v>
      </c>
      <c r="L2788" s="3" t="s">
        <v>31</v>
      </c>
      <c r="M2788" t="b">
        <v>1</v>
      </c>
      <c r="N2788" s="3" t="s">
        <v>35</v>
      </c>
      <c r="O2788" s="3" t="s">
        <v>538</v>
      </c>
      <c r="P2788" s="3" t="s">
        <v>538</v>
      </c>
      <c r="Q2788" s="3" t="s">
        <v>36</v>
      </c>
      <c r="R2788" s="3" t="s">
        <v>539</v>
      </c>
      <c r="S2788" s="3"/>
      <c r="T2788" s="2"/>
      <c r="U2788" s="3" t="s">
        <v>31</v>
      </c>
      <c r="V2788" s="3"/>
      <c r="W2788" s="3" t="s">
        <v>39</v>
      </c>
      <c r="X2788" s="3" t="s">
        <v>40</v>
      </c>
      <c r="Y2788" s="3"/>
      <c r="Z2788" s="3">
        <v>5360</v>
      </c>
      <c r="AA2788" s="3" t="s">
        <v>1182</v>
      </c>
    </row>
    <row r="2789" spans="1:27" x14ac:dyDescent="0.2">
      <c r="A2789" s="5">
        <v>5669</v>
      </c>
      <c r="C2789" s="3" t="s">
        <v>4761</v>
      </c>
      <c r="D2789" s="3" t="s">
        <v>4762</v>
      </c>
      <c r="E2789" s="3" t="s">
        <v>123</v>
      </c>
      <c r="F2789" s="3" t="s">
        <v>136</v>
      </c>
      <c r="G2789" s="3" t="s">
        <v>235</v>
      </c>
      <c r="H2789" s="3" t="s">
        <v>32</v>
      </c>
      <c r="I2789" s="3" t="s">
        <v>235</v>
      </c>
      <c r="J2789" s="3" t="s">
        <v>48</v>
      </c>
      <c r="K2789" s="3" t="s">
        <v>237</v>
      </c>
      <c r="L2789" s="3" t="s">
        <v>83</v>
      </c>
      <c r="M2789" t="b">
        <v>1</v>
      </c>
      <c r="N2789" s="3" t="s">
        <v>139</v>
      </c>
      <c r="O2789" s="3" t="s">
        <v>136</v>
      </c>
      <c r="P2789" s="3" t="s">
        <v>140</v>
      </c>
      <c r="Q2789" s="3" t="s">
        <v>36</v>
      </c>
      <c r="R2789" s="3" t="s">
        <v>74</v>
      </c>
      <c r="S2789" s="3"/>
      <c r="T2789" s="2"/>
      <c r="U2789" s="3" t="s">
        <v>83</v>
      </c>
      <c r="V2789" s="3"/>
      <c r="W2789" s="3" t="s">
        <v>39</v>
      </c>
      <c r="X2789" s="3" t="s">
        <v>40</v>
      </c>
      <c r="Y2789" s="3"/>
      <c r="Z2789" s="3">
        <v>5363</v>
      </c>
      <c r="AA2789" s="3" t="s">
        <v>2835</v>
      </c>
    </row>
    <row r="2790" spans="1:27" x14ac:dyDescent="0.2">
      <c r="A2790" s="5">
        <v>5670</v>
      </c>
      <c r="B2790">
        <v>44598</v>
      </c>
      <c r="C2790" s="3" t="s">
        <v>4763</v>
      </c>
      <c r="D2790" s="3" t="s">
        <v>4764</v>
      </c>
      <c r="E2790" s="3" t="s">
        <v>71</v>
      </c>
      <c r="F2790" s="3" t="s">
        <v>72</v>
      </c>
      <c r="G2790" s="3" t="s">
        <v>47</v>
      </c>
      <c r="H2790" s="3" t="s">
        <v>32</v>
      </c>
      <c r="I2790" s="3" t="s">
        <v>47</v>
      </c>
      <c r="J2790" s="3" t="s">
        <v>48</v>
      </c>
      <c r="K2790" s="3" t="s">
        <v>49</v>
      </c>
      <c r="L2790" s="3" t="s">
        <v>50</v>
      </c>
      <c r="M2790" t="b">
        <v>0</v>
      </c>
      <c r="N2790" s="3" t="s">
        <v>73</v>
      </c>
      <c r="O2790" s="3" t="s">
        <v>72</v>
      </c>
      <c r="P2790" s="3" t="s">
        <v>72</v>
      </c>
      <c r="Q2790" s="3" t="s">
        <v>36</v>
      </c>
      <c r="R2790" s="3" t="s">
        <v>74</v>
      </c>
      <c r="S2790" s="3"/>
      <c r="T2790" s="2"/>
      <c r="U2790" s="3" t="s">
        <v>50</v>
      </c>
      <c r="V2790" s="3"/>
      <c r="W2790" s="3" t="s">
        <v>39</v>
      </c>
      <c r="X2790" s="3" t="s">
        <v>40</v>
      </c>
      <c r="Y2790" s="3"/>
      <c r="Z2790" s="3">
        <v>5365</v>
      </c>
      <c r="AA2790" s="3" t="s">
        <v>986</v>
      </c>
    </row>
    <row r="2791" spans="1:27" x14ac:dyDescent="0.2">
      <c r="A2791" s="5">
        <v>5671</v>
      </c>
      <c r="B2791">
        <v>45245</v>
      </c>
      <c r="C2791" s="3" t="s">
        <v>4765</v>
      </c>
      <c r="D2791" s="3" t="s">
        <v>4766</v>
      </c>
      <c r="E2791" s="3" t="s">
        <v>240</v>
      </c>
      <c r="F2791" s="3" t="s">
        <v>241</v>
      </c>
      <c r="G2791" s="3" t="s">
        <v>242</v>
      </c>
      <c r="H2791" s="3" t="s">
        <v>32</v>
      </c>
      <c r="I2791" s="3" t="s">
        <v>242</v>
      </c>
      <c r="J2791" s="3" t="s">
        <v>48</v>
      </c>
      <c r="K2791" s="3" t="s">
        <v>243</v>
      </c>
      <c r="L2791" s="3" t="s">
        <v>244</v>
      </c>
      <c r="M2791" t="b">
        <v>0</v>
      </c>
      <c r="N2791" s="3" t="s">
        <v>139</v>
      </c>
      <c r="O2791" s="3" t="s">
        <v>241</v>
      </c>
      <c r="P2791" s="3" t="s">
        <v>241</v>
      </c>
      <c r="Q2791" s="3" t="s">
        <v>36</v>
      </c>
      <c r="R2791" s="3" t="s">
        <v>54</v>
      </c>
      <c r="S2791" s="3"/>
      <c r="T2791" s="2"/>
      <c r="U2791" s="3" t="s">
        <v>244</v>
      </c>
      <c r="V2791" s="3"/>
      <c r="W2791" s="3" t="s">
        <v>39</v>
      </c>
      <c r="X2791" s="3" t="s">
        <v>40</v>
      </c>
      <c r="Y2791" s="3"/>
      <c r="Z2791" s="3">
        <v>5368</v>
      </c>
      <c r="AA2791" s="3" t="s">
        <v>316</v>
      </c>
    </row>
    <row r="2792" spans="1:27" x14ac:dyDescent="0.2">
      <c r="A2792" s="5">
        <v>5672</v>
      </c>
      <c r="C2792" s="3" t="s">
        <v>4767</v>
      </c>
      <c r="D2792" s="3" t="s">
        <v>4768</v>
      </c>
      <c r="E2792" s="3" t="s">
        <v>240</v>
      </c>
      <c r="F2792" s="3" t="s">
        <v>3601</v>
      </c>
      <c r="G2792" s="3" t="s">
        <v>242</v>
      </c>
      <c r="H2792" s="3" t="s">
        <v>32</v>
      </c>
      <c r="I2792" s="3" t="s">
        <v>242</v>
      </c>
      <c r="J2792" s="3" t="s">
        <v>48</v>
      </c>
      <c r="K2792" s="3" t="s">
        <v>243</v>
      </c>
      <c r="L2792" s="3" t="s">
        <v>244</v>
      </c>
      <c r="M2792" t="b">
        <v>0</v>
      </c>
      <c r="N2792" s="3" t="s">
        <v>139</v>
      </c>
      <c r="O2792" s="3" t="s">
        <v>3601</v>
      </c>
      <c r="P2792" s="3" t="s">
        <v>3601</v>
      </c>
      <c r="Q2792" s="3" t="s">
        <v>116</v>
      </c>
      <c r="R2792" s="3" t="s">
        <v>116</v>
      </c>
      <c r="S2792" s="3"/>
      <c r="T2792" s="2"/>
      <c r="U2792" s="3" t="s">
        <v>244</v>
      </c>
      <c r="V2792" s="3"/>
      <c r="W2792" s="3" t="s">
        <v>39</v>
      </c>
      <c r="X2792" s="3" t="s">
        <v>40</v>
      </c>
      <c r="Y2792" s="3"/>
      <c r="Z2792" s="3">
        <v>5371</v>
      </c>
      <c r="AA2792" s="3" t="s">
        <v>221</v>
      </c>
    </row>
    <row r="2793" spans="1:27" x14ac:dyDescent="0.2">
      <c r="A2793" s="5">
        <v>5673</v>
      </c>
      <c r="C2793" s="3" t="s">
        <v>4769</v>
      </c>
      <c r="D2793" s="3" t="s">
        <v>4770</v>
      </c>
      <c r="E2793" s="3" t="s">
        <v>240</v>
      </c>
      <c r="F2793" s="3" t="s">
        <v>3601</v>
      </c>
      <c r="G2793" s="3" t="s">
        <v>242</v>
      </c>
      <c r="H2793" s="3" t="s">
        <v>32</v>
      </c>
      <c r="I2793" s="3" t="s">
        <v>242</v>
      </c>
      <c r="J2793" s="3" t="s">
        <v>48</v>
      </c>
      <c r="K2793" s="3" t="s">
        <v>243</v>
      </c>
      <c r="L2793" s="3" t="s">
        <v>244</v>
      </c>
      <c r="M2793" t="b">
        <v>0</v>
      </c>
      <c r="N2793" s="3" t="s">
        <v>139</v>
      </c>
      <c r="O2793" s="3" t="s">
        <v>3601</v>
      </c>
      <c r="P2793" s="3" t="s">
        <v>3601</v>
      </c>
      <c r="Q2793" s="3" t="s">
        <v>116</v>
      </c>
      <c r="R2793" s="3" t="s">
        <v>116</v>
      </c>
      <c r="S2793" s="3"/>
      <c r="T2793" s="2">
        <v>8016</v>
      </c>
      <c r="U2793" s="3" t="s">
        <v>244</v>
      </c>
      <c r="V2793" s="3"/>
      <c r="W2793" s="3" t="s">
        <v>39</v>
      </c>
      <c r="X2793" s="3" t="s">
        <v>40</v>
      </c>
      <c r="Y2793" s="3"/>
      <c r="Z2793" s="3">
        <v>5375</v>
      </c>
      <c r="AA2793" s="3" t="s">
        <v>4771</v>
      </c>
    </row>
    <row r="2794" spans="1:27" x14ac:dyDescent="0.2">
      <c r="A2794" s="5">
        <v>5674</v>
      </c>
      <c r="C2794" s="3" t="s">
        <v>4772</v>
      </c>
      <c r="D2794" s="3" t="s">
        <v>4773</v>
      </c>
      <c r="E2794" s="3" t="s">
        <v>240</v>
      </c>
      <c r="F2794" s="3" t="s">
        <v>241</v>
      </c>
      <c r="G2794" s="3" t="s">
        <v>242</v>
      </c>
      <c r="H2794" s="3" t="s">
        <v>32</v>
      </c>
      <c r="I2794" s="3" t="s">
        <v>242</v>
      </c>
      <c r="J2794" s="3" t="s">
        <v>48</v>
      </c>
      <c r="K2794" s="3" t="s">
        <v>243</v>
      </c>
      <c r="L2794" s="3" t="s">
        <v>244</v>
      </c>
      <c r="M2794" t="b">
        <v>0</v>
      </c>
      <c r="N2794" s="3" t="s">
        <v>139</v>
      </c>
      <c r="O2794" s="3" t="s">
        <v>241</v>
      </c>
      <c r="P2794" s="3" t="s">
        <v>241</v>
      </c>
      <c r="Q2794" s="3" t="s">
        <v>36</v>
      </c>
      <c r="R2794" s="3" t="s">
        <v>54</v>
      </c>
      <c r="S2794" s="3"/>
      <c r="T2794" s="2"/>
      <c r="U2794" s="3" t="s">
        <v>244</v>
      </c>
      <c r="V2794" s="3"/>
      <c r="W2794" s="3" t="s">
        <v>39</v>
      </c>
      <c r="X2794" s="3" t="s">
        <v>40</v>
      </c>
      <c r="Y2794" s="3"/>
      <c r="Z2794" s="3">
        <v>5376</v>
      </c>
      <c r="AA2794" s="3" t="s">
        <v>221</v>
      </c>
    </row>
    <row r="2795" spans="1:27" x14ac:dyDescent="0.2">
      <c r="A2795" s="5">
        <v>5675</v>
      </c>
      <c r="C2795" s="3" t="s">
        <v>4774</v>
      </c>
      <c r="D2795" s="3" t="s">
        <v>4775</v>
      </c>
      <c r="E2795" s="3" t="s">
        <v>240</v>
      </c>
      <c r="F2795" s="3" t="s">
        <v>241</v>
      </c>
      <c r="G2795" s="3" t="s">
        <v>242</v>
      </c>
      <c r="H2795" s="3" t="s">
        <v>32</v>
      </c>
      <c r="I2795" s="3" t="s">
        <v>242</v>
      </c>
      <c r="J2795" s="3" t="s">
        <v>48</v>
      </c>
      <c r="K2795" s="3" t="s">
        <v>243</v>
      </c>
      <c r="L2795" s="3" t="s">
        <v>244</v>
      </c>
      <c r="M2795" t="b">
        <v>0</v>
      </c>
      <c r="N2795" s="3" t="s">
        <v>139</v>
      </c>
      <c r="O2795" s="3" t="s">
        <v>241</v>
      </c>
      <c r="P2795" s="3" t="s">
        <v>241</v>
      </c>
      <c r="Q2795" s="3" t="s">
        <v>36</v>
      </c>
      <c r="R2795" s="3" t="s">
        <v>54</v>
      </c>
      <c r="S2795" s="3"/>
      <c r="T2795" s="2"/>
      <c r="U2795" s="3" t="s">
        <v>244</v>
      </c>
      <c r="V2795" s="3"/>
      <c r="W2795" s="3" t="s">
        <v>39</v>
      </c>
      <c r="X2795" s="3" t="s">
        <v>40</v>
      </c>
      <c r="Y2795" s="3"/>
      <c r="Z2795" s="3">
        <v>5377</v>
      </c>
      <c r="AA2795" s="3" t="s">
        <v>221</v>
      </c>
    </row>
    <row r="2796" spans="1:27" x14ac:dyDescent="0.2">
      <c r="A2796" s="5">
        <v>5676</v>
      </c>
      <c r="C2796" s="3" t="s">
        <v>4776</v>
      </c>
      <c r="D2796" s="3" t="s">
        <v>4777</v>
      </c>
      <c r="E2796" s="3" t="s">
        <v>240</v>
      </c>
      <c r="F2796" s="3" t="s">
        <v>3601</v>
      </c>
      <c r="G2796" s="3" t="s">
        <v>242</v>
      </c>
      <c r="H2796" s="3" t="s">
        <v>32</v>
      </c>
      <c r="I2796" s="3" t="s">
        <v>242</v>
      </c>
      <c r="J2796" s="3" t="s">
        <v>48</v>
      </c>
      <c r="K2796" s="3" t="s">
        <v>243</v>
      </c>
      <c r="L2796" s="3" t="s">
        <v>244</v>
      </c>
      <c r="M2796" t="b">
        <v>0</v>
      </c>
      <c r="N2796" s="3" t="s">
        <v>139</v>
      </c>
      <c r="O2796" s="3" t="s">
        <v>3601</v>
      </c>
      <c r="P2796" s="3" t="s">
        <v>3601</v>
      </c>
      <c r="Q2796" s="3" t="s">
        <v>116</v>
      </c>
      <c r="R2796" s="3" t="s">
        <v>116</v>
      </c>
      <c r="S2796" s="3"/>
      <c r="T2796" s="2"/>
      <c r="U2796" s="3" t="s">
        <v>244</v>
      </c>
      <c r="V2796" s="3"/>
      <c r="W2796" s="3" t="s">
        <v>39</v>
      </c>
      <c r="X2796" s="3" t="s">
        <v>40</v>
      </c>
      <c r="Y2796" s="3"/>
      <c r="Z2796" s="3">
        <v>5379</v>
      </c>
      <c r="AA2796" s="3" t="s">
        <v>221</v>
      </c>
    </row>
    <row r="2797" spans="1:27" x14ac:dyDescent="0.2">
      <c r="A2797" s="5">
        <v>5677</v>
      </c>
      <c r="C2797" s="3" t="s">
        <v>4778</v>
      </c>
      <c r="D2797" s="3" t="s">
        <v>4779</v>
      </c>
      <c r="E2797" s="3" t="s">
        <v>240</v>
      </c>
      <c r="F2797" s="3" t="s">
        <v>241</v>
      </c>
      <c r="G2797" s="3" t="s">
        <v>242</v>
      </c>
      <c r="H2797" s="3" t="s">
        <v>32</v>
      </c>
      <c r="I2797" s="3" t="s">
        <v>242</v>
      </c>
      <c r="J2797" s="3" t="s">
        <v>48</v>
      </c>
      <c r="K2797" s="3" t="s">
        <v>243</v>
      </c>
      <c r="L2797" s="3" t="s">
        <v>244</v>
      </c>
      <c r="M2797" t="b">
        <v>0</v>
      </c>
      <c r="N2797" s="3" t="s">
        <v>139</v>
      </c>
      <c r="O2797" s="3" t="s">
        <v>241</v>
      </c>
      <c r="P2797" s="3" t="s">
        <v>241</v>
      </c>
      <c r="Q2797" s="3" t="s">
        <v>36</v>
      </c>
      <c r="R2797" s="3" t="s">
        <v>54</v>
      </c>
      <c r="S2797" s="3"/>
      <c r="T2797" s="2"/>
      <c r="U2797" s="3" t="s">
        <v>244</v>
      </c>
      <c r="V2797" s="3"/>
      <c r="W2797" s="3" t="s">
        <v>39</v>
      </c>
      <c r="X2797" s="3" t="s">
        <v>40</v>
      </c>
      <c r="Y2797" s="3"/>
      <c r="Z2797" s="3">
        <v>5380</v>
      </c>
      <c r="AA2797" s="3" t="s">
        <v>221</v>
      </c>
    </row>
    <row r="2798" spans="1:27" x14ac:dyDescent="0.2">
      <c r="A2798" s="5">
        <v>5678</v>
      </c>
      <c r="C2798" s="3" t="s">
        <v>4780</v>
      </c>
      <c r="D2798" s="3" t="s">
        <v>4781</v>
      </c>
      <c r="E2798" s="3" t="s">
        <v>111</v>
      </c>
      <c r="F2798" s="3" t="s">
        <v>112</v>
      </c>
      <c r="G2798" s="3" t="s">
        <v>125</v>
      </c>
      <c r="H2798" s="3" t="s">
        <v>32</v>
      </c>
      <c r="I2798" s="3" t="s">
        <v>125</v>
      </c>
      <c r="J2798" s="3" t="s">
        <v>48</v>
      </c>
      <c r="K2798" s="3" t="s">
        <v>126</v>
      </c>
      <c r="L2798" s="3" t="s">
        <v>115</v>
      </c>
      <c r="M2798" t="b">
        <v>1</v>
      </c>
      <c r="N2798" s="3" t="s">
        <v>73</v>
      </c>
      <c r="O2798" s="3" t="s">
        <v>112</v>
      </c>
      <c r="P2798" s="3" t="s">
        <v>112</v>
      </c>
      <c r="Q2798" s="3" t="s">
        <v>116</v>
      </c>
      <c r="R2798" s="3" t="s">
        <v>116</v>
      </c>
      <c r="S2798" s="3"/>
      <c r="T2798" s="2"/>
      <c r="U2798" s="3" t="s">
        <v>115</v>
      </c>
      <c r="V2798" s="3"/>
      <c r="W2798" s="3" t="s">
        <v>39</v>
      </c>
      <c r="X2798" s="3" t="s">
        <v>40</v>
      </c>
      <c r="Y2798" s="3"/>
      <c r="Z2798" s="3">
        <v>5387</v>
      </c>
      <c r="AA2798" s="3" t="s">
        <v>869</v>
      </c>
    </row>
    <row r="2799" spans="1:27" x14ac:dyDescent="0.2">
      <c r="A2799" s="5">
        <v>5679</v>
      </c>
      <c r="C2799" s="3" t="s">
        <v>4782</v>
      </c>
      <c r="D2799" s="3" t="s">
        <v>4783</v>
      </c>
      <c r="E2799" s="3" t="s">
        <v>111</v>
      </c>
      <c r="F2799" s="3" t="s">
        <v>112</v>
      </c>
      <c r="G2799" s="3" t="s">
        <v>113</v>
      </c>
      <c r="H2799" s="3" t="s">
        <v>32</v>
      </c>
      <c r="I2799" s="3" t="s">
        <v>113</v>
      </c>
      <c r="J2799" s="3" t="s">
        <v>48</v>
      </c>
      <c r="K2799" s="3" t="s">
        <v>114</v>
      </c>
      <c r="L2799" s="3" t="s">
        <v>115</v>
      </c>
      <c r="M2799" t="b">
        <v>1</v>
      </c>
      <c r="N2799" s="3" t="s">
        <v>73</v>
      </c>
      <c r="O2799" s="3" t="s">
        <v>112</v>
      </c>
      <c r="P2799" s="3" t="s">
        <v>112</v>
      </c>
      <c r="Q2799" s="3" t="s">
        <v>116</v>
      </c>
      <c r="R2799" s="3" t="s">
        <v>116</v>
      </c>
      <c r="S2799" s="3"/>
      <c r="T2799" s="2"/>
      <c r="U2799" s="3" t="s">
        <v>115</v>
      </c>
      <c r="V2799" s="3"/>
      <c r="W2799" s="3" t="s">
        <v>39</v>
      </c>
      <c r="X2799" s="3" t="s">
        <v>40</v>
      </c>
      <c r="Y2799" s="3"/>
      <c r="Z2799" s="3">
        <v>5390</v>
      </c>
      <c r="AA2799" s="3" t="s">
        <v>869</v>
      </c>
    </row>
    <row r="2800" spans="1:27" x14ac:dyDescent="0.2">
      <c r="A2800" s="5">
        <v>5680</v>
      </c>
      <c r="C2800" s="3" t="s">
        <v>4784</v>
      </c>
      <c r="D2800" s="3" t="s">
        <v>4785</v>
      </c>
      <c r="E2800" s="3" t="s">
        <v>66</v>
      </c>
      <c r="F2800" s="3" t="s">
        <v>67</v>
      </c>
      <c r="G2800" s="3" t="s">
        <v>93</v>
      </c>
      <c r="H2800" s="3" t="s">
        <v>32</v>
      </c>
      <c r="I2800" s="3" t="s">
        <v>93</v>
      </c>
      <c r="J2800" s="3" t="s">
        <v>48</v>
      </c>
      <c r="K2800" s="3" t="s">
        <v>94</v>
      </c>
      <c r="L2800" s="3" t="s">
        <v>95</v>
      </c>
      <c r="M2800" t="b">
        <v>0</v>
      </c>
      <c r="N2800" s="3" t="s">
        <v>35</v>
      </c>
      <c r="O2800" s="3" t="s">
        <v>67</v>
      </c>
      <c r="P2800" s="3" t="s">
        <v>67</v>
      </c>
      <c r="Q2800" s="3" t="s">
        <v>68</v>
      </c>
      <c r="R2800" s="3" t="s">
        <v>69</v>
      </c>
      <c r="S2800" s="3"/>
      <c r="T2800" s="2"/>
      <c r="U2800" s="3" t="s">
        <v>95</v>
      </c>
      <c r="V2800" s="3"/>
      <c r="W2800" s="3" t="s">
        <v>39</v>
      </c>
      <c r="X2800" s="3" t="s">
        <v>40</v>
      </c>
      <c r="Y2800" s="3"/>
      <c r="Z2800" s="3">
        <v>5391</v>
      </c>
      <c r="AA2800" s="3" t="s">
        <v>221</v>
      </c>
    </row>
    <row r="2801" spans="1:27" x14ac:dyDescent="0.2">
      <c r="A2801" s="5">
        <v>5681</v>
      </c>
      <c r="C2801" s="3" t="s">
        <v>4786</v>
      </c>
      <c r="D2801" s="3" t="s">
        <v>4787</v>
      </c>
      <c r="E2801" s="3" t="s">
        <v>1158</v>
      </c>
      <c r="F2801" s="3" t="s">
        <v>1159</v>
      </c>
      <c r="G2801" s="3" t="s">
        <v>137</v>
      </c>
      <c r="H2801" s="3" t="s">
        <v>32</v>
      </c>
      <c r="I2801" s="3" t="s">
        <v>137</v>
      </c>
      <c r="J2801" s="3" t="s">
        <v>48</v>
      </c>
      <c r="K2801" s="3" t="s">
        <v>138</v>
      </c>
      <c r="L2801" s="3" t="s">
        <v>83</v>
      </c>
      <c r="M2801" t="b">
        <v>0</v>
      </c>
      <c r="N2801" s="3" t="s">
        <v>139</v>
      </c>
      <c r="O2801" s="3" t="s">
        <v>1159</v>
      </c>
      <c r="P2801" s="3" t="s">
        <v>1159</v>
      </c>
      <c r="Q2801" s="3" t="s">
        <v>36</v>
      </c>
      <c r="R2801" s="3" t="s">
        <v>74</v>
      </c>
      <c r="S2801" s="3"/>
      <c r="T2801" s="2"/>
      <c r="U2801" s="3" t="s">
        <v>83</v>
      </c>
      <c r="V2801" s="3"/>
      <c r="W2801" s="3" t="s">
        <v>39</v>
      </c>
      <c r="X2801" s="3" t="s">
        <v>40</v>
      </c>
      <c r="Y2801" s="3"/>
      <c r="Z2801" s="3">
        <v>5399</v>
      </c>
      <c r="AA2801" s="3" t="s">
        <v>546</v>
      </c>
    </row>
    <row r="2802" spans="1:27" x14ac:dyDescent="0.2">
      <c r="A2802" s="5">
        <v>5682</v>
      </c>
      <c r="B2802">
        <v>44543</v>
      </c>
      <c r="C2802" s="3" t="s">
        <v>4788</v>
      </c>
      <c r="D2802" s="3" t="s">
        <v>4789</v>
      </c>
      <c r="E2802" s="3" t="s">
        <v>2832</v>
      </c>
      <c r="F2802" s="3" t="s">
        <v>2834</v>
      </c>
      <c r="G2802" s="3" t="s">
        <v>274</v>
      </c>
      <c r="H2802" s="3" t="s">
        <v>32</v>
      </c>
      <c r="I2802" s="3" t="s">
        <v>274</v>
      </c>
      <c r="J2802" s="3" t="s">
        <v>81</v>
      </c>
      <c r="K2802" s="3" t="s">
        <v>275</v>
      </c>
      <c r="L2802" s="3" t="s">
        <v>95</v>
      </c>
      <c r="M2802" t="b">
        <v>0</v>
      </c>
      <c r="N2802" s="3" t="s">
        <v>35</v>
      </c>
      <c r="O2802" s="3" t="s">
        <v>2834</v>
      </c>
      <c r="P2802" s="3" t="s">
        <v>2834</v>
      </c>
      <c r="Q2802" s="3" t="s">
        <v>36</v>
      </c>
      <c r="R2802" s="3" t="s">
        <v>37</v>
      </c>
      <c r="S2802" s="3"/>
      <c r="T2802" s="2"/>
      <c r="U2802" s="3" t="s">
        <v>95</v>
      </c>
      <c r="V2802" s="3"/>
      <c r="W2802" s="3" t="s">
        <v>39</v>
      </c>
      <c r="X2802" s="3" t="s">
        <v>40</v>
      </c>
      <c r="Y2802" s="3"/>
      <c r="Z2802" s="3">
        <v>5405</v>
      </c>
      <c r="AA2802" s="3" t="s">
        <v>316</v>
      </c>
    </row>
    <row r="2803" spans="1:27" x14ac:dyDescent="0.2">
      <c r="A2803" s="5">
        <v>5683</v>
      </c>
      <c r="C2803" s="3" t="s">
        <v>4790</v>
      </c>
      <c r="D2803" s="3" t="s">
        <v>4791</v>
      </c>
      <c r="E2803" s="3" t="s">
        <v>147</v>
      </c>
      <c r="F2803" s="3" t="s">
        <v>234</v>
      </c>
      <c r="G2803" s="3" t="s">
        <v>137</v>
      </c>
      <c r="H2803" s="3" t="s">
        <v>32</v>
      </c>
      <c r="I2803" s="3" t="s">
        <v>137</v>
      </c>
      <c r="J2803" s="3" t="s">
        <v>48</v>
      </c>
      <c r="K2803" s="3" t="s">
        <v>138</v>
      </c>
      <c r="L2803" s="3" t="s">
        <v>83</v>
      </c>
      <c r="M2803" t="b">
        <v>0</v>
      </c>
      <c r="N2803" s="3" t="s">
        <v>139</v>
      </c>
      <c r="O2803" s="3" t="s">
        <v>234</v>
      </c>
      <c r="P2803" s="3" t="s">
        <v>234</v>
      </c>
      <c r="Q2803" s="3" t="s">
        <v>116</v>
      </c>
      <c r="R2803" s="3" t="s">
        <v>116</v>
      </c>
      <c r="S2803" s="3"/>
      <c r="T2803" s="2"/>
      <c r="U2803" s="3" t="s">
        <v>83</v>
      </c>
      <c r="V2803" s="3"/>
      <c r="W2803" s="3" t="s">
        <v>39</v>
      </c>
      <c r="X2803" s="3" t="s">
        <v>40</v>
      </c>
      <c r="Y2803" s="3"/>
      <c r="Z2803" s="3">
        <v>5408</v>
      </c>
      <c r="AA2803" s="3" t="s">
        <v>221</v>
      </c>
    </row>
    <row r="2804" spans="1:27" x14ac:dyDescent="0.2">
      <c r="A2804" s="5">
        <v>5684</v>
      </c>
      <c r="B2804">
        <v>43921</v>
      </c>
      <c r="C2804" s="3" t="s">
        <v>4792</v>
      </c>
      <c r="D2804" s="3" t="s">
        <v>4793</v>
      </c>
      <c r="E2804" s="3" t="s">
        <v>147</v>
      </c>
      <c r="F2804" s="3" t="s">
        <v>234</v>
      </c>
      <c r="G2804" s="3" t="s">
        <v>158</v>
      </c>
      <c r="H2804" s="3" t="s">
        <v>32</v>
      </c>
      <c r="I2804" s="3" t="s">
        <v>158</v>
      </c>
      <c r="J2804" s="3" t="s">
        <v>48</v>
      </c>
      <c r="K2804" s="3" t="s">
        <v>159</v>
      </c>
      <c r="L2804" s="3" t="s">
        <v>83</v>
      </c>
      <c r="M2804" t="b">
        <v>0</v>
      </c>
      <c r="N2804" s="3" t="s">
        <v>139</v>
      </c>
      <c r="O2804" s="3" t="s">
        <v>234</v>
      </c>
      <c r="P2804" s="3" t="s">
        <v>234</v>
      </c>
      <c r="Q2804" s="3" t="s">
        <v>116</v>
      </c>
      <c r="R2804" s="3" t="s">
        <v>116</v>
      </c>
      <c r="S2804" s="3"/>
      <c r="T2804" s="2">
        <v>6114</v>
      </c>
      <c r="U2804" s="3" t="s">
        <v>83</v>
      </c>
      <c r="V2804" s="3"/>
      <c r="W2804" s="3" t="s">
        <v>39</v>
      </c>
      <c r="X2804" s="3" t="s">
        <v>40</v>
      </c>
      <c r="Y2804" s="3"/>
      <c r="Z2804" s="3">
        <v>5409</v>
      </c>
      <c r="AA2804" s="3" t="s">
        <v>316</v>
      </c>
    </row>
    <row r="2805" spans="1:27" x14ac:dyDescent="0.2">
      <c r="A2805" s="5">
        <v>5685</v>
      </c>
      <c r="C2805" s="3" t="s">
        <v>4794</v>
      </c>
      <c r="D2805" s="3" t="s">
        <v>4795</v>
      </c>
      <c r="E2805" s="3" t="s">
        <v>66</v>
      </c>
      <c r="F2805" s="3" t="s">
        <v>67</v>
      </c>
      <c r="G2805" s="3" t="s">
        <v>274</v>
      </c>
      <c r="H2805" s="3" t="s">
        <v>32</v>
      </c>
      <c r="I2805" s="3" t="s">
        <v>274</v>
      </c>
      <c r="J2805" s="3" t="s">
        <v>81</v>
      </c>
      <c r="K2805" s="3" t="s">
        <v>275</v>
      </c>
      <c r="L2805" s="3" t="s">
        <v>95</v>
      </c>
      <c r="M2805" t="b">
        <v>0</v>
      </c>
      <c r="N2805" s="3" t="s">
        <v>35</v>
      </c>
      <c r="O2805" s="3" t="s">
        <v>67</v>
      </c>
      <c r="P2805" s="3" t="s">
        <v>67</v>
      </c>
      <c r="Q2805" s="3" t="s">
        <v>68</v>
      </c>
      <c r="R2805" s="3" t="s">
        <v>69</v>
      </c>
      <c r="S2805" s="3"/>
      <c r="T2805" s="2"/>
      <c r="U2805" s="3" t="s">
        <v>95</v>
      </c>
      <c r="V2805" s="3"/>
      <c r="W2805" s="3" t="s">
        <v>39</v>
      </c>
      <c r="X2805" s="3" t="s">
        <v>40</v>
      </c>
      <c r="Y2805" s="3"/>
      <c r="Z2805" s="3">
        <v>5413</v>
      </c>
      <c r="AA2805" s="3" t="s">
        <v>221</v>
      </c>
    </row>
    <row r="2806" spans="1:27" x14ac:dyDescent="0.2">
      <c r="A2806" s="5">
        <v>5686</v>
      </c>
      <c r="B2806">
        <v>44246</v>
      </c>
      <c r="C2806" s="3" t="s">
        <v>4796</v>
      </c>
      <c r="D2806" s="3" t="s">
        <v>4797</v>
      </c>
      <c r="E2806" s="3" t="s">
        <v>2832</v>
      </c>
      <c r="F2806" s="3" t="s">
        <v>3529</v>
      </c>
      <c r="G2806" s="3" t="s">
        <v>100</v>
      </c>
      <c r="H2806" s="3" t="s">
        <v>32</v>
      </c>
      <c r="I2806" s="3" t="s">
        <v>100</v>
      </c>
      <c r="J2806" s="3" t="s">
        <v>48</v>
      </c>
      <c r="K2806" s="3" t="s">
        <v>101</v>
      </c>
      <c r="L2806" s="3" t="s">
        <v>95</v>
      </c>
      <c r="M2806" t="b">
        <v>0</v>
      </c>
      <c r="N2806" s="3" t="s">
        <v>35</v>
      </c>
      <c r="O2806" s="3" t="s">
        <v>3529</v>
      </c>
      <c r="P2806" s="3" t="s">
        <v>2834</v>
      </c>
      <c r="Q2806" s="3" t="s">
        <v>36</v>
      </c>
      <c r="R2806" s="3" t="s">
        <v>37</v>
      </c>
      <c r="S2806" s="3"/>
      <c r="T2806" s="2">
        <v>4024</v>
      </c>
      <c r="U2806" s="3" t="s">
        <v>95</v>
      </c>
      <c r="V2806" s="3"/>
      <c r="W2806" s="3" t="s">
        <v>39</v>
      </c>
      <c r="X2806" s="3" t="s">
        <v>40</v>
      </c>
      <c r="Y2806" s="3"/>
      <c r="Z2806" s="3">
        <v>5417</v>
      </c>
      <c r="AA2806" s="3" t="s">
        <v>986</v>
      </c>
    </row>
    <row r="2807" spans="1:27" x14ac:dyDescent="0.2">
      <c r="A2807" s="5">
        <v>5687</v>
      </c>
      <c r="C2807" s="3" t="s">
        <v>4798</v>
      </c>
      <c r="D2807" s="3" t="s">
        <v>4799</v>
      </c>
      <c r="E2807" s="3" t="s">
        <v>78</v>
      </c>
      <c r="F2807" s="3" t="s">
        <v>2943</v>
      </c>
      <c r="G2807" s="3" t="s">
        <v>742</v>
      </c>
      <c r="H2807" s="3" t="s">
        <v>32</v>
      </c>
      <c r="I2807" s="3" t="s">
        <v>742</v>
      </c>
      <c r="J2807" s="3" t="s">
        <v>81</v>
      </c>
      <c r="K2807" s="3" t="s">
        <v>743</v>
      </c>
      <c r="L2807" s="3" t="s">
        <v>95</v>
      </c>
      <c r="M2807" t="b">
        <v>0</v>
      </c>
      <c r="N2807" s="3" t="s">
        <v>84</v>
      </c>
      <c r="O2807" s="3" t="s">
        <v>2943</v>
      </c>
      <c r="P2807" s="3" t="s">
        <v>2943</v>
      </c>
      <c r="Q2807" s="3" t="s">
        <v>116</v>
      </c>
      <c r="R2807" s="3" t="s">
        <v>116</v>
      </c>
      <c r="S2807" s="3"/>
      <c r="T2807" s="2"/>
      <c r="U2807" s="3" t="s">
        <v>95</v>
      </c>
      <c r="V2807" s="3"/>
      <c r="W2807" s="3" t="s">
        <v>39</v>
      </c>
      <c r="X2807" s="3" t="s">
        <v>40</v>
      </c>
      <c r="Y2807" s="3"/>
      <c r="Z2807" s="3">
        <v>5419</v>
      </c>
      <c r="AA2807" s="3" t="s">
        <v>316</v>
      </c>
    </row>
    <row r="2808" spans="1:27" x14ac:dyDescent="0.2">
      <c r="A2808" s="5">
        <v>5688</v>
      </c>
      <c r="C2808" s="3" t="s">
        <v>4800</v>
      </c>
      <c r="D2808" s="3" t="s">
        <v>4801</v>
      </c>
      <c r="E2808" s="3" t="s">
        <v>78</v>
      </c>
      <c r="F2808" s="3" t="s">
        <v>2943</v>
      </c>
      <c r="G2808" s="3" t="s">
        <v>742</v>
      </c>
      <c r="H2808" s="3" t="s">
        <v>32</v>
      </c>
      <c r="I2808" s="3" t="s">
        <v>742</v>
      </c>
      <c r="J2808" s="3" t="s">
        <v>81</v>
      </c>
      <c r="K2808" s="3" t="s">
        <v>743</v>
      </c>
      <c r="L2808" s="3" t="s">
        <v>95</v>
      </c>
      <c r="M2808" t="b">
        <v>0</v>
      </c>
      <c r="N2808" s="3" t="s">
        <v>84</v>
      </c>
      <c r="O2808" s="3" t="s">
        <v>2943</v>
      </c>
      <c r="P2808" s="3" t="s">
        <v>2943</v>
      </c>
      <c r="Q2808" s="3" t="s">
        <v>116</v>
      </c>
      <c r="R2808" s="3" t="s">
        <v>116</v>
      </c>
      <c r="S2808" s="3"/>
      <c r="T2808" s="2"/>
      <c r="U2808" s="3" t="s">
        <v>95</v>
      </c>
      <c r="V2808" s="3"/>
      <c r="W2808" s="3" t="s">
        <v>39</v>
      </c>
      <c r="X2808" s="3" t="s">
        <v>40</v>
      </c>
      <c r="Y2808" s="3"/>
      <c r="Z2808" s="3">
        <v>5425</v>
      </c>
      <c r="AA2808" s="3" t="s">
        <v>316</v>
      </c>
    </row>
    <row r="2809" spans="1:27" x14ac:dyDescent="0.2">
      <c r="A2809" s="5">
        <v>5689</v>
      </c>
      <c r="B2809">
        <v>44866</v>
      </c>
      <c r="C2809" s="3" t="s">
        <v>4802</v>
      </c>
      <c r="D2809" s="3" t="s">
        <v>4803</v>
      </c>
      <c r="E2809" s="3" t="s">
        <v>78</v>
      </c>
      <c r="F2809" s="3" t="s">
        <v>2943</v>
      </c>
      <c r="G2809" s="3" t="s">
        <v>742</v>
      </c>
      <c r="H2809" s="3" t="s">
        <v>32</v>
      </c>
      <c r="I2809" s="3" t="s">
        <v>742</v>
      </c>
      <c r="J2809" s="3" t="s">
        <v>81</v>
      </c>
      <c r="K2809" s="3" t="s">
        <v>743</v>
      </c>
      <c r="L2809" s="3" t="s">
        <v>95</v>
      </c>
      <c r="M2809" t="b">
        <v>0</v>
      </c>
      <c r="N2809" s="3" t="s">
        <v>84</v>
      </c>
      <c r="O2809" s="3" t="s">
        <v>2943</v>
      </c>
      <c r="P2809" s="3" t="s">
        <v>2943</v>
      </c>
      <c r="Q2809" s="3" t="s">
        <v>116</v>
      </c>
      <c r="R2809" s="3" t="s">
        <v>116</v>
      </c>
      <c r="S2809" s="3"/>
      <c r="T2809" s="2"/>
      <c r="U2809" s="3" t="s">
        <v>95</v>
      </c>
      <c r="V2809" s="3"/>
      <c r="W2809" s="3" t="s">
        <v>39</v>
      </c>
      <c r="X2809" s="3" t="s">
        <v>40</v>
      </c>
      <c r="Y2809" s="3"/>
      <c r="Z2809" s="3">
        <v>5426</v>
      </c>
      <c r="AA2809" s="3" t="s">
        <v>316</v>
      </c>
    </row>
    <row r="2810" spans="1:27" x14ac:dyDescent="0.2">
      <c r="A2810" s="5">
        <v>5690</v>
      </c>
      <c r="C2810" s="3" t="s">
        <v>4804</v>
      </c>
      <c r="D2810" s="3" t="s">
        <v>4805</v>
      </c>
      <c r="E2810" s="3" t="s">
        <v>78</v>
      </c>
      <c r="F2810" s="3" t="s">
        <v>2943</v>
      </c>
      <c r="G2810" s="3" t="s">
        <v>742</v>
      </c>
      <c r="H2810" s="3" t="s">
        <v>32</v>
      </c>
      <c r="I2810" s="3" t="s">
        <v>742</v>
      </c>
      <c r="J2810" s="3" t="s">
        <v>81</v>
      </c>
      <c r="K2810" s="3" t="s">
        <v>743</v>
      </c>
      <c r="L2810" s="3" t="s">
        <v>95</v>
      </c>
      <c r="M2810" t="b">
        <v>0</v>
      </c>
      <c r="N2810" s="3" t="s">
        <v>84</v>
      </c>
      <c r="O2810" s="3" t="s">
        <v>2943</v>
      </c>
      <c r="P2810" s="3" t="s">
        <v>2943</v>
      </c>
      <c r="Q2810" s="3" t="s">
        <v>116</v>
      </c>
      <c r="R2810" s="3" t="s">
        <v>116</v>
      </c>
      <c r="S2810" s="3"/>
      <c r="T2810" s="2">
        <v>4130</v>
      </c>
      <c r="U2810" s="3" t="s">
        <v>95</v>
      </c>
      <c r="V2810" s="3"/>
      <c r="W2810" s="3" t="s">
        <v>39</v>
      </c>
      <c r="X2810" s="3" t="s">
        <v>40</v>
      </c>
      <c r="Y2810" s="3"/>
      <c r="Z2810" s="3">
        <v>5427</v>
      </c>
      <c r="AA2810" s="3" t="s">
        <v>316</v>
      </c>
    </row>
    <row r="2811" spans="1:27" x14ac:dyDescent="0.2">
      <c r="A2811" s="5">
        <v>5691</v>
      </c>
      <c r="C2811" s="3" t="s">
        <v>4806</v>
      </c>
      <c r="D2811" s="3" t="s">
        <v>4807</v>
      </c>
      <c r="E2811" s="3" t="s">
        <v>147</v>
      </c>
      <c r="F2811" s="3" t="s">
        <v>234</v>
      </c>
      <c r="G2811" s="3" t="s">
        <v>31</v>
      </c>
      <c r="H2811" s="3" t="s">
        <v>32</v>
      </c>
      <c r="I2811" s="3" t="s">
        <v>31</v>
      </c>
      <c r="J2811" s="3" t="s">
        <v>31</v>
      </c>
      <c r="K2811" s="3" t="s">
        <v>34</v>
      </c>
      <c r="L2811" s="3" t="s">
        <v>31</v>
      </c>
      <c r="M2811" t="b">
        <v>1</v>
      </c>
      <c r="N2811" s="3" t="s">
        <v>139</v>
      </c>
      <c r="O2811" s="3" t="s">
        <v>234</v>
      </c>
      <c r="P2811" s="3" t="s">
        <v>234</v>
      </c>
      <c r="Q2811" s="3" t="s">
        <v>116</v>
      </c>
      <c r="R2811" s="3" t="s">
        <v>116</v>
      </c>
      <c r="S2811" s="3"/>
      <c r="T2811" s="2"/>
      <c r="U2811" s="3" t="s">
        <v>31</v>
      </c>
      <c r="V2811" s="3"/>
      <c r="W2811" s="3" t="s">
        <v>39</v>
      </c>
      <c r="X2811" s="3" t="s">
        <v>40</v>
      </c>
      <c r="Y2811" s="3"/>
      <c r="Z2811" s="3">
        <v>5430</v>
      </c>
      <c r="AA2811" s="3" t="s">
        <v>3685</v>
      </c>
    </row>
    <row r="2812" spans="1:27" x14ac:dyDescent="0.2">
      <c r="A2812" s="5">
        <v>5692</v>
      </c>
      <c r="C2812" s="3" t="s">
        <v>4808</v>
      </c>
      <c r="D2812" s="3" t="s">
        <v>4809</v>
      </c>
      <c r="E2812" s="3" t="s">
        <v>91</v>
      </c>
      <c r="F2812" s="3" t="s">
        <v>92</v>
      </c>
      <c r="G2812" s="3" t="s">
        <v>93</v>
      </c>
      <c r="H2812" s="3" t="s">
        <v>32</v>
      </c>
      <c r="I2812" s="3" t="s">
        <v>93</v>
      </c>
      <c r="J2812" s="3" t="s">
        <v>48</v>
      </c>
      <c r="K2812" s="3" t="s">
        <v>94</v>
      </c>
      <c r="L2812" s="3" t="s">
        <v>95</v>
      </c>
      <c r="M2812" t="b">
        <v>0</v>
      </c>
      <c r="N2812" s="3" t="s">
        <v>84</v>
      </c>
      <c r="O2812" s="3" t="s">
        <v>92</v>
      </c>
      <c r="P2812" s="3" t="s">
        <v>92</v>
      </c>
      <c r="Q2812" s="3" t="s">
        <v>36</v>
      </c>
      <c r="R2812" s="3" t="s">
        <v>74</v>
      </c>
      <c r="S2812" s="3"/>
      <c r="T2812" s="2"/>
      <c r="U2812" s="3" t="s">
        <v>95</v>
      </c>
      <c r="V2812" s="3"/>
      <c r="W2812" s="3" t="s">
        <v>39</v>
      </c>
      <c r="X2812" s="3" t="s">
        <v>40</v>
      </c>
      <c r="Y2812" s="3"/>
      <c r="Z2812" s="3">
        <v>5433</v>
      </c>
      <c r="AA2812" s="3" t="s">
        <v>316</v>
      </c>
    </row>
    <row r="2813" spans="1:27" x14ac:dyDescent="0.2">
      <c r="A2813" s="5">
        <v>5693</v>
      </c>
      <c r="C2813" s="3"/>
      <c r="D2813" s="3" t="s">
        <v>4810</v>
      </c>
      <c r="E2813" s="3" t="s">
        <v>66</v>
      </c>
      <c r="F2813" s="3" t="s">
        <v>67</v>
      </c>
      <c r="G2813" s="3" t="s">
        <v>47</v>
      </c>
      <c r="H2813" s="3" t="s">
        <v>32</v>
      </c>
      <c r="I2813" s="3" t="s">
        <v>47</v>
      </c>
      <c r="J2813" s="3" t="s">
        <v>48</v>
      </c>
      <c r="K2813" s="3" t="s">
        <v>49</v>
      </c>
      <c r="L2813" s="3" t="s">
        <v>50</v>
      </c>
      <c r="M2813" t="b">
        <v>1</v>
      </c>
      <c r="N2813" s="3" t="s">
        <v>35</v>
      </c>
      <c r="O2813" s="3" t="s">
        <v>67</v>
      </c>
      <c r="P2813" s="3" t="s">
        <v>67</v>
      </c>
      <c r="Q2813" s="3" t="s">
        <v>68</v>
      </c>
      <c r="R2813" s="3" t="s">
        <v>69</v>
      </c>
      <c r="S2813" s="3"/>
      <c r="T2813" s="2"/>
      <c r="U2813" s="3" t="s">
        <v>50</v>
      </c>
      <c r="V2813" s="3"/>
      <c r="W2813" s="3" t="s">
        <v>39</v>
      </c>
      <c r="X2813" s="3" t="s">
        <v>40</v>
      </c>
      <c r="Y2813" s="3"/>
      <c r="Z2813" s="3"/>
      <c r="AA2813" s="3" t="s">
        <v>41</v>
      </c>
    </row>
    <row r="2814" spans="1:27" x14ac:dyDescent="0.2">
      <c r="A2814" s="5">
        <v>5694</v>
      </c>
      <c r="C2814" s="3" t="s">
        <v>4811</v>
      </c>
      <c r="D2814" s="3" t="s">
        <v>4812</v>
      </c>
      <c r="E2814" s="3" t="s">
        <v>66</v>
      </c>
      <c r="F2814" s="3" t="s">
        <v>67</v>
      </c>
      <c r="G2814" s="3" t="s">
        <v>47</v>
      </c>
      <c r="H2814" s="3" t="s">
        <v>32</v>
      </c>
      <c r="I2814" s="3" t="s">
        <v>47</v>
      </c>
      <c r="J2814" s="3" t="s">
        <v>48</v>
      </c>
      <c r="K2814" s="3" t="s">
        <v>49</v>
      </c>
      <c r="L2814" s="3" t="s">
        <v>50</v>
      </c>
      <c r="M2814" t="b">
        <v>0</v>
      </c>
      <c r="N2814" s="3" t="s">
        <v>35</v>
      </c>
      <c r="O2814" s="3" t="s">
        <v>67</v>
      </c>
      <c r="P2814" s="3" t="s">
        <v>67</v>
      </c>
      <c r="Q2814" s="3" t="s">
        <v>68</v>
      </c>
      <c r="R2814" s="3" t="s">
        <v>69</v>
      </c>
      <c r="S2814" s="3"/>
      <c r="T2814" s="2"/>
      <c r="U2814" s="3" t="s">
        <v>50</v>
      </c>
      <c r="V2814" s="3"/>
      <c r="W2814" s="3" t="s">
        <v>39</v>
      </c>
      <c r="X2814" s="3" t="s">
        <v>40</v>
      </c>
      <c r="Y2814" s="3"/>
      <c r="Z2814" s="3">
        <v>5436</v>
      </c>
      <c r="AA2814" s="3" t="s">
        <v>221</v>
      </c>
    </row>
    <row r="2815" spans="1:27" x14ac:dyDescent="0.2">
      <c r="A2815" s="5">
        <v>5695</v>
      </c>
      <c r="B2815">
        <v>44519</v>
      </c>
      <c r="C2815" s="3" t="s">
        <v>4813</v>
      </c>
      <c r="D2815" s="3" t="s">
        <v>4814</v>
      </c>
      <c r="E2815" s="3" t="s">
        <v>66</v>
      </c>
      <c r="F2815" s="3" t="s">
        <v>67</v>
      </c>
      <c r="G2815" s="3" t="s">
        <v>47</v>
      </c>
      <c r="H2815" s="3" t="s">
        <v>32</v>
      </c>
      <c r="I2815" s="3" t="s">
        <v>47</v>
      </c>
      <c r="J2815" s="3" t="s">
        <v>48</v>
      </c>
      <c r="K2815" s="3" t="s">
        <v>49</v>
      </c>
      <c r="L2815" s="3" t="s">
        <v>50</v>
      </c>
      <c r="M2815" t="b">
        <v>0</v>
      </c>
      <c r="N2815" s="3" t="s">
        <v>35</v>
      </c>
      <c r="O2815" s="3" t="s">
        <v>67</v>
      </c>
      <c r="P2815" s="3" t="s">
        <v>67</v>
      </c>
      <c r="Q2815" s="3" t="s">
        <v>68</v>
      </c>
      <c r="R2815" s="3" t="s">
        <v>69</v>
      </c>
      <c r="S2815" s="3"/>
      <c r="T2815" s="2">
        <v>2000</v>
      </c>
      <c r="U2815" s="3" t="s">
        <v>50</v>
      </c>
      <c r="V2815" s="3"/>
      <c r="W2815" s="3" t="s">
        <v>39</v>
      </c>
      <c r="X2815" s="3" t="s">
        <v>40</v>
      </c>
      <c r="Y2815" s="3"/>
      <c r="Z2815" s="3">
        <v>5437</v>
      </c>
      <c r="AA2815" s="3" t="s">
        <v>221</v>
      </c>
    </row>
    <row r="2816" spans="1:27" x14ac:dyDescent="0.2">
      <c r="A2816" s="5">
        <v>5696</v>
      </c>
      <c r="C2816" s="3" t="s">
        <v>4815</v>
      </c>
      <c r="D2816" s="3" t="s">
        <v>4816</v>
      </c>
      <c r="E2816" s="3" t="s">
        <v>66</v>
      </c>
      <c r="F2816" s="3" t="s">
        <v>67</v>
      </c>
      <c r="G2816" s="3" t="s">
        <v>47</v>
      </c>
      <c r="H2816" s="3" t="s">
        <v>32</v>
      </c>
      <c r="I2816" s="3" t="s">
        <v>47</v>
      </c>
      <c r="J2816" s="3" t="s">
        <v>48</v>
      </c>
      <c r="K2816" s="3" t="s">
        <v>49</v>
      </c>
      <c r="L2816" s="3" t="s">
        <v>50</v>
      </c>
      <c r="M2816" t="b">
        <v>0</v>
      </c>
      <c r="N2816" s="3" t="s">
        <v>35</v>
      </c>
      <c r="O2816" s="3" t="s">
        <v>67</v>
      </c>
      <c r="P2816" s="3" t="s">
        <v>67</v>
      </c>
      <c r="Q2816" s="3" t="s">
        <v>68</v>
      </c>
      <c r="R2816" s="3" t="s">
        <v>69</v>
      </c>
      <c r="S2816" s="3"/>
      <c r="T2816" s="2"/>
      <c r="U2816" s="3" t="s">
        <v>50</v>
      </c>
      <c r="V2816" s="3"/>
      <c r="W2816" s="3" t="s">
        <v>39</v>
      </c>
      <c r="X2816" s="3" t="s">
        <v>40</v>
      </c>
      <c r="Y2816" s="3"/>
      <c r="Z2816" s="3">
        <v>5438</v>
      </c>
      <c r="AA2816" s="3" t="s">
        <v>221</v>
      </c>
    </row>
    <row r="2817" spans="1:27" x14ac:dyDescent="0.2">
      <c r="A2817" s="5">
        <v>5697</v>
      </c>
      <c r="C2817" s="3" t="s">
        <v>4817</v>
      </c>
      <c r="D2817" s="3" t="s">
        <v>4818</v>
      </c>
      <c r="E2817" s="3" t="s">
        <v>867</v>
      </c>
      <c r="F2817" s="3" t="s">
        <v>868</v>
      </c>
      <c r="G2817" s="3" t="s">
        <v>376</v>
      </c>
      <c r="H2817" s="3" t="s">
        <v>32</v>
      </c>
      <c r="I2817" s="3" t="s">
        <v>376</v>
      </c>
      <c r="J2817" s="3" t="s">
        <v>48</v>
      </c>
      <c r="K2817" s="3" t="s">
        <v>49</v>
      </c>
      <c r="L2817" s="3" t="s">
        <v>50</v>
      </c>
      <c r="M2817" t="b">
        <v>1</v>
      </c>
      <c r="N2817" s="3" t="s">
        <v>73</v>
      </c>
      <c r="O2817" s="3" t="s">
        <v>868</v>
      </c>
      <c r="P2817" s="3" t="s">
        <v>868</v>
      </c>
      <c r="Q2817" s="3" t="s">
        <v>116</v>
      </c>
      <c r="R2817" s="3" t="s">
        <v>116</v>
      </c>
      <c r="S2817" s="3"/>
      <c r="T2817" s="2"/>
      <c r="U2817" s="3" t="s">
        <v>50</v>
      </c>
      <c r="V2817" s="3"/>
      <c r="W2817" s="3" t="s">
        <v>39</v>
      </c>
      <c r="X2817" s="3" t="s">
        <v>40</v>
      </c>
      <c r="Y2817" s="3"/>
      <c r="Z2817" s="3">
        <v>5449</v>
      </c>
      <c r="AA2817" s="3" t="s">
        <v>869</v>
      </c>
    </row>
    <row r="2818" spans="1:27" x14ac:dyDescent="0.2">
      <c r="A2818" s="5">
        <v>5698</v>
      </c>
      <c r="C2818" s="3" t="s">
        <v>4819</v>
      </c>
      <c r="D2818" s="3" t="s">
        <v>4820</v>
      </c>
      <c r="E2818" s="3" t="s">
        <v>867</v>
      </c>
      <c r="F2818" s="3" t="s">
        <v>868</v>
      </c>
      <c r="G2818" s="3" t="s">
        <v>201</v>
      </c>
      <c r="H2818" s="3" t="s">
        <v>32</v>
      </c>
      <c r="I2818" s="3" t="s">
        <v>201</v>
      </c>
      <c r="J2818" s="3" t="s">
        <v>48</v>
      </c>
      <c r="K2818" s="3" t="s">
        <v>202</v>
      </c>
      <c r="L2818" s="3" t="s">
        <v>50</v>
      </c>
      <c r="M2818" t="b">
        <v>0</v>
      </c>
      <c r="N2818" s="3" t="s">
        <v>73</v>
      </c>
      <c r="O2818" s="3" t="s">
        <v>868</v>
      </c>
      <c r="P2818" s="3" t="s">
        <v>868</v>
      </c>
      <c r="Q2818" s="3" t="s">
        <v>116</v>
      </c>
      <c r="R2818" s="3" t="s">
        <v>116</v>
      </c>
      <c r="S2818" s="3"/>
      <c r="T2818" s="2"/>
      <c r="U2818" s="3" t="s">
        <v>50</v>
      </c>
      <c r="V2818" s="3"/>
      <c r="W2818" s="3" t="s">
        <v>39</v>
      </c>
      <c r="X2818" s="3" t="s">
        <v>40</v>
      </c>
      <c r="Y2818" s="3"/>
      <c r="Z2818" s="3">
        <v>5451</v>
      </c>
      <c r="AA2818" s="3" t="s">
        <v>221</v>
      </c>
    </row>
    <row r="2819" spans="1:27" x14ac:dyDescent="0.2">
      <c r="A2819" s="5">
        <v>5699</v>
      </c>
      <c r="C2819" s="3" t="s">
        <v>4821</v>
      </c>
      <c r="D2819" s="3" t="s">
        <v>4822</v>
      </c>
      <c r="E2819" s="3" t="s">
        <v>867</v>
      </c>
      <c r="F2819" s="3" t="s">
        <v>868</v>
      </c>
      <c r="G2819" s="3" t="s">
        <v>47</v>
      </c>
      <c r="H2819" s="3" t="s">
        <v>32</v>
      </c>
      <c r="I2819" s="3" t="s">
        <v>47</v>
      </c>
      <c r="J2819" s="3" t="s">
        <v>48</v>
      </c>
      <c r="K2819" s="3" t="s">
        <v>49</v>
      </c>
      <c r="L2819" s="3" t="s">
        <v>50</v>
      </c>
      <c r="M2819" t="b">
        <v>1</v>
      </c>
      <c r="N2819" s="3" t="s">
        <v>73</v>
      </c>
      <c r="O2819" s="3" t="s">
        <v>868</v>
      </c>
      <c r="P2819" s="3" t="s">
        <v>868</v>
      </c>
      <c r="Q2819" s="3" t="s">
        <v>116</v>
      </c>
      <c r="R2819" s="3" t="s">
        <v>116</v>
      </c>
      <c r="S2819" s="3"/>
      <c r="T2819" s="2"/>
      <c r="U2819" s="3" t="s">
        <v>50</v>
      </c>
      <c r="V2819" s="3"/>
      <c r="W2819" s="3" t="s">
        <v>39</v>
      </c>
      <c r="X2819" s="3" t="s">
        <v>40</v>
      </c>
      <c r="Y2819" s="3"/>
      <c r="Z2819" s="3">
        <v>5453</v>
      </c>
      <c r="AA2819" s="3" t="s">
        <v>869</v>
      </c>
    </row>
    <row r="2820" spans="1:27" x14ac:dyDescent="0.2">
      <c r="A2820" s="5">
        <v>5700</v>
      </c>
      <c r="C2820" s="3" t="s">
        <v>4823</v>
      </c>
      <c r="D2820" s="3" t="s">
        <v>4824</v>
      </c>
      <c r="E2820" s="3" t="s">
        <v>78</v>
      </c>
      <c r="F2820" s="3" t="s">
        <v>2943</v>
      </c>
      <c r="G2820" s="3" t="s">
        <v>224</v>
      </c>
      <c r="H2820" s="3" t="s">
        <v>32</v>
      </c>
      <c r="I2820" s="3" t="s">
        <v>224</v>
      </c>
      <c r="J2820" s="3" t="s">
        <v>48</v>
      </c>
      <c r="K2820" s="3" t="s">
        <v>225</v>
      </c>
      <c r="L2820" s="3" t="s">
        <v>95</v>
      </c>
      <c r="M2820" t="b">
        <v>0</v>
      </c>
      <c r="N2820" s="3" t="s">
        <v>84</v>
      </c>
      <c r="O2820" s="3" t="s">
        <v>2943</v>
      </c>
      <c r="P2820" s="3" t="s">
        <v>2943</v>
      </c>
      <c r="Q2820" s="3" t="s">
        <v>116</v>
      </c>
      <c r="R2820" s="3" t="s">
        <v>116</v>
      </c>
      <c r="S2820" s="3"/>
      <c r="T2820" s="2"/>
      <c r="U2820" s="3" t="s">
        <v>95</v>
      </c>
      <c r="V2820" s="3"/>
      <c r="W2820" s="3" t="s">
        <v>39</v>
      </c>
      <c r="X2820" s="3" t="s">
        <v>40</v>
      </c>
      <c r="Y2820" s="3"/>
      <c r="Z2820" s="3">
        <v>5457</v>
      </c>
      <c r="AA2820" s="3" t="s">
        <v>316</v>
      </c>
    </row>
    <row r="2821" spans="1:27" x14ac:dyDescent="0.2">
      <c r="A2821" s="5">
        <v>5702</v>
      </c>
      <c r="B2821">
        <v>44171</v>
      </c>
      <c r="C2821" s="3" t="s">
        <v>4825</v>
      </c>
      <c r="D2821" s="3" t="s">
        <v>4826</v>
      </c>
      <c r="E2821" s="3" t="s">
        <v>78</v>
      </c>
      <c r="F2821" s="3" t="s">
        <v>79</v>
      </c>
      <c r="G2821" s="3" t="s">
        <v>274</v>
      </c>
      <c r="H2821" s="3" t="s">
        <v>32</v>
      </c>
      <c r="I2821" s="3" t="s">
        <v>274</v>
      </c>
      <c r="J2821" s="3" t="s">
        <v>81</v>
      </c>
      <c r="K2821" s="3" t="s">
        <v>275</v>
      </c>
      <c r="L2821" s="3" t="s">
        <v>95</v>
      </c>
      <c r="M2821" t="b">
        <v>0</v>
      </c>
      <c r="N2821" s="3" t="s">
        <v>84</v>
      </c>
      <c r="O2821" s="3" t="s">
        <v>79</v>
      </c>
      <c r="P2821" s="3" t="s">
        <v>79</v>
      </c>
      <c r="Q2821" s="3" t="s">
        <v>81</v>
      </c>
      <c r="R2821" s="3" t="s">
        <v>85</v>
      </c>
      <c r="S2821" s="3"/>
      <c r="T2821" s="2">
        <v>4128</v>
      </c>
      <c r="U2821" s="3" t="s">
        <v>95</v>
      </c>
      <c r="V2821" s="3"/>
      <c r="W2821" s="3" t="s">
        <v>39</v>
      </c>
      <c r="X2821" s="3" t="s">
        <v>40</v>
      </c>
      <c r="Y2821" s="3"/>
      <c r="Z2821" s="3">
        <v>5459</v>
      </c>
      <c r="AA2821" s="3" t="s">
        <v>221</v>
      </c>
    </row>
    <row r="2822" spans="1:27" x14ac:dyDescent="0.2">
      <c r="A2822" s="5">
        <v>5703</v>
      </c>
      <c r="C2822" s="3" t="s">
        <v>4827</v>
      </c>
      <c r="D2822" s="3" t="s">
        <v>4828</v>
      </c>
      <c r="E2822" s="3" t="s">
        <v>78</v>
      </c>
      <c r="F2822" s="3" t="s">
        <v>273</v>
      </c>
      <c r="G2822" s="3" t="s">
        <v>100</v>
      </c>
      <c r="H2822" s="3" t="s">
        <v>32</v>
      </c>
      <c r="I2822" s="3" t="s">
        <v>100</v>
      </c>
      <c r="J2822" s="3" t="s">
        <v>48</v>
      </c>
      <c r="K2822" s="3" t="s">
        <v>101</v>
      </c>
      <c r="L2822" s="3" t="s">
        <v>95</v>
      </c>
      <c r="M2822" t="b">
        <v>0</v>
      </c>
      <c r="N2822" s="3" t="s">
        <v>84</v>
      </c>
      <c r="O2822" s="3" t="s">
        <v>273</v>
      </c>
      <c r="P2822" s="3" t="s">
        <v>79</v>
      </c>
      <c r="Q2822" s="3" t="s">
        <v>116</v>
      </c>
      <c r="R2822" s="3" t="s">
        <v>116</v>
      </c>
      <c r="S2822" s="3"/>
      <c r="T2822" s="2"/>
      <c r="U2822" s="3" t="s">
        <v>95</v>
      </c>
      <c r="V2822" s="3"/>
      <c r="W2822" s="3" t="s">
        <v>39</v>
      </c>
      <c r="X2822" s="3" t="s">
        <v>40</v>
      </c>
      <c r="Y2822" s="3"/>
      <c r="Z2822" s="3">
        <v>5460</v>
      </c>
      <c r="AA2822" s="3" t="s">
        <v>221</v>
      </c>
    </row>
    <row r="2823" spans="1:27" x14ac:dyDescent="0.2">
      <c r="A2823" s="5">
        <v>5704</v>
      </c>
      <c r="C2823" s="3"/>
      <c r="D2823" s="3" t="s">
        <v>4829</v>
      </c>
      <c r="E2823" s="3" t="s">
        <v>91</v>
      </c>
      <c r="F2823" s="3" t="s">
        <v>92</v>
      </c>
      <c r="G2823" s="3" t="s">
        <v>100</v>
      </c>
      <c r="H2823" s="3" t="s">
        <v>32</v>
      </c>
      <c r="I2823" s="3" t="s">
        <v>100</v>
      </c>
      <c r="J2823" s="3" t="s">
        <v>48</v>
      </c>
      <c r="K2823" s="3" t="s">
        <v>101</v>
      </c>
      <c r="L2823" s="3" t="s">
        <v>95</v>
      </c>
      <c r="M2823" t="b">
        <v>1</v>
      </c>
      <c r="N2823" s="3" t="s">
        <v>84</v>
      </c>
      <c r="O2823" s="3" t="s">
        <v>92</v>
      </c>
      <c r="P2823" s="3" t="s">
        <v>92</v>
      </c>
      <c r="Q2823" s="3" t="s">
        <v>36</v>
      </c>
      <c r="R2823" s="3" t="s">
        <v>74</v>
      </c>
      <c r="S2823" s="3"/>
      <c r="T2823" s="2"/>
      <c r="U2823" s="3" t="s">
        <v>95</v>
      </c>
      <c r="V2823" s="3"/>
      <c r="W2823" s="3" t="s">
        <v>39</v>
      </c>
      <c r="X2823" s="3" t="s">
        <v>40</v>
      </c>
      <c r="Y2823" s="3"/>
      <c r="Z2823" s="3"/>
      <c r="AA2823" s="3" t="s">
        <v>41</v>
      </c>
    </row>
    <row r="2824" spans="1:27" x14ac:dyDescent="0.2">
      <c r="A2824" s="5">
        <v>5705</v>
      </c>
      <c r="C2824" s="3" t="s">
        <v>4830</v>
      </c>
      <c r="D2824" s="3" t="s">
        <v>4831</v>
      </c>
      <c r="E2824" s="3" t="s">
        <v>147</v>
      </c>
      <c r="F2824" s="3" t="s">
        <v>148</v>
      </c>
      <c r="G2824" s="3" t="s">
        <v>80</v>
      </c>
      <c r="H2824" s="3" t="s">
        <v>32</v>
      </c>
      <c r="I2824" s="3" t="s">
        <v>80</v>
      </c>
      <c r="J2824" s="3" t="s">
        <v>81</v>
      </c>
      <c r="K2824" s="3" t="s">
        <v>82</v>
      </c>
      <c r="L2824" s="3" t="s">
        <v>83</v>
      </c>
      <c r="M2824" t="b">
        <v>0</v>
      </c>
      <c r="N2824" s="3" t="s">
        <v>139</v>
      </c>
      <c r="O2824" s="3" t="s">
        <v>148</v>
      </c>
      <c r="P2824" s="3" t="s">
        <v>148</v>
      </c>
      <c r="Q2824" s="3" t="s">
        <v>116</v>
      </c>
      <c r="R2824" s="3" t="s">
        <v>149</v>
      </c>
      <c r="S2824" s="3"/>
      <c r="T2824" s="2"/>
      <c r="U2824" s="3" t="s">
        <v>83</v>
      </c>
      <c r="V2824" s="3"/>
      <c r="W2824" s="3" t="s">
        <v>39</v>
      </c>
      <c r="X2824" s="3" t="s">
        <v>40</v>
      </c>
      <c r="Y2824" s="3"/>
      <c r="Z2824" s="3">
        <v>5465</v>
      </c>
      <c r="AA2824" s="3" t="s">
        <v>316</v>
      </c>
    </row>
    <row r="2825" spans="1:27" x14ac:dyDescent="0.2">
      <c r="A2825" s="5">
        <v>5707</v>
      </c>
      <c r="C2825" s="3" t="s">
        <v>4832</v>
      </c>
      <c r="D2825" s="3" t="s">
        <v>4833</v>
      </c>
      <c r="E2825" s="3" t="s">
        <v>111</v>
      </c>
      <c r="F2825" s="3" t="s">
        <v>112</v>
      </c>
      <c r="G2825" s="3" t="s">
        <v>113</v>
      </c>
      <c r="H2825" s="3" t="s">
        <v>32</v>
      </c>
      <c r="I2825" s="3" t="s">
        <v>113</v>
      </c>
      <c r="J2825" s="3" t="s">
        <v>48</v>
      </c>
      <c r="K2825" s="3" t="s">
        <v>114</v>
      </c>
      <c r="L2825" s="3" t="s">
        <v>115</v>
      </c>
      <c r="M2825" t="b">
        <v>0</v>
      </c>
      <c r="N2825" s="3" t="s">
        <v>73</v>
      </c>
      <c r="O2825" s="3" t="s">
        <v>112</v>
      </c>
      <c r="P2825" s="3" t="s">
        <v>112</v>
      </c>
      <c r="Q2825" s="3" t="s">
        <v>116</v>
      </c>
      <c r="R2825" s="3" t="s">
        <v>116</v>
      </c>
      <c r="S2825" s="3"/>
      <c r="T2825" s="2"/>
      <c r="U2825" s="3" t="s">
        <v>115</v>
      </c>
      <c r="V2825" s="3"/>
      <c r="W2825" s="3" t="s">
        <v>39</v>
      </c>
      <c r="X2825" s="3" t="s">
        <v>40</v>
      </c>
      <c r="Y2825" s="3"/>
      <c r="Z2825" s="3">
        <v>5467</v>
      </c>
      <c r="AA2825" s="3" t="s">
        <v>221</v>
      </c>
    </row>
    <row r="2826" spans="1:27" x14ac:dyDescent="0.2">
      <c r="A2826" s="5">
        <v>5708</v>
      </c>
      <c r="B2826">
        <v>44718</v>
      </c>
      <c r="C2826" s="3" t="s">
        <v>4834</v>
      </c>
      <c r="D2826" s="3" t="s">
        <v>4835</v>
      </c>
      <c r="E2826" s="3" t="s">
        <v>71</v>
      </c>
      <c r="F2826" s="3" t="s">
        <v>72</v>
      </c>
      <c r="G2826" s="3" t="s">
        <v>47</v>
      </c>
      <c r="H2826" s="3" t="s">
        <v>32</v>
      </c>
      <c r="I2826" s="3" t="s">
        <v>47</v>
      </c>
      <c r="J2826" s="3" t="s">
        <v>48</v>
      </c>
      <c r="K2826" s="3" t="s">
        <v>49</v>
      </c>
      <c r="L2826" s="3" t="s">
        <v>50</v>
      </c>
      <c r="M2826" t="b">
        <v>0</v>
      </c>
      <c r="N2826" s="3" t="s">
        <v>73</v>
      </c>
      <c r="O2826" s="3" t="s">
        <v>72</v>
      </c>
      <c r="P2826" s="3" t="s">
        <v>72</v>
      </c>
      <c r="Q2826" s="3" t="s">
        <v>36</v>
      </c>
      <c r="R2826" s="3" t="s">
        <v>74</v>
      </c>
      <c r="S2826" s="3"/>
      <c r="T2826" s="2"/>
      <c r="U2826" s="3" t="s">
        <v>50</v>
      </c>
      <c r="V2826" s="3"/>
      <c r="W2826" s="3" t="s">
        <v>39</v>
      </c>
      <c r="X2826" s="3" t="s">
        <v>40</v>
      </c>
      <c r="Y2826" s="3"/>
      <c r="Z2826" s="3">
        <v>5472</v>
      </c>
      <c r="AA2826" s="3" t="s">
        <v>221</v>
      </c>
    </row>
    <row r="2827" spans="1:27" x14ac:dyDescent="0.2">
      <c r="A2827" s="5">
        <v>5709</v>
      </c>
      <c r="C2827" s="3" t="s">
        <v>4836</v>
      </c>
      <c r="D2827" s="3" t="s">
        <v>4837</v>
      </c>
      <c r="E2827" s="3" t="s">
        <v>147</v>
      </c>
      <c r="F2827" s="3" t="s">
        <v>234</v>
      </c>
      <c r="G2827" s="3" t="s">
        <v>235</v>
      </c>
      <c r="H2827" s="3" t="s">
        <v>32</v>
      </c>
      <c r="I2827" s="3" t="s">
        <v>235</v>
      </c>
      <c r="J2827" s="3" t="s">
        <v>48</v>
      </c>
      <c r="K2827" s="3" t="s">
        <v>237</v>
      </c>
      <c r="L2827" s="3" t="s">
        <v>83</v>
      </c>
      <c r="M2827" t="b">
        <v>1</v>
      </c>
      <c r="N2827" s="3" t="s">
        <v>139</v>
      </c>
      <c r="O2827" s="3" t="s">
        <v>234</v>
      </c>
      <c r="P2827" s="3" t="s">
        <v>234</v>
      </c>
      <c r="Q2827" s="3" t="s">
        <v>116</v>
      </c>
      <c r="R2827" s="3" t="s">
        <v>116</v>
      </c>
      <c r="S2827" s="3"/>
      <c r="T2827" s="2">
        <v>6009</v>
      </c>
      <c r="U2827" s="3" t="s">
        <v>83</v>
      </c>
      <c r="V2827" s="3"/>
      <c r="W2827" s="3" t="s">
        <v>39</v>
      </c>
      <c r="X2827" s="3" t="s">
        <v>40</v>
      </c>
      <c r="Y2827" s="3"/>
      <c r="Z2827" s="3">
        <v>5477</v>
      </c>
      <c r="AA2827" s="3" t="s">
        <v>3685</v>
      </c>
    </row>
    <row r="2828" spans="1:27" x14ac:dyDescent="0.2">
      <c r="A2828" s="5">
        <v>5710</v>
      </c>
      <c r="B2828">
        <v>45223</v>
      </c>
      <c r="C2828" s="3" t="s">
        <v>4838</v>
      </c>
      <c r="D2828" s="3" t="s">
        <v>4839</v>
      </c>
      <c r="E2828" s="3" t="s">
        <v>174</v>
      </c>
      <c r="F2828" s="3" t="s">
        <v>3731</v>
      </c>
      <c r="G2828" s="3" t="s">
        <v>31</v>
      </c>
      <c r="H2828" s="3" t="s">
        <v>32</v>
      </c>
      <c r="I2828" s="3" t="s">
        <v>31</v>
      </c>
      <c r="J2828" s="3" t="s">
        <v>31</v>
      </c>
      <c r="K2828" s="3" t="s">
        <v>34</v>
      </c>
      <c r="L2828" s="3" t="s">
        <v>31</v>
      </c>
      <c r="M2828" t="b">
        <v>0</v>
      </c>
      <c r="N2828" s="3" t="s">
        <v>84</v>
      </c>
      <c r="O2828" s="3" t="s">
        <v>3731</v>
      </c>
      <c r="P2828" s="3" t="s">
        <v>3731</v>
      </c>
      <c r="Q2828" s="3" t="s">
        <v>3732</v>
      </c>
      <c r="R2828" s="3" t="s">
        <v>3733</v>
      </c>
      <c r="S2828" s="3"/>
      <c r="T2828" s="2"/>
      <c r="U2828" s="3" t="s">
        <v>31</v>
      </c>
      <c r="V2828" s="3"/>
      <c r="W2828" s="3" t="s">
        <v>39</v>
      </c>
      <c r="X2828" s="3" t="s">
        <v>40</v>
      </c>
      <c r="Y2828" s="3"/>
      <c r="Z2828" s="3">
        <v>5486</v>
      </c>
      <c r="AA2828" s="3" t="s">
        <v>492</v>
      </c>
    </row>
    <row r="2829" spans="1:27" x14ac:dyDescent="0.2">
      <c r="A2829" s="5">
        <v>5711</v>
      </c>
      <c r="C2829" s="3" t="s">
        <v>4840</v>
      </c>
      <c r="D2829" s="3" t="s">
        <v>4841</v>
      </c>
      <c r="E2829" s="3" t="s">
        <v>147</v>
      </c>
      <c r="F2829" s="3" t="s">
        <v>234</v>
      </c>
      <c r="G2829" s="3" t="s">
        <v>31</v>
      </c>
      <c r="H2829" s="3" t="s">
        <v>32</v>
      </c>
      <c r="I2829" s="3" t="s">
        <v>31</v>
      </c>
      <c r="J2829" s="3" t="s">
        <v>31</v>
      </c>
      <c r="K2829" s="3" t="s">
        <v>34</v>
      </c>
      <c r="L2829" s="3" t="s">
        <v>31</v>
      </c>
      <c r="M2829" t="b">
        <v>0</v>
      </c>
      <c r="N2829" s="3" t="s">
        <v>139</v>
      </c>
      <c r="O2829" s="3" t="s">
        <v>234</v>
      </c>
      <c r="P2829" s="3" t="s">
        <v>234</v>
      </c>
      <c r="Q2829" s="3" t="s">
        <v>116</v>
      </c>
      <c r="R2829" s="3" t="s">
        <v>116</v>
      </c>
      <c r="S2829" s="3"/>
      <c r="T2829" s="2"/>
      <c r="U2829" s="3" t="s">
        <v>31</v>
      </c>
      <c r="V2829" s="3"/>
      <c r="W2829" s="3" t="s">
        <v>39</v>
      </c>
      <c r="X2829" s="3" t="s">
        <v>40</v>
      </c>
      <c r="Y2829" s="3"/>
      <c r="Z2829" s="3">
        <v>5506</v>
      </c>
      <c r="AA2829" s="3" t="s">
        <v>221</v>
      </c>
    </row>
    <row r="2830" spans="1:27" x14ac:dyDescent="0.2">
      <c r="A2830" s="5">
        <v>5712</v>
      </c>
      <c r="C2830" s="3" t="s">
        <v>4842</v>
      </c>
      <c r="D2830" s="3" t="s">
        <v>4843</v>
      </c>
      <c r="E2830" s="3" t="s">
        <v>123</v>
      </c>
      <c r="F2830" s="3" t="s">
        <v>136</v>
      </c>
      <c r="G2830" s="3" t="s">
        <v>235</v>
      </c>
      <c r="H2830" s="3" t="s">
        <v>32</v>
      </c>
      <c r="I2830" s="3" t="s">
        <v>235</v>
      </c>
      <c r="J2830" s="3" t="s">
        <v>48</v>
      </c>
      <c r="K2830" s="3" t="s">
        <v>237</v>
      </c>
      <c r="L2830" s="3" t="s">
        <v>83</v>
      </c>
      <c r="M2830" t="b">
        <v>1</v>
      </c>
      <c r="N2830" s="3" t="s">
        <v>139</v>
      </c>
      <c r="O2830" s="3" t="s">
        <v>136</v>
      </c>
      <c r="P2830" s="3" t="s">
        <v>140</v>
      </c>
      <c r="Q2830" s="3" t="s">
        <v>36</v>
      </c>
      <c r="R2830" s="3" t="s">
        <v>74</v>
      </c>
      <c r="S2830" s="3"/>
      <c r="T2830" s="2"/>
      <c r="U2830" s="3" t="s">
        <v>83</v>
      </c>
      <c r="V2830" s="3"/>
      <c r="W2830" s="3" t="s">
        <v>39</v>
      </c>
      <c r="X2830" s="3" t="s">
        <v>40</v>
      </c>
      <c r="Y2830" s="3"/>
      <c r="Z2830" s="3">
        <v>5523</v>
      </c>
      <c r="AA2830" s="3" t="s">
        <v>2835</v>
      </c>
    </row>
    <row r="2831" spans="1:27" x14ac:dyDescent="0.2">
      <c r="A2831" s="5">
        <v>5713</v>
      </c>
      <c r="C2831" s="3" t="s">
        <v>4844</v>
      </c>
      <c r="D2831" s="3" t="s">
        <v>4845</v>
      </c>
      <c r="E2831" s="3" t="s">
        <v>78</v>
      </c>
      <c r="F2831" s="3" t="s">
        <v>2943</v>
      </c>
      <c r="G2831" s="3" t="s">
        <v>100</v>
      </c>
      <c r="H2831" s="3" t="s">
        <v>32</v>
      </c>
      <c r="I2831" s="3" t="s">
        <v>100</v>
      </c>
      <c r="J2831" s="3" t="s">
        <v>48</v>
      </c>
      <c r="K2831" s="3" t="s">
        <v>101</v>
      </c>
      <c r="L2831" s="3" t="s">
        <v>95</v>
      </c>
      <c r="M2831" t="b">
        <v>0</v>
      </c>
      <c r="N2831" s="3" t="s">
        <v>84</v>
      </c>
      <c r="O2831" s="3" t="s">
        <v>2943</v>
      </c>
      <c r="P2831" s="3" t="s">
        <v>2943</v>
      </c>
      <c r="Q2831" s="3" t="s">
        <v>116</v>
      </c>
      <c r="R2831" s="3" t="s">
        <v>116</v>
      </c>
      <c r="S2831" s="3"/>
      <c r="T2831" s="2"/>
      <c r="U2831" s="3" t="s">
        <v>95</v>
      </c>
      <c r="V2831" s="3"/>
      <c r="W2831" s="3" t="s">
        <v>39</v>
      </c>
      <c r="X2831" s="3" t="s">
        <v>40</v>
      </c>
      <c r="Y2831" s="3"/>
      <c r="Z2831" s="3">
        <v>5524</v>
      </c>
      <c r="AA2831" s="3" t="s">
        <v>316</v>
      </c>
    </row>
    <row r="2832" spans="1:27" x14ac:dyDescent="0.2">
      <c r="A2832" s="5">
        <v>5715</v>
      </c>
      <c r="B2832">
        <v>45391</v>
      </c>
      <c r="C2832" s="3" t="s">
        <v>4846</v>
      </c>
      <c r="D2832" s="3" t="s">
        <v>4847</v>
      </c>
      <c r="E2832" s="3" t="s">
        <v>29</v>
      </c>
      <c r="F2832" s="3" t="s">
        <v>53</v>
      </c>
      <c r="G2832" s="3" t="s">
        <v>113</v>
      </c>
      <c r="H2832" s="3" t="s">
        <v>32</v>
      </c>
      <c r="I2832" s="3" t="s">
        <v>113</v>
      </c>
      <c r="J2832" s="3" t="s">
        <v>48</v>
      </c>
      <c r="K2832" s="3" t="s">
        <v>114</v>
      </c>
      <c r="L2832" s="3" t="s">
        <v>115</v>
      </c>
      <c r="M2832" t="b">
        <v>0</v>
      </c>
      <c r="N2832" s="3" t="s">
        <v>35</v>
      </c>
      <c r="O2832" s="3" t="s">
        <v>53</v>
      </c>
      <c r="P2832" s="3" t="s">
        <v>53</v>
      </c>
      <c r="Q2832" s="3" t="s">
        <v>36</v>
      </c>
      <c r="R2832" s="3" t="s">
        <v>54</v>
      </c>
      <c r="S2832" s="3"/>
      <c r="T2832" s="2"/>
      <c r="U2832" s="3" t="s">
        <v>115</v>
      </c>
      <c r="V2832" s="3"/>
      <c r="W2832" s="3" t="s">
        <v>39</v>
      </c>
      <c r="X2832" s="3" t="s">
        <v>40</v>
      </c>
      <c r="Y2832" s="3"/>
      <c r="Z2832" s="3">
        <v>5529</v>
      </c>
      <c r="AA2832" s="3" t="s">
        <v>492</v>
      </c>
    </row>
    <row r="2833" spans="1:27" x14ac:dyDescent="0.2">
      <c r="A2833" s="5">
        <v>5716</v>
      </c>
      <c r="C2833" s="3"/>
      <c r="D2833" s="3" t="s">
        <v>4848</v>
      </c>
      <c r="E2833" s="3" t="s">
        <v>91</v>
      </c>
      <c r="F2833" s="3" t="s">
        <v>92</v>
      </c>
      <c r="G2833" s="3" t="s">
        <v>475</v>
      </c>
      <c r="H2833" s="3" t="s">
        <v>32</v>
      </c>
      <c r="I2833" s="3" t="s">
        <v>475</v>
      </c>
      <c r="J2833" s="3" t="s">
        <v>48</v>
      </c>
      <c r="K2833" s="3" t="s">
        <v>476</v>
      </c>
      <c r="L2833" s="3" t="s">
        <v>95</v>
      </c>
      <c r="M2833" t="b">
        <v>1</v>
      </c>
      <c r="N2833" s="3" t="s">
        <v>84</v>
      </c>
      <c r="O2833" s="3" t="s">
        <v>92</v>
      </c>
      <c r="P2833" s="3" t="s">
        <v>92</v>
      </c>
      <c r="Q2833" s="3" t="s">
        <v>36</v>
      </c>
      <c r="R2833" s="3" t="s">
        <v>74</v>
      </c>
      <c r="S2833" s="3"/>
      <c r="T2833" s="2"/>
      <c r="U2833" s="3" t="s">
        <v>95</v>
      </c>
      <c r="V2833" s="3"/>
      <c r="W2833" s="3" t="s">
        <v>39</v>
      </c>
      <c r="X2833" s="3" t="s">
        <v>40</v>
      </c>
      <c r="Y2833" s="3"/>
      <c r="Z2833" s="3"/>
      <c r="AA2833" s="3" t="s">
        <v>41</v>
      </c>
    </row>
    <row r="2834" spans="1:27" x14ac:dyDescent="0.2">
      <c r="A2834" s="5">
        <v>5717</v>
      </c>
      <c r="C2834" s="3"/>
      <c r="D2834" s="3" t="s">
        <v>4849</v>
      </c>
      <c r="E2834" s="3" t="s">
        <v>66</v>
      </c>
      <c r="F2834" s="3" t="s">
        <v>67</v>
      </c>
      <c r="G2834" s="3" t="s">
        <v>47</v>
      </c>
      <c r="H2834" s="3" t="s">
        <v>32</v>
      </c>
      <c r="I2834" s="3" t="s">
        <v>47</v>
      </c>
      <c r="J2834" s="3" t="s">
        <v>48</v>
      </c>
      <c r="K2834" s="3" t="s">
        <v>49</v>
      </c>
      <c r="L2834" s="3" t="s">
        <v>50</v>
      </c>
      <c r="M2834" t="b">
        <v>1</v>
      </c>
      <c r="N2834" s="3" t="s">
        <v>35</v>
      </c>
      <c r="O2834" s="3" t="s">
        <v>67</v>
      </c>
      <c r="P2834" s="3" t="s">
        <v>67</v>
      </c>
      <c r="Q2834" s="3" t="s">
        <v>68</v>
      </c>
      <c r="R2834" s="3" t="s">
        <v>69</v>
      </c>
      <c r="S2834" s="3"/>
      <c r="T2834" s="2"/>
      <c r="U2834" s="3" t="s">
        <v>50</v>
      </c>
      <c r="V2834" s="3"/>
      <c r="W2834" s="3" t="s">
        <v>39</v>
      </c>
      <c r="X2834" s="3" t="s">
        <v>40</v>
      </c>
      <c r="Y2834" s="3"/>
      <c r="Z2834" s="3"/>
      <c r="AA2834" s="3" t="s">
        <v>41</v>
      </c>
    </row>
    <row r="2835" spans="1:27" x14ac:dyDescent="0.2">
      <c r="A2835" s="5">
        <v>5719</v>
      </c>
      <c r="C2835" s="3"/>
      <c r="D2835" s="3" t="s">
        <v>4850</v>
      </c>
      <c r="E2835" s="3" t="s">
        <v>71</v>
      </c>
      <c r="F2835" s="3" t="s">
        <v>72</v>
      </c>
      <c r="G2835" s="3" t="s">
        <v>47</v>
      </c>
      <c r="H2835" s="3" t="s">
        <v>32</v>
      </c>
      <c r="I2835" s="3" t="s">
        <v>47</v>
      </c>
      <c r="J2835" s="3" t="s">
        <v>48</v>
      </c>
      <c r="K2835" s="3" t="s">
        <v>49</v>
      </c>
      <c r="L2835" s="3" t="s">
        <v>50</v>
      </c>
      <c r="M2835" t="b">
        <v>1</v>
      </c>
      <c r="N2835" s="3" t="s">
        <v>73</v>
      </c>
      <c r="O2835" s="3" t="s">
        <v>72</v>
      </c>
      <c r="P2835" s="3" t="s">
        <v>72</v>
      </c>
      <c r="Q2835" s="3" t="s">
        <v>36</v>
      </c>
      <c r="R2835" s="3" t="s">
        <v>74</v>
      </c>
      <c r="S2835" s="3"/>
      <c r="T2835" s="2"/>
      <c r="U2835" s="3" t="s">
        <v>50</v>
      </c>
      <c r="V2835" s="3"/>
      <c r="W2835" s="3" t="s">
        <v>39</v>
      </c>
      <c r="X2835" s="3" t="s">
        <v>40</v>
      </c>
      <c r="Y2835" s="3"/>
      <c r="Z2835" s="3">
        <v>5581</v>
      </c>
      <c r="AA2835" s="3" t="s">
        <v>221</v>
      </c>
    </row>
    <row r="2836" spans="1:27" x14ac:dyDescent="0.2">
      <c r="A2836" s="5">
        <v>5720</v>
      </c>
      <c r="C2836" s="3" t="s">
        <v>4851</v>
      </c>
      <c r="D2836" s="3" t="s">
        <v>4852</v>
      </c>
      <c r="E2836" s="3" t="s">
        <v>1158</v>
      </c>
      <c r="F2836" s="3" t="s">
        <v>1159</v>
      </c>
      <c r="G2836" s="3" t="s">
        <v>158</v>
      </c>
      <c r="H2836" s="3" t="s">
        <v>32</v>
      </c>
      <c r="I2836" s="3" t="s">
        <v>158</v>
      </c>
      <c r="J2836" s="3" t="s">
        <v>48</v>
      </c>
      <c r="K2836" s="3" t="s">
        <v>159</v>
      </c>
      <c r="L2836" s="3" t="s">
        <v>83</v>
      </c>
      <c r="M2836" t="b">
        <v>0</v>
      </c>
      <c r="N2836" s="3" t="s">
        <v>139</v>
      </c>
      <c r="O2836" s="3" t="s">
        <v>1159</v>
      </c>
      <c r="P2836" s="3" t="s">
        <v>1159</v>
      </c>
      <c r="Q2836" s="3" t="s">
        <v>36</v>
      </c>
      <c r="R2836" s="3" t="s">
        <v>74</v>
      </c>
      <c r="S2836" s="3"/>
      <c r="T2836" s="2"/>
      <c r="U2836" s="3" t="s">
        <v>83</v>
      </c>
      <c r="V2836" s="3"/>
      <c r="W2836" s="3" t="s">
        <v>39</v>
      </c>
      <c r="X2836" s="3" t="s">
        <v>40</v>
      </c>
      <c r="Y2836" s="3"/>
      <c r="Z2836" s="3">
        <v>5626</v>
      </c>
      <c r="AA2836" s="3" t="s">
        <v>546</v>
      </c>
    </row>
    <row r="2837" spans="1:27" x14ac:dyDescent="0.2">
      <c r="A2837" s="5">
        <v>5721</v>
      </c>
      <c r="C2837" s="3"/>
      <c r="D2837" s="3" t="s">
        <v>4853</v>
      </c>
      <c r="E2837" s="3" t="s">
        <v>78</v>
      </c>
      <c r="F2837" s="3" t="s">
        <v>79</v>
      </c>
      <c r="G2837" s="3" t="s">
        <v>274</v>
      </c>
      <c r="H2837" s="3" t="s">
        <v>32</v>
      </c>
      <c r="I2837" s="3" t="s">
        <v>274</v>
      </c>
      <c r="J2837" s="3" t="s">
        <v>81</v>
      </c>
      <c r="K2837" s="3" t="s">
        <v>275</v>
      </c>
      <c r="L2837" s="3" t="s">
        <v>95</v>
      </c>
      <c r="M2837" t="b">
        <v>1</v>
      </c>
      <c r="N2837" s="3" t="s">
        <v>84</v>
      </c>
      <c r="O2837" s="3" t="s">
        <v>79</v>
      </c>
      <c r="P2837" s="3" t="s">
        <v>79</v>
      </c>
      <c r="Q2837" s="3" t="s">
        <v>81</v>
      </c>
      <c r="R2837" s="3" t="s">
        <v>85</v>
      </c>
      <c r="S2837" s="3"/>
      <c r="T2837" s="2"/>
      <c r="U2837" s="3" t="s">
        <v>95</v>
      </c>
      <c r="V2837" s="3"/>
      <c r="W2837" s="3" t="s">
        <v>39</v>
      </c>
      <c r="X2837" s="3" t="s">
        <v>40</v>
      </c>
      <c r="Y2837" s="3"/>
      <c r="Z2837" s="3"/>
      <c r="AA2837" s="3" t="s">
        <v>41</v>
      </c>
    </row>
    <row r="2838" spans="1:27" x14ac:dyDescent="0.2">
      <c r="A2838" s="5">
        <v>5723</v>
      </c>
      <c r="C2838" s="3"/>
      <c r="D2838" s="3" t="s">
        <v>4854</v>
      </c>
      <c r="E2838" s="3" t="s">
        <v>111</v>
      </c>
      <c r="F2838" s="3" t="s">
        <v>112</v>
      </c>
      <c r="G2838" s="3" t="s">
        <v>113</v>
      </c>
      <c r="H2838" s="3" t="s">
        <v>32</v>
      </c>
      <c r="I2838" s="3" t="s">
        <v>113</v>
      </c>
      <c r="J2838" s="3" t="s">
        <v>48</v>
      </c>
      <c r="K2838" s="3" t="s">
        <v>114</v>
      </c>
      <c r="L2838" s="3" t="s">
        <v>115</v>
      </c>
      <c r="M2838" t="b">
        <v>1</v>
      </c>
      <c r="N2838" s="3" t="s">
        <v>73</v>
      </c>
      <c r="O2838" s="3" t="s">
        <v>112</v>
      </c>
      <c r="P2838" s="3" t="s">
        <v>112</v>
      </c>
      <c r="Q2838" s="3" t="s">
        <v>116</v>
      </c>
      <c r="R2838" s="3" t="s">
        <v>116</v>
      </c>
      <c r="S2838" s="3"/>
      <c r="T2838" s="2"/>
      <c r="U2838" s="3" t="s">
        <v>115</v>
      </c>
      <c r="V2838" s="3"/>
      <c r="W2838" s="3" t="s">
        <v>39</v>
      </c>
      <c r="X2838" s="3" t="s">
        <v>40</v>
      </c>
      <c r="Y2838" s="3"/>
      <c r="Z2838" s="3">
        <v>5651</v>
      </c>
      <c r="AA2838" s="3" t="s">
        <v>221</v>
      </c>
    </row>
    <row r="2839" spans="1:27" x14ac:dyDescent="0.2">
      <c r="A2839" s="5">
        <v>5724</v>
      </c>
      <c r="B2839">
        <v>42359</v>
      </c>
      <c r="C2839" s="3" t="s">
        <v>4855</v>
      </c>
      <c r="D2839" s="3" t="s">
        <v>4856</v>
      </c>
      <c r="E2839" s="3" t="s">
        <v>123</v>
      </c>
      <c r="F2839" s="3" t="s">
        <v>136</v>
      </c>
      <c r="G2839" s="3" t="s">
        <v>235</v>
      </c>
      <c r="H2839" s="3" t="s">
        <v>32</v>
      </c>
      <c r="I2839" s="3" t="s">
        <v>235</v>
      </c>
      <c r="J2839" s="3" t="s">
        <v>48</v>
      </c>
      <c r="K2839" s="3" t="s">
        <v>237</v>
      </c>
      <c r="L2839" s="3" t="s">
        <v>83</v>
      </c>
      <c r="M2839" t="b">
        <v>1</v>
      </c>
      <c r="N2839" s="3" t="s">
        <v>139</v>
      </c>
      <c r="O2839" s="3" t="s">
        <v>136</v>
      </c>
      <c r="P2839" s="3" t="s">
        <v>140</v>
      </c>
      <c r="Q2839" s="3" t="s">
        <v>36</v>
      </c>
      <c r="R2839" s="3" t="s">
        <v>74</v>
      </c>
      <c r="S2839" s="3"/>
      <c r="T2839" s="2"/>
      <c r="U2839" s="3" t="s">
        <v>83</v>
      </c>
      <c r="V2839" s="3"/>
      <c r="W2839" s="3" t="s">
        <v>39</v>
      </c>
      <c r="X2839" s="3" t="s">
        <v>40</v>
      </c>
      <c r="Y2839" s="3"/>
      <c r="Z2839" s="3">
        <v>4436</v>
      </c>
      <c r="AA2839" s="3" t="s">
        <v>2835</v>
      </c>
    </row>
    <row r="2840" spans="1:27" x14ac:dyDescent="0.2">
      <c r="A2840" s="5">
        <v>5725</v>
      </c>
      <c r="C2840" s="3" t="s">
        <v>4857</v>
      </c>
      <c r="D2840" s="3" t="s">
        <v>4858</v>
      </c>
      <c r="E2840" s="3" t="s">
        <v>174</v>
      </c>
      <c r="F2840" s="3" t="s">
        <v>4204</v>
      </c>
      <c r="G2840" s="3" t="s">
        <v>31</v>
      </c>
      <c r="H2840" s="3" t="s">
        <v>32</v>
      </c>
      <c r="I2840" s="3" t="s">
        <v>31</v>
      </c>
      <c r="J2840" s="3" t="s">
        <v>31</v>
      </c>
      <c r="K2840" s="3" t="s">
        <v>34</v>
      </c>
      <c r="L2840" s="3" t="s">
        <v>31</v>
      </c>
      <c r="M2840" t="b">
        <v>0</v>
      </c>
      <c r="N2840" s="3" t="s">
        <v>84</v>
      </c>
      <c r="O2840" s="3" t="s">
        <v>4204</v>
      </c>
      <c r="P2840" s="3" t="s">
        <v>4204</v>
      </c>
      <c r="Q2840" s="3" t="s">
        <v>3732</v>
      </c>
      <c r="R2840" s="3" t="s">
        <v>3733</v>
      </c>
      <c r="S2840" s="3"/>
      <c r="T2840" s="2"/>
      <c r="U2840" s="3" t="s">
        <v>31</v>
      </c>
      <c r="V2840" s="3"/>
      <c r="W2840" s="3" t="s">
        <v>39</v>
      </c>
      <c r="X2840" s="3" t="s">
        <v>40</v>
      </c>
      <c r="Y2840" s="3"/>
      <c r="Z2840" s="3"/>
      <c r="AA2840" s="3" t="s">
        <v>316</v>
      </c>
    </row>
    <row r="2841" spans="1:27" x14ac:dyDescent="0.2">
      <c r="A2841" s="5">
        <v>5726</v>
      </c>
      <c r="C2841" s="3" t="s">
        <v>4859</v>
      </c>
      <c r="D2841" s="3" t="s">
        <v>4860</v>
      </c>
      <c r="E2841" s="3" t="s">
        <v>57</v>
      </c>
      <c r="F2841" s="3" t="s">
        <v>58</v>
      </c>
      <c r="G2841" s="3" t="s">
        <v>57</v>
      </c>
      <c r="H2841" s="3" t="s">
        <v>60</v>
      </c>
      <c r="I2841" s="3" t="s">
        <v>57</v>
      </c>
      <c r="J2841" s="3" t="s">
        <v>31</v>
      </c>
      <c r="K2841" s="3" t="s">
        <v>34</v>
      </c>
      <c r="L2841" s="3" t="s">
        <v>31</v>
      </c>
      <c r="M2841" t="b">
        <v>1</v>
      </c>
      <c r="N2841" s="3" t="s">
        <v>35</v>
      </c>
      <c r="O2841" s="3" t="s">
        <v>58</v>
      </c>
      <c r="P2841" s="3" t="s">
        <v>61</v>
      </c>
      <c r="Q2841" s="3" t="s">
        <v>62</v>
      </c>
      <c r="R2841" s="3" t="s">
        <v>63</v>
      </c>
      <c r="S2841" s="3" t="s">
        <v>4861</v>
      </c>
      <c r="T2841" s="2"/>
      <c r="U2841" s="3" t="s">
        <v>31</v>
      </c>
      <c r="V2841" s="3" t="s">
        <v>1941</v>
      </c>
      <c r="W2841" s="3" t="s">
        <v>39</v>
      </c>
      <c r="X2841" s="3" t="s">
        <v>40</v>
      </c>
      <c r="Y2841" s="3" t="s">
        <v>2455</v>
      </c>
      <c r="Z2841" s="3"/>
      <c r="AA2841" s="3" t="s">
        <v>1712</v>
      </c>
    </row>
    <row r="2842" spans="1:27" x14ac:dyDescent="0.2">
      <c r="A2842" s="5">
        <v>5727</v>
      </c>
      <c r="C2842" s="3" t="s">
        <v>4862</v>
      </c>
      <c r="D2842" s="3" t="s">
        <v>4863</v>
      </c>
      <c r="E2842" s="3" t="s">
        <v>1775</v>
      </c>
      <c r="F2842" s="3" t="s">
        <v>4863</v>
      </c>
      <c r="G2842" s="3" t="s">
        <v>1765</v>
      </c>
      <c r="H2842" s="3" t="s">
        <v>1764</v>
      </c>
      <c r="I2842" s="3" t="s">
        <v>1765</v>
      </c>
      <c r="J2842" s="3" t="s">
        <v>31</v>
      </c>
      <c r="K2842" s="3" t="s">
        <v>1766</v>
      </c>
      <c r="L2842" s="3" t="s">
        <v>31</v>
      </c>
      <c r="M2842" t="b">
        <v>0</v>
      </c>
      <c r="N2842" s="3" t="s">
        <v>35</v>
      </c>
      <c r="O2842" s="3" t="s">
        <v>4863</v>
      </c>
      <c r="P2842" s="3" t="s">
        <v>4864</v>
      </c>
      <c r="Q2842" s="3" t="s">
        <v>4863</v>
      </c>
      <c r="R2842" s="3" t="s">
        <v>4863</v>
      </c>
      <c r="S2842" s="3"/>
      <c r="T2842" s="2"/>
      <c r="U2842" s="3" t="s">
        <v>1769</v>
      </c>
      <c r="V2842" s="3" t="s">
        <v>4865</v>
      </c>
      <c r="W2842" s="3" t="s">
        <v>39</v>
      </c>
      <c r="X2842" s="3" t="s">
        <v>40</v>
      </c>
      <c r="Y2842" s="3" t="s">
        <v>2707</v>
      </c>
      <c r="Z2842" s="3"/>
      <c r="AA2842" s="3" t="s">
        <v>1784</v>
      </c>
    </row>
    <row r="2843" spans="1:27" x14ac:dyDescent="0.2">
      <c r="A2843" s="5">
        <v>5728</v>
      </c>
      <c r="C2843" s="3" t="s">
        <v>4866</v>
      </c>
      <c r="D2843" s="3" t="s">
        <v>4867</v>
      </c>
      <c r="E2843" s="3" t="s">
        <v>1804</v>
      </c>
      <c r="F2843" s="3" t="s">
        <v>1804</v>
      </c>
      <c r="G2843" s="3" t="s">
        <v>1804</v>
      </c>
      <c r="H2843" s="3" t="s">
        <v>1806</v>
      </c>
      <c r="I2843" s="3" t="s">
        <v>1804</v>
      </c>
      <c r="J2843" s="3" t="s">
        <v>31</v>
      </c>
      <c r="K2843" s="3" t="s">
        <v>1807</v>
      </c>
      <c r="L2843" s="3" t="s">
        <v>31</v>
      </c>
      <c r="M2843" t="b">
        <v>1</v>
      </c>
      <c r="N2843" s="3" t="s">
        <v>35</v>
      </c>
      <c r="O2843" s="3" t="s">
        <v>1804</v>
      </c>
      <c r="P2843" s="3" t="s">
        <v>1804</v>
      </c>
      <c r="Q2843" s="3" t="s">
        <v>1767</v>
      </c>
      <c r="R2843" s="3" t="s">
        <v>1808</v>
      </c>
      <c r="S2843" s="3"/>
      <c r="T2843" s="2"/>
      <c r="U2843" s="3" t="s">
        <v>1769</v>
      </c>
      <c r="V2843" s="3" t="s">
        <v>1776</v>
      </c>
      <c r="W2843" s="3" t="s">
        <v>39</v>
      </c>
      <c r="X2843" s="3" t="s">
        <v>40</v>
      </c>
      <c r="Y2843" s="3" t="s">
        <v>2707</v>
      </c>
      <c r="Z2843" s="3"/>
      <c r="AA2843" s="3" t="s">
        <v>1784</v>
      </c>
    </row>
    <row r="2844" spans="1:27" x14ac:dyDescent="0.2">
      <c r="A2844" s="5">
        <v>5729</v>
      </c>
      <c r="B2844">
        <v>45267</v>
      </c>
      <c r="C2844" s="3" t="s">
        <v>4868</v>
      </c>
      <c r="D2844" s="3" t="s">
        <v>4869</v>
      </c>
      <c r="E2844" s="3" t="s">
        <v>1775</v>
      </c>
      <c r="F2844" s="3" t="s">
        <v>4031</v>
      </c>
      <c r="G2844" s="3" t="s">
        <v>1793</v>
      </c>
      <c r="H2844" s="3" t="s">
        <v>1764</v>
      </c>
      <c r="I2844" s="3" t="s">
        <v>1793</v>
      </c>
      <c r="J2844" s="3" t="s">
        <v>31</v>
      </c>
      <c r="K2844" s="3" t="s">
        <v>1766</v>
      </c>
      <c r="L2844" s="3" t="s">
        <v>31</v>
      </c>
      <c r="M2844" t="b">
        <v>0</v>
      </c>
      <c r="N2844" s="3" t="s">
        <v>35</v>
      </c>
      <c r="O2844" s="3" t="s">
        <v>4031</v>
      </c>
      <c r="P2844" s="3" t="s">
        <v>4032</v>
      </c>
      <c r="Q2844" s="3" t="s">
        <v>4033</v>
      </c>
      <c r="R2844" s="3" t="s">
        <v>4033</v>
      </c>
      <c r="S2844" s="3"/>
      <c r="T2844" s="2">
        <v>2072</v>
      </c>
      <c r="U2844" s="3" t="s">
        <v>1769</v>
      </c>
      <c r="V2844" s="3" t="s">
        <v>2706</v>
      </c>
      <c r="W2844" s="3" t="s">
        <v>39</v>
      </c>
      <c r="X2844" s="3" t="s">
        <v>40</v>
      </c>
      <c r="Y2844" s="3" t="s">
        <v>2707</v>
      </c>
      <c r="Z2844" s="3"/>
      <c r="AA2844" s="3" t="s">
        <v>1784</v>
      </c>
    </row>
    <row r="2845" spans="1:27" x14ac:dyDescent="0.2">
      <c r="A2845" s="5">
        <v>5730</v>
      </c>
      <c r="B2845">
        <v>45138</v>
      </c>
      <c r="C2845" s="3" t="s">
        <v>4870</v>
      </c>
      <c r="D2845" s="3" t="s">
        <v>4871</v>
      </c>
      <c r="E2845" s="3" t="s">
        <v>1775</v>
      </c>
      <c r="F2845" s="3" t="s">
        <v>4872</v>
      </c>
      <c r="G2845" s="3" t="s">
        <v>1793</v>
      </c>
      <c r="H2845" s="3" t="s">
        <v>1764</v>
      </c>
      <c r="I2845" s="3" t="s">
        <v>1793</v>
      </c>
      <c r="J2845" s="3" t="s">
        <v>31</v>
      </c>
      <c r="K2845" s="3" t="s">
        <v>1766</v>
      </c>
      <c r="L2845" s="3" t="s">
        <v>31</v>
      </c>
      <c r="M2845" t="b">
        <v>0</v>
      </c>
      <c r="N2845" s="3" t="s">
        <v>35</v>
      </c>
      <c r="O2845" s="3" t="s">
        <v>4872</v>
      </c>
      <c r="P2845" s="3" t="s">
        <v>4873</v>
      </c>
      <c r="Q2845" s="3" t="s">
        <v>4872</v>
      </c>
      <c r="R2845" s="3" t="s">
        <v>4872</v>
      </c>
      <c r="S2845" s="3"/>
      <c r="T2845" s="2"/>
      <c r="U2845" s="3" t="s">
        <v>1769</v>
      </c>
      <c r="V2845" s="3" t="s">
        <v>2706</v>
      </c>
      <c r="W2845" s="3" t="s">
        <v>39</v>
      </c>
      <c r="X2845" s="3" t="s">
        <v>40</v>
      </c>
      <c r="Y2845" s="3" t="s">
        <v>2707</v>
      </c>
      <c r="Z2845" s="3"/>
      <c r="AA2845" s="3" t="s">
        <v>1784</v>
      </c>
    </row>
    <row r="2846" spans="1:27" x14ac:dyDescent="0.2">
      <c r="A2846" s="5">
        <v>5731</v>
      </c>
      <c r="C2846" s="3" t="s">
        <v>4874</v>
      </c>
      <c r="D2846" s="3" t="s">
        <v>4875</v>
      </c>
      <c r="E2846" s="3" t="s">
        <v>1775</v>
      </c>
      <c r="F2846" s="3" t="s">
        <v>1775</v>
      </c>
      <c r="G2846" s="3" t="s">
        <v>1765</v>
      </c>
      <c r="H2846" s="3" t="s">
        <v>1764</v>
      </c>
      <c r="I2846" s="3" t="s">
        <v>1765</v>
      </c>
      <c r="J2846" s="3" t="s">
        <v>31</v>
      </c>
      <c r="K2846" s="3" t="s">
        <v>1766</v>
      </c>
      <c r="L2846" s="3" t="s">
        <v>31</v>
      </c>
      <c r="M2846" t="b">
        <v>1</v>
      </c>
      <c r="N2846" s="3" t="s">
        <v>35</v>
      </c>
      <c r="O2846" s="3" t="s">
        <v>1775</v>
      </c>
      <c r="P2846" s="3" t="s">
        <v>1775</v>
      </c>
      <c r="Q2846" s="3" t="s">
        <v>1767</v>
      </c>
      <c r="R2846" s="3" t="s">
        <v>1768</v>
      </c>
      <c r="S2846" s="3"/>
      <c r="T2846" s="2"/>
      <c r="U2846" s="3" t="s">
        <v>1769</v>
      </c>
      <c r="V2846" s="3" t="s">
        <v>1776</v>
      </c>
      <c r="W2846" s="3" t="s">
        <v>39</v>
      </c>
      <c r="X2846" s="3" t="s">
        <v>40</v>
      </c>
      <c r="Y2846" s="3"/>
      <c r="Z2846" s="3"/>
      <c r="AA2846" s="3" t="s">
        <v>1784</v>
      </c>
    </row>
    <row r="2847" spans="1:27" x14ac:dyDescent="0.2">
      <c r="A2847" s="5">
        <v>5732</v>
      </c>
      <c r="C2847" s="3" t="s">
        <v>4876</v>
      </c>
      <c r="D2847" s="3" t="s">
        <v>4877</v>
      </c>
      <c r="E2847" s="3" t="s">
        <v>1775</v>
      </c>
      <c r="F2847" s="3" t="s">
        <v>1775</v>
      </c>
      <c r="G2847" s="3" t="s">
        <v>1765</v>
      </c>
      <c r="H2847" s="3" t="s">
        <v>1764</v>
      </c>
      <c r="I2847" s="3" t="s">
        <v>1765</v>
      </c>
      <c r="J2847" s="3" t="s">
        <v>31</v>
      </c>
      <c r="K2847" s="3" t="s">
        <v>1766</v>
      </c>
      <c r="L2847" s="3" t="s">
        <v>31</v>
      </c>
      <c r="M2847" t="b">
        <v>1</v>
      </c>
      <c r="N2847" s="3" t="s">
        <v>35</v>
      </c>
      <c r="O2847" s="3" t="s">
        <v>1775</v>
      </c>
      <c r="P2847" s="3" t="s">
        <v>1775</v>
      </c>
      <c r="Q2847" s="3" t="s">
        <v>1767</v>
      </c>
      <c r="R2847" s="3" t="s">
        <v>1768</v>
      </c>
      <c r="S2847" s="3"/>
      <c r="T2847" s="2"/>
      <c r="U2847" s="3" t="s">
        <v>1769</v>
      </c>
      <c r="V2847" s="3" t="s">
        <v>1776</v>
      </c>
      <c r="W2847" s="3" t="s">
        <v>39</v>
      </c>
      <c r="X2847" s="3" t="s">
        <v>40</v>
      </c>
      <c r="Y2847" s="3"/>
      <c r="Z2847" s="3"/>
      <c r="AA2847" s="3" t="s">
        <v>1784</v>
      </c>
    </row>
    <row r="2848" spans="1:27" x14ac:dyDescent="0.2">
      <c r="A2848" s="5">
        <v>5733</v>
      </c>
      <c r="C2848" s="3" t="s">
        <v>4878</v>
      </c>
      <c r="D2848" s="3" t="s">
        <v>4879</v>
      </c>
      <c r="E2848" s="3" t="s">
        <v>1775</v>
      </c>
      <c r="F2848" s="3" t="s">
        <v>1775</v>
      </c>
      <c r="G2848" s="3" t="s">
        <v>1765</v>
      </c>
      <c r="H2848" s="3" t="s">
        <v>1764</v>
      </c>
      <c r="I2848" s="3" t="s">
        <v>1765</v>
      </c>
      <c r="J2848" s="3" t="s">
        <v>31</v>
      </c>
      <c r="K2848" s="3" t="s">
        <v>1766</v>
      </c>
      <c r="L2848" s="3" t="s">
        <v>31</v>
      </c>
      <c r="M2848" t="b">
        <v>1</v>
      </c>
      <c r="N2848" s="3" t="s">
        <v>35</v>
      </c>
      <c r="O2848" s="3" t="s">
        <v>1775</v>
      </c>
      <c r="P2848" s="3" t="s">
        <v>1775</v>
      </c>
      <c r="Q2848" s="3" t="s">
        <v>1767</v>
      </c>
      <c r="R2848" s="3" t="s">
        <v>1768</v>
      </c>
      <c r="S2848" s="3"/>
      <c r="T2848" s="2"/>
      <c r="U2848" s="3" t="s">
        <v>1769</v>
      </c>
      <c r="V2848" s="3" t="s">
        <v>1776</v>
      </c>
      <c r="W2848" s="3" t="s">
        <v>39</v>
      </c>
      <c r="X2848" s="3" t="s">
        <v>40</v>
      </c>
      <c r="Y2848" s="3"/>
      <c r="Z2848" s="3"/>
      <c r="AA2848" s="3" t="s">
        <v>1784</v>
      </c>
    </row>
    <row r="2849" spans="1:27" x14ac:dyDescent="0.2">
      <c r="A2849" s="5">
        <v>5734</v>
      </c>
      <c r="C2849" s="3" t="s">
        <v>4880</v>
      </c>
      <c r="D2849" s="3" t="s">
        <v>4881</v>
      </c>
      <c r="E2849" s="3" t="s">
        <v>1775</v>
      </c>
      <c r="F2849" s="3" t="s">
        <v>1775</v>
      </c>
      <c r="G2849" s="3" t="s">
        <v>1765</v>
      </c>
      <c r="H2849" s="3" t="s">
        <v>1764</v>
      </c>
      <c r="I2849" s="3" t="s">
        <v>1765</v>
      </c>
      <c r="J2849" s="3" t="s">
        <v>31</v>
      </c>
      <c r="K2849" s="3" t="s">
        <v>1766</v>
      </c>
      <c r="L2849" s="3" t="s">
        <v>31</v>
      </c>
      <c r="M2849" t="b">
        <v>1</v>
      </c>
      <c r="N2849" s="3" t="s">
        <v>35</v>
      </c>
      <c r="O2849" s="3" t="s">
        <v>1775</v>
      </c>
      <c r="P2849" s="3" t="s">
        <v>1775</v>
      </c>
      <c r="Q2849" s="3" t="s">
        <v>1767</v>
      </c>
      <c r="R2849" s="3" t="s">
        <v>1768</v>
      </c>
      <c r="S2849" s="3"/>
      <c r="T2849" s="2"/>
      <c r="U2849" s="3" t="s">
        <v>1769</v>
      </c>
      <c r="V2849" s="3" t="s">
        <v>1776</v>
      </c>
      <c r="W2849" s="3" t="s">
        <v>39</v>
      </c>
      <c r="X2849" s="3" t="s">
        <v>40</v>
      </c>
      <c r="Y2849" s="3"/>
      <c r="Z2849" s="3"/>
      <c r="AA2849" s="3" t="s">
        <v>1784</v>
      </c>
    </row>
    <row r="2850" spans="1:27" x14ac:dyDescent="0.2">
      <c r="A2850" s="5">
        <v>5735</v>
      </c>
      <c r="C2850" s="3" t="s">
        <v>4882</v>
      </c>
      <c r="D2850" s="3" t="s">
        <v>4883</v>
      </c>
      <c r="E2850" s="3" t="s">
        <v>1775</v>
      </c>
      <c r="F2850" s="3" t="s">
        <v>1775</v>
      </c>
      <c r="G2850" s="3" t="s">
        <v>1765</v>
      </c>
      <c r="H2850" s="3" t="s">
        <v>1764</v>
      </c>
      <c r="I2850" s="3" t="s">
        <v>1765</v>
      </c>
      <c r="J2850" s="3" t="s">
        <v>31</v>
      </c>
      <c r="K2850" s="3" t="s">
        <v>1766</v>
      </c>
      <c r="L2850" s="3" t="s">
        <v>31</v>
      </c>
      <c r="M2850" t="b">
        <v>1</v>
      </c>
      <c r="N2850" s="3" t="s">
        <v>35</v>
      </c>
      <c r="O2850" s="3" t="s">
        <v>1775</v>
      </c>
      <c r="P2850" s="3" t="s">
        <v>1775</v>
      </c>
      <c r="Q2850" s="3" t="s">
        <v>1767</v>
      </c>
      <c r="R2850" s="3" t="s">
        <v>1768</v>
      </c>
      <c r="S2850" s="3"/>
      <c r="T2850" s="2"/>
      <c r="U2850" s="3" t="s">
        <v>1769</v>
      </c>
      <c r="V2850" s="3" t="s">
        <v>1776</v>
      </c>
      <c r="W2850" s="3" t="s">
        <v>39</v>
      </c>
      <c r="X2850" s="3" t="s">
        <v>40</v>
      </c>
      <c r="Y2850" s="3"/>
      <c r="Z2850" s="3"/>
      <c r="AA2850" s="3" t="s">
        <v>1784</v>
      </c>
    </row>
    <row r="2851" spans="1:27" x14ac:dyDescent="0.2">
      <c r="A2851" s="5">
        <v>5736</v>
      </c>
      <c r="B2851">
        <v>45262</v>
      </c>
      <c r="C2851" s="3" t="s">
        <v>4884</v>
      </c>
      <c r="D2851" s="3" t="s">
        <v>4885</v>
      </c>
      <c r="E2851" s="3" t="s">
        <v>1775</v>
      </c>
      <c r="F2851" s="3" t="s">
        <v>4031</v>
      </c>
      <c r="G2851" s="3" t="s">
        <v>1765</v>
      </c>
      <c r="H2851" s="3" t="s">
        <v>1764</v>
      </c>
      <c r="I2851" s="3" t="s">
        <v>1765</v>
      </c>
      <c r="J2851" s="3" t="s">
        <v>31</v>
      </c>
      <c r="K2851" s="3" t="s">
        <v>1766</v>
      </c>
      <c r="L2851" s="3" t="s">
        <v>31</v>
      </c>
      <c r="M2851" t="b">
        <v>0</v>
      </c>
      <c r="N2851" s="3" t="s">
        <v>35</v>
      </c>
      <c r="O2851" s="3" t="s">
        <v>4031</v>
      </c>
      <c r="P2851" s="3" t="s">
        <v>4032</v>
      </c>
      <c r="Q2851" s="3" t="s">
        <v>4033</v>
      </c>
      <c r="R2851" s="3" t="s">
        <v>4033</v>
      </c>
      <c r="S2851" s="3"/>
      <c r="T2851" s="2">
        <v>2072</v>
      </c>
      <c r="U2851" s="3" t="s">
        <v>1769</v>
      </c>
      <c r="V2851" s="3" t="s">
        <v>2706</v>
      </c>
      <c r="W2851" s="3" t="s">
        <v>39</v>
      </c>
      <c r="X2851" s="3" t="s">
        <v>40</v>
      </c>
      <c r="Y2851" s="3" t="s">
        <v>2707</v>
      </c>
      <c r="Z2851" s="3"/>
      <c r="AA2851" s="3" t="s">
        <v>1784</v>
      </c>
    </row>
    <row r="2852" spans="1:27" x14ac:dyDescent="0.2">
      <c r="A2852" s="5">
        <v>5737</v>
      </c>
      <c r="C2852" s="3" t="s">
        <v>4886</v>
      </c>
      <c r="D2852" s="3" t="s">
        <v>4887</v>
      </c>
      <c r="E2852" s="3" t="s">
        <v>1775</v>
      </c>
      <c r="F2852" s="3" t="s">
        <v>1775</v>
      </c>
      <c r="G2852" s="3" t="s">
        <v>1765</v>
      </c>
      <c r="H2852" s="3" t="s">
        <v>1764</v>
      </c>
      <c r="I2852" s="3" t="s">
        <v>1765</v>
      </c>
      <c r="J2852" s="3" t="s">
        <v>31</v>
      </c>
      <c r="K2852" s="3" t="s">
        <v>1766</v>
      </c>
      <c r="L2852" s="3" t="s">
        <v>31</v>
      </c>
      <c r="M2852" t="b">
        <v>1</v>
      </c>
      <c r="N2852" s="3" t="s">
        <v>35</v>
      </c>
      <c r="O2852" s="3" t="s">
        <v>1775</v>
      </c>
      <c r="P2852" s="3" t="s">
        <v>1775</v>
      </c>
      <c r="Q2852" s="3" t="s">
        <v>1767</v>
      </c>
      <c r="R2852" s="3" t="s">
        <v>1768</v>
      </c>
      <c r="S2852" s="3"/>
      <c r="T2852" s="2"/>
      <c r="U2852" s="3" t="s">
        <v>1769</v>
      </c>
      <c r="V2852" s="3" t="s">
        <v>1776</v>
      </c>
      <c r="W2852" s="3" t="s">
        <v>39</v>
      </c>
      <c r="X2852" s="3" t="s">
        <v>40</v>
      </c>
      <c r="Y2852" s="3"/>
      <c r="Z2852" s="3"/>
      <c r="AA2852" s="3" t="s">
        <v>1784</v>
      </c>
    </row>
    <row r="2853" spans="1:27" x14ac:dyDescent="0.2">
      <c r="A2853" s="5">
        <v>5738</v>
      </c>
      <c r="C2853" s="3" t="s">
        <v>4888</v>
      </c>
      <c r="D2853" s="3" t="s">
        <v>4889</v>
      </c>
      <c r="E2853" s="3" t="s">
        <v>1775</v>
      </c>
      <c r="F2853" s="3" t="s">
        <v>1775</v>
      </c>
      <c r="G2853" s="3" t="s">
        <v>1765</v>
      </c>
      <c r="H2853" s="3" t="s">
        <v>1764</v>
      </c>
      <c r="I2853" s="3" t="s">
        <v>1765</v>
      </c>
      <c r="J2853" s="3" t="s">
        <v>31</v>
      </c>
      <c r="K2853" s="3" t="s">
        <v>1766</v>
      </c>
      <c r="L2853" s="3" t="s">
        <v>31</v>
      </c>
      <c r="M2853" t="b">
        <v>1</v>
      </c>
      <c r="N2853" s="3" t="s">
        <v>35</v>
      </c>
      <c r="O2853" s="3" t="s">
        <v>1775</v>
      </c>
      <c r="P2853" s="3" t="s">
        <v>1775</v>
      </c>
      <c r="Q2853" s="3" t="s">
        <v>1767</v>
      </c>
      <c r="R2853" s="3" t="s">
        <v>1768</v>
      </c>
      <c r="S2853" s="3"/>
      <c r="T2853" s="2"/>
      <c r="U2853" s="3" t="s">
        <v>1769</v>
      </c>
      <c r="V2853" s="3" t="s">
        <v>1776</v>
      </c>
      <c r="W2853" s="3" t="s">
        <v>39</v>
      </c>
      <c r="X2853" s="3" t="s">
        <v>40</v>
      </c>
      <c r="Y2853" s="3"/>
      <c r="Z2853" s="3"/>
      <c r="AA2853" s="3" t="s">
        <v>1784</v>
      </c>
    </row>
    <row r="2854" spans="1:27" x14ac:dyDescent="0.2">
      <c r="A2854" s="5">
        <v>5739</v>
      </c>
      <c r="C2854" s="3" t="s">
        <v>4890</v>
      </c>
      <c r="D2854" s="3" t="s">
        <v>4891</v>
      </c>
      <c r="E2854" s="3" t="s">
        <v>1775</v>
      </c>
      <c r="F2854" s="3" t="s">
        <v>1775</v>
      </c>
      <c r="G2854" s="3" t="s">
        <v>1765</v>
      </c>
      <c r="H2854" s="3" t="s">
        <v>1764</v>
      </c>
      <c r="I2854" s="3" t="s">
        <v>1765</v>
      </c>
      <c r="J2854" s="3" t="s">
        <v>31</v>
      </c>
      <c r="K2854" s="3" t="s">
        <v>1766</v>
      </c>
      <c r="L2854" s="3" t="s">
        <v>31</v>
      </c>
      <c r="M2854" t="b">
        <v>1</v>
      </c>
      <c r="N2854" s="3" t="s">
        <v>35</v>
      </c>
      <c r="O2854" s="3" t="s">
        <v>1775</v>
      </c>
      <c r="P2854" s="3" t="s">
        <v>1775</v>
      </c>
      <c r="Q2854" s="3" t="s">
        <v>1767</v>
      </c>
      <c r="R2854" s="3" t="s">
        <v>1768</v>
      </c>
      <c r="S2854" s="3"/>
      <c r="T2854" s="2"/>
      <c r="U2854" s="3" t="s">
        <v>1769</v>
      </c>
      <c r="V2854" s="3" t="s">
        <v>1776</v>
      </c>
      <c r="W2854" s="3" t="s">
        <v>39</v>
      </c>
      <c r="X2854" s="3" t="s">
        <v>40</v>
      </c>
      <c r="Y2854" s="3"/>
      <c r="Z2854" s="3"/>
      <c r="AA2854" s="3" t="s">
        <v>1784</v>
      </c>
    </row>
    <row r="2855" spans="1:27" x14ac:dyDescent="0.2">
      <c r="A2855" s="5">
        <v>5740</v>
      </c>
      <c r="B2855">
        <v>45160</v>
      </c>
      <c r="C2855" s="3" t="s">
        <v>4892</v>
      </c>
      <c r="D2855" s="3" t="s">
        <v>4893</v>
      </c>
      <c r="E2855" s="3" t="s">
        <v>1775</v>
      </c>
      <c r="F2855" s="3" t="s">
        <v>1775</v>
      </c>
      <c r="G2855" s="3" t="s">
        <v>1793</v>
      </c>
      <c r="H2855" s="3" t="s">
        <v>1764</v>
      </c>
      <c r="I2855" s="3" t="s">
        <v>1793</v>
      </c>
      <c r="J2855" s="3" t="s">
        <v>31</v>
      </c>
      <c r="K2855" s="3" t="s">
        <v>1766</v>
      </c>
      <c r="L2855" s="3" t="s">
        <v>31</v>
      </c>
      <c r="M2855" t="b">
        <v>1</v>
      </c>
      <c r="N2855" s="3" t="s">
        <v>35</v>
      </c>
      <c r="O2855" s="3" t="s">
        <v>1775</v>
      </c>
      <c r="P2855" s="3" t="s">
        <v>1775</v>
      </c>
      <c r="Q2855" s="3" t="s">
        <v>1767</v>
      </c>
      <c r="R2855" s="3" t="s">
        <v>1768</v>
      </c>
      <c r="S2855" s="3"/>
      <c r="T2855" s="2"/>
      <c r="U2855" s="3" t="s">
        <v>1769</v>
      </c>
      <c r="V2855" s="3" t="s">
        <v>2706</v>
      </c>
      <c r="W2855" s="3" t="s">
        <v>39</v>
      </c>
      <c r="X2855" s="3" t="s">
        <v>40</v>
      </c>
      <c r="Y2855" s="3" t="s">
        <v>2707</v>
      </c>
      <c r="Z2855" s="3"/>
      <c r="AA2855" s="3" t="s">
        <v>316</v>
      </c>
    </row>
    <row r="2856" spans="1:27" x14ac:dyDescent="0.2">
      <c r="A2856" s="5">
        <v>5743</v>
      </c>
      <c r="C2856" s="3" t="s">
        <v>4894</v>
      </c>
      <c r="D2856" s="3" t="s">
        <v>4895</v>
      </c>
      <c r="E2856" s="3" t="s">
        <v>1775</v>
      </c>
      <c r="F2856" s="3" t="s">
        <v>1775</v>
      </c>
      <c r="G2856" s="3" t="s">
        <v>1793</v>
      </c>
      <c r="H2856" s="3" t="s">
        <v>1764</v>
      </c>
      <c r="I2856" s="3" t="s">
        <v>1793</v>
      </c>
      <c r="J2856" s="3" t="s">
        <v>31</v>
      </c>
      <c r="K2856" s="3" t="s">
        <v>1766</v>
      </c>
      <c r="L2856" s="3" t="s">
        <v>31</v>
      </c>
      <c r="M2856" t="b">
        <v>1</v>
      </c>
      <c r="N2856" s="3" t="s">
        <v>35</v>
      </c>
      <c r="O2856" s="3" t="s">
        <v>1775</v>
      </c>
      <c r="P2856" s="3" t="s">
        <v>1775</v>
      </c>
      <c r="Q2856" s="3" t="s">
        <v>1767</v>
      </c>
      <c r="R2856" s="3" t="s">
        <v>1768</v>
      </c>
      <c r="S2856" s="3"/>
      <c r="T2856" s="2"/>
      <c r="U2856" s="3" t="s">
        <v>1769</v>
      </c>
      <c r="V2856" s="3" t="s">
        <v>1776</v>
      </c>
      <c r="W2856" s="3" t="s">
        <v>39</v>
      </c>
      <c r="X2856" s="3" t="s">
        <v>40</v>
      </c>
      <c r="Y2856" s="3"/>
      <c r="Z2856" s="3"/>
      <c r="AA2856" s="3" t="s">
        <v>1784</v>
      </c>
    </row>
    <row r="2857" spans="1:27" x14ac:dyDescent="0.2">
      <c r="A2857" s="5">
        <v>5744</v>
      </c>
      <c r="C2857" s="3"/>
      <c r="D2857" s="3" t="s">
        <v>4567</v>
      </c>
      <c r="E2857" s="3" t="s">
        <v>1775</v>
      </c>
      <c r="F2857" s="3" t="s">
        <v>1775</v>
      </c>
      <c r="G2857" s="3" t="s">
        <v>1765</v>
      </c>
      <c r="H2857" s="3" t="s">
        <v>1764</v>
      </c>
      <c r="I2857" s="3" t="s">
        <v>1765</v>
      </c>
      <c r="J2857" s="3" t="s">
        <v>31</v>
      </c>
      <c r="K2857" s="3" t="s">
        <v>1766</v>
      </c>
      <c r="L2857" s="3" t="s">
        <v>31</v>
      </c>
      <c r="M2857" t="b">
        <v>1</v>
      </c>
      <c r="N2857" s="3" t="s">
        <v>35</v>
      </c>
      <c r="O2857" s="3" t="s">
        <v>1775</v>
      </c>
      <c r="P2857" s="3" t="s">
        <v>1775</v>
      </c>
      <c r="Q2857" s="3" t="s">
        <v>1767</v>
      </c>
      <c r="R2857" s="3" t="s">
        <v>1768</v>
      </c>
      <c r="S2857" s="3"/>
      <c r="T2857" s="2"/>
      <c r="U2857" s="3" t="s">
        <v>1769</v>
      </c>
      <c r="V2857" s="3" t="s">
        <v>2706</v>
      </c>
      <c r="W2857" s="3" t="s">
        <v>39</v>
      </c>
      <c r="X2857" s="3" t="s">
        <v>40</v>
      </c>
      <c r="Y2857" s="3"/>
      <c r="Z2857" s="3"/>
      <c r="AA2857" s="3" t="s">
        <v>41</v>
      </c>
    </row>
    <row r="2858" spans="1:27" x14ac:dyDescent="0.2">
      <c r="A2858" s="5">
        <v>5745</v>
      </c>
      <c r="B2858">
        <v>45335</v>
      </c>
      <c r="C2858" s="3" t="s">
        <v>4896</v>
      </c>
      <c r="D2858" s="3" t="s">
        <v>4897</v>
      </c>
      <c r="E2858" s="3" t="s">
        <v>1775</v>
      </c>
      <c r="F2858" s="3" t="s">
        <v>4031</v>
      </c>
      <c r="G2858" s="3" t="s">
        <v>1793</v>
      </c>
      <c r="H2858" s="3" t="s">
        <v>1764</v>
      </c>
      <c r="I2858" s="3" t="s">
        <v>1793</v>
      </c>
      <c r="J2858" s="3" t="s">
        <v>31</v>
      </c>
      <c r="K2858" s="3" t="s">
        <v>1766</v>
      </c>
      <c r="L2858" s="3" t="s">
        <v>31</v>
      </c>
      <c r="M2858" t="b">
        <v>0</v>
      </c>
      <c r="N2858" s="3" t="s">
        <v>35</v>
      </c>
      <c r="O2858" s="3" t="s">
        <v>4031</v>
      </c>
      <c r="P2858" s="3" t="s">
        <v>4032</v>
      </c>
      <c r="Q2858" s="3" t="s">
        <v>4033</v>
      </c>
      <c r="R2858" s="3" t="s">
        <v>4033</v>
      </c>
      <c r="S2858" s="3"/>
      <c r="T2858" s="2"/>
      <c r="U2858" s="3" t="s">
        <v>1769</v>
      </c>
      <c r="V2858" s="3" t="s">
        <v>2706</v>
      </c>
      <c r="W2858" s="3" t="s">
        <v>39</v>
      </c>
      <c r="X2858" s="3" t="s">
        <v>40</v>
      </c>
      <c r="Y2858" s="3" t="s">
        <v>2707</v>
      </c>
      <c r="Z2858" s="3"/>
      <c r="AA2858" s="3" t="s">
        <v>1784</v>
      </c>
    </row>
    <row r="2859" spans="1:27" x14ac:dyDescent="0.2">
      <c r="A2859" s="5">
        <v>5746</v>
      </c>
      <c r="C2859" s="3" t="s">
        <v>4898</v>
      </c>
      <c r="D2859" s="3" t="s">
        <v>4899</v>
      </c>
      <c r="E2859" s="3" t="s">
        <v>1775</v>
      </c>
      <c r="F2859" s="3" t="s">
        <v>1775</v>
      </c>
      <c r="G2859" s="3" t="s">
        <v>1765</v>
      </c>
      <c r="H2859" s="3" t="s">
        <v>1764</v>
      </c>
      <c r="I2859" s="3" t="s">
        <v>1765</v>
      </c>
      <c r="J2859" s="3" t="s">
        <v>31</v>
      </c>
      <c r="K2859" s="3" t="s">
        <v>1766</v>
      </c>
      <c r="L2859" s="3" t="s">
        <v>31</v>
      </c>
      <c r="M2859" t="b">
        <v>1</v>
      </c>
      <c r="N2859" s="3" t="s">
        <v>35</v>
      </c>
      <c r="O2859" s="3" t="s">
        <v>1775</v>
      </c>
      <c r="P2859" s="3" t="s">
        <v>1775</v>
      </c>
      <c r="Q2859" s="3" t="s">
        <v>1767</v>
      </c>
      <c r="R2859" s="3" t="s">
        <v>1768</v>
      </c>
      <c r="S2859" s="3"/>
      <c r="T2859" s="2"/>
      <c r="U2859" s="3" t="s">
        <v>1769</v>
      </c>
      <c r="V2859" s="3" t="s">
        <v>1776</v>
      </c>
      <c r="W2859" s="3" t="s">
        <v>39</v>
      </c>
      <c r="X2859" s="3" t="s">
        <v>40</v>
      </c>
      <c r="Y2859" s="3"/>
      <c r="Z2859" s="3"/>
      <c r="AA2859" s="3" t="s">
        <v>1784</v>
      </c>
    </row>
    <row r="2860" spans="1:27" x14ac:dyDescent="0.2">
      <c r="A2860" s="5">
        <v>5747</v>
      </c>
      <c r="B2860">
        <v>45263</v>
      </c>
      <c r="C2860" s="3" t="s">
        <v>4900</v>
      </c>
      <c r="D2860" s="3" t="s">
        <v>4901</v>
      </c>
      <c r="E2860" s="3" t="s">
        <v>1775</v>
      </c>
      <c r="F2860" s="3" t="s">
        <v>4902</v>
      </c>
      <c r="G2860" s="3" t="s">
        <v>1793</v>
      </c>
      <c r="H2860" s="3" t="s">
        <v>1764</v>
      </c>
      <c r="I2860" s="3" t="s">
        <v>1793</v>
      </c>
      <c r="J2860" s="3" t="s">
        <v>31</v>
      </c>
      <c r="K2860" s="3" t="s">
        <v>1766</v>
      </c>
      <c r="L2860" s="3" t="s">
        <v>31</v>
      </c>
      <c r="M2860" t="b">
        <v>0</v>
      </c>
      <c r="N2860" s="3" t="s">
        <v>35</v>
      </c>
      <c r="O2860" s="3" t="s">
        <v>4902</v>
      </c>
      <c r="P2860" s="3" t="s">
        <v>4903</v>
      </c>
      <c r="Q2860" s="3" t="s">
        <v>4902</v>
      </c>
      <c r="R2860" s="3" t="s">
        <v>4902</v>
      </c>
      <c r="S2860" s="3"/>
      <c r="T2860" s="2">
        <v>2072</v>
      </c>
      <c r="U2860" s="3" t="s">
        <v>1769</v>
      </c>
      <c r="V2860" s="3" t="s">
        <v>2706</v>
      </c>
      <c r="W2860" s="3" t="s">
        <v>39</v>
      </c>
      <c r="X2860" s="3" t="s">
        <v>40</v>
      </c>
      <c r="Y2860" s="3" t="s">
        <v>2707</v>
      </c>
      <c r="Z2860" s="3"/>
      <c r="AA2860" s="3" t="s">
        <v>1784</v>
      </c>
    </row>
    <row r="2861" spans="1:27" x14ac:dyDescent="0.2">
      <c r="A2861" s="5">
        <v>5748</v>
      </c>
      <c r="C2861" s="3"/>
      <c r="D2861" s="3" t="s">
        <v>4904</v>
      </c>
      <c r="E2861" s="3" t="s">
        <v>1775</v>
      </c>
      <c r="F2861" s="3" t="s">
        <v>1775</v>
      </c>
      <c r="G2861" s="3" t="s">
        <v>1765</v>
      </c>
      <c r="H2861" s="3" t="s">
        <v>1764</v>
      </c>
      <c r="I2861" s="3" t="s">
        <v>1765</v>
      </c>
      <c r="J2861" s="3" t="s">
        <v>31</v>
      </c>
      <c r="K2861" s="3" t="s">
        <v>1766</v>
      </c>
      <c r="L2861" s="3" t="s">
        <v>31</v>
      </c>
      <c r="M2861" t="b">
        <v>1</v>
      </c>
      <c r="N2861" s="3" t="s">
        <v>35</v>
      </c>
      <c r="O2861" s="3" t="s">
        <v>1775</v>
      </c>
      <c r="P2861" s="3" t="s">
        <v>1775</v>
      </c>
      <c r="Q2861" s="3" t="s">
        <v>1767</v>
      </c>
      <c r="R2861" s="3" t="s">
        <v>1768</v>
      </c>
      <c r="S2861" s="3"/>
      <c r="T2861" s="2"/>
      <c r="U2861" s="3" t="s">
        <v>1769</v>
      </c>
      <c r="V2861" s="3" t="s">
        <v>1776</v>
      </c>
      <c r="W2861" s="3" t="s">
        <v>39</v>
      </c>
      <c r="X2861" s="3" t="s">
        <v>40</v>
      </c>
      <c r="Y2861" s="3"/>
      <c r="Z2861" s="3"/>
      <c r="AA2861" s="3" t="s">
        <v>41</v>
      </c>
    </row>
    <row r="2862" spans="1:27" x14ac:dyDescent="0.2">
      <c r="A2862" s="5">
        <v>5749</v>
      </c>
      <c r="B2862">
        <v>45077</v>
      </c>
      <c r="C2862" s="3" t="s">
        <v>4905</v>
      </c>
      <c r="D2862" s="3" t="s">
        <v>4906</v>
      </c>
      <c r="E2862" s="3" t="s">
        <v>1775</v>
      </c>
      <c r="F2862" s="3" t="s">
        <v>4872</v>
      </c>
      <c r="G2862" s="3" t="s">
        <v>1793</v>
      </c>
      <c r="H2862" s="3" t="s">
        <v>1764</v>
      </c>
      <c r="I2862" s="3" t="s">
        <v>1793</v>
      </c>
      <c r="J2862" s="3" t="s">
        <v>31</v>
      </c>
      <c r="K2862" s="3" t="s">
        <v>1766</v>
      </c>
      <c r="L2862" s="3" t="s">
        <v>31</v>
      </c>
      <c r="M2862" t="b">
        <v>0</v>
      </c>
      <c r="N2862" s="3" t="s">
        <v>35</v>
      </c>
      <c r="O2862" s="3" t="s">
        <v>4872</v>
      </c>
      <c r="P2862" s="3" t="s">
        <v>4873</v>
      </c>
      <c r="Q2862" s="3" t="s">
        <v>4872</v>
      </c>
      <c r="R2862" s="3" t="s">
        <v>4872</v>
      </c>
      <c r="S2862" s="3"/>
      <c r="T2862" s="2"/>
      <c r="U2862" s="3" t="s">
        <v>1769</v>
      </c>
      <c r="V2862" s="3" t="s">
        <v>2706</v>
      </c>
      <c r="W2862" s="3" t="s">
        <v>39</v>
      </c>
      <c r="X2862" s="3" t="s">
        <v>40</v>
      </c>
      <c r="Y2862" s="3" t="s">
        <v>2707</v>
      </c>
      <c r="Z2862" s="3"/>
      <c r="AA2862" s="3" t="s">
        <v>1784</v>
      </c>
    </row>
    <row r="2863" spans="1:27" x14ac:dyDescent="0.2">
      <c r="A2863" s="5">
        <v>5750</v>
      </c>
      <c r="C2863" s="3" t="s">
        <v>4907</v>
      </c>
      <c r="D2863" s="3" t="s">
        <v>4908</v>
      </c>
      <c r="E2863" s="3" t="s">
        <v>1775</v>
      </c>
      <c r="F2863" s="3" t="s">
        <v>1775</v>
      </c>
      <c r="G2863" s="3" t="s">
        <v>1765</v>
      </c>
      <c r="H2863" s="3" t="s">
        <v>1764</v>
      </c>
      <c r="I2863" s="3" t="s">
        <v>1765</v>
      </c>
      <c r="J2863" s="3" t="s">
        <v>31</v>
      </c>
      <c r="K2863" s="3" t="s">
        <v>1766</v>
      </c>
      <c r="L2863" s="3" t="s">
        <v>31</v>
      </c>
      <c r="M2863" t="b">
        <v>1</v>
      </c>
      <c r="N2863" s="3" t="s">
        <v>35</v>
      </c>
      <c r="O2863" s="3" t="s">
        <v>1775</v>
      </c>
      <c r="P2863" s="3" t="s">
        <v>1775</v>
      </c>
      <c r="Q2863" s="3" t="s">
        <v>1767</v>
      </c>
      <c r="R2863" s="3" t="s">
        <v>1768</v>
      </c>
      <c r="S2863" s="3"/>
      <c r="T2863" s="2"/>
      <c r="U2863" s="3" t="s">
        <v>1769</v>
      </c>
      <c r="V2863" s="3" t="s">
        <v>1776</v>
      </c>
      <c r="W2863" s="3" t="s">
        <v>39</v>
      </c>
      <c r="X2863" s="3" t="s">
        <v>40</v>
      </c>
      <c r="Y2863" s="3"/>
      <c r="Z2863" s="3"/>
      <c r="AA2863" s="3" t="s">
        <v>1784</v>
      </c>
    </row>
    <row r="2864" spans="1:27" x14ac:dyDescent="0.2">
      <c r="A2864" s="5">
        <v>5751</v>
      </c>
      <c r="B2864">
        <v>44849</v>
      </c>
      <c r="C2864" s="3" t="s">
        <v>4909</v>
      </c>
      <c r="D2864" s="3" t="s">
        <v>4910</v>
      </c>
      <c r="E2864" s="3" t="s">
        <v>1775</v>
      </c>
      <c r="F2864" s="3" t="s">
        <v>4902</v>
      </c>
      <c r="G2864" s="3" t="s">
        <v>1793</v>
      </c>
      <c r="H2864" s="3" t="s">
        <v>1764</v>
      </c>
      <c r="I2864" s="3" t="s">
        <v>1793</v>
      </c>
      <c r="J2864" s="3" t="s">
        <v>31</v>
      </c>
      <c r="K2864" s="3" t="s">
        <v>1766</v>
      </c>
      <c r="L2864" s="3" t="s">
        <v>31</v>
      </c>
      <c r="M2864" t="b">
        <v>0</v>
      </c>
      <c r="N2864" s="3" t="s">
        <v>35</v>
      </c>
      <c r="O2864" s="3" t="s">
        <v>4902</v>
      </c>
      <c r="P2864" s="3" t="s">
        <v>4903</v>
      </c>
      <c r="Q2864" s="3" t="s">
        <v>4902</v>
      </c>
      <c r="R2864" s="3" t="s">
        <v>4902</v>
      </c>
      <c r="S2864" s="3"/>
      <c r="T2864" s="2">
        <v>2072</v>
      </c>
      <c r="U2864" s="3" t="s">
        <v>1769</v>
      </c>
      <c r="V2864" s="3" t="s">
        <v>2706</v>
      </c>
      <c r="W2864" s="3" t="s">
        <v>39</v>
      </c>
      <c r="X2864" s="3" t="s">
        <v>40</v>
      </c>
      <c r="Y2864" s="3" t="s">
        <v>2707</v>
      </c>
      <c r="Z2864" s="3"/>
      <c r="AA2864" s="3" t="s">
        <v>3343</v>
      </c>
    </row>
    <row r="2865" spans="1:27" x14ac:dyDescent="0.2">
      <c r="A2865" s="5">
        <v>5752</v>
      </c>
      <c r="B2865">
        <v>45676</v>
      </c>
      <c r="C2865" s="3" t="s">
        <v>4911</v>
      </c>
      <c r="D2865" s="3" t="s">
        <v>4912</v>
      </c>
      <c r="E2865" s="3" t="s">
        <v>1775</v>
      </c>
      <c r="F2865" s="3" t="s">
        <v>4902</v>
      </c>
      <c r="G2865" s="3" t="s">
        <v>1793</v>
      </c>
      <c r="H2865" s="3" t="s">
        <v>1764</v>
      </c>
      <c r="I2865" s="3" t="s">
        <v>1793</v>
      </c>
      <c r="J2865" s="3" t="s">
        <v>31</v>
      </c>
      <c r="K2865" s="3" t="s">
        <v>1766</v>
      </c>
      <c r="L2865" s="3" t="s">
        <v>31</v>
      </c>
      <c r="M2865" t="b">
        <v>0</v>
      </c>
      <c r="N2865" s="3" t="s">
        <v>35</v>
      </c>
      <c r="O2865" s="3" t="s">
        <v>4902</v>
      </c>
      <c r="P2865" s="3" t="s">
        <v>4903</v>
      </c>
      <c r="Q2865" s="3" t="s">
        <v>4902</v>
      </c>
      <c r="R2865" s="3" t="s">
        <v>4902</v>
      </c>
      <c r="S2865" s="3"/>
      <c r="T2865" s="2"/>
      <c r="U2865" s="3" t="s">
        <v>1769</v>
      </c>
      <c r="V2865" s="3" t="s">
        <v>2706</v>
      </c>
      <c r="W2865" s="3" t="s">
        <v>39</v>
      </c>
      <c r="X2865" s="3" t="s">
        <v>40</v>
      </c>
      <c r="Y2865" s="3" t="s">
        <v>2707</v>
      </c>
      <c r="Z2865" s="3"/>
      <c r="AA2865" s="3" t="s">
        <v>1784</v>
      </c>
    </row>
    <row r="2866" spans="1:27" x14ac:dyDescent="0.2">
      <c r="A2866" s="5">
        <v>5753</v>
      </c>
      <c r="B2866">
        <v>44626</v>
      </c>
      <c r="C2866" s="3" t="s">
        <v>4913</v>
      </c>
      <c r="D2866" s="3" t="s">
        <v>4914</v>
      </c>
      <c r="E2866" s="3" t="s">
        <v>1775</v>
      </c>
      <c r="F2866" s="3" t="s">
        <v>1775</v>
      </c>
      <c r="G2866" s="3" t="s">
        <v>1765</v>
      </c>
      <c r="H2866" s="3" t="s">
        <v>1764</v>
      </c>
      <c r="I2866" s="3" t="s">
        <v>1765</v>
      </c>
      <c r="J2866" s="3" t="s">
        <v>31</v>
      </c>
      <c r="K2866" s="3" t="s">
        <v>1766</v>
      </c>
      <c r="L2866" s="3" t="s">
        <v>31</v>
      </c>
      <c r="M2866" t="b">
        <v>1</v>
      </c>
      <c r="N2866" s="3" t="s">
        <v>35</v>
      </c>
      <c r="O2866" s="3" t="s">
        <v>1775</v>
      </c>
      <c r="P2866" s="3" t="s">
        <v>1775</v>
      </c>
      <c r="Q2866" s="3" t="s">
        <v>1767</v>
      </c>
      <c r="R2866" s="3" t="s">
        <v>1768</v>
      </c>
      <c r="S2866" s="3"/>
      <c r="T2866" s="2">
        <v>2072</v>
      </c>
      <c r="U2866" s="3" t="s">
        <v>1769</v>
      </c>
      <c r="V2866" s="3" t="s">
        <v>1776</v>
      </c>
      <c r="W2866" s="3" t="s">
        <v>39</v>
      </c>
      <c r="X2866" s="3" t="s">
        <v>40</v>
      </c>
      <c r="Y2866" s="3" t="s">
        <v>2707</v>
      </c>
      <c r="Z2866" s="3"/>
      <c r="AA2866" s="3" t="s">
        <v>1784</v>
      </c>
    </row>
    <row r="2867" spans="1:27" x14ac:dyDescent="0.2">
      <c r="A2867" s="5">
        <v>5754</v>
      </c>
      <c r="C2867" s="3" t="s">
        <v>4915</v>
      </c>
      <c r="D2867" s="3" t="s">
        <v>4916</v>
      </c>
      <c r="E2867" s="3" t="s">
        <v>1775</v>
      </c>
      <c r="F2867" s="3" t="s">
        <v>1775</v>
      </c>
      <c r="G2867" s="3" t="s">
        <v>1765</v>
      </c>
      <c r="H2867" s="3" t="s">
        <v>1764</v>
      </c>
      <c r="I2867" s="3" t="s">
        <v>1765</v>
      </c>
      <c r="J2867" s="3" t="s">
        <v>31</v>
      </c>
      <c r="K2867" s="3" t="s">
        <v>1766</v>
      </c>
      <c r="L2867" s="3" t="s">
        <v>31</v>
      </c>
      <c r="M2867" t="b">
        <v>1</v>
      </c>
      <c r="N2867" s="3" t="s">
        <v>35</v>
      </c>
      <c r="O2867" s="3" t="s">
        <v>1775</v>
      </c>
      <c r="P2867" s="3" t="s">
        <v>1775</v>
      </c>
      <c r="Q2867" s="3" t="s">
        <v>1767</v>
      </c>
      <c r="R2867" s="3" t="s">
        <v>1768</v>
      </c>
      <c r="S2867" s="3"/>
      <c r="T2867" s="2"/>
      <c r="U2867" s="3" t="s">
        <v>1769</v>
      </c>
      <c r="V2867" s="3" t="s">
        <v>1776</v>
      </c>
      <c r="W2867" s="3" t="s">
        <v>39</v>
      </c>
      <c r="X2867" s="3" t="s">
        <v>40</v>
      </c>
      <c r="Y2867" s="3"/>
      <c r="Z2867" s="3"/>
      <c r="AA2867" s="3" t="s">
        <v>1784</v>
      </c>
    </row>
    <row r="2868" spans="1:27" x14ac:dyDescent="0.2">
      <c r="A2868" s="5">
        <v>5755</v>
      </c>
      <c r="B2868">
        <v>44829</v>
      </c>
      <c r="C2868" s="3" t="s">
        <v>4917</v>
      </c>
      <c r="D2868" s="3" t="s">
        <v>4918</v>
      </c>
      <c r="E2868" s="3" t="s">
        <v>1775</v>
      </c>
      <c r="F2868" s="3" t="s">
        <v>4031</v>
      </c>
      <c r="G2868" s="3" t="s">
        <v>1765</v>
      </c>
      <c r="H2868" s="3" t="s">
        <v>1764</v>
      </c>
      <c r="I2868" s="3" t="s">
        <v>1765</v>
      </c>
      <c r="J2868" s="3" t="s">
        <v>31</v>
      </c>
      <c r="K2868" s="3" t="s">
        <v>1766</v>
      </c>
      <c r="L2868" s="3" t="s">
        <v>31</v>
      </c>
      <c r="M2868" t="b">
        <v>0</v>
      </c>
      <c r="N2868" s="3" t="s">
        <v>35</v>
      </c>
      <c r="O2868" s="3" t="s">
        <v>4031</v>
      </c>
      <c r="P2868" s="3" t="s">
        <v>4032</v>
      </c>
      <c r="Q2868" s="3" t="s">
        <v>4033</v>
      </c>
      <c r="R2868" s="3" t="s">
        <v>4033</v>
      </c>
      <c r="S2868" s="3"/>
      <c r="T2868" s="2">
        <v>2072</v>
      </c>
      <c r="U2868" s="3" t="s">
        <v>1769</v>
      </c>
      <c r="V2868" s="3" t="s">
        <v>2706</v>
      </c>
      <c r="W2868" s="3" t="s">
        <v>39</v>
      </c>
      <c r="X2868" s="3" t="s">
        <v>40</v>
      </c>
      <c r="Y2868" s="3" t="s">
        <v>2707</v>
      </c>
      <c r="Z2868" s="3"/>
      <c r="AA2868" s="3" t="s">
        <v>1784</v>
      </c>
    </row>
    <row r="2869" spans="1:27" x14ac:dyDescent="0.2">
      <c r="A2869" s="5">
        <v>5756</v>
      </c>
      <c r="C2869" s="3" t="s">
        <v>4919</v>
      </c>
      <c r="D2869" s="3" t="s">
        <v>4920</v>
      </c>
      <c r="E2869" s="3" t="s">
        <v>1775</v>
      </c>
      <c r="F2869" s="3" t="s">
        <v>1775</v>
      </c>
      <c r="G2869" s="3" t="s">
        <v>1765</v>
      </c>
      <c r="H2869" s="3" t="s">
        <v>1764</v>
      </c>
      <c r="I2869" s="3" t="s">
        <v>1765</v>
      </c>
      <c r="J2869" s="3" t="s">
        <v>31</v>
      </c>
      <c r="K2869" s="3" t="s">
        <v>1766</v>
      </c>
      <c r="L2869" s="3" t="s">
        <v>31</v>
      </c>
      <c r="M2869" t="b">
        <v>1</v>
      </c>
      <c r="N2869" s="3" t="s">
        <v>35</v>
      </c>
      <c r="O2869" s="3" t="s">
        <v>1775</v>
      </c>
      <c r="P2869" s="3" t="s">
        <v>1775</v>
      </c>
      <c r="Q2869" s="3" t="s">
        <v>1767</v>
      </c>
      <c r="R2869" s="3" t="s">
        <v>1768</v>
      </c>
      <c r="S2869" s="3"/>
      <c r="T2869" s="2"/>
      <c r="U2869" s="3" t="s">
        <v>1769</v>
      </c>
      <c r="V2869" s="3" t="s">
        <v>1776</v>
      </c>
      <c r="W2869" s="3" t="s">
        <v>39</v>
      </c>
      <c r="X2869" s="3" t="s">
        <v>40</v>
      </c>
      <c r="Y2869" s="3"/>
      <c r="Z2869" s="3"/>
      <c r="AA2869" s="3" t="s">
        <v>1784</v>
      </c>
    </row>
    <row r="2870" spans="1:27" x14ac:dyDescent="0.2">
      <c r="A2870" s="5">
        <v>5757</v>
      </c>
      <c r="B2870">
        <v>45272</v>
      </c>
      <c r="C2870" s="3" t="s">
        <v>4921</v>
      </c>
      <c r="D2870" s="3" t="s">
        <v>4922</v>
      </c>
      <c r="E2870" s="3" t="s">
        <v>1775</v>
      </c>
      <c r="F2870" s="3" t="s">
        <v>1775</v>
      </c>
      <c r="G2870" s="3" t="s">
        <v>1765</v>
      </c>
      <c r="H2870" s="3" t="s">
        <v>1764</v>
      </c>
      <c r="I2870" s="3" t="s">
        <v>1765</v>
      </c>
      <c r="J2870" s="3" t="s">
        <v>31</v>
      </c>
      <c r="K2870" s="3" t="s">
        <v>1766</v>
      </c>
      <c r="L2870" s="3" t="s">
        <v>31</v>
      </c>
      <c r="M2870" t="b">
        <v>1</v>
      </c>
      <c r="N2870" s="3" t="s">
        <v>35</v>
      </c>
      <c r="O2870" s="3" t="s">
        <v>1775</v>
      </c>
      <c r="P2870" s="3" t="s">
        <v>1775</v>
      </c>
      <c r="Q2870" s="3" t="s">
        <v>1767</v>
      </c>
      <c r="R2870" s="3" t="s">
        <v>1768</v>
      </c>
      <c r="S2870" s="3"/>
      <c r="T2870" s="2"/>
      <c r="U2870" s="3" t="s">
        <v>1769</v>
      </c>
      <c r="V2870" s="3" t="s">
        <v>2706</v>
      </c>
      <c r="W2870" s="3" t="s">
        <v>39</v>
      </c>
      <c r="X2870" s="3" t="s">
        <v>40</v>
      </c>
      <c r="Y2870" s="3" t="s">
        <v>2707</v>
      </c>
      <c r="Z2870" s="3"/>
      <c r="AA2870" s="3" t="s">
        <v>316</v>
      </c>
    </row>
    <row r="2871" spans="1:27" x14ac:dyDescent="0.2">
      <c r="A2871" s="5">
        <v>5758</v>
      </c>
      <c r="C2871" s="3" t="s">
        <v>4923</v>
      </c>
      <c r="D2871" s="3" t="s">
        <v>4924</v>
      </c>
      <c r="E2871" s="3" t="s">
        <v>1804</v>
      </c>
      <c r="F2871" s="3" t="s">
        <v>1804</v>
      </c>
      <c r="G2871" s="3" t="s">
        <v>1804</v>
      </c>
      <c r="H2871" s="3" t="s">
        <v>1806</v>
      </c>
      <c r="I2871" s="3" t="s">
        <v>1804</v>
      </c>
      <c r="J2871" s="3" t="s">
        <v>31</v>
      </c>
      <c r="K2871" s="3" t="s">
        <v>1807</v>
      </c>
      <c r="L2871" s="3" t="s">
        <v>31</v>
      </c>
      <c r="M2871" t="b">
        <v>1</v>
      </c>
      <c r="N2871" s="3" t="s">
        <v>35</v>
      </c>
      <c r="O2871" s="3" t="s">
        <v>1804</v>
      </c>
      <c r="P2871" s="3" t="s">
        <v>1804</v>
      </c>
      <c r="Q2871" s="3" t="s">
        <v>1767</v>
      </c>
      <c r="R2871" s="3" t="s">
        <v>1808</v>
      </c>
      <c r="S2871" s="3"/>
      <c r="T2871" s="2"/>
      <c r="U2871" s="3" t="s">
        <v>1769</v>
      </c>
      <c r="V2871" s="3" t="s">
        <v>1815</v>
      </c>
      <c r="W2871" s="3" t="s">
        <v>39</v>
      </c>
      <c r="X2871" s="3" t="s">
        <v>40</v>
      </c>
      <c r="Y2871" s="3" t="s">
        <v>2707</v>
      </c>
      <c r="Z2871" s="3"/>
      <c r="AA2871" s="3" t="s">
        <v>1784</v>
      </c>
    </row>
    <row r="2872" spans="1:27" x14ac:dyDescent="0.2">
      <c r="A2872" s="5">
        <v>5759</v>
      </c>
      <c r="C2872" s="3" t="s">
        <v>4925</v>
      </c>
      <c r="D2872" s="3" t="s">
        <v>4926</v>
      </c>
      <c r="E2872" s="3" t="s">
        <v>1804</v>
      </c>
      <c r="F2872" s="3" t="s">
        <v>1804</v>
      </c>
      <c r="G2872" s="3" t="s">
        <v>1804</v>
      </c>
      <c r="H2872" s="3" t="s">
        <v>1806</v>
      </c>
      <c r="I2872" s="3" t="s">
        <v>1804</v>
      </c>
      <c r="J2872" s="3" t="s">
        <v>31</v>
      </c>
      <c r="K2872" s="3" t="s">
        <v>1807</v>
      </c>
      <c r="L2872" s="3" t="s">
        <v>31</v>
      </c>
      <c r="M2872" t="b">
        <v>1</v>
      </c>
      <c r="N2872" s="3" t="s">
        <v>35</v>
      </c>
      <c r="O2872" s="3" t="s">
        <v>1804</v>
      </c>
      <c r="P2872" s="3" t="s">
        <v>1804</v>
      </c>
      <c r="Q2872" s="3" t="s">
        <v>1767</v>
      </c>
      <c r="R2872" s="3" t="s">
        <v>1808</v>
      </c>
      <c r="S2872" s="3"/>
      <c r="T2872" s="2"/>
      <c r="U2872" s="3" t="s">
        <v>1769</v>
      </c>
      <c r="V2872" s="3" t="s">
        <v>1776</v>
      </c>
      <c r="W2872" s="3" t="s">
        <v>39</v>
      </c>
      <c r="X2872" s="3" t="s">
        <v>40</v>
      </c>
      <c r="Y2872" s="3" t="s">
        <v>2707</v>
      </c>
      <c r="Z2872" s="3"/>
      <c r="AA2872" s="3" t="s">
        <v>1784</v>
      </c>
    </row>
    <row r="2873" spans="1:27" x14ac:dyDescent="0.2">
      <c r="A2873" s="5">
        <v>5760</v>
      </c>
      <c r="B2873">
        <v>44678</v>
      </c>
      <c r="C2873" s="3" t="s">
        <v>4927</v>
      </c>
      <c r="D2873" s="3" t="s">
        <v>4928</v>
      </c>
      <c r="E2873" s="3" t="s">
        <v>1804</v>
      </c>
      <c r="F2873" s="3" t="s">
        <v>1804</v>
      </c>
      <c r="G2873" s="3" t="s">
        <v>1804</v>
      </c>
      <c r="H2873" s="3" t="s">
        <v>1806</v>
      </c>
      <c r="I2873" s="3" t="s">
        <v>1804</v>
      </c>
      <c r="J2873" s="3" t="s">
        <v>31</v>
      </c>
      <c r="K2873" s="3" t="s">
        <v>1807</v>
      </c>
      <c r="L2873" s="3" t="s">
        <v>31</v>
      </c>
      <c r="M2873" t="b">
        <v>1</v>
      </c>
      <c r="N2873" s="3" t="s">
        <v>35</v>
      </c>
      <c r="O2873" s="3" t="s">
        <v>1804</v>
      </c>
      <c r="P2873" s="3" t="s">
        <v>1804</v>
      </c>
      <c r="Q2873" s="3" t="s">
        <v>1767</v>
      </c>
      <c r="R2873" s="3" t="s">
        <v>1808</v>
      </c>
      <c r="S2873" s="3" t="s">
        <v>3999</v>
      </c>
      <c r="T2873" s="2">
        <v>2072</v>
      </c>
      <c r="U2873" s="3" t="s">
        <v>1769</v>
      </c>
      <c r="V2873" s="3" t="s">
        <v>1815</v>
      </c>
      <c r="W2873" s="3" t="s">
        <v>39</v>
      </c>
      <c r="X2873" s="3" t="s">
        <v>40</v>
      </c>
      <c r="Y2873" s="3" t="s">
        <v>2707</v>
      </c>
      <c r="Z2873" s="3"/>
      <c r="AA2873" s="3" t="s">
        <v>316</v>
      </c>
    </row>
    <row r="2874" spans="1:27" x14ac:dyDescent="0.2">
      <c r="A2874" s="5">
        <v>5761</v>
      </c>
      <c r="C2874" s="3"/>
      <c r="D2874" s="3" t="s">
        <v>4445</v>
      </c>
      <c r="E2874" s="3" t="s">
        <v>1804</v>
      </c>
      <c r="F2874" s="3" t="s">
        <v>1804</v>
      </c>
      <c r="G2874" s="3" t="s">
        <v>1804</v>
      </c>
      <c r="H2874" s="3" t="s">
        <v>1806</v>
      </c>
      <c r="I2874" s="3" t="s">
        <v>1804</v>
      </c>
      <c r="J2874" s="3" t="s">
        <v>31</v>
      </c>
      <c r="K2874" s="3" t="s">
        <v>1807</v>
      </c>
      <c r="L2874" s="3" t="s">
        <v>31</v>
      </c>
      <c r="M2874" t="b">
        <v>1</v>
      </c>
      <c r="N2874" s="3" t="s">
        <v>35</v>
      </c>
      <c r="O2874" s="3" t="s">
        <v>1804</v>
      </c>
      <c r="P2874" s="3" t="s">
        <v>1804</v>
      </c>
      <c r="Q2874" s="3" t="s">
        <v>1767</v>
      </c>
      <c r="R2874" s="3" t="s">
        <v>1808</v>
      </c>
      <c r="S2874" s="3" t="s">
        <v>4445</v>
      </c>
      <c r="T2874" s="2"/>
      <c r="U2874" s="3" t="s">
        <v>1769</v>
      </c>
      <c r="V2874" s="3" t="s">
        <v>1815</v>
      </c>
      <c r="W2874" s="3" t="s">
        <v>39</v>
      </c>
      <c r="X2874" s="3" t="s">
        <v>40</v>
      </c>
      <c r="Y2874" s="3"/>
      <c r="Z2874" s="3"/>
      <c r="AA2874" s="3" t="s">
        <v>41</v>
      </c>
    </row>
    <row r="2875" spans="1:27" x14ac:dyDescent="0.2">
      <c r="A2875" s="5">
        <v>5762</v>
      </c>
      <c r="B2875">
        <v>45220</v>
      </c>
      <c r="C2875" s="3" t="s">
        <v>4929</v>
      </c>
      <c r="D2875" s="3" t="s">
        <v>4930</v>
      </c>
      <c r="E2875" s="3" t="s">
        <v>1804</v>
      </c>
      <c r="F2875" s="3" t="s">
        <v>4443</v>
      </c>
      <c r="G2875" s="3" t="s">
        <v>1804</v>
      </c>
      <c r="H2875" s="3" t="s">
        <v>1806</v>
      </c>
      <c r="I2875" s="3" t="s">
        <v>1804</v>
      </c>
      <c r="J2875" s="3" t="s">
        <v>31</v>
      </c>
      <c r="K2875" s="3" t="s">
        <v>1807</v>
      </c>
      <c r="L2875" s="3" t="s">
        <v>31</v>
      </c>
      <c r="M2875" t="b">
        <v>0</v>
      </c>
      <c r="N2875" s="3" t="s">
        <v>35</v>
      </c>
      <c r="O2875" s="3" t="s">
        <v>4443</v>
      </c>
      <c r="P2875" s="3" t="s">
        <v>4444</v>
      </c>
      <c r="Q2875" s="3" t="s">
        <v>4443</v>
      </c>
      <c r="R2875" s="3" t="s">
        <v>4443</v>
      </c>
      <c r="S2875" s="3" t="s">
        <v>1814</v>
      </c>
      <c r="T2875" s="2"/>
      <c r="U2875" s="3" t="s">
        <v>1769</v>
      </c>
      <c r="V2875" s="3" t="s">
        <v>1815</v>
      </c>
      <c r="W2875" s="3" t="s">
        <v>39</v>
      </c>
      <c r="X2875" s="3" t="s">
        <v>40</v>
      </c>
      <c r="Y2875" s="3" t="s">
        <v>2707</v>
      </c>
      <c r="Z2875" s="3"/>
      <c r="AA2875" s="3" t="s">
        <v>1784</v>
      </c>
    </row>
    <row r="2876" spans="1:27" x14ac:dyDescent="0.2">
      <c r="A2876" s="5">
        <v>5763</v>
      </c>
      <c r="B2876">
        <v>44419</v>
      </c>
      <c r="C2876" s="3" t="s">
        <v>4931</v>
      </c>
      <c r="D2876" s="3" t="s">
        <v>4932</v>
      </c>
      <c r="E2876" s="3" t="s">
        <v>1804</v>
      </c>
      <c r="F2876" s="3" t="s">
        <v>1804</v>
      </c>
      <c r="G2876" s="3" t="s">
        <v>1804</v>
      </c>
      <c r="H2876" s="3" t="s">
        <v>1806</v>
      </c>
      <c r="I2876" s="3" t="s">
        <v>1804</v>
      </c>
      <c r="J2876" s="3" t="s">
        <v>31</v>
      </c>
      <c r="K2876" s="3" t="s">
        <v>1807</v>
      </c>
      <c r="L2876" s="3" t="s">
        <v>31</v>
      </c>
      <c r="M2876" t="b">
        <v>1</v>
      </c>
      <c r="N2876" s="3" t="s">
        <v>35</v>
      </c>
      <c r="O2876" s="3" t="s">
        <v>1804</v>
      </c>
      <c r="P2876" s="3" t="s">
        <v>1804</v>
      </c>
      <c r="Q2876" s="3" t="s">
        <v>1767</v>
      </c>
      <c r="R2876" s="3" t="s">
        <v>1808</v>
      </c>
      <c r="S2876" s="3" t="s">
        <v>1814</v>
      </c>
      <c r="T2876" s="2">
        <v>2072</v>
      </c>
      <c r="U2876" s="3" t="s">
        <v>1769</v>
      </c>
      <c r="V2876" s="3" t="s">
        <v>1776</v>
      </c>
      <c r="W2876" s="3" t="s">
        <v>39</v>
      </c>
      <c r="X2876" s="3" t="s">
        <v>40</v>
      </c>
      <c r="Y2876" s="3" t="s">
        <v>2707</v>
      </c>
      <c r="Z2876" s="3"/>
      <c r="AA2876" s="3" t="s">
        <v>1784</v>
      </c>
    </row>
    <row r="2877" spans="1:27" x14ac:dyDescent="0.2">
      <c r="A2877" s="5">
        <v>5764</v>
      </c>
      <c r="B2877">
        <v>45084</v>
      </c>
      <c r="C2877" s="3" t="s">
        <v>4933</v>
      </c>
      <c r="D2877" s="3" t="s">
        <v>3986</v>
      </c>
      <c r="E2877" s="3" t="s">
        <v>1804</v>
      </c>
      <c r="F2877" s="3" t="s">
        <v>1804</v>
      </c>
      <c r="G2877" s="3" t="s">
        <v>1804</v>
      </c>
      <c r="H2877" s="3" t="s">
        <v>1806</v>
      </c>
      <c r="I2877" s="3" t="s">
        <v>1804</v>
      </c>
      <c r="J2877" s="3" t="s">
        <v>31</v>
      </c>
      <c r="K2877" s="3" t="s">
        <v>1807</v>
      </c>
      <c r="L2877" s="3" t="s">
        <v>31</v>
      </c>
      <c r="M2877" t="b">
        <v>1</v>
      </c>
      <c r="N2877" s="3" t="s">
        <v>35</v>
      </c>
      <c r="O2877" s="3" t="s">
        <v>1804</v>
      </c>
      <c r="P2877" s="3" t="s">
        <v>1804</v>
      </c>
      <c r="Q2877" s="3" t="s">
        <v>1767</v>
      </c>
      <c r="R2877" s="3" t="s">
        <v>1808</v>
      </c>
      <c r="S2877" s="3"/>
      <c r="T2877" s="2"/>
      <c r="U2877" s="3" t="s">
        <v>1769</v>
      </c>
      <c r="V2877" s="3" t="s">
        <v>1776</v>
      </c>
      <c r="W2877" s="3" t="s">
        <v>39</v>
      </c>
      <c r="X2877" s="3" t="s">
        <v>40</v>
      </c>
      <c r="Y2877" s="3" t="s">
        <v>2707</v>
      </c>
      <c r="Z2877" s="3"/>
      <c r="AA2877" s="3" t="s">
        <v>1784</v>
      </c>
    </row>
    <row r="2878" spans="1:27" x14ac:dyDescent="0.2">
      <c r="A2878" s="5">
        <v>5765</v>
      </c>
      <c r="B2878">
        <v>44276</v>
      </c>
      <c r="C2878" s="3" t="s">
        <v>4934</v>
      </c>
      <c r="D2878" s="3" t="s">
        <v>4935</v>
      </c>
      <c r="E2878" s="3" t="s">
        <v>1804</v>
      </c>
      <c r="F2878" s="3" t="s">
        <v>1804</v>
      </c>
      <c r="G2878" s="3" t="s">
        <v>1804</v>
      </c>
      <c r="H2878" s="3" t="s">
        <v>1806</v>
      </c>
      <c r="I2878" s="3" t="s">
        <v>1804</v>
      </c>
      <c r="J2878" s="3" t="s">
        <v>31</v>
      </c>
      <c r="K2878" s="3" t="s">
        <v>1807</v>
      </c>
      <c r="L2878" s="3" t="s">
        <v>31</v>
      </c>
      <c r="M2878" t="b">
        <v>1</v>
      </c>
      <c r="N2878" s="3" t="s">
        <v>35</v>
      </c>
      <c r="O2878" s="3" t="s">
        <v>1804</v>
      </c>
      <c r="P2878" s="3" t="s">
        <v>1804</v>
      </c>
      <c r="Q2878" s="3" t="s">
        <v>1767</v>
      </c>
      <c r="R2878" s="3" t="s">
        <v>1808</v>
      </c>
      <c r="S2878" s="3" t="s">
        <v>3999</v>
      </c>
      <c r="T2878" s="2">
        <v>2072</v>
      </c>
      <c r="U2878" s="3" t="s">
        <v>1769</v>
      </c>
      <c r="V2878" s="3" t="s">
        <v>1776</v>
      </c>
      <c r="W2878" s="3" t="s">
        <v>39</v>
      </c>
      <c r="X2878" s="3" t="s">
        <v>40</v>
      </c>
      <c r="Y2878" s="3" t="s">
        <v>2707</v>
      </c>
      <c r="Z2878" s="3"/>
      <c r="AA2878" s="3" t="s">
        <v>1784</v>
      </c>
    </row>
    <row r="2879" spans="1:27" x14ac:dyDescent="0.2">
      <c r="A2879" s="5">
        <v>5766</v>
      </c>
      <c r="B2879">
        <v>44389</v>
      </c>
      <c r="C2879" s="3" t="s">
        <v>4936</v>
      </c>
      <c r="D2879" s="3" t="s">
        <v>4937</v>
      </c>
      <c r="E2879" s="3" t="s">
        <v>1804</v>
      </c>
      <c r="F2879" s="3" t="s">
        <v>1804</v>
      </c>
      <c r="G2879" s="3" t="s">
        <v>1804</v>
      </c>
      <c r="H2879" s="3" t="s">
        <v>1806</v>
      </c>
      <c r="I2879" s="3" t="s">
        <v>1804</v>
      </c>
      <c r="J2879" s="3" t="s">
        <v>31</v>
      </c>
      <c r="K2879" s="3" t="s">
        <v>1807</v>
      </c>
      <c r="L2879" s="3" t="s">
        <v>31</v>
      </c>
      <c r="M2879" t="b">
        <v>1</v>
      </c>
      <c r="N2879" s="3" t="s">
        <v>35</v>
      </c>
      <c r="O2879" s="3" t="s">
        <v>1804</v>
      </c>
      <c r="P2879" s="3" t="s">
        <v>1804</v>
      </c>
      <c r="Q2879" s="3" t="s">
        <v>1767</v>
      </c>
      <c r="R2879" s="3" t="s">
        <v>1808</v>
      </c>
      <c r="S2879" s="3" t="s">
        <v>3999</v>
      </c>
      <c r="T2879" s="2">
        <v>2072</v>
      </c>
      <c r="U2879" s="3" t="s">
        <v>1769</v>
      </c>
      <c r="V2879" s="3" t="s">
        <v>1776</v>
      </c>
      <c r="W2879" s="3" t="s">
        <v>39</v>
      </c>
      <c r="X2879" s="3" t="s">
        <v>40</v>
      </c>
      <c r="Y2879" s="3" t="s">
        <v>2707</v>
      </c>
      <c r="Z2879" s="3"/>
      <c r="AA2879" s="3" t="s">
        <v>1784</v>
      </c>
    </row>
    <row r="2880" spans="1:27" x14ac:dyDescent="0.2">
      <c r="A2880" s="5">
        <v>5767</v>
      </c>
      <c r="B2880">
        <v>44392</v>
      </c>
      <c r="C2880" s="3" t="s">
        <v>4938</v>
      </c>
      <c r="D2880" s="3" t="s">
        <v>4939</v>
      </c>
      <c r="E2880" s="3" t="s">
        <v>1804</v>
      </c>
      <c r="F2880" s="3" t="s">
        <v>4443</v>
      </c>
      <c r="G2880" s="3" t="s">
        <v>1804</v>
      </c>
      <c r="H2880" s="3" t="s">
        <v>1806</v>
      </c>
      <c r="I2880" s="3" t="s">
        <v>1804</v>
      </c>
      <c r="J2880" s="3" t="s">
        <v>31</v>
      </c>
      <c r="K2880" s="3" t="s">
        <v>1807</v>
      </c>
      <c r="L2880" s="3" t="s">
        <v>31</v>
      </c>
      <c r="M2880" t="b">
        <v>1</v>
      </c>
      <c r="N2880" s="3" t="s">
        <v>35</v>
      </c>
      <c r="O2880" s="3" t="s">
        <v>4443</v>
      </c>
      <c r="P2880" s="3" t="s">
        <v>4444</v>
      </c>
      <c r="Q2880" s="3" t="s">
        <v>4443</v>
      </c>
      <c r="R2880" s="3" t="s">
        <v>4443</v>
      </c>
      <c r="S2880" s="3" t="s">
        <v>1814</v>
      </c>
      <c r="T2880" s="2">
        <v>2072</v>
      </c>
      <c r="U2880" s="3" t="s">
        <v>1769</v>
      </c>
      <c r="V2880" s="3" t="s">
        <v>1815</v>
      </c>
      <c r="W2880" s="3" t="s">
        <v>39</v>
      </c>
      <c r="X2880" s="3" t="s">
        <v>40</v>
      </c>
      <c r="Y2880" s="3" t="s">
        <v>2707</v>
      </c>
      <c r="Z2880" s="3"/>
      <c r="AA2880" s="3" t="s">
        <v>316</v>
      </c>
    </row>
    <row r="2881" spans="1:27" x14ac:dyDescent="0.2">
      <c r="A2881" s="5">
        <v>5768</v>
      </c>
      <c r="B2881">
        <v>44279</v>
      </c>
      <c r="C2881" s="3" t="s">
        <v>4940</v>
      </c>
      <c r="D2881" s="3" t="s">
        <v>4941</v>
      </c>
      <c r="E2881" s="3" t="s">
        <v>1804</v>
      </c>
      <c r="F2881" s="3" t="s">
        <v>1804</v>
      </c>
      <c r="G2881" s="3" t="s">
        <v>1804</v>
      </c>
      <c r="H2881" s="3" t="s">
        <v>1806</v>
      </c>
      <c r="I2881" s="3" t="s">
        <v>1804</v>
      </c>
      <c r="J2881" s="3" t="s">
        <v>31</v>
      </c>
      <c r="K2881" s="3" t="s">
        <v>1807</v>
      </c>
      <c r="L2881" s="3" t="s">
        <v>31</v>
      </c>
      <c r="M2881" t="b">
        <v>1</v>
      </c>
      <c r="N2881" s="3" t="s">
        <v>35</v>
      </c>
      <c r="O2881" s="3" t="s">
        <v>1804</v>
      </c>
      <c r="P2881" s="3" t="s">
        <v>1804</v>
      </c>
      <c r="Q2881" s="3" t="s">
        <v>1767</v>
      </c>
      <c r="R2881" s="3" t="s">
        <v>1808</v>
      </c>
      <c r="S2881" s="3" t="s">
        <v>1824</v>
      </c>
      <c r="T2881" s="2">
        <v>2072</v>
      </c>
      <c r="U2881" s="3" t="s">
        <v>1769</v>
      </c>
      <c r="V2881" s="3" t="s">
        <v>1776</v>
      </c>
      <c r="W2881" s="3" t="s">
        <v>39</v>
      </c>
      <c r="X2881" s="3" t="s">
        <v>40</v>
      </c>
      <c r="Y2881" s="3" t="s">
        <v>2707</v>
      </c>
      <c r="Z2881" s="3"/>
      <c r="AA2881" s="3" t="s">
        <v>1784</v>
      </c>
    </row>
    <row r="2882" spans="1:27" x14ac:dyDescent="0.2">
      <c r="A2882" s="5">
        <v>5769</v>
      </c>
      <c r="C2882" s="3" t="s">
        <v>4942</v>
      </c>
      <c r="D2882" s="3" t="s">
        <v>4943</v>
      </c>
      <c r="E2882" s="3" t="s">
        <v>1804</v>
      </c>
      <c r="F2882" s="3" t="s">
        <v>1804</v>
      </c>
      <c r="G2882" s="3" t="s">
        <v>1804</v>
      </c>
      <c r="H2882" s="3" t="s">
        <v>1806</v>
      </c>
      <c r="I2882" s="3" t="s">
        <v>1804</v>
      </c>
      <c r="J2882" s="3" t="s">
        <v>31</v>
      </c>
      <c r="K2882" s="3" t="s">
        <v>1807</v>
      </c>
      <c r="L2882" s="3" t="s">
        <v>31</v>
      </c>
      <c r="M2882" t="b">
        <v>1</v>
      </c>
      <c r="N2882" s="3" t="s">
        <v>35</v>
      </c>
      <c r="O2882" s="3" t="s">
        <v>1804</v>
      </c>
      <c r="P2882" s="3" t="s">
        <v>1804</v>
      </c>
      <c r="Q2882" s="3" t="s">
        <v>1767</v>
      </c>
      <c r="R2882" s="3" t="s">
        <v>1808</v>
      </c>
      <c r="S2882" s="3" t="s">
        <v>1827</v>
      </c>
      <c r="T2882" s="2"/>
      <c r="U2882" s="3" t="s">
        <v>1769</v>
      </c>
      <c r="V2882" s="3" t="s">
        <v>1776</v>
      </c>
      <c r="W2882" s="3" t="s">
        <v>39</v>
      </c>
      <c r="X2882" s="3" t="s">
        <v>40</v>
      </c>
      <c r="Y2882" s="3" t="s">
        <v>2707</v>
      </c>
      <c r="Z2882" s="3"/>
      <c r="AA2882" s="3" t="s">
        <v>1784</v>
      </c>
    </row>
    <row r="2883" spans="1:27" x14ac:dyDescent="0.2">
      <c r="A2883" s="5">
        <v>5770</v>
      </c>
      <c r="C2883" s="3"/>
      <c r="D2883" s="3" t="s">
        <v>4944</v>
      </c>
      <c r="E2883" s="3" t="s">
        <v>1804</v>
      </c>
      <c r="F2883" s="3" t="s">
        <v>1804</v>
      </c>
      <c r="G2883" s="3" t="s">
        <v>1804</v>
      </c>
      <c r="H2883" s="3" t="s">
        <v>1806</v>
      </c>
      <c r="I2883" s="3" t="s">
        <v>1804</v>
      </c>
      <c r="J2883" s="3" t="s">
        <v>31</v>
      </c>
      <c r="K2883" s="3" t="s">
        <v>1807</v>
      </c>
      <c r="L2883" s="3" t="s">
        <v>31</v>
      </c>
      <c r="M2883" t="b">
        <v>1</v>
      </c>
      <c r="N2883" s="3" t="s">
        <v>35</v>
      </c>
      <c r="O2883" s="3" t="s">
        <v>1804</v>
      </c>
      <c r="P2883" s="3" t="s">
        <v>1804</v>
      </c>
      <c r="Q2883" s="3" t="s">
        <v>1767</v>
      </c>
      <c r="R2883" s="3" t="s">
        <v>1808</v>
      </c>
      <c r="S2883" s="3" t="s">
        <v>1827</v>
      </c>
      <c r="T2883" s="2"/>
      <c r="U2883" s="3" t="s">
        <v>1769</v>
      </c>
      <c r="V2883" s="3" t="s">
        <v>1815</v>
      </c>
      <c r="W2883" s="3" t="s">
        <v>39</v>
      </c>
      <c r="X2883" s="3" t="s">
        <v>40</v>
      </c>
      <c r="Y2883" s="3"/>
      <c r="Z2883" s="3"/>
      <c r="AA2883" s="3" t="s">
        <v>41</v>
      </c>
    </row>
    <row r="2884" spans="1:27" x14ac:dyDescent="0.2">
      <c r="A2884" s="5">
        <v>5771</v>
      </c>
      <c r="C2884" s="3" t="s">
        <v>4945</v>
      </c>
      <c r="D2884" s="3" t="s">
        <v>4946</v>
      </c>
      <c r="E2884" s="3" t="s">
        <v>1804</v>
      </c>
      <c r="F2884" s="3" t="s">
        <v>1804</v>
      </c>
      <c r="G2884" s="3" t="s">
        <v>1804</v>
      </c>
      <c r="H2884" s="3" t="s">
        <v>1806</v>
      </c>
      <c r="I2884" s="3" t="s">
        <v>1804</v>
      </c>
      <c r="J2884" s="3" t="s">
        <v>31</v>
      </c>
      <c r="K2884" s="3" t="s">
        <v>1807</v>
      </c>
      <c r="L2884" s="3" t="s">
        <v>31</v>
      </c>
      <c r="M2884" t="b">
        <v>1</v>
      </c>
      <c r="N2884" s="3" t="s">
        <v>35</v>
      </c>
      <c r="O2884" s="3" t="s">
        <v>1804</v>
      </c>
      <c r="P2884" s="3" t="s">
        <v>1804</v>
      </c>
      <c r="Q2884" s="3" t="s">
        <v>1767</v>
      </c>
      <c r="R2884" s="3" t="s">
        <v>1808</v>
      </c>
      <c r="S2884" s="3"/>
      <c r="T2884" s="2"/>
      <c r="U2884" s="3" t="s">
        <v>1769</v>
      </c>
      <c r="V2884" s="3" t="s">
        <v>1776</v>
      </c>
      <c r="W2884" s="3" t="s">
        <v>39</v>
      </c>
      <c r="X2884" s="3" t="s">
        <v>40</v>
      </c>
      <c r="Y2884" s="3" t="s">
        <v>2707</v>
      </c>
      <c r="Z2884" s="3"/>
      <c r="AA2884" s="3" t="s">
        <v>1784</v>
      </c>
    </row>
    <row r="2885" spans="1:27" x14ac:dyDescent="0.2">
      <c r="A2885" s="5">
        <v>5772</v>
      </c>
      <c r="B2885">
        <v>44395</v>
      </c>
      <c r="C2885" s="3" t="s">
        <v>4947</v>
      </c>
      <c r="D2885" s="3" t="s">
        <v>4948</v>
      </c>
      <c r="E2885" s="3" t="s">
        <v>1804</v>
      </c>
      <c r="F2885" s="3" t="s">
        <v>4443</v>
      </c>
      <c r="G2885" s="3" t="s">
        <v>1804</v>
      </c>
      <c r="H2885" s="3" t="s">
        <v>1806</v>
      </c>
      <c r="I2885" s="3" t="s">
        <v>1804</v>
      </c>
      <c r="J2885" s="3" t="s">
        <v>31</v>
      </c>
      <c r="K2885" s="3" t="s">
        <v>1807</v>
      </c>
      <c r="L2885" s="3" t="s">
        <v>31</v>
      </c>
      <c r="M2885" t="b">
        <v>0</v>
      </c>
      <c r="N2885" s="3" t="s">
        <v>35</v>
      </c>
      <c r="O2885" s="3" t="s">
        <v>4443</v>
      </c>
      <c r="P2885" s="3" t="s">
        <v>4444</v>
      </c>
      <c r="Q2885" s="3" t="s">
        <v>4443</v>
      </c>
      <c r="R2885" s="3" t="s">
        <v>4443</v>
      </c>
      <c r="S2885" s="3" t="s">
        <v>1827</v>
      </c>
      <c r="T2885" s="2">
        <v>2072</v>
      </c>
      <c r="U2885" s="3" t="s">
        <v>1769</v>
      </c>
      <c r="V2885" s="3" t="s">
        <v>1815</v>
      </c>
      <c r="W2885" s="3" t="s">
        <v>39</v>
      </c>
      <c r="X2885" s="3" t="s">
        <v>40</v>
      </c>
      <c r="Y2885" s="3" t="s">
        <v>2707</v>
      </c>
      <c r="Z2885" s="3"/>
      <c r="AA2885" s="3" t="s">
        <v>1784</v>
      </c>
    </row>
    <row r="2886" spans="1:27" x14ac:dyDescent="0.2">
      <c r="A2886" s="5">
        <v>5773</v>
      </c>
      <c r="B2886">
        <v>44393</v>
      </c>
      <c r="C2886" s="3" t="s">
        <v>4949</v>
      </c>
      <c r="D2886" s="3" t="s">
        <v>4950</v>
      </c>
      <c r="E2886" s="3" t="s">
        <v>1804</v>
      </c>
      <c r="F2886" s="3" t="s">
        <v>1804</v>
      </c>
      <c r="G2886" s="3" t="s">
        <v>1804</v>
      </c>
      <c r="H2886" s="3" t="s">
        <v>1806</v>
      </c>
      <c r="I2886" s="3" t="s">
        <v>1804</v>
      </c>
      <c r="J2886" s="3" t="s">
        <v>31</v>
      </c>
      <c r="K2886" s="3" t="s">
        <v>1807</v>
      </c>
      <c r="L2886" s="3" t="s">
        <v>31</v>
      </c>
      <c r="M2886" t="b">
        <v>1</v>
      </c>
      <c r="N2886" s="3" t="s">
        <v>35</v>
      </c>
      <c r="O2886" s="3" t="s">
        <v>1804</v>
      </c>
      <c r="P2886" s="3" t="s">
        <v>1804</v>
      </c>
      <c r="Q2886" s="3" t="s">
        <v>1767</v>
      </c>
      <c r="R2886" s="3" t="s">
        <v>1808</v>
      </c>
      <c r="S2886" s="3" t="s">
        <v>1827</v>
      </c>
      <c r="T2886" s="2">
        <v>2072</v>
      </c>
      <c r="U2886" s="3" t="s">
        <v>1769</v>
      </c>
      <c r="V2886" s="3" t="s">
        <v>1776</v>
      </c>
      <c r="W2886" s="3" t="s">
        <v>39</v>
      </c>
      <c r="X2886" s="3" t="s">
        <v>40</v>
      </c>
      <c r="Y2886" s="3" t="s">
        <v>2707</v>
      </c>
      <c r="Z2886" s="3"/>
      <c r="AA2886" s="3" t="s">
        <v>1784</v>
      </c>
    </row>
    <row r="2887" spans="1:27" x14ac:dyDescent="0.2">
      <c r="A2887" s="5">
        <v>5774</v>
      </c>
      <c r="B2887">
        <v>44949</v>
      </c>
      <c r="C2887" s="3" t="s">
        <v>4951</v>
      </c>
      <c r="D2887" s="3" t="s">
        <v>4952</v>
      </c>
      <c r="E2887" s="3" t="s">
        <v>1804</v>
      </c>
      <c r="F2887" s="3" t="s">
        <v>4443</v>
      </c>
      <c r="G2887" s="3" t="s">
        <v>1804</v>
      </c>
      <c r="H2887" s="3" t="s">
        <v>1806</v>
      </c>
      <c r="I2887" s="3" t="s">
        <v>1804</v>
      </c>
      <c r="J2887" s="3" t="s">
        <v>31</v>
      </c>
      <c r="K2887" s="3" t="s">
        <v>1807</v>
      </c>
      <c r="L2887" s="3" t="s">
        <v>31</v>
      </c>
      <c r="M2887" t="b">
        <v>0</v>
      </c>
      <c r="N2887" s="3" t="s">
        <v>35</v>
      </c>
      <c r="O2887" s="3" t="s">
        <v>4443</v>
      </c>
      <c r="P2887" s="3" t="s">
        <v>4444</v>
      </c>
      <c r="Q2887" s="3" t="s">
        <v>4443</v>
      </c>
      <c r="R2887" s="3" t="s">
        <v>4443</v>
      </c>
      <c r="S2887" s="3" t="s">
        <v>1827</v>
      </c>
      <c r="T2887" s="2"/>
      <c r="U2887" s="3" t="s">
        <v>1769</v>
      </c>
      <c r="V2887" s="3" t="s">
        <v>1815</v>
      </c>
      <c r="W2887" s="3" t="s">
        <v>39</v>
      </c>
      <c r="X2887" s="3" t="s">
        <v>40</v>
      </c>
      <c r="Y2887" s="3" t="s">
        <v>2707</v>
      </c>
      <c r="Z2887" s="3"/>
      <c r="AA2887" s="3" t="s">
        <v>1784</v>
      </c>
    </row>
    <row r="2888" spans="1:27" x14ac:dyDescent="0.2">
      <c r="A2888" s="5">
        <v>5775</v>
      </c>
      <c r="C2888" s="3" t="s">
        <v>4953</v>
      </c>
      <c r="D2888" s="3" t="s">
        <v>4954</v>
      </c>
      <c r="E2888" s="3" t="s">
        <v>1804</v>
      </c>
      <c r="F2888" s="3" t="s">
        <v>1804</v>
      </c>
      <c r="G2888" s="3" t="s">
        <v>1804</v>
      </c>
      <c r="H2888" s="3" t="s">
        <v>1806</v>
      </c>
      <c r="I2888" s="3" t="s">
        <v>1804</v>
      </c>
      <c r="J2888" s="3" t="s">
        <v>31</v>
      </c>
      <c r="K2888" s="3" t="s">
        <v>1807</v>
      </c>
      <c r="L2888" s="3" t="s">
        <v>31</v>
      </c>
      <c r="M2888" t="b">
        <v>1</v>
      </c>
      <c r="N2888" s="3" t="s">
        <v>35</v>
      </c>
      <c r="O2888" s="3" t="s">
        <v>1804</v>
      </c>
      <c r="P2888" s="3" t="s">
        <v>1804</v>
      </c>
      <c r="Q2888" s="3" t="s">
        <v>1767</v>
      </c>
      <c r="R2888" s="3" t="s">
        <v>1808</v>
      </c>
      <c r="S2888" s="3" t="s">
        <v>1827</v>
      </c>
      <c r="T2888" s="2"/>
      <c r="U2888" s="3" t="s">
        <v>1769</v>
      </c>
      <c r="V2888" s="3" t="s">
        <v>1776</v>
      </c>
      <c r="W2888" s="3" t="s">
        <v>39</v>
      </c>
      <c r="X2888" s="3" t="s">
        <v>40</v>
      </c>
      <c r="Y2888" s="3" t="s">
        <v>2707</v>
      </c>
      <c r="Z2888" s="3"/>
      <c r="AA2888" s="3" t="s">
        <v>1784</v>
      </c>
    </row>
    <row r="2889" spans="1:27" x14ac:dyDescent="0.2">
      <c r="A2889" s="5">
        <v>5776</v>
      </c>
      <c r="B2889">
        <v>44950</v>
      </c>
      <c r="C2889" s="3" t="s">
        <v>4955</v>
      </c>
      <c r="D2889" s="3" t="s">
        <v>4956</v>
      </c>
      <c r="E2889" s="3" t="s">
        <v>1804</v>
      </c>
      <c r="F2889" s="3" t="s">
        <v>4443</v>
      </c>
      <c r="G2889" s="3" t="s">
        <v>1804</v>
      </c>
      <c r="H2889" s="3" t="s">
        <v>1806</v>
      </c>
      <c r="I2889" s="3" t="s">
        <v>1804</v>
      </c>
      <c r="J2889" s="3" t="s">
        <v>31</v>
      </c>
      <c r="K2889" s="3" t="s">
        <v>1807</v>
      </c>
      <c r="L2889" s="3" t="s">
        <v>31</v>
      </c>
      <c r="M2889" t="b">
        <v>0</v>
      </c>
      <c r="N2889" s="3" t="s">
        <v>35</v>
      </c>
      <c r="O2889" s="3" t="s">
        <v>4443</v>
      </c>
      <c r="P2889" s="3" t="s">
        <v>4444</v>
      </c>
      <c r="Q2889" s="3" t="s">
        <v>4443</v>
      </c>
      <c r="R2889" s="3" t="s">
        <v>4443</v>
      </c>
      <c r="S2889" s="3" t="s">
        <v>1814</v>
      </c>
      <c r="T2889" s="2"/>
      <c r="U2889" s="3" t="s">
        <v>1769</v>
      </c>
      <c r="V2889" s="3" t="s">
        <v>1815</v>
      </c>
      <c r="W2889" s="3" t="s">
        <v>39</v>
      </c>
      <c r="X2889" s="3" t="s">
        <v>40</v>
      </c>
      <c r="Y2889" s="3" t="s">
        <v>2707</v>
      </c>
      <c r="Z2889" s="3"/>
      <c r="AA2889" s="3" t="s">
        <v>1784</v>
      </c>
    </row>
    <row r="2890" spans="1:27" x14ac:dyDescent="0.2">
      <c r="A2890" s="5">
        <v>5777</v>
      </c>
      <c r="B2890">
        <v>44278</v>
      </c>
      <c r="C2890" s="3"/>
      <c r="D2890" s="3" t="s">
        <v>4957</v>
      </c>
      <c r="E2890" s="3" t="s">
        <v>1804</v>
      </c>
      <c r="F2890" s="3" t="s">
        <v>1804</v>
      </c>
      <c r="G2890" s="3" t="s">
        <v>1804</v>
      </c>
      <c r="H2890" s="3" t="s">
        <v>1806</v>
      </c>
      <c r="I2890" s="3" t="s">
        <v>1804</v>
      </c>
      <c r="J2890" s="3" t="s">
        <v>31</v>
      </c>
      <c r="K2890" s="3" t="s">
        <v>1807</v>
      </c>
      <c r="L2890" s="3" t="s">
        <v>31</v>
      </c>
      <c r="M2890" t="b">
        <v>1</v>
      </c>
      <c r="N2890" s="3" t="s">
        <v>35</v>
      </c>
      <c r="O2890" s="3" t="s">
        <v>1804</v>
      </c>
      <c r="P2890" s="3" t="s">
        <v>1804</v>
      </c>
      <c r="Q2890" s="3" t="s">
        <v>1767</v>
      </c>
      <c r="R2890" s="3" t="s">
        <v>1808</v>
      </c>
      <c r="S2890" s="3" t="s">
        <v>1824</v>
      </c>
      <c r="T2890" s="2">
        <v>2072</v>
      </c>
      <c r="U2890" s="3" t="s">
        <v>1769</v>
      </c>
      <c r="V2890" s="3" t="s">
        <v>1815</v>
      </c>
      <c r="W2890" s="3" t="s">
        <v>39</v>
      </c>
      <c r="X2890" s="3" t="s">
        <v>40</v>
      </c>
      <c r="Y2890" s="3" t="s">
        <v>2707</v>
      </c>
      <c r="Z2890" s="3"/>
      <c r="AA2890" s="3" t="s">
        <v>41</v>
      </c>
    </row>
    <row r="2891" spans="1:27" x14ac:dyDescent="0.2">
      <c r="A2891" s="5">
        <v>5778</v>
      </c>
      <c r="B2891">
        <v>44387</v>
      </c>
      <c r="C2891" s="3" t="s">
        <v>4958</v>
      </c>
      <c r="D2891" s="3" t="s">
        <v>4959</v>
      </c>
      <c r="E2891" s="3" t="s">
        <v>1804</v>
      </c>
      <c r="F2891" s="3" t="s">
        <v>1804</v>
      </c>
      <c r="G2891" s="3" t="s">
        <v>1804</v>
      </c>
      <c r="H2891" s="3" t="s">
        <v>1806</v>
      </c>
      <c r="I2891" s="3" t="s">
        <v>1804</v>
      </c>
      <c r="J2891" s="3" t="s">
        <v>31</v>
      </c>
      <c r="K2891" s="3" t="s">
        <v>1807</v>
      </c>
      <c r="L2891" s="3" t="s">
        <v>31</v>
      </c>
      <c r="M2891" t="b">
        <v>1</v>
      </c>
      <c r="N2891" s="3" t="s">
        <v>35</v>
      </c>
      <c r="O2891" s="3" t="s">
        <v>1804</v>
      </c>
      <c r="P2891" s="3" t="s">
        <v>1804</v>
      </c>
      <c r="Q2891" s="3" t="s">
        <v>1767</v>
      </c>
      <c r="R2891" s="3" t="s">
        <v>1808</v>
      </c>
      <c r="S2891" s="3" t="s">
        <v>1827</v>
      </c>
      <c r="T2891" s="2">
        <v>2072</v>
      </c>
      <c r="U2891" s="3" t="s">
        <v>1769</v>
      </c>
      <c r="V2891" s="3" t="s">
        <v>1776</v>
      </c>
      <c r="W2891" s="3" t="s">
        <v>39</v>
      </c>
      <c r="X2891" s="3" t="s">
        <v>40</v>
      </c>
      <c r="Y2891" s="3" t="s">
        <v>2707</v>
      </c>
      <c r="Z2891" s="3"/>
      <c r="AA2891" s="3" t="s">
        <v>1784</v>
      </c>
    </row>
    <row r="2892" spans="1:27" x14ac:dyDescent="0.2">
      <c r="A2892" s="5">
        <v>5779</v>
      </c>
      <c r="B2892">
        <v>44658</v>
      </c>
      <c r="C2892" s="3" t="s">
        <v>4960</v>
      </c>
      <c r="D2892" s="3" t="s">
        <v>4961</v>
      </c>
      <c r="E2892" s="3" t="s">
        <v>57</v>
      </c>
      <c r="F2892" s="3" t="s">
        <v>58</v>
      </c>
      <c r="G2892" s="3" t="s">
        <v>57</v>
      </c>
      <c r="H2892" s="3" t="s">
        <v>60</v>
      </c>
      <c r="I2892" s="3" t="s">
        <v>57</v>
      </c>
      <c r="J2892" s="3" t="s">
        <v>31</v>
      </c>
      <c r="K2892" s="3" t="s">
        <v>34</v>
      </c>
      <c r="L2892" s="3" t="s">
        <v>31</v>
      </c>
      <c r="M2892" t="b">
        <v>0</v>
      </c>
      <c r="N2892" s="3" t="s">
        <v>35</v>
      </c>
      <c r="O2892" s="3" t="s">
        <v>58</v>
      </c>
      <c r="P2892" s="3" t="s">
        <v>61</v>
      </c>
      <c r="Q2892" s="3" t="s">
        <v>62</v>
      </c>
      <c r="R2892" s="3" t="s">
        <v>63</v>
      </c>
      <c r="S2892" s="3" t="s">
        <v>3586</v>
      </c>
      <c r="T2892" s="2">
        <v>2072</v>
      </c>
      <c r="U2892" s="3" t="s">
        <v>31</v>
      </c>
      <c r="V2892" s="3" t="s">
        <v>1941</v>
      </c>
      <c r="W2892" s="3" t="s">
        <v>39</v>
      </c>
      <c r="X2892" s="3" t="s">
        <v>40</v>
      </c>
      <c r="Y2892" s="3" t="s">
        <v>2455</v>
      </c>
      <c r="Z2892" s="3"/>
      <c r="AA2892" s="3" t="s">
        <v>1712</v>
      </c>
    </row>
    <row r="2893" spans="1:27" x14ac:dyDescent="0.2">
      <c r="A2893" s="5">
        <v>5780</v>
      </c>
      <c r="C2893" s="3" t="s">
        <v>4962</v>
      </c>
      <c r="D2893" s="3" t="s">
        <v>4963</v>
      </c>
      <c r="E2893" s="3" t="s">
        <v>57</v>
      </c>
      <c r="F2893" s="3" t="s">
        <v>58</v>
      </c>
      <c r="G2893" s="3" t="s">
        <v>57</v>
      </c>
      <c r="H2893" s="3" t="s">
        <v>60</v>
      </c>
      <c r="I2893" s="3" t="s">
        <v>57</v>
      </c>
      <c r="J2893" s="3" t="s">
        <v>31</v>
      </c>
      <c r="K2893" s="3" t="s">
        <v>34</v>
      </c>
      <c r="L2893" s="3" t="s">
        <v>31</v>
      </c>
      <c r="M2893" t="b">
        <v>1</v>
      </c>
      <c r="N2893" s="3" t="s">
        <v>35</v>
      </c>
      <c r="O2893" s="3" t="s">
        <v>58</v>
      </c>
      <c r="P2893" s="3" t="s">
        <v>61</v>
      </c>
      <c r="Q2893" s="3" t="s">
        <v>62</v>
      </c>
      <c r="R2893" s="3" t="s">
        <v>63</v>
      </c>
      <c r="S2893" s="3" t="s">
        <v>4064</v>
      </c>
      <c r="T2893" s="2"/>
      <c r="U2893" s="3" t="s">
        <v>31</v>
      </c>
      <c r="V2893" s="3" t="s">
        <v>1941</v>
      </c>
      <c r="W2893" s="3" t="s">
        <v>39</v>
      </c>
      <c r="X2893" s="3" t="s">
        <v>40</v>
      </c>
      <c r="Y2893" s="3"/>
      <c r="Z2893" s="3">
        <v>4708</v>
      </c>
      <c r="AA2893" s="3" t="s">
        <v>1712</v>
      </c>
    </row>
    <row r="2894" spans="1:27" x14ac:dyDescent="0.2">
      <c r="A2894" s="5">
        <v>5781</v>
      </c>
      <c r="C2894" s="3" t="s">
        <v>4964</v>
      </c>
      <c r="D2894" s="3" t="s">
        <v>4965</v>
      </c>
      <c r="E2894" s="3" t="s">
        <v>57</v>
      </c>
      <c r="F2894" s="3" t="s">
        <v>58</v>
      </c>
      <c r="G2894" s="3" t="s">
        <v>57</v>
      </c>
      <c r="H2894" s="3" t="s">
        <v>60</v>
      </c>
      <c r="I2894" s="3" t="s">
        <v>57</v>
      </c>
      <c r="J2894" s="3" t="s">
        <v>31</v>
      </c>
      <c r="K2894" s="3" t="s">
        <v>34</v>
      </c>
      <c r="L2894" s="3" t="s">
        <v>31</v>
      </c>
      <c r="M2894" t="b">
        <v>1</v>
      </c>
      <c r="N2894" s="3" t="s">
        <v>35</v>
      </c>
      <c r="O2894" s="3" t="s">
        <v>58</v>
      </c>
      <c r="P2894" s="3" t="s">
        <v>61</v>
      </c>
      <c r="Q2894" s="3" t="s">
        <v>62</v>
      </c>
      <c r="R2894" s="3" t="s">
        <v>63</v>
      </c>
      <c r="S2894" s="3" t="s">
        <v>4861</v>
      </c>
      <c r="T2894" s="2"/>
      <c r="U2894" s="3" t="s">
        <v>31</v>
      </c>
      <c r="V2894" s="3" t="s">
        <v>1941</v>
      </c>
      <c r="W2894" s="3" t="s">
        <v>39</v>
      </c>
      <c r="X2894" s="3" t="s">
        <v>40</v>
      </c>
      <c r="Y2894" s="3"/>
      <c r="Z2894" s="3"/>
      <c r="AA2894" s="3" t="s">
        <v>1712</v>
      </c>
    </row>
    <row r="2895" spans="1:27" x14ac:dyDescent="0.2">
      <c r="A2895" s="5">
        <v>5782</v>
      </c>
      <c r="B2895">
        <v>44657</v>
      </c>
      <c r="C2895" s="3" t="s">
        <v>4966</v>
      </c>
      <c r="D2895" s="3" t="s">
        <v>4967</v>
      </c>
      <c r="E2895" s="3" t="s">
        <v>57</v>
      </c>
      <c r="F2895" s="3" t="s">
        <v>58</v>
      </c>
      <c r="G2895" s="3" t="s">
        <v>57</v>
      </c>
      <c r="H2895" s="3" t="s">
        <v>60</v>
      </c>
      <c r="I2895" s="3" t="s">
        <v>57</v>
      </c>
      <c r="J2895" s="3" t="s">
        <v>31</v>
      </c>
      <c r="K2895" s="3" t="s">
        <v>34</v>
      </c>
      <c r="L2895" s="3" t="s">
        <v>31</v>
      </c>
      <c r="M2895" t="b">
        <v>0</v>
      </c>
      <c r="N2895" s="3" t="s">
        <v>35</v>
      </c>
      <c r="O2895" s="3" t="s">
        <v>58</v>
      </c>
      <c r="P2895" s="3" t="s">
        <v>61</v>
      </c>
      <c r="Q2895" s="3" t="s">
        <v>62</v>
      </c>
      <c r="R2895" s="3" t="s">
        <v>63</v>
      </c>
      <c r="S2895" s="3" t="s">
        <v>4056</v>
      </c>
      <c r="T2895" s="2">
        <v>2072</v>
      </c>
      <c r="U2895" s="3" t="s">
        <v>31</v>
      </c>
      <c r="V2895" s="3" t="s">
        <v>1941</v>
      </c>
      <c r="W2895" s="3" t="s">
        <v>39</v>
      </c>
      <c r="X2895" s="3" t="s">
        <v>40</v>
      </c>
      <c r="Y2895" s="3" t="s">
        <v>2455</v>
      </c>
      <c r="Z2895" s="3">
        <v>4707</v>
      </c>
      <c r="AA2895" s="3" t="s">
        <v>1712</v>
      </c>
    </row>
    <row r="2896" spans="1:27" x14ac:dyDescent="0.2">
      <c r="A2896" s="5">
        <v>5783</v>
      </c>
      <c r="C2896" s="3" t="s">
        <v>4968</v>
      </c>
      <c r="D2896" s="3" t="s">
        <v>4969</v>
      </c>
      <c r="E2896" s="3" t="s">
        <v>57</v>
      </c>
      <c r="F2896" s="3" t="s">
        <v>58</v>
      </c>
      <c r="G2896" s="3" t="s">
        <v>57</v>
      </c>
      <c r="H2896" s="3" t="s">
        <v>60</v>
      </c>
      <c r="I2896" s="3" t="s">
        <v>57</v>
      </c>
      <c r="J2896" s="3" t="s">
        <v>31</v>
      </c>
      <c r="K2896" s="3" t="s">
        <v>34</v>
      </c>
      <c r="L2896" s="3" t="s">
        <v>31</v>
      </c>
      <c r="M2896" t="b">
        <v>1</v>
      </c>
      <c r="N2896" s="3" t="s">
        <v>35</v>
      </c>
      <c r="O2896" s="3" t="s">
        <v>58</v>
      </c>
      <c r="P2896" s="3" t="s">
        <v>61</v>
      </c>
      <c r="Q2896" s="3" t="s">
        <v>62</v>
      </c>
      <c r="R2896" s="3" t="s">
        <v>63</v>
      </c>
      <c r="S2896" s="3" t="s">
        <v>4970</v>
      </c>
      <c r="T2896" s="2"/>
      <c r="U2896" s="3" t="s">
        <v>31</v>
      </c>
      <c r="V2896" s="3" t="s">
        <v>1941</v>
      </c>
      <c r="W2896" s="3" t="s">
        <v>39</v>
      </c>
      <c r="X2896" s="3" t="s">
        <v>40</v>
      </c>
      <c r="Y2896" s="3"/>
      <c r="Z2896" s="3"/>
      <c r="AA2896" s="3" t="s">
        <v>1712</v>
      </c>
    </row>
    <row r="2897" spans="1:27" x14ac:dyDescent="0.2">
      <c r="A2897" s="5">
        <v>5784</v>
      </c>
      <c r="B2897">
        <v>44576</v>
      </c>
      <c r="C2897" s="3" t="s">
        <v>4971</v>
      </c>
      <c r="D2897" s="3" t="s">
        <v>4972</v>
      </c>
      <c r="E2897" s="3" t="s">
        <v>57</v>
      </c>
      <c r="F2897" s="3" t="s">
        <v>58</v>
      </c>
      <c r="G2897" s="3" t="s">
        <v>57</v>
      </c>
      <c r="H2897" s="3" t="s">
        <v>60</v>
      </c>
      <c r="I2897" s="3" t="s">
        <v>57</v>
      </c>
      <c r="J2897" s="3" t="s">
        <v>31</v>
      </c>
      <c r="K2897" s="3" t="s">
        <v>34</v>
      </c>
      <c r="L2897" s="3" t="s">
        <v>31</v>
      </c>
      <c r="M2897" t="b">
        <v>0</v>
      </c>
      <c r="N2897" s="3" t="s">
        <v>35</v>
      </c>
      <c r="O2897" s="3" t="s">
        <v>58</v>
      </c>
      <c r="P2897" s="3" t="s">
        <v>61</v>
      </c>
      <c r="Q2897" s="3" t="s">
        <v>62</v>
      </c>
      <c r="R2897" s="3" t="s">
        <v>63</v>
      </c>
      <c r="S2897" s="3" t="s">
        <v>4972</v>
      </c>
      <c r="T2897" s="2">
        <v>2072</v>
      </c>
      <c r="U2897" s="3" t="s">
        <v>31</v>
      </c>
      <c r="V2897" s="3" t="s">
        <v>1941</v>
      </c>
      <c r="W2897" s="3" t="s">
        <v>39</v>
      </c>
      <c r="X2897" s="3" t="s">
        <v>40</v>
      </c>
      <c r="Y2897" s="3" t="s">
        <v>2455</v>
      </c>
      <c r="Z2897" s="3"/>
      <c r="AA2897" s="3" t="s">
        <v>1712</v>
      </c>
    </row>
    <row r="2898" spans="1:27" x14ac:dyDescent="0.2">
      <c r="A2898" s="5">
        <v>5785</v>
      </c>
      <c r="B2898">
        <v>44688</v>
      </c>
      <c r="C2898" s="3" t="s">
        <v>4973</v>
      </c>
      <c r="D2898" s="3" t="s">
        <v>4974</v>
      </c>
      <c r="E2898" s="3" t="s">
        <v>57</v>
      </c>
      <c r="F2898" s="3" t="s">
        <v>58</v>
      </c>
      <c r="G2898" s="3" t="s">
        <v>57</v>
      </c>
      <c r="H2898" s="3" t="s">
        <v>60</v>
      </c>
      <c r="I2898" s="3" t="s">
        <v>57</v>
      </c>
      <c r="J2898" s="3" t="s">
        <v>31</v>
      </c>
      <c r="K2898" s="3" t="s">
        <v>34</v>
      </c>
      <c r="L2898" s="3" t="s">
        <v>31</v>
      </c>
      <c r="M2898" t="b">
        <v>0</v>
      </c>
      <c r="N2898" s="3" t="s">
        <v>35</v>
      </c>
      <c r="O2898" s="3" t="s">
        <v>58</v>
      </c>
      <c r="P2898" s="3" t="s">
        <v>61</v>
      </c>
      <c r="Q2898" s="3" t="s">
        <v>62</v>
      </c>
      <c r="R2898" s="3" t="s">
        <v>63</v>
      </c>
      <c r="S2898" s="3" t="s">
        <v>4106</v>
      </c>
      <c r="T2898" s="2">
        <v>2072</v>
      </c>
      <c r="U2898" s="3" t="s">
        <v>31</v>
      </c>
      <c r="V2898" s="3" t="s">
        <v>1941</v>
      </c>
      <c r="W2898" s="3" t="s">
        <v>39</v>
      </c>
      <c r="X2898" s="3" t="s">
        <v>40</v>
      </c>
      <c r="Y2898" s="3" t="s">
        <v>2455</v>
      </c>
      <c r="Z2898" s="3"/>
      <c r="AA2898" s="3" t="s">
        <v>1712</v>
      </c>
    </row>
    <row r="2899" spans="1:27" x14ac:dyDescent="0.2">
      <c r="A2899" s="5">
        <v>5786</v>
      </c>
      <c r="C2899" s="3" t="s">
        <v>4975</v>
      </c>
      <c r="D2899" s="3" t="s">
        <v>4976</v>
      </c>
      <c r="E2899" s="3" t="s">
        <v>57</v>
      </c>
      <c r="F2899" s="3" t="s">
        <v>58</v>
      </c>
      <c r="G2899" s="3" t="s">
        <v>57</v>
      </c>
      <c r="H2899" s="3" t="s">
        <v>60</v>
      </c>
      <c r="I2899" s="3" t="s">
        <v>57</v>
      </c>
      <c r="J2899" s="3" t="s">
        <v>31</v>
      </c>
      <c r="K2899" s="3" t="s">
        <v>34</v>
      </c>
      <c r="L2899" s="3" t="s">
        <v>31</v>
      </c>
      <c r="M2899" t="b">
        <v>1</v>
      </c>
      <c r="N2899" s="3" t="s">
        <v>35</v>
      </c>
      <c r="O2899" s="3" t="s">
        <v>58</v>
      </c>
      <c r="P2899" s="3" t="s">
        <v>61</v>
      </c>
      <c r="Q2899" s="3" t="s">
        <v>62</v>
      </c>
      <c r="R2899" s="3" t="s">
        <v>63</v>
      </c>
      <c r="S2899" s="3" t="s">
        <v>4438</v>
      </c>
      <c r="T2899" s="2"/>
      <c r="U2899" s="3" t="s">
        <v>31</v>
      </c>
      <c r="V2899" s="3" t="s">
        <v>1941</v>
      </c>
      <c r="W2899" s="3" t="s">
        <v>39</v>
      </c>
      <c r="X2899" s="3" t="s">
        <v>40</v>
      </c>
      <c r="Y2899" s="3"/>
      <c r="Z2899" s="3"/>
      <c r="AA2899" s="3" t="s">
        <v>1712</v>
      </c>
    </row>
    <row r="2900" spans="1:27" x14ac:dyDescent="0.2">
      <c r="A2900" s="5">
        <v>5787</v>
      </c>
      <c r="C2900" s="3" t="s">
        <v>4977</v>
      </c>
      <c r="D2900" s="3" t="s">
        <v>4978</v>
      </c>
      <c r="E2900" s="3" t="s">
        <v>57</v>
      </c>
      <c r="F2900" s="3" t="s">
        <v>58</v>
      </c>
      <c r="G2900" s="3" t="s">
        <v>57</v>
      </c>
      <c r="H2900" s="3" t="s">
        <v>60</v>
      </c>
      <c r="I2900" s="3" t="s">
        <v>57</v>
      </c>
      <c r="J2900" s="3" t="s">
        <v>31</v>
      </c>
      <c r="K2900" s="3" t="s">
        <v>34</v>
      </c>
      <c r="L2900" s="3" t="s">
        <v>31</v>
      </c>
      <c r="M2900" t="b">
        <v>0</v>
      </c>
      <c r="N2900" s="3" t="s">
        <v>35</v>
      </c>
      <c r="O2900" s="3" t="s">
        <v>58</v>
      </c>
      <c r="P2900" s="3" t="s">
        <v>61</v>
      </c>
      <c r="Q2900" s="3" t="s">
        <v>62</v>
      </c>
      <c r="R2900" s="3" t="s">
        <v>63</v>
      </c>
      <c r="S2900" s="3" t="s">
        <v>4456</v>
      </c>
      <c r="T2900" s="2"/>
      <c r="U2900" s="3" t="s">
        <v>31</v>
      </c>
      <c r="V2900" s="3" t="s">
        <v>1941</v>
      </c>
      <c r="W2900" s="3" t="s">
        <v>39</v>
      </c>
      <c r="X2900" s="3" t="s">
        <v>40</v>
      </c>
      <c r="Y2900" s="3"/>
      <c r="Z2900" s="3"/>
      <c r="AA2900" s="3" t="s">
        <v>41</v>
      </c>
    </row>
    <row r="2901" spans="1:27" x14ac:dyDescent="0.2">
      <c r="A2901" s="5">
        <v>5788</v>
      </c>
      <c r="B2901">
        <v>45915</v>
      </c>
      <c r="C2901" s="3" t="s">
        <v>4979</v>
      </c>
      <c r="D2901" s="3" t="s">
        <v>4980</v>
      </c>
      <c r="E2901" s="3" t="s">
        <v>57</v>
      </c>
      <c r="F2901" s="3" t="s">
        <v>58</v>
      </c>
      <c r="G2901" s="3" t="s">
        <v>57</v>
      </c>
      <c r="H2901" s="3" t="s">
        <v>60</v>
      </c>
      <c r="I2901" s="3" t="s">
        <v>57</v>
      </c>
      <c r="J2901" s="3" t="s">
        <v>31</v>
      </c>
      <c r="K2901" s="3" t="s">
        <v>34</v>
      </c>
      <c r="L2901" s="3" t="s">
        <v>31</v>
      </c>
      <c r="M2901" t="b">
        <v>0</v>
      </c>
      <c r="N2901" s="3" t="s">
        <v>35</v>
      </c>
      <c r="O2901" s="3" t="s">
        <v>58</v>
      </c>
      <c r="P2901" s="3" t="s">
        <v>61</v>
      </c>
      <c r="Q2901" s="3" t="s">
        <v>62</v>
      </c>
      <c r="R2901" s="3" t="s">
        <v>63</v>
      </c>
      <c r="S2901" s="3" t="s">
        <v>3291</v>
      </c>
      <c r="T2901" s="2"/>
      <c r="U2901" s="3" t="s">
        <v>31</v>
      </c>
      <c r="V2901" s="3" t="s">
        <v>1941</v>
      </c>
      <c r="W2901" s="3" t="s">
        <v>39</v>
      </c>
      <c r="X2901" s="3" t="s">
        <v>40</v>
      </c>
      <c r="Y2901" s="3"/>
      <c r="Z2901" s="3"/>
      <c r="AA2901" s="3" t="s">
        <v>1712</v>
      </c>
    </row>
    <row r="2902" spans="1:27" x14ac:dyDescent="0.2">
      <c r="A2902" s="5">
        <v>5789</v>
      </c>
      <c r="B2902">
        <v>44662</v>
      </c>
      <c r="C2902" s="3" t="s">
        <v>4981</v>
      </c>
      <c r="D2902" s="3" t="s">
        <v>4982</v>
      </c>
      <c r="E2902" s="3" t="s">
        <v>57</v>
      </c>
      <c r="F2902" s="3" t="s">
        <v>58</v>
      </c>
      <c r="G2902" s="3" t="s">
        <v>57</v>
      </c>
      <c r="H2902" s="3" t="s">
        <v>60</v>
      </c>
      <c r="I2902" s="3" t="s">
        <v>57</v>
      </c>
      <c r="J2902" s="3" t="s">
        <v>31</v>
      </c>
      <c r="K2902" s="3" t="s">
        <v>34</v>
      </c>
      <c r="L2902" s="3" t="s">
        <v>31</v>
      </c>
      <c r="M2902" t="b">
        <v>0</v>
      </c>
      <c r="N2902" s="3" t="s">
        <v>35</v>
      </c>
      <c r="O2902" s="3" t="s">
        <v>58</v>
      </c>
      <c r="P2902" s="3" t="s">
        <v>61</v>
      </c>
      <c r="Q2902" s="3" t="s">
        <v>62</v>
      </c>
      <c r="R2902" s="3" t="s">
        <v>63</v>
      </c>
      <c r="S2902" s="3" t="s">
        <v>4497</v>
      </c>
      <c r="T2902" s="2">
        <v>2072</v>
      </c>
      <c r="U2902" s="3" t="s">
        <v>31</v>
      </c>
      <c r="V2902" s="3" t="s">
        <v>1941</v>
      </c>
      <c r="W2902" s="3" t="s">
        <v>39</v>
      </c>
      <c r="X2902" s="3" t="s">
        <v>40</v>
      </c>
      <c r="Y2902" s="3" t="s">
        <v>2455</v>
      </c>
      <c r="Z2902" s="3"/>
      <c r="AA2902" s="3" t="s">
        <v>1712</v>
      </c>
    </row>
    <row r="2903" spans="1:27" x14ac:dyDescent="0.2">
      <c r="A2903" s="5">
        <v>5790</v>
      </c>
      <c r="C2903" s="3" t="s">
        <v>4983</v>
      </c>
      <c r="D2903" s="3" t="s">
        <v>3342</v>
      </c>
      <c r="E2903" s="3" t="s">
        <v>57</v>
      </c>
      <c r="F2903" s="3" t="s">
        <v>58</v>
      </c>
      <c r="G2903" s="3" t="s">
        <v>57</v>
      </c>
      <c r="H2903" s="3" t="s">
        <v>60</v>
      </c>
      <c r="I2903" s="3" t="s">
        <v>57</v>
      </c>
      <c r="J2903" s="3" t="s">
        <v>31</v>
      </c>
      <c r="K2903" s="3" t="s">
        <v>34</v>
      </c>
      <c r="L2903" s="3" t="s">
        <v>31</v>
      </c>
      <c r="M2903" t="b">
        <v>1</v>
      </c>
      <c r="N2903" s="3" t="s">
        <v>35</v>
      </c>
      <c r="O2903" s="3" t="s">
        <v>58</v>
      </c>
      <c r="P2903" s="3" t="s">
        <v>61</v>
      </c>
      <c r="Q2903" s="3" t="s">
        <v>62</v>
      </c>
      <c r="R2903" s="3" t="s">
        <v>63</v>
      </c>
      <c r="S2903" s="3" t="s">
        <v>3342</v>
      </c>
      <c r="T2903" s="2"/>
      <c r="U2903" s="3" t="s">
        <v>31</v>
      </c>
      <c r="V2903" s="3" t="s">
        <v>1941</v>
      </c>
      <c r="W2903" s="3" t="s">
        <v>39</v>
      </c>
      <c r="X2903" s="3" t="s">
        <v>40</v>
      </c>
      <c r="Y2903" s="3"/>
      <c r="Z2903" s="3"/>
      <c r="AA2903" s="3" t="s">
        <v>1712</v>
      </c>
    </row>
    <row r="2904" spans="1:27" x14ac:dyDescent="0.2">
      <c r="A2904" s="5">
        <v>5791</v>
      </c>
      <c r="C2904" s="3" t="s">
        <v>4984</v>
      </c>
      <c r="D2904" s="3" t="s">
        <v>2772</v>
      </c>
      <c r="E2904" s="3" t="s">
        <v>57</v>
      </c>
      <c r="F2904" s="3" t="s">
        <v>58</v>
      </c>
      <c r="G2904" s="3" t="s">
        <v>57</v>
      </c>
      <c r="H2904" s="3" t="s">
        <v>60</v>
      </c>
      <c r="I2904" s="3" t="s">
        <v>57</v>
      </c>
      <c r="J2904" s="3" t="s">
        <v>31</v>
      </c>
      <c r="K2904" s="3" t="s">
        <v>34</v>
      </c>
      <c r="L2904" s="3" t="s">
        <v>31</v>
      </c>
      <c r="M2904" t="b">
        <v>1</v>
      </c>
      <c r="N2904" s="3" t="s">
        <v>35</v>
      </c>
      <c r="O2904" s="3" t="s">
        <v>58</v>
      </c>
      <c r="P2904" s="3" t="s">
        <v>61</v>
      </c>
      <c r="Q2904" s="3" t="s">
        <v>62</v>
      </c>
      <c r="R2904" s="3" t="s">
        <v>63</v>
      </c>
      <c r="S2904" s="3" t="s">
        <v>2772</v>
      </c>
      <c r="T2904" s="2"/>
      <c r="U2904" s="3" t="s">
        <v>31</v>
      </c>
      <c r="V2904" s="3" t="s">
        <v>1941</v>
      </c>
      <c r="W2904" s="3" t="s">
        <v>39</v>
      </c>
      <c r="X2904" s="3" t="s">
        <v>40</v>
      </c>
      <c r="Y2904" s="3"/>
      <c r="Z2904" s="3"/>
      <c r="AA2904" s="3" t="s">
        <v>1712</v>
      </c>
    </row>
    <row r="2905" spans="1:27" x14ac:dyDescent="0.2">
      <c r="A2905" s="5">
        <v>5792</v>
      </c>
      <c r="C2905" s="3" t="s">
        <v>4985</v>
      </c>
      <c r="D2905" s="3" t="s">
        <v>4986</v>
      </c>
      <c r="E2905" s="3" t="s">
        <v>57</v>
      </c>
      <c r="F2905" s="3" t="s">
        <v>58</v>
      </c>
      <c r="G2905" s="3" t="s">
        <v>57</v>
      </c>
      <c r="H2905" s="3" t="s">
        <v>60</v>
      </c>
      <c r="I2905" s="3" t="s">
        <v>57</v>
      </c>
      <c r="J2905" s="3" t="s">
        <v>31</v>
      </c>
      <c r="K2905" s="3" t="s">
        <v>34</v>
      </c>
      <c r="L2905" s="3" t="s">
        <v>31</v>
      </c>
      <c r="M2905" t="b">
        <v>1</v>
      </c>
      <c r="N2905" s="3" t="s">
        <v>35</v>
      </c>
      <c r="O2905" s="3" t="s">
        <v>58</v>
      </c>
      <c r="P2905" s="3" t="s">
        <v>61</v>
      </c>
      <c r="Q2905" s="3" t="s">
        <v>62</v>
      </c>
      <c r="R2905" s="3" t="s">
        <v>63</v>
      </c>
      <c r="S2905" s="3" t="s">
        <v>4861</v>
      </c>
      <c r="T2905" s="2"/>
      <c r="U2905" s="3" t="s">
        <v>31</v>
      </c>
      <c r="V2905" s="3" t="s">
        <v>1941</v>
      </c>
      <c r="W2905" s="3" t="s">
        <v>39</v>
      </c>
      <c r="X2905" s="3" t="s">
        <v>40</v>
      </c>
      <c r="Y2905" s="3"/>
      <c r="Z2905" s="3"/>
      <c r="AA2905" s="3" t="s">
        <v>1712</v>
      </c>
    </row>
    <row r="2906" spans="1:27" x14ac:dyDescent="0.2">
      <c r="A2906" s="5">
        <v>5793</v>
      </c>
      <c r="C2906" s="3" t="s">
        <v>4987</v>
      </c>
      <c r="D2906" s="3" t="s">
        <v>4988</v>
      </c>
      <c r="E2906" s="3" t="s">
        <v>57</v>
      </c>
      <c r="F2906" s="3" t="s">
        <v>58</v>
      </c>
      <c r="G2906" s="3" t="s">
        <v>57</v>
      </c>
      <c r="H2906" s="3" t="s">
        <v>60</v>
      </c>
      <c r="I2906" s="3" t="s">
        <v>57</v>
      </c>
      <c r="J2906" s="3" t="s">
        <v>31</v>
      </c>
      <c r="K2906" s="3" t="s">
        <v>34</v>
      </c>
      <c r="L2906" s="3" t="s">
        <v>31</v>
      </c>
      <c r="M2906" t="b">
        <v>0</v>
      </c>
      <c r="N2906" s="3" t="s">
        <v>35</v>
      </c>
      <c r="O2906" s="3" t="s">
        <v>58</v>
      </c>
      <c r="P2906" s="3" t="s">
        <v>61</v>
      </c>
      <c r="Q2906" s="3" t="s">
        <v>62</v>
      </c>
      <c r="R2906" s="3" t="s">
        <v>63</v>
      </c>
      <c r="S2906" s="3" t="s">
        <v>4989</v>
      </c>
      <c r="T2906" s="2"/>
      <c r="U2906" s="3" t="s">
        <v>31</v>
      </c>
      <c r="V2906" s="3" t="s">
        <v>1941</v>
      </c>
      <c r="W2906" s="3" t="s">
        <v>39</v>
      </c>
      <c r="X2906" s="3" t="s">
        <v>40</v>
      </c>
      <c r="Y2906" s="3"/>
      <c r="Z2906" s="3"/>
      <c r="AA2906" s="3" t="s">
        <v>41</v>
      </c>
    </row>
    <row r="2907" spans="1:27" x14ac:dyDescent="0.2">
      <c r="A2907" s="5">
        <v>5794</v>
      </c>
      <c r="B2907">
        <v>43987</v>
      </c>
      <c r="C2907" s="3" t="s">
        <v>4990</v>
      </c>
      <c r="D2907" s="3" t="s">
        <v>4991</v>
      </c>
      <c r="E2907" s="3" t="s">
        <v>1762</v>
      </c>
      <c r="F2907" s="3" t="s">
        <v>1762</v>
      </c>
      <c r="G2907" s="3" t="s">
        <v>2452</v>
      </c>
      <c r="H2907" s="3" t="s">
        <v>2453</v>
      </c>
      <c r="I2907" s="3" t="s">
        <v>2452</v>
      </c>
      <c r="J2907" s="3" t="s">
        <v>31</v>
      </c>
      <c r="K2907" s="3" t="s">
        <v>1766</v>
      </c>
      <c r="L2907" s="3" t="s">
        <v>31</v>
      </c>
      <c r="M2907" t="b">
        <v>0</v>
      </c>
      <c r="N2907" s="3" t="s">
        <v>35</v>
      </c>
      <c r="O2907" s="3" t="s">
        <v>1762</v>
      </c>
      <c r="P2907" s="3" t="s">
        <v>1762</v>
      </c>
      <c r="Q2907" s="3" t="s">
        <v>1767</v>
      </c>
      <c r="R2907" s="3" t="s">
        <v>1768</v>
      </c>
      <c r="S2907" s="3"/>
      <c r="T2907" s="2"/>
      <c r="U2907" s="3" t="s">
        <v>1769</v>
      </c>
      <c r="V2907" s="3" t="s">
        <v>2502</v>
      </c>
      <c r="W2907" s="3" t="s">
        <v>39</v>
      </c>
      <c r="X2907" s="3" t="s">
        <v>40</v>
      </c>
      <c r="Y2907" s="3"/>
      <c r="Z2907" s="3"/>
      <c r="AA2907" s="3" t="s">
        <v>986</v>
      </c>
    </row>
    <row r="2908" spans="1:27" x14ac:dyDescent="0.2">
      <c r="A2908" s="5">
        <v>5795</v>
      </c>
      <c r="B2908">
        <v>44512</v>
      </c>
      <c r="C2908" s="3" t="s">
        <v>4992</v>
      </c>
      <c r="D2908" s="3" t="s">
        <v>4629</v>
      </c>
      <c r="E2908" s="3" t="s">
        <v>1762</v>
      </c>
      <c r="F2908" s="3" t="s">
        <v>1762</v>
      </c>
      <c r="G2908" s="3" t="s">
        <v>2452</v>
      </c>
      <c r="H2908" s="3" t="s">
        <v>2453</v>
      </c>
      <c r="I2908" s="3" t="s">
        <v>2452</v>
      </c>
      <c r="J2908" s="3" t="s">
        <v>31</v>
      </c>
      <c r="K2908" s="3" t="s">
        <v>1766</v>
      </c>
      <c r="L2908" s="3" t="s">
        <v>31</v>
      </c>
      <c r="M2908" t="b">
        <v>0</v>
      </c>
      <c r="N2908" s="3" t="s">
        <v>35</v>
      </c>
      <c r="O2908" s="3" t="s">
        <v>1762</v>
      </c>
      <c r="P2908" s="3" t="s">
        <v>1762</v>
      </c>
      <c r="Q2908" s="3" t="s">
        <v>1767</v>
      </c>
      <c r="R2908" s="3" t="s">
        <v>1768</v>
      </c>
      <c r="S2908" s="3"/>
      <c r="T2908" s="2"/>
      <c r="U2908" s="3" t="s">
        <v>1769</v>
      </c>
      <c r="V2908" s="3" t="s">
        <v>2502</v>
      </c>
      <c r="W2908" s="3" t="s">
        <v>39</v>
      </c>
      <c r="X2908" s="3" t="s">
        <v>40</v>
      </c>
      <c r="Y2908" s="3"/>
      <c r="Z2908" s="3"/>
      <c r="AA2908" s="3" t="s">
        <v>986</v>
      </c>
    </row>
    <row r="2909" spans="1:27" x14ac:dyDescent="0.2">
      <c r="A2909" s="5">
        <v>5796</v>
      </c>
      <c r="C2909" s="3" t="s">
        <v>4993</v>
      </c>
      <c r="D2909" s="3" t="s">
        <v>4042</v>
      </c>
      <c r="E2909" s="3" t="s">
        <v>1762</v>
      </c>
      <c r="F2909" s="3" t="s">
        <v>1762</v>
      </c>
      <c r="G2909" s="3" t="s">
        <v>2452</v>
      </c>
      <c r="H2909" s="3" t="s">
        <v>2453</v>
      </c>
      <c r="I2909" s="3" t="s">
        <v>2452</v>
      </c>
      <c r="J2909" s="3" t="s">
        <v>31</v>
      </c>
      <c r="K2909" s="3" t="s">
        <v>1766</v>
      </c>
      <c r="L2909" s="3" t="s">
        <v>31</v>
      </c>
      <c r="M2909" t="b">
        <v>0</v>
      </c>
      <c r="N2909" s="3" t="s">
        <v>35</v>
      </c>
      <c r="O2909" s="3" t="s">
        <v>1762</v>
      </c>
      <c r="P2909" s="3" t="s">
        <v>1762</v>
      </c>
      <c r="Q2909" s="3" t="s">
        <v>1767</v>
      </c>
      <c r="R2909" s="3" t="s">
        <v>1768</v>
      </c>
      <c r="S2909" s="3"/>
      <c r="T2909" s="2"/>
      <c r="U2909" s="3" t="s">
        <v>1769</v>
      </c>
      <c r="V2909" s="3" t="s">
        <v>2502</v>
      </c>
      <c r="W2909" s="3" t="s">
        <v>39</v>
      </c>
      <c r="X2909" s="3" t="s">
        <v>40</v>
      </c>
      <c r="Y2909" s="3"/>
      <c r="Z2909" s="3"/>
      <c r="AA2909" s="3" t="s">
        <v>986</v>
      </c>
    </row>
    <row r="2910" spans="1:27" x14ac:dyDescent="0.2">
      <c r="A2910" s="5">
        <v>5797</v>
      </c>
      <c r="C2910" s="3" t="s">
        <v>4994</v>
      </c>
      <c r="D2910" s="3" t="s">
        <v>4995</v>
      </c>
      <c r="E2910" s="3" t="s">
        <v>1762</v>
      </c>
      <c r="F2910" s="3" t="s">
        <v>1762</v>
      </c>
      <c r="G2910" s="3" t="s">
        <v>2452</v>
      </c>
      <c r="H2910" s="3" t="s">
        <v>2453</v>
      </c>
      <c r="I2910" s="3" t="s">
        <v>2452</v>
      </c>
      <c r="J2910" s="3" t="s">
        <v>31</v>
      </c>
      <c r="K2910" s="3" t="s">
        <v>1766</v>
      </c>
      <c r="L2910" s="3" t="s">
        <v>31</v>
      </c>
      <c r="M2910" t="b">
        <v>0</v>
      </c>
      <c r="N2910" s="3" t="s">
        <v>35</v>
      </c>
      <c r="O2910" s="3" t="s">
        <v>1762</v>
      </c>
      <c r="P2910" s="3" t="s">
        <v>1762</v>
      </c>
      <c r="Q2910" s="3" t="s">
        <v>1767</v>
      </c>
      <c r="R2910" s="3" t="s">
        <v>1768</v>
      </c>
      <c r="S2910" s="3"/>
      <c r="T2910" s="2"/>
      <c r="U2910" s="3" t="s">
        <v>1769</v>
      </c>
      <c r="V2910" s="3" t="s">
        <v>2502</v>
      </c>
      <c r="W2910" s="3" t="s">
        <v>39</v>
      </c>
      <c r="X2910" s="3" t="s">
        <v>40</v>
      </c>
      <c r="Y2910" s="3"/>
      <c r="Z2910" s="3"/>
      <c r="AA2910" s="3" t="s">
        <v>986</v>
      </c>
    </row>
    <row r="2911" spans="1:27" x14ac:dyDescent="0.2">
      <c r="A2911" s="5">
        <v>5798</v>
      </c>
      <c r="C2911" s="3" t="s">
        <v>4996</v>
      </c>
      <c r="D2911" s="3" t="s">
        <v>4997</v>
      </c>
      <c r="E2911" s="3" t="s">
        <v>1762</v>
      </c>
      <c r="F2911" s="3" t="s">
        <v>1762</v>
      </c>
      <c r="G2911" s="3" t="s">
        <v>2452</v>
      </c>
      <c r="H2911" s="3" t="s">
        <v>2453</v>
      </c>
      <c r="I2911" s="3" t="s">
        <v>2452</v>
      </c>
      <c r="J2911" s="3" t="s">
        <v>31</v>
      </c>
      <c r="K2911" s="3" t="s">
        <v>1766</v>
      </c>
      <c r="L2911" s="3" t="s">
        <v>31</v>
      </c>
      <c r="M2911" t="b">
        <v>0</v>
      </c>
      <c r="N2911" s="3" t="s">
        <v>35</v>
      </c>
      <c r="O2911" s="3" t="s">
        <v>1762</v>
      </c>
      <c r="P2911" s="3" t="s">
        <v>1762</v>
      </c>
      <c r="Q2911" s="3" t="s">
        <v>1767</v>
      </c>
      <c r="R2911" s="3" t="s">
        <v>1768</v>
      </c>
      <c r="S2911" s="3"/>
      <c r="T2911" s="2"/>
      <c r="U2911" s="3" t="s">
        <v>1769</v>
      </c>
      <c r="V2911" s="3" t="s">
        <v>2502</v>
      </c>
      <c r="W2911" s="3" t="s">
        <v>39</v>
      </c>
      <c r="X2911" s="3" t="s">
        <v>40</v>
      </c>
      <c r="Y2911" s="3"/>
      <c r="Z2911" s="3"/>
      <c r="AA2911" s="3" t="s">
        <v>986</v>
      </c>
    </row>
    <row r="2912" spans="1:27" x14ac:dyDescent="0.2">
      <c r="A2912" s="5">
        <v>5799</v>
      </c>
      <c r="C2912" s="3" t="s">
        <v>4998</v>
      </c>
      <c r="D2912" s="3" t="s">
        <v>4999</v>
      </c>
      <c r="E2912" s="3" t="s">
        <v>1762</v>
      </c>
      <c r="F2912" s="3" t="s">
        <v>1762</v>
      </c>
      <c r="G2912" s="3" t="s">
        <v>2452</v>
      </c>
      <c r="H2912" s="3" t="s">
        <v>2453</v>
      </c>
      <c r="I2912" s="3" t="s">
        <v>2452</v>
      </c>
      <c r="J2912" s="3" t="s">
        <v>31</v>
      </c>
      <c r="K2912" s="3" t="s">
        <v>1766</v>
      </c>
      <c r="L2912" s="3" t="s">
        <v>31</v>
      </c>
      <c r="M2912" t="b">
        <v>0</v>
      </c>
      <c r="N2912" s="3" t="s">
        <v>35</v>
      </c>
      <c r="O2912" s="3" t="s">
        <v>1762</v>
      </c>
      <c r="P2912" s="3" t="s">
        <v>1762</v>
      </c>
      <c r="Q2912" s="3" t="s">
        <v>1767</v>
      </c>
      <c r="R2912" s="3" t="s">
        <v>1768</v>
      </c>
      <c r="S2912" s="3"/>
      <c r="T2912" s="2"/>
      <c r="U2912" s="3" t="s">
        <v>1769</v>
      </c>
      <c r="V2912" s="3" t="s">
        <v>2502</v>
      </c>
      <c r="W2912" s="3" t="s">
        <v>39</v>
      </c>
      <c r="X2912" s="3" t="s">
        <v>40</v>
      </c>
      <c r="Y2912" s="3"/>
      <c r="Z2912" s="3"/>
      <c r="AA2912" s="3" t="s">
        <v>986</v>
      </c>
    </row>
    <row r="2913" spans="1:27" x14ac:dyDescent="0.2">
      <c r="A2913" s="5">
        <v>5800</v>
      </c>
      <c r="B2913">
        <v>44187</v>
      </c>
      <c r="C2913" s="3" t="s">
        <v>5000</v>
      </c>
      <c r="D2913" s="3" t="s">
        <v>5001</v>
      </c>
      <c r="E2913" s="3" t="s">
        <v>91</v>
      </c>
      <c r="F2913" s="3" t="s">
        <v>92</v>
      </c>
      <c r="G2913" s="3" t="s">
        <v>93</v>
      </c>
      <c r="H2913" s="3" t="s">
        <v>32</v>
      </c>
      <c r="I2913" s="3" t="s">
        <v>93</v>
      </c>
      <c r="J2913" s="3" t="s">
        <v>48</v>
      </c>
      <c r="K2913" s="3" t="s">
        <v>94</v>
      </c>
      <c r="L2913" s="3" t="s">
        <v>95</v>
      </c>
      <c r="M2913" t="b">
        <v>0</v>
      </c>
      <c r="N2913" s="3" t="s">
        <v>84</v>
      </c>
      <c r="O2913" s="3" t="s">
        <v>92</v>
      </c>
      <c r="P2913" s="3" t="s">
        <v>92</v>
      </c>
      <c r="Q2913" s="3" t="s">
        <v>36</v>
      </c>
      <c r="R2913" s="3" t="s">
        <v>74</v>
      </c>
      <c r="S2913" s="3"/>
      <c r="T2913" s="2">
        <v>4000</v>
      </c>
      <c r="U2913" s="3" t="s">
        <v>95</v>
      </c>
      <c r="V2913" s="3"/>
      <c r="W2913" s="3" t="s">
        <v>39</v>
      </c>
      <c r="X2913" s="3" t="s">
        <v>40</v>
      </c>
      <c r="Y2913" s="3"/>
      <c r="Z2913" s="3">
        <v>5357</v>
      </c>
      <c r="AA2913" s="3" t="s">
        <v>546</v>
      </c>
    </row>
    <row r="2914" spans="1:27" x14ac:dyDescent="0.2">
      <c r="A2914" s="5">
        <v>5801</v>
      </c>
      <c r="B2914">
        <v>44199</v>
      </c>
      <c r="C2914" s="3" t="s">
        <v>5002</v>
      </c>
      <c r="D2914" s="3" t="s">
        <v>5003</v>
      </c>
      <c r="E2914" s="3" t="s">
        <v>1762</v>
      </c>
      <c r="F2914" s="3" t="s">
        <v>1762</v>
      </c>
      <c r="G2914" s="3" t="s">
        <v>3429</v>
      </c>
      <c r="H2914" s="3" t="s">
        <v>3430</v>
      </c>
      <c r="I2914" s="3" t="s">
        <v>3429</v>
      </c>
      <c r="J2914" s="3" t="s">
        <v>31</v>
      </c>
      <c r="K2914" s="3" t="s">
        <v>1766</v>
      </c>
      <c r="L2914" s="3" t="s">
        <v>31</v>
      </c>
      <c r="M2914" t="b">
        <v>0</v>
      </c>
      <c r="N2914" s="3" t="s">
        <v>35</v>
      </c>
      <c r="O2914" s="3" t="s">
        <v>1762</v>
      </c>
      <c r="P2914" s="3" t="s">
        <v>1762</v>
      </c>
      <c r="Q2914" s="3" t="s">
        <v>1767</v>
      </c>
      <c r="R2914" s="3" t="s">
        <v>1768</v>
      </c>
      <c r="S2914" s="3" t="s">
        <v>4425</v>
      </c>
      <c r="T2914" s="2">
        <v>2072</v>
      </c>
      <c r="U2914" s="3" t="s">
        <v>1769</v>
      </c>
      <c r="V2914" s="3" t="s">
        <v>3432</v>
      </c>
      <c r="W2914" s="3" t="s">
        <v>39</v>
      </c>
      <c r="X2914" s="3" t="s">
        <v>40</v>
      </c>
      <c r="Y2914" s="3" t="s">
        <v>3437</v>
      </c>
      <c r="Z2914" s="3"/>
      <c r="AA2914" s="3" t="s">
        <v>4130</v>
      </c>
    </row>
    <row r="2915" spans="1:27" x14ac:dyDescent="0.2">
      <c r="A2915" s="5">
        <v>5802</v>
      </c>
      <c r="B2915">
        <v>44157</v>
      </c>
      <c r="C2915" s="3"/>
      <c r="D2915" s="3" t="s">
        <v>5004</v>
      </c>
      <c r="E2915" s="3" t="s">
        <v>192</v>
      </c>
      <c r="F2915" s="3" t="s">
        <v>193</v>
      </c>
      <c r="G2915" s="3" t="s">
        <v>811</v>
      </c>
      <c r="H2915" s="3" t="s">
        <v>194</v>
      </c>
      <c r="I2915" s="3" t="s">
        <v>811</v>
      </c>
      <c r="J2915" s="3" t="s">
        <v>31</v>
      </c>
      <c r="K2915" s="3" t="s">
        <v>330</v>
      </c>
      <c r="L2915" s="3" t="s">
        <v>31</v>
      </c>
      <c r="M2915" t="b">
        <v>1</v>
      </c>
      <c r="N2915" s="3" t="s">
        <v>35</v>
      </c>
      <c r="O2915" s="3" t="s">
        <v>193</v>
      </c>
      <c r="P2915" s="3" t="s">
        <v>193</v>
      </c>
      <c r="Q2915" s="3" t="s">
        <v>192</v>
      </c>
      <c r="R2915" s="3" t="s">
        <v>192</v>
      </c>
      <c r="S2915" s="3" t="s">
        <v>2170</v>
      </c>
      <c r="T2915" s="2">
        <v>2072</v>
      </c>
      <c r="U2915" s="3" t="s">
        <v>244</v>
      </c>
      <c r="V2915" s="3" t="s">
        <v>1802</v>
      </c>
      <c r="W2915" s="3" t="s">
        <v>39</v>
      </c>
      <c r="X2915" s="3" t="s">
        <v>40</v>
      </c>
      <c r="Y2915" s="3"/>
      <c r="Z2915" s="3"/>
      <c r="AA2915" s="3" t="s">
        <v>316</v>
      </c>
    </row>
    <row r="2916" spans="1:27" x14ac:dyDescent="0.2">
      <c r="A2916" s="5">
        <v>5803</v>
      </c>
      <c r="B2916">
        <v>44163</v>
      </c>
      <c r="C2916" s="3" t="s">
        <v>5005</v>
      </c>
      <c r="D2916" s="3" t="s">
        <v>5006</v>
      </c>
      <c r="E2916" s="3" t="s">
        <v>346</v>
      </c>
      <c r="F2916" s="3" t="s">
        <v>347</v>
      </c>
      <c r="G2916" s="3" t="s">
        <v>31</v>
      </c>
      <c r="H2916" s="3" t="s">
        <v>32</v>
      </c>
      <c r="I2916" s="3" t="s">
        <v>31</v>
      </c>
      <c r="J2916" s="3" t="s">
        <v>31</v>
      </c>
      <c r="K2916" s="3" t="s">
        <v>34</v>
      </c>
      <c r="L2916" s="3" t="s">
        <v>31</v>
      </c>
      <c r="M2916" t="b">
        <v>0</v>
      </c>
      <c r="N2916" s="3" t="s">
        <v>84</v>
      </c>
      <c r="O2916" s="3" t="s">
        <v>347</v>
      </c>
      <c r="P2916" s="3" t="s">
        <v>347</v>
      </c>
      <c r="Q2916" s="3" t="s">
        <v>116</v>
      </c>
      <c r="R2916" s="3" t="s">
        <v>149</v>
      </c>
      <c r="S2916" s="3" t="s">
        <v>3501</v>
      </c>
      <c r="T2916" s="2">
        <v>2072</v>
      </c>
      <c r="U2916" s="3" t="s">
        <v>31</v>
      </c>
      <c r="V2916" s="3"/>
      <c r="W2916" s="3" t="s">
        <v>39</v>
      </c>
      <c r="X2916" s="3" t="s">
        <v>40</v>
      </c>
      <c r="Y2916" s="3"/>
      <c r="Z2916" s="3">
        <v>5222</v>
      </c>
      <c r="AA2916" s="3" t="s">
        <v>1182</v>
      </c>
    </row>
    <row r="2917" spans="1:27" x14ac:dyDescent="0.2">
      <c r="A2917" s="5">
        <v>5804</v>
      </c>
      <c r="B2917">
        <v>44190</v>
      </c>
      <c r="C2917" s="3" t="s">
        <v>5007</v>
      </c>
      <c r="D2917" s="3" t="s">
        <v>5008</v>
      </c>
      <c r="E2917" s="3" t="s">
        <v>91</v>
      </c>
      <c r="F2917" s="3" t="s">
        <v>92</v>
      </c>
      <c r="G2917" s="3" t="s">
        <v>93</v>
      </c>
      <c r="H2917" s="3" t="s">
        <v>32</v>
      </c>
      <c r="I2917" s="3" t="s">
        <v>93</v>
      </c>
      <c r="J2917" s="3" t="s">
        <v>48</v>
      </c>
      <c r="K2917" s="3" t="s">
        <v>94</v>
      </c>
      <c r="L2917" s="3" t="s">
        <v>95</v>
      </c>
      <c r="M2917" t="b">
        <v>0</v>
      </c>
      <c r="N2917" s="3" t="s">
        <v>84</v>
      </c>
      <c r="O2917" s="3" t="s">
        <v>92</v>
      </c>
      <c r="P2917" s="3" t="s">
        <v>92</v>
      </c>
      <c r="Q2917" s="3" t="s">
        <v>36</v>
      </c>
      <c r="R2917" s="3" t="s">
        <v>74</v>
      </c>
      <c r="S2917" s="3"/>
      <c r="T2917" s="2">
        <v>4000</v>
      </c>
      <c r="U2917" s="3" t="s">
        <v>95</v>
      </c>
      <c r="V2917" s="3"/>
      <c r="W2917" s="3" t="s">
        <v>39</v>
      </c>
      <c r="X2917" s="3" t="s">
        <v>40</v>
      </c>
      <c r="Y2917" s="3"/>
      <c r="Z2917" s="3">
        <v>5575</v>
      </c>
      <c r="AA2917" s="3" t="s">
        <v>546</v>
      </c>
    </row>
    <row r="2918" spans="1:27" x14ac:dyDescent="0.2">
      <c r="A2918" s="5">
        <v>5805</v>
      </c>
      <c r="B2918">
        <v>44215</v>
      </c>
      <c r="C2918" s="3" t="s">
        <v>5009</v>
      </c>
      <c r="D2918" s="3" t="s">
        <v>5010</v>
      </c>
      <c r="E2918" s="3" t="s">
        <v>123</v>
      </c>
      <c r="F2918" s="3" t="s">
        <v>124</v>
      </c>
      <c r="G2918" s="3" t="s">
        <v>2346</v>
      </c>
      <c r="H2918" s="3" t="s">
        <v>32</v>
      </c>
      <c r="I2918" s="3" t="s">
        <v>2346</v>
      </c>
      <c r="J2918" s="3" t="s">
        <v>2347</v>
      </c>
      <c r="K2918" s="3" t="s">
        <v>2348</v>
      </c>
      <c r="L2918" s="3" t="s">
        <v>115</v>
      </c>
      <c r="M2918" t="b">
        <v>0</v>
      </c>
      <c r="N2918" s="3" t="s">
        <v>73</v>
      </c>
      <c r="O2918" s="3" t="s">
        <v>124</v>
      </c>
      <c r="P2918" s="3" t="s">
        <v>124</v>
      </c>
      <c r="Q2918" s="3" t="s">
        <v>36</v>
      </c>
      <c r="R2918" s="3" t="s">
        <v>74</v>
      </c>
      <c r="S2918" s="3"/>
      <c r="T2918" s="2">
        <v>3051</v>
      </c>
      <c r="U2918" s="3" t="s">
        <v>115</v>
      </c>
      <c r="V2918" s="3"/>
      <c r="W2918" s="3" t="s">
        <v>39</v>
      </c>
      <c r="X2918" s="3" t="s">
        <v>40</v>
      </c>
      <c r="Y2918" s="3"/>
      <c r="Z2918" s="3">
        <v>5624</v>
      </c>
      <c r="AA2918" s="3" t="s">
        <v>41</v>
      </c>
    </row>
    <row r="2919" spans="1:27" x14ac:dyDescent="0.2">
      <c r="A2919" s="5">
        <v>5806</v>
      </c>
      <c r="B2919">
        <v>44229</v>
      </c>
      <c r="C2919" s="3"/>
      <c r="D2919" s="3" t="s">
        <v>5011</v>
      </c>
      <c r="E2919" s="3" t="s">
        <v>111</v>
      </c>
      <c r="F2919" s="3" t="s">
        <v>112</v>
      </c>
      <c r="G2919" s="3" t="s">
        <v>2346</v>
      </c>
      <c r="H2919" s="3" t="s">
        <v>32</v>
      </c>
      <c r="I2919" s="3" t="s">
        <v>2346</v>
      </c>
      <c r="J2919" s="3" t="s">
        <v>2347</v>
      </c>
      <c r="K2919" s="3" t="s">
        <v>2348</v>
      </c>
      <c r="L2919" s="3" t="s">
        <v>115</v>
      </c>
      <c r="M2919" t="b">
        <v>1</v>
      </c>
      <c r="N2919" s="3" t="s">
        <v>73</v>
      </c>
      <c r="O2919" s="3" t="s">
        <v>112</v>
      </c>
      <c r="P2919" s="3" t="s">
        <v>112</v>
      </c>
      <c r="Q2919" s="3" t="s">
        <v>116</v>
      </c>
      <c r="R2919" s="3" t="s">
        <v>116</v>
      </c>
      <c r="S2919" s="3"/>
      <c r="T2919" s="2">
        <v>3051</v>
      </c>
      <c r="U2919" s="3" t="s">
        <v>115</v>
      </c>
      <c r="V2919" s="3"/>
      <c r="W2919" s="3" t="s">
        <v>39</v>
      </c>
      <c r="X2919" s="3" t="s">
        <v>40</v>
      </c>
      <c r="Y2919" s="3"/>
      <c r="Z2919" s="3">
        <v>6030</v>
      </c>
      <c r="AA2919" s="3" t="s">
        <v>316</v>
      </c>
    </row>
    <row r="2920" spans="1:27" x14ac:dyDescent="0.2">
      <c r="A2920" s="5">
        <v>5807</v>
      </c>
      <c r="B2920">
        <v>44251</v>
      </c>
      <c r="C2920" s="3"/>
      <c r="D2920" s="3" t="s">
        <v>5012</v>
      </c>
      <c r="E2920" s="3" t="s">
        <v>91</v>
      </c>
      <c r="F2920" s="3" t="s">
        <v>92</v>
      </c>
      <c r="G2920" s="3" t="s">
        <v>93</v>
      </c>
      <c r="H2920" s="3" t="s">
        <v>32</v>
      </c>
      <c r="I2920" s="3" t="s">
        <v>93</v>
      </c>
      <c r="J2920" s="3" t="s">
        <v>48</v>
      </c>
      <c r="K2920" s="3" t="s">
        <v>94</v>
      </c>
      <c r="L2920" s="3" t="s">
        <v>95</v>
      </c>
      <c r="M2920" t="b">
        <v>1</v>
      </c>
      <c r="N2920" s="3" t="s">
        <v>84</v>
      </c>
      <c r="O2920" s="3" t="s">
        <v>92</v>
      </c>
      <c r="P2920" s="3" t="s">
        <v>92</v>
      </c>
      <c r="Q2920" s="3" t="s">
        <v>36</v>
      </c>
      <c r="R2920" s="3" t="s">
        <v>74</v>
      </c>
      <c r="S2920" s="3"/>
      <c r="T2920" s="2">
        <v>4000</v>
      </c>
      <c r="U2920" s="3" t="s">
        <v>95</v>
      </c>
      <c r="V2920" s="3"/>
      <c r="W2920" s="3" t="s">
        <v>39</v>
      </c>
      <c r="X2920" s="3" t="s">
        <v>40</v>
      </c>
      <c r="Y2920" s="3"/>
      <c r="Z2920" s="3">
        <v>5585</v>
      </c>
      <c r="AA2920" s="3" t="s">
        <v>316</v>
      </c>
    </row>
    <row r="2921" spans="1:27" x14ac:dyDescent="0.2">
      <c r="A2921" s="5">
        <v>5808</v>
      </c>
      <c r="B2921">
        <v>44254</v>
      </c>
      <c r="C2921" s="3" t="s">
        <v>5013</v>
      </c>
      <c r="D2921" s="3" t="s">
        <v>5014</v>
      </c>
      <c r="E2921" s="3" t="s">
        <v>78</v>
      </c>
      <c r="F2921" s="3" t="s">
        <v>79</v>
      </c>
      <c r="G2921" s="3" t="s">
        <v>274</v>
      </c>
      <c r="H2921" s="3" t="s">
        <v>32</v>
      </c>
      <c r="I2921" s="3" t="s">
        <v>274</v>
      </c>
      <c r="J2921" s="3" t="s">
        <v>81</v>
      </c>
      <c r="K2921" s="3" t="s">
        <v>275</v>
      </c>
      <c r="L2921" s="3" t="s">
        <v>95</v>
      </c>
      <c r="M2921" t="b">
        <v>1</v>
      </c>
      <c r="N2921" s="3" t="s">
        <v>84</v>
      </c>
      <c r="O2921" s="3" t="s">
        <v>79</v>
      </c>
      <c r="P2921" s="3" t="s">
        <v>79</v>
      </c>
      <c r="Q2921" s="3" t="s">
        <v>81</v>
      </c>
      <c r="R2921" s="3" t="s">
        <v>85</v>
      </c>
      <c r="S2921" s="3"/>
      <c r="T2921" s="2">
        <v>4128</v>
      </c>
      <c r="U2921" s="3" t="s">
        <v>95</v>
      </c>
      <c r="V2921" s="3"/>
      <c r="W2921" s="3" t="s">
        <v>39</v>
      </c>
      <c r="X2921" s="3" t="s">
        <v>40</v>
      </c>
      <c r="Y2921" s="3"/>
      <c r="Z2921" s="3">
        <v>5629</v>
      </c>
      <c r="AA2921" s="3" t="s">
        <v>316</v>
      </c>
    </row>
    <row r="2922" spans="1:27" x14ac:dyDescent="0.2">
      <c r="A2922" s="5">
        <v>5809</v>
      </c>
      <c r="B2922">
        <v>44283</v>
      </c>
      <c r="C2922" s="3"/>
      <c r="D2922" s="3" t="s">
        <v>5015</v>
      </c>
      <c r="E2922" s="3" t="s">
        <v>147</v>
      </c>
      <c r="F2922" s="3" t="s">
        <v>234</v>
      </c>
      <c r="G2922" s="3" t="s">
        <v>83</v>
      </c>
      <c r="H2922" s="3" t="s">
        <v>32</v>
      </c>
      <c r="I2922" s="3" t="s">
        <v>83</v>
      </c>
      <c r="J2922" s="3" t="s">
        <v>48</v>
      </c>
      <c r="K2922" s="3" t="s">
        <v>237</v>
      </c>
      <c r="L2922" s="3" t="s">
        <v>83</v>
      </c>
      <c r="M2922" t="b">
        <v>1</v>
      </c>
      <c r="N2922" s="3" t="s">
        <v>139</v>
      </c>
      <c r="O2922" s="3" t="s">
        <v>234</v>
      </c>
      <c r="P2922" s="3" t="s">
        <v>234</v>
      </c>
      <c r="Q2922" s="3" t="s">
        <v>116</v>
      </c>
      <c r="R2922" s="3" t="s">
        <v>116</v>
      </c>
      <c r="S2922" s="3"/>
      <c r="T2922" s="2">
        <v>6114</v>
      </c>
      <c r="U2922" s="3" t="s">
        <v>83</v>
      </c>
      <c r="V2922" s="3"/>
      <c r="W2922" s="3" t="s">
        <v>39</v>
      </c>
      <c r="X2922" s="3" t="s">
        <v>40</v>
      </c>
      <c r="Y2922" s="3"/>
      <c r="Z2922" s="3">
        <v>5430</v>
      </c>
      <c r="AA2922" s="3" t="s">
        <v>3685</v>
      </c>
    </row>
    <row r="2923" spans="1:27" x14ac:dyDescent="0.2">
      <c r="A2923" s="5">
        <v>5810</v>
      </c>
      <c r="B2923">
        <v>44295</v>
      </c>
      <c r="C2923" s="3" t="s">
        <v>5016</v>
      </c>
      <c r="D2923" s="3" t="s">
        <v>5017</v>
      </c>
      <c r="E2923" s="3" t="s">
        <v>66</v>
      </c>
      <c r="F2923" s="3" t="s">
        <v>67</v>
      </c>
      <c r="G2923" s="3" t="s">
        <v>47</v>
      </c>
      <c r="H2923" s="3" t="s">
        <v>32</v>
      </c>
      <c r="I2923" s="3" t="s">
        <v>47</v>
      </c>
      <c r="J2923" s="3" t="s">
        <v>48</v>
      </c>
      <c r="K2923" s="3" t="s">
        <v>49</v>
      </c>
      <c r="L2923" s="3" t="s">
        <v>50</v>
      </c>
      <c r="M2923" t="b">
        <v>0</v>
      </c>
      <c r="N2923" s="3" t="s">
        <v>35</v>
      </c>
      <c r="O2923" s="3" t="s">
        <v>67</v>
      </c>
      <c r="P2923" s="3" t="s">
        <v>67</v>
      </c>
      <c r="Q2923" s="3" t="s">
        <v>68</v>
      </c>
      <c r="R2923" s="3" t="s">
        <v>69</v>
      </c>
      <c r="S2923" s="3"/>
      <c r="T2923" s="2">
        <v>2000</v>
      </c>
      <c r="U2923" s="3" t="s">
        <v>50</v>
      </c>
      <c r="V2923" s="3"/>
      <c r="W2923" s="3" t="s">
        <v>39</v>
      </c>
      <c r="X2923" s="3" t="s">
        <v>40</v>
      </c>
      <c r="Y2923" s="3"/>
      <c r="Z2923" s="3">
        <v>5434</v>
      </c>
      <c r="AA2923" s="3" t="s">
        <v>221</v>
      </c>
    </row>
    <row r="2924" spans="1:27" x14ac:dyDescent="0.2">
      <c r="A2924" s="5">
        <v>5811</v>
      </c>
      <c r="B2924">
        <v>44300</v>
      </c>
      <c r="C2924" s="3" t="s">
        <v>5018</v>
      </c>
      <c r="D2924" s="3" t="s">
        <v>5019</v>
      </c>
      <c r="E2924" s="3" t="s">
        <v>867</v>
      </c>
      <c r="F2924" s="3" t="s">
        <v>868</v>
      </c>
      <c r="G2924" s="3" t="s">
        <v>47</v>
      </c>
      <c r="H2924" s="3" t="s">
        <v>32</v>
      </c>
      <c r="I2924" s="3" t="s">
        <v>50</v>
      </c>
      <c r="J2924" s="3" t="s">
        <v>48</v>
      </c>
      <c r="K2924" s="3" t="s">
        <v>49</v>
      </c>
      <c r="L2924" s="3" t="s">
        <v>50</v>
      </c>
      <c r="M2924" t="b">
        <v>1</v>
      </c>
      <c r="N2924" s="3" t="s">
        <v>73</v>
      </c>
      <c r="O2924" s="3" t="s">
        <v>868</v>
      </c>
      <c r="P2924" s="3" t="s">
        <v>868</v>
      </c>
      <c r="Q2924" s="3" t="s">
        <v>116</v>
      </c>
      <c r="R2924" s="3" t="s">
        <v>116</v>
      </c>
      <c r="S2924" s="3"/>
      <c r="T2924" s="2">
        <v>2000</v>
      </c>
      <c r="U2924" s="3" t="s">
        <v>50</v>
      </c>
      <c r="V2924" s="3"/>
      <c r="W2924" s="3" t="s">
        <v>39</v>
      </c>
      <c r="X2924" s="3" t="s">
        <v>40</v>
      </c>
      <c r="Y2924" s="3"/>
      <c r="Z2924" s="3">
        <v>5453</v>
      </c>
      <c r="AA2924" s="3" t="s">
        <v>5020</v>
      </c>
    </row>
    <row r="2925" spans="1:27" x14ac:dyDescent="0.2">
      <c r="A2925" s="5">
        <v>5812</v>
      </c>
      <c r="B2925">
        <v>44307</v>
      </c>
      <c r="C2925" s="3" t="s">
        <v>5021</v>
      </c>
      <c r="D2925" s="3" t="s">
        <v>5022</v>
      </c>
      <c r="E2925" s="3" t="s">
        <v>2832</v>
      </c>
      <c r="F2925" s="3" t="s">
        <v>3529</v>
      </c>
      <c r="G2925" s="3" t="s">
        <v>100</v>
      </c>
      <c r="H2925" s="3" t="s">
        <v>32</v>
      </c>
      <c r="I2925" s="3" t="s">
        <v>100</v>
      </c>
      <c r="J2925" s="3" t="s">
        <v>48</v>
      </c>
      <c r="K2925" s="3" t="s">
        <v>101</v>
      </c>
      <c r="L2925" s="3" t="s">
        <v>95</v>
      </c>
      <c r="M2925" t="b">
        <v>0</v>
      </c>
      <c r="N2925" s="3" t="s">
        <v>35</v>
      </c>
      <c r="O2925" s="3" t="s">
        <v>3529</v>
      </c>
      <c r="P2925" s="3" t="s">
        <v>2834</v>
      </c>
      <c r="Q2925" s="3" t="s">
        <v>36</v>
      </c>
      <c r="R2925" s="3" t="s">
        <v>37</v>
      </c>
      <c r="S2925" s="3"/>
      <c r="T2925" s="2">
        <v>4024</v>
      </c>
      <c r="U2925" s="3" t="s">
        <v>95</v>
      </c>
      <c r="V2925" s="3"/>
      <c r="W2925" s="3" t="s">
        <v>39</v>
      </c>
      <c r="X2925" s="3" t="s">
        <v>40</v>
      </c>
      <c r="Y2925" s="3"/>
      <c r="Z2925" s="3">
        <v>5464</v>
      </c>
      <c r="AA2925" s="3" t="s">
        <v>986</v>
      </c>
    </row>
    <row r="2926" spans="1:27" x14ac:dyDescent="0.2">
      <c r="A2926" s="5">
        <v>5813</v>
      </c>
      <c r="C2926" s="3"/>
      <c r="D2926" s="3" t="s">
        <v>5023</v>
      </c>
      <c r="E2926" s="3" t="s">
        <v>78</v>
      </c>
      <c r="F2926" s="3" t="s">
        <v>273</v>
      </c>
      <c r="G2926" s="3" t="s">
        <v>93</v>
      </c>
      <c r="H2926" s="3" t="s">
        <v>32</v>
      </c>
      <c r="I2926" s="3" t="s">
        <v>93</v>
      </c>
      <c r="J2926" s="3" t="s">
        <v>48</v>
      </c>
      <c r="K2926" s="3" t="s">
        <v>94</v>
      </c>
      <c r="L2926" s="3" t="s">
        <v>95</v>
      </c>
      <c r="M2926" t="b">
        <v>1</v>
      </c>
      <c r="N2926" s="3" t="s">
        <v>84</v>
      </c>
      <c r="O2926" s="3" t="s">
        <v>273</v>
      </c>
      <c r="P2926" s="3" t="s">
        <v>79</v>
      </c>
      <c r="Q2926" s="3" t="s">
        <v>116</v>
      </c>
      <c r="R2926" s="3" t="s">
        <v>116</v>
      </c>
      <c r="S2926" s="3"/>
      <c r="T2926" s="2">
        <v>2072</v>
      </c>
      <c r="U2926" s="3" t="s">
        <v>95</v>
      </c>
      <c r="V2926" s="3"/>
      <c r="W2926" s="3" t="s">
        <v>39</v>
      </c>
      <c r="X2926" s="3" t="s">
        <v>40</v>
      </c>
      <c r="Y2926" s="3"/>
      <c r="Z2926" s="3"/>
      <c r="AA2926" s="3" t="s">
        <v>41</v>
      </c>
    </row>
    <row r="2927" spans="1:27" x14ac:dyDescent="0.2">
      <c r="A2927" s="5">
        <v>5814</v>
      </c>
      <c r="B2927">
        <v>44309</v>
      </c>
      <c r="C2927" s="3"/>
      <c r="D2927" s="3" t="s">
        <v>5024</v>
      </c>
      <c r="E2927" s="3" t="s">
        <v>111</v>
      </c>
      <c r="F2927" s="3" t="s">
        <v>112</v>
      </c>
      <c r="G2927" s="3" t="s">
        <v>113</v>
      </c>
      <c r="H2927" s="3" t="s">
        <v>32</v>
      </c>
      <c r="I2927" s="3" t="s">
        <v>113</v>
      </c>
      <c r="J2927" s="3" t="s">
        <v>48</v>
      </c>
      <c r="K2927" s="3" t="s">
        <v>114</v>
      </c>
      <c r="L2927" s="3" t="s">
        <v>115</v>
      </c>
      <c r="M2927" t="b">
        <v>1</v>
      </c>
      <c r="N2927" s="3" t="s">
        <v>73</v>
      </c>
      <c r="O2927" s="3" t="s">
        <v>112</v>
      </c>
      <c r="P2927" s="3" t="s">
        <v>112</v>
      </c>
      <c r="Q2927" s="3" t="s">
        <v>116</v>
      </c>
      <c r="R2927" s="3" t="s">
        <v>116</v>
      </c>
      <c r="S2927" s="3"/>
      <c r="T2927" s="2">
        <v>3000</v>
      </c>
      <c r="U2927" s="3" t="s">
        <v>115</v>
      </c>
      <c r="V2927" s="3"/>
      <c r="W2927" s="3" t="s">
        <v>39</v>
      </c>
      <c r="X2927" s="3" t="s">
        <v>40</v>
      </c>
      <c r="Y2927" s="3"/>
      <c r="Z2927" s="3">
        <v>5390</v>
      </c>
      <c r="AA2927" s="3" t="s">
        <v>316</v>
      </c>
    </row>
    <row r="2928" spans="1:27" x14ac:dyDescent="0.2">
      <c r="A2928" s="5">
        <v>5815</v>
      </c>
      <c r="B2928">
        <v>44310</v>
      </c>
      <c r="C2928" s="3"/>
      <c r="D2928" s="3" t="s">
        <v>5025</v>
      </c>
      <c r="E2928" s="3" t="s">
        <v>78</v>
      </c>
      <c r="F2928" s="3" t="s">
        <v>2943</v>
      </c>
      <c r="G2928" s="3" t="s">
        <v>93</v>
      </c>
      <c r="H2928" s="3" t="s">
        <v>32</v>
      </c>
      <c r="I2928" s="3" t="s">
        <v>93</v>
      </c>
      <c r="J2928" s="3" t="s">
        <v>48</v>
      </c>
      <c r="K2928" s="3" t="s">
        <v>94</v>
      </c>
      <c r="L2928" s="3" t="s">
        <v>95</v>
      </c>
      <c r="M2928" t="b">
        <v>0</v>
      </c>
      <c r="N2928" s="3" t="s">
        <v>84</v>
      </c>
      <c r="O2928" s="3" t="s">
        <v>2943</v>
      </c>
      <c r="P2928" s="3" t="s">
        <v>2943</v>
      </c>
      <c r="Q2928" s="3" t="s">
        <v>116</v>
      </c>
      <c r="R2928" s="3" t="s">
        <v>116</v>
      </c>
      <c r="S2928" s="3"/>
      <c r="T2928" s="2">
        <v>4000</v>
      </c>
      <c r="U2928" s="3" t="s">
        <v>95</v>
      </c>
      <c r="V2928" s="3"/>
      <c r="W2928" s="3" t="s">
        <v>39</v>
      </c>
      <c r="X2928" s="3" t="s">
        <v>40</v>
      </c>
      <c r="Y2928" s="3"/>
      <c r="Z2928" s="3"/>
      <c r="AA2928" s="3" t="s">
        <v>316</v>
      </c>
    </row>
    <row r="2929" spans="1:27" x14ac:dyDescent="0.2">
      <c r="A2929" s="5">
        <v>5816</v>
      </c>
      <c r="B2929">
        <v>44316</v>
      </c>
      <c r="C2929" s="3"/>
      <c r="D2929" s="3" t="s">
        <v>5026</v>
      </c>
      <c r="E2929" s="3" t="s">
        <v>78</v>
      </c>
      <c r="F2929" s="3" t="s">
        <v>2943</v>
      </c>
      <c r="G2929" s="3" t="s">
        <v>93</v>
      </c>
      <c r="H2929" s="3" t="s">
        <v>32</v>
      </c>
      <c r="I2929" s="3" t="s">
        <v>93</v>
      </c>
      <c r="J2929" s="3" t="s">
        <v>48</v>
      </c>
      <c r="K2929" s="3" t="s">
        <v>94</v>
      </c>
      <c r="L2929" s="3" t="s">
        <v>95</v>
      </c>
      <c r="M2929" t="b">
        <v>0</v>
      </c>
      <c r="N2929" s="3" t="s">
        <v>84</v>
      </c>
      <c r="O2929" s="3" t="s">
        <v>2943</v>
      </c>
      <c r="P2929" s="3" t="s">
        <v>2943</v>
      </c>
      <c r="Q2929" s="3" t="s">
        <v>116</v>
      </c>
      <c r="R2929" s="3" t="s">
        <v>116</v>
      </c>
      <c r="S2929" s="3"/>
      <c r="T2929" s="2">
        <v>4000</v>
      </c>
      <c r="U2929" s="3" t="s">
        <v>95</v>
      </c>
      <c r="V2929" s="3"/>
      <c r="W2929" s="3" t="s">
        <v>39</v>
      </c>
      <c r="X2929" s="3" t="s">
        <v>40</v>
      </c>
      <c r="Y2929" s="3"/>
      <c r="Z2929" s="3">
        <v>5425</v>
      </c>
      <c r="AA2929" s="3" t="s">
        <v>316</v>
      </c>
    </row>
    <row r="2930" spans="1:27" x14ac:dyDescent="0.2">
      <c r="A2930" s="5">
        <v>5817</v>
      </c>
      <c r="B2930">
        <v>44317</v>
      </c>
      <c r="C2930" s="3"/>
      <c r="D2930" s="3" t="s">
        <v>5027</v>
      </c>
      <c r="E2930" s="3" t="s">
        <v>2832</v>
      </c>
      <c r="F2930" s="3" t="s">
        <v>2833</v>
      </c>
      <c r="G2930" s="3" t="s">
        <v>158</v>
      </c>
      <c r="H2930" s="3" t="s">
        <v>32</v>
      </c>
      <c r="I2930" s="3" t="s">
        <v>158</v>
      </c>
      <c r="J2930" s="3" t="s">
        <v>48</v>
      </c>
      <c r="K2930" s="3" t="s">
        <v>159</v>
      </c>
      <c r="L2930" s="3" t="s">
        <v>83</v>
      </c>
      <c r="M2930" t="b">
        <v>0</v>
      </c>
      <c r="N2930" s="3" t="s">
        <v>35</v>
      </c>
      <c r="O2930" s="3" t="s">
        <v>2833</v>
      </c>
      <c r="P2930" s="3" t="s">
        <v>2834</v>
      </c>
      <c r="Q2930" s="3" t="s">
        <v>36</v>
      </c>
      <c r="R2930" s="3" t="s">
        <v>37</v>
      </c>
      <c r="S2930" s="3"/>
      <c r="T2930" s="2">
        <v>6114</v>
      </c>
      <c r="U2930" s="3" t="s">
        <v>83</v>
      </c>
      <c r="V2930" s="3"/>
      <c r="W2930" s="3" t="s">
        <v>39</v>
      </c>
      <c r="X2930" s="3" t="s">
        <v>40</v>
      </c>
      <c r="Y2930" s="3"/>
      <c r="Z2930" s="3">
        <v>5626</v>
      </c>
      <c r="AA2930" s="3" t="s">
        <v>986</v>
      </c>
    </row>
    <row r="2931" spans="1:27" x14ac:dyDescent="0.2">
      <c r="A2931" s="5">
        <v>5818</v>
      </c>
      <c r="B2931">
        <v>44326</v>
      </c>
      <c r="C2931" s="3"/>
      <c r="D2931" s="3" t="s">
        <v>5028</v>
      </c>
      <c r="E2931" s="3" t="s">
        <v>78</v>
      </c>
      <c r="F2931" s="3" t="s">
        <v>79</v>
      </c>
      <c r="G2931" s="3" t="s">
        <v>742</v>
      </c>
      <c r="H2931" s="3" t="s">
        <v>32</v>
      </c>
      <c r="I2931" s="3" t="s">
        <v>742</v>
      </c>
      <c r="J2931" s="3" t="s">
        <v>81</v>
      </c>
      <c r="K2931" s="3" t="s">
        <v>743</v>
      </c>
      <c r="L2931" s="3" t="s">
        <v>95</v>
      </c>
      <c r="M2931" t="b">
        <v>1</v>
      </c>
      <c r="N2931" s="3" t="s">
        <v>84</v>
      </c>
      <c r="O2931" s="3" t="s">
        <v>79</v>
      </c>
      <c r="P2931" s="3" t="s">
        <v>79</v>
      </c>
      <c r="Q2931" s="3" t="s">
        <v>81</v>
      </c>
      <c r="R2931" s="3" t="s">
        <v>85</v>
      </c>
      <c r="S2931" s="3"/>
      <c r="T2931" s="2">
        <v>4130</v>
      </c>
      <c r="U2931" s="3" t="s">
        <v>95</v>
      </c>
      <c r="V2931" s="3"/>
      <c r="W2931" s="3" t="s">
        <v>39</v>
      </c>
      <c r="X2931" s="3" t="s">
        <v>40</v>
      </c>
      <c r="Y2931" s="3"/>
      <c r="Z2931" s="3">
        <v>5425</v>
      </c>
      <c r="AA2931" s="3" t="s">
        <v>316</v>
      </c>
    </row>
    <row r="2932" spans="1:27" x14ac:dyDescent="0.2">
      <c r="A2932" s="5">
        <v>5819</v>
      </c>
      <c r="B2932">
        <v>44334</v>
      </c>
      <c r="C2932" s="3" t="s">
        <v>5029</v>
      </c>
      <c r="D2932" s="3" t="s">
        <v>5030</v>
      </c>
      <c r="E2932" s="3" t="s">
        <v>66</v>
      </c>
      <c r="F2932" s="3" t="s">
        <v>67</v>
      </c>
      <c r="G2932" s="3" t="s">
        <v>274</v>
      </c>
      <c r="H2932" s="3" t="s">
        <v>32</v>
      </c>
      <c r="I2932" s="3" t="s">
        <v>274</v>
      </c>
      <c r="J2932" s="3" t="s">
        <v>81</v>
      </c>
      <c r="K2932" s="3" t="s">
        <v>275</v>
      </c>
      <c r="L2932" s="3" t="s">
        <v>95</v>
      </c>
      <c r="M2932" t="b">
        <v>0</v>
      </c>
      <c r="N2932" s="3" t="s">
        <v>35</v>
      </c>
      <c r="O2932" s="3" t="s">
        <v>67</v>
      </c>
      <c r="P2932" s="3" t="s">
        <v>67</v>
      </c>
      <c r="Q2932" s="3" t="s">
        <v>68</v>
      </c>
      <c r="R2932" s="3" t="s">
        <v>69</v>
      </c>
      <c r="S2932" s="3"/>
      <c r="T2932" s="2">
        <v>4128</v>
      </c>
      <c r="U2932" s="3" t="s">
        <v>95</v>
      </c>
      <c r="V2932" s="3"/>
      <c r="W2932" s="3" t="s">
        <v>39</v>
      </c>
      <c r="X2932" s="3" t="s">
        <v>40</v>
      </c>
      <c r="Y2932" s="3"/>
      <c r="Z2932" s="3">
        <v>5656</v>
      </c>
      <c r="AA2932" s="3" t="s">
        <v>986</v>
      </c>
    </row>
    <row r="2933" spans="1:27" x14ac:dyDescent="0.2">
      <c r="A2933" s="5">
        <v>5820</v>
      </c>
      <c r="B2933">
        <v>44343</v>
      </c>
      <c r="C2933" s="3" t="s">
        <v>5031</v>
      </c>
      <c r="D2933" s="3" t="s">
        <v>5032</v>
      </c>
      <c r="E2933" s="3" t="s">
        <v>192</v>
      </c>
      <c r="F2933" s="3" t="s">
        <v>193</v>
      </c>
      <c r="G2933" s="3" t="s">
        <v>811</v>
      </c>
      <c r="H2933" s="3" t="s">
        <v>194</v>
      </c>
      <c r="I2933" s="3" t="s">
        <v>329</v>
      </c>
      <c r="J2933" s="3" t="s">
        <v>31</v>
      </c>
      <c r="K2933" s="3" t="s">
        <v>330</v>
      </c>
      <c r="L2933" s="3" t="s">
        <v>31</v>
      </c>
      <c r="M2933" t="b">
        <v>0</v>
      </c>
      <c r="N2933" s="3" t="s">
        <v>35</v>
      </c>
      <c r="O2933" s="3" t="s">
        <v>193</v>
      </c>
      <c r="P2933" s="3" t="s">
        <v>193</v>
      </c>
      <c r="Q2933" s="3" t="s">
        <v>192</v>
      </c>
      <c r="R2933" s="3" t="s">
        <v>192</v>
      </c>
      <c r="S2933" s="3" t="s">
        <v>2170</v>
      </c>
      <c r="T2933" s="2">
        <v>2072</v>
      </c>
      <c r="U2933" s="3" t="s">
        <v>31</v>
      </c>
      <c r="V2933" s="3" t="s">
        <v>1802</v>
      </c>
      <c r="W2933" s="3" t="s">
        <v>39</v>
      </c>
      <c r="X2933" s="3" t="s">
        <v>40</v>
      </c>
      <c r="Y2933" s="3" t="s">
        <v>2455</v>
      </c>
      <c r="Z2933" s="3"/>
      <c r="AA2933" s="3" t="s">
        <v>1712</v>
      </c>
    </row>
    <row r="2934" spans="1:27" x14ac:dyDescent="0.2">
      <c r="A2934" s="5">
        <v>5821</v>
      </c>
      <c r="B2934">
        <v>45164</v>
      </c>
      <c r="C2934" s="3" t="s">
        <v>5033</v>
      </c>
      <c r="D2934" s="3" t="s">
        <v>5034</v>
      </c>
      <c r="E2934" s="3" t="s">
        <v>867</v>
      </c>
      <c r="F2934" s="3" t="s">
        <v>868</v>
      </c>
      <c r="G2934" s="3" t="s">
        <v>47</v>
      </c>
      <c r="H2934" s="3" t="s">
        <v>4157</v>
      </c>
      <c r="I2934" s="3"/>
      <c r="J2934" s="3"/>
      <c r="K2934" s="3"/>
      <c r="L2934" s="3"/>
      <c r="M2934" t="b">
        <v>0</v>
      </c>
      <c r="N2934" s="3" t="s">
        <v>73</v>
      </c>
      <c r="O2934" s="3" t="s">
        <v>868</v>
      </c>
      <c r="P2934" s="3" t="s">
        <v>868</v>
      </c>
      <c r="Q2934" s="3" t="s">
        <v>116</v>
      </c>
      <c r="R2934" s="3" t="s">
        <v>116</v>
      </c>
      <c r="S2934" s="3"/>
      <c r="T2934" s="2">
        <v>2000</v>
      </c>
      <c r="U2934" s="3" t="s">
        <v>50</v>
      </c>
      <c r="V2934" s="3"/>
      <c r="W2934" s="3" t="s">
        <v>39</v>
      </c>
      <c r="X2934" s="3" t="s">
        <v>40</v>
      </c>
      <c r="Y2934" s="3"/>
      <c r="Z2934" s="3"/>
      <c r="AA2934" s="3" t="s">
        <v>41</v>
      </c>
    </row>
    <row r="2935" spans="1:27" x14ac:dyDescent="0.2">
      <c r="A2935" s="5">
        <v>5822</v>
      </c>
      <c r="B2935">
        <v>44632</v>
      </c>
      <c r="C2935" s="3" t="s">
        <v>5035</v>
      </c>
      <c r="D2935" s="3" t="s">
        <v>5036</v>
      </c>
      <c r="E2935" s="3" t="s">
        <v>867</v>
      </c>
      <c r="F2935" s="3" t="s">
        <v>868</v>
      </c>
      <c r="G2935" s="3" t="s">
        <v>47</v>
      </c>
      <c r="H2935" s="3" t="s">
        <v>4157</v>
      </c>
      <c r="I2935" s="3"/>
      <c r="J2935" s="3"/>
      <c r="K2935" s="3"/>
      <c r="L2935" s="3"/>
      <c r="M2935" t="b">
        <v>1</v>
      </c>
      <c r="N2935" s="3" t="s">
        <v>73</v>
      </c>
      <c r="O2935" s="3" t="s">
        <v>868</v>
      </c>
      <c r="P2935" s="3" t="s">
        <v>868</v>
      </c>
      <c r="Q2935" s="3" t="s">
        <v>116</v>
      </c>
      <c r="R2935" s="3" t="s">
        <v>116</v>
      </c>
      <c r="S2935" s="3"/>
      <c r="T2935" s="2">
        <v>2000</v>
      </c>
      <c r="U2935" s="3" t="s">
        <v>50</v>
      </c>
      <c r="V2935" s="3"/>
      <c r="W2935" s="3" t="s">
        <v>39</v>
      </c>
      <c r="X2935" s="3" t="s">
        <v>40</v>
      </c>
      <c r="Y2935" s="3"/>
      <c r="Z2935" s="3"/>
      <c r="AA2935" s="3" t="s">
        <v>5020</v>
      </c>
    </row>
    <row r="2936" spans="1:27" x14ac:dyDescent="0.2">
      <c r="A2936" s="5">
        <v>5823</v>
      </c>
      <c r="B2936">
        <v>45165</v>
      </c>
      <c r="C2936" s="3" t="s">
        <v>5037</v>
      </c>
      <c r="D2936" s="3" t="s">
        <v>5038</v>
      </c>
      <c r="E2936" s="3" t="s">
        <v>867</v>
      </c>
      <c r="F2936" s="3" t="s">
        <v>868</v>
      </c>
      <c r="G2936" s="3" t="s">
        <v>47</v>
      </c>
      <c r="H2936" s="3" t="s">
        <v>4157</v>
      </c>
      <c r="I2936" s="3"/>
      <c r="J2936" s="3"/>
      <c r="K2936" s="3"/>
      <c r="L2936" s="3"/>
      <c r="M2936" t="b">
        <v>0</v>
      </c>
      <c r="N2936" s="3" t="s">
        <v>73</v>
      </c>
      <c r="O2936" s="3" t="s">
        <v>868</v>
      </c>
      <c r="P2936" s="3" t="s">
        <v>868</v>
      </c>
      <c r="Q2936" s="3" t="s">
        <v>116</v>
      </c>
      <c r="R2936" s="3" t="s">
        <v>116</v>
      </c>
      <c r="S2936" s="3"/>
      <c r="T2936" s="2">
        <v>2000</v>
      </c>
      <c r="U2936" s="3" t="s">
        <v>50</v>
      </c>
      <c r="V2936" s="3"/>
      <c r="W2936" s="3" t="s">
        <v>39</v>
      </c>
      <c r="X2936" s="3" t="s">
        <v>40</v>
      </c>
      <c r="Y2936" s="3"/>
      <c r="Z2936" s="3"/>
      <c r="AA2936" s="3" t="s">
        <v>41</v>
      </c>
    </row>
    <row r="2937" spans="1:27" x14ac:dyDescent="0.2">
      <c r="A2937" s="5">
        <v>5824</v>
      </c>
      <c r="B2937">
        <v>45292</v>
      </c>
      <c r="C2937" s="3" t="s">
        <v>5039</v>
      </c>
      <c r="D2937" s="3" t="s">
        <v>5040</v>
      </c>
      <c r="E2937" s="3" t="s">
        <v>867</v>
      </c>
      <c r="F2937" s="3" t="s">
        <v>868</v>
      </c>
      <c r="G2937" s="3" t="s">
        <v>47</v>
      </c>
      <c r="H2937" s="3" t="s">
        <v>4157</v>
      </c>
      <c r="I2937" s="3"/>
      <c r="J2937" s="3"/>
      <c r="K2937" s="3"/>
      <c r="L2937" s="3"/>
      <c r="M2937" t="b">
        <v>0</v>
      </c>
      <c r="N2937" s="3" t="s">
        <v>73</v>
      </c>
      <c r="O2937" s="3" t="s">
        <v>868</v>
      </c>
      <c r="P2937" s="3" t="s">
        <v>868</v>
      </c>
      <c r="Q2937" s="3" t="s">
        <v>116</v>
      </c>
      <c r="R2937" s="3" t="s">
        <v>116</v>
      </c>
      <c r="S2937" s="3"/>
      <c r="T2937" s="2">
        <v>2000</v>
      </c>
      <c r="U2937" s="3" t="s">
        <v>50</v>
      </c>
      <c r="V2937" s="3"/>
      <c r="W2937" s="3" t="s">
        <v>39</v>
      </c>
      <c r="X2937" s="3" t="s">
        <v>40</v>
      </c>
      <c r="Y2937" s="3"/>
      <c r="Z2937" s="3"/>
      <c r="AA2937" s="3" t="s">
        <v>41</v>
      </c>
    </row>
    <row r="2938" spans="1:27" x14ac:dyDescent="0.2">
      <c r="A2938" s="5">
        <v>5825</v>
      </c>
      <c r="B2938">
        <v>45079</v>
      </c>
      <c r="C2938" s="3" t="s">
        <v>5041</v>
      </c>
      <c r="D2938" s="3" t="s">
        <v>5042</v>
      </c>
      <c r="E2938" s="3" t="s">
        <v>867</v>
      </c>
      <c r="F2938" s="3" t="s">
        <v>868</v>
      </c>
      <c r="G2938" s="3" t="s">
        <v>47</v>
      </c>
      <c r="H2938" s="3" t="s">
        <v>4157</v>
      </c>
      <c r="I2938" s="3"/>
      <c r="J2938" s="3"/>
      <c r="K2938" s="3"/>
      <c r="L2938" s="3"/>
      <c r="M2938" t="b">
        <v>0</v>
      </c>
      <c r="N2938" s="3" t="s">
        <v>73</v>
      </c>
      <c r="O2938" s="3" t="s">
        <v>868</v>
      </c>
      <c r="P2938" s="3" t="s">
        <v>868</v>
      </c>
      <c r="Q2938" s="3" t="s">
        <v>116</v>
      </c>
      <c r="R2938" s="3" t="s">
        <v>116</v>
      </c>
      <c r="S2938" s="3"/>
      <c r="T2938" s="2">
        <v>2000</v>
      </c>
      <c r="U2938" s="3" t="s">
        <v>50</v>
      </c>
      <c r="V2938" s="3"/>
      <c r="W2938" s="3" t="s">
        <v>39</v>
      </c>
      <c r="X2938" s="3" t="s">
        <v>40</v>
      </c>
      <c r="Y2938" s="3"/>
      <c r="Z2938" s="3"/>
      <c r="AA2938" s="3" t="s">
        <v>41</v>
      </c>
    </row>
    <row r="2939" spans="1:27" x14ac:dyDescent="0.2">
      <c r="A2939" s="5">
        <v>5826</v>
      </c>
      <c r="B2939">
        <v>44857</v>
      </c>
      <c r="C2939" s="3" t="s">
        <v>5043</v>
      </c>
      <c r="D2939" s="3" t="s">
        <v>5044</v>
      </c>
      <c r="E2939" s="3" t="s">
        <v>867</v>
      </c>
      <c r="F2939" s="3" t="s">
        <v>868</v>
      </c>
      <c r="G2939" s="3" t="s">
        <v>47</v>
      </c>
      <c r="H2939" s="3" t="s">
        <v>4157</v>
      </c>
      <c r="I2939" s="3"/>
      <c r="J2939" s="3"/>
      <c r="K2939" s="3"/>
      <c r="L2939" s="3"/>
      <c r="M2939" t="b">
        <v>1</v>
      </c>
      <c r="N2939" s="3" t="s">
        <v>73</v>
      </c>
      <c r="O2939" s="3" t="s">
        <v>868</v>
      </c>
      <c r="P2939" s="3" t="s">
        <v>868</v>
      </c>
      <c r="Q2939" s="3" t="s">
        <v>116</v>
      </c>
      <c r="R2939" s="3" t="s">
        <v>116</v>
      </c>
      <c r="S2939" s="3"/>
      <c r="T2939" s="2">
        <v>2000</v>
      </c>
      <c r="U2939" s="3" t="s">
        <v>50</v>
      </c>
      <c r="V2939" s="3"/>
      <c r="W2939" s="3" t="s">
        <v>39</v>
      </c>
      <c r="X2939" s="3" t="s">
        <v>40</v>
      </c>
      <c r="Y2939" s="3"/>
      <c r="Z2939" s="3"/>
      <c r="AA2939" s="3" t="s">
        <v>5020</v>
      </c>
    </row>
    <row r="2940" spans="1:27" x14ac:dyDescent="0.2">
      <c r="A2940" s="5">
        <v>5827</v>
      </c>
      <c r="B2940">
        <v>44633</v>
      </c>
      <c r="C2940" s="3" t="s">
        <v>5045</v>
      </c>
      <c r="D2940" s="3" t="s">
        <v>5046</v>
      </c>
      <c r="E2940" s="3" t="s">
        <v>867</v>
      </c>
      <c r="F2940" s="3" t="s">
        <v>868</v>
      </c>
      <c r="G2940" s="3" t="s">
        <v>201</v>
      </c>
      <c r="H2940" s="3" t="s">
        <v>4157</v>
      </c>
      <c r="I2940" s="3"/>
      <c r="J2940" s="3"/>
      <c r="K2940" s="3"/>
      <c r="L2940" s="3"/>
      <c r="M2940" t="b">
        <v>1</v>
      </c>
      <c r="N2940" s="3" t="s">
        <v>73</v>
      </c>
      <c r="O2940" s="3" t="s">
        <v>868</v>
      </c>
      <c r="P2940" s="3" t="s">
        <v>868</v>
      </c>
      <c r="Q2940" s="3" t="s">
        <v>116</v>
      </c>
      <c r="R2940" s="3" t="s">
        <v>116</v>
      </c>
      <c r="S2940" s="3"/>
      <c r="T2940" s="2">
        <v>2016</v>
      </c>
      <c r="U2940" s="3" t="s">
        <v>50</v>
      </c>
      <c r="V2940" s="3"/>
      <c r="W2940" s="3" t="s">
        <v>39</v>
      </c>
      <c r="X2940" s="3" t="s">
        <v>40</v>
      </c>
      <c r="Y2940" s="3"/>
      <c r="Z2940" s="3"/>
      <c r="AA2940" s="3" t="s">
        <v>5020</v>
      </c>
    </row>
    <row r="2941" spans="1:27" x14ac:dyDescent="0.2">
      <c r="A2941" s="5">
        <v>5828</v>
      </c>
      <c r="B2941">
        <v>44858</v>
      </c>
      <c r="C2941" s="3" t="s">
        <v>5047</v>
      </c>
      <c r="D2941" s="3" t="s">
        <v>5048</v>
      </c>
      <c r="E2941" s="3" t="s">
        <v>867</v>
      </c>
      <c r="F2941" s="3" t="s">
        <v>868</v>
      </c>
      <c r="G2941" s="3" t="s">
        <v>201</v>
      </c>
      <c r="H2941" s="3" t="s">
        <v>4157</v>
      </c>
      <c r="I2941" s="3"/>
      <c r="J2941" s="3"/>
      <c r="K2941" s="3"/>
      <c r="L2941" s="3"/>
      <c r="M2941" t="b">
        <v>1</v>
      </c>
      <c r="N2941" s="3" t="s">
        <v>73</v>
      </c>
      <c r="O2941" s="3" t="s">
        <v>868</v>
      </c>
      <c r="P2941" s="3" t="s">
        <v>868</v>
      </c>
      <c r="Q2941" s="3" t="s">
        <v>116</v>
      </c>
      <c r="R2941" s="3" t="s">
        <v>116</v>
      </c>
      <c r="S2941" s="3"/>
      <c r="T2941" s="2">
        <v>2016</v>
      </c>
      <c r="U2941" s="3" t="s">
        <v>50</v>
      </c>
      <c r="V2941" s="3"/>
      <c r="W2941" s="3" t="s">
        <v>39</v>
      </c>
      <c r="X2941" s="3" t="s">
        <v>40</v>
      </c>
      <c r="Y2941" s="3"/>
      <c r="Z2941" s="3"/>
      <c r="AA2941" s="3" t="s">
        <v>5020</v>
      </c>
    </row>
    <row r="2942" spans="1:27" x14ac:dyDescent="0.2">
      <c r="A2942" s="5">
        <v>5829</v>
      </c>
      <c r="C2942" s="3" t="s">
        <v>5049</v>
      </c>
      <c r="D2942" s="3" t="s">
        <v>5050</v>
      </c>
      <c r="E2942" s="3" t="s">
        <v>111</v>
      </c>
      <c r="F2942" s="3" t="s">
        <v>112</v>
      </c>
      <c r="G2942" s="3" t="s">
        <v>113</v>
      </c>
      <c r="H2942" s="3" t="s">
        <v>4157</v>
      </c>
      <c r="I2942" s="3"/>
      <c r="J2942" s="3"/>
      <c r="K2942" s="3"/>
      <c r="L2942" s="3"/>
      <c r="M2942" t="b">
        <v>0</v>
      </c>
      <c r="N2942" s="3" t="s">
        <v>73</v>
      </c>
      <c r="O2942" s="3" t="s">
        <v>112</v>
      </c>
      <c r="P2942" s="3" t="s">
        <v>112</v>
      </c>
      <c r="Q2942" s="3" t="s">
        <v>116</v>
      </c>
      <c r="R2942" s="3" t="s">
        <v>116</v>
      </c>
      <c r="S2942" s="3"/>
      <c r="T2942" s="2">
        <v>3000</v>
      </c>
      <c r="U2942" s="3" t="s">
        <v>115</v>
      </c>
      <c r="V2942" s="3"/>
      <c r="W2942" s="3" t="s">
        <v>39</v>
      </c>
      <c r="X2942" s="3" t="s">
        <v>40</v>
      </c>
      <c r="Y2942" s="3"/>
      <c r="Z2942" s="3"/>
      <c r="AA2942" s="3" t="s">
        <v>41</v>
      </c>
    </row>
    <row r="2943" spans="1:27" x14ac:dyDescent="0.2">
      <c r="A2943" s="5">
        <v>5830</v>
      </c>
      <c r="C2943" s="3" t="s">
        <v>5051</v>
      </c>
      <c r="D2943" s="3" t="s">
        <v>5052</v>
      </c>
      <c r="E2943" s="3" t="s">
        <v>111</v>
      </c>
      <c r="F2943" s="3" t="s">
        <v>112</v>
      </c>
      <c r="G2943" s="3" t="s">
        <v>113</v>
      </c>
      <c r="H2943" s="3" t="s">
        <v>4157</v>
      </c>
      <c r="I2943" s="3"/>
      <c r="J2943" s="3"/>
      <c r="K2943" s="3"/>
      <c r="L2943" s="3"/>
      <c r="M2943" t="b">
        <v>0</v>
      </c>
      <c r="N2943" s="3" t="s">
        <v>73</v>
      </c>
      <c r="O2943" s="3" t="s">
        <v>112</v>
      </c>
      <c r="P2943" s="3" t="s">
        <v>112</v>
      </c>
      <c r="Q2943" s="3" t="s">
        <v>116</v>
      </c>
      <c r="R2943" s="3" t="s">
        <v>116</v>
      </c>
      <c r="S2943" s="3"/>
      <c r="T2943" s="2">
        <v>3000</v>
      </c>
      <c r="U2943" s="3" t="s">
        <v>115</v>
      </c>
      <c r="V2943" s="3"/>
      <c r="W2943" s="3" t="s">
        <v>39</v>
      </c>
      <c r="X2943" s="3" t="s">
        <v>40</v>
      </c>
      <c r="Y2943" s="3"/>
      <c r="Z2943" s="3"/>
      <c r="AA2943" s="3" t="s">
        <v>41</v>
      </c>
    </row>
    <row r="2944" spans="1:27" x14ac:dyDescent="0.2">
      <c r="A2944" s="5">
        <v>5831</v>
      </c>
      <c r="C2944" s="3" t="s">
        <v>5053</v>
      </c>
      <c r="D2944" s="3" t="s">
        <v>5054</v>
      </c>
      <c r="E2944" s="3" t="s">
        <v>111</v>
      </c>
      <c r="F2944" s="3" t="s">
        <v>112</v>
      </c>
      <c r="G2944" s="3" t="s">
        <v>113</v>
      </c>
      <c r="H2944" s="3" t="s">
        <v>4157</v>
      </c>
      <c r="I2944" s="3"/>
      <c r="J2944" s="3"/>
      <c r="K2944" s="3"/>
      <c r="L2944" s="3"/>
      <c r="M2944" t="b">
        <v>0</v>
      </c>
      <c r="N2944" s="3" t="s">
        <v>73</v>
      </c>
      <c r="O2944" s="3" t="s">
        <v>112</v>
      </c>
      <c r="P2944" s="3" t="s">
        <v>112</v>
      </c>
      <c r="Q2944" s="3" t="s">
        <v>116</v>
      </c>
      <c r="R2944" s="3" t="s">
        <v>116</v>
      </c>
      <c r="S2944" s="3"/>
      <c r="T2944" s="2">
        <v>3000</v>
      </c>
      <c r="U2944" s="3" t="s">
        <v>115</v>
      </c>
      <c r="V2944" s="3"/>
      <c r="W2944" s="3" t="s">
        <v>39</v>
      </c>
      <c r="X2944" s="3" t="s">
        <v>40</v>
      </c>
      <c r="Y2944" s="3"/>
      <c r="Z2944" s="3"/>
      <c r="AA2944" s="3" t="s">
        <v>41</v>
      </c>
    </row>
    <row r="2945" spans="1:27" x14ac:dyDescent="0.2">
      <c r="A2945" s="5">
        <v>5832</v>
      </c>
      <c r="C2945" s="3" t="s">
        <v>5055</v>
      </c>
      <c r="D2945" s="3" t="s">
        <v>5056</v>
      </c>
      <c r="E2945" s="3" t="s">
        <v>111</v>
      </c>
      <c r="F2945" s="3" t="s">
        <v>112</v>
      </c>
      <c r="G2945" s="3" t="s">
        <v>113</v>
      </c>
      <c r="H2945" s="3" t="s">
        <v>4157</v>
      </c>
      <c r="I2945" s="3"/>
      <c r="J2945" s="3"/>
      <c r="K2945" s="3"/>
      <c r="L2945" s="3"/>
      <c r="M2945" t="b">
        <v>0</v>
      </c>
      <c r="N2945" s="3" t="s">
        <v>73</v>
      </c>
      <c r="O2945" s="3" t="s">
        <v>112</v>
      </c>
      <c r="P2945" s="3" t="s">
        <v>112</v>
      </c>
      <c r="Q2945" s="3" t="s">
        <v>116</v>
      </c>
      <c r="R2945" s="3" t="s">
        <v>116</v>
      </c>
      <c r="S2945" s="3"/>
      <c r="T2945" s="2">
        <v>3000</v>
      </c>
      <c r="U2945" s="3" t="s">
        <v>115</v>
      </c>
      <c r="V2945" s="3"/>
      <c r="W2945" s="3" t="s">
        <v>39</v>
      </c>
      <c r="X2945" s="3" t="s">
        <v>40</v>
      </c>
      <c r="Y2945" s="3"/>
      <c r="Z2945" s="3"/>
      <c r="AA2945" s="3" t="s">
        <v>41</v>
      </c>
    </row>
    <row r="2946" spans="1:27" x14ac:dyDescent="0.2">
      <c r="A2946" s="5">
        <v>5833</v>
      </c>
      <c r="C2946" s="3" t="s">
        <v>5057</v>
      </c>
      <c r="D2946" s="3" t="s">
        <v>5058</v>
      </c>
      <c r="E2946" s="3" t="s">
        <v>111</v>
      </c>
      <c r="F2946" s="3" t="s">
        <v>112</v>
      </c>
      <c r="G2946" s="3" t="s">
        <v>113</v>
      </c>
      <c r="H2946" s="3" t="s">
        <v>4157</v>
      </c>
      <c r="I2946" s="3"/>
      <c r="J2946" s="3"/>
      <c r="K2946" s="3"/>
      <c r="L2946" s="3"/>
      <c r="M2946" t="b">
        <v>0</v>
      </c>
      <c r="N2946" s="3" t="s">
        <v>73</v>
      </c>
      <c r="O2946" s="3" t="s">
        <v>112</v>
      </c>
      <c r="P2946" s="3" t="s">
        <v>112</v>
      </c>
      <c r="Q2946" s="3" t="s">
        <v>116</v>
      </c>
      <c r="R2946" s="3" t="s">
        <v>116</v>
      </c>
      <c r="S2946" s="3"/>
      <c r="T2946" s="2">
        <v>3000</v>
      </c>
      <c r="U2946" s="3" t="s">
        <v>115</v>
      </c>
      <c r="V2946" s="3"/>
      <c r="W2946" s="3" t="s">
        <v>39</v>
      </c>
      <c r="X2946" s="3" t="s">
        <v>40</v>
      </c>
      <c r="Y2946" s="3"/>
      <c r="Z2946" s="3"/>
      <c r="AA2946" s="3" t="s">
        <v>41</v>
      </c>
    </row>
    <row r="2947" spans="1:27" x14ac:dyDescent="0.2">
      <c r="A2947" s="5">
        <v>5834</v>
      </c>
      <c r="B2947">
        <v>44084</v>
      </c>
      <c r="C2947" s="3" t="s">
        <v>5059</v>
      </c>
      <c r="D2947" s="3" t="s">
        <v>5060</v>
      </c>
      <c r="E2947" s="3" t="s">
        <v>111</v>
      </c>
      <c r="F2947" s="3" t="s">
        <v>112</v>
      </c>
      <c r="G2947" s="3" t="s">
        <v>125</v>
      </c>
      <c r="H2947" s="3" t="s">
        <v>4157</v>
      </c>
      <c r="I2947" s="3"/>
      <c r="J2947" s="3"/>
      <c r="K2947" s="3"/>
      <c r="L2947" s="3"/>
      <c r="M2947" t="b">
        <v>0</v>
      </c>
      <c r="N2947" s="3" t="s">
        <v>73</v>
      </c>
      <c r="O2947" s="3" t="s">
        <v>112</v>
      </c>
      <c r="P2947" s="3" t="s">
        <v>112</v>
      </c>
      <c r="Q2947" s="3" t="s">
        <v>116</v>
      </c>
      <c r="R2947" s="3" t="s">
        <v>116</v>
      </c>
      <c r="S2947" s="3"/>
      <c r="T2947" s="2">
        <v>3001</v>
      </c>
      <c r="U2947" s="3" t="s">
        <v>115</v>
      </c>
      <c r="V2947" s="3"/>
      <c r="W2947" s="3" t="s">
        <v>39</v>
      </c>
      <c r="X2947" s="3" t="s">
        <v>40</v>
      </c>
      <c r="Y2947" s="3"/>
      <c r="Z2947" s="3"/>
      <c r="AA2947" s="3" t="s">
        <v>41</v>
      </c>
    </row>
    <row r="2948" spans="1:27" x14ac:dyDescent="0.2">
      <c r="A2948" s="5">
        <v>5836</v>
      </c>
      <c r="B2948">
        <v>44123</v>
      </c>
      <c r="C2948" s="3"/>
      <c r="D2948" s="3" t="s">
        <v>5061</v>
      </c>
      <c r="E2948" s="3" t="s">
        <v>147</v>
      </c>
      <c r="F2948" s="3" t="s">
        <v>234</v>
      </c>
      <c r="G2948" s="3" t="s">
        <v>235</v>
      </c>
      <c r="H2948" s="3" t="s">
        <v>4157</v>
      </c>
      <c r="I2948" s="3" t="s">
        <v>235</v>
      </c>
      <c r="J2948" s="3" t="s">
        <v>48</v>
      </c>
      <c r="K2948" s="3" t="s">
        <v>237</v>
      </c>
      <c r="L2948" s="3" t="s">
        <v>83</v>
      </c>
      <c r="M2948" t="b">
        <v>0</v>
      </c>
      <c r="N2948" s="3" t="s">
        <v>139</v>
      </c>
      <c r="O2948" s="3" t="s">
        <v>234</v>
      </c>
      <c r="P2948" s="3" t="s">
        <v>234</v>
      </c>
      <c r="Q2948" s="3" t="s">
        <v>116</v>
      </c>
      <c r="R2948" s="3" t="s">
        <v>116</v>
      </c>
      <c r="S2948" s="3"/>
      <c r="T2948" s="2">
        <v>6009</v>
      </c>
      <c r="U2948" s="3" t="s">
        <v>83</v>
      </c>
      <c r="V2948" s="3"/>
      <c r="W2948" s="3" t="s">
        <v>39</v>
      </c>
      <c r="X2948" s="3" t="s">
        <v>40</v>
      </c>
      <c r="Y2948" s="3"/>
      <c r="Z2948" s="3"/>
      <c r="AA2948" s="3" t="s">
        <v>41</v>
      </c>
    </row>
    <row r="2949" spans="1:27" x14ac:dyDescent="0.2">
      <c r="A2949" s="5">
        <v>5837</v>
      </c>
      <c r="B2949">
        <v>44277</v>
      </c>
      <c r="C2949" s="3" t="s">
        <v>5062</v>
      </c>
      <c r="D2949" s="3" t="s">
        <v>5063</v>
      </c>
      <c r="E2949" s="3" t="s">
        <v>1804</v>
      </c>
      <c r="F2949" s="3" t="s">
        <v>4443</v>
      </c>
      <c r="G2949" s="3" t="s">
        <v>1804</v>
      </c>
      <c r="H2949" s="3" t="s">
        <v>1806</v>
      </c>
      <c r="I2949" s="3" t="s">
        <v>1804</v>
      </c>
      <c r="J2949" s="3" t="s">
        <v>31</v>
      </c>
      <c r="K2949" s="3" t="s">
        <v>1807</v>
      </c>
      <c r="L2949" s="3" t="s">
        <v>31</v>
      </c>
      <c r="M2949" t="b">
        <v>0</v>
      </c>
      <c r="N2949" s="3" t="s">
        <v>35</v>
      </c>
      <c r="O2949" s="3" t="s">
        <v>4443</v>
      </c>
      <c r="P2949" s="3" t="s">
        <v>4444</v>
      </c>
      <c r="Q2949" s="3" t="s">
        <v>4443</v>
      </c>
      <c r="R2949" s="3" t="s">
        <v>4443</v>
      </c>
      <c r="S2949" s="3" t="s">
        <v>1827</v>
      </c>
      <c r="T2949" s="2">
        <v>2072</v>
      </c>
      <c r="U2949" s="3" t="s">
        <v>1769</v>
      </c>
      <c r="V2949" s="3" t="s">
        <v>1815</v>
      </c>
      <c r="W2949" s="3" t="s">
        <v>39</v>
      </c>
      <c r="X2949" s="3" t="s">
        <v>40</v>
      </c>
      <c r="Y2949" s="3" t="s">
        <v>2707</v>
      </c>
      <c r="Z2949" s="3"/>
      <c r="AA2949" s="3" t="s">
        <v>1784</v>
      </c>
    </row>
    <row r="2950" spans="1:27" x14ac:dyDescent="0.2">
      <c r="A2950" s="5">
        <v>5838</v>
      </c>
      <c r="C2950" s="3"/>
      <c r="D2950" s="3" t="s">
        <v>5064</v>
      </c>
      <c r="E2950" s="3" t="s">
        <v>1804</v>
      </c>
      <c r="F2950" s="3" t="s">
        <v>1804</v>
      </c>
      <c r="G2950" s="3" t="s">
        <v>1804</v>
      </c>
      <c r="H2950" s="3" t="s">
        <v>1806</v>
      </c>
      <c r="I2950" s="3" t="s">
        <v>1804</v>
      </c>
      <c r="J2950" s="3" t="s">
        <v>31</v>
      </c>
      <c r="K2950" s="3" t="s">
        <v>1807</v>
      </c>
      <c r="L2950" s="3" t="s">
        <v>31</v>
      </c>
      <c r="M2950" t="b">
        <v>1</v>
      </c>
      <c r="N2950" s="3" t="s">
        <v>35</v>
      </c>
      <c r="O2950" s="3" t="s">
        <v>1804</v>
      </c>
      <c r="P2950" s="3" t="s">
        <v>1804</v>
      </c>
      <c r="Q2950" s="3" t="s">
        <v>1767</v>
      </c>
      <c r="R2950" s="3" t="s">
        <v>1808</v>
      </c>
      <c r="S2950" s="3" t="s">
        <v>1824</v>
      </c>
      <c r="T2950" s="2">
        <v>2072</v>
      </c>
      <c r="U2950" s="3" t="s">
        <v>1769</v>
      </c>
      <c r="V2950" s="3" t="s">
        <v>1815</v>
      </c>
      <c r="W2950" s="3" t="s">
        <v>39</v>
      </c>
      <c r="X2950" s="3" t="s">
        <v>40</v>
      </c>
      <c r="Y2950" s="3" t="s">
        <v>1828</v>
      </c>
      <c r="Z2950" s="3"/>
      <c r="AA2950" s="3" t="s">
        <v>41</v>
      </c>
    </row>
    <row r="2951" spans="1:27" x14ac:dyDescent="0.2">
      <c r="A2951" s="5">
        <v>5839</v>
      </c>
      <c r="C2951" s="3"/>
      <c r="D2951" s="3" t="s">
        <v>4935</v>
      </c>
      <c r="E2951" s="3" t="s">
        <v>1804</v>
      </c>
      <c r="F2951" s="3" t="s">
        <v>1804</v>
      </c>
      <c r="G2951" s="3" t="s">
        <v>1804</v>
      </c>
      <c r="H2951" s="3" t="s">
        <v>1806</v>
      </c>
      <c r="I2951" s="3" t="s">
        <v>1804</v>
      </c>
      <c r="J2951" s="3" t="s">
        <v>31</v>
      </c>
      <c r="K2951" s="3" t="s">
        <v>1807</v>
      </c>
      <c r="L2951" s="3" t="s">
        <v>31</v>
      </c>
      <c r="M2951" t="b">
        <v>1</v>
      </c>
      <c r="N2951" s="3" t="s">
        <v>35</v>
      </c>
      <c r="O2951" s="3" t="s">
        <v>1804</v>
      </c>
      <c r="P2951" s="3" t="s">
        <v>1804</v>
      </c>
      <c r="Q2951" s="3" t="s">
        <v>1767</v>
      </c>
      <c r="R2951" s="3" t="s">
        <v>1808</v>
      </c>
      <c r="S2951" s="3" t="s">
        <v>5065</v>
      </c>
      <c r="T2951" s="2">
        <v>2072</v>
      </c>
      <c r="U2951" s="3" t="s">
        <v>1769</v>
      </c>
      <c r="V2951" s="3" t="s">
        <v>1815</v>
      </c>
      <c r="W2951" s="3" t="s">
        <v>39</v>
      </c>
      <c r="X2951" s="3" t="s">
        <v>40</v>
      </c>
      <c r="Y2951" s="3" t="s">
        <v>1828</v>
      </c>
      <c r="Z2951" s="3"/>
      <c r="AA2951" s="3" t="s">
        <v>41</v>
      </c>
    </row>
    <row r="2952" spans="1:27" x14ac:dyDescent="0.2">
      <c r="A2952" s="5">
        <v>5840</v>
      </c>
      <c r="B2952">
        <v>44398</v>
      </c>
      <c r="C2952" s="3"/>
      <c r="D2952" s="3" t="s">
        <v>5066</v>
      </c>
      <c r="E2952" s="3" t="s">
        <v>147</v>
      </c>
      <c r="F2952" s="3" t="s">
        <v>234</v>
      </c>
      <c r="G2952" s="3" t="s">
        <v>235</v>
      </c>
      <c r="H2952" s="3" t="s">
        <v>4157</v>
      </c>
      <c r="I2952" s="3" t="s">
        <v>235</v>
      </c>
      <c r="J2952" s="3" t="s">
        <v>48</v>
      </c>
      <c r="K2952" s="3" t="s">
        <v>237</v>
      </c>
      <c r="L2952" s="3" t="s">
        <v>83</v>
      </c>
      <c r="M2952" t="b">
        <v>1</v>
      </c>
      <c r="N2952" s="3" t="s">
        <v>139</v>
      </c>
      <c r="O2952" s="3" t="s">
        <v>234</v>
      </c>
      <c r="P2952" s="3" t="s">
        <v>234</v>
      </c>
      <c r="Q2952" s="3" t="s">
        <v>116</v>
      </c>
      <c r="R2952" s="3" t="s">
        <v>116</v>
      </c>
      <c r="S2952" s="3"/>
      <c r="T2952" s="2">
        <v>6009</v>
      </c>
      <c r="U2952" s="3" t="s">
        <v>83</v>
      </c>
      <c r="V2952" s="3"/>
      <c r="W2952" s="3" t="s">
        <v>39</v>
      </c>
      <c r="X2952" s="3" t="s">
        <v>40</v>
      </c>
      <c r="Y2952" s="3"/>
      <c r="Z2952" s="3"/>
      <c r="AA2952" s="3" t="s">
        <v>3685</v>
      </c>
    </row>
    <row r="2953" spans="1:27" x14ac:dyDescent="0.2">
      <c r="A2953" s="5">
        <v>5841</v>
      </c>
      <c r="C2953" s="3" t="s">
        <v>5067</v>
      </c>
      <c r="D2953" s="3" t="s">
        <v>5068</v>
      </c>
      <c r="E2953" s="3" t="s">
        <v>240</v>
      </c>
      <c r="F2953" s="3" t="s">
        <v>241</v>
      </c>
      <c r="G2953" s="3" t="s">
        <v>255</v>
      </c>
      <c r="H2953" s="3" t="s">
        <v>4157</v>
      </c>
      <c r="I2953" s="3" t="s">
        <v>257</v>
      </c>
      <c r="J2953" s="3" t="s">
        <v>48</v>
      </c>
      <c r="K2953" s="3" t="s">
        <v>258</v>
      </c>
      <c r="L2953" s="3" t="s">
        <v>244</v>
      </c>
      <c r="M2953" t="b">
        <v>0</v>
      </c>
      <c r="N2953" s="3" t="s">
        <v>139</v>
      </c>
      <c r="O2953" s="3" t="s">
        <v>241</v>
      </c>
      <c r="P2953" s="3" t="s">
        <v>241</v>
      </c>
      <c r="Q2953" s="3" t="s">
        <v>36</v>
      </c>
      <c r="R2953" s="3" t="s">
        <v>54</v>
      </c>
      <c r="S2953" s="3"/>
      <c r="T2953" s="2"/>
      <c r="U2953" s="3" t="s">
        <v>244</v>
      </c>
      <c r="V2953" s="3"/>
      <c r="W2953" s="3" t="s">
        <v>39</v>
      </c>
      <c r="X2953" s="3" t="s">
        <v>40</v>
      </c>
      <c r="Y2953" s="3"/>
      <c r="Z2953" s="3"/>
      <c r="AA2953" s="3" t="s">
        <v>41</v>
      </c>
    </row>
    <row r="2954" spans="1:27" x14ac:dyDescent="0.2">
      <c r="A2954" s="5">
        <v>5842</v>
      </c>
      <c r="C2954" s="3" t="s">
        <v>5069</v>
      </c>
      <c r="D2954" s="3" t="s">
        <v>5070</v>
      </c>
      <c r="E2954" s="3" t="s">
        <v>240</v>
      </c>
      <c r="F2954" s="3" t="s">
        <v>241</v>
      </c>
      <c r="G2954" s="3" t="s">
        <v>255</v>
      </c>
      <c r="H2954" s="3" t="s">
        <v>4157</v>
      </c>
      <c r="I2954" s="3" t="s">
        <v>257</v>
      </c>
      <c r="J2954" s="3" t="s">
        <v>48</v>
      </c>
      <c r="K2954" s="3" t="s">
        <v>258</v>
      </c>
      <c r="L2954" s="3" t="s">
        <v>244</v>
      </c>
      <c r="M2954" t="b">
        <v>0</v>
      </c>
      <c r="N2954" s="3" t="s">
        <v>139</v>
      </c>
      <c r="O2954" s="3" t="s">
        <v>241</v>
      </c>
      <c r="P2954" s="3" t="s">
        <v>241</v>
      </c>
      <c r="Q2954" s="3" t="s">
        <v>36</v>
      </c>
      <c r="R2954" s="3" t="s">
        <v>54</v>
      </c>
      <c r="S2954" s="3"/>
      <c r="T2954" s="2"/>
      <c r="U2954" s="3" t="s">
        <v>244</v>
      </c>
      <c r="V2954" s="3"/>
      <c r="W2954" s="3" t="s">
        <v>39</v>
      </c>
      <c r="X2954" s="3" t="s">
        <v>40</v>
      </c>
      <c r="Y2954" s="3"/>
      <c r="Z2954" s="3"/>
      <c r="AA2954" s="3" t="s">
        <v>41</v>
      </c>
    </row>
    <row r="2955" spans="1:27" x14ac:dyDescent="0.2">
      <c r="A2955" s="5">
        <v>5843</v>
      </c>
      <c r="C2955" s="3" t="s">
        <v>5071</v>
      </c>
      <c r="D2955" s="3" t="s">
        <v>5072</v>
      </c>
      <c r="E2955" s="3" t="s">
        <v>78</v>
      </c>
      <c r="F2955" s="3" t="s">
        <v>79</v>
      </c>
      <c r="G2955" s="3" t="s">
        <v>274</v>
      </c>
      <c r="H2955" s="3" t="s">
        <v>4157</v>
      </c>
      <c r="I2955" s="3" t="s">
        <v>274</v>
      </c>
      <c r="J2955" s="3" t="s">
        <v>81</v>
      </c>
      <c r="K2955" s="3" t="s">
        <v>275</v>
      </c>
      <c r="L2955" s="3" t="s">
        <v>95</v>
      </c>
      <c r="M2955" t="b">
        <v>0</v>
      </c>
      <c r="N2955" s="3" t="s">
        <v>84</v>
      </c>
      <c r="O2955" s="3" t="s">
        <v>79</v>
      </c>
      <c r="P2955" s="3" t="s">
        <v>79</v>
      </c>
      <c r="Q2955" s="3" t="s">
        <v>81</v>
      </c>
      <c r="R2955" s="3" t="s">
        <v>85</v>
      </c>
      <c r="S2955" s="3"/>
      <c r="T2955" s="2"/>
      <c r="U2955" s="3" t="s">
        <v>81</v>
      </c>
      <c r="V2955" s="3"/>
      <c r="W2955" s="3" t="s">
        <v>39</v>
      </c>
      <c r="X2955" s="3" t="s">
        <v>40</v>
      </c>
      <c r="Y2955" s="3"/>
      <c r="Z2955" s="3"/>
      <c r="AA2955" s="3" t="s">
        <v>41</v>
      </c>
    </row>
    <row r="2956" spans="1:27" x14ac:dyDescent="0.2">
      <c r="A2956" s="5">
        <v>5844</v>
      </c>
      <c r="C2956" s="3" t="s">
        <v>5073</v>
      </c>
      <c r="D2956" s="3" t="s">
        <v>5074</v>
      </c>
      <c r="E2956" s="3" t="s">
        <v>78</v>
      </c>
      <c r="F2956" s="3" t="s">
        <v>79</v>
      </c>
      <c r="G2956" s="3" t="s">
        <v>274</v>
      </c>
      <c r="H2956" s="3" t="s">
        <v>4157</v>
      </c>
      <c r="I2956" s="3" t="s">
        <v>274</v>
      </c>
      <c r="J2956" s="3" t="s">
        <v>81</v>
      </c>
      <c r="K2956" s="3" t="s">
        <v>275</v>
      </c>
      <c r="L2956" s="3" t="s">
        <v>95</v>
      </c>
      <c r="M2956" t="b">
        <v>0</v>
      </c>
      <c r="N2956" s="3" t="s">
        <v>84</v>
      </c>
      <c r="O2956" s="3" t="s">
        <v>79</v>
      </c>
      <c r="P2956" s="3" t="s">
        <v>79</v>
      </c>
      <c r="Q2956" s="3" t="s">
        <v>81</v>
      </c>
      <c r="R2956" s="3" t="s">
        <v>85</v>
      </c>
      <c r="S2956" s="3"/>
      <c r="T2956" s="2"/>
      <c r="U2956" s="3" t="s">
        <v>81</v>
      </c>
      <c r="V2956" s="3"/>
      <c r="W2956" s="3" t="s">
        <v>39</v>
      </c>
      <c r="X2956" s="3" t="s">
        <v>40</v>
      </c>
      <c r="Y2956" s="3"/>
      <c r="Z2956" s="3"/>
      <c r="AA2956" s="3" t="s">
        <v>41</v>
      </c>
    </row>
    <row r="2957" spans="1:27" x14ac:dyDescent="0.2">
      <c r="A2957" s="5">
        <v>5845</v>
      </c>
      <c r="C2957" s="3" t="s">
        <v>5075</v>
      </c>
      <c r="D2957" s="3" t="s">
        <v>5076</v>
      </c>
      <c r="E2957" s="3" t="s">
        <v>78</v>
      </c>
      <c r="F2957" s="3" t="s">
        <v>79</v>
      </c>
      <c r="G2957" s="3" t="s">
        <v>274</v>
      </c>
      <c r="H2957" s="3" t="s">
        <v>4157</v>
      </c>
      <c r="I2957" s="3" t="s">
        <v>274</v>
      </c>
      <c r="J2957" s="3" t="s">
        <v>81</v>
      </c>
      <c r="K2957" s="3" t="s">
        <v>275</v>
      </c>
      <c r="L2957" s="3" t="s">
        <v>95</v>
      </c>
      <c r="M2957" t="b">
        <v>0</v>
      </c>
      <c r="N2957" s="3" t="s">
        <v>84</v>
      </c>
      <c r="O2957" s="3" t="s">
        <v>79</v>
      </c>
      <c r="P2957" s="3" t="s">
        <v>79</v>
      </c>
      <c r="Q2957" s="3" t="s">
        <v>81</v>
      </c>
      <c r="R2957" s="3" t="s">
        <v>85</v>
      </c>
      <c r="S2957" s="3"/>
      <c r="T2957" s="2"/>
      <c r="U2957" s="3" t="s">
        <v>81</v>
      </c>
      <c r="V2957" s="3"/>
      <c r="W2957" s="3" t="s">
        <v>39</v>
      </c>
      <c r="X2957" s="3" t="s">
        <v>40</v>
      </c>
      <c r="Y2957" s="3"/>
      <c r="Z2957" s="3"/>
      <c r="AA2957" s="3" t="s">
        <v>41</v>
      </c>
    </row>
    <row r="2958" spans="1:27" x14ac:dyDescent="0.2">
      <c r="A2958" s="5">
        <v>5846</v>
      </c>
      <c r="C2958" s="3" t="s">
        <v>5077</v>
      </c>
      <c r="D2958" s="3" t="s">
        <v>5078</v>
      </c>
      <c r="E2958" s="3" t="s">
        <v>78</v>
      </c>
      <c r="F2958" s="3" t="s">
        <v>79</v>
      </c>
      <c r="G2958" s="3" t="s">
        <v>274</v>
      </c>
      <c r="H2958" s="3" t="s">
        <v>4157</v>
      </c>
      <c r="I2958" s="3" t="s">
        <v>274</v>
      </c>
      <c r="J2958" s="3" t="s">
        <v>81</v>
      </c>
      <c r="K2958" s="3" t="s">
        <v>275</v>
      </c>
      <c r="L2958" s="3" t="s">
        <v>95</v>
      </c>
      <c r="M2958" t="b">
        <v>0</v>
      </c>
      <c r="N2958" s="3" t="s">
        <v>84</v>
      </c>
      <c r="O2958" s="3" t="s">
        <v>79</v>
      </c>
      <c r="P2958" s="3" t="s">
        <v>79</v>
      </c>
      <c r="Q2958" s="3" t="s">
        <v>81</v>
      </c>
      <c r="R2958" s="3" t="s">
        <v>85</v>
      </c>
      <c r="S2958" s="3"/>
      <c r="T2958" s="2"/>
      <c r="U2958" s="3" t="s">
        <v>81</v>
      </c>
      <c r="V2958" s="3"/>
      <c r="W2958" s="3" t="s">
        <v>39</v>
      </c>
      <c r="X2958" s="3" t="s">
        <v>40</v>
      </c>
      <c r="Y2958" s="3"/>
      <c r="Z2958" s="3"/>
      <c r="AA2958" s="3" t="s">
        <v>41</v>
      </c>
    </row>
    <row r="2959" spans="1:27" x14ac:dyDescent="0.2">
      <c r="A2959" s="5">
        <v>5847</v>
      </c>
      <c r="C2959" s="3" t="s">
        <v>5079</v>
      </c>
      <c r="D2959" s="3" t="s">
        <v>5080</v>
      </c>
      <c r="E2959" s="3" t="s">
        <v>78</v>
      </c>
      <c r="F2959" s="3" t="s">
        <v>79</v>
      </c>
      <c r="G2959" s="3" t="s">
        <v>274</v>
      </c>
      <c r="H2959" s="3" t="s">
        <v>4157</v>
      </c>
      <c r="I2959" s="3" t="s">
        <v>274</v>
      </c>
      <c r="J2959" s="3" t="s">
        <v>81</v>
      </c>
      <c r="K2959" s="3" t="s">
        <v>275</v>
      </c>
      <c r="L2959" s="3" t="s">
        <v>95</v>
      </c>
      <c r="M2959" t="b">
        <v>0</v>
      </c>
      <c r="N2959" s="3" t="s">
        <v>84</v>
      </c>
      <c r="O2959" s="3" t="s">
        <v>79</v>
      </c>
      <c r="P2959" s="3" t="s">
        <v>79</v>
      </c>
      <c r="Q2959" s="3" t="s">
        <v>81</v>
      </c>
      <c r="R2959" s="3" t="s">
        <v>85</v>
      </c>
      <c r="S2959" s="3"/>
      <c r="T2959" s="2"/>
      <c r="U2959" s="3" t="s">
        <v>81</v>
      </c>
      <c r="V2959" s="3"/>
      <c r="W2959" s="3" t="s">
        <v>39</v>
      </c>
      <c r="X2959" s="3" t="s">
        <v>40</v>
      </c>
      <c r="Y2959" s="3"/>
      <c r="Z2959" s="3"/>
      <c r="AA2959" s="3" t="s">
        <v>41</v>
      </c>
    </row>
    <row r="2960" spans="1:27" x14ac:dyDescent="0.2">
      <c r="A2960" s="5">
        <v>5848</v>
      </c>
      <c r="C2960" s="3" t="s">
        <v>5081</v>
      </c>
      <c r="D2960" s="3" t="s">
        <v>5082</v>
      </c>
      <c r="E2960" s="3" t="s">
        <v>78</v>
      </c>
      <c r="F2960" s="3" t="s">
        <v>79</v>
      </c>
      <c r="G2960" s="3" t="s">
        <v>274</v>
      </c>
      <c r="H2960" s="3" t="s">
        <v>4157</v>
      </c>
      <c r="I2960" s="3" t="s">
        <v>274</v>
      </c>
      <c r="J2960" s="3" t="s">
        <v>81</v>
      </c>
      <c r="K2960" s="3" t="s">
        <v>275</v>
      </c>
      <c r="L2960" s="3" t="s">
        <v>95</v>
      </c>
      <c r="M2960" t="b">
        <v>0</v>
      </c>
      <c r="N2960" s="3" t="s">
        <v>84</v>
      </c>
      <c r="O2960" s="3" t="s">
        <v>79</v>
      </c>
      <c r="P2960" s="3" t="s">
        <v>79</v>
      </c>
      <c r="Q2960" s="3" t="s">
        <v>81</v>
      </c>
      <c r="R2960" s="3" t="s">
        <v>85</v>
      </c>
      <c r="S2960" s="3"/>
      <c r="T2960" s="2"/>
      <c r="U2960" s="3" t="s">
        <v>81</v>
      </c>
      <c r="V2960" s="3"/>
      <c r="W2960" s="3" t="s">
        <v>39</v>
      </c>
      <c r="X2960" s="3" t="s">
        <v>40</v>
      </c>
      <c r="Y2960" s="3"/>
      <c r="Z2960" s="3"/>
      <c r="AA2960" s="3" t="s">
        <v>41</v>
      </c>
    </row>
    <row r="2961" spans="1:27" x14ac:dyDescent="0.2">
      <c r="A2961" s="5">
        <v>5849</v>
      </c>
      <c r="C2961" s="3" t="s">
        <v>5083</v>
      </c>
      <c r="D2961" s="3" t="s">
        <v>5084</v>
      </c>
      <c r="E2961" s="3" t="s">
        <v>147</v>
      </c>
      <c r="F2961" s="3" t="s">
        <v>234</v>
      </c>
      <c r="G2961" s="3" t="s">
        <v>235</v>
      </c>
      <c r="H2961" s="3" t="s">
        <v>4157</v>
      </c>
      <c r="I2961" s="3" t="s">
        <v>235</v>
      </c>
      <c r="J2961" s="3" t="s">
        <v>48</v>
      </c>
      <c r="K2961" s="3" t="s">
        <v>237</v>
      </c>
      <c r="L2961" s="3" t="s">
        <v>83</v>
      </c>
      <c r="M2961" t="b">
        <v>1</v>
      </c>
      <c r="N2961" s="3" t="s">
        <v>139</v>
      </c>
      <c r="O2961" s="3" t="s">
        <v>234</v>
      </c>
      <c r="P2961" s="3" t="s">
        <v>234</v>
      </c>
      <c r="Q2961" s="3" t="s">
        <v>116</v>
      </c>
      <c r="R2961" s="3" t="s">
        <v>116</v>
      </c>
      <c r="S2961" s="3"/>
      <c r="T2961" s="2"/>
      <c r="U2961" s="3" t="s">
        <v>83</v>
      </c>
      <c r="V2961" s="3"/>
      <c r="W2961" s="3" t="s">
        <v>39</v>
      </c>
      <c r="X2961" s="3" t="s">
        <v>40</v>
      </c>
      <c r="Y2961" s="3"/>
      <c r="Z2961" s="3"/>
      <c r="AA2961" s="3" t="s">
        <v>3685</v>
      </c>
    </row>
    <row r="2962" spans="1:27" x14ac:dyDescent="0.2">
      <c r="A2962" s="5">
        <v>5850</v>
      </c>
      <c r="C2962" s="3" t="s">
        <v>5085</v>
      </c>
      <c r="D2962" s="3" t="s">
        <v>5086</v>
      </c>
      <c r="E2962" s="3" t="s">
        <v>147</v>
      </c>
      <c r="F2962" s="3" t="s">
        <v>234</v>
      </c>
      <c r="G2962" s="3" t="s">
        <v>235</v>
      </c>
      <c r="H2962" s="3" t="s">
        <v>4157</v>
      </c>
      <c r="I2962" s="3" t="s">
        <v>235</v>
      </c>
      <c r="J2962" s="3" t="s">
        <v>48</v>
      </c>
      <c r="K2962" s="3" t="s">
        <v>237</v>
      </c>
      <c r="L2962" s="3" t="s">
        <v>83</v>
      </c>
      <c r="M2962" t="b">
        <v>1</v>
      </c>
      <c r="N2962" s="3" t="s">
        <v>139</v>
      </c>
      <c r="O2962" s="3" t="s">
        <v>234</v>
      </c>
      <c r="P2962" s="3" t="s">
        <v>234</v>
      </c>
      <c r="Q2962" s="3" t="s">
        <v>116</v>
      </c>
      <c r="R2962" s="3" t="s">
        <v>116</v>
      </c>
      <c r="S2962" s="3"/>
      <c r="T2962" s="2"/>
      <c r="U2962" s="3" t="s">
        <v>83</v>
      </c>
      <c r="V2962" s="3"/>
      <c r="W2962" s="3" t="s">
        <v>39</v>
      </c>
      <c r="X2962" s="3" t="s">
        <v>40</v>
      </c>
      <c r="Y2962" s="3"/>
      <c r="Z2962" s="3"/>
      <c r="AA2962" s="3" t="s">
        <v>3685</v>
      </c>
    </row>
    <row r="2963" spans="1:27" x14ac:dyDescent="0.2">
      <c r="A2963" s="5">
        <v>5851</v>
      </c>
      <c r="C2963" s="3" t="s">
        <v>5087</v>
      </c>
      <c r="D2963" s="3" t="s">
        <v>5088</v>
      </c>
      <c r="E2963" s="3" t="s">
        <v>147</v>
      </c>
      <c r="F2963" s="3" t="s">
        <v>234</v>
      </c>
      <c r="G2963" s="3" t="s">
        <v>836</v>
      </c>
      <c r="H2963" s="3" t="s">
        <v>4157</v>
      </c>
      <c r="I2963" s="3" t="s">
        <v>836</v>
      </c>
      <c r="J2963" s="3" t="s">
        <v>81</v>
      </c>
      <c r="K2963" s="3" t="s">
        <v>275</v>
      </c>
      <c r="L2963" s="3" t="s">
        <v>83</v>
      </c>
      <c r="M2963" t="b">
        <v>0</v>
      </c>
      <c r="N2963" s="3" t="s">
        <v>139</v>
      </c>
      <c r="O2963" s="3" t="s">
        <v>234</v>
      </c>
      <c r="P2963" s="3" t="s">
        <v>234</v>
      </c>
      <c r="Q2963" s="3" t="s">
        <v>116</v>
      </c>
      <c r="R2963" s="3" t="s">
        <v>116</v>
      </c>
      <c r="S2963" s="3"/>
      <c r="T2963" s="2"/>
      <c r="U2963" s="3" t="s">
        <v>83</v>
      </c>
      <c r="V2963" s="3"/>
      <c r="W2963" s="3" t="s">
        <v>39</v>
      </c>
      <c r="X2963" s="3" t="s">
        <v>40</v>
      </c>
      <c r="Y2963" s="3"/>
      <c r="Z2963" s="3"/>
      <c r="AA2963" s="3" t="s">
        <v>41</v>
      </c>
    </row>
    <row r="2964" spans="1:27" x14ac:dyDescent="0.2">
      <c r="A2964" s="5">
        <v>5852</v>
      </c>
      <c r="C2964" s="3" t="s">
        <v>5089</v>
      </c>
      <c r="D2964" s="3" t="s">
        <v>5090</v>
      </c>
      <c r="E2964" s="3" t="s">
        <v>147</v>
      </c>
      <c r="F2964" s="3" t="s">
        <v>234</v>
      </c>
      <c r="G2964" s="3" t="s">
        <v>836</v>
      </c>
      <c r="H2964" s="3" t="s">
        <v>4157</v>
      </c>
      <c r="I2964" s="3" t="s">
        <v>836</v>
      </c>
      <c r="J2964" s="3" t="s">
        <v>81</v>
      </c>
      <c r="K2964" s="3" t="s">
        <v>275</v>
      </c>
      <c r="L2964" s="3" t="s">
        <v>83</v>
      </c>
      <c r="M2964" t="b">
        <v>0</v>
      </c>
      <c r="N2964" s="3" t="s">
        <v>139</v>
      </c>
      <c r="O2964" s="3" t="s">
        <v>234</v>
      </c>
      <c r="P2964" s="3" t="s">
        <v>234</v>
      </c>
      <c r="Q2964" s="3" t="s">
        <v>116</v>
      </c>
      <c r="R2964" s="3" t="s">
        <v>116</v>
      </c>
      <c r="S2964" s="3"/>
      <c r="T2964" s="2"/>
      <c r="U2964" s="3" t="s">
        <v>83</v>
      </c>
      <c r="V2964" s="3"/>
      <c r="W2964" s="3" t="s">
        <v>39</v>
      </c>
      <c r="X2964" s="3" t="s">
        <v>40</v>
      </c>
      <c r="Y2964" s="3"/>
      <c r="Z2964" s="3"/>
      <c r="AA2964" s="3" t="s">
        <v>41</v>
      </c>
    </row>
    <row r="2965" spans="1:27" x14ac:dyDescent="0.2">
      <c r="A2965" s="5">
        <v>5853</v>
      </c>
      <c r="C2965" s="3" t="s">
        <v>5091</v>
      </c>
      <c r="D2965" s="3" t="s">
        <v>5092</v>
      </c>
      <c r="E2965" s="3" t="s">
        <v>78</v>
      </c>
      <c r="F2965" s="3" t="s">
        <v>273</v>
      </c>
      <c r="G2965" s="3" t="s">
        <v>959</v>
      </c>
      <c r="H2965" s="3" t="s">
        <v>4157</v>
      </c>
      <c r="I2965" s="3" t="s">
        <v>959</v>
      </c>
      <c r="J2965" s="3" t="s">
        <v>81</v>
      </c>
      <c r="K2965" s="3" t="s">
        <v>258</v>
      </c>
      <c r="L2965" s="3" t="s">
        <v>95</v>
      </c>
      <c r="M2965" t="b">
        <v>0</v>
      </c>
      <c r="N2965" s="3" t="s">
        <v>84</v>
      </c>
      <c r="O2965" s="3" t="s">
        <v>273</v>
      </c>
      <c r="P2965" s="3" t="s">
        <v>79</v>
      </c>
      <c r="Q2965" s="3" t="s">
        <v>116</v>
      </c>
      <c r="R2965" s="3" t="s">
        <v>116</v>
      </c>
      <c r="S2965" s="3"/>
      <c r="T2965" s="2"/>
      <c r="U2965" s="3" t="s">
        <v>95</v>
      </c>
      <c r="V2965" s="3"/>
      <c r="W2965" s="3" t="s">
        <v>39</v>
      </c>
      <c r="X2965" s="3" t="s">
        <v>40</v>
      </c>
      <c r="Y2965" s="3"/>
      <c r="Z2965" s="3"/>
      <c r="AA2965" s="3" t="s">
        <v>41</v>
      </c>
    </row>
    <row r="2966" spans="1:27" x14ac:dyDescent="0.2">
      <c r="A2966" s="5">
        <v>5854</v>
      </c>
      <c r="C2966" s="3" t="s">
        <v>5093</v>
      </c>
      <c r="D2966" s="3" t="s">
        <v>5094</v>
      </c>
      <c r="E2966" s="3" t="s">
        <v>78</v>
      </c>
      <c r="F2966" s="3" t="s">
        <v>273</v>
      </c>
      <c r="G2966" s="3" t="s">
        <v>959</v>
      </c>
      <c r="H2966" s="3" t="s">
        <v>4157</v>
      </c>
      <c r="I2966" s="3" t="s">
        <v>959</v>
      </c>
      <c r="J2966" s="3" t="s">
        <v>81</v>
      </c>
      <c r="K2966" s="3" t="s">
        <v>258</v>
      </c>
      <c r="L2966" s="3" t="s">
        <v>95</v>
      </c>
      <c r="M2966" t="b">
        <v>0</v>
      </c>
      <c r="N2966" s="3" t="s">
        <v>84</v>
      </c>
      <c r="O2966" s="3" t="s">
        <v>273</v>
      </c>
      <c r="P2966" s="3" t="s">
        <v>79</v>
      </c>
      <c r="Q2966" s="3" t="s">
        <v>116</v>
      </c>
      <c r="R2966" s="3" t="s">
        <v>116</v>
      </c>
      <c r="S2966" s="3"/>
      <c r="T2966" s="2"/>
      <c r="U2966" s="3" t="s">
        <v>95</v>
      </c>
      <c r="V2966" s="3"/>
      <c r="W2966" s="3" t="s">
        <v>39</v>
      </c>
      <c r="X2966" s="3" t="s">
        <v>40</v>
      </c>
      <c r="Y2966" s="3"/>
      <c r="Z2966" s="3"/>
      <c r="AA2966" s="3" t="s">
        <v>41</v>
      </c>
    </row>
    <row r="2967" spans="1:27" x14ac:dyDescent="0.2">
      <c r="A2967" s="5">
        <v>5855</v>
      </c>
      <c r="C2967" s="3" t="s">
        <v>5095</v>
      </c>
      <c r="D2967" s="3" t="s">
        <v>5096</v>
      </c>
      <c r="E2967" s="3" t="s">
        <v>78</v>
      </c>
      <c r="F2967" s="3" t="s">
        <v>273</v>
      </c>
      <c r="G2967" s="3" t="s">
        <v>959</v>
      </c>
      <c r="H2967" s="3" t="s">
        <v>4157</v>
      </c>
      <c r="I2967" s="3" t="s">
        <v>959</v>
      </c>
      <c r="J2967" s="3" t="s">
        <v>81</v>
      </c>
      <c r="K2967" s="3" t="s">
        <v>258</v>
      </c>
      <c r="L2967" s="3" t="s">
        <v>95</v>
      </c>
      <c r="M2967" t="b">
        <v>0</v>
      </c>
      <c r="N2967" s="3" t="s">
        <v>84</v>
      </c>
      <c r="O2967" s="3" t="s">
        <v>273</v>
      </c>
      <c r="P2967" s="3" t="s">
        <v>79</v>
      </c>
      <c r="Q2967" s="3" t="s">
        <v>116</v>
      </c>
      <c r="R2967" s="3" t="s">
        <v>116</v>
      </c>
      <c r="S2967" s="3"/>
      <c r="T2967" s="2"/>
      <c r="U2967" s="3" t="s">
        <v>95</v>
      </c>
      <c r="V2967" s="3"/>
      <c r="W2967" s="3" t="s">
        <v>39</v>
      </c>
      <c r="X2967" s="3" t="s">
        <v>40</v>
      </c>
      <c r="Y2967" s="3"/>
      <c r="Z2967" s="3">
        <v>5461</v>
      </c>
      <c r="AA2967" s="3" t="s">
        <v>41</v>
      </c>
    </row>
    <row r="2968" spans="1:27" x14ac:dyDescent="0.2">
      <c r="A2968" s="5">
        <v>5856</v>
      </c>
      <c r="C2968" s="3" t="s">
        <v>5097</v>
      </c>
      <c r="D2968" s="3" t="s">
        <v>5098</v>
      </c>
      <c r="E2968" s="3" t="s">
        <v>78</v>
      </c>
      <c r="F2968" s="3" t="s">
        <v>273</v>
      </c>
      <c r="G2968" s="3" t="s">
        <v>959</v>
      </c>
      <c r="H2968" s="3" t="s">
        <v>4157</v>
      </c>
      <c r="I2968" s="3" t="s">
        <v>959</v>
      </c>
      <c r="J2968" s="3" t="s">
        <v>81</v>
      </c>
      <c r="K2968" s="3" t="s">
        <v>258</v>
      </c>
      <c r="L2968" s="3" t="s">
        <v>95</v>
      </c>
      <c r="M2968" t="b">
        <v>0</v>
      </c>
      <c r="N2968" s="3" t="s">
        <v>84</v>
      </c>
      <c r="O2968" s="3" t="s">
        <v>273</v>
      </c>
      <c r="P2968" s="3" t="s">
        <v>79</v>
      </c>
      <c r="Q2968" s="3" t="s">
        <v>116</v>
      </c>
      <c r="R2968" s="3" t="s">
        <v>116</v>
      </c>
      <c r="S2968" s="3"/>
      <c r="T2968" s="2"/>
      <c r="U2968" s="3" t="s">
        <v>95</v>
      </c>
      <c r="V2968" s="3"/>
      <c r="W2968" s="3" t="s">
        <v>39</v>
      </c>
      <c r="X2968" s="3" t="s">
        <v>40</v>
      </c>
      <c r="Y2968" s="3"/>
      <c r="Z2968" s="3"/>
      <c r="AA2968" s="3" t="s">
        <v>41</v>
      </c>
    </row>
    <row r="2969" spans="1:27" x14ac:dyDescent="0.2">
      <c r="A2969" s="5">
        <v>5857</v>
      </c>
      <c r="C2969" s="3" t="s">
        <v>5099</v>
      </c>
      <c r="D2969" s="3" t="s">
        <v>5100</v>
      </c>
      <c r="E2969" s="3" t="s">
        <v>78</v>
      </c>
      <c r="F2969" s="3" t="s">
        <v>273</v>
      </c>
      <c r="G2969" s="3" t="s">
        <v>959</v>
      </c>
      <c r="H2969" s="3" t="s">
        <v>4157</v>
      </c>
      <c r="I2969" s="3" t="s">
        <v>959</v>
      </c>
      <c r="J2969" s="3" t="s">
        <v>81</v>
      </c>
      <c r="K2969" s="3" t="s">
        <v>258</v>
      </c>
      <c r="L2969" s="3" t="s">
        <v>95</v>
      </c>
      <c r="M2969" t="b">
        <v>0</v>
      </c>
      <c r="N2969" s="3" t="s">
        <v>84</v>
      </c>
      <c r="O2969" s="3" t="s">
        <v>273</v>
      </c>
      <c r="P2969" s="3" t="s">
        <v>79</v>
      </c>
      <c r="Q2969" s="3" t="s">
        <v>116</v>
      </c>
      <c r="R2969" s="3" t="s">
        <v>116</v>
      </c>
      <c r="S2969" s="3"/>
      <c r="T2969" s="2"/>
      <c r="U2969" s="3" t="s">
        <v>95</v>
      </c>
      <c r="V2969" s="3"/>
      <c r="W2969" s="3" t="s">
        <v>39</v>
      </c>
      <c r="X2969" s="3" t="s">
        <v>40</v>
      </c>
      <c r="Y2969" s="3"/>
      <c r="Z2969" s="3"/>
      <c r="AA2969" s="3" t="s">
        <v>41</v>
      </c>
    </row>
    <row r="2970" spans="1:27" x14ac:dyDescent="0.2">
      <c r="A2970" s="5">
        <v>5858</v>
      </c>
      <c r="C2970" s="3" t="s">
        <v>5101</v>
      </c>
      <c r="D2970" s="3" t="s">
        <v>5102</v>
      </c>
      <c r="E2970" s="3" t="s">
        <v>78</v>
      </c>
      <c r="F2970" s="3" t="s">
        <v>273</v>
      </c>
      <c r="G2970" s="3" t="s">
        <v>959</v>
      </c>
      <c r="H2970" s="3" t="s">
        <v>4157</v>
      </c>
      <c r="I2970" s="3" t="s">
        <v>959</v>
      </c>
      <c r="J2970" s="3" t="s">
        <v>81</v>
      </c>
      <c r="K2970" s="3" t="s">
        <v>258</v>
      </c>
      <c r="L2970" s="3" t="s">
        <v>95</v>
      </c>
      <c r="M2970" t="b">
        <v>0</v>
      </c>
      <c r="N2970" s="3" t="s">
        <v>84</v>
      </c>
      <c r="O2970" s="3" t="s">
        <v>273</v>
      </c>
      <c r="P2970" s="3" t="s">
        <v>79</v>
      </c>
      <c r="Q2970" s="3" t="s">
        <v>116</v>
      </c>
      <c r="R2970" s="3" t="s">
        <v>116</v>
      </c>
      <c r="S2970" s="3"/>
      <c r="T2970" s="2"/>
      <c r="U2970" s="3" t="s">
        <v>95</v>
      </c>
      <c r="V2970" s="3"/>
      <c r="W2970" s="3" t="s">
        <v>39</v>
      </c>
      <c r="X2970" s="3" t="s">
        <v>40</v>
      </c>
      <c r="Y2970" s="3"/>
      <c r="Z2970" s="3"/>
      <c r="AA2970" s="3" t="s">
        <v>41</v>
      </c>
    </row>
    <row r="2971" spans="1:27" x14ac:dyDescent="0.2">
      <c r="A2971" s="5">
        <v>5859</v>
      </c>
      <c r="C2971" s="3" t="s">
        <v>5103</v>
      </c>
      <c r="D2971" s="3" t="s">
        <v>5104</v>
      </c>
      <c r="E2971" s="3" t="s">
        <v>111</v>
      </c>
      <c r="F2971" s="3" t="s">
        <v>112</v>
      </c>
      <c r="G2971" s="3" t="s">
        <v>125</v>
      </c>
      <c r="H2971" s="3" t="s">
        <v>4157</v>
      </c>
      <c r="I2971" s="3" t="s">
        <v>125</v>
      </c>
      <c r="J2971" s="3" t="s">
        <v>48</v>
      </c>
      <c r="K2971" s="3" t="s">
        <v>126</v>
      </c>
      <c r="L2971" s="3" t="s">
        <v>115</v>
      </c>
      <c r="M2971" t="b">
        <v>0</v>
      </c>
      <c r="N2971" s="3" t="s">
        <v>73</v>
      </c>
      <c r="O2971" s="3" t="s">
        <v>112</v>
      </c>
      <c r="P2971" s="3" t="s">
        <v>112</v>
      </c>
      <c r="Q2971" s="3" t="s">
        <v>116</v>
      </c>
      <c r="R2971" s="3" t="s">
        <v>116</v>
      </c>
      <c r="S2971" s="3"/>
      <c r="T2971" s="2"/>
      <c r="U2971" s="3" t="s">
        <v>115</v>
      </c>
      <c r="V2971" s="3"/>
      <c r="W2971" s="3" t="s">
        <v>39</v>
      </c>
      <c r="X2971" s="3" t="s">
        <v>40</v>
      </c>
      <c r="Y2971" s="3"/>
      <c r="Z2971" s="3"/>
      <c r="AA2971" s="3" t="s">
        <v>41</v>
      </c>
    </row>
    <row r="2972" spans="1:27" x14ac:dyDescent="0.2">
      <c r="A2972" s="5">
        <v>5860</v>
      </c>
      <c r="C2972" s="3" t="s">
        <v>5105</v>
      </c>
      <c r="D2972" s="3" t="s">
        <v>5106</v>
      </c>
      <c r="E2972" s="3" t="s">
        <v>147</v>
      </c>
      <c r="F2972" s="3" t="s">
        <v>148</v>
      </c>
      <c r="G2972" s="3" t="s">
        <v>586</v>
      </c>
      <c r="H2972" s="3" t="s">
        <v>4157</v>
      </c>
      <c r="I2972" s="3" t="s">
        <v>586</v>
      </c>
      <c r="J2972" s="3" t="s">
        <v>48</v>
      </c>
      <c r="K2972" s="3" t="s">
        <v>587</v>
      </c>
      <c r="L2972" s="3" t="s">
        <v>83</v>
      </c>
      <c r="M2972" t="b">
        <v>0</v>
      </c>
      <c r="N2972" s="3" t="s">
        <v>139</v>
      </c>
      <c r="O2972" s="3" t="s">
        <v>148</v>
      </c>
      <c r="P2972" s="3" t="s">
        <v>148</v>
      </c>
      <c r="Q2972" s="3" t="s">
        <v>116</v>
      </c>
      <c r="R2972" s="3" t="s">
        <v>149</v>
      </c>
      <c r="S2972" s="3"/>
      <c r="T2972" s="2"/>
      <c r="U2972" s="3" t="s">
        <v>83</v>
      </c>
      <c r="V2972" s="3"/>
      <c r="W2972" s="3" t="s">
        <v>39</v>
      </c>
      <c r="X2972" s="3" t="s">
        <v>40</v>
      </c>
      <c r="Y2972" s="3"/>
      <c r="Z2972" s="3"/>
      <c r="AA2972" s="3" t="s">
        <v>41</v>
      </c>
    </row>
    <row r="2973" spans="1:27" x14ac:dyDescent="0.2">
      <c r="A2973" s="5">
        <v>5861</v>
      </c>
      <c r="C2973" s="3" t="s">
        <v>5107</v>
      </c>
      <c r="D2973" s="3" t="s">
        <v>5108</v>
      </c>
      <c r="E2973" s="3" t="s">
        <v>147</v>
      </c>
      <c r="F2973" s="3" t="s">
        <v>234</v>
      </c>
      <c r="G2973" s="3" t="s">
        <v>158</v>
      </c>
      <c r="H2973" s="3" t="s">
        <v>4157</v>
      </c>
      <c r="I2973" s="3" t="s">
        <v>158</v>
      </c>
      <c r="J2973" s="3" t="s">
        <v>48</v>
      </c>
      <c r="K2973" s="3" t="s">
        <v>159</v>
      </c>
      <c r="L2973" s="3" t="s">
        <v>83</v>
      </c>
      <c r="M2973" t="b">
        <v>0</v>
      </c>
      <c r="N2973" s="3" t="s">
        <v>139</v>
      </c>
      <c r="O2973" s="3" t="s">
        <v>234</v>
      </c>
      <c r="P2973" s="3" t="s">
        <v>234</v>
      </c>
      <c r="Q2973" s="3" t="s">
        <v>116</v>
      </c>
      <c r="R2973" s="3" t="s">
        <v>116</v>
      </c>
      <c r="S2973" s="3"/>
      <c r="T2973" s="2"/>
      <c r="U2973" s="3" t="s">
        <v>83</v>
      </c>
      <c r="V2973" s="3"/>
      <c r="W2973" s="3" t="s">
        <v>39</v>
      </c>
      <c r="X2973" s="3" t="s">
        <v>40</v>
      </c>
      <c r="Y2973" s="3"/>
      <c r="Z2973" s="3"/>
      <c r="AA2973" s="3" t="s">
        <v>41</v>
      </c>
    </row>
    <row r="2974" spans="1:27" x14ac:dyDescent="0.2">
      <c r="A2974" s="5">
        <v>5862</v>
      </c>
      <c r="C2974" s="3" t="s">
        <v>5109</v>
      </c>
      <c r="D2974" s="3" t="s">
        <v>5110</v>
      </c>
      <c r="E2974" s="3" t="s">
        <v>147</v>
      </c>
      <c r="F2974" s="3" t="s">
        <v>234</v>
      </c>
      <c r="G2974" s="3" t="s">
        <v>158</v>
      </c>
      <c r="H2974" s="3" t="s">
        <v>4157</v>
      </c>
      <c r="I2974" s="3" t="s">
        <v>158</v>
      </c>
      <c r="J2974" s="3" t="s">
        <v>48</v>
      </c>
      <c r="K2974" s="3" t="s">
        <v>159</v>
      </c>
      <c r="L2974" s="3" t="s">
        <v>83</v>
      </c>
      <c r="M2974" t="b">
        <v>0</v>
      </c>
      <c r="N2974" s="3" t="s">
        <v>139</v>
      </c>
      <c r="O2974" s="3" t="s">
        <v>234</v>
      </c>
      <c r="P2974" s="3" t="s">
        <v>234</v>
      </c>
      <c r="Q2974" s="3" t="s">
        <v>116</v>
      </c>
      <c r="R2974" s="3" t="s">
        <v>116</v>
      </c>
      <c r="S2974" s="3"/>
      <c r="T2974" s="2"/>
      <c r="U2974" s="3" t="s">
        <v>83</v>
      </c>
      <c r="V2974" s="3"/>
      <c r="W2974" s="3" t="s">
        <v>39</v>
      </c>
      <c r="X2974" s="3" t="s">
        <v>40</v>
      </c>
      <c r="Y2974" s="3"/>
      <c r="Z2974" s="3"/>
      <c r="AA2974" s="3" t="s">
        <v>41</v>
      </c>
    </row>
    <row r="2975" spans="1:27" x14ac:dyDescent="0.2">
      <c r="A2975" s="5">
        <v>5863</v>
      </c>
      <c r="C2975" s="3" t="s">
        <v>5111</v>
      </c>
      <c r="D2975" s="3" t="s">
        <v>5112</v>
      </c>
      <c r="E2975" s="3" t="s">
        <v>147</v>
      </c>
      <c r="F2975" s="3" t="s">
        <v>234</v>
      </c>
      <c r="G2975" s="3" t="s">
        <v>137</v>
      </c>
      <c r="H2975" s="3" t="s">
        <v>4157</v>
      </c>
      <c r="I2975" s="3" t="s">
        <v>137</v>
      </c>
      <c r="J2975" s="3" t="s">
        <v>48</v>
      </c>
      <c r="K2975" s="3" t="s">
        <v>138</v>
      </c>
      <c r="L2975" s="3" t="s">
        <v>83</v>
      </c>
      <c r="M2975" t="b">
        <v>0</v>
      </c>
      <c r="N2975" s="3" t="s">
        <v>139</v>
      </c>
      <c r="O2975" s="3" t="s">
        <v>234</v>
      </c>
      <c r="P2975" s="3" t="s">
        <v>234</v>
      </c>
      <c r="Q2975" s="3" t="s">
        <v>116</v>
      </c>
      <c r="R2975" s="3" t="s">
        <v>116</v>
      </c>
      <c r="S2975" s="3"/>
      <c r="T2975" s="2"/>
      <c r="U2975" s="3" t="s">
        <v>83</v>
      </c>
      <c r="V2975" s="3"/>
      <c r="W2975" s="3" t="s">
        <v>39</v>
      </c>
      <c r="X2975" s="3" t="s">
        <v>40</v>
      </c>
      <c r="Y2975" s="3"/>
      <c r="Z2975" s="3"/>
      <c r="AA2975" s="3" t="s">
        <v>41</v>
      </c>
    </row>
    <row r="2976" spans="1:27" x14ac:dyDescent="0.2">
      <c r="A2976" s="5">
        <v>5864</v>
      </c>
      <c r="C2976" s="3" t="s">
        <v>5113</v>
      </c>
      <c r="D2976" s="3" t="s">
        <v>5114</v>
      </c>
      <c r="E2976" s="3" t="s">
        <v>147</v>
      </c>
      <c r="F2976" s="3" t="s">
        <v>234</v>
      </c>
      <c r="G2976" s="3" t="s">
        <v>137</v>
      </c>
      <c r="H2976" s="3" t="s">
        <v>4157</v>
      </c>
      <c r="I2976" s="3" t="s">
        <v>137</v>
      </c>
      <c r="J2976" s="3" t="s">
        <v>48</v>
      </c>
      <c r="K2976" s="3" t="s">
        <v>138</v>
      </c>
      <c r="L2976" s="3" t="s">
        <v>83</v>
      </c>
      <c r="M2976" t="b">
        <v>0</v>
      </c>
      <c r="N2976" s="3" t="s">
        <v>139</v>
      </c>
      <c r="O2976" s="3" t="s">
        <v>234</v>
      </c>
      <c r="P2976" s="3" t="s">
        <v>234</v>
      </c>
      <c r="Q2976" s="3" t="s">
        <v>116</v>
      </c>
      <c r="R2976" s="3" t="s">
        <v>116</v>
      </c>
      <c r="S2976" s="3"/>
      <c r="T2976" s="2"/>
      <c r="U2976" s="3" t="s">
        <v>83</v>
      </c>
      <c r="V2976" s="3"/>
      <c r="W2976" s="3" t="s">
        <v>39</v>
      </c>
      <c r="X2976" s="3" t="s">
        <v>40</v>
      </c>
      <c r="Y2976" s="3"/>
      <c r="Z2976" s="3"/>
      <c r="AA2976" s="3" t="s">
        <v>41</v>
      </c>
    </row>
    <row r="2977" spans="1:27" x14ac:dyDescent="0.2">
      <c r="A2977" s="5">
        <v>5865</v>
      </c>
      <c r="C2977" s="3" t="s">
        <v>5115</v>
      </c>
      <c r="D2977" s="3" t="s">
        <v>5116</v>
      </c>
      <c r="E2977" s="3" t="s">
        <v>78</v>
      </c>
      <c r="F2977" s="3" t="s">
        <v>273</v>
      </c>
      <c r="G2977" s="3" t="s">
        <v>100</v>
      </c>
      <c r="H2977" s="3" t="s">
        <v>4157</v>
      </c>
      <c r="I2977" s="3" t="s">
        <v>100</v>
      </c>
      <c r="J2977" s="3" t="s">
        <v>48</v>
      </c>
      <c r="K2977" s="3" t="s">
        <v>101</v>
      </c>
      <c r="L2977" s="3" t="s">
        <v>95</v>
      </c>
      <c r="M2977" t="b">
        <v>0</v>
      </c>
      <c r="N2977" s="3" t="s">
        <v>84</v>
      </c>
      <c r="O2977" s="3" t="s">
        <v>273</v>
      </c>
      <c r="P2977" s="3" t="s">
        <v>79</v>
      </c>
      <c r="Q2977" s="3" t="s">
        <v>116</v>
      </c>
      <c r="R2977" s="3" t="s">
        <v>116</v>
      </c>
      <c r="S2977" s="3"/>
      <c r="T2977" s="2"/>
      <c r="U2977" s="3" t="s">
        <v>95</v>
      </c>
      <c r="V2977" s="3"/>
      <c r="W2977" s="3" t="s">
        <v>39</v>
      </c>
      <c r="X2977" s="3" t="s">
        <v>40</v>
      </c>
      <c r="Y2977" s="3"/>
      <c r="Z2977" s="3"/>
      <c r="AA2977" s="3" t="s">
        <v>41</v>
      </c>
    </row>
    <row r="2978" spans="1:27" x14ac:dyDescent="0.2">
      <c r="A2978" s="5">
        <v>5866</v>
      </c>
      <c r="C2978" s="3" t="s">
        <v>5117</v>
      </c>
      <c r="D2978" s="3" t="s">
        <v>5118</v>
      </c>
      <c r="E2978" s="3" t="s">
        <v>78</v>
      </c>
      <c r="F2978" s="3" t="s">
        <v>273</v>
      </c>
      <c r="G2978" s="3" t="s">
        <v>100</v>
      </c>
      <c r="H2978" s="3" t="s">
        <v>4157</v>
      </c>
      <c r="I2978" s="3" t="s">
        <v>100</v>
      </c>
      <c r="J2978" s="3" t="s">
        <v>48</v>
      </c>
      <c r="K2978" s="3" t="s">
        <v>101</v>
      </c>
      <c r="L2978" s="3" t="s">
        <v>95</v>
      </c>
      <c r="M2978" t="b">
        <v>0</v>
      </c>
      <c r="N2978" s="3" t="s">
        <v>84</v>
      </c>
      <c r="O2978" s="3" t="s">
        <v>273</v>
      </c>
      <c r="P2978" s="3" t="s">
        <v>79</v>
      </c>
      <c r="Q2978" s="3" t="s">
        <v>116</v>
      </c>
      <c r="R2978" s="3" t="s">
        <v>116</v>
      </c>
      <c r="S2978" s="3"/>
      <c r="T2978" s="2"/>
      <c r="U2978" s="3" t="s">
        <v>95</v>
      </c>
      <c r="V2978" s="3"/>
      <c r="W2978" s="3" t="s">
        <v>39</v>
      </c>
      <c r="X2978" s="3" t="s">
        <v>40</v>
      </c>
      <c r="Y2978" s="3"/>
      <c r="Z2978" s="3"/>
      <c r="AA2978" s="3" t="s">
        <v>41</v>
      </c>
    </row>
    <row r="2979" spans="1:27" x14ac:dyDescent="0.2">
      <c r="A2979" s="5">
        <v>5867</v>
      </c>
      <c r="C2979" s="3" t="s">
        <v>5119</v>
      </c>
      <c r="D2979" s="3" t="s">
        <v>5120</v>
      </c>
      <c r="E2979" s="3" t="s">
        <v>78</v>
      </c>
      <c r="F2979" s="3" t="s">
        <v>273</v>
      </c>
      <c r="G2979" s="3" t="s">
        <v>100</v>
      </c>
      <c r="H2979" s="3" t="s">
        <v>4157</v>
      </c>
      <c r="I2979" s="3" t="s">
        <v>100</v>
      </c>
      <c r="J2979" s="3" t="s">
        <v>48</v>
      </c>
      <c r="K2979" s="3" t="s">
        <v>101</v>
      </c>
      <c r="L2979" s="3" t="s">
        <v>95</v>
      </c>
      <c r="M2979" t="b">
        <v>0</v>
      </c>
      <c r="N2979" s="3" t="s">
        <v>84</v>
      </c>
      <c r="O2979" s="3" t="s">
        <v>273</v>
      </c>
      <c r="P2979" s="3" t="s">
        <v>79</v>
      </c>
      <c r="Q2979" s="3" t="s">
        <v>116</v>
      </c>
      <c r="R2979" s="3" t="s">
        <v>116</v>
      </c>
      <c r="S2979" s="3"/>
      <c r="T2979" s="2"/>
      <c r="U2979" s="3" t="s">
        <v>95</v>
      </c>
      <c r="V2979" s="3"/>
      <c r="W2979" s="3" t="s">
        <v>39</v>
      </c>
      <c r="X2979" s="3" t="s">
        <v>40</v>
      </c>
      <c r="Y2979" s="3"/>
      <c r="Z2979" s="3"/>
      <c r="AA2979" s="3" t="s">
        <v>41</v>
      </c>
    </row>
    <row r="2980" spans="1:27" x14ac:dyDescent="0.2">
      <c r="A2980" s="5">
        <v>5868</v>
      </c>
      <c r="C2980" s="3" t="s">
        <v>5121</v>
      </c>
      <c r="D2980" s="3" t="s">
        <v>5122</v>
      </c>
      <c r="E2980" s="3" t="s">
        <v>78</v>
      </c>
      <c r="F2980" s="3" t="s">
        <v>273</v>
      </c>
      <c r="G2980" s="3" t="s">
        <v>100</v>
      </c>
      <c r="H2980" s="3" t="s">
        <v>4157</v>
      </c>
      <c r="I2980" s="3" t="s">
        <v>100</v>
      </c>
      <c r="J2980" s="3" t="s">
        <v>48</v>
      </c>
      <c r="K2980" s="3" t="s">
        <v>101</v>
      </c>
      <c r="L2980" s="3" t="s">
        <v>95</v>
      </c>
      <c r="M2980" t="b">
        <v>0</v>
      </c>
      <c r="N2980" s="3" t="s">
        <v>84</v>
      </c>
      <c r="O2980" s="3" t="s">
        <v>273</v>
      </c>
      <c r="P2980" s="3" t="s">
        <v>79</v>
      </c>
      <c r="Q2980" s="3" t="s">
        <v>116</v>
      </c>
      <c r="R2980" s="3" t="s">
        <v>116</v>
      </c>
      <c r="S2980" s="3"/>
      <c r="T2980" s="2"/>
      <c r="U2980" s="3" t="s">
        <v>95</v>
      </c>
      <c r="V2980" s="3"/>
      <c r="W2980" s="3" t="s">
        <v>39</v>
      </c>
      <c r="X2980" s="3" t="s">
        <v>40</v>
      </c>
      <c r="Y2980" s="3"/>
      <c r="Z2980" s="3"/>
      <c r="AA2980" s="3" t="s">
        <v>41</v>
      </c>
    </row>
    <row r="2981" spans="1:27" x14ac:dyDescent="0.2">
      <c r="A2981" s="5">
        <v>5869</v>
      </c>
      <c r="C2981" s="3" t="s">
        <v>5123</v>
      </c>
      <c r="D2981" s="3" t="s">
        <v>5124</v>
      </c>
      <c r="E2981" s="3" t="s">
        <v>240</v>
      </c>
      <c r="F2981" s="3" t="s">
        <v>241</v>
      </c>
      <c r="G2981" s="3" t="s">
        <v>261</v>
      </c>
      <c r="H2981" s="3" t="s">
        <v>4157</v>
      </c>
      <c r="I2981" s="3" t="s">
        <v>262</v>
      </c>
      <c r="J2981" s="3" t="s">
        <v>48</v>
      </c>
      <c r="K2981" s="3" t="s">
        <v>258</v>
      </c>
      <c r="L2981" s="3" t="s">
        <v>244</v>
      </c>
      <c r="M2981" t="b">
        <v>0</v>
      </c>
      <c r="N2981" s="3" t="s">
        <v>139</v>
      </c>
      <c r="O2981" s="3" t="s">
        <v>241</v>
      </c>
      <c r="P2981" s="3" t="s">
        <v>241</v>
      </c>
      <c r="Q2981" s="3" t="s">
        <v>36</v>
      </c>
      <c r="R2981" s="3" t="s">
        <v>54</v>
      </c>
      <c r="S2981" s="3"/>
      <c r="T2981" s="2"/>
      <c r="U2981" s="3" t="s">
        <v>244</v>
      </c>
      <c r="V2981" s="3"/>
      <c r="W2981" s="3" t="s">
        <v>39</v>
      </c>
      <c r="X2981" s="3" t="s">
        <v>40</v>
      </c>
      <c r="Y2981" s="3"/>
      <c r="Z2981" s="3"/>
      <c r="AA2981" s="3" t="s">
        <v>41</v>
      </c>
    </row>
    <row r="2982" spans="1:27" x14ac:dyDescent="0.2">
      <c r="A2982" s="5">
        <v>5870</v>
      </c>
      <c r="B2982">
        <v>44399</v>
      </c>
      <c r="C2982" s="3" t="s">
        <v>5125</v>
      </c>
      <c r="D2982" s="3" t="s">
        <v>5126</v>
      </c>
      <c r="E2982" s="3" t="s">
        <v>119</v>
      </c>
      <c r="F2982" s="3" t="s">
        <v>120</v>
      </c>
      <c r="G2982" s="3" t="s">
        <v>113</v>
      </c>
      <c r="H2982" s="3" t="s">
        <v>32</v>
      </c>
      <c r="I2982" s="3" t="s">
        <v>113</v>
      </c>
      <c r="J2982" s="3" t="s">
        <v>48</v>
      </c>
      <c r="K2982" s="3" t="s">
        <v>114</v>
      </c>
      <c r="L2982" s="3" t="s">
        <v>115</v>
      </c>
      <c r="M2982" t="b">
        <v>0</v>
      </c>
      <c r="N2982" s="3" t="s">
        <v>73</v>
      </c>
      <c r="O2982" s="3" t="s">
        <v>120</v>
      </c>
      <c r="P2982" s="3" t="s">
        <v>120</v>
      </c>
      <c r="Q2982" s="3" t="s">
        <v>36</v>
      </c>
      <c r="R2982" s="3" t="s">
        <v>74</v>
      </c>
      <c r="S2982" s="3"/>
      <c r="T2982" s="2">
        <v>3000</v>
      </c>
      <c r="U2982" s="3" t="s">
        <v>115</v>
      </c>
      <c r="V2982" s="3"/>
      <c r="W2982" s="3" t="s">
        <v>39</v>
      </c>
      <c r="X2982" s="3" t="s">
        <v>40</v>
      </c>
      <c r="Y2982" s="3"/>
      <c r="Z2982" s="3">
        <v>6020</v>
      </c>
      <c r="AA2982" s="3" t="s">
        <v>41</v>
      </c>
    </row>
    <row r="2983" spans="1:27" x14ac:dyDescent="0.2">
      <c r="A2983" s="5">
        <v>5871</v>
      </c>
      <c r="B2983">
        <v>44401</v>
      </c>
      <c r="C2983" s="3" t="s">
        <v>5127</v>
      </c>
      <c r="D2983" s="3" t="s">
        <v>5128</v>
      </c>
      <c r="E2983" s="3" t="s">
        <v>119</v>
      </c>
      <c r="F2983" s="3" t="s">
        <v>120</v>
      </c>
      <c r="G2983" s="3" t="s">
        <v>47</v>
      </c>
      <c r="H2983" s="3" t="s">
        <v>32</v>
      </c>
      <c r="I2983" s="3" t="s">
        <v>47</v>
      </c>
      <c r="J2983" s="3" t="s">
        <v>48</v>
      </c>
      <c r="K2983" s="3" t="s">
        <v>49</v>
      </c>
      <c r="L2983" s="3" t="s">
        <v>50</v>
      </c>
      <c r="M2983" t="b">
        <v>0</v>
      </c>
      <c r="N2983" s="3" t="s">
        <v>73</v>
      </c>
      <c r="O2983" s="3" t="s">
        <v>120</v>
      </c>
      <c r="P2983" s="3" t="s">
        <v>120</v>
      </c>
      <c r="Q2983" s="3" t="s">
        <v>36</v>
      </c>
      <c r="R2983" s="3" t="s">
        <v>74</v>
      </c>
      <c r="S2983" s="3"/>
      <c r="T2983" s="2">
        <v>2000</v>
      </c>
      <c r="U2983" s="3" t="s">
        <v>50</v>
      </c>
      <c r="V2983" s="3"/>
      <c r="W2983" s="3" t="s">
        <v>39</v>
      </c>
      <c r="X2983" s="3" t="s">
        <v>40</v>
      </c>
      <c r="Y2983" s="3"/>
      <c r="Z2983" s="3">
        <v>5690</v>
      </c>
      <c r="AA2983" s="3" t="s">
        <v>986</v>
      </c>
    </row>
    <row r="2984" spans="1:27" x14ac:dyDescent="0.2">
      <c r="A2984" s="5">
        <v>5872</v>
      </c>
      <c r="B2984">
        <v>44347</v>
      </c>
      <c r="C2984" s="3" t="s">
        <v>5129</v>
      </c>
      <c r="D2984" s="3" t="s">
        <v>5130</v>
      </c>
      <c r="E2984" s="3" t="s">
        <v>119</v>
      </c>
      <c r="F2984" s="3" t="s">
        <v>120</v>
      </c>
      <c r="G2984" s="3" t="s">
        <v>93</v>
      </c>
      <c r="H2984" s="3" t="s">
        <v>32</v>
      </c>
      <c r="I2984" s="3" t="s">
        <v>93</v>
      </c>
      <c r="J2984" s="3" t="s">
        <v>48</v>
      </c>
      <c r="K2984" s="3" t="s">
        <v>94</v>
      </c>
      <c r="L2984" s="3" t="s">
        <v>95</v>
      </c>
      <c r="M2984" t="b">
        <v>0</v>
      </c>
      <c r="N2984" s="3" t="s">
        <v>73</v>
      </c>
      <c r="O2984" s="3" t="s">
        <v>120</v>
      </c>
      <c r="P2984" s="3" t="s">
        <v>120</v>
      </c>
      <c r="Q2984" s="3" t="s">
        <v>36</v>
      </c>
      <c r="R2984" s="3" t="s">
        <v>74</v>
      </c>
      <c r="S2984" s="3"/>
      <c r="T2984" s="2">
        <v>4000</v>
      </c>
      <c r="U2984" s="3" t="s">
        <v>95</v>
      </c>
      <c r="V2984" s="3"/>
      <c r="W2984" s="3" t="s">
        <v>39</v>
      </c>
      <c r="X2984" s="3" t="s">
        <v>40</v>
      </c>
      <c r="Y2984" s="3"/>
      <c r="Z2984" s="3">
        <v>5358</v>
      </c>
      <c r="AA2984" s="3" t="s">
        <v>986</v>
      </c>
    </row>
    <row r="2985" spans="1:27" x14ac:dyDescent="0.2">
      <c r="A2985" s="5">
        <v>5873</v>
      </c>
      <c r="C2985" s="3" t="s">
        <v>5131</v>
      </c>
      <c r="D2985" s="3" t="s">
        <v>5132</v>
      </c>
      <c r="E2985" s="3" t="s">
        <v>123</v>
      </c>
      <c r="F2985" s="3" t="s">
        <v>136</v>
      </c>
      <c r="G2985" s="3" t="s">
        <v>586</v>
      </c>
      <c r="H2985" s="3" t="s">
        <v>32</v>
      </c>
      <c r="I2985" s="3" t="s">
        <v>586</v>
      </c>
      <c r="J2985" s="3" t="s">
        <v>48</v>
      </c>
      <c r="K2985" s="3" t="s">
        <v>587</v>
      </c>
      <c r="L2985" s="3" t="s">
        <v>83</v>
      </c>
      <c r="M2985" t="b">
        <v>1</v>
      </c>
      <c r="N2985" s="3" t="s">
        <v>139</v>
      </c>
      <c r="O2985" s="3" t="s">
        <v>136</v>
      </c>
      <c r="P2985" s="3" t="s">
        <v>140</v>
      </c>
      <c r="Q2985" s="3" t="s">
        <v>36</v>
      </c>
      <c r="R2985" s="3" t="s">
        <v>74</v>
      </c>
      <c r="S2985" s="3"/>
      <c r="T2985" s="2">
        <v>6023</v>
      </c>
      <c r="U2985" s="3" t="s">
        <v>83</v>
      </c>
      <c r="V2985" s="3"/>
      <c r="W2985" s="3" t="s">
        <v>39</v>
      </c>
      <c r="X2985" s="3" t="s">
        <v>40</v>
      </c>
      <c r="Y2985" s="3"/>
      <c r="Z2985" s="3">
        <v>5135</v>
      </c>
      <c r="AA2985" s="3" t="s">
        <v>221</v>
      </c>
    </row>
    <row r="2986" spans="1:27" x14ac:dyDescent="0.2">
      <c r="A2986" s="5">
        <v>5874</v>
      </c>
      <c r="B2986">
        <v>44373</v>
      </c>
      <c r="C2986" s="3"/>
      <c r="D2986" s="3" t="s">
        <v>5133</v>
      </c>
      <c r="E2986" s="3" t="s">
        <v>78</v>
      </c>
      <c r="F2986" s="3" t="s">
        <v>273</v>
      </c>
      <c r="G2986" s="3" t="s">
        <v>95</v>
      </c>
      <c r="H2986" s="3" t="s">
        <v>32</v>
      </c>
      <c r="I2986" s="3" t="s">
        <v>95</v>
      </c>
      <c r="J2986" s="3" t="s">
        <v>48</v>
      </c>
      <c r="K2986" s="3" t="s">
        <v>94</v>
      </c>
      <c r="L2986" s="3" t="s">
        <v>95</v>
      </c>
      <c r="M2986" t="b">
        <v>1</v>
      </c>
      <c r="N2986" s="3" t="s">
        <v>84</v>
      </c>
      <c r="O2986" s="3" t="s">
        <v>273</v>
      </c>
      <c r="P2986" s="3" t="s">
        <v>79</v>
      </c>
      <c r="Q2986" s="3" t="s">
        <v>116</v>
      </c>
      <c r="R2986" s="3" t="s">
        <v>116</v>
      </c>
      <c r="S2986" s="3"/>
      <c r="T2986" s="2">
        <v>2072</v>
      </c>
      <c r="U2986" s="3" t="s">
        <v>95</v>
      </c>
      <c r="V2986" s="3"/>
      <c r="W2986" s="3" t="s">
        <v>39</v>
      </c>
      <c r="X2986" s="3" t="s">
        <v>40</v>
      </c>
      <c r="Y2986" s="3"/>
      <c r="Z2986" s="3">
        <v>5460</v>
      </c>
      <c r="AA2986" s="3" t="s">
        <v>316</v>
      </c>
    </row>
    <row r="2987" spans="1:27" x14ac:dyDescent="0.2">
      <c r="A2987" s="5">
        <v>5875</v>
      </c>
      <c r="B2987">
        <v>44371</v>
      </c>
      <c r="C2987" s="3"/>
      <c r="D2987" s="3" t="s">
        <v>5134</v>
      </c>
      <c r="E2987" s="3" t="s">
        <v>78</v>
      </c>
      <c r="F2987" s="3" t="s">
        <v>273</v>
      </c>
      <c r="G2987" s="3" t="s">
        <v>100</v>
      </c>
      <c r="H2987" s="3" t="s">
        <v>32</v>
      </c>
      <c r="I2987" s="3" t="s">
        <v>100</v>
      </c>
      <c r="J2987" s="3" t="s">
        <v>48</v>
      </c>
      <c r="K2987" s="3" t="s">
        <v>101</v>
      </c>
      <c r="L2987" s="3" t="s">
        <v>95</v>
      </c>
      <c r="M2987" t="b">
        <v>1</v>
      </c>
      <c r="N2987" s="3" t="s">
        <v>84</v>
      </c>
      <c r="O2987" s="3" t="s">
        <v>273</v>
      </c>
      <c r="P2987" s="3" t="s">
        <v>79</v>
      </c>
      <c r="Q2987" s="3" t="s">
        <v>116</v>
      </c>
      <c r="R2987" s="3" t="s">
        <v>116</v>
      </c>
      <c r="S2987" s="3"/>
      <c r="T2987" s="2">
        <v>2072</v>
      </c>
      <c r="U2987" s="3" t="s">
        <v>95</v>
      </c>
      <c r="V2987" s="3"/>
      <c r="W2987" s="3" t="s">
        <v>39</v>
      </c>
      <c r="X2987" s="3" t="s">
        <v>40</v>
      </c>
      <c r="Y2987" s="3"/>
      <c r="Z2987" s="3">
        <v>5460</v>
      </c>
      <c r="AA2987" s="3" t="s">
        <v>316</v>
      </c>
    </row>
    <row r="2988" spans="1:27" x14ac:dyDescent="0.2">
      <c r="A2988" s="5">
        <v>5876</v>
      </c>
      <c r="B2988">
        <v>44379</v>
      </c>
      <c r="C2988" s="3"/>
      <c r="D2988" s="3" t="s">
        <v>5135</v>
      </c>
      <c r="E2988" s="3" t="s">
        <v>78</v>
      </c>
      <c r="F2988" s="3" t="s">
        <v>273</v>
      </c>
      <c r="G2988" s="3" t="s">
        <v>100</v>
      </c>
      <c r="H2988" s="3" t="s">
        <v>32</v>
      </c>
      <c r="I2988" s="3" t="s">
        <v>100</v>
      </c>
      <c r="J2988" s="3" t="s">
        <v>48</v>
      </c>
      <c r="K2988" s="3" t="s">
        <v>101</v>
      </c>
      <c r="L2988" s="3" t="s">
        <v>95</v>
      </c>
      <c r="M2988" t="b">
        <v>1</v>
      </c>
      <c r="N2988" s="3" t="s">
        <v>84</v>
      </c>
      <c r="O2988" s="3" t="s">
        <v>273</v>
      </c>
      <c r="P2988" s="3" t="s">
        <v>79</v>
      </c>
      <c r="Q2988" s="3" t="s">
        <v>116</v>
      </c>
      <c r="R2988" s="3" t="s">
        <v>116</v>
      </c>
      <c r="S2988" s="3"/>
      <c r="T2988" s="2">
        <v>4024</v>
      </c>
      <c r="U2988" s="3" t="s">
        <v>95</v>
      </c>
      <c r="V2988" s="3"/>
      <c r="W2988" s="3" t="s">
        <v>39</v>
      </c>
      <c r="X2988" s="3" t="s">
        <v>40</v>
      </c>
      <c r="Y2988" s="3"/>
      <c r="Z2988" s="3">
        <v>5460</v>
      </c>
      <c r="AA2988" s="3" t="s">
        <v>316</v>
      </c>
    </row>
    <row r="2989" spans="1:27" x14ac:dyDescent="0.2">
      <c r="A2989" s="5">
        <v>5879</v>
      </c>
      <c r="B2989">
        <v>44337</v>
      </c>
      <c r="C2989" s="3" t="s">
        <v>5136</v>
      </c>
      <c r="D2989" s="3" t="s">
        <v>5137</v>
      </c>
      <c r="E2989" s="3" t="s">
        <v>123</v>
      </c>
      <c r="F2989" s="3" t="s">
        <v>124</v>
      </c>
      <c r="G2989" s="3" t="s">
        <v>113</v>
      </c>
      <c r="H2989" s="3" t="s">
        <v>32</v>
      </c>
      <c r="I2989" s="3" t="s">
        <v>113</v>
      </c>
      <c r="J2989" s="3" t="s">
        <v>48</v>
      </c>
      <c r="K2989" s="3" t="s">
        <v>114</v>
      </c>
      <c r="L2989" s="3" t="s">
        <v>115</v>
      </c>
      <c r="M2989" t="b">
        <v>1</v>
      </c>
      <c r="N2989" s="3" t="s">
        <v>73</v>
      </c>
      <c r="O2989" s="3" t="s">
        <v>124</v>
      </c>
      <c r="P2989" s="3" t="s">
        <v>124</v>
      </c>
      <c r="Q2989" s="3" t="s">
        <v>36</v>
      </c>
      <c r="R2989" s="3" t="s">
        <v>74</v>
      </c>
      <c r="S2989" s="3"/>
      <c r="T2989" s="2">
        <v>3000</v>
      </c>
      <c r="U2989" s="3" t="s">
        <v>115</v>
      </c>
      <c r="V2989" s="3"/>
      <c r="W2989" s="3" t="s">
        <v>39</v>
      </c>
      <c r="X2989" s="3" t="s">
        <v>40</v>
      </c>
      <c r="Y2989" s="3"/>
      <c r="Z2989" s="3">
        <v>4224</v>
      </c>
      <c r="AA2989" s="3" t="s">
        <v>316</v>
      </c>
    </row>
    <row r="2990" spans="1:27" x14ac:dyDescent="0.2">
      <c r="A2990" s="5">
        <v>5881</v>
      </c>
      <c r="B2990">
        <v>44363</v>
      </c>
      <c r="C2990" s="3" t="s">
        <v>5138</v>
      </c>
      <c r="D2990" s="3" t="s">
        <v>5139</v>
      </c>
      <c r="E2990" s="3" t="s">
        <v>111</v>
      </c>
      <c r="F2990" s="3" t="s">
        <v>112</v>
      </c>
      <c r="G2990" s="3" t="s">
        <v>113</v>
      </c>
      <c r="H2990" s="3" t="s">
        <v>32</v>
      </c>
      <c r="I2990" s="3" t="s">
        <v>113</v>
      </c>
      <c r="J2990" s="3" t="s">
        <v>48</v>
      </c>
      <c r="K2990" s="3" t="s">
        <v>114</v>
      </c>
      <c r="L2990" s="3" t="s">
        <v>115</v>
      </c>
      <c r="M2990" t="b">
        <v>0</v>
      </c>
      <c r="N2990" s="3" t="s">
        <v>73</v>
      </c>
      <c r="O2990" s="3" t="s">
        <v>112</v>
      </c>
      <c r="P2990" s="3" t="s">
        <v>112</v>
      </c>
      <c r="Q2990" s="3" t="s">
        <v>116</v>
      </c>
      <c r="R2990" s="3" t="s">
        <v>116</v>
      </c>
      <c r="S2990" s="3"/>
      <c r="T2990" s="2">
        <v>3000</v>
      </c>
      <c r="U2990" s="3" t="s">
        <v>115</v>
      </c>
      <c r="V2990" s="3"/>
      <c r="W2990" s="3" t="s">
        <v>39</v>
      </c>
      <c r="X2990" s="3" t="s">
        <v>40</v>
      </c>
      <c r="Y2990" s="3"/>
      <c r="Z2990" s="3">
        <v>4793</v>
      </c>
      <c r="AA2990" s="3" t="s">
        <v>41</v>
      </c>
    </row>
    <row r="2991" spans="1:27" x14ac:dyDescent="0.2">
      <c r="A2991" s="5">
        <v>5883</v>
      </c>
      <c r="B2991">
        <v>44410</v>
      </c>
      <c r="C2991" s="3" t="s">
        <v>5140</v>
      </c>
      <c r="D2991" s="3" t="s">
        <v>5141</v>
      </c>
      <c r="E2991" s="3" t="s">
        <v>119</v>
      </c>
      <c r="F2991" s="3" t="s">
        <v>120</v>
      </c>
      <c r="G2991" s="3" t="s">
        <v>113</v>
      </c>
      <c r="H2991" s="3" t="s">
        <v>32</v>
      </c>
      <c r="I2991" s="3" t="s">
        <v>113</v>
      </c>
      <c r="J2991" s="3" t="s">
        <v>48</v>
      </c>
      <c r="K2991" s="3" t="s">
        <v>114</v>
      </c>
      <c r="L2991" s="3" t="s">
        <v>115</v>
      </c>
      <c r="M2991" t="b">
        <v>0</v>
      </c>
      <c r="N2991" s="3" t="s">
        <v>73</v>
      </c>
      <c r="O2991" s="3" t="s">
        <v>120</v>
      </c>
      <c r="P2991" s="3" t="s">
        <v>120</v>
      </c>
      <c r="Q2991" s="3" t="s">
        <v>36</v>
      </c>
      <c r="R2991" s="3" t="s">
        <v>74</v>
      </c>
      <c r="S2991" s="3"/>
      <c r="T2991" s="2">
        <v>3000</v>
      </c>
      <c r="U2991" s="3" t="s">
        <v>115</v>
      </c>
      <c r="V2991" s="3"/>
      <c r="W2991" s="3" t="s">
        <v>39</v>
      </c>
      <c r="X2991" s="3" t="s">
        <v>40</v>
      </c>
      <c r="Y2991" s="3"/>
      <c r="Z2991" s="3">
        <v>5107</v>
      </c>
      <c r="AA2991" s="3" t="s">
        <v>546</v>
      </c>
    </row>
    <row r="2992" spans="1:27" x14ac:dyDescent="0.2">
      <c r="A2992" s="5">
        <v>5884</v>
      </c>
      <c r="B2992">
        <v>44402</v>
      </c>
      <c r="C2992" s="3" t="s">
        <v>5142</v>
      </c>
      <c r="D2992" s="3" t="s">
        <v>5143</v>
      </c>
      <c r="E2992" s="3" t="s">
        <v>71</v>
      </c>
      <c r="F2992" s="3" t="s">
        <v>72</v>
      </c>
      <c r="G2992" s="3" t="s">
        <v>47</v>
      </c>
      <c r="H2992" s="3" t="s">
        <v>32</v>
      </c>
      <c r="I2992" s="3" t="s">
        <v>47</v>
      </c>
      <c r="J2992" s="3" t="s">
        <v>48</v>
      </c>
      <c r="K2992" s="3" t="s">
        <v>49</v>
      </c>
      <c r="L2992" s="3" t="s">
        <v>50</v>
      </c>
      <c r="M2992" t="b">
        <v>0</v>
      </c>
      <c r="N2992" s="3" t="s">
        <v>73</v>
      </c>
      <c r="O2992" s="3" t="s">
        <v>72</v>
      </c>
      <c r="P2992" s="3" t="s">
        <v>72</v>
      </c>
      <c r="Q2992" s="3" t="s">
        <v>36</v>
      </c>
      <c r="R2992" s="3" t="s">
        <v>74</v>
      </c>
      <c r="S2992" s="3"/>
      <c r="T2992" s="2">
        <v>2000</v>
      </c>
      <c r="U2992" s="3" t="s">
        <v>50</v>
      </c>
      <c r="V2992" s="3"/>
      <c r="W2992" s="3" t="s">
        <v>39</v>
      </c>
      <c r="X2992" s="3" t="s">
        <v>40</v>
      </c>
      <c r="Y2992" s="3"/>
      <c r="Z2992" s="3">
        <v>5581</v>
      </c>
      <c r="AA2992" s="3" t="s">
        <v>221</v>
      </c>
    </row>
    <row r="2993" spans="1:27" x14ac:dyDescent="0.2">
      <c r="A2993" s="5">
        <v>5891</v>
      </c>
      <c r="B2993">
        <v>44423</v>
      </c>
      <c r="C2993" s="3" t="s">
        <v>5144</v>
      </c>
      <c r="D2993" s="3" t="s">
        <v>5145</v>
      </c>
      <c r="E2993" s="3" t="s">
        <v>111</v>
      </c>
      <c r="F2993" s="3" t="s">
        <v>112</v>
      </c>
      <c r="G2993" s="3" t="s">
        <v>113</v>
      </c>
      <c r="H2993" s="3" t="s">
        <v>32</v>
      </c>
      <c r="I2993" s="3" t="s">
        <v>113</v>
      </c>
      <c r="J2993" s="3" t="s">
        <v>48</v>
      </c>
      <c r="K2993" s="3" t="s">
        <v>114</v>
      </c>
      <c r="L2993" s="3" t="s">
        <v>115</v>
      </c>
      <c r="M2993" t="b">
        <v>0</v>
      </c>
      <c r="N2993" s="3" t="s">
        <v>73</v>
      </c>
      <c r="O2993" s="3" t="s">
        <v>112</v>
      </c>
      <c r="P2993" s="3" t="s">
        <v>112</v>
      </c>
      <c r="Q2993" s="3" t="s">
        <v>116</v>
      </c>
      <c r="R2993" s="3" t="s">
        <v>116</v>
      </c>
      <c r="S2993" s="3"/>
      <c r="T2993" s="2">
        <v>3000</v>
      </c>
      <c r="U2993" s="3" t="s">
        <v>115</v>
      </c>
      <c r="V2993" s="3"/>
      <c r="W2993" s="3" t="s">
        <v>39</v>
      </c>
      <c r="X2993" s="3" t="s">
        <v>40</v>
      </c>
      <c r="Y2993" s="3"/>
      <c r="Z2993" s="3">
        <v>5651</v>
      </c>
      <c r="AA2993" s="3" t="s">
        <v>221</v>
      </c>
    </row>
    <row r="2994" spans="1:27" x14ac:dyDescent="0.2">
      <c r="A2994" s="5">
        <v>5893</v>
      </c>
      <c r="B2994">
        <v>44456</v>
      </c>
      <c r="C2994" s="3" t="s">
        <v>5146</v>
      </c>
      <c r="D2994" s="3" t="s">
        <v>5147</v>
      </c>
      <c r="E2994" s="3" t="s">
        <v>2832</v>
      </c>
      <c r="F2994" s="3" t="s">
        <v>3529</v>
      </c>
      <c r="G2994" s="3" t="s">
        <v>113</v>
      </c>
      <c r="H2994" s="3" t="s">
        <v>32</v>
      </c>
      <c r="I2994" s="3" t="s">
        <v>113</v>
      </c>
      <c r="J2994" s="3" t="s">
        <v>48</v>
      </c>
      <c r="K2994" s="3" t="s">
        <v>114</v>
      </c>
      <c r="L2994" s="3" t="s">
        <v>115</v>
      </c>
      <c r="M2994" t="b">
        <v>0</v>
      </c>
      <c r="N2994" s="3" t="s">
        <v>35</v>
      </c>
      <c r="O2994" s="3" t="s">
        <v>3529</v>
      </c>
      <c r="P2994" s="3" t="s">
        <v>2834</v>
      </c>
      <c r="Q2994" s="3" t="s">
        <v>36</v>
      </c>
      <c r="R2994" s="3" t="s">
        <v>37</v>
      </c>
      <c r="S2994" s="3"/>
      <c r="T2994" s="2">
        <v>3000</v>
      </c>
      <c r="U2994" s="3" t="s">
        <v>115</v>
      </c>
      <c r="V2994" s="3"/>
      <c r="W2994" s="3" t="s">
        <v>39</v>
      </c>
      <c r="X2994" s="3" t="s">
        <v>40</v>
      </c>
      <c r="Y2994" s="3"/>
      <c r="Z2994" s="3">
        <v>4606</v>
      </c>
      <c r="AA2994" s="3" t="s">
        <v>986</v>
      </c>
    </row>
    <row r="2995" spans="1:27" x14ac:dyDescent="0.2">
      <c r="A2995" s="5">
        <v>5894</v>
      </c>
      <c r="B2995">
        <v>44457</v>
      </c>
      <c r="C2995" s="3" t="s">
        <v>5148</v>
      </c>
      <c r="D2995" s="3" t="s">
        <v>5149</v>
      </c>
      <c r="E2995" s="3" t="s">
        <v>111</v>
      </c>
      <c r="F2995" s="3" t="s">
        <v>112</v>
      </c>
      <c r="G2995" s="3" t="s">
        <v>813</v>
      </c>
      <c r="H2995" s="3" t="s">
        <v>32</v>
      </c>
      <c r="I2995" s="3" t="s">
        <v>813</v>
      </c>
      <c r="J2995" s="3" t="s">
        <v>48</v>
      </c>
      <c r="K2995" s="3" t="s">
        <v>114</v>
      </c>
      <c r="L2995" s="3" t="s">
        <v>115</v>
      </c>
      <c r="M2995" t="b">
        <v>1</v>
      </c>
      <c r="N2995" s="3" t="s">
        <v>73</v>
      </c>
      <c r="O2995" s="3" t="s">
        <v>112</v>
      </c>
      <c r="P2995" s="3" t="s">
        <v>112</v>
      </c>
      <c r="Q2995" s="3" t="s">
        <v>116</v>
      </c>
      <c r="R2995" s="3" t="s">
        <v>116</v>
      </c>
      <c r="S2995" s="3"/>
      <c r="T2995" s="2">
        <v>3002</v>
      </c>
      <c r="U2995" s="3" t="s">
        <v>115</v>
      </c>
      <c r="V2995" s="3"/>
      <c r="W2995" s="3" t="s">
        <v>39</v>
      </c>
      <c r="X2995" s="3" t="s">
        <v>40</v>
      </c>
      <c r="Y2995" s="3"/>
      <c r="Z2995" s="3">
        <v>4793</v>
      </c>
      <c r="AA2995" s="3" t="s">
        <v>316</v>
      </c>
    </row>
    <row r="2996" spans="1:27" x14ac:dyDescent="0.2">
      <c r="A2996" s="5">
        <v>5895</v>
      </c>
      <c r="B2996">
        <v>44173</v>
      </c>
      <c r="C2996" s="3"/>
      <c r="D2996" s="3" t="s">
        <v>5150</v>
      </c>
      <c r="E2996" s="3" t="s">
        <v>78</v>
      </c>
      <c r="F2996" s="3" t="s">
        <v>79</v>
      </c>
      <c r="G2996" s="3" t="s">
        <v>274</v>
      </c>
      <c r="H2996" s="3" t="s">
        <v>32</v>
      </c>
      <c r="I2996" s="3" t="s">
        <v>274</v>
      </c>
      <c r="J2996" s="3" t="s">
        <v>81</v>
      </c>
      <c r="K2996" s="3" t="s">
        <v>275</v>
      </c>
      <c r="L2996" s="3" t="s">
        <v>95</v>
      </c>
      <c r="M2996" t="b">
        <v>1</v>
      </c>
      <c r="N2996" s="3" t="s">
        <v>84</v>
      </c>
      <c r="O2996" s="3" t="s">
        <v>79</v>
      </c>
      <c r="P2996" s="3" t="s">
        <v>79</v>
      </c>
      <c r="Q2996" s="3" t="s">
        <v>81</v>
      </c>
      <c r="R2996" s="3" t="s">
        <v>85</v>
      </c>
      <c r="S2996" s="3"/>
      <c r="T2996" s="2">
        <v>4128</v>
      </c>
      <c r="U2996" s="3" t="s">
        <v>95</v>
      </c>
      <c r="V2996" s="3"/>
      <c r="W2996" s="3" t="s">
        <v>39</v>
      </c>
      <c r="X2996" s="3" t="s">
        <v>40</v>
      </c>
      <c r="Y2996" s="3"/>
      <c r="Z2996" s="3"/>
      <c r="AA2996" s="3" t="s">
        <v>316</v>
      </c>
    </row>
    <row r="2997" spans="1:27" x14ac:dyDescent="0.2">
      <c r="A2997" s="5">
        <v>5896</v>
      </c>
      <c r="B2997">
        <v>44360</v>
      </c>
      <c r="C2997" s="3"/>
      <c r="D2997" s="3" t="s">
        <v>5151</v>
      </c>
      <c r="E2997" s="3" t="s">
        <v>78</v>
      </c>
      <c r="F2997" s="3" t="s">
        <v>2943</v>
      </c>
      <c r="G2997" s="3" t="s">
        <v>742</v>
      </c>
      <c r="H2997" s="3" t="s">
        <v>32</v>
      </c>
      <c r="I2997" s="3"/>
      <c r="J2997" s="3"/>
      <c r="K2997" s="3"/>
      <c r="L2997" s="3"/>
      <c r="M2997" t="b">
        <v>0</v>
      </c>
      <c r="N2997" s="3" t="s">
        <v>84</v>
      </c>
      <c r="O2997" s="3" t="s">
        <v>2943</v>
      </c>
      <c r="P2997" s="3" t="s">
        <v>2943</v>
      </c>
      <c r="Q2997" s="3" t="s">
        <v>116</v>
      </c>
      <c r="R2997" s="3" t="s">
        <v>116</v>
      </c>
      <c r="S2997" s="3"/>
      <c r="T2997" s="2">
        <v>4130</v>
      </c>
      <c r="U2997" s="3" t="s">
        <v>95</v>
      </c>
      <c r="V2997" s="3"/>
      <c r="W2997" s="3" t="s">
        <v>39</v>
      </c>
      <c r="X2997" s="3" t="s">
        <v>40</v>
      </c>
      <c r="Y2997" s="3"/>
      <c r="Z2997" s="3">
        <v>5425</v>
      </c>
      <c r="AA2997" s="3" t="s">
        <v>316</v>
      </c>
    </row>
    <row r="2998" spans="1:27" x14ac:dyDescent="0.2">
      <c r="A2998" s="5">
        <v>5897</v>
      </c>
      <c r="B2998">
        <v>44361</v>
      </c>
      <c r="C2998" s="3"/>
      <c r="D2998" s="3" t="s">
        <v>5152</v>
      </c>
      <c r="E2998" s="3" t="s">
        <v>78</v>
      </c>
      <c r="F2998" s="3" t="s">
        <v>273</v>
      </c>
      <c r="G2998" s="3" t="s">
        <v>742</v>
      </c>
      <c r="H2998" s="3" t="s">
        <v>32</v>
      </c>
      <c r="I2998" s="3"/>
      <c r="J2998" s="3"/>
      <c r="K2998" s="3"/>
      <c r="L2998" s="3"/>
      <c r="M2998" t="b">
        <v>1</v>
      </c>
      <c r="N2998" s="3" t="s">
        <v>84</v>
      </c>
      <c r="O2998" s="3" t="s">
        <v>273</v>
      </c>
      <c r="P2998" s="3" t="s">
        <v>79</v>
      </c>
      <c r="Q2998" s="3" t="s">
        <v>116</v>
      </c>
      <c r="R2998" s="3" t="s">
        <v>116</v>
      </c>
      <c r="S2998" s="3"/>
      <c r="T2998" s="2">
        <v>4130</v>
      </c>
      <c r="U2998" s="3" t="s">
        <v>95</v>
      </c>
      <c r="V2998" s="3"/>
      <c r="W2998" s="3" t="s">
        <v>39</v>
      </c>
      <c r="X2998" s="3" t="s">
        <v>40</v>
      </c>
      <c r="Y2998" s="3"/>
      <c r="Z2998" s="3">
        <v>5425</v>
      </c>
      <c r="AA2998" s="3" t="s">
        <v>316</v>
      </c>
    </row>
    <row r="2999" spans="1:27" x14ac:dyDescent="0.2">
      <c r="A2999" s="5">
        <v>5898</v>
      </c>
      <c r="B2999">
        <v>44362</v>
      </c>
      <c r="C2999" s="3"/>
      <c r="D2999" s="3" t="s">
        <v>5153</v>
      </c>
      <c r="E2999" s="3" t="s">
        <v>78</v>
      </c>
      <c r="F2999" s="3" t="s">
        <v>2943</v>
      </c>
      <c r="G2999" s="3" t="s">
        <v>742</v>
      </c>
      <c r="H2999" s="3" t="s">
        <v>32</v>
      </c>
      <c r="I2999" s="3"/>
      <c r="J2999" s="3"/>
      <c r="K2999" s="3"/>
      <c r="L2999" s="3"/>
      <c r="M2999" t="b">
        <v>0</v>
      </c>
      <c r="N2999" s="3" t="s">
        <v>84</v>
      </c>
      <c r="O2999" s="3" t="s">
        <v>2943</v>
      </c>
      <c r="P2999" s="3" t="s">
        <v>2943</v>
      </c>
      <c r="Q2999" s="3" t="s">
        <v>116</v>
      </c>
      <c r="R2999" s="3" t="s">
        <v>116</v>
      </c>
      <c r="S2999" s="3"/>
      <c r="T2999" s="2">
        <v>4130</v>
      </c>
      <c r="U2999" s="3" t="s">
        <v>95</v>
      </c>
      <c r="V2999" s="3"/>
      <c r="W2999" s="3" t="s">
        <v>39</v>
      </c>
      <c r="X2999" s="3" t="s">
        <v>40</v>
      </c>
      <c r="Y2999" s="3"/>
      <c r="Z2999" s="3">
        <v>5419</v>
      </c>
      <c r="AA2999" s="3" t="s">
        <v>316</v>
      </c>
    </row>
    <row r="3000" spans="1:27" x14ac:dyDescent="0.2">
      <c r="A3000" s="5">
        <v>5899</v>
      </c>
      <c r="B3000">
        <v>44383</v>
      </c>
      <c r="C3000" s="3"/>
      <c r="D3000" s="3" t="s">
        <v>5154</v>
      </c>
      <c r="E3000" s="3" t="s">
        <v>174</v>
      </c>
      <c r="F3000" s="3" t="s">
        <v>881</v>
      </c>
      <c r="G3000" s="3" t="s">
        <v>80</v>
      </c>
      <c r="H3000" s="3" t="s">
        <v>32</v>
      </c>
      <c r="I3000" s="3" t="s">
        <v>80</v>
      </c>
      <c r="J3000" s="3" t="s">
        <v>81</v>
      </c>
      <c r="K3000" s="3" t="s">
        <v>82</v>
      </c>
      <c r="L3000" s="3" t="s">
        <v>83</v>
      </c>
      <c r="M3000" t="b">
        <v>1</v>
      </c>
      <c r="N3000" s="3" t="s">
        <v>84</v>
      </c>
      <c r="O3000" s="3" t="s">
        <v>881</v>
      </c>
      <c r="P3000" s="3" t="s">
        <v>881</v>
      </c>
      <c r="Q3000" s="3" t="s">
        <v>81</v>
      </c>
      <c r="R3000" s="3" t="s">
        <v>882</v>
      </c>
      <c r="S3000" s="3"/>
      <c r="T3000" s="2">
        <v>6102</v>
      </c>
      <c r="U3000" s="3" t="s">
        <v>83</v>
      </c>
      <c r="V3000" s="3"/>
      <c r="W3000" s="3" t="s">
        <v>39</v>
      </c>
      <c r="X3000" s="3" t="s">
        <v>40</v>
      </c>
      <c r="Y3000" s="3"/>
      <c r="Z3000" s="3">
        <v>5465</v>
      </c>
      <c r="AA3000" s="3" t="s">
        <v>316</v>
      </c>
    </row>
    <row r="3001" spans="1:27" x14ac:dyDescent="0.2">
      <c r="A3001" s="5">
        <v>5904</v>
      </c>
      <c r="B3001">
        <v>44241</v>
      </c>
      <c r="C3001" s="3" t="s">
        <v>5155</v>
      </c>
      <c r="D3001" s="3" t="s">
        <v>5156</v>
      </c>
      <c r="E3001" s="3" t="s">
        <v>1804</v>
      </c>
      <c r="F3001" s="3" t="s">
        <v>4443</v>
      </c>
      <c r="G3001" s="3" t="s">
        <v>1804</v>
      </c>
      <c r="H3001" s="3" t="s">
        <v>1806</v>
      </c>
      <c r="I3001" s="3" t="s">
        <v>1804</v>
      </c>
      <c r="J3001" s="3" t="s">
        <v>31</v>
      </c>
      <c r="K3001" s="3" t="s">
        <v>1807</v>
      </c>
      <c r="L3001" s="3" t="s">
        <v>31</v>
      </c>
      <c r="M3001" t="b">
        <v>0</v>
      </c>
      <c r="N3001" s="3" t="s">
        <v>35</v>
      </c>
      <c r="O3001" s="3" t="s">
        <v>4443</v>
      </c>
      <c r="P3001" s="3" t="s">
        <v>4444</v>
      </c>
      <c r="Q3001" s="3" t="s">
        <v>4443</v>
      </c>
      <c r="R3001" s="3" t="s">
        <v>4443</v>
      </c>
      <c r="S3001" s="3" t="s">
        <v>4445</v>
      </c>
      <c r="T3001" s="2">
        <v>2072</v>
      </c>
      <c r="U3001" s="3" t="s">
        <v>1769</v>
      </c>
      <c r="V3001" s="3" t="s">
        <v>1815</v>
      </c>
      <c r="W3001" s="3" t="s">
        <v>39</v>
      </c>
      <c r="X3001" s="3" t="s">
        <v>40</v>
      </c>
      <c r="Y3001" s="3" t="s">
        <v>2707</v>
      </c>
      <c r="Z3001" s="3"/>
      <c r="AA3001" s="3" t="s">
        <v>1784</v>
      </c>
    </row>
    <row r="3002" spans="1:27" x14ac:dyDescent="0.2">
      <c r="A3002" s="5">
        <v>5905</v>
      </c>
      <c r="B3002">
        <v>44502</v>
      </c>
      <c r="C3002" s="3" t="s">
        <v>5157</v>
      </c>
      <c r="D3002" s="3" t="s">
        <v>5158</v>
      </c>
      <c r="E3002" s="3" t="s">
        <v>29</v>
      </c>
      <c r="F3002" s="3" t="s">
        <v>53</v>
      </c>
      <c r="G3002" s="3" t="s">
        <v>113</v>
      </c>
      <c r="H3002" s="3" t="s">
        <v>32</v>
      </c>
      <c r="I3002" s="3"/>
      <c r="J3002" s="3"/>
      <c r="K3002" s="3"/>
      <c r="L3002" s="3"/>
      <c r="M3002" t="b">
        <v>1</v>
      </c>
      <c r="N3002" s="3" t="s">
        <v>35</v>
      </c>
      <c r="O3002" s="3" t="s">
        <v>53</v>
      </c>
      <c r="P3002" s="3" t="s">
        <v>53</v>
      </c>
      <c r="Q3002" s="3" t="s">
        <v>36</v>
      </c>
      <c r="R3002" s="3" t="s">
        <v>54</v>
      </c>
      <c r="S3002" s="3"/>
      <c r="T3002" s="2">
        <v>3000</v>
      </c>
      <c r="U3002" s="3" t="s">
        <v>115</v>
      </c>
      <c r="V3002" s="3"/>
      <c r="W3002" s="3" t="s">
        <v>39</v>
      </c>
      <c r="X3002" s="3" t="s">
        <v>40</v>
      </c>
      <c r="Y3002" s="3"/>
      <c r="Z3002" s="3">
        <v>5693</v>
      </c>
      <c r="AA3002" s="3" t="s">
        <v>316</v>
      </c>
    </row>
    <row r="3003" spans="1:27" x14ac:dyDescent="0.2">
      <c r="A3003" s="5">
        <v>5906</v>
      </c>
      <c r="B3003">
        <v>44501</v>
      </c>
      <c r="C3003" s="3" t="s">
        <v>5159</v>
      </c>
      <c r="D3003" s="3" t="s">
        <v>5160</v>
      </c>
      <c r="E3003" s="3" t="s">
        <v>1762</v>
      </c>
      <c r="F3003" s="3" t="s">
        <v>1762</v>
      </c>
      <c r="G3003" s="3" t="s">
        <v>3429</v>
      </c>
      <c r="H3003" s="3" t="s">
        <v>3430</v>
      </c>
      <c r="I3003" s="3" t="s">
        <v>1762</v>
      </c>
      <c r="J3003" s="3" t="s">
        <v>31</v>
      </c>
      <c r="K3003" s="3" t="s">
        <v>1766</v>
      </c>
      <c r="L3003" s="3" t="s">
        <v>31</v>
      </c>
      <c r="M3003" t="b">
        <v>0</v>
      </c>
      <c r="N3003" s="3" t="s">
        <v>35</v>
      </c>
      <c r="O3003" s="3" t="s">
        <v>1762</v>
      </c>
      <c r="P3003" s="3" t="s">
        <v>1762</v>
      </c>
      <c r="Q3003" s="3" t="s">
        <v>1767</v>
      </c>
      <c r="R3003" s="3" t="s">
        <v>1768</v>
      </c>
      <c r="S3003" s="3" t="s">
        <v>5161</v>
      </c>
      <c r="T3003" s="2">
        <v>2072</v>
      </c>
      <c r="U3003" s="3" t="s">
        <v>1769</v>
      </c>
      <c r="V3003" s="3" t="s">
        <v>3432</v>
      </c>
      <c r="W3003" s="3" t="s">
        <v>39</v>
      </c>
      <c r="X3003" s="3" t="s">
        <v>40</v>
      </c>
      <c r="Y3003" s="3" t="s">
        <v>2455</v>
      </c>
      <c r="Z3003" s="3"/>
      <c r="AA3003" s="3" t="s">
        <v>1712</v>
      </c>
    </row>
    <row r="3004" spans="1:27" x14ac:dyDescent="0.2">
      <c r="A3004" s="5">
        <v>5907</v>
      </c>
      <c r="B3004">
        <v>44291</v>
      </c>
      <c r="C3004" s="3" t="s">
        <v>5162</v>
      </c>
      <c r="D3004" s="3" t="s">
        <v>5163</v>
      </c>
      <c r="E3004" s="3" t="s">
        <v>941</v>
      </c>
      <c r="F3004" s="3" t="s">
        <v>2551</v>
      </c>
      <c r="G3004" s="3" t="s">
        <v>113</v>
      </c>
      <c r="H3004" s="3" t="s">
        <v>256</v>
      </c>
      <c r="I3004" s="3" t="s">
        <v>113</v>
      </c>
      <c r="J3004" s="3" t="s">
        <v>48</v>
      </c>
      <c r="K3004" s="3" t="s">
        <v>114</v>
      </c>
      <c r="L3004" s="3" t="s">
        <v>115</v>
      </c>
      <c r="M3004" t="b">
        <v>0</v>
      </c>
      <c r="N3004" s="3" t="s">
        <v>73</v>
      </c>
      <c r="O3004" s="3" t="s">
        <v>2551</v>
      </c>
      <c r="P3004" s="3" t="s">
        <v>2551</v>
      </c>
      <c r="Q3004" s="3" t="s">
        <v>36</v>
      </c>
      <c r="R3004" s="3" t="s">
        <v>74</v>
      </c>
      <c r="S3004" s="3" t="s">
        <v>348</v>
      </c>
      <c r="T3004" s="2">
        <v>3003</v>
      </c>
      <c r="U3004" s="3" t="s">
        <v>115</v>
      </c>
      <c r="V3004" s="3"/>
      <c r="W3004" s="3" t="s">
        <v>39</v>
      </c>
      <c r="X3004" s="3" t="s">
        <v>40</v>
      </c>
      <c r="Y3004" s="3"/>
      <c r="Z3004" s="3"/>
      <c r="AA3004" s="3" t="s">
        <v>986</v>
      </c>
    </row>
    <row r="3005" spans="1:27" x14ac:dyDescent="0.2">
      <c r="A3005" s="5">
        <v>5908</v>
      </c>
      <c r="B3005">
        <v>44140</v>
      </c>
      <c r="C3005" s="3" t="s">
        <v>5164</v>
      </c>
      <c r="D3005" s="3" t="s">
        <v>5165</v>
      </c>
      <c r="E3005" s="3" t="s">
        <v>941</v>
      </c>
      <c r="F3005" s="3" t="s">
        <v>2551</v>
      </c>
      <c r="G3005" s="3" t="s">
        <v>113</v>
      </c>
      <c r="H3005" s="3" t="s">
        <v>256</v>
      </c>
      <c r="I3005" s="3" t="s">
        <v>113</v>
      </c>
      <c r="J3005" s="3" t="s">
        <v>48</v>
      </c>
      <c r="K3005" s="3" t="s">
        <v>114</v>
      </c>
      <c r="L3005" s="3" t="s">
        <v>115</v>
      </c>
      <c r="M3005" t="b">
        <v>0</v>
      </c>
      <c r="N3005" s="3" t="s">
        <v>73</v>
      </c>
      <c r="O3005" s="3" t="s">
        <v>2551</v>
      </c>
      <c r="P3005" s="3" t="s">
        <v>2551</v>
      </c>
      <c r="Q3005" s="3" t="s">
        <v>36</v>
      </c>
      <c r="R3005" s="3" t="s">
        <v>74</v>
      </c>
      <c r="S3005" s="3"/>
      <c r="T3005" s="2">
        <v>3003</v>
      </c>
      <c r="U3005" s="3" t="s">
        <v>115</v>
      </c>
      <c r="V3005" s="3"/>
      <c r="W3005" s="3" t="s">
        <v>39</v>
      </c>
      <c r="X3005" s="3" t="s">
        <v>40</v>
      </c>
      <c r="Y3005" s="3"/>
      <c r="Z3005" s="3"/>
      <c r="AA3005" s="3" t="s">
        <v>986</v>
      </c>
    </row>
    <row r="3006" spans="1:27" x14ac:dyDescent="0.2">
      <c r="A3006" s="5">
        <v>5909</v>
      </c>
      <c r="B3006">
        <v>44294</v>
      </c>
      <c r="C3006" s="3" t="s">
        <v>5166</v>
      </c>
      <c r="D3006" s="3" t="s">
        <v>5167</v>
      </c>
      <c r="E3006" s="3" t="s">
        <v>941</v>
      </c>
      <c r="F3006" s="3" t="s">
        <v>2551</v>
      </c>
      <c r="G3006" s="3" t="s">
        <v>113</v>
      </c>
      <c r="H3006" s="3" t="s">
        <v>256</v>
      </c>
      <c r="I3006" s="3" t="s">
        <v>113</v>
      </c>
      <c r="J3006" s="3" t="s">
        <v>48</v>
      </c>
      <c r="K3006" s="3" t="s">
        <v>114</v>
      </c>
      <c r="L3006" s="3" t="s">
        <v>115</v>
      </c>
      <c r="M3006" t="b">
        <v>0</v>
      </c>
      <c r="N3006" s="3" t="s">
        <v>73</v>
      </c>
      <c r="O3006" s="3" t="s">
        <v>2551</v>
      </c>
      <c r="P3006" s="3" t="s">
        <v>2551</v>
      </c>
      <c r="Q3006" s="3" t="s">
        <v>36</v>
      </c>
      <c r="R3006" s="3" t="s">
        <v>74</v>
      </c>
      <c r="S3006" s="3"/>
      <c r="T3006" s="2">
        <v>3003</v>
      </c>
      <c r="U3006" s="3" t="s">
        <v>115</v>
      </c>
      <c r="V3006" s="3"/>
      <c r="W3006" s="3" t="s">
        <v>39</v>
      </c>
      <c r="X3006" s="3" t="s">
        <v>40</v>
      </c>
      <c r="Y3006" s="3"/>
      <c r="Z3006" s="3"/>
      <c r="AA3006" s="3" t="s">
        <v>986</v>
      </c>
    </row>
    <row r="3007" spans="1:27" x14ac:dyDescent="0.2">
      <c r="A3007" s="5">
        <v>5916</v>
      </c>
      <c r="B3007">
        <v>44320</v>
      </c>
      <c r="C3007" s="3"/>
      <c r="D3007" s="3" t="s">
        <v>5168</v>
      </c>
      <c r="E3007" s="3" t="s">
        <v>941</v>
      </c>
      <c r="F3007" s="3" t="s">
        <v>2551</v>
      </c>
      <c r="G3007" s="3" t="s">
        <v>113</v>
      </c>
      <c r="H3007" s="3" t="s">
        <v>256</v>
      </c>
      <c r="I3007" s="3"/>
      <c r="J3007" s="3"/>
      <c r="K3007" s="3"/>
      <c r="L3007" s="3"/>
      <c r="M3007" t="b">
        <v>0</v>
      </c>
      <c r="N3007" s="3" t="s">
        <v>73</v>
      </c>
      <c r="O3007" s="3" t="s">
        <v>2551</v>
      </c>
      <c r="P3007" s="3" t="s">
        <v>2551</v>
      </c>
      <c r="Q3007" s="3" t="s">
        <v>36</v>
      </c>
      <c r="R3007" s="3" t="s">
        <v>74</v>
      </c>
      <c r="S3007" s="3"/>
      <c r="T3007" s="2">
        <v>3003</v>
      </c>
      <c r="U3007" s="3" t="s">
        <v>115</v>
      </c>
      <c r="V3007" s="3"/>
      <c r="W3007" s="3" t="s">
        <v>39</v>
      </c>
      <c r="X3007" s="3" t="s">
        <v>40</v>
      </c>
      <c r="Y3007" s="3"/>
      <c r="Z3007" s="3"/>
      <c r="AA3007" s="3" t="s">
        <v>986</v>
      </c>
    </row>
    <row r="3008" spans="1:27" x14ac:dyDescent="0.2">
      <c r="A3008" s="5">
        <v>5917</v>
      </c>
      <c r="B3008">
        <v>44344</v>
      </c>
      <c r="C3008" s="3"/>
      <c r="D3008" s="3" t="s">
        <v>5169</v>
      </c>
      <c r="E3008" s="3" t="s">
        <v>941</v>
      </c>
      <c r="F3008" s="3" t="s">
        <v>2551</v>
      </c>
      <c r="G3008" s="3" t="s">
        <v>113</v>
      </c>
      <c r="H3008" s="3" t="s">
        <v>256</v>
      </c>
      <c r="I3008" s="3"/>
      <c r="J3008" s="3"/>
      <c r="K3008" s="3"/>
      <c r="L3008" s="3"/>
      <c r="M3008" t="b">
        <v>0</v>
      </c>
      <c r="N3008" s="3" t="s">
        <v>73</v>
      </c>
      <c r="O3008" s="3" t="s">
        <v>2551</v>
      </c>
      <c r="P3008" s="3" t="s">
        <v>2551</v>
      </c>
      <c r="Q3008" s="3" t="s">
        <v>36</v>
      </c>
      <c r="R3008" s="3" t="s">
        <v>74</v>
      </c>
      <c r="S3008" s="3"/>
      <c r="T3008" s="2">
        <v>3003</v>
      </c>
      <c r="U3008" s="3" t="s">
        <v>115</v>
      </c>
      <c r="V3008" s="3"/>
      <c r="W3008" s="3" t="s">
        <v>39</v>
      </c>
      <c r="X3008" s="3" t="s">
        <v>40</v>
      </c>
      <c r="Y3008" s="3"/>
      <c r="Z3008" s="3"/>
      <c r="AA3008" s="3" t="s">
        <v>986</v>
      </c>
    </row>
    <row r="3009" spans="1:27" x14ac:dyDescent="0.2">
      <c r="A3009" s="5">
        <v>5920</v>
      </c>
      <c r="B3009">
        <v>44506</v>
      </c>
      <c r="C3009" s="3"/>
      <c r="D3009" s="3" t="s">
        <v>5170</v>
      </c>
      <c r="E3009" s="3" t="s">
        <v>2832</v>
      </c>
      <c r="F3009" s="3" t="s">
        <v>3529</v>
      </c>
      <c r="G3009" s="3" t="s">
        <v>224</v>
      </c>
      <c r="H3009" s="3" t="s">
        <v>32</v>
      </c>
      <c r="I3009" s="3" t="s">
        <v>224</v>
      </c>
      <c r="J3009" s="3" t="s">
        <v>48</v>
      </c>
      <c r="K3009" s="3" t="s">
        <v>225</v>
      </c>
      <c r="L3009" s="3" t="s">
        <v>95</v>
      </c>
      <c r="M3009" t="b">
        <v>0</v>
      </c>
      <c r="N3009" s="3" t="s">
        <v>35</v>
      </c>
      <c r="O3009" s="3" t="s">
        <v>3529</v>
      </c>
      <c r="P3009" s="3" t="s">
        <v>2834</v>
      </c>
      <c r="Q3009" s="3" t="s">
        <v>36</v>
      </c>
      <c r="R3009" s="3" t="s">
        <v>37</v>
      </c>
      <c r="S3009" s="3" t="s">
        <v>348</v>
      </c>
      <c r="T3009" s="2">
        <v>4001</v>
      </c>
      <c r="U3009" s="3" t="s">
        <v>95</v>
      </c>
      <c r="V3009" s="3"/>
      <c r="W3009" s="3" t="s">
        <v>39</v>
      </c>
      <c r="X3009" s="3" t="s">
        <v>40</v>
      </c>
      <c r="Y3009" s="3" t="s">
        <v>1942</v>
      </c>
      <c r="Z3009" s="3">
        <v>5696</v>
      </c>
      <c r="AA3009" s="3" t="s">
        <v>986</v>
      </c>
    </row>
    <row r="3010" spans="1:27" x14ac:dyDescent="0.2">
      <c r="A3010" s="5">
        <v>5921</v>
      </c>
      <c r="B3010">
        <v>44225</v>
      </c>
      <c r="C3010" s="3"/>
      <c r="D3010" s="3" t="s">
        <v>5171</v>
      </c>
      <c r="E3010" s="3" t="s">
        <v>123</v>
      </c>
      <c r="F3010" s="3" t="s">
        <v>136</v>
      </c>
      <c r="G3010" s="3" t="s">
        <v>83</v>
      </c>
      <c r="H3010" s="3" t="s">
        <v>256</v>
      </c>
      <c r="I3010" s="3" t="s">
        <v>83</v>
      </c>
      <c r="J3010" s="3" t="s">
        <v>48</v>
      </c>
      <c r="K3010" s="3" t="s">
        <v>237</v>
      </c>
      <c r="L3010" s="3" t="s">
        <v>83</v>
      </c>
      <c r="M3010" t="b">
        <v>1</v>
      </c>
      <c r="N3010" s="3" t="s">
        <v>139</v>
      </c>
      <c r="O3010" s="3" t="s">
        <v>136</v>
      </c>
      <c r="P3010" s="3" t="s">
        <v>140</v>
      </c>
      <c r="Q3010" s="3" t="s">
        <v>36</v>
      </c>
      <c r="R3010" s="3" t="s">
        <v>74</v>
      </c>
      <c r="S3010" s="3"/>
      <c r="T3010" s="2">
        <v>6024</v>
      </c>
      <c r="U3010" s="3" t="s">
        <v>83</v>
      </c>
      <c r="V3010" s="3"/>
      <c r="W3010" s="3" t="s">
        <v>39</v>
      </c>
      <c r="X3010" s="3" t="s">
        <v>40</v>
      </c>
      <c r="Y3010" s="3"/>
      <c r="Z3010" s="3"/>
      <c r="AA3010" s="3" t="s">
        <v>2835</v>
      </c>
    </row>
    <row r="3011" spans="1:27" x14ac:dyDescent="0.2">
      <c r="A3011" s="5">
        <v>5922</v>
      </c>
      <c r="B3011">
        <v>44507</v>
      </c>
      <c r="C3011" s="3" t="s">
        <v>5172</v>
      </c>
      <c r="D3011" s="3" t="s">
        <v>5173</v>
      </c>
      <c r="E3011" s="3" t="s">
        <v>91</v>
      </c>
      <c r="F3011" s="3" t="s">
        <v>92</v>
      </c>
      <c r="G3011" s="3" t="s">
        <v>93</v>
      </c>
      <c r="H3011" s="3" t="s">
        <v>32</v>
      </c>
      <c r="I3011" s="3" t="s">
        <v>93</v>
      </c>
      <c r="J3011" s="3" t="s">
        <v>48</v>
      </c>
      <c r="K3011" s="3" t="s">
        <v>94</v>
      </c>
      <c r="L3011" s="3" t="s">
        <v>95</v>
      </c>
      <c r="M3011" t="b">
        <v>0</v>
      </c>
      <c r="N3011" s="3" t="s">
        <v>84</v>
      </c>
      <c r="O3011" s="3" t="s">
        <v>92</v>
      </c>
      <c r="P3011" s="3" t="s">
        <v>92</v>
      </c>
      <c r="Q3011" s="3" t="s">
        <v>36</v>
      </c>
      <c r="R3011" s="3" t="s">
        <v>74</v>
      </c>
      <c r="S3011" s="3"/>
      <c r="T3011" s="2">
        <v>4000</v>
      </c>
      <c r="U3011" s="3" t="s">
        <v>95</v>
      </c>
      <c r="V3011" s="3"/>
      <c r="W3011" s="3" t="s">
        <v>39</v>
      </c>
      <c r="X3011" s="3" t="s">
        <v>40</v>
      </c>
      <c r="Y3011" s="3"/>
      <c r="Z3011" s="3">
        <v>5219</v>
      </c>
      <c r="AA3011" s="3" t="s">
        <v>316</v>
      </c>
    </row>
    <row r="3012" spans="1:27" x14ac:dyDescent="0.2">
      <c r="A3012" s="5">
        <v>5925</v>
      </c>
      <c r="B3012">
        <v>44530</v>
      </c>
      <c r="C3012" s="3" t="s">
        <v>5174</v>
      </c>
      <c r="D3012" s="3" t="s">
        <v>5175</v>
      </c>
      <c r="E3012" s="3" t="s">
        <v>1158</v>
      </c>
      <c r="F3012" s="3" t="s">
        <v>1159</v>
      </c>
      <c r="G3012" s="3" t="s">
        <v>235</v>
      </c>
      <c r="H3012" s="3" t="s">
        <v>32</v>
      </c>
      <c r="I3012" s="3" t="s">
        <v>235</v>
      </c>
      <c r="J3012" s="3" t="s">
        <v>48</v>
      </c>
      <c r="K3012" s="3" t="s">
        <v>237</v>
      </c>
      <c r="L3012" s="3" t="s">
        <v>83</v>
      </c>
      <c r="M3012" t="b">
        <v>0</v>
      </c>
      <c r="N3012" s="3" t="s">
        <v>139</v>
      </c>
      <c r="O3012" s="3" t="s">
        <v>1159</v>
      </c>
      <c r="P3012" s="3" t="s">
        <v>1159</v>
      </c>
      <c r="Q3012" s="3" t="s">
        <v>36</v>
      </c>
      <c r="R3012" s="3" t="s">
        <v>74</v>
      </c>
      <c r="S3012" s="3"/>
      <c r="T3012" s="2">
        <v>6009</v>
      </c>
      <c r="U3012" s="3" t="s">
        <v>83</v>
      </c>
      <c r="V3012" s="3"/>
      <c r="W3012" s="3" t="s">
        <v>39</v>
      </c>
      <c r="X3012" s="3" t="s">
        <v>40</v>
      </c>
      <c r="Y3012" s="3"/>
      <c r="Z3012" s="3">
        <v>2160</v>
      </c>
      <c r="AA3012" s="3" t="s">
        <v>546</v>
      </c>
    </row>
    <row r="3013" spans="1:27" x14ac:dyDescent="0.2">
      <c r="A3013" s="5">
        <v>5926</v>
      </c>
      <c r="B3013">
        <v>44580</v>
      </c>
      <c r="C3013" s="3"/>
      <c r="D3013" s="3" t="s">
        <v>5176</v>
      </c>
      <c r="E3013" s="3" t="s">
        <v>57</v>
      </c>
      <c r="F3013" s="3" t="s">
        <v>58</v>
      </c>
      <c r="G3013" s="3" t="s">
        <v>57</v>
      </c>
      <c r="H3013" s="3" t="s">
        <v>60</v>
      </c>
      <c r="I3013" s="3" t="s">
        <v>57</v>
      </c>
      <c r="J3013" s="3" t="s">
        <v>31</v>
      </c>
      <c r="K3013" s="3" t="s">
        <v>34</v>
      </c>
      <c r="L3013" s="3" t="s">
        <v>31</v>
      </c>
      <c r="M3013" t="b">
        <v>1</v>
      </c>
      <c r="N3013" s="3" t="s">
        <v>35</v>
      </c>
      <c r="O3013" s="3" t="s">
        <v>58</v>
      </c>
      <c r="P3013" s="3" t="s">
        <v>61</v>
      </c>
      <c r="Q3013" s="3" t="s">
        <v>62</v>
      </c>
      <c r="R3013" s="3" t="s">
        <v>63</v>
      </c>
      <c r="S3013" s="3" t="s">
        <v>3291</v>
      </c>
      <c r="T3013" s="2">
        <v>2072</v>
      </c>
      <c r="U3013" s="3" t="s">
        <v>31</v>
      </c>
      <c r="V3013" s="3" t="s">
        <v>1941</v>
      </c>
      <c r="W3013" s="3" t="s">
        <v>39</v>
      </c>
      <c r="X3013" s="3" t="s">
        <v>40</v>
      </c>
      <c r="Y3013" s="3" t="s">
        <v>1942</v>
      </c>
      <c r="Z3013" s="3"/>
      <c r="AA3013" s="3" t="s">
        <v>316</v>
      </c>
    </row>
    <row r="3014" spans="1:27" x14ac:dyDescent="0.2">
      <c r="A3014" s="5">
        <v>5928</v>
      </c>
      <c r="B3014">
        <v>44514</v>
      </c>
      <c r="C3014" s="3"/>
      <c r="D3014" s="3" t="s">
        <v>5177</v>
      </c>
      <c r="E3014" s="3" t="s">
        <v>147</v>
      </c>
      <c r="F3014" s="3" t="s">
        <v>234</v>
      </c>
      <c r="G3014" s="3" t="s">
        <v>137</v>
      </c>
      <c r="H3014" s="3" t="s">
        <v>32</v>
      </c>
      <c r="I3014" s="3"/>
      <c r="J3014" s="3"/>
      <c r="K3014" s="3"/>
      <c r="L3014" s="3"/>
      <c r="M3014" t="b">
        <v>0</v>
      </c>
      <c r="N3014" s="3" t="s">
        <v>139</v>
      </c>
      <c r="O3014" s="3" t="s">
        <v>234</v>
      </c>
      <c r="P3014" s="3" t="s">
        <v>234</v>
      </c>
      <c r="Q3014" s="3" t="s">
        <v>116</v>
      </c>
      <c r="R3014" s="3" t="s">
        <v>116</v>
      </c>
      <c r="S3014" s="3"/>
      <c r="T3014" s="2">
        <v>6019</v>
      </c>
      <c r="U3014" s="3" t="s">
        <v>83</v>
      </c>
      <c r="V3014" s="3"/>
      <c r="W3014" s="3" t="s">
        <v>39</v>
      </c>
      <c r="X3014" s="3" t="s">
        <v>40</v>
      </c>
      <c r="Y3014" s="3"/>
      <c r="Z3014" s="3">
        <v>5408</v>
      </c>
      <c r="AA3014" s="3" t="s">
        <v>1182</v>
      </c>
    </row>
    <row r="3015" spans="1:27" x14ac:dyDescent="0.2">
      <c r="A3015" s="5">
        <v>5929</v>
      </c>
      <c r="B3015">
        <v>44531</v>
      </c>
      <c r="C3015" s="3" t="s">
        <v>5178</v>
      </c>
      <c r="D3015" s="3" t="s">
        <v>5179</v>
      </c>
      <c r="E3015" s="3" t="s">
        <v>111</v>
      </c>
      <c r="F3015" s="3" t="s">
        <v>112</v>
      </c>
      <c r="G3015" s="3" t="s">
        <v>831</v>
      </c>
      <c r="H3015" s="3" t="s">
        <v>32</v>
      </c>
      <c r="I3015" s="3" t="s">
        <v>831</v>
      </c>
      <c r="J3015" s="3" t="s">
        <v>48</v>
      </c>
      <c r="K3015" s="3" t="s">
        <v>114</v>
      </c>
      <c r="L3015" s="3" t="s">
        <v>115</v>
      </c>
      <c r="M3015" t="b">
        <v>0</v>
      </c>
      <c r="N3015" s="3" t="s">
        <v>73</v>
      </c>
      <c r="O3015" s="3" t="s">
        <v>112</v>
      </c>
      <c r="P3015" s="3" t="s">
        <v>112</v>
      </c>
      <c r="Q3015" s="3" t="s">
        <v>116</v>
      </c>
      <c r="R3015" s="3" t="s">
        <v>116</v>
      </c>
      <c r="S3015" s="3" t="s">
        <v>348</v>
      </c>
      <c r="T3015" s="2">
        <v>5057</v>
      </c>
      <c r="U3015" s="3" t="s">
        <v>115</v>
      </c>
      <c r="V3015" s="3"/>
      <c r="W3015" s="3" t="s">
        <v>39</v>
      </c>
      <c r="X3015" s="3" t="s">
        <v>40</v>
      </c>
      <c r="Y3015" s="3"/>
      <c r="Z3015" s="3">
        <v>4808</v>
      </c>
      <c r="AA3015" s="3" t="s">
        <v>221</v>
      </c>
    </row>
    <row r="3016" spans="1:27" x14ac:dyDescent="0.2">
      <c r="A3016" s="5">
        <v>5930</v>
      </c>
      <c r="B3016">
        <v>44327</v>
      </c>
      <c r="C3016" s="3"/>
      <c r="D3016" s="3" t="s">
        <v>5180</v>
      </c>
      <c r="E3016" s="3" t="s">
        <v>192</v>
      </c>
      <c r="F3016" s="3" t="s">
        <v>193</v>
      </c>
      <c r="G3016" s="3" t="s">
        <v>3630</v>
      </c>
      <c r="H3016" s="3" t="s">
        <v>194</v>
      </c>
      <c r="I3016" s="3" t="s">
        <v>3630</v>
      </c>
      <c r="J3016" s="3" t="s">
        <v>31</v>
      </c>
      <c r="K3016" s="3" t="s">
        <v>330</v>
      </c>
      <c r="L3016" s="3" t="s">
        <v>31</v>
      </c>
      <c r="M3016" t="b">
        <v>0</v>
      </c>
      <c r="N3016" s="3" t="s">
        <v>35</v>
      </c>
      <c r="O3016" s="3" t="s">
        <v>193</v>
      </c>
      <c r="P3016" s="3" t="s">
        <v>193</v>
      </c>
      <c r="Q3016" s="3" t="s">
        <v>192</v>
      </c>
      <c r="R3016" s="3" t="s">
        <v>192</v>
      </c>
      <c r="S3016" s="3" t="s">
        <v>4607</v>
      </c>
      <c r="T3016" s="2">
        <v>2072</v>
      </c>
      <c r="U3016" s="3" t="s">
        <v>115</v>
      </c>
      <c r="V3016" s="3" t="s">
        <v>1802</v>
      </c>
      <c r="W3016" s="3" t="s">
        <v>39</v>
      </c>
      <c r="X3016" s="3" t="s">
        <v>40</v>
      </c>
      <c r="Y3016" s="3" t="s">
        <v>2455</v>
      </c>
      <c r="Z3016" s="3"/>
      <c r="AA3016" s="3" t="s">
        <v>41</v>
      </c>
    </row>
    <row r="3017" spans="1:27" x14ac:dyDescent="0.2">
      <c r="A3017" s="5">
        <v>5931</v>
      </c>
      <c r="B3017">
        <v>44597</v>
      </c>
      <c r="C3017" s="3" t="s">
        <v>5181</v>
      </c>
      <c r="D3017" s="3" t="s">
        <v>5182</v>
      </c>
      <c r="E3017" s="3" t="s">
        <v>1158</v>
      </c>
      <c r="F3017" s="3" t="s">
        <v>1159</v>
      </c>
      <c r="G3017" s="3" t="s">
        <v>235</v>
      </c>
      <c r="H3017" s="3" t="s">
        <v>32</v>
      </c>
      <c r="I3017" s="3" t="s">
        <v>235</v>
      </c>
      <c r="J3017" s="3" t="s">
        <v>48</v>
      </c>
      <c r="K3017" s="3" t="s">
        <v>237</v>
      </c>
      <c r="L3017" s="3" t="s">
        <v>83</v>
      </c>
      <c r="M3017" t="b">
        <v>0</v>
      </c>
      <c r="N3017" s="3" t="s">
        <v>139</v>
      </c>
      <c r="O3017" s="3" t="s">
        <v>1159</v>
      </c>
      <c r="P3017" s="3" t="s">
        <v>1159</v>
      </c>
      <c r="Q3017" s="3" t="s">
        <v>36</v>
      </c>
      <c r="R3017" s="3" t="s">
        <v>74</v>
      </c>
      <c r="S3017" s="3"/>
      <c r="T3017" s="2">
        <v>6009</v>
      </c>
      <c r="U3017" s="3" t="s">
        <v>83</v>
      </c>
      <c r="V3017" s="3"/>
      <c r="W3017" s="3" t="s">
        <v>39</v>
      </c>
      <c r="X3017" s="3" t="s">
        <v>40</v>
      </c>
      <c r="Y3017" s="3"/>
      <c r="Z3017" s="3">
        <v>2508</v>
      </c>
      <c r="AA3017" s="3" t="s">
        <v>546</v>
      </c>
    </row>
    <row r="3018" spans="1:27" x14ac:dyDescent="0.2">
      <c r="A3018" s="5">
        <v>5932</v>
      </c>
      <c r="B3018">
        <v>44601</v>
      </c>
      <c r="C3018" s="3" t="s">
        <v>5183</v>
      </c>
      <c r="D3018" s="3" t="s">
        <v>5184</v>
      </c>
      <c r="E3018" s="3" t="s">
        <v>119</v>
      </c>
      <c r="F3018" s="3" t="s">
        <v>120</v>
      </c>
      <c r="G3018" s="3" t="s">
        <v>113</v>
      </c>
      <c r="H3018" s="3" t="s">
        <v>32</v>
      </c>
      <c r="I3018" s="3" t="s">
        <v>113</v>
      </c>
      <c r="J3018" s="3" t="s">
        <v>48</v>
      </c>
      <c r="K3018" s="3" t="s">
        <v>114</v>
      </c>
      <c r="L3018" s="3" t="s">
        <v>115</v>
      </c>
      <c r="M3018" t="b">
        <v>0</v>
      </c>
      <c r="N3018" s="3" t="s">
        <v>73</v>
      </c>
      <c r="O3018" s="3" t="s">
        <v>120</v>
      </c>
      <c r="P3018" s="3" t="s">
        <v>120</v>
      </c>
      <c r="Q3018" s="3" t="s">
        <v>36</v>
      </c>
      <c r="R3018" s="3" t="s">
        <v>74</v>
      </c>
      <c r="S3018" s="3"/>
      <c r="T3018" s="2">
        <v>3000</v>
      </c>
      <c r="U3018" s="3" t="s">
        <v>115</v>
      </c>
      <c r="V3018" s="3"/>
      <c r="W3018" s="3" t="s">
        <v>39</v>
      </c>
      <c r="X3018" s="3" t="s">
        <v>40</v>
      </c>
      <c r="Y3018" s="3"/>
      <c r="Z3018" s="3">
        <v>4948</v>
      </c>
      <c r="AA3018" s="3" t="s">
        <v>546</v>
      </c>
    </row>
    <row r="3019" spans="1:27" x14ac:dyDescent="0.2">
      <c r="A3019" s="5">
        <v>5933</v>
      </c>
      <c r="C3019" s="3"/>
      <c r="D3019" s="3" t="s">
        <v>5185</v>
      </c>
      <c r="E3019" s="3" t="s">
        <v>71</v>
      </c>
      <c r="F3019" s="3" t="s">
        <v>72</v>
      </c>
      <c r="G3019" s="3" t="s">
        <v>47</v>
      </c>
      <c r="H3019" s="3" t="s">
        <v>32</v>
      </c>
      <c r="I3019" s="3" t="s">
        <v>47</v>
      </c>
      <c r="J3019" s="3" t="s">
        <v>48</v>
      </c>
      <c r="K3019" s="3" t="s">
        <v>49</v>
      </c>
      <c r="L3019" s="3" t="s">
        <v>50</v>
      </c>
      <c r="M3019" t="b">
        <v>1</v>
      </c>
      <c r="N3019" s="3" t="s">
        <v>73</v>
      </c>
      <c r="O3019" s="3" t="s">
        <v>72</v>
      </c>
      <c r="P3019" s="3" t="s">
        <v>72</v>
      </c>
      <c r="Q3019" s="3" t="s">
        <v>36</v>
      </c>
      <c r="R3019" s="3" t="s">
        <v>74</v>
      </c>
      <c r="S3019" s="3"/>
      <c r="T3019" s="2">
        <v>2000</v>
      </c>
      <c r="U3019" s="3" t="s">
        <v>50</v>
      </c>
      <c r="V3019" s="3"/>
      <c r="W3019" s="3" t="s">
        <v>39</v>
      </c>
      <c r="X3019" s="3" t="s">
        <v>40</v>
      </c>
      <c r="Y3019" s="3"/>
      <c r="Z3019" s="3">
        <v>5365</v>
      </c>
      <c r="AA3019" s="3" t="s">
        <v>986</v>
      </c>
    </row>
    <row r="3020" spans="1:27" x14ac:dyDescent="0.2">
      <c r="A3020" s="5">
        <v>5934</v>
      </c>
      <c r="B3020">
        <v>44562</v>
      </c>
      <c r="C3020" s="3"/>
      <c r="D3020" s="3" t="s">
        <v>5186</v>
      </c>
      <c r="E3020" s="3" t="s">
        <v>66</v>
      </c>
      <c r="F3020" s="3" t="s">
        <v>67</v>
      </c>
      <c r="G3020" s="3" t="s">
        <v>31</v>
      </c>
      <c r="H3020" s="3" t="s">
        <v>32</v>
      </c>
      <c r="I3020" s="3" t="s">
        <v>31</v>
      </c>
      <c r="J3020" s="3" t="s">
        <v>31</v>
      </c>
      <c r="K3020" s="3" t="s">
        <v>34</v>
      </c>
      <c r="L3020" s="3" t="s">
        <v>31</v>
      </c>
      <c r="M3020" t="b">
        <v>1</v>
      </c>
      <c r="N3020" s="3" t="s">
        <v>35</v>
      </c>
      <c r="O3020" s="3" t="s">
        <v>67</v>
      </c>
      <c r="P3020" s="3" t="s">
        <v>67</v>
      </c>
      <c r="Q3020" s="3" t="s">
        <v>68</v>
      </c>
      <c r="R3020" s="3" t="s">
        <v>69</v>
      </c>
      <c r="S3020" s="3"/>
      <c r="T3020" s="2">
        <v>2072</v>
      </c>
      <c r="U3020" s="3" t="s">
        <v>31</v>
      </c>
      <c r="V3020" s="3"/>
      <c r="W3020" s="3" t="s">
        <v>39</v>
      </c>
      <c r="X3020" s="3" t="s">
        <v>40</v>
      </c>
      <c r="Y3020" s="3"/>
      <c r="Z3020" s="3"/>
      <c r="AA3020" s="3" t="s">
        <v>316</v>
      </c>
    </row>
    <row r="3021" spans="1:27" x14ac:dyDescent="0.2">
      <c r="A3021" s="5">
        <v>5935</v>
      </c>
      <c r="C3021" s="3"/>
      <c r="D3021" s="3" t="s">
        <v>5187</v>
      </c>
      <c r="E3021" s="3" t="s">
        <v>66</v>
      </c>
      <c r="F3021" s="3" t="s">
        <v>67</v>
      </c>
      <c r="G3021" s="3" t="s">
        <v>274</v>
      </c>
      <c r="H3021" s="3" t="s">
        <v>32</v>
      </c>
      <c r="I3021" s="3" t="s">
        <v>274</v>
      </c>
      <c r="J3021" s="3" t="s">
        <v>81</v>
      </c>
      <c r="K3021" s="3" t="s">
        <v>275</v>
      </c>
      <c r="L3021" s="3" t="s">
        <v>95</v>
      </c>
      <c r="M3021" t="b">
        <v>0</v>
      </c>
      <c r="N3021" s="3" t="s">
        <v>35</v>
      </c>
      <c r="O3021" s="3" t="s">
        <v>67</v>
      </c>
      <c r="P3021" s="3" t="s">
        <v>67</v>
      </c>
      <c r="Q3021" s="3" t="s">
        <v>68</v>
      </c>
      <c r="R3021" s="3" t="s">
        <v>69</v>
      </c>
      <c r="S3021" s="3"/>
      <c r="T3021" s="2">
        <v>4128</v>
      </c>
      <c r="U3021" s="3" t="s">
        <v>95</v>
      </c>
      <c r="V3021" s="3"/>
      <c r="W3021" s="3" t="s">
        <v>39</v>
      </c>
      <c r="X3021" s="3" t="s">
        <v>40</v>
      </c>
      <c r="Y3021" s="3"/>
      <c r="Z3021" s="3">
        <v>5405</v>
      </c>
      <c r="AA3021" s="3" t="s">
        <v>316</v>
      </c>
    </row>
    <row r="3022" spans="1:27" x14ac:dyDescent="0.2">
      <c r="A3022" s="5">
        <v>5936</v>
      </c>
      <c r="B3022">
        <v>44536</v>
      </c>
      <c r="C3022" s="3"/>
      <c r="D3022" s="3" t="s">
        <v>5188</v>
      </c>
      <c r="E3022" s="3" t="s">
        <v>78</v>
      </c>
      <c r="F3022" s="3" t="s">
        <v>273</v>
      </c>
      <c r="G3022" s="3" t="s">
        <v>1663</v>
      </c>
      <c r="H3022" s="3" t="s">
        <v>32</v>
      </c>
      <c r="I3022" s="3" t="s">
        <v>1663</v>
      </c>
      <c r="J3022" s="3" t="s">
        <v>48</v>
      </c>
      <c r="K3022" s="3" t="s">
        <v>1664</v>
      </c>
      <c r="L3022" s="3" t="s">
        <v>95</v>
      </c>
      <c r="M3022" t="b">
        <v>1</v>
      </c>
      <c r="N3022" s="3" t="s">
        <v>84</v>
      </c>
      <c r="O3022" s="3" t="s">
        <v>273</v>
      </c>
      <c r="P3022" s="3" t="s">
        <v>79</v>
      </c>
      <c r="Q3022" s="3" t="s">
        <v>116</v>
      </c>
      <c r="R3022" s="3" t="s">
        <v>116</v>
      </c>
      <c r="S3022" s="3"/>
      <c r="T3022" s="2">
        <v>4123</v>
      </c>
      <c r="U3022" s="3" t="s">
        <v>95</v>
      </c>
      <c r="V3022" s="3"/>
      <c r="W3022" s="3" t="s">
        <v>39</v>
      </c>
      <c r="X3022" s="3" t="s">
        <v>40</v>
      </c>
      <c r="Y3022" s="3"/>
      <c r="Z3022" s="3"/>
      <c r="AA3022" s="3" t="s">
        <v>316</v>
      </c>
    </row>
    <row r="3023" spans="1:27" x14ac:dyDescent="0.2">
      <c r="A3023" s="5">
        <v>5937</v>
      </c>
      <c r="B3023">
        <v>44528</v>
      </c>
      <c r="C3023" s="3" t="s">
        <v>5189</v>
      </c>
      <c r="D3023" s="3" t="s">
        <v>5190</v>
      </c>
      <c r="E3023" s="3" t="s">
        <v>174</v>
      </c>
      <c r="F3023" s="3" t="s">
        <v>3731</v>
      </c>
      <c r="G3023" s="3" t="s">
        <v>31</v>
      </c>
      <c r="H3023" s="3" t="s">
        <v>32</v>
      </c>
      <c r="I3023" s="3" t="s">
        <v>5191</v>
      </c>
      <c r="J3023" s="3" t="s">
        <v>31</v>
      </c>
      <c r="K3023" s="3" t="s">
        <v>5192</v>
      </c>
      <c r="L3023" s="3" t="s">
        <v>115</v>
      </c>
      <c r="M3023" t="b">
        <v>0</v>
      </c>
      <c r="N3023" s="3" t="s">
        <v>84</v>
      </c>
      <c r="O3023" s="3" t="s">
        <v>3731</v>
      </c>
      <c r="P3023" s="3" t="s">
        <v>3731</v>
      </c>
      <c r="Q3023" s="3" t="s">
        <v>3732</v>
      </c>
      <c r="R3023" s="3" t="s">
        <v>3733</v>
      </c>
      <c r="S3023" s="3"/>
      <c r="T3023" s="2">
        <v>2072</v>
      </c>
      <c r="U3023" s="3" t="s">
        <v>31</v>
      </c>
      <c r="V3023" s="3"/>
      <c r="W3023" s="3" t="s">
        <v>39</v>
      </c>
      <c r="X3023" s="3" t="s">
        <v>40</v>
      </c>
      <c r="Y3023" s="3"/>
      <c r="Z3023" s="3">
        <v>6110</v>
      </c>
      <c r="AA3023" s="3" t="s">
        <v>1182</v>
      </c>
    </row>
    <row r="3024" spans="1:27" x14ac:dyDescent="0.2">
      <c r="A3024" s="5">
        <v>5938</v>
      </c>
      <c r="B3024">
        <v>44426</v>
      </c>
      <c r="C3024" s="3" t="s">
        <v>5193</v>
      </c>
      <c r="D3024" s="3" t="s">
        <v>5194</v>
      </c>
      <c r="E3024" s="3" t="s">
        <v>240</v>
      </c>
      <c r="F3024" s="3" t="s">
        <v>241</v>
      </c>
      <c r="G3024" s="3" t="s">
        <v>242</v>
      </c>
      <c r="H3024" s="3" t="s">
        <v>32</v>
      </c>
      <c r="I3024" s="3" t="s">
        <v>242</v>
      </c>
      <c r="J3024" s="3" t="s">
        <v>48</v>
      </c>
      <c r="K3024" s="3" t="s">
        <v>243</v>
      </c>
      <c r="L3024" s="3" t="s">
        <v>244</v>
      </c>
      <c r="M3024" t="b">
        <v>0</v>
      </c>
      <c r="N3024" s="3" t="s">
        <v>139</v>
      </c>
      <c r="O3024" s="3" t="s">
        <v>241</v>
      </c>
      <c r="P3024" s="3" t="s">
        <v>241</v>
      </c>
      <c r="Q3024" s="3" t="s">
        <v>36</v>
      </c>
      <c r="R3024" s="3" t="s">
        <v>54</v>
      </c>
      <c r="S3024" s="3"/>
      <c r="T3024" s="2">
        <v>8016</v>
      </c>
      <c r="U3024" s="3" t="s">
        <v>244</v>
      </c>
      <c r="V3024" s="3"/>
      <c r="W3024" s="3" t="s">
        <v>39</v>
      </c>
      <c r="X3024" s="3" t="s">
        <v>40</v>
      </c>
      <c r="Y3024" s="3"/>
      <c r="Z3024" s="3">
        <v>6022</v>
      </c>
      <c r="AA3024" s="3" t="s">
        <v>639</v>
      </c>
    </row>
    <row r="3025" spans="1:27" x14ac:dyDescent="0.2">
      <c r="A3025" s="5">
        <v>5939</v>
      </c>
      <c r="B3025">
        <v>43061</v>
      </c>
      <c r="C3025" s="3"/>
      <c r="D3025" s="3" t="s">
        <v>5195</v>
      </c>
      <c r="E3025" s="3" t="s">
        <v>1804</v>
      </c>
      <c r="F3025" s="3" t="s">
        <v>1804</v>
      </c>
      <c r="G3025" s="3" t="s">
        <v>1804</v>
      </c>
      <c r="H3025" s="3" t="s">
        <v>1806</v>
      </c>
      <c r="I3025" s="3" t="s">
        <v>1804</v>
      </c>
      <c r="J3025" s="3" t="s">
        <v>31</v>
      </c>
      <c r="K3025" s="3" t="s">
        <v>1807</v>
      </c>
      <c r="L3025" s="3" t="s">
        <v>31</v>
      </c>
      <c r="M3025" t="b">
        <v>1</v>
      </c>
      <c r="N3025" s="3" t="s">
        <v>35</v>
      </c>
      <c r="O3025" s="3" t="s">
        <v>1804</v>
      </c>
      <c r="P3025" s="3" t="s">
        <v>1804</v>
      </c>
      <c r="Q3025" s="3" t="s">
        <v>1767</v>
      </c>
      <c r="R3025" s="3" t="s">
        <v>1808</v>
      </c>
      <c r="S3025" s="3"/>
      <c r="T3025" s="2">
        <v>2072</v>
      </c>
      <c r="U3025" s="3" t="s">
        <v>1769</v>
      </c>
      <c r="V3025" s="3" t="s">
        <v>1815</v>
      </c>
      <c r="W3025" s="3" t="s">
        <v>39</v>
      </c>
      <c r="X3025" s="3" t="s">
        <v>40</v>
      </c>
      <c r="Y3025" s="3" t="s">
        <v>1828</v>
      </c>
      <c r="Z3025" s="3"/>
      <c r="AA3025" s="3" t="s">
        <v>316</v>
      </c>
    </row>
    <row r="3026" spans="1:27" x14ac:dyDescent="0.2">
      <c r="A3026" s="5">
        <v>5943</v>
      </c>
      <c r="B3026">
        <v>44686</v>
      </c>
      <c r="C3026" s="3"/>
      <c r="D3026" s="3" t="s">
        <v>5196</v>
      </c>
      <c r="E3026" s="3" t="s">
        <v>1158</v>
      </c>
      <c r="F3026" s="3" t="s">
        <v>1159</v>
      </c>
      <c r="G3026" s="3" t="s">
        <v>235</v>
      </c>
      <c r="H3026" s="3" t="s">
        <v>32</v>
      </c>
      <c r="I3026" s="3" t="s">
        <v>235</v>
      </c>
      <c r="J3026" s="3" t="s">
        <v>48</v>
      </c>
      <c r="K3026" s="3" t="s">
        <v>237</v>
      </c>
      <c r="L3026" s="3" t="s">
        <v>83</v>
      </c>
      <c r="M3026" t="b">
        <v>0</v>
      </c>
      <c r="N3026" s="3" t="s">
        <v>139</v>
      </c>
      <c r="O3026" s="3" t="s">
        <v>1159</v>
      </c>
      <c r="P3026" s="3" t="s">
        <v>1159</v>
      </c>
      <c r="Q3026" s="3" t="s">
        <v>36</v>
      </c>
      <c r="R3026" s="3" t="s">
        <v>74</v>
      </c>
      <c r="S3026" s="3"/>
      <c r="T3026" s="2">
        <v>6009</v>
      </c>
      <c r="U3026" s="3" t="s">
        <v>83</v>
      </c>
      <c r="V3026" s="3"/>
      <c r="W3026" s="3" t="s">
        <v>39</v>
      </c>
      <c r="X3026" s="3" t="s">
        <v>40</v>
      </c>
      <c r="Y3026" s="3"/>
      <c r="Z3026" s="3">
        <v>2479</v>
      </c>
      <c r="AA3026" s="3" t="s">
        <v>546</v>
      </c>
    </row>
    <row r="3027" spans="1:27" x14ac:dyDescent="0.2">
      <c r="A3027" s="5">
        <v>5944</v>
      </c>
      <c r="C3027" s="3"/>
      <c r="D3027" s="3" t="s">
        <v>5197</v>
      </c>
      <c r="E3027" s="3" t="s">
        <v>1804</v>
      </c>
      <c r="F3027" s="3" t="s">
        <v>1804</v>
      </c>
      <c r="G3027" s="3" t="s">
        <v>1804</v>
      </c>
      <c r="H3027" s="3" t="s">
        <v>1806</v>
      </c>
      <c r="I3027" s="3" t="s">
        <v>1804</v>
      </c>
      <c r="J3027" s="3" t="s">
        <v>31</v>
      </c>
      <c r="K3027" s="3" t="s">
        <v>1807</v>
      </c>
      <c r="L3027" s="3" t="s">
        <v>31</v>
      </c>
      <c r="M3027" t="b">
        <v>1</v>
      </c>
      <c r="N3027" s="3" t="s">
        <v>35</v>
      </c>
      <c r="O3027" s="3" t="s">
        <v>1804</v>
      </c>
      <c r="P3027" s="3" t="s">
        <v>1804</v>
      </c>
      <c r="Q3027" s="3" t="s">
        <v>1767</v>
      </c>
      <c r="R3027" s="3" t="s">
        <v>1808</v>
      </c>
      <c r="S3027" s="3"/>
      <c r="T3027" s="2"/>
      <c r="U3027" s="3" t="s">
        <v>1769</v>
      </c>
      <c r="V3027" s="3" t="s">
        <v>1815</v>
      </c>
      <c r="W3027" s="3" t="s">
        <v>39</v>
      </c>
      <c r="X3027" s="3" t="s">
        <v>40</v>
      </c>
      <c r="Y3027" s="3" t="s">
        <v>1828</v>
      </c>
      <c r="Z3027" s="3"/>
      <c r="AA3027" s="3" t="s">
        <v>41</v>
      </c>
    </row>
    <row r="3028" spans="1:27" x14ac:dyDescent="0.2">
      <c r="A3028" s="5">
        <v>5945</v>
      </c>
      <c r="B3028">
        <v>44643</v>
      </c>
      <c r="C3028" s="3" t="s">
        <v>5198</v>
      </c>
      <c r="D3028" s="3" t="s">
        <v>5199</v>
      </c>
      <c r="E3028" s="3" t="s">
        <v>71</v>
      </c>
      <c r="F3028" s="3" t="s">
        <v>72</v>
      </c>
      <c r="G3028" s="3" t="s">
        <v>47</v>
      </c>
      <c r="H3028" s="3" t="s">
        <v>32</v>
      </c>
      <c r="I3028" s="3" t="s">
        <v>47</v>
      </c>
      <c r="J3028" s="3" t="s">
        <v>48</v>
      </c>
      <c r="K3028" s="3" t="s">
        <v>49</v>
      </c>
      <c r="L3028" s="3" t="s">
        <v>50</v>
      </c>
      <c r="M3028" t="b">
        <v>0</v>
      </c>
      <c r="N3028" s="3" t="s">
        <v>73</v>
      </c>
      <c r="O3028" s="3" t="s">
        <v>72</v>
      </c>
      <c r="P3028" s="3" t="s">
        <v>72</v>
      </c>
      <c r="Q3028" s="3" t="s">
        <v>36</v>
      </c>
      <c r="R3028" s="3" t="s">
        <v>74</v>
      </c>
      <c r="S3028" s="3"/>
      <c r="T3028" s="2">
        <v>2000</v>
      </c>
      <c r="U3028" s="3" t="s">
        <v>50</v>
      </c>
      <c r="V3028" s="3"/>
      <c r="W3028" s="3" t="s">
        <v>39</v>
      </c>
      <c r="X3028" s="3" t="s">
        <v>40</v>
      </c>
      <c r="Y3028" s="3"/>
      <c r="Z3028" s="3">
        <v>5695</v>
      </c>
      <c r="AA3028" s="3" t="s">
        <v>316</v>
      </c>
    </row>
    <row r="3029" spans="1:27" x14ac:dyDescent="0.2">
      <c r="A3029" s="5">
        <v>5946</v>
      </c>
      <c r="B3029">
        <v>44660</v>
      </c>
      <c r="C3029" s="3" t="s">
        <v>5200</v>
      </c>
      <c r="D3029" s="3" t="s">
        <v>5201</v>
      </c>
      <c r="E3029" s="3" t="s">
        <v>91</v>
      </c>
      <c r="F3029" s="3" t="s">
        <v>92</v>
      </c>
      <c r="G3029" s="3" t="s">
        <v>2346</v>
      </c>
      <c r="H3029" s="3" t="s">
        <v>32</v>
      </c>
      <c r="I3029" s="3"/>
      <c r="J3029" s="3"/>
      <c r="K3029" s="3"/>
      <c r="L3029" s="3"/>
      <c r="M3029" t="b">
        <v>1</v>
      </c>
      <c r="N3029" s="3" t="s">
        <v>84</v>
      </c>
      <c r="O3029" s="3" t="s">
        <v>92</v>
      </c>
      <c r="P3029" s="3" t="s">
        <v>92</v>
      </c>
      <c r="Q3029" s="3" t="s">
        <v>36</v>
      </c>
      <c r="R3029" s="3" t="s">
        <v>74</v>
      </c>
      <c r="S3029" s="3"/>
      <c r="T3029" s="2">
        <v>3051</v>
      </c>
      <c r="U3029" s="3" t="s">
        <v>115</v>
      </c>
      <c r="V3029" s="3"/>
      <c r="W3029" s="3" t="s">
        <v>39</v>
      </c>
      <c r="X3029" s="3" t="s">
        <v>40</v>
      </c>
      <c r="Y3029" s="3"/>
      <c r="Z3029" s="3"/>
      <c r="AA3029" s="3" t="s">
        <v>546</v>
      </c>
    </row>
    <row r="3030" spans="1:27" x14ac:dyDescent="0.2">
      <c r="A3030" s="5">
        <v>5947</v>
      </c>
      <c r="B3030">
        <v>44704</v>
      </c>
      <c r="C3030" s="3"/>
      <c r="D3030" s="3" t="s">
        <v>5202</v>
      </c>
      <c r="E3030" s="3" t="s">
        <v>1804</v>
      </c>
      <c r="F3030" s="3" t="s">
        <v>4443</v>
      </c>
      <c r="G3030" s="3" t="s">
        <v>1804</v>
      </c>
      <c r="H3030" s="3" t="s">
        <v>1764</v>
      </c>
      <c r="I3030" s="3" t="s">
        <v>1804</v>
      </c>
      <c r="J3030" s="3" t="s">
        <v>31</v>
      </c>
      <c r="K3030" s="3" t="s">
        <v>1807</v>
      </c>
      <c r="L3030" s="3" t="s">
        <v>31</v>
      </c>
      <c r="M3030" t="b">
        <v>0</v>
      </c>
      <c r="N3030" s="3" t="s">
        <v>35</v>
      </c>
      <c r="O3030" s="3" t="s">
        <v>4443</v>
      </c>
      <c r="P3030" s="3" t="s">
        <v>4444</v>
      </c>
      <c r="Q3030" s="3" t="s">
        <v>4443</v>
      </c>
      <c r="R3030" s="3" t="s">
        <v>4443</v>
      </c>
      <c r="S3030" s="3"/>
      <c r="T3030" s="2">
        <v>2072</v>
      </c>
      <c r="U3030" s="3" t="s">
        <v>1769</v>
      </c>
      <c r="V3030" s="3" t="s">
        <v>1815</v>
      </c>
      <c r="W3030" s="3" t="s">
        <v>39</v>
      </c>
      <c r="X3030" s="3" t="s">
        <v>40</v>
      </c>
      <c r="Y3030" s="3" t="s">
        <v>2707</v>
      </c>
      <c r="Z3030" s="3"/>
      <c r="AA3030" s="3" t="s">
        <v>1784</v>
      </c>
    </row>
    <row r="3031" spans="1:27" x14ac:dyDescent="0.2">
      <c r="A3031" s="5">
        <v>5948</v>
      </c>
      <c r="B3031">
        <v>44705</v>
      </c>
      <c r="C3031" s="3"/>
      <c r="D3031" s="3" t="s">
        <v>5203</v>
      </c>
      <c r="E3031" s="3" t="s">
        <v>1804</v>
      </c>
      <c r="F3031" s="3" t="s">
        <v>1804</v>
      </c>
      <c r="G3031" s="3" t="s">
        <v>1804</v>
      </c>
      <c r="H3031" s="3" t="s">
        <v>1764</v>
      </c>
      <c r="I3031" s="3" t="s">
        <v>1804</v>
      </c>
      <c r="J3031" s="3" t="s">
        <v>31</v>
      </c>
      <c r="K3031" s="3" t="s">
        <v>1807</v>
      </c>
      <c r="L3031" s="3" t="s">
        <v>31</v>
      </c>
      <c r="M3031" t="b">
        <v>1</v>
      </c>
      <c r="N3031" s="3" t="s">
        <v>35</v>
      </c>
      <c r="O3031" s="3" t="s">
        <v>1804</v>
      </c>
      <c r="P3031" s="3" t="s">
        <v>1804</v>
      </c>
      <c r="Q3031" s="3" t="s">
        <v>1767</v>
      </c>
      <c r="R3031" s="3" t="s">
        <v>1808</v>
      </c>
      <c r="S3031" s="3"/>
      <c r="T3031" s="2">
        <v>2072</v>
      </c>
      <c r="U3031" s="3" t="s">
        <v>1769</v>
      </c>
      <c r="V3031" s="3" t="s">
        <v>1815</v>
      </c>
      <c r="W3031" s="3" t="s">
        <v>39</v>
      </c>
      <c r="X3031" s="3" t="s">
        <v>40</v>
      </c>
      <c r="Y3031" s="3" t="s">
        <v>2707</v>
      </c>
      <c r="Z3031" s="3"/>
      <c r="AA3031" s="3" t="s">
        <v>316</v>
      </c>
    </row>
    <row r="3032" spans="1:27" x14ac:dyDescent="0.2">
      <c r="A3032" s="5">
        <v>5949</v>
      </c>
      <c r="B3032">
        <v>44656</v>
      </c>
      <c r="C3032" s="3" t="s">
        <v>5204</v>
      </c>
      <c r="D3032" s="3" t="s">
        <v>5205</v>
      </c>
      <c r="E3032" s="3" t="s">
        <v>57</v>
      </c>
      <c r="F3032" s="3" t="s">
        <v>58</v>
      </c>
      <c r="G3032" s="3" t="s">
        <v>57</v>
      </c>
      <c r="H3032" s="3" t="s">
        <v>60</v>
      </c>
      <c r="I3032" s="3" t="s">
        <v>57</v>
      </c>
      <c r="J3032" s="3" t="s">
        <v>31</v>
      </c>
      <c r="K3032" s="3" t="s">
        <v>34</v>
      </c>
      <c r="L3032" s="3" t="s">
        <v>31</v>
      </c>
      <c r="M3032" t="b">
        <v>0</v>
      </c>
      <c r="N3032" s="3" t="s">
        <v>35</v>
      </c>
      <c r="O3032" s="3" t="s">
        <v>58</v>
      </c>
      <c r="P3032" s="3" t="s">
        <v>61</v>
      </c>
      <c r="Q3032" s="3" t="s">
        <v>62</v>
      </c>
      <c r="R3032" s="3" t="s">
        <v>63</v>
      </c>
      <c r="S3032" s="3" t="s">
        <v>3291</v>
      </c>
      <c r="T3032" s="2">
        <v>2072</v>
      </c>
      <c r="U3032" s="3" t="s">
        <v>31</v>
      </c>
      <c r="V3032" s="3" t="s">
        <v>1941</v>
      </c>
      <c r="W3032" s="3" t="s">
        <v>39</v>
      </c>
      <c r="X3032" s="3" t="s">
        <v>40</v>
      </c>
      <c r="Y3032" s="3" t="s">
        <v>2455</v>
      </c>
      <c r="Z3032" s="3"/>
      <c r="AA3032" s="3" t="s">
        <v>1712</v>
      </c>
    </row>
    <row r="3033" spans="1:27" x14ac:dyDescent="0.2">
      <c r="A3033" s="5">
        <v>5950</v>
      </c>
      <c r="B3033">
        <v>44684</v>
      </c>
      <c r="C3033" s="3"/>
      <c r="D3033" s="3" t="s">
        <v>5206</v>
      </c>
      <c r="E3033" s="3" t="s">
        <v>78</v>
      </c>
      <c r="F3033" s="3" t="s">
        <v>2943</v>
      </c>
      <c r="G3033" s="3" t="s">
        <v>224</v>
      </c>
      <c r="H3033" s="3" t="s">
        <v>32</v>
      </c>
      <c r="I3033" s="3" t="s">
        <v>224</v>
      </c>
      <c r="J3033" s="3" t="s">
        <v>48</v>
      </c>
      <c r="K3033" s="3" t="s">
        <v>225</v>
      </c>
      <c r="L3033" s="3" t="s">
        <v>95</v>
      </c>
      <c r="M3033" t="b">
        <v>0</v>
      </c>
      <c r="N3033" s="3" t="s">
        <v>84</v>
      </c>
      <c r="O3033" s="3" t="s">
        <v>2943</v>
      </c>
      <c r="P3033" s="3" t="s">
        <v>2943</v>
      </c>
      <c r="Q3033" s="3" t="s">
        <v>116</v>
      </c>
      <c r="R3033" s="3" t="s">
        <v>116</v>
      </c>
      <c r="S3033" s="3"/>
      <c r="T3033" s="2">
        <v>4001</v>
      </c>
      <c r="U3033" s="3" t="s">
        <v>95</v>
      </c>
      <c r="V3033" s="3"/>
      <c r="W3033" s="3" t="s">
        <v>39</v>
      </c>
      <c r="X3033" s="3" t="s">
        <v>40</v>
      </c>
      <c r="Y3033" s="3"/>
      <c r="Z3033" s="3">
        <v>5457</v>
      </c>
      <c r="AA3033" s="3" t="s">
        <v>3521</v>
      </c>
    </row>
    <row r="3034" spans="1:27" x14ac:dyDescent="0.2">
      <c r="A3034" s="5">
        <v>5951</v>
      </c>
      <c r="B3034">
        <v>44605</v>
      </c>
      <c r="C3034" s="3"/>
      <c r="D3034" s="3" t="s">
        <v>5207</v>
      </c>
      <c r="E3034" s="3" t="s">
        <v>78</v>
      </c>
      <c r="F3034" s="3" t="s">
        <v>273</v>
      </c>
      <c r="G3034" s="3" t="s">
        <v>100</v>
      </c>
      <c r="H3034" s="3" t="s">
        <v>32</v>
      </c>
      <c r="I3034" s="3" t="s">
        <v>100</v>
      </c>
      <c r="J3034" s="3" t="s">
        <v>48</v>
      </c>
      <c r="K3034" s="3" t="s">
        <v>101</v>
      </c>
      <c r="L3034" s="3" t="s">
        <v>95</v>
      </c>
      <c r="M3034" t="b">
        <v>1</v>
      </c>
      <c r="N3034" s="3" t="s">
        <v>84</v>
      </c>
      <c r="O3034" s="3" t="s">
        <v>273</v>
      </c>
      <c r="P3034" s="3" t="s">
        <v>79</v>
      </c>
      <c r="Q3034" s="3" t="s">
        <v>116</v>
      </c>
      <c r="R3034" s="3" t="s">
        <v>116</v>
      </c>
      <c r="S3034" s="3"/>
      <c r="T3034" s="2">
        <v>4024</v>
      </c>
      <c r="U3034" s="3" t="s">
        <v>95</v>
      </c>
      <c r="V3034" s="3"/>
      <c r="W3034" s="3" t="s">
        <v>39</v>
      </c>
      <c r="X3034" s="3" t="s">
        <v>40</v>
      </c>
      <c r="Y3034" s="3"/>
      <c r="Z3034" s="3">
        <v>5460</v>
      </c>
      <c r="AA3034" s="3" t="s">
        <v>316</v>
      </c>
    </row>
    <row r="3035" spans="1:27" x14ac:dyDescent="0.2">
      <c r="A3035" s="5">
        <v>5952</v>
      </c>
      <c r="B3035">
        <v>44631</v>
      </c>
      <c r="C3035" s="3" t="s">
        <v>5208</v>
      </c>
      <c r="D3035" s="3" t="s">
        <v>5209</v>
      </c>
      <c r="E3035" s="3" t="s">
        <v>91</v>
      </c>
      <c r="F3035" s="3" t="s">
        <v>92</v>
      </c>
      <c r="G3035" s="3" t="s">
        <v>100</v>
      </c>
      <c r="H3035" s="3" t="s">
        <v>32</v>
      </c>
      <c r="I3035" s="3" t="s">
        <v>100</v>
      </c>
      <c r="J3035" s="3" t="s">
        <v>48</v>
      </c>
      <c r="K3035" s="3" t="s">
        <v>101</v>
      </c>
      <c r="L3035" s="3" t="s">
        <v>95</v>
      </c>
      <c r="M3035" t="b">
        <v>0</v>
      </c>
      <c r="N3035" s="3" t="s">
        <v>84</v>
      </c>
      <c r="O3035" s="3" t="s">
        <v>92</v>
      </c>
      <c r="P3035" s="3" t="s">
        <v>92</v>
      </c>
      <c r="Q3035" s="3" t="s">
        <v>36</v>
      </c>
      <c r="R3035" s="3" t="s">
        <v>74</v>
      </c>
      <c r="S3035" s="3"/>
      <c r="T3035" s="2">
        <v>4024</v>
      </c>
      <c r="U3035" s="3" t="s">
        <v>95</v>
      </c>
      <c r="V3035" s="3"/>
      <c r="W3035" s="3" t="s">
        <v>39</v>
      </c>
      <c r="X3035" s="3" t="s">
        <v>40</v>
      </c>
      <c r="Y3035" s="3"/>
      <c r="Z3035" s="3">
        <v>5691</v>
      </c>
      <c r="AA3035" s="3" t="s">
        <v>546</v>
      </c>
    </row>
    <row r="3036" spans="1:27" x14ac:dyDescent="0.2">
      <c r="A3036" s="5">
        <v>5953</v>
      </c>
      <c r="B3036">
        <v>44635</v>
      </c>
      <c r="C3036" s="3"/>
      <c r="D3036" s="3" t="s">
        <v>5210</v>
      </c>
      <c r="E3036" s="3" t="s">
        <v>2832</v>
      </c>
      <c r="F3036" s="3" t="s">
        <v>3529</v>
      </c>
      <c r="G3036" s="3" t="s">
        <v>100</v>
      </c>
      <c r="H3036" s="3" t="s">
        <v>32</v>
      </c>
      <c r="I3036" s="3" t="s">
        <v>100</v>
      </c>
      <c r="J3036" s="3" t="s">
        <v>48</v>
      </c>
      <c r="K3036" s="3" t="s">
        <v>101</v>
      </c>
      <c r="L3036" s="3" t="s">
        <v>95</v>
      </c>
      <c r="M3036" t="b">
        <v>0</v>
      </c>
      <c r="N3036" s="3" t="s">
        <v>35</v>
      </c>
      <c r="O3036" s="3" t="s">
        <v>3529</v>
      </c>
      <c r="P3036" s="3" t="s">
        <v>2834</v>
      </c>
      <c r="Q3036" s="3" t="s">
        <v>36</v>
      </c>
      <c r="R3036" s="3" t="s">
        <v>37</v>
      </c>
      <c r="S3036" s="3"/>
      <c r="T3036" s="2">
        <v>4024</v>
      </c>
      <c r="U3036" s="3" t="s">
        <v>95</v>
      </c>
      <c r="V3036" s="3"/>
      <c r="W3036" s="3" t="s">
        <v>39</v>
      </c>
      <c r="X3036" s="3" t="s">
        <v>40</v>
      </c>
      <c r="Y3036" s="3"/>
      <c r="Z3036" s="3">
        <v>5984</v>
      </c>
      <c r="AA3036" s="3" t="s">
        <v>986</v>
      </c>
    </row>
    <row r="3037" spans="1:27" x14ac:dyDescent="0.2">
      <c r="A3037" s="5">
        <v>5954</v>
      </c>
      <c r="B3037">
        <v>44636</v>
      </c>
      <c r="C3037" s="3" t="s">
        <v>5211</v>
      </c>
      <c r="D3037" s="3" t="s">
        <v>5212</v>
      </c>
      <c r="E3037" s="3" t="s">
        <v>2832</v>
      </c>
      <c r="F3037" s="3" t="s">
        <v>3529</v>
      </c>
      <c r="G3037" s="3" t="s">
        <v>100</v>
      </c>
      <c r="H3037" s="3" t="s">
        <v>32</v>
      </c>
      <c r="I3037" s="3" t="s">
        <v>100</v>
      </c>
      <c r="J3037" s="3" t="s">
        <v>48</v>
      </c>
      <c r="K3037" s="3" t="s">
        <v>101</v>
      </c>
      <c r="L3037" s="3" t="s">
        <v>95</v>
      </c>
      <c r="M3037" t="b">
        <v>0</v>
      </c>
      <c r="N3037" s="3" t="s">
        <v>35</v>
      </c>
      <c r="O3037" s="3" t="s">
        <v>3529</v>
      </c>
      <c r="P3037" s="3" t="s">
        <v>2834</v>
      </c>
      <c r="Q3037" s="3" t="s">
        <v>36</v>
      </c>
      <c r="R3037" s="3" t="s">
        <v>37</v>
      </c>
      <c r="S3037" s="3"/>
      <c r="T3037" s="2">
        <v>4024</v>
      </c>
      <c r="U3037" s="3" t="s">
        <v>95</v>
      </c>
      <c r="V3037" s="3"/>
      <c r="W3037" s="3" t="s">
        <v>39</v>
      </c>
      <c r="X3037" s="3" t="s">
        <v>40</v>
      </c>
      <c r="Y3037" s="3"/>
      <c r="Z3037" s="3">
        <v>5985</v>
      </c>
      <c r="AA3037" s="3" t="s">
        <v>986</v>
      </c>
    </row>
    <row r="3038" spans="1:27" x14ac:dyDescent="0.2">
      <c r="A3038" s="5">
        <v>5955</v>
      </c>
      <c r="B3038">
        <v>44640</v>
      </c>
      <c r="C3038" s="3" t="s">
        <v>5213</v>
      </c>
      <c r="D3038" s="3" t="s">
        <v>5214</v>
      </c>
      <c r="E3038" s="3" t="s">
        <v>147</v>
      </c>
      <c r="F3038" s="3" t="s">
        <v>148</v>
      </c>
      <c r="G3038" s="3" t="s">
        <v>80</v>
      </c>
      <c r="H3038" s="3" t="s">
        <v>32</v>
      </c>
      <c r="I3038" s="3" t="s">
        <v>80</v>
      </c>
      <c r="J3038" s="3" t="s">
        <v>81</v>
      </c>
      <c r="K3038" s="3" t="s">
        <v>82</v>
      </c>
      <c r="L3038" s="3" t="s">
        <v>83</v>
      </c>
      <c r="M3038" t="b">
        <v>0</v>
      </c>
      <c r="N3038" s="3" t="s">
        <v>139</v>
      </c>
      <c r="O3038" s="3" t="s">
        <v>148</v>
      </c>
      <c r="P3038" s="3" t="s">
        <v>148</v>
      </c>
      <c r="Q3038" s="3" t="s">
        <v>116</v>
      </c>
      <c r="R3038" s="3" t="s">
        <v>149</v>
      </c>
      <c r="S3038" s="3"/>
      <c r="T3038" s="2">
        <v>6102</v>
      </c>
      <c r="U3038" s="3" t="s">
        <v>83</v>
      </c>
      <c r="V3038" s="3"/>
      <c r="W3038" s="3" t="s">
        <v>39</v>
      </c>
      <c r="X3038" s="3" t="s">
        <v>40</v>
      </c>
      <c r="Y3038" s="3"/>
      <c r="Z3038" s="3">
        <v>4799</v>
      </c>
      <c r="AA3038" s="3" t="s">
        <v>1182</v>
      </c>
    </row>
    <row r="3039" spans="1:27" x14ac:dyDescent="0.2">
      <c r="A3039" s="5">
        <v>5956</v>
      </c>
      <c r="B3039">
        <v>44641</v>
      </c>
      <c r="C3039" s="3" t="s">
        <v>5215</v>
      </c>
      <c r="D3039" s="3" t="s">
        <v>5216</v>
      </c>
      <c r="E3039" s="3" t="s">
        <v>147</v>
      </c>
      <c r="F3039" s="3" t="s">
        <v>148</v>
      </c>
      <c r="G3039" s="3" t="s">
        <v>80</v>
      </c>
      <c r="H3039" s="3" t="s">
        <v>32</v>
      </c>
      <c r="I3039" s="3" t="s">
        <v>80</v>
      </c>
      <c r="J3039" s="3" t="s">
        <v>81</v>
      </c>
      <c r="K3039" s="3" t="s">
        <v>82</v>
      </c>
      <c r="L3039" s="3" t="s">
        <v>83</v>
      </c>
      <c r="M3039" t="b">
        <v>0</v>
      </c>
      <c r="N3039" s="3" t="s">
        <v>139</v>
      </c>
      <c r="O3039" s="3" t="s">
        <v>148</v>
      </c>
      <c r="P3039" s="3" t="s">
        <v>148</v>
      </c>
      <c r="Q3039" s="3" t="s">
        <v>116</v>
      </c>
      <c r="R3039" s="3" t="s">
        <v>149</v>
      </c>
      <c r="S3039" s="3"/>
      <c r="T3039" s="2">
        <v>6102</v>
      </c>
      <c r="U3039" s="3" t="s">
        <v>83</v>
      </c>
      <c r="V3039" s="3"/>
      <c r="W3039" s="3" t="s">
        <v>39</v>
      </c>
      <c r="X3039" s="3" t="s">
        <v>40</v>
      </c>
      <c r="Y3039" s="3"/>
      <c r="Z3039" s="3">
        <v>5014</v>
      </c>
      <c r="AA3039" s="3" t="s">
        <v>1182</v>
      </c>
    </row>
    <row r="3040" spans="1:27" x14ac:dyDescent="0.2">
      <c r="A3040" s="5">
        <v>5957</v>
      </c>
      <c r="B3040">
        <v>44422</v>
      </c>
      <c r="C3040" s="3" t="s">
        <v>5217</v>
      </c>
      <c r="D3040" s="3" t="s">
        <v>5218</v>
      </c>
      <c r="E3040" s="3" t="s">
        <v>240</v>
      </c>
      <c r="F3040" s="3" t="s">
        <v>241</v>
      </c>
      <c r="G3040" s="3" t="s">
        <v>242</v>
      </c>
      <c r="H3040" s="3" t="s">
        <v>32</v>
      </c>
      <c r="I3040" s="3" t="s">
        <v>242</v>
      </c>
      <c r="J3040" s="3" t="s">
        <v>48</v>
      </c>
      <c r="K3040" s="3" t="s">
        <v>243</v>
      </c>
      <c r="L3040" s="3" t="s">
        <v>244</v>
      </c>
      <c r="M3040" t="b">
        <v>0</v>
      </c>
      <c r="N3040" s="3" t="s">
        <v>139</v>
      </c>
      <c r="O3040" s="3" t="s">
        <v>241</v>
      </c>
      <c r="P3040" s="3" t="s">
        <v>241</v>
      </c>
      <c r="Q3040" s="3" t="s">
        <v>36</v>
      </c>
      <c r="R3040" s="3" t="s">
        <v>54</v>
      </c>
      <c r="S3040" s="3"/>
      <c r="T3040" s="2">
        <v>8016</v>
      </c>
      <c r="U3040" s="3" t="s">
        <v>244</v>
      </c>
      <c r="V3040" s="3"/>
      <c r="W3040" s="3" t="s">
        <v>39</v>
      </c>
      <c r="X3040" s="3" t="s">
        <v>40</v>
      </c>
      <c r="Y3040" s="3"/>
      <c r="Z3040" s="3">
        <v>6024</v>
      </c>
      <c r="AA3040" s="3" t="s">
        <v>639</v>
      </c>
    </row>
    <row r="3041" spans="1:27" x14ac:dyDescent="0.2">
      <c r="A3041" s="5">
        <v>5958</v>
      </c>
      <c r="B3041">
        <v>44715</v>
      </c>
      <c r="C3041" s="3" t="s">
        <v>5219</v>
      </c>
      <c r="D3041" s="3" t="s">
        <v>5220</v>
      </c>
      <c r="E3041" s="3" t="s">
        <v>2832</v>
      </c>
      <c r="F3041" s="3" t="s">
        <v>3529</v>
      </c>
      <c r="G3041" s="3" t="s">
        <v>100</v>
      </c>
      <c r="H3041" s="3" t="s">
        <v>32</v>
      </c>
      <c r="I3041" s="3" t="s">
        <v>100</v>
      </c>
      <c r="J3041" s="3" t="s">
        <v>48</v>
      </c>
      <c r="K3041" s="3" t="s">
        <v>101</v>
      </c>
      <c r="L3041" s="3" t="s">
        <v>95</v>
      </c>
      <c r="M3041" t="b">
        <v>0</v>
      </c>
      <c r="N3041" s="3" t="s">
        <v>35</v>
      </c>
      <c r="O3041" s="3" t="s">
        <v>3529</v>
      </c>
      <c r="P3041" s="3" t="s">
        <v>2834</v>
      </c>
      <c r="Q3041" s="3" t="s">
        <v>36</v>
      </c>
      <c r="R3041" s="3" t="s">
        <v>37</v>
      </c>
      <c r="S3041" s="3"/>
      <c r="T3041" s="2">
        <v>4024</v>
      </c>
      <c r="U3041" s="3" t="s">
        <v>95</v>
      </c>
      <c r="V3041" s="3"/>
      <c r="W3041" s="3" t="s">
        <v>39</v>
      </c>
      <c r="X3041" s="3" t="s">
        <v>40</v>
      </c>
      <c r="Y3041" s="3"/>
      <c r="Z3041" s="3">
        <v>5983</v>
      </c>
      <c r="AA3041" s="3" t="s">
        <v>986</v>
      </c>
    </row>
    <row r="3042" spans="1:27" x14ac:dyDescent="0.2">
      <c r="A3042" s="5">
        <v>5959</v>
      </c>
      <c r="C3042" s="3"/>
      <c r="D3042" s="3" t="s">
        <v>5221</v>
      </c>
      <c r="E3042" s="3" t="s">
        <v>57</v>
      </c>
      <c r="F3042" s="3" t="s">
        <v>58</v>
      </c>
      <c r="G3042" s="3" t="s">
        <v>57</v>
      </c>
      <c r="H3042" s="3" t="s">
        <v>60</v>
      </c>
      <c r="I3042" s="3" t="s">
        <v>57</v>
      </c>
      <c r="J3042" s="3" t="s">
        <v>31</v>
      </c>
      <c r="K3042" s="3" t="s">
        <v>34</v>
      </c>
      <c r="L3042" s="3" t="s">
        <v>31</v>
      </c>
      <c r="M3042" t="b">
        <v>1</v>
      </c>
      <c r="N3042" s="3" t="s">
        <v>35</v>
      </c>
      <c r="O3042" s="3" t="s">
        <v>58</v>
      </c>
      <c r="P3042" s="3" t="s">
        <v>61</v>
      </c>
      <c r="Q3042" s="3" t="s">
        <v>62</v>
      </c>
      <c r="R3042" s="3" t="s">
        <v>63</v>
      </c>
      <c r="S3042" s="3" t="s">
        <v>4106</v>
      </c>
      <c r="T3042" s="2">
        <v>2072</v>
      </c>
      <c r="U3042" s="3" t="s">
        <v>31</v>
      </c>
      <c r="V3042" s="3" t="s">
        <v>1941</v>
      </c>
      <c r="W3042" s="3" t="s">
        <v>39</v>
      </c>
      <c r="X3042" s="3" t="s">
        <v>40</v>
      </c>
      <c r="Y3042" s="3" t="s">
        <v>1942</v>
      </c>
      <c r="Z3042" s="3"/>
      <c r="AA3042" s="3" t="s">
        <v>41</v>
      </c>
    </row>
    <row r="3043" spans="1:27" x14ac:dyDescent="0.2">
      <c r="A3043" s="5">
        <v>5961</v>
      </c>
      <c r="C3043" s="3"/>
      <c r="D3043" s="3" t="s">
        <v>5222</v>
      </c>
      <c r="E3043" s="3" t="s">
        <v>123</v>
      </c>
      <c r="F3043" s="3" t="s">
        <v>136</v>
      </c>
      <c r="G3043" s="3" t="s">
        <v>158</v>
      </c>
      <c r="H3043" s="3" t="s">
        <v>32</v>
      </c>
      <c r="I3043" s="3" t="s">
        <v>158</v>
      </c>
      <c r="J3043" s="3" t="s">
        <v>48</v>
      </c>
      <c r="K3043" s="3" t="s">
        <v>159</v>
      </c>
      <c r="L3043" s="3" t="s">
        <v>83</v>
      </c>
      <c r="M3043" t="b">
        <v>1</v>
      </c>
      <c r="N3043" s="3" t="s">
        <v>139</v>
      </c>
      <c r="O3043" s="3" t="s">
        <v>136</v>
      </c>
      <c r="P3043" s="3" t="s">
        <v>140</v>
      </c>
      <c r="Q3043" s="3" t="s">
        <v>36</v>
      </c>
      <c r="R3043" s="3" t="s">
        <v>74</v>
      </c>
      <c r="S3043" s="3"/>
      <c r="T3043" s="2"/>
      <c r="U3043" s="3" t="s">
        <v>83</v>
      </c>
      <c r="V3043" s="3"/>
      <c r="W3043" s="3" t="s">
        <v>39</v>
      </c>
      <c r="X3043" s="3" t="s">
        <v>40</v>
      </c>
      <c r="Y3043" s="3" t="s">
        <v>1942</v>
      </c>
      <c r="Z3043" s="3">
        <v>3814</v>
      </c>
      <c r="AA3043" s="3" t="s">
        <v>3883</v>
      </c>
    </row>
    <row r="3044" spans="1:27" x14ac:dyDescent="0.2">
      <c r="A3044" s="5">
        <v>5962</v>
      </c>
      <c r="C3044" s="3"/>
      <c r="D3044" s="3" t="s">
        <v>5223</v>
      </c>
      <c r="E3044" s="3" t="s">
        <v>123</v>
      </c>
      <c r="F3044" s="3" t="s">
        <v>136</v>
      </c>
      <c r="G3044" s="3" t="s">
        <v>235</v>
      </c>
      <c r="H3044" s="3" t="s">
        <v>32</v>
      </c>
      <c r="I3044" s="3" t="s">
        <v>235</v>
      </c>
      <c r="J3044" s="3" t="s">
        <v>48</v>
      </c>
      <c r="K3044" s="3" t="s">
        <v>237</v>
      </c>
      <c r="L3044" s="3" t="s">
        <v>83</v>
      </c>
      <c r="M3044" t="b">
        <v>1</v>
      </c>
      <c r="N3044" s="3" t="s">
        <v>139</v>
      </c>
      <c r="O3044" s="3" t="s">
        <v>136</v>
      </c>
      <c r="P3044" s="3" t="s">
        <v>140</v>
      </c>
      <c r="Q3044" s="3" t="s">
        <v>36</v>
      </c>
      <c r="R3044" s="3" t="s">
        <v>74</v>
      </c>
      <c r="S3044" s="3"/>
      <c r="T3044" s="2"/>
      <c r="U3044" s="3" t="s">
        <v>83</v>
      </c>
      <c r="V3044" s="3"/>
      <c r="W3044" s="3" t="s">
        <v>39</v>
      </c>
      <c r="X3044" s="3" t="s">
        <v>40</v>
      </c>
      <c r="Y3044" s="3" t="s">
        <v>1942</v>
      </c>
      <c r="Z3044" s="3"/>
      <c r="AA3044" s="3" t="s">
        <v>41</v>
      </c>
    </row>
    <row r="3045" spans="1:27" x14ac:dyDescent="0.2">
      <c r="A3045" s="5">
        <v>5963</v>
      </c>
      <c r="B3045">
        <v>44721</v>
      </c>
      <c r="C3045" s="3" t="s">
        <v>5224</v>
      </c>
      <c r="D3045" s="3" t="s">
        <v>5225</v>
      </c>
      <c r="E3045" s="3" t="s">
        <v>867</v>
      </c>
      <c r="F3045" s="3" t="s">
        <v>868</v>
      </c>
      <c r="G3045" s="3" t="s">
        <v>47</v>
      </c>
      <c r="H3045" s="3" t="s">
        <v>4157</v>
      </c>
      <c r="I3045" s="3"/>
      <c r="J3045" s="3"/>
      <c r="K3045" s="3"/>
      <c r="L3045" s="3"/>
      <c r="M3045" t="b">
        <v>0</v>
      </c>
      <c r="N3045" s="3" t="s">
        <v>73</v>
      </c>
      <c r="O3045" s="3" t="s">
        <v>868</v>
      </c>
      <c r="P3045" s="3" t="s">
        <v>868</v>
      </c>
      <c r="Q3045" s="3" t="s">
        <v>116</v>
      </c>
      <c r="R3045" s="3" t="s">
        <v>116</v>
      </c>
      <c r="S3045" s="3"/>
      <c r="T3045" s="2">
        <v>2000</v>
      </c>
      <c r="U3045" s="3" t="s">
        <v>50</v>
      </c>
      <c r="V3045" s="3"/>
      <c r="W3045" s="3" t="s">
        <v>39</v>
      </c>
      <c r="X3045" s="3" t="s">
        <v>40</v>
      </c>
      <c r="Y3045" s="3"/>
      <c r="Z3045" s="3"/>
      <c r="AA3045" s="3" t="s">
        <v>41</v>
      </c>
    </row>
    <row r="3046" spans="1:27" x14ac:dyDescent="0.2">
      <c r="A3046" s="5">
        <v>5964</v>
      </c>
      <c r="C3046" s="3"/>
      <c r="D3046" s="3" t="s">
        <v>5226</v>
      </c>
      <c r="E3046" s="3" t="s">
        <v>192</v>
      </c>
      <c r="F3046" s="3" t="s">
        <v>193</v>
      </c>
      <c r="G3046" s="3" t="s">
        <v>3630</v>
      </c>
      <c r="H3046" s="3" t="s">
        <v>194</v>
      </c>
      <c r="I3046" s="3" t="s">
        <v>3630</v>
      </c>
      <c r="J3046" s="3" t="s">
        <v>31</v>
      </c>
      <c r="K3046" s="3" t="s">
        <v>330</v>
      </c>
      <c r="L3046" s="3" t="s">
        <v>31</v>
      </c>
      <c r="M3046" t="b">
        <v>1</v>
      </c>
      <c r="N3046" s="3" t="s">
        <v>35</v>
      </c>
      <c r="O3046" s="3" t="s">
        <v>193</v>
      </c>
      <c r="P3046" s="3" t="s">
        <v>193</v>
      </c>
      <c r="Q3046" s="3" t="s">
        <v>192</v>
      </c>
      <c r="R3046" s="3" t="s">
        <v>192</v>
      </c>
      <c r="S3046" s="3"/>
      <c r="T3046" s="2"/>
      <c r="U3046" s="3" t="s">
        <v>31</v>
      </c>
      <c r="V3046" s="3" t="s">
        <v>1802</v>
      </c>
      <c r="W3046" s="3" t="s">
        <v>39</v>
      </c>
      <c r="X3046" s="3" t="s">
        <v>40</v>
      </c>
      <c r="Y3046" s="3"/>
      <c r="Z3046" s="3"/>
      <c r="AA3046" s="3" t="s">
        <v>41</v>
      </c>
    </row>
    <row r="3047" spans="1:27" x14ac:dyDescent="0.2">
      <c r="A3047" s="5">
        <v>5965</v>
      </c>
      <c r="C3047" s="3"/>
      <c r="D3047" s="3" t="s">
        <v>5227</v>
      </c>
      <c r="E3047" s="3" t="s">
        <v>192</v>
      </c>
      <c r="F3047" s="3" t="s">
        <v>193</v>
      </c>
      <c r="G3047" s="3" t="s">
        <v>811</v>
      </c>
      <c r="H3047" s="3" t="s">
        <v>194</v>
      </c>
      <c r="I3047" s="3" t="s">
        <v>811</v>
      </c>
      <c r="J3047" s="3" t="s">
        <v>31</v>
      </c>
      <c r="K3047" s="3" t="s">
        <v>330</v>
      </c>
      <c r="L3047" s="3" t="s">
        <v>31</v>
      </c>
      <c r="M3047" t="b">
        <v>1</v>
      </c>
      <c r="N3047" s="3" t="s">
        <v>35</v>
      </c>
      <c r="O3047" s="3" t="s">
        <v>193</v>
      </c>
      <c r="P3047" s="3" t="s">
        <v>193</v>
      </c>
      <c r="Q3047" s="3" t="s">
        <v>192</v>
      </c>
      <c r="R3047" s="3" t="s">
        <v>192</v>
      </c>
      <c r="S3047" s="3" t="s">
        <v>4607</v>
      </c>
      <c r="T3047" s="2"/>
      <c r="U3047" s="3" t="s">
        <v>31</v>
      </c>
      <c r="V3047" s="3" t="s">
        <v>1802</v>
      </c>
      <c r="W3047" s="3" t="s">
        <v>39</v>
      </c>
      <c r="X3047" s="3" t="s">
        <v>40</v>
      </c>
      <c r="Y3047" s="3" t="s">
        <v>2455</v>
      </c>
      <c r="Z3047" s="3">
        <v>6110</v>
      </c>
      <c r="AA3047" s="3" t="s">
        <v>869</v>
      </c>
    </row>
    <row r="3048" spans="1:27" x14ac:dyDescent="0.2">
      <c r="A3048" s="5">
        <v>5966</v>
      </c>
      <c r="C3048" s="3"/>
      <c r="D3048" s="3" t="s">
        <v>5228</v>
      </c>
      <c r="E3048" s="3" t="s">
        <v>192</v>
      </c>
      <c r="F3048" s="3" t="s">
        <v>193</v>
      </c>
      <c r="G3048" s="3" t="s">
        <v>811</v>
      </c>
      <c r="H3048" s="3" t="s">
        <v>194</v>
      </c>
      <c r="I3048" s="3" t="s">
        <v>811</v>
      </c>
      <c r="J3048" s="3" t="s">
        <v>31</v>
      </c>
      <c r="K3048" s="3" t="s">
        <v>330</v>
      </c>
      <c r="L3048" s="3" t="s">
        <v>31</v>
      </c>
      <c r="M3048" t="b">
        <v>0</v>
      </c>
      <c r="N3048" s="3" t="s">
        <v>35</v>
      </c>
      <c r="O3048" s="3" t="s">
        <v>193</v>
      </c>
      <c r="P3048" s="3" t="s">
        <v>193</v>
      </c>
      <c r="Q3048" s="3" t="s">
        <v>192</v>
      </c>
      <c r="R3048" s="3" t="s">
        <v>192</v>
      </c>
      <c r="S3048" s="3" t="s">
        <v>4607</v>
      </c>
      <c r="T3048" s="2"/>
      <c r="U3048" s="3" t="s">
        <v>31</v>
      </c>
      <c r="V3048" s="3" t="s">
        <v>1802</v>
      </c>
      <c r="W3048" s="3" t="s">
        <v>39</v>
      </c>
      <c r="X3048" s="3" t="s">
        <v>40</v>
      </c>
      <c r="Y3048" s="3" t="s">
        <v>2455</v>
      </c>
      <c r="Z3048" s="3"/>
      <c r="AA3048" s="3" t="s">
        <v>41</v>
      </c>
    </row>
    <row r="3049" spans="1:27" x14ac:dyDescent="0.2">
      <c r="A3049" s="5">
        <v>5967</v>
      </c>
      <c r="C3049" s="3"/>
      <c r="D3049" s="3" t="s">
        <v>5229</v>
      </c>
      <c r="E3049" s="3" t="s">
        <v>192</v>
      </c>
      <c r="F3049" s="3" t="s">
        <v>193</v>
      </c>
      <c r="G3049" s="3" t="s">
        <v>811</v>
      </c>
      <c r="H3049" s="3" t="s">
        <v>194</v>
      </c>
      <c r="I3049" s="3" t="s">
        <v>811</v>
      </c>
      <c r="J3049" s="3" t="s">
        <v>31</v>
      </c>
      <c r="K3049" s="3" t="s">
        <v>330</v>
      </c>
      <c r="L3049" s="3" t="s">
        <v>31</v>
      </c>
      <c r="M3049" t="b">
        <v>0</v>
      </c>
      <c r="N3049" s="3" t="s">
        <v>35</v>
      </c>
      <c r="O3049" s="3" t="s">
        <v>193</v>
      </c>
      <c r="P3049" s="3" t="s">
        <v>193</v>
      </c>
      <c r="Q3049" s="3" t="s">
        <v>192</v>
      </c>
      <c r="R3049" s="3" t="s">
        <v>192</v>
      </c>
      <c r="S3049" s="3" t="s">
        <v>4607</v>
      </c>
      <c r="T3049" s="2"/>
      <c r="U3049" s="3" t="s">
        <v>31</v>
      </c>
      <c r="V3049" s="3" t="s">
        <v>1802</v>
      </c>
      <c r="W3049" s="3" t="s">
        <v>39</v>
      </c>
      <c r="X3049" s="3" t="s">
        <v>40</v>
      </c>
      <c r="Y3049" s="3" t="s">
        <v>2455</v>
      </c>
      <c r="Z3049" s="3"/>
      <c r="AA3049" s="3" t="s">
        <v>41</v>
      </c>
    </row>
    <row r="3050" spans="1:27" x14ac:dyDescent="0.2">
      <c r="A3050" s="5">
        <v>5968</v>
      </c>
      <c r="C3050" s="3"/>
      <c r="D3050" s="3" t="s">
        <v>5230</v>
      </c>
      <c r="E3050" s="3" t="s">
        <v>192</v>
      </c>
      <c r="F3050" s="3" t="s">
        <v>193</v>
      </c>
      <c r="G3050" s="3" t="s">
        <v>811</v>
      </c>
      <c r="H3050" s="3" t="s">
        <v>194</v>
      </c>
      <c r="I3050" s="3" t="s">
        <v>811</v>
      </c>
      <c r="J3050" s="3" t="s">
        <v>31</v>
      </c>
      <c r="K3050" s="3" t="s">
        <v>330</v>
      </c>
      <c r="L3050" s="3" t="s">
        <v>31</v>
      </c>
      <c r="M3050" t="b">
        <v>0</v>
      </c>
      <c r="N3050" s="3" t="s">
        <v>35</v>
      </c>
      <c r="O3050" s="3" t="s">
        <v>193</v>
      </c>
      <c r="P3050" s="3" t="s">
        <v>193</v>
      </c>
      <c r="Q3050" s="3" t="s">
        <v>192</v>
      </c>
      <c r="R3050" s="3" t="s">
        <v>192</v>
      </c>
      <c r="S3050" s="3" t="s">
        <v>2170</v>
      </c>
      <c r="T3050" s="2"/>
      <c r="U3050" s="3" t="s">
        <v>31</v>
      </c>
      <c r="V3050" s="3" t="s">
        <v>1802</v>
      </c>
      <c r="W3050" s="3" t="s">
        <v>39</v>
      </c>
      <c r="X3050" s="3" t="s">
        <v>40</v>
      </c>
      <c r="Y3050" s="3" t="s">
        <v>2455</v>
      </c>
      <c r="Z3050" s="3"/>
      <c r="AA3050" s="3" t="s">
        <v>41</v>
      </c>
    </row>
    <row r="3051" spans="1:27" x14ac:dyDescent="0.2">
      <c r="A3051" s="5">
        <v>5969</v>
      </c>
      <c r="C3051" s="3"/>
      <c r="D3051" s="3" t="s">
        <v>5231</v>
      </c>
      <c r="E3051" s="3" t="s">
        <v>192</v>
      </c>
      <c r="F3051" s="3" t="s">
        <v>193</v>
      </c>
      <c r="G3051" s="3" t="s">
        <v>3630</v>
      </c>
      <c r="H3051" s="3" t="s">
        <v>194</v>
      </c>
      <c r="I3051" s="3" t="s">
        <v>3630</v>
      </c>
      <c r="J3051" s="3" t="s">
        <v>31</v>
      </c>
      <c r="K3051" s="3" t="s">
        <v>330</v>
      </c>
      <c r="L3051" s="3" t="s">
        <v>31</v>
      </c>
      <c r="M3051" t="b">
        <v>0</v>
      </c>
      <c r="N3051" s="3" t="s">
        <v>35</v>
      </c>
      <c r="O3051" s="3" t="s">
        <v>193</v>
      </c>
      <c r="P3051" s="3" t="s">
        <v>193</v>
      </c>
      <c r="Q3051" s="3" t="s">
        <v>192</v>
      </c>
      <c r="R3051" s="3" t="s">
        <v>192</v>
      </c>
      <c r="S3051" s="3"/>
      <c r="T3051" s="2"/>
      <c r="U3051" s="3" t="s">
        <v>31</v>
      </c>
      <c r="V3051" s="3" t="s">
        <v>1802</v>
      </c>
      <c r="W3051" s="3" t="s">
        <v>39</v>
      </c>
      <c r="X3051" s="3" t="s">
        <v>40</v>
      </c>
      <c r="Y3051" s="3"/>
      <c r="Z3051" s="3"/>
      <c r="AA3051" s="3" t="s">
        <v>41</v>
      </c>
    </row>
    <row r="3052" spans="1:27" x14ac:dyDescent="0.2">
      <c r="A3052" s="5">
        <v>5970</v>
      </c>
      <c r="C3052" s="3"/>
      <c r="D3052" s="3" t="s">
        <v>5232</v>
      </c>
      <c r="E3052" s="3" t="s">
        <v>192</v>
      </c>
      <c r="F3052" s="3" t="s">
        <v>193</v>
      </c>
      <c r="G3052" s="3" t="s">
        <v>811</v>
      </c>
      <c r="H3052" s="3" t="s">
        <v>194</v>
      </c>
      <c r="I3052" s="3" t="s">
        <v>811</v>
      </c>
      <c r="J3052" s="3" t="s">
        <v>31</v>
      </c>
      <c r="K3052" s="3" t="s">
        <v>330</v>
      </c>
      <c r="L3052" s="3" t="s">
        <v>31</v>
      </c>
      <c r="M3052" t="b">
        <v>0</v>
      </c>
      <c r="N3052" s="3" t="s">
        <v>35</v>
      </c>
      <c r="O3052" s="3" t="s">
        <v>193</v>
      </c>
      <c r="P3052" s="3" t="s">
        <v>193</v>
      </c>
      <c r="Q3052" s="3" t="s">
        <v>192</v>
      </c>
      <c r="R3052" s="3" t="s">
        <v>192</v>
      </c>
      <c r="S3052" s="3" t="s">
        <v>2170</v>
      </c>
      <c r="T3052" s="2"/>
      <c r="U3052" s="3" t="s">
        <v>31</v>
      </c>
      <c r="V3052" s="3" t="s">
        <v>1802</v>
      </c>
      <c r="W3052" s="3" t="s">
        <v>39</v>
      </c>
      <c r="X3052" s="3" t="s">
        <v>40</v>
      </c>
      <c r="Y3052" s="3"/>
      <c r="Z3052" s="3"/>
      <c r="AA3052" s="3" t="s">
        <v>41</v>
      </c>
    </row>
    <row r="3053" spans="1:27" x14ac:dyDescent="0.2">
      <c r="A3053" s="5">
        <v>5971</v>
      </c>
      <c r="C3053" s="3"/>
      <c r="D3053" s="3" t="s">
        <v>5233</v>
      </c>
      <c r="E3053" s="3" t="s">
        <v>192</v>
      </c>
      <c r="F3053" s="3" t="s">
        <v>193</v>
      </c>
      <c r="G3053" s="3" t="s">
        <v>3630</v>
      </c>
      <c r="H3053" s="3" t="s">
        <v>194</v>
      </c>
      <c r="I3053" s="3" t="s">
        <v>3630</v>
      </c>
      <c r="J3053" s="3" t="s">
        <v>31</v>
      </c>
      <c r="K3053" s="3" t="s">
        <v>330</v>
      </c>
      <c r="L3053" s="3" t="s">
        <v>31</v>
      </c>
      <c r="M3053" t="b">
        <v>0</v>
      </c>
      <c r="N3053" s="3" t="s">
        <v>35</v>
      </c>
      <c r="O3053" s="3" t="s">
        <v>193</v>
      </c>
      <c r="P3053" s="3" t="s">
        <v>193</v>
      </c>
      <c r="Q3053" s="3" t="s">
        <v>192</v>
      </c>
      <c r="R3053" s="3" t="s">
        <v>192</v>
      </c>
      <c r="S3053" s="3" t="s">
        <v>4607</v>
      </c>
      <c r="T3053" s="2"/>
      <c r="U3053" s="3" t="s">
        <v>31</v>
      </c>
      <c r="V3053" s="3" t="s">
        <v>1802</v>
      </c>
      <c r="W3053" s="3" t="s">
        <v>39</v>
      </c>
      <c r="X3053" s="3" t="s">
        <v>40</v>
      </c>
      <c r="Y3053" s="3" t="s">
        <v>2455</v>
      </c>
      <c r="Z3053" s="3"/>
      <c r="AA3053" s="3" t="s">
        <v>41</v>
      </c>
    </row>
    <row r="3054" spans="1:27" x14ac:dyDescent="0.2">
      <c r="A3054" s="5">
        <v>5972</v>
      </c>
      <c r="C3054" s="3"/>
      <c r="D3054" s="3" t="s">
        <v>5234</v>
      </c>
      <c r="E3054" s="3" t="s">
        <v>192</v>
      </c>
      <c r="F3054" s="3" t="s">
        <v>193</v>
      </c>
      <c r="G3054" s="3" t="s">
        <v>811</v>
      </c>
      <c r="H3054" s="3" t="s">
        <v>194</v>
      </c>
      <c r="I3054" s="3" t="s">
        <v>811</v>
      </c>
      <c r="J3054" s="3" t="s">
        <v>31</v>
      </c>
      <c r="K3054" s="3" t="s">
        <v>330</v>
      </c>
      <c r="L3054" s="3" t="s">
        <v>31</v>
      </c>
      <c r="M3054" t="b">
        <v>0</v>
      </c>
      <c r="N3054" s="3" t="s">
        <v>35</v>
      </c>
      <c r="O3054" s="3" t="s">
        <v>193</v>
      </c>
      <c r="P3054" s="3" t="s">
        <v>193</v>
      </c>
      <c r="Q3054" s="3" t="s">
        <v>192</v>
      </c>
      <c r="R3054" s="3" t="s">
        <v>192</v>
      </c>
      <c r="S3054" s="3" t="s">
        <v>4607</v>
      </c>
      <c r="T3054" s="2"/>
      <c r="U3054" s="3" t="s">
        <v>31</v>
      </c>
      <c r="V3054" s="3" t="s">
        <v>1802</v>
      </c>
      <c r="W3054" s="3" t="s">
        <v>39</v>
      </c>
      <c r="X3054" s="3" t="s">
        <v>40</v>
      </c>
      <c r="Y3054" s="3" t="s">
        <v>2455</v>
      </c>
      <c r="Z3054" s="3"/>
      <c r="AA3054" s="3" t="s">
        <v>41</v>
      </c>
    </row>
    <row r="3055" spans="1:27" x14ac:dyDescent="0.2">
      <c r="A3055" s="5">
        <v>5973</v>
      </c>
      <c r="B3055">
        <v>44757</v>
      </c>
      <c r="C3055" s="3" t="s">
        <v>5235</v>
      </c>
      <c r="D3055" s="3" t="s">
        <v>5236</v>
      </c>
      <c r="E3055" s="3" t="s">
        <v>119</v>
      </c>
      <c r="F3055" s="3" t="s">
        <v>120</v>
      </c>
      <c r="G3055" s="3" t="s">
        <v>235</v>
      </c>
      <c r="H3055" s="3" t="s">
        <v>32</v>
      </c>
      <c r="I3055" s="3" t="s">
        <v>235</v>
      </c>
      <c r="J3055" s="3" t="s">
        <v>48</v>
      </c>
      <c r="K3055" s="3" t="s">
        <v>237</v>
      </c>
      <c r="L3055" s="3" t="s">
        <v>83</v>
      </c>
      <c r="M3055" t="b">
        <v>0</v>
      </c>
      <c r="N3055" s="3" t="s">
        <v>73</v>
      </c>
      <c r="O3055" s="3" t="s">
        <v>120</v>
      </c>
      <c r="P3055" s="3" t="s">
        <v>120</v>
      </c>
      <c r="Q3055" s="3" t="s">
        <v>36</v>
      </c>
      <c r="R3055" s="3" t="s">
        <v>74</v>
      </c>
      <c r="S3055" s="3"/>
      <c r="T3055" s="2">
        <v>6009</v>
      </c>
      <c r="U3055" s="3" t="s">
        <v>83</v>
      </c>
      <c r="V3055" s="3"/>
      <c r="W3055" s="3" t="s">
        <v>39</v>
      </c>
      <c r="X3055" s="3" t="s">
        <v>40</v>
      </c>
      <c r="Y3055" s="3"/>
      <c r="Z3055" s="3">
        <v>5689</v>
      </c>
      <c r="AA3055" s="3" t="s">
        <v>546</v>
      </c>
    </row>
    <row r="3056" spans="1:27" x14ac:dyDescent="0.2">
      <c r="A3056" s="5">
        <v>5974</v>
      </c>
      <c r="B3056">
        <v>44726</v>
      </c>
      <c r="C3056" s="3" t="s">
        <v>5237</v>
      </c>
      <c r="D3056" s="3" t="s">
        <v>5238</v>
      </c>
      <c r="E3056" s="3" t="s">
        <v>2832</v>
      </c>
      <c r="F3056" s="3" t="s">
        <v>2833</v>
      </c>
      <c r="G3056" s="3" t="s">
        <v>235</v>
      </c>
      <c r="H3056" s="3" t="s">
        <v>32</v>
      </c>
      <c r="I3056" s="3" t="s">
        <v>235</v>
      </c>
      <c r="J3056" s="3" t="s">
        <v>48</v>
      </c>
      <c r="K3056" s="3" t="s">
        <v>237</v>
      </c>
      <c r="L3056" s="3" t="s">
        <v>83</v>
      </c>
      <c r="M3056" t="b">
        <v>0</v>
      </c>
      <c r="N3056" s="3" t="s">
        <v>35</v>
      </c>
      <c r="O3056" s="3" t="s">
        <v>2833</v>
      </c>
      <c r="P3056" s="3" t="s">
        <v>2834</v>
      </c>
      <c r="Q3056" s="3" t="s">
        <v>36</v>
      </c>
      <c r="R3056" s="3" t="s">
        <v>37</v>
      </c>
      <c r="S3056" s="3"/>
      <c r="T3056" s="2">
        <v>6009</v>
      </c>
      <c r="U3056" s="3" t="s">
        <v>83</v>
      </c>
      <c r="V3056" s="3"/>
      <c r="W3056" s="3" t="s">
        <v>39</v>
      </c>
      <c r="X3056" s="3" t="s">
        <v>40</v>
      </c>
      <c r="Y3056" s="3"/>
      <c r="Z3056" s="3">
        <v>4351</v>
      </c>
      <c r="AA3056" s="3" t="s">
        <v>316</v>
      </c>
    </row>
    <row r="3057" spans="1:27" x14ac:dyDescent="0.2">
      <c r="A3057" s="5">
        <v>5975</v>
      </c>
      <c r="B3057">
        <v>44593</v>
      </c>
      <c r="C3057" s="3"/>
      <c r="D3057" s="3" t="s">
        <v>5239</v>
      </c>
      <c r="E3057" s="3" t="s">
        <v>123</v>
      </c>
      <c r="F3057" s="3" t="s">
        <v>124</v>
      </c>
      <c r="G3057" s="3" t="s">
        <v>813</v>
      </c>
      <c r="H3057" s="3" t="s">
        <v>256</v>
      </c>
      <c r="I3057" s="3" t="s">
        <v>813</v>
      </c>
      <c r="J3057" s="3" t="s">
        <v>48</v>
      </c>
      <c r="K3057" s="3" t="s">
        <v>114</v>
      </c>
      <c r="L3057" s="3" t="s">
        <v>115</v>
      </c>
      <c r="M3057" t="b">
        <v>0</v>
      </c>
      <c r="N3057" s="3" t="s">
        <v>73</v>
      </c>
      <c r="O3057" s="3" t="s">
        <v>124</v>
      </c>
      <c r="P3057" s="3" t="s">
        <v>124</v>
      </c>
      <c r="Q3057" s="3" t="s">
        <v>36</v>
      </c>
      <c r="R3057" s="3" t="s">
        <v>74</v>
      </c>
      <c r="S3057" s="3"/>
      <c r="T3057" s="2">
        <v>3002</v>
      </c>
      <c r="U3057" s="3" t="s">
        <v>115</v>
      </c>
      <c r="V3057" s="3"/>
      <c r="W3057" s="3" t="s">
        <v>39</v>
      </c>
      <c r="X3057" s="3" t="s">
        <v>40</v>
      </c>
      <c r="Y3057" s="3"/>
      <c r="Z3057" s="3"/>
      <c r="AA3057" s="3" t="s">
        <v>5240</v>
      </c>
    </row>
    <row r="3058" spans="1:27" x14ac:dyDescent="0.2">
      <c r="A3058" s="5">
        <v>5976</v>
      </c>
      <c r="B3058">
        <v>44733</v>
      </c>
      <c r="C3058" s="3" t="s">
        <v>5241</v>
      </c>
      <c r="D3058" s="3" t="s">
        <v>5242</v>
      </c>
      <c r="E3058" s="3" t="s">
        <v>867</v>
      </c>
      <c r="F3058" s="3" t="s">
        <v>868</v>
      </c>
      <c r="G3058" s="3" t="s">
        <v>47</v>
      </c>
      <c r="H3058" s="3" t="s">
        <v>32</v>
      </c>
      <c r="I3058" s="3"/>
      <c r="J3058" s="3"/>
      <c r="K3058" s="3"/>
      <c r="L3058" s="3"/>
      <c r="M3058" t="b">
        <v>1</v>
      </c>
      <c r="N3058" s="3" t="s">
        <v>73</v>
      </c>
      <c r="O3058" s="3" t="s">
        <v>868</v>
      </c>
      <c r="P3058" s="3" t="s">
        <v>868</v>
      </c>
      <c r="Q3058" s="3" t="s">
        <v>116</v>
      </c>
      <c r="R3058" s="3" t="s">
        <v>116</v>
      </c>
      <c r="S3058" s="3"/>
      <c r="T3058" s="2">
        <v>2000</v>
      </c>
      <c r="U3058" s="3" t="s">
        <v>50</v>
      </c>
      <c r="V3058" s="3"/>
      <c r="W3058" s="3" t="s">
        <v>39</v>
      </c>
      <c r="X3058" s="3" t="s">
        <v>40</v>
      </c>
      <c r="Y3058" s="3"/>
      <c r="Z3058" s="3">
        <v>5453</v>
      </c>
      <c r="AA3058" s="3" t="s">
        <v>5020</v>
      </c>
    </row>
    <row r="3059" spans="1:27" x14ac:dyDescent="0.2">
      <c r="A3059" s="5">
        <v>5977</v>
      </c>
      <c r="B3059">
        <v>44801</v>
      </c>
      <c r="C3059" s="3"/>
      <c r="D3059" s="3" t="s">
        <v>5243</v>
      </c>
      <c r="E3059" s="3" t="s">
        <v>147</v>
      </c>
      <c r="F3059" s="3" t="s">
        <v>234</v>
      </c>
      <c r="G3059" s="3" t="s">
        <v>137</v>
      </c>
      <c r="H3059" s="3" t="s">
        <v>32</v>
      </c>
      <c r="I3059" s="3"/>
      <c r="J3059" s="3"/>
      <c r="K3059" s="3"/>
      <c r="L3059" s="3"/>
      <c r="M3059" t="b">
        <v>0</v>
      </c>
      <c r="N3059" s="3" t="s">
        <v>139</v>
      </c>
      <c r="O3059" s="3" t="s">
        <v>234</v>
      </c>
      <c r="P3059" s="3" t="s">
        <v>234</v>
      </c>
      <c r="Q3059" s="3" t="s">
        <v>116</v>
      </c>
      <c r="R3059" s="3" t="s">
        <v>116</v>
      </c>
      <c r="S3059" s="3"/>
      <c r="T3059" s="2">
        <v>6019</v>
      </c>
      <c r="U3059" s="3" t="s">
        <v>83</v>
      </c>
      <c r="V3059" s="3"/>
      <c r="W3059" s="3" t="s">
        <v>39</v>
      </c>
      <c r="X3059" s="3" t="s">
        <v>40</v>
      </c>
      <c r="Y3059" s="3"/>
      <c r="Z3059" s="3">
        <v>5408</v>
      </c>
      <c r="AA3059" s="3" t="s">
        <v>316</v>
      </c>
    </row>
    <row r="3060" spans="1:27" x14ac:dyDescent="0.2">
      <c r="A3060" s="5">
        <v>5978</v>
      </c>
      <c r="B3060">
        <v>44816</v>
      </c>
      <c r="C3060" s="3"/>
      <c r="D3060" s="3" t="s">
        <v>5244</v>
      </c>
      <c r="E3060" s="3" t="s">
        <v>1158</v>
      </c>
      <c r="F3060" s="3" t="s">
        <v>1159</v>
      </c>
      <c r="G3060" s="3" t="s">
        <v>137</v>
      </c>
      <c r="H3060" s="3" t="s">
        <v>32</v>
      </c>
      <c r="I3060" s="3"/>
      <c r="J3060" s="3"/>
      <c r="K3060" s="3"/>
      <c r="L3060" s="3"/>
      <c r="M3060" t="b">
        <v>0</v>
      </c>
      <c r="N3060" s="3" t="s">
        <v>139</v>
      </c>
      <c r="O3060" s="3" t="s">
        <v>1159</v>
      </c>
      <c r="P3060" s="3" t="s">
        <v>1159</v>
      </c>
      <c r="Q3060" s="3" t="s">
        <v>36</v>
      </c>
      <c r="R3060" s="3" t="s">
        <v>74</v>
      </c>
      <c r="S3060" s="3"/>
      <c r="T3060" s="2">
        <v>6019</v>
      </c>
      <c r="U3060" s="3" t="s">
        <v>83</v>
      </c>
      <c r="V3060" s="3"/>
      <c r="W3060" s="3" t="s">
        <v>39</v>
      </c>
      <c r="X3060" s="3" t="s">
        <v>40</v>
      </c>
      <c r="Y3060" s="3"/>
      <c r="Z3060" s="3">
        <v>5408</v>
      </c>
      <c r="AA3060" s="3" t="s">
        <v>546</v>
      </c>
    </row>
    <row r="3061" spans="1:27" x14ac:dyDescent="0.2">
      <c r="A3061" s="5">
        <v>5979</v>
      </c>
      <c r="B3061">
        <v>44830</v>
      </c>
      <c r="C3061" s="3"/>
      <c r="D3061" s="3" t="s">
        <v>5245</v>
      </c>
      <c r="E3061" s="3" t="s">
        <v>71</v>
      </c>
      <c r="F3061" s="3" t="s">
        <v>72</v>
      </c>
      <c r="G3061" s="3" t="s">
        <v>47</v>
      </c>
      <c r="H3061" s="3" t="s">
        <v>32</v>
      </c>
      <c r="I3061" s="3" t="s">
        <v>47</v>
      </c>
      <c r="J3061" s="3" t="s">
        <v>48</v>
      </c>
      <c r="K3061" s="3" t="s">
        <v>49</v>
      </c>
      <c r="L3061" s="3" t="s">
        <v>50</v>
      </c>
      <c r="M3061" t="b">
        <v>0</v>
      </c>
      <c r="N3061" s="3" t="s">
        <v>73</v>
      </c>
      <c r="O3061" s="3" t="s">
        <v>72</v>
      </c>
      <c r="P3061" s="3" t="s">
        <v>72</v>
      </c>
      <c r="Q3061" s="3" t="s">
        <v>36</v>
      </c>
      <c r="R3061" s="3" t="s">
        <v>74</v>
      </c>
      <c r="S3061" s="3"/>
      <c r="T3061" s="2">
        <v>2000</v>
      </c>
      <c r="U3061" s="3" t="s">
        <v>50</v>
      </c>
      <c r="V3061" s="3"/>
      <c r="W3061" s="3" t="s">
        <v>39</v>
      </c>
      <c r="X3061" s="3" t="s">
        <v>40</v>
      </c>
      <c r="Y3061" s="3"/>
      <c r="Z3061" s="3">
        <v>5530</v>
      </c>
      <c r="AA3061" s="3" t="s">
        <v>221</v>
      </c>
    </row>
    <row r="3062" spans="1:27" x14ac:dyDescent="0.2">
      <c r="A3062" s="5">
        <v>5980</v>
      </c>
      <c r="B3062">
        <v>44807</v>
      </c>
      <c r="C3062" s="3"/>
      <c r="D3062" s="3" t="s">
        <v>5246</v>
      </c>
      <c r="E3062" s="3" t="s">
        <v>192</v>
      </c>
      <c r="F3062" s="3" t="s">
        <v>193</v>
      </c>
      <c r="G3062" s="3" t="s">
        <v>3630</v>
      </c>
      <c r="H3062" s="3" t="s">
        <v>194</v>
      </c>
      <c r="I3062" s="3" t="s">
        <v>3630</v>
      </c>
      <c r="J3062" s="3" t="s">
        <v>31</v>
      </c>
      <c r="K3062" s="3" t="s">
        <v>330</v>
      </c>
      <c r="L3062" s="3" t="s">
        <v>31</v>
      </c>
      <c r="M3062" t="b">
        <v>0</v>
      </c>
      <c r="N3062" s="3" t="s">
        <v>35</v>
      </c>
      <c r="O3062" s="3" t="s">
        <v>193</v>
      </c>
      <c r="P3062" s="3" t="s">
        <v>193</v>
      </c>
      <c r="Q3062" s="3" t="s">
        <v>192</v>
      </c>
      <c r="R3062" s="3" t="s">
        <v>192</v>
      </c>
      <c r="S3062" s="3" t="s">
        <v>4607</v>
      </c>
      <c r="T3062" s="2">
        <v>2072</v>
      </c>
      <c r="U3062" s="3" t="s">
        <v>50</v>
      </c>
      <c r="V3062" s="3" t="s">
        <v>1802</v>
      </c>
      <c r="W3062" s="3" t="s">
        <v>39</v>
      </c>
      <c r="X3062" s="3" t="s">
        <v>40</v>
      </c>
      <c r="Y3062" s="3" t="s">
        <v>2455</v>
      </c>
      <c r="Z3062" s="3"/>
      <c r="AA3062" s="3" t="s">
        <v>41</v>
      </c>
    </row>
    <row r="3063" spans="1:27" x14ac:dyDescent="0.2">
      <c r="A3063" s="5">
        <v>5981</v>
      </c>
      <c r="B3063">
        <v>44779</v>
      </c>
      <c r="C3063" s="3"/>
      <c r="D3063" s="3" t="s">
        <v>5247</v>
      </c>
      <c r="E3063" s="3" t="s">
        <v>78</v>
      </c>
      <c r="F3063" s="3" t="s">
        <v>273</v>
      </c>
      <c r="G3063" s="3" t="s">
        <v>224</v>
      </c>
      <c r="H3063" s="3" t="s">
        <v>32</v>
      </c>
      <c r="I3063" s="3" t="s">
        <v>224</v>
      </c>
      <c r="J3063" s="3" t="s">
        <v>48</v>
      </c>
      <c r="K3063" s="3" t="s">
        <v>225</v>
      </c>
      <c r="L3063" s="3" t="s">
        <v>95</v>
      </c>
      <c r="M3063" t="b">
        <v>1</v>
      </c>
      <c r="N3063" s="3" t="s">
        <v>84</v>
      </c>
      <c r="O3063" s="3" t="s">
        <v>273</v>
      </c>
      <c r="P3063" s="3" t="s">
        <v>79</v>
      </c>
      <c r="Q3063" s="3" t="s">
        <v>116</v>
      </c>
      <c r="R3063" s="3" t="s">
        <v>116</v>
      </c>
      <c r="S3063" s="3"/>
      <c r="T3063" s="2">
        <v>4001</v>
      </c>
      <c r="U3063" s="3" t="s">
        <v>95</v>
      </c>
      <c r="V3063" s="3"/>
      <c r="W3063" s="3" t="s">
        <v>39</v>
      </c>
      <c r="X3063" s="3" t="s">
        <v>40</v>
      </c>
      <c r="Y3063" s="3"/>
      <c r="Z3063" s="3"/>
      <c r="AA3063" s="3" t="s">
        <v>316</v>
      </c>
    </row>
    <row r="3064" spans="1:27" x14ac:dyDescent="0.2">
      <c r="A3064" s="5">
        <v>5982</v>
      </c>
      <c r="C3064" s="3"/>
      <c r="D3064" s="3" t="s">
        <v>5248</v>
      </c>
      <c r="E3064" s="3" t="s">
        <v>1775</v>
      </c>
      <c r="F3064" s="3" t="s">
        <v>1775</v>
      </c>
      <c r="G3064" s="3" t="s">
        <v>1793</v>
      </c>
      <c r="H3064" s="3" t="s">
        <v>1764</v>
      </c>
      <c r="I3064" s="3" t="s">
        <v>1793</v>
      </c>
      <c r="J3064" s="3" t="s">
        <v>31</v>
      </c>
      <c r="K3064" s="3" t="s">
        <v>1766</v>
      </c>
      <c r="L3064" s="3" t="s">
        <v>31</v>
      </c>
      <c r="M3064" t="b">
        <v>1</v>
      </c>
      <c r="N3064" s="3" t="s">
        <v>35</v>
      </c>
      <c r="O3064" s="3" t="s">
        <v>1775</v>
      </c>
      <c r="P3064" s="3" t="s">
        <v>1775</v>
      </c>
      <c r="Q3064" s="3" t="s">
        <v>1767</v>
      </c>
      <c r="R3064" s="3" t="s">
        <v>1768</v>
      </c>
      <c r="S3064" s="3"/>
      <c r="T3064" s="2">
        <v>2072</v>
      </c>
      <c r="U3064" s="3" t="s">
        <v>1769</v>
      </c>
      <c r="V3064" s="3" t="s">
        <v>2706</v>
      </c>
      <c r="W3064" s="3" t="s">
        <v>39</v>
      </c>
      <c r="X3064" s="3" t="s">
        <v>40</v>
      </c>
      <c r="Y3064" s="3" t="s">
        <v>1816</v>
      </c>
      <c r="Z3064" s="3"/>
      <c r="AA3064" s="3" t="s">
        <v>41</v>
      </c>
    </row>
    <row r="3065" spans="1:27" x14ac:dyDescent="0.2">
      <c r="A3065" s="5">
        <v>5983</v>
      </c>
      <c r="B3065">
        <v>44795</v>
      </c>
      <c r="C3065" s="3" t="s">
        <v>5249</v>
      </c>
      <c r="D3065" s="3" t="s">
        <v>5250</v>
      </c>
      <c r="E3065" s="3" t="s">
        <v>66</v>
      </c>
      <c r="F3065" s="3" t="s">
        <v>67</v>
      </c>
      <c r="G3065" s="3" t="s">
        <v>5191</v>
      </c>
      <c r="H3065" s="3" t="s">
        <v>32</v>
      </c>
      <c r="I3065" s="3" t="s">
        <v>5191</v>
      </c>
      <c r="J3065" s="3" t="s">
        <v>31</v>
      </c>
      <c r="K3065" s="3" t="s">
        <v>5192</v>
      </c>
      <c r="L3065" s="3" t="s">
        <v>115</v>
      </c>
      <c r="M3065" t="b">
        <v>0</v>
      </c>
      <c r="N3065" s="3" t="s">
        <v>35</v>
      </c>
      <c r="O3065" s="3" t="s">
        <v>67</v>
      </c>
      <c r="P3065" s="3" t="s">
        <v>67</v>
      </c>
      <c r="Q3065" s="3" t="s">
        <v>68</v>
      </c>
      <c r="R3065" s="3" t="s">
        <v>69</v>
      </c>
      <c r="S3065" s="3"/>
      <c r="T3065" s="2">
        <v>3062</v>
      </c>
      <c r="U3065" s="3" t="s">
        <v>115</v>
      </c>
      <c r="V3065" s="3"/>
      <c r="W3065" s="3" t="s">
        <v>39</v>
      </c>
      <c r="X3065" s="3" t="s">
        <v>40</v>
      </c>
      <c r="Y3065" s="3"/>
      <c r="Z3065" s="3">
        <v>6315</v>
      </c>
      <c r="AA3065" s="3" t="s">
        <v>1182</v>
      </c>
    </row>
    <row r="3066" spans="1:27" x14ac:dyDescent="0.2">
      <c r="A3066" s="5">
        <v>5984</v>
      </c>
      <c r="B3066">
        <v>44798</v>
      </c>
      <c r="C3066" s="3"/>
      <c r="D3066" s="3" t="s">
        <v>5251</v>
      </c>
      <c r="E3066" s="3" t="s">
        <v>240</v>
      </c>
      <c r="F3066" s="3" t="s">
        <v>241</v>
      </c>
      <c r="G3066" s="3" t="s">
        <v>255</v>
      </c>
      <c r="H3066" s="3" t="s">
        <v>32</v>
      </c>
      <c r="I3066" s="3" t="s">
        <v>244</v>
      </c>
      <c r="J3066" s="3" t="s">
        <v>48</v>
      </c>
      <c r="K3066" s="3" t="s">
        <v>243</v>
      </c>
      <c r="L3066" s="3" t="s">
        <v>244</v>
      </c>
      <c r="M3066" t="b">
        <v>0</v>
      </c>
      <c r="N3066" s="3" t="s">
        <v>139</v>
      </c>
      <c r="O3066" s="3" t="s">
        <v>241</v>
      </c>
      <c r="P3066" s="3" t="s">
        <v>241</v>
      </c>
      <c r="Q3066" s="3" t="s">
        <v>36</v>
      </c>
      <c r="R3066" s="3" t="s">
        <v>54</v>
      </c>
      <c r="S3066" s="3"/>
      <c r="T3066" s="2">
        <v>8011</v>
      </c>
      <c r="U3066" s="3" t="s">
        <v>244</v>
      </c>
      <c r="V3066" s="3"/>
      <c r="W3066" s="3" t="s">
        <v>39</v>
      </c>
      <c r="X3066" s="3" t="s">
        <v>40</v>
      </c>
      <c r="Y3066" s="3"/>
      <c r="Z3066" s="3">
        <v>6113</v>
      </c>
      <c r="AA3066" s="3" t="s">
        <v>3521</v>
      </c>
    </row>
    <row r="3067" spans="1:27" x14ac:dyDescent="0.2">
      <c r="A3067" s="5">
        <v>5985</v>
      </c>
      <c r="B3067">
        <v>44800</v>
      </c>
      <c r="C3067" s="3" t="s">
        <v>5252</v>
      </c>
      <c r="D3067" s="3" t="s">
        <v>5253</v>
      </c>
      <c r="E3067" s="3" t="s">
        <v>119</v>
      </c>
      <c r="F3067" s="3" t="s">
        <v>120</v>
      </c>
      <c r="G3067" s="3" t="s">
        <v>93</v>
      </c>
      <c r="H3067" s="3" t="s">
        <v>32</v>
      </c>
      <c r="I3067" s="3" t="s">
        <v>93</v>
      </c>
      <c r="J3067" s="3" t="s">
        <v>48</v>
      </c>
      <c r="K3067" s="3" t="s">
        <v>94</v>
      </c>
      <c r="L3067" s="3" t="s">
        <v>95</v>
      </c>
      <c r="M3067" t="b">
        <v>0</v>
      </c>
      <c r="N3067" s="3" t="s">
        <v>73</v>
      </c>
      <c r="O3067" s="3" t="s">
        <v>120</v>
      </c>
      <c r="P3067" s="3" t="s">
        <v>120</v>
      </c>
      <c r="Q3067" s="3" t="s">
        <v>36</v>
      </c>
      <c r="R3067" s="3" t="s">
        <v>74</v>
      </c>
      <c r="S3067" s="3"/>
      <c r="T3067" s="2">
        <v>4000</v>
      </c>
      <c r="U3067" s="3" t="s">
        <v>95</v>
      </c>
      <c r="V3067" s="3"/>
      <c r="W3067" s="3" t="s">
        <v>39</v>
      </c>
      <c r="X3067" s="3" t="s">
        <v>40</v>
      </c>
      <c r="Y3067" s="3"/>
      <c r="Z3067" s="3">
        <v>6021</v>
      </c>
      <c r="AA3067" s="3" t="s">
        <v>986</v>
      </c>
    </row>
    <row r="3068" spans="1:27" x14ac:dyDescent="0.2">
      <c r="A3068" s="5">
        <v>5986</v>
      </c>
      <c r="B3068">
        <v>44809</v>
      </c>
      <c r="C3068" s="3" t="s">
        <v>5254</v>
      </c>
      <c r="D3068" s="3" t="s">
        <v>5255</v>
      </c>
      <c r="E3068" s="3" t="s">
        <v>2832</v>
      </c>
      <c r="F3068" s="3" t="s">
        <v>2834</v>
      </c>
      <c r="G3068" s="3" t="s">
        <v>274</v>
      </c>
      <c r="H3068" s="3" t="s">
        <v>32</v>
      </c>
      <c r="I3068" s="3" t="s">
        <v>274</v>
      </c>
      <c r="J3068" s="3" t="s">
        <v>81</v>
      </c>
      <c r="K3068" s="3" t="s">
        <v>275</v>
      </c>
      <c r="L3068" s="3" t="s">
        <v>95</v>
      </c>
      <c r="M3068" t="b">
        <v>0</v>
      </c>
      <c r="N3068" s="3" t="s">
        <v>35</v>
      </c>
      <c r="O3068" s="3" t="s">
        <v>2834</v>
      </c>
      <c r="P3068" s="3" t="s">
        <v>2834</v>
      </c>
      <c r="Q3068" s="3" t="s">
        <v>36</v>
      </c>
      <c r="R3068" s="3" t="s">
        <v>37</v>
      </c>
      <c r="S3068" s="3"/>
      <c r="T3068" s="2">
        <v>4128</v>
      </c>
      <c r="U3068" s="3" t="s">
        <v>81</v>
      </c>
      <c r="V3068" s="3"/>
      <c r="W3068" s="3" t="s">
        <v>39</v>
      </c>
      <c r="X3068" s="3" t="s">
        <v>40</v>
      </c>
      <c r="Y3068" s="3"/>
      <c r="Z3068" s="3">
        <v>5413</v>
      </c>
      <c r="AA3068" s="3" t="s">
        <v>986</v>
      </c>
    </row>
    <row r="3069" spans="1:27" x14ac:dyDescent="0.2">
      <c r="A3069" s="5">
        <v>5987</v>
      </c>
      <c r="B3069">
        <v>44810</v>
      </c>
      <c r="C3069" s="3" t="s">
        <v>5256</v>
      </c>
      <c r="D3069" s="3" t="s">
        <v>5257</v>
      </c>
      <c r="E3069" s="3" t="s">
        <v>2832</v>
      </c>
      <c r="F3069" s="3" t="s">
        <v>2834</v>
      </c>
      <c r="G3069" s="3" t="s">
        <v>274</v>
      </c>
      <c r="H3069" s="3" t="s">
        <v>32</v>
      </c>
      <c r="I3069" s="3" t="s">
        <v>274</v>
      </c>
      <c r="J3069" s="3" t="s">
        <v>81</v>
      </c>
      <c r="K3069" s="3" t="s">
        <v>275</v>
      </c>
      <c r="L3069" s="3" t="s">
        <v>95</v>
      </c>
      <c r="M3069" t="b">
        <v>0</v>
      </c>
      <c r="N3069" s="3" t="s">
        <v>35</v>
      </c>
      <c r="O3069" s="3" t="s">
        <v>2834</v>
      </c>
      <c r="P3069" s="3" t="s">
        <v>2834</v>
      </c>
      <c r="Q3069" s="3" t="s">
        <v>36</v>
      </c>
      <c r="R3069" s="3" t="s">
        <v>37</v>
      </c>
      <c r="S3069" s="3"/>
      <c r="T3069" s="2">
        <v>4128</v>
      </c>
      <c r="U3069" s="3" t="s">
        <v>81</v>
      </c>
      <c r="V3069" s="3"/>
      <c r="W3069" s="3" t="s">
        <v>39</v>
      </c>
      <c r="X3069" s="3" t="s">
        <v>40</v>
      </c>
      <c r="Y3069" s="3"/>
      <c r="Z3069" s="3">
        <v>5440</v>
      </c>
      <c r="AA3069" s="3" t="s">
        <v>986</v>
      </c>
    </row>
    <row r="3070" spans="1:27" x14ac:dyDescent="0.2">
      <c r="A3070" s="5">
        <v>5988</v>
      </c>
      <c r="B3070">
        <v>44811</v>
      </c>
      <c r="C3070" s="3" t="s">
        <v>5258</v>
      </c>
      <c r="D3070" s="3" t="s">
        <v>5259</v>
      </c>
      <c r="E3070" s="3" t="s">
        <v>2832</v>
      </c>
      <c r="F3070" s="3" t="s">
        <v>2834</v>
      </c>
      <c r="G3070" s="3" t="s">
        <v>274</v>
      </c>
      <c r="H3070" s="3" t="s">
        <v>32</v>
      </c>
      <c r="I3070" s="3" t="s">
        <v>274</v>
      </c>
      <c r="J3070" s="3" t="s">
        <v>81</v>
      </c>
      <c r="K3070" s="3" t="s">
        <v>275</v>
      </c>
      <c r="L3070" s="3" t="s">
        <v>95</v>
      </c>
      <c r="M3070" t="b">
        <v>0</v>
      </c>
      <c r="N3070" s="3" t="s">
        <v>35</v>
      </c>
      <c r="O3070" s="3" t="s">
        <v>2834</v>
      </c>
      <c r="P3070" s="3" t="s">
        <v>2834</v>
      </c>
      <c r="Q3070" s="3" t="s">
        <v>36</v>
      </c>
      <c r="R3070" s="3" t="s">
        <v>37</v>
      </c>
      <c r="S3070" s="3"/>
      <c r="T3070" s="2">
        <v>4128</v>
      </c>
      <c r="U3070" s="3" t="s">
        <v>81</v>
      </c>
      <c r="V3070" s="3"/>
      <c r="W3070" s="3" t="s">
        <v>39</v>
      </c>
      <c r="X3070" s="3" t="s">
        <v>40</v>
      </c>
      <c r="Y3070" s="3"/>
      <c r="Z3070" s="3">
        <v>5441</v>
      </c>
      <c r="AA3070" s="3" t="s">
        <v>986</v>
      </c>
    </row>
    <row r="3071" spans="1:27" x14ac:dyDescent="0.2">
      <c r="A3071" s="5">
        <v>5989</v>
      </c>
      <c r="C3071" s="3"/>
      <c r="D3071" s="3" t="s">
        <v>5260</v>
      </c>
      <c r="E3071" s="3" t="s">
        <v>1762</v>
      </c>
      <c r="F3071" s="3" t="s">
        <v>1762</v>
      </c>
      <c r="G3071" s="3" t="s">
        <v>1765</v>
      </c>
      <c r="H3071" s="3" t="s">
        <v>1764</v>
      </c>
      <c r="I3071" s="3" t="s">
        <v>1765</v>
      </c>
      <c r="J3071" s="3" t="s">
        <v>31</v>
      </c>
      <c r="K3071" s="3" t="s">
        <v>1766</v>
      </c>
      <c r="L3071" s="3" t="s">
        <v>31</v>
      </c>
      <c r="M3071" t="b">
        <v>1</v>
      </c>
      <c r="N3071" s="3" t="s">
        <v>35</v>
      </c>
      <c r="O3071" s="3" t="s">
        <v>1762</v>
      </c>
      <c r="P3071" s="3" t="s">
        <v>1762</v>
      </c>
      <c r="Q3071" s="3" t="s">
        <v>1767</v>
      </c>
      <c r="R3071" s="3" t="s">
        <v>1768</v>
      </c>
      <c r="S3071" s="3"/>
      <c r="T3071" s="2"/>
      <c r="U3071" s="3" t="s">
        <v>1769</v>
      </c>
      <c r="V3071" s="3" t="s">
        <v>2706</v>
      </c>
      <c r="W3071" s="3" t="s">
        <v>39</v>
      </c>
      <c r="X3071" s="3" t="s">
        <v>40</v>
      </c>
      <c r="Y3071" s="3" t="s">
        <v>1816</v>
      </c>
      <c r="Z3071" s="3"/>
      <c r="AA3071" s="3" t="s">
        <v>41</v>
      </c>
    </row>
    <row r="3072" spans="1:27" x14ac:dyDescent="0.2">
      <c r="A3072" s="5">
        <v>5990</v>
      </c>
      <c r="B3072">
        <v>44844</v>
      </c>
      <c r="C3072" s="3"/>
      <c r="D3072" s="3" t="s">
        <v>5261</v>
      </c>
      <c r="E3072" s="3" t="s">
        <v>174</v>
      </c>
      <c r="F3072" s="3" t="s">
        <v>3731</v>
      </c>
      <c r="G3072" s="3" t="s">
        <v>31</v>
      </c>
      <c r="H3072" s="3" t="s">
        <v>32</v>
      </c>
      <c r="I3072" s="3" t="s">
        <v>31</v>
      </c>
      <c r="J3072" s="3" t="s">
        <v>31</v>
      </c>
      <c r="K3072" s="3" t="s">
        <v>34</v>
      </c>
      <c r="L3072" s="3" t="s">
        <v>31</v>
      </c>
      <c r="M3072" t="b">
        <v>0</v>
      </c>
      <c r="N3072" s="3" t="s">
        <v>84</v>
      </c>
      <c r="O3072" s="3" t="s">
        <v>3731</v>
      </c>
      <c r="P3072" s="3" t="s">
        <v>3731</v>
      </c>
      <c r="Q3072" s="3" t="s">
        <v>3732</v>
      </c>
      <c r="R3072" s="3" t="s">
        <v>3733</v>
      </c>
      <c r="S3072" s="3"/>
      <c r="T3072" s="2">
        <v>2072</v>
      </c>
      <c r="U3072" s="3" t="s">
        <v>31</v>
      </c>
      <c r="V3072" s="3"/>
      <c r="W3072" s="3" t="s">
        <v>39</v>
      </c>
      <c r="X3072" s="3" t="s">
        <v>40</v>
      </c>
      <c r="Y3072" s="3"/>
      <c r="Z3072" s="3"/>
      <c r="AA3072" s="3" t="s">
        <v>41</v>
      </c>
    </row>
    <row r="3073" spans="1:27" x14ac:dyDescent="0.2">
      <c r="A3073" s="5">
        <v>5991</v>
      </c>
      <c r="C3073" s="3"/>
      <c r="D3073" s="3" t="s">
        <v>5262</v>
      </c>
      <c r="E3073" s="3" t="s">
        <v>111</v>
      </c>
      <c r="F3073" s="3" t="s">
        <v>112</v>
      </c>
      <c r="G3073" s="3" t="s">
        <v>5191</v>
      </c>
      <c r="H3073" s="3" t="s">
        <v>32</v>
      </c>
      <c r="I3073" s="3" t="s">
        <v>5191</v>
      </c>
      <c r="J3073" s="3" t="s">
        <v>31</v>
      </c>
      <c r="K3073" s="3" t="s">
        <v>5192</v>
      </c>
      <c r="L3073" s="3" t="s">
        <v>115</v>
      </c>
      <c r="M3073" t="b">
        <v>0</v>
      </c>
      <c r="N3073" s="3" t="s">
        <v>73</v>
      </c>
      <c r="O3073" s="3" t="s">
        <v>112</v>
      </c>
      <c r="P3073" s="3" t="s">
        <v>112</v>
      </c>
      <c r="Q3073" s="3" t="s">
        <v>116</v>
      </c>
      <c r="R3073" s="3" t="s">
        <v>116</v>
      </c>
      <c r="S3073" s="3"/>
      <c r="T3073" s="2"/>
      <c r="U3073" s="3" t="s">
        <v>115</v>
      </c>
      <c r="V3073" s="3"/>
      <c r="W3073" s="3" t="s">
        <v>39</v>
      </c>
      <c r="X3073" s="3" t="s">
        <v>40</v>
      </c>
      <c r="Y3073" s="3"/>
      <c r="Z3073" s="3">
        <v>6166</v>
      </c>
      <c r="AA3073" s="3" t="s">
        <v>1182</v>
      </c>
    </row>
    <row r="3074" spans="1:27" x14ac:dyDescent="0.2">
      <c r="A3074" s="5">
        <v>5992</v>
      </c>
      <c r="B3074">
        <v>44731</v>
      </c>
      <c r="C3074" s="3" t="s">
        <v>5263</v>
      </c>
      <c r="D3074" s="3" t="s">
        <v>5264</v>
      </c>
      <c r="E3074" s="3" t="s">
        <v>111</v>
      </c>
      <c r="F3074" s="3" t="s">
        <v>112</v>
      </c>
      <c r="G3074" s="3" t="s">
        <v>113</v>
      </c>
      <c r="H3074" s="3" t="s">
        <v>4157</v>
      </c>
      <c r="I3074" s="3"/>
      <c r="J3074" s="3"/>
      <c r="K3074" s="3"/>
      <c r="L3074" s="3"/>
      <c r="M3074" t="b">
        <v>0</v>
      </c>
      <c r="N3074" s="3" t="s">
        <v>73</v>
      </c>
      <c r="O3074" s="3" t="s">
        <v>112</v>
      </c>
      <c r="P3074" s="3" t="s">
        <v>112</v>
      </c>
      <c r="Q3074" s="3" t="s">
        <v>116</v>
      </c>
      <c r="R3074" s="3" t="s">
        <v>116</v>
      </c>
      <c r="S3074" s="3" t="s">
        <v>348</v>
      </c>
      <c r="T3074" s="2">
        <v>3000</v>
      </c>
      <c r="U3074" s="3" t="s">
        <v>115</v>
      </c>
      <c r="V3074" s="3"/>
      <c r="W3074" s="3" t="s">
        <v>39</v>
      </c>
      <c r="X3074" s="3" t="s">
        <v>40</v>
      </c>
      <c r="Y3074" s="3"/>
      <c r="Z3074" s="3"/>
      <c r="AA3074" s="3" t="s">
        <v>41</v>
      </c>
    </row>
    <row r="3075" spans="1:27" x14ac:dyDescent="0.2">
      <c r="A3075" s="5">
        <v>5993</v>
      </c>
      <c r="B3075">
        <v>44671</v>
      </c>
      <c r="C3075" s="3" t="s">
        <v>5265</v>
      </c>
      <c r="D3075" s="3" t="s">
        <v>5266</v>
      </c>
      <c r="E3075" s="3" t="s">
        <v>867</v>
      </c>
      <c r="F3075" s="3" t="s">
        <v>868</v>
      </c>
      <c r="G3075" s="3" t="s">
        <v>201</v>
      </c>
      <c r="H3075" s="3" t="s">
        <v>4157</v>
      </c>
      <c r="I3075" s="3"/>
      <c r="J3075" s="3"/>
      <c r="K3075" s="3"/>
      <c r="L3075" s="3"/>
      <c r="M3075" t="b">
        <v>1</v>
      </c>
      <c r="N3075" s="3" t="s">
        <v>73</v>
      </c>
      <c r="O3075" s="3" t="s">
        <v>868</v>
      </c>
      <c r="P3075" s="3" t="s">
        <v>868</v>
      </c>
      <c r="Q3075" s="3" t="s">
        <v>116</v>
      </c>
      <c r="R3075" s="3" t="s">
        <v>116</v>
      </c>
      <c r="S3075" s="3"/>
      <c r="T3075" s="2">
        <v>2016</v>
      </c>
      <c r="U3075" s="3" t="s">
        <v>50</v>
      </c>
      <c r="V3075" s="3"/>
      <c r="W3075" s="3" t="s">
        <v>39</v>
      </c>
      <c r="X3075" s="3" t="s">
        <v>40</v>
      </c>
      <c r="Y3075" s="3"/>
      <c r="Z3075" s="3"/>
      <c r="AA3075" s="3" t="s">
        <v>5020</v>
      </c>
    </row>
    <row r="3076" spans="1:27" x14ac:dyDescent="0.2">
      <c r="A3076" s="5">
        <v>5995</v>
      </c>
      <c r="B3076">
        <v>44878</v>
      </c>
      <c r="C3076" s="3" t="s">
        <v>5267</v>
      </c>
      <c r="D3076" s="3" t="s">
        <v>5268</v>
      </c>
      <c r="E3076" s="3" t="s">
        <v>2832</v>
      </c>
      <c r="F3076" s="3" t="s">
        <v>3529</v>
      </c>
      <c r="G3076" s="3" t="s">
        <v>47</v>
      </c>
      <c r="H3076" s="3" t="s">
        <v>32</v>
      </c>
      <c r="I3076" s="3" t="s">
        <v>47</v>
      </c>
      <c r="J3076" s="3" t="s">
        <v>48</v>
      </c>
      <c r="K3076" s="3" t="s">
        <v>49</v>
      </c>
      <c r="L3076" s="3" t="s">
        <v>50</v>
      </c>
      <c r="M3076" t="b">
        <v>0</v>
      </c>
      <c r="N3076" s="3" t="s">
        <v>35</v>
      </c>
      <c r="O3076" s="3" t="s">
        <v>3529</v>
      </c>
      <c r="P3076" s="3" t="s">
        <v>2834</v>
      </c>
      <c r="Q3076" s="3" t="s">
        <v>36</v>
      </c>
      <c r="R3076" s="3" t="s">
        <v>37</v>
      </c>
      <c r="S3076" s="3"/>
      <c r="T3076" s="2">
        <v>2000</v>
      </c>
      <c r="U3076" s="3" t="s">
        <v>50</v>
      </c>
      <c r="V3076" s="3"/>
      <c r="W3076" s="3" t="s">
        <v>39</v>
      </c>
      <c r="X3076" s="3" t="s">
        <v>40</v>
      </c>
      <c r="Y3076" s="3"/>
      <c r="Z3076" s="3">
        <v>6103</v>
      </c>
      <c r="AA3076" s="3" t="s">
        <v>986</v>
      </c>
    </row>
    <row r="3077" spans="1:27" x14ac:dyDescent="0.2">
      <c r="A3077" s="5">
        <v>5996</v>
      </c>
      <c r="B3077">
        <v>44879</v>
      </c>
      <c r="C3077" s="3"/>
      <c r="D3077" s="3" t="s">
        <v>5269</v>
      </c>
      <c r="E3077" s="3" t="s">
        <v>71</v>
      </c>
      <c r="F3077" s="3" t="s">
        <v>72</v>
      </c>
      <c r="G3077" s="3" t="s">
        <v>201</v>
      </c>
      <c r="H3077" s="3" t="s">
        <v>32</v>
      </c>
      <c r="I3077" s="3" t="s">
        <v>201</v>
      </c>
      <c r="J3077" s="3" t="s">
        <v>48</v>
      </c>
      <c r="K3077" s="3" t="s">
        <v>202</v>
      </c>
      <c r="L3077" s="3" t="s">
        <v>50</v>
      </c>
      <c r="M3077" t="b">
        <v>1</v>
      </c>
      <c r="N3077" s="3" t="s">
        <v>73</v>
      </c>
      <c r="O3077" s="3" t="s">
        <v>72</v>
      </c>
      <c r="P3077" s="3" t="s">
        <v>72</v>
      </c>
      <c r="Q3077" s="3" t="s">
        <v>36</v>
      </c>
      <c r="R3077" s="3" t="s">
        <v>74</v>
      </c>
      <c r="S3077" s="3"/>
      <c r="T3077" s="2">
        <v>2016</v>
      </c>
      <c r="U3077" s="3" t="s">
        <v>50</v>
      </c>
      <c r="V3077" s="3"/>
      <c r="W3077" s="3" t="s">
        <v>39</v>
      </c>
      <c r="X3077" s="3" t="s">
        <v>40</v>
      </c>
      <c r="Y3077" s="3"/>
      <c r="Z3077" s="3">
        <v>6105</v>
      </c>
      <c r="AA3077" s="3" t="s">
        <v>221</v>
      </c>
    </row>
    <row r="3078" spans="1:27" x14ac:dyDescent="0.2">
      <c r="A3078" s="5">
        <v>5997</v>
      </c>
      <c r="B3078">
        <v>44880</v>
      </c>
      <c r="C3078" s="3"/>
      <c r="D3078" s="3" t="s">
        <v>5270</v>
      </c>
      <c r="E3078" s="3" t="s">
        <v>147</v>
      </c>
      <c r="F3078" s="3" t="s">
        <v>234</v>
      </c>
      <c r="G3078" s="3" t="s">
        <v>235</v>
      </c>
      <c r="H3078" s="3" t="s">
        <v>32</v>
      </c>
      <c r="I3078" s="3" t="s">
        <v>235</v>
      </c>
      <c r="J3078" s="3" t="s">
        <v>48</v>
      </c>
      <c r="K3078" s="3" t="s">
        <v>237</v>
      </c>
      <c r="L3078" s="3" t="s">
        <v>83</v>
      </c>
      <c r="M3078" t="b">
        <v>1</v>
      </c>
      <c r="N3078" s="3" t="s">
        <v>139</v>
      </c>
      <c r="O3078" s="3" t="s">
        <v>234</v>
      </c>
      <c r="P3078" s="3" t="s">
        <v>234</v>
      </c>
      <c r="Q3078" s="3" t="s">
        <v>116</v>
      </c>
      <c r="R3078" s="3" t="s">
        <v>116</v>
      </c>
      <c r="S3078" s="3"/>
      <c r="T3078" s="2">
        <v>6009</v>
      </c>
      <c r="U3078" s="3" t="s">
        <v>83</v>
      </c>
      <c r="V3078" s="3"/>
      <c r="W3078" s="3" t="s">
        <v>39</v>
      </c>
      <c r="X3078" s="3" t="s">
        <v>40</v>
      </c>
      <c r="Y3078" s="3"/>
      <c r="Z3078" s="3">
        <v>5038</v>
      </c>
      <c r="AA3078" s="3" t="s">
        <v>316</v>
      </c>
    </row>
    <row r="3079" spans="1:27" x14ac:dyDescent="0.2">
      <c r="A3079" s="5">
        <v>5998</v>
      </c>
      <c r="B3079">
        <v>44853</v>
      </c>
      <c r="C3079" s="3" t="s">
        <v>5271</v>
      </c>
      <c r="D3079" s="3" t="s">
        <v>5272</v>
      </c>
      <c r="E3079" s="3" t="s">
        <v>123</v>
      </c>
      <c r="F3079" s="3" t="s">
        <v>136</v>
      </c>
      <c r="G3079" s="3" t="s">
        <v>235</v>
      </c>
      <c r="H3079" s="3" t="s">
        <v>32</v>
      </c>
      <c r="I3079" s="3" t="s">
        <v>235</v>
      </c>
      <c r="J3079" s="3" t="s">
        <v>48</v>
      </c>
      <c r="K3079" s="3" t="s">
        <v>237</v>
      </c>
      <c r="L3079" s="3" t="s">
        <v>83</v>
      </c>
      <c r="M3079" t="b">
        <v>1</v>
      </c>
      <c r="N3079" s="3" t="s">
        <v>139</v>
      </c>
      <c r="O3079" s="3" t="s">
        <v>136</v>
      </c>
      <c r="P3079" s="3" t="s">
        <v>140</v>
      </c>
      <c r="Q3079" s="3" t="s">
        <v>36</v>
      </c>
      <c r="R3079" s="3" t="s">
        <v>74</v>
      </c>
      <c r="S3079" s="3"/>
      <c r="T3079" s="2">
        <v>6009</v>
      </c>
      <c r="U3079" s="3" t="s">
        <v>83</v>
      </c>
      <c r="V3079" s="3"/>
      <c r="W3079" s="3" t="s">
        <v>39</v>
      </c>
      <c r="X3079" s="3" t="s">
        <v>40</v>
      </c>
      <c r="Y3079" s="3"/>
      <c r="Z3079" s="3">
        <v>4243</v>
      </c>
      <c r="AA3079" s="3" t="s">
        <v>546</v>
      </c>
    </row>
    <row r="3080" spans="1:27" x14ac:dyDescent="0.2">
      <c r="A3080" s="5">
        <v>5999</v>
      </c>
      <c r="B3080">
        <v>44854</v>
      </c>
      <c r="C3080" s="3"/>
      <c r="D3080" s="3" t="s">
        <v>5273</v>
      </c>
      <c r="E3080" s="3" t="s">
        <v>1158</v>
      </c>
      <c r="F3080" s="3" t="s">
        <v>1159</v>
      </c>
      <c r="G3080" s="3" t="s">
        <v>235</v>
      </c>
      <c r="H3080" s="3" t="s">
        <v>32</v>
      </c>
      <c r="I3080" s="3" t="s">
        <v>235</v>
      </c>
      <c r="J3080" s="3" t="s">
        <v>48</v>
      </c>
      <c r="K3080" s="3" t="s">
        <v>237</v>
      </c>
      <c r="L3080" s="3" t="s">
        <v>83</v>
      </c>
      <c r="M3080" t="b">
        <v>0</v>
      </c>
      <c r="N3080" s="3" t="s">
        <v>139</v>
      </c>
      <c r="O3080" s="3" t="s">
        <v>1159</v>
      </c>
      <c r="P3080" s="3" t="s">
        <v>1159</v>
      </c>
      <c r="Q3080" s="3" t="s">
        <v>36</v>
      </c>
      <c r="R3080" s="3" t="s">
        <v>74</v>
      </c>
      <c r="S3080" s="3"/>
      <c r="T3080" s="2">
        <v>6009</v>
      </c>
      <c r="U3080" s="3" t="s">
        <v>83</v>
      </c>
      <c r="V3080" s="3"/>
      <c r="W3080" s="3" t="s">
        <v>39</v>
      </c>
      <c r="X3080" s="3" t="s">
        <v>40</v>
      </c>
      <c r="Y3080" s="3"/>
      <c r="Z3080" s="3">
        <v>2032</v>
      </c>
      <c r="AA3080" s="3" t="s">
        <v>546</v>
      </c>
    </row>
    <row r="3081" spans="1:27" x14ac:dyDescent="0.2">
      <c r="A3081" s="5">
        <v>6000</v>
      </c>
      <c r="B3081">
        <v>42697</v>
      </c>
      <c r="C3081" s="3"/>
      <c r="D3081" s="3" t="s">
        <v>5274</v>
      </c>
      <c r="E3081" s="3" t="s">
        <v>147</v>
      </c>
      <c r="F3081" s="3" t="s">
        <v>234</v>
      </c>
      <c r="G3081" s="3" t="s">
        <v>235</v>
      </c>
      <c r="H3081" s="3" t="s">
        <v>32</v>
      </c>
      <c r="I3081" s="3" t="s">
        <v>235</v>
      </c>
      <c r="J3081" s="3" t="s">
        <v>48</v>
      </c>
      <c r="K3081" s="3" t="s">
        <v>237</v>
      </c>
      <c r="L3081" s="3" t="s">
        <v>83</v>
      </c>
      <c r="M3081" t="b">
        <v>1</v>
      </c>
      <c r="N3081" s="3" t="s">
        <v>139</v>
      </c>
      <c r="O3081" s="3" t="s">
        <v>234</v>
      </c>
      <c r="P3081" s="3" t="s">
        <v>234</v>
      </c>
      <c r="Q3081" s="3" t="s">
        <v>116</v>
      </c>
      <c r="R3081" s="3" t="s">
        <v>116</v>
      </c>
      <c r="S3081" s="3"/>
      <c r="T3081" s="2">
        <v>6009</v>
      </c>
      <c r="U3081" s="3" t="s">
        <v>83</v>
      </c>
      <c r="V3081" s="3"/>
      <c r="W3081" s="3" t="s">
        <v>39</v>
      </c>
      <c r="X3081" s="3" t="s">
        <v>40</v>
      </c>
      <c r="Y3081" s="3"/>
      <c r="Z3081" s="3"/>
      <c r="AA3081" s="3" t="s">
        <v>316</v>
      </c>
    </row>
    <row r="3082" spans="1:27" x14ac:dyDescent="0.2">
      <c r="A3082" s="5">
        <v>6001</v>
      </c>
      <c r="B3082">
        <v>44404</v>
      </c>
      <c r="C3082" s="3"/>
      <c r="D3082" s="3" t="s">
        <v>5275</v>
      </c>
      <c r="E3082" s="3" t="s">
        <v>174</v>
      </c>
      <c r="F3082" s="3" t="s">
        <v>3731</v>
      </c>
      <c r="G3082" s="3" t="s">
        <v>31</v>
      </c>
      <c r="H3082" s="3" t="s">
        <v>32</v>
      </c>
      <c r="I3082" s="3" t="s">
        <v>31</v>
      </c>
      <c r="J3082" s="3" t="s">
        <v>31</v>
      </c>
      <c r="K3082" s="3" t="s">
        <v>34</v>
      </c>
      <c r="L3082" s="3" t="s">
        <v>31</v>
      </c>
      <c r="M3082" t="b">
        <v>0</v>
      </c>
      <c r="N3082" s="3" t="s">
        <v>84</v>
      </c>
      <c r="O3082" s="3" t="s">
        <v>3731</v>
      </c>
      <c r="P3082" s="3" t="s">
        <v>3731</v>
      </c>
      <c r="Q3082" s="3" t="s">
        <v>3732</v>
      </c>
      <c r="R3082" s="3" t="s">
        <v>3733</v>
      </c>
      <c r="S3082" s="3"/>
      <c r="T3082" s="2">
        <v>2072</v>
      </c>
      <c r="U3082" s="3" t="s">
        <v>31</v>
      </c>
      <c r="V3082" s="3"/>
      <c r="W3082" s="3" t="s">
        <v>39</v>
      </c>
      <c r="X3082" s="3" t="s">
        <v>40</v>
      </c>
      <c r="Y3082" s="3"/>
      <c r="Z3082" s="3"/>
      <c r="AA3082" s="3" t="s">
        <v>41</v>
      </c>
    </row>
    <row r="3083" spans="1:27" x14ac:dyDescent="0.2">
      <c r="A3083" s="5">
        <v>6002</v>
      </c>
      <c r="C3083" s="3"/>
      <c r="D3083" s="3" t="s">
        <v>5276</v>
      </c>
      <c r="E3083" s="3" t="s">
        <v>78</v>
      </c>
      <c r="F3083" s="3" t="s">
        <v>273</v>
      </c>
      <c r="G3083" s="3" t="s">
        <v>100</v>
      </c>
      <c r="H3083" s="3" t="s">
        <v>32</v>
      </c>
      <c r="I3083" s="3" t="s">
        <v>100</v>
      </c>
      <c r="J3083" s="3" t="s">
        <v>48</v>
      </c>
      <c r="K3083" s="3" t="s">
        <v>101</v>
      </c>
      <c r="L3083" s="3" t="s">
        <v>95</v>
      </c>
      <c r="M3083" t="b">
        <v>1</v>
      </c>
      <c r="N3083" s="3" t="s">
        <v>84</v>
      </c>
      <c r="O3083" s="3" t="s">
        <v>273</v>
      </c>
      <c r="P3083" s="3" t="s">
        <v>79</v>
      </c>
      <c r="Q3083" s="3" t="s">
        <v>116</v>
      </c>
      <c r="R3083" s="3" t="s">
        <v>116</v>
      </c>
      <c r="S3083" s="3"/>
      <c r="T3083" s="2"/>
      <c r="U3083" s="3" t="s">
        <v>95</v>
      </c>
      <c r="V3083" s="3"/>
      <c r="W3083" s="3" t="s">
        <v>39</v>
      </c>
      <c r="X3083" s="3" t="s">
        <v>40</v>
      </c>
      <c r="Y3083" s="3"/>
      <c r="Z3083" s="3">
        <v>5040</v>
      </c>
      <c r="AA3083" s="3" t="s">
        <v>986</v>
      </c>
    </row>
    <row r="3084" spans="1:27" x14ac:dyDescent="0.2">
      <c r="A3084" s="5">
        <v>6004</v>
      </c>
      <c r="C3084" s="3"/>
      <c r="D3084" s="3" t="s">
        <v>5277</v>
      </c>
      <c r="E3084" s="3" t="s">
        <v>78</v>
      </c>
      <c r="F3084" s="3" t="s">
        <v>273</v>
      </c>
      <c r="G3084" s="3" t="s">
        <v>742</v>
      </c>
      <c r="H3084" s="3" t="s">
        <v>32</v>
      </c>
      <c r="I3084" s="3" t="s">
        <v>742</v>
      </c>
      <c r="J3084" s="3" t="s">
        <v>81</v>
      </c>
      <c r="K3084" s="3" t="s">
        <v>743</v>
      </c>
      <c r="L3084" s="3" t="s">
        <v>95</v>
      </c>
      <c r="M3084" t="b">
        <v>0</v>
      </c>
      <c r="N3084" s="3" t="s">
        <v>84</v>
      </c>
      <c r="O3084" s="3" t="s">
        <v>273</v>
      </c>
      <c r="P3084" s="3" t="s">
        <v>79</v>
      </c>
      <c r="Q3084" s="3" t="s">
        <v>116</v>
      </c>
      <c r="R3084" s="3" t="s">
        <v>116</v>
      </c>
      <c r="S3084" s="3"/>
      <c r="T3084" s="2">
        <v>4130</v>
      </c>
      <c r="U3084" s="3" t="s">
        <v>95</v>
      </c>
      <c r="V3084" s="3"/>
      <c r="W3084" s="3" t="s">
        <v>39</v>
      </c>
      <c r="X3084" s="3" t="s">
        <v>40</v>
      </c>
      <c r="Y3084" s="3"/>
      <c r="Z3084" s="3">
        <v>6138</v>
      </c>
      <c r="AA3084" s="3" t="s">
        <v>5278</v>
      </c>
    </row>
    <row r="3085" spans="1:27" x14ac:dyDescent="0.2">
      <c r="A3085" s="5">
        <v>6005</v>
      </c>
      <c r="B3085">
        <v>44883</v>
      </c>
      <c r="C3085" s="3" t="s">
        <v>5279</v>
      </c>
      <c r="D3085" s="3" t="s">
        <v>5280</v>
      </c>
      <c r="E3085" s="3" t="s">
        <v>240</v>
      </c>
      <c r="F3085" s="3" t="s">
        <v>241</v>
      </c>
      <c r="G3085" s="3" t="s">
        <v>242</v>
      </c>
      <c r="H3085" s="3" t="s">
        <v>32</v>
      </c>
      <c r="I3085" s="3" t="s">
        <v>242</v>
      </c>
      <c r="J3085" s="3" t="s">
        <v>48</v>
      </c>
      <c r="K3085" s="3" t="s">
        <v>243</v>
      </c>
      <c r="L3085" s="3" t="s">
        <v>244</v>
      </c>
      <c r="M3085" t="b">
        <v>0</v>
      </c>
      <c r="N3085" s="3" t="s">
        <v>139</v>
      </c>
      <c r="O3085" s="3" t="s">
        <v>241</v>
      </c>
      <c r="P3085" s="3" t="s">
        <v>241</v>
      </c>
      <c r="Q3085" s="3" t="s">
        <v>36</v>
      </c>
      <c r="R3085" s="3" t="s">
        <v>54</v>
      </c>
      <c r="S3085" s="3"/>
      <c r="T3085" s="2">
        <v>8016</v>
      </c>
      <c r="U3085" s="3" t="s">
        <v>244</v>
      </c>
      <c r="V3085" s="3"/>
      <c r="W3085" s="3" t="s">
        <v>39</v>
      </c>
      <c r="X3085" s="3" t="s">
        <v>40</v>
      </c>
      <c r="Y3085" s="3"/>
      <c r="Z3085" s="3">
        <v>6109</v>
      </c>
      <c r="AA3085" s="3" t="s">
        <v>639</v>
      </c>
    </row>
    <row r="3086" spans="1:27" x14ac:dyDescent="0.2">
      <c r="A3086" s="5">
        <v>6006</v>
      </c>
      <c r="C3086" s="3"/>
      <c r="D3086" s="3" t="s">
        <v>5281</v>
      </c>
      <c r="E3086" s="3" t="s">
        <v>71</v>
      </c>
      <c r="F3086" s="3" t="s">
        <v>72</v>
      </c>
      <c r="G3086" s="3" t="s">
        <v>395</v>
      </c>
      <c r="H3086" s="3" t="s">
        <v>32</v>
      </c>
      <c r="I3086" s="3" t="s">
        <v>395</v>
      </c>
      <c r="J3086" s="3" t="s">
        <v>48</v>
      </c>
      <c r="K3086" s="3" t="s">
        <v>49</v>
      </c>
      <c r="L3086" s="3" t="s">
        <v>50</v>
      </c>
      <c r="M3086" t="b">
        <v>1</v>
      </c>
      <c r="N3086" s="3" t="s">
        <v>73</v>
      </c>
      <c r="O3086" s="3" t="s">
        <v>72</v>
      </c>
      <c r="P3086" s="3" t="s">
        <v>72</v>
      </c>
      <c r="Q3086" s="3" t="s">
        <v>36</v>
      </c>
      <c r="R3086" s="3" t="s">
        <v>74</v>
      </c>
      <c r="S3086" s="3"/>
      <c r="T3086" s="2">
        <v>2001</v>
      </c>
      <c r="U3086" s="3" t="s">
        <v>50</v>
      </c>
      <c r="V3086" s="3"/>
      <c r="W3086" s="3" t="s">
        <v>39</v>
      </c>
      <c r="X3086" s="3" t="s">
        <v>40</v>
      </c>
      <c r="Y3086" s="3"/>
      <c r="Z3086" s="3">
        <v>4459</v>
      </c>
      <c r="AA3086" s="3" t="s">
        <v>316</v>
      </c>
    </row>
    <row r="3087" spans="1:27" x14ac:dyDescent="0.2">
      <c r="A3087" s="5">
        <v>6007</v>
      </c>
      <c r="B3087">
        <v>44888</v>
      </c>
      <c r="C3087" s="3"/>
      <c r="D3087" s="3" t="s">
        <v>5282</v>
      </c>
      <c r="E3087" s="3" t="s">
        <v>78</v>
      </c>
      <c r="F3087" s="3" t="s">
        <v>2943</v>
      </c>
      <c r="G3087" s="3" t="s">
        <v>100</v>
      </c>
      <c r="H3087" s="3" t="s">
        <v>32</v>
      </c>
      <c r="I3087" s="3" t="s">
        <v>100</v>
      </c>
      <c r="J3087" s="3" t="s">
        <v>48</v>
      </c>
      <c r="K3087" s="3" t="s">
        <v>101</v>
      </c>
      <c r="L3087" s="3" t="s">
        <v>95</v>
      </c>
      <c r="M3087" t="b">
        <v>0</v>
      </c>
      <c r="N3087" s="3" t="s">
        <v>84</v>
      </c>
      <c r="O3087" s="3" t="s">
        <v>2943</v>
      </c>
      <c r="P3087" s="3" t="s">
        <v>2943</v>
      </c>
      <c r="Q3087" s="3" t="s">
        <v>116</v>
      </c>
      <c r="R3087" s="3" t="s">
        <v>116</v>
      </c>
      <c r="S3087" s="3"/>
      <c r="T3087" s="2">
        <v>4024</v>
      </c>
      <c r="U3087" s="3" t="s">
        <v>95</v>
      </c>
      <c r="V3087" s="3"/>
      <c r="W3087" s="3" t="s">
        <v>39</v>
      </c>
      <c r="X3087" s="3" t="s">
        <v>40</v>
      </c>
      <c r="Y3087" s="3"/>
      <c r="Z3087" s="3">
        <v>5460</v>
      </c>
      <c r="AA3087" s="3" t="s">
        <v>316</v>
      </c>
    </row>
    <row r="3088" spans="1:27" x14ac:dyDescent="0.2">
      <c r="A3088" s="5">
        <v>6008</v>
      </c>
      <c r="B3088">
        <v>44908</v>
      </c>
      <c r="C3088" s="3"/>
      <c r="D3088" s="3" t="s">
        <v>5283</v>
      </c>
      <c r="E3088" s="3" t="s">
        <v>111</v>
      </c>
      <c r="F3088" s="3" t="s">
        <v>112</v>
      </c>
      <c r="G3088" s="3" t="s">
        <v>5191</v>
      </c>
      <c r="H3088" s="3" t="s">
        <v>32</v>
      </c>
      <c r="I3088" s="3" t="s">
        <v>5191</v>
      </c>
      <c r="J3088" s="3" t="s">
        <v>31</v>
      </c>
      <c r="K3088" s="3" t="s">
        <v>5192</v>
      </c>
      <c r="L3088" s="3" t="s">
        <v>115</v>
      </c>
      <c r="M3088" t="b">
        <v>0</v>
      </c>
      <c r="N3088" s="3" t="s">
        <v>73</v>
      </c>
      <c r="O3088" s="3" t="s">
        <v>112</v>
      </c>
      <c r="P3088" s="3" t="s">
        <v>112</v>
      </c>
      <c r="Q3088" s="3" t="s">
        <v>116</v>
      </c>
      <c r="R3088" s="3" t="s">
        <v>116</v>
      </c>
      <c r="S3088" s="3"/>
      <c r="T3088" s="2">
        <v>3062</v>
      </c>
      <c r="U3088" s="3" t="s">
        <v>115</v>
      </c>
      <c r="V3088" s="3"/>
      <c r="W3088" s="3" t="s">
        <v>39</v>
      </c>
      <c r="X3088" s="3" t="s">
        <v>40</v>
      </c>
      <c r="Y3088" s="3"/>
      <c r="Z3088" s="3">
        <v>6165</v>
      </c>
      <c r="AA3088" s="3" t="s">
        <v>869</v>
      </c>
    </row>
    <row r="3089" spans="1:27" x14ac:dyDescent="0.2">
      <c r="A3089" s="5">
        <v>6009</v>
      </c>
      <c r="B3089">
        <v>44909</v>
      </c>
      <c r="C3089" s="3" t="s">
        <v>5284</v>
      </c>
      <c r="D3089" s="3" t="s">
        <v>5285</v>
      </c>
      <c r="E3089" s="3" t="s">
        <v>123</v>
      </c>
      <c r="F3089" s="3" t="s">
        <v>124</v>
      </c>
      <c r="G3089" s="3" t="s">
        <v>5191</v>
      </c>
      <c r="H3089" s="3" t="s">
        <v>32</v>
      </c>
      <c r="I3089" s="3" t="s">
        <v>5191</v>
      </c>
      <c r="J3089" s="3" t="s">
        <v>31</v>
      </c>
      <c r="K3089" s="3" t="s">
        <v>5192</v>
      </c>
      <c r="L3089" s="3" t="s">
        <v>115</v>
      </c>
      <c r="M3089" t="b">
        <v>0</v>
      </c>
      <c r="N3089" s="3" t="s">
        <v>73</v>
      </c>
      <c r="O3089" s="3" t="s">
        <v>124</v>
      </c>
      <c r="P3089" s="3" t="s">
        <v>124</v>
      </c>
      <c r="Q3089" s="3" t="s">
        <v>36</v>
      </c>
      <c r="R3089" s="3" t="s">
        <v>74</v>
      </c>
      <c r="S3089" s="3"/>
      <c r="T3089" s="2">
        <v>3062</v>
      </c>
      <c r="U3089" s="3" t="s">
        <v>115</v>
      </c>
      <c r="V3089" s="3"/>
      <c r="W3089" s="3" t="s">
        <v>39</v>
      </c>
      <c r="X3089" s="3" t="s">
        <v>40</v>
      </c>
      <c r="Y3089" s="3"/>
      <c r="Z3089" s="3">
        <v>6180</v>
      </c>
      <c r="AA3089" s="3" t="s">
        <v>546</v>
      </c>
    </row>
    <row r="3090" spans="1:27" x14ac:dyDescent="0.2">
      <c r="A3090" s="5">
        <v>6010</v>
      </c>
      <c r="B3090">
        <v>44914</v>
      </c>
      <c r="C3090" s="3"/>
      <c r="D3090" s="3" t="s">
        <v>5286</v>
      </c>
      <c r="E3090" s="3" t="s">
        <v>78</v>
      </c>
      <c r="F3090" s="3" t="s">
        <v>273</v>
      </c>
      <c r="G3090" s="3" t="s">
        <v>100</v>
      </c>
      <c r="H3090" s="3" t="s">
        <v>32</v>
      </c>
      <c r="I3090" s="3" t="s">
        <v>100</v>
      </c>
      <c r="J3090" s="3" t="s">
        <v>48</v>
      </c>
      <c r="K3090" s="3" t="s">
        <v>101</v>
      </c>
      <c r="L3090" s="3" t="s">
        <v>95</v>
      </c>
      <c r="M3090" t="b">
        <v>1</v>
      </c>
      <c r="N3090" s="3" t="s">
        <v>84</v>
      </c>
      <c r="O3090" s="3" t="s">
        <v>273</v>
      </c>
      <c r="P3090" s="3" t="s">
        <v>79</v>
      </c>
      <c r="Q3090" s="3" t="s">
        <v>116</v>
      </c>
      <c r="R3090" s="3" t="s">
        <v>116</v>
      </c>
      <c r="S3090" s="3"/>
      <c r="T3090" s="2">
        <v>4024</v>
      </c>
      <c r="U3090" s="3" t="s">
        <v>95</v>
      </c>
      <c r="V3090" s="3"/>
      <c r="W3090" s="3" t="s">
        <v>39</v>
      </c>
      <c r="X3090" s="3" t="s">
        <v>40</v>
      </c>
      <c r="Y3090" s="3"/>
      <c r="Z3090" s="3">
        <v>6128</v>
      </c>
      <c r="AA3090" s="3" t="s">
        <v>316</v>
      </c>
    </row>
    <row r="3091" spans="1:27" x14ac:dyDescent="0.2">
      <c r="A3091" s="5">
        <v>6011</v>
      </c>
      <c r="C3091" s="3"/>
      <c r="D3091" s="3" t="s">
        <v>4922</v>
      </c>
      <c r="E3091" s="3" t="s">
        <v>1804</v>
      </c>
      <c r="F3091" s="3" t="s">
        <v>1804</v>
      </c>
      <c r="G3091" s="3" t="s">
        <v>1804</v>
      </c>
      <c r="H3091" s="3" t="s">
        <v>1806</v>
      </c>
      <c r="I3091" s="3" t="s">
        <v>1804</v>
      </c>
      <c r="J3091" s="3" t="s">
        <v>31</v>
      </c>
      <c r="K3091" s="3" t="s">
        <v>1807</v>
      </c>
      <c r="L3091" s="3" t="s">
        <v>31</v>
      </c>
      <c r="M3091" t="b">
        <v>1</v>
      </c>
      <c r="N3091" s="3" t="s">
        <v>35</v>
      </c>
      <c r="O3091" s="3" t="s">
        <v>1804</v>
      </c>
      <c r="P3091" s="3" t="s">
        <v>1804</v>
      </c>
      <c r="Q3091" s="3" t="s">
        <v>1767</v>
      </c>
      <c r="R3091" s="3" t="s">
        <v>1808</v>
      </c>
      <c r="S3091" s="3"/>
      <c r="T3091" s="2">
        <v>2072</v>
      </c>
      <c r="U3091" s="3" t="s">
        <v>1769</v>
      </c>
      <c r="V3091" s="3" t="s">
        <v>1815</v>
      </c>
      <c r="W3091" s="3" t="s">
        <v>39</v>
      </c>
      <c r="X3091" s="3" t="s">
        <v>40</v>
      </c>
      <c r="Y3091" s="3" t="s">
        <v>1828</v>
      </c>
      <c r="Z3091" s="3"/>
      <c r="AA3091" s="3" t="s">
        <v>41</v>
      </c>
    </row>
    <row r="3092" spans="1:27" x14ac:dyDescent="0.2">
      <c r="A3092" s="5">
        <v>6012</v>
      </c>
      <c r="B3092">
        <v>44346</v>
      </c>
      <c r="C3092" s="3"/>
      <c r="D3092" s="3" t="s">
        <v>5287</v>
      </c>
      <c r="E3092" s="3" t="s">
        <v>1775</v>
      </c>
      <c r="F3092" s="3" t="s">
        <v>1775</v>
      </c>
      <c r="G3092" s="3" t="s">
        <v>1793</v>
      </c>
      <c r="H3092" s="3" t="s">
        <v>1764</v>
      </c>
      <c r="I3092" s="3" t="s">
        <v>1793</v>
      </c>
      <c r="J3092" s="3" t="s">
        <v>31</v>
      </c>
      <c r="K3092" s="3" t="s">
        <v>1766</v>
      </c>
      <c r="L3092" s="3" t="s">
        <v>31</v>
      </c>
      <c r="M3092" t="b">
        <v>1</v>
      </c>
      <c r="N3092" s="3" t="s">
        <v>35</v>
      </c>
      <c r="O3092" s="3" t="s">
        <v>1775</v>
      </c>
      <c r="P3092" s="3" t="s">
        <v>1775</v>
      </c>
      <c r="Q3092" s="3" t="s">
        <v>1767</v>
      </c>
      <c r="R3092" s="3" t="s">
        <v>1768</v>
      </c>
      <c r="S3092" s="3" t="s">
        <v>5288</v>
      </c>
      <c r="T3092" s="2">
        <v>2072</v>
      </c>
      <c r="U3092" s="3" t="s">
        <v>1769</v>
      </c>
      <c r="V3092" s="3" t="s">
        <v>1776</v>
      </c>
      <c r="W3092" s="3" t="s">
        <v>39</v>
      </c>
      <c r="X3092" s="3" t="s">
        <v>40</v>
      </c>
      <c r="Y3092" s="3" t="s">
        <v>2707</v>
      </c>
      <c r="Z3092" s="3"/>
      <c r="AA3092" s="3" t="s">
        <v>1784</v>
      </c>
    </row>
    <row r="3093" spans="1:27" x14ac:dyDescent="0.2">
      <c r="A3093" s="5">
        <v>6013</v>
      </c>
      <c r="B3093">
        <v>44867</v>
      </c>
      <c r="C3093" s="3"/>
      <c r="D3093" s="3" t="s">
        <v>5289</v>
      </c>
      <c r="E3093" s="3" t="s">
        <v>29</v>
      </c>
      <c r="F3093" s="3" t="s">
        <v>538</v>
      </c>
      <c r="G3093" s="3" t="s">
        <v>31</v>
      </c>
      <c r="H3093" s="3" t="s">
        <v>4157</v>
      </c>
      <c r="I3093" s="3" t="s">
        <v>33</v>
      </c>
      <c r="J3093" s="3" t="s">
        <v>31</v>
      </c>
      <c r="K3093" s="3" t="s">
        <v>34</v>
      </c>
      <c r="L3093" s="3" t="s">
        <v>31</v>
      </c>
      <c r="M3093" t="b">
        <v>0</v>
      </c>
      <c r="N3093" s="3" t="s">
        <v>35</v>
      </c>
      <c r="O3093" s="3" t="s">
        <v>538</v>
      </c>
      <c r="P3093" s="3" t="s">
        <v>538</v>
      </c>
      <c r="Q3093" s="3" t="s">
        <v>36</v>
      </c>
      <c r="R3093" s="3" t="s">
        <v>539</v>
      </c>
      <c r="S3093" s="3"/>
      <c r="T3093" s="2">
        <v>2072</v>
      </c>
      <c r="U3093" s="3" t="s">
        <v>31</v>
      </c>
      <c r="V3093" s="3"/>
      <c r="W3093" s="3" t="s">
        <v>39</v>
      </c>
      <c r="X3093" s="3" t="s">
        <v>40</v>
      </c>
      <c r="Y3093" s="3"/>
      <c r="Z3093" s="3">
        <v>5360</v>
      </c>
      <c r="AA3093" s="3" t="s">
        <v>221</v>
      </c>
    </row>
    <row r="3094" spans="1:27" x14ac:dyDescent="0.2">
      <c r="A3094" s="5">
        <v>6014</v>
      </c>
      <c r="B3094">
        <v>44131</v>
      </c>
      <c r="C3094" s="3"/>
      <c r="D3094" s="3" t="s">
        <v>5290</v>
      </c>
      <c r="E3094" s="3" t="s">
        <v>147</v>
      </c>
      <c r="F3094" s="3" t="s">
        <v>234</v>
      </c>
      <c r="G3094" s="3" t="s">
        <v>235</v>
      </c>
      <c r="H3094" s="3" t="s">
        <v>32</v>
      </c>
      <c r="I3094" s="3" t="s">
        <v>235</v>
      </c>
      <c r="J3094" s="3" t="s">
        <v>48</v>
      </c>
      <c r="K3094" s="3" t="s">
        <v>237</v>
      </c>
      <c r="L3094" s="3" t="s">
        <v>83</v>
      </c>
      <c r="M3094" t="b">
        <v>0</v>
      </c>
      <c r="N3094" s="3" t="s">
        <v>139</v>
      </c>
      <c r="O3094" s="3" t="s">
        <v>234</v>
      </c>
      <c r="P3094" s="3" t="s">
        <v>234</v>
      </c>
      <c r="Q3094" s="3" t="s">
        <v>116</v>
      </c>
      <c r="R3094" s="3" t="s">
        <v>116</v>
      </c>
      <c r="S3094" s="3"/>
      <c r="T3094" s="2">
        <v>6009</v>
      </c>
      <c r="U3094" s="3" t="s">
        <v>83</v>
      </c>
      <c r="V3094" s="3"/>
      <c r="W3094" s="3" t="s">
        <v>39</v>
      </c>
      <c r="X3094" s="3" t="s">
        <v>40</v>
      </c>
      <c r="Y3094" s="3"/>
      <c r="Z3094" s="3">
        <v>1998</v>
      </c>
      <c r="AA3094" s="3" t="s">
        <v>221</v>
      </c>
    </row>
    <row r="3095" spans="1:27" x14ac:dyDescent="0.2">
      <c r="A3095" s="5">
        <v>6015</v>
      </c>
      <c r="B3095">
        <v>43515</v>
      </c>
      <c r="C3095" s="3"/>
      <c r="D3095" s="3" t="s">
        <v>5291</v>
      </c>
      <c r="E3095" s="3" t="s">
        <v>147</v>
      </c>
      <c r="F3095" s="3" t="s">
        <v>234</v>
      </c>
      <c r="G3095" s="3" t="s">
        <v>235</v>
      </c>
      <c r="H3095" s="3" t="s">
        <v>32</v>
      </c>
      <c r="I3095" s="3" t="s">
        <v>235</v>
      </c>
      <c r="J3095" s="3" t="s">
        <v>48</v>
      </c>
      <c r="K3095" s="3" t="s">
        <v>237</v>
      </c>
      <c r="L3095" s="3" t="s">
        <v>83</v>
      </c>
      <c r="M3095" t="b">
        <v>1</v>
      </c>
      <c r="N3095" s="3" t="s">
        <v>139</v>
      </c>
      <c r="O3095" s="3" t="s">
        <v>234</v>
      </c>
      <c r="P3095" s="3" t="s">
        <v>234</v>
      </c>
      <c r="Q3095" s="3" t="s">
        <v>116</v>
      </c>
      <c r="R3095" s="3" t="s">
        <v>116</v>
      </c>
      <c r="S3095" s="3"/>
      <c r="T3095" s="2">
        <v>6009</v>
      </c>
      <c r="U3095" s="3" t="s">
        <v>83</v>
      </c>
      <c r="V3095" s="3"/>
      <c r="W3095" s="3" t="s">
        <v>39</v>
      </c>
      <c r="X3095" s="3" t="s">
        <v>40</v>
      </c>
      <c r="Y3095" s="3"/>
      <c r="Z3095" s="3">
        <v>4621</v>
      </c>
      <c r="AA3095" s="3" t="s">
        <v>316</v>
      </c>
    </row>
    <row r="3096" spans="1:27" x14ac:dyDescent="0.2">
      <c r="A3096" s="5">
        <v>6016</v>
      </c>
      <c r="B3096">
        <v>43512</v>
      </c>
      <c r="C3096" s="3"/>
      <c r="D3096" s="3" t="s">
        <v>5292</v>
      </c>
      <c r="E3096" s="3" t="s">
        <v>147</v>
      </c>
      <c r="F3096" s="3" t="s">
        <v>234</v>
      </c>
      <c r="G3096" s="3" t="s">
        <v>235</v>
      </c>
      <c r="H3096" s="3" t="s">
        <v>32</v>
      </c>
      <c r="I3096" s="3" t="s">
        <v>235</v>
      </c>
      <c r="J3096" s="3" t="s">
        <v>48</v>
      </c>
      <c r="K3096" s="3" t="s">
        <v>237</v>
      </c>
      <c r="L3096" s="3" t="s">
        <v>83</v>
      </c>
      <c r="M3096" t="b">
        <v>1</v>
      </c>
      <c r="N3096" s="3" t="s">
        <v>139</v>
      </c>
      <c r="O3096" s="3" t="s">
        <v>234</v>
      </c>
      <c r="P3096" s="3" t="s">
        <v>234</v>
      </c>
      <c r="Q3096" s="3" t="s">
        <v>116</v>
      </c>
      <c r="R3096" s="3" t="s">
        <v>116</v>
      </c>
      <c r="S3096" s="3"/>
      <c r="T3096" s="2">
        <v>6009</v>
      </c>
      <c r="U3096" s="3" t="s">
        <v>83</v>
      </c>
      <c r="V3096" s="3"/>
      <c r="W3096" s="3" t="s">
        <v>39</v>
      </c>
      <c r="X3096" s="3" t="s">
        <v>40</v>
      </c>
      <c r="Y3096" s="3"/>
      <c r="Z3096" s="3">
        <v>4220</v>
      </c>
      <c r="AA3096" s="3" t="s">
        <v>3685</v>
      </c>
    </row>
    <row r="3097" spans="1:27" x14ac:dyDescent="0.2">
      <c r="A3097" s="5">
        <v>6017</v>
      </c>
      <c r="B3097">
        <v>42361</v>
      </c>
      <c r="C3097" s="3"/>
      <c r="D3097" s="3" t="s">
        <v>5293</v>
      </c>
      <c r="E3097" s="3" t="s">
        <v>147</v>
      </c>
      <c r="F3097" s="3" t="s">
        <v>234</v>
      </c>
      <c r="G3097" s="3" t="s">
        <v>235</v>
      </c>
      <c r="H3097" s="3" t="s">
        <v>32</v>
      </c>
      <c r="I3097" s="3" t="s">
        <v>235</v>
      </c>
      <c r="J3097" s="3" t="s">
        <v>48</v>
      </c>
      <c r="K3097" s="3" t="s">
        <v>237</v>
      </c>
      <c r="L3097" s="3" t="s">
        <v>83</v>
      </c>
      <c r="M3097" t="b">
        <v>1</v>
      </c>
      <c r="N3097" s="3" t="s">
        <v>139</v>
      </c>
      <c r="O3097" s="3" t="s">
        <v>234</v>
      </c>
      <c r="P3097" s="3" t="s">
        <v>234</v>
      </c>
      <c r="Q3097" s="3" t="s">
        <v>116</v>
      </c>
      <c r="R3097" s="3" t="s">
        <v>116</v>
      </c>
      <c r="S3097" s="3"/>
      <c r="T3097" s="2">
        <v>6009</v>
      </c>
      <c r="U3097" s="3" t="s">
        <v>83</v>
      </c>
      <c r="V3097" s="3"/>
      <c r="W3097" s="3" t="s">
        <v>39</v>
      </c>
      <c r="X3097" s="3" t="s">
        <v>40</v>
      </c>
      <c r="Y3097" s="3"/>
      <c r="Z3097" s="3">
        <v>4142</v>
      </c>
      <c r="AA3097" s="3" t="s">
        <v>3685</v>
      </c>
    </row>
    <row r="3098" spans="1:27" x14ac:dyDescent="0.2">
      <c r="A3098" s="5">
        <v>6018</v>
      </c>
      <c r="B3098">
        <v>45033</v>
      </c>
      <c r="C3098" s="3"/>
      <c r="D3098" s="3" t="s">
        <v>5294</v>
      </c>
      <c r="E3098" s="3" t="s">
        <v>147</v>
      </c>
      <c r="F3098" s="3" t="s">
        <v>234</v>
      </c>
      <c r="G3098" s="3" t="s">
        <v>235</v>
      </c>
      <c r="H3098" s="3" t="s">
        <v>32</v>
      </c>
      <c r="I3098" s="3" t="s">
        <v>235</v>
      </c>
      <c r="J3098" s="3" t="s">
        <v>48</v>
      </c>
      <c r="K3098" s="3" t="s">
        <v>237</v>
      </c>
      <c r="L3098" s="3" t="s">
        <v>83</v>
      </c>
      <c r="M3098" t="b">
        <v>0</v>
      </c>
      <c r="N3098" s="3" t="s">
        <v>139</v>
      </c>
      <c r="O3098" s="3" t="s">
        <v>234</v>
      </c>
      <c r="P3098" s="3" t="s">
        <v>234</v>
      </c>
      <c r="Q3098" s="3" t="s">
        <v>116</v>
      </c>
      <c r="R3098" s="3" t="s">
        <v>116</v>
      </c>
      <c r="S3098" s="3"/>
      <c r="T3098" s="2">
        <v>6009</v>
      </c>
      <c r="U3098" s="3" t="s">
        <v>83</v>
      </c>
      <c r="V3098" s="3"/>
      <c r="W3098" s="3" t="s">
        <v>39</v>
      </c>
      <c r="X3098" s="3" t="s">
        <v>40</v>
      </c>
      <c r="Y3098" s="3"/>
      <c r="Z3098" s="3">
        <v>5477</v>
      </c>
      <c r="AA3098" s="3" t="s">
        <v>1182</v>
      </c>
    </row>
    <row r="3099" spans="1:27" x14ac:dyDescent="0.2">
      <c r="A3099" s="5">
        <v>6019</v>
      </c>
      <c r="B3099">
        <v>44934</v>
      </c>
      <c r="C3099" s="3" t="s">
        <v>5295</v>
      </c>
      <c r="D3099" s="3" t="s">
        <v>5296</v>
      </c>
      <c r="E3099" s="3" t="s">
        <v>57</v>
      </c>
      <c r="F3099" s="3" t="s">
        <v>58</v>
      </c>
      <c r="G3099" s="3" t="s">
        <v>57</v>
      </c>
      <c r="H3099" s="3" t="s">
        <v>60</v>
      </c>
      <c r="I3099" s="3" t="s">
        <v>57</v>
      </c>
      <c r="J3099" s="3" t="s">
        <v>31</v>
      </c>
      <c r="K3099" s="3" t="s">
        <v>34</v>
      </c>
      <c r="L3099" s="3" t="s">
        <v>31</v>
      </c>
      <c r="M3099" t="b">
        <v>0</v>
      </c>
      <c r="N3099" s="3" t="s">
        <v>35</v>
      </c>
      <c r="O3099" s="3" t="s">
        <v>58</v>
      </c>
      <c r="P3099" s="3" t="s">
        <v>61</v>
      </c>
      <c r="Q3099" s="3" t="s">
        <v>62</v>
      </c>
      <c r="R3099" s="3" t="s">
        <v>63</v>
      </c>
      <c r="S3099" s="3" t="s">
        <v>4970</v>
      </c>
      <c r="T3099" s="2">
        <v>2072</v>
      </c>
      <c r="U3099" s="3" t="s">
        <v>31</v>
      </c>
      <c r="V3099" s="3" t="s">
        <v>1941</v>
      </c>
      <c r="W3099" s="3" t="s">
        <v>39</v>
      </c>
      <c r="X3099" s="3" t="s">
        <v>40</v>
      </c>
      <c r="Y3099" s="3" t="s">
        <v>2455</v>
      </c>
      <c r="Z3099" s="3"/>
      <c r="AA3099" s="3" t="s">
        <v>1712</v>
      </c>
    </row>
    <row r="3100" spans="1:27" x14ac:dyDescent="0.2">
      <c r="A3100" s="5">
        <v>6020</v>
      </c>
      <c r="B3100">
        <v>44994</v>
      </c>
      <c r="C3100" s="3" t="s">
        <v>5297</v>
      </c>
      <c r="D3100" s="3" t="s">
        <v>5298</v>
      </c>
      <c r="E3100" s="3" t="s">
        <v>91</v>
      </c>
      <c r="F3100" s="3" t="s">
        <v>92</v>
      </c>
      <c r="G3100" s="3" t="s">
        <v>100</v>
      </c>
      <c r="H3100" s="3" t="s">
        <v>32</v>
      </c>
      <c r="I3100" s="3" t="s">
        <v>95</v>
      </c>
      <c r="J3100" s="3" t="s">
        <v>48</v>
      </c>
      <c r="K3100" s="3" t="s">
        <v>94</v>
      </c>
      <c r="L3100" s="3" t="s">
        <v>95</v>
      </c>
      <c r="M3100" t="b">
        <v>0</v>
      </c>
      <c r="N3100" s="3" t="s">
        <v>84</v>
      </c>
      <c r="O3100" s="3" t="s">
        <v>92</v>
      </c>
      <c r="P3100" s="3" t="s">
        <v>92</v>
      </c>
      <c r="Q3100" s="3" t="s">
        <v>36</v>
      </c>
      <c r="R3100" s="3" t="s">
        <v>74</v>
      </c>
      <c r="S3100" s="3"/>
      <c r="T3100" s="2">
        <v>4024</v>
      </c>
      <c r="U3100" s="3" t="s">
        <v>95</v>
      </c>
      <c r="V3100" s="3" t="s">
        <v>1710</v>
      </c>
      <c r="W3100" s="3" t="s">
        <v>39</v>
      </c>
      <c r="X3100" s="3" t="s">
        <v>40</v>
      </c>
      <c r="Y3100" s="3"/>
      <c r="Z3100" s="3">
        <v>6119</v>
      </c>
      <c r="AA3100" s="3" t="s">
        <v>5299</v>
      </c>
    </row>
    <row r="3101" spans="1:27" x14ac:dyDescent="0.2">
      <c r="A3101" s="5">
        <v>6021</v>
      </c>
      <c r="B3101">
        <v>44986</v>
      </c>
      <c r="C3101" s="3" t="s">
        <v>5300</v>
      </c>
      <c r="D3101" s="3" t="s">
        <v>5301</v>
      </c>
      <c r="E3101" s="3" t="s">
        <v>147</v>
      </c>
      <c r="F3101" s="3" t="s">
        <v>148</v>
      </c>
      <c r="G3101" s="3" t="s">
        <v>586</v>
      </c>
      <c r="H3101" s="3" t="s">
        <v>32</v>
      </c>
      <c r="I3101" s="3" t="s">
        <v>586</v>
      </c>
      <c r="J3101" s="3" t="s">
        <v>48</v>
      </c>
      <c r="K3101" s="3" t="s">
        <v>587</v>
      </c>
      <c r="L3101" s="3" t="s">
        <v>83</v>
      </c>
      <c r="M3101" t="b">
        <v>0</v>
      </c>
      <c r="N3101" s="3" t="s">
        <v>139</v>
      </c>
      <c r="O3101" s="3" t="s">
        <v>148</v>
      </c>
      <c r="P3101" s="3" t="s">
        <v>148</v>
      </c>
      <c r="Q3101" s="3" t="s">
        <v>116</v>
      </c>
      <c r="R3101" s="3" t="s">
        <v>149</v>
      </c>
      <c r="S3101" s="3"/>
      <c r="T3101" s="2">
        <v>6023</v>
      </c>
      <c r="U3101" s="3" t="s">
        <v>83</v>
      </c>
      <c r="V3101" s="3"/>
      <c r="W3101" s="3" t="s">
        <v>39</v>
      </c>
      <c r="X3101" s="3" t="s">
        <v>40</v>
      </c>
      <c r="Y3101" s="3"/>
      <c r="Z3101" s="3">
        <v>6262</v>
      </c>
      <c r="AA3101" s="3" t="s">
        <v>639</v>
      </c>
    </row>
    <row r="3102" spans="1:27" x14ac:dyDescent="0.2">
      <c r="A3102" s="5">
        <v>6022</v>
      </c>
      <c r="B3102">
        <v>44985</v>
      </c>
      <c r="C3102" s="3"/>
      <c r="D3102" s="3" t="s">
        <v>5302</v>
      </c>
      <c r="E3102" s="3" t="s">
        <v>66</v>
      </c>
      <c r="F3102" s="3" t="s">
        <v>67</v>
      </c>
      <c r="G3102" s="3" t="s">
        <v>5303</v>
      </c>
      <c r="H3102" s="3" t="s">
        <v>32</v>
      </c>
      <c r="I3102" s="3"/>
      <c r="J3102" s="3"/>
      <c r="K3102" s="3"/>
      <c r="L3102" s="3"/>
      <c r="M3102" t="b">
        <v>1</v>
      </c>
      <c r="N3102" s="3" t="s">
        <v>35</v>
      </c>
      <c r="O3102" s="3" t="s">
        <v>67</v>
      </c>
      <c r="P3102" s="3" t="s">
        <v>67</v>
      </c>
      <c r="Q3102" s="3" t="s">
        <v>68</v>
      </c>
      <c r="R3102" s="3" t="s">
        <v>69</v>
      </c>
      <c r="S3102" s="3"/>
      <c r="T3102" s="2">
        <v>4098</v>
      </c>
      <c r="U3102" s="3" t="s">
        <v>95</v>
      </c>
      <c r="V3102" s="3"/>
      <c r="W3102" s="3" t="s">
        <v>39</v>
      </c>
      <c r="X3102" s="3" t="s">
        <v>40</v>
      </c>
      <c r="Y3102" s="3" t="s">
        <v>1942</v>
      </c>
      <c r="Z3102" s="3">
        <v>6029</v>
      </c>
      <c r="AA3102" s="3" t="s">
        <v>221</v>
      </c>
    </row>
    <row r="3103" spans="1:27" x14ac:dyDescent="0.2">
      <c r="A3103" s="5">
        <v>6023</v>
      </c>
      <c r="B3103">
        <v>44951</v>
      </c>
      <c r="C3103" s="3" t="s">
        <v>5304</v>
      </c>
      <c r="D3103" s="3" t="s">
        <v>5305</v>
      </c>
      <c r="E3103" s="3" t="s">
        <v>240</v>
      </c>
      <c r="F3103" s="3" t="s">
        <v>241</v>
      </c>
      <c r="G3103" s="3" t="s">
        <v>242</v>
      </c>
      <c r="H3103" s="3" t="s">
        <v>32</v>
      </c>
      <c r="I3103" s="3" t="s">
        <v>242</v>
      </c>
      <c r="J3103" s="3" t="s">
        <v>48</v>
      </c>
      <c r="K3103" s="3" t="s">
        <v>243</v>
      </c>
      <c r="L3103" s="3" t="s">
        <v>244</v>
      </c>
      <c r="M3103" t="b">
        <v>0</v>
      </c>
      <c r="N3103" s="3" t="s">
        <v>139</v>
      </c>
      <c r="O3103" s="3" t="s">
        <v>241</v>
      </c>
      <c r="P3103" s="3" t="s">
        <v>241</v>
      </c>
      <c r="Q3103" s="3" t="s">
        <v>36</v>
      </c>
      <c r="R3103" s="3" t="s">
        <v>54</v>
      </c>
      <c r="S3103" s="3"/>
      <c r="T3103" s="2">
        <v>8016</v>
      </c>
      <c r="U3103" s="3" t="s">
        <v>244</v>
      </c>
      <c r="V3103" s="3"/>
      <c r="W3103" s="3" t="s">
        <v>39</v>
      </c>
      <c r="X3103" s="3" t="s">
        <v>40</v>
      </c>
      <c r="Y3103" s="3"/>
      <c r="Z3103" s="3">
        <v>6106</v>
      </c>
      <c r="AA3103" s="3" t="s">
        <v>639</v>
      </c>
    </row>
    <row r="3104" spans="1:27" x14ac:dyDescent="0.2">
      <c r="A3104" s="5">
        <v>6025</v>
      </c>
      <c r="B3104">
        <v>45053</v>
      </c>
      <c r="C3104" s="3"/>
      <c r="D3104" s="3" t="s">
        <v>5306</v>
      </c>
      <c r="E3104" s="3" t="s">
        <v>147</v>
      </c>
      <c r="F3104" s="3" t="s">
        <v>234</v>
      </c>
      <c r="G3104" s="3" t="s">
        <v>235</v>
      </c>
      <c r="H3104" s="3" t="s">
        <v>32</v>
      </c>
      <c r="I3104" s="3" t="s">
        <v>235</v>
      </c>
      <c r="J3104" s="3" t="s">
        <v>48</v>
      </c>
      <c r="K3104" s="3" t="s">
        <v>237</v>
      </c>
      <c r="L3104" s="3" t="s">
        <v>83</v>
      </c>
      <c r="M3104" t="b">
        <v>0</v>
      </c>
      <c r="N3104" s="3" t="s">
        <v>139</v>
      </c>
      <c r="O3104" s="3" t="s">
        <v>234</v>
      </c>
      <c r="P3104" s="3" t="s">
        <v>234</v>
      </c>
      <c r="Q3104" s="3" t="s">
        <v>116</v>
      </c>
      <c r="R3104" s="3" t="s">
        <v>116</v>
      </c>
      <c r="S3104" s="3"/>
      <c r="T3104" s="2">
        <v>6009</v>
      </c>
      <c r="U3104" s="3" t="s">
        <v>83</v>
      </c>
      <c r="V3104" s="3"/>
      <c r="W3104" s="3" t="s">
        <v>39</v>
      </c>
      <c r="X3104" s="3" t="s">
        <v>40</v>
      </c>
      <c r="Y3104" s="3"/>
      <c r="Z3104" s="3">
        <v>5477</v>
      </c>
      <c r="AA3104" s="3" t="s">
        <v>1182</v>
      </c>
    </row>
    <row r="3105" spans="1:27" x14ac:dyDescent="0.2">
      <c r="A3105" s="5">
        <v>6026</v>
      </c>
      <c r="B3105">
        <v>45055</v>
      </c>
      <c r="C3105" s="3" t="s">
        <v>5307</v>
      </c>
      <c r="D3105" s="3" t="s">
        <v>5308</v>
      </c>
      <c r="E3105" s="3" t="s">
        <v>867</v>
      </c>
      <c r="F3105" s="3" t="s">
        <v>868</v>
      </c>
      <c r="G3105" s="3" t="s">
        <v>47</v>
      </c>
      <c r="H3105" s="3" t="s">
        <v>4157</v>
      </c>
      <c r="I3105" s="3"/>
      <c r="J3105" s="3"/>
      <c r="K3105" s="3"/>
      <c r="L3105" s="3"/>
      <c r="M3105" t="b">
        <v>0</v>
      </c>
      <c r="N3105" s="3" t="s">
        <v>73</v>
      </c>
      <c r="O3105" s="3" t="s">
        <v>868</v>
      </c>
      <c r="P3105" s="3" t="s">
        <v>868</v>
      </c>
      <c r="Q3105" s="3" t="s">
        <v>116</v>
      </c>
      <c r="R3105" s="3" t="s">
        <v>116</v>
      </c>
      <c r="S3105" s="3"/>
      <c r="T3105" s="2">
        <v>2000</v>
      </c>
      <c r="U3105" s="3" t="s">
        <v>50</v>
      </c>
      <c r="V3105" s="3"/>
      <c r="W3105" s="3" t="s">
        <v>39</v>
      </c>
      <c r="X3105" s="3" t="s">
        <v>40</v>
      </c>
      <c r="Y3105" s="3"/>
      <c r="Z3105" s="3"/>
      <c r="AA3105" s="3" t="s">
        <v>41</v>
      </c>
    </row>
    <row r="3106" spans="1:27" x14ac:dyDescent="0.2">
      <c r="A3106" s="5">
        <v>6027</v>
      </c>
      <c r="B3106">
        <v>45027</v>
      </c>
      <c r="C3106" s="3"/>
      <c r="D3106" s="3" t="s">
        <v>5309</v>
      </c>
      <c r="E3106" s="3" t="s">
        <v>123</v>
      </c>
      <c r="F3106" s="3" t="s">
        <v>136</v>
      </c>
      <c r="G3106" s="3" t="s">
        <v>154</v>
      </c>
      <c r="H3106" s="3" t="s">
        <v>32</v>
      </c>
      <c r="I3106" s="3" t="s">
        <v>154</v>
      </c>
      <c r="J3106" s="3" t="s">
        <v>48</v>
      </c>
      <c r="K3106" s="3" t="s">
        <v>138</v>
      </c>
      <c r="L3106" s="3" t="s">
        <v>83</v>
      </c>
      <c r="M3106" t="b">
        <v>1</v>
      </c>
      <c r="N3106" s="3" t="s">
        <v>139</v>
      </c>
      <c r="O3106" s="3" t="s">
        <v>136</v>
      </c>
      <c r="P3106" s="3" t="s">
        <v>140</v>
      </c>
      <c r="Q3106" s="3" t="s">
        <v>36</v>
      </c>
      <c r="R3106" s="3" t="s">
        <v>74</v>
      </c>
      <c r="S3106" s="3"/>
      <c r="T3106" s="2">
        <v>6090</v>
      </c>
      <c r="U3106" s="3" t="s">
        <v>83</v>
      </c>
      <c r="V3106" s="3"/>
      <c r="W3106" s="3" t="s">
        <v>39</v>
      </c>
      <c r="X3106" s="3" t="s">
        <v>40</v>
      </c>
      <c r="Y3106" s="3"/>
      <c r="Z3106" s="3"/>
      <c r="AA3106" s="3" t="s">
        <v>41</v>
      </c>
    </row>
    <row r="3107" spans="1:27" x14ac:dyDescent="0.2">
      <c r="A3107" s="5">
        <v>6028</v>
      </c>
      <c r="B3107">
        <v>44990</v>
      </c>
      <c r="C3107" s="3" t="s">
        <v>5310</v>
      </c>
      <c r="D3107" s="3" t="s">
        <v>5311</v>
      </c>
      <c r="E3107" s="3" t="s">
        <v>2832</v>
      </c>
      <c r="F3107" s="3" t="s">
        <v>2833</v>
      </c>
      <c r="G3107" s="3" t="s">
        <v>158</v>
      </c>
      <c r="H3107" s="3" t="s">
        <v>32</v>
      </c>
      <c r="I3107" s="3" t="s">
        <v>158</v>
      </c>
      <c r="J3107" s="3" t="s">
        <v>48</v>
      </c>
      <c r="K3107" s="3" t="s">
        <v>159</v>
      </c>
      <c r="L3107" s="3" t="s">
        <v>83</v>
      </c>
      <c r="M3107" t="b">
        <v>0</v>
      </c>
      <c r="N3107" s="3" t="s">
        <v>35</v>
      </c>
      <c r="O3107" s="3" t="s">
        <v>2833</v>
      </c>
      <c r="P3107" s="3" t="s">
        <v>2834</v>
      </c>
      <c r="Q3107" s="3" t="s">
        <v>36</v>
      </c>
      <c r="R3107" s="3" t="s">
        <v>37</v>
      </c>
      <c r="S3107" s="3"/>
      <c r="T3107" s="2">
        <v>6114</v>
      </c>
      <c r="U3107" s="3" t="s">
        <v>83</v>
      </c>
      <c r="V3107" s="3"/>
      <c r="W3107" s="3" t="s">
        <v>39</v>
      </c>
      <c r="X3107" s="3" t="s">
        <v>40</v>
      </c>
      <c r="Y3107" s="3"/>
      <c r="Z3107" s="3">
        <v>5409</v>
      </c>
      <c r="AA3107" s="3" t="s">
        <v>41</v>
      </c>
    </row>
    <row r="3108" spans="1:27" x14ac:dyDescent="0.2">
      <c r="A3108" s="5">
        <v>6029</v>
      </c>
      <c r="B3108">
        <v>44510</v>
      </c>
      <c r="C3108" s="3" t="s">
        <v>5312</v>
      </c>
      <c r="D3108" s="3" t="s">
        <v>5313</v>
      </c>
      <c r="E3108" s="3" t="s">
        <v>1762</v>
      </c>
      <c r="F3108" s="3" t="s">
        <v>1762</v>
      </c>
      <c r="G3108" s="3" t="s">
        <v>2452</v>
      </c>
      <c r="H3108" s="3" t="s">
        <v>2453</v>
      </c>
      <c r="I3108" s="3" t="s">
        <v>2452</v>
      </c>
      <c r="J3108" s="3" t="s">
        <v>31</v>
      </c>
      <c r="K3108" s="3" t="s">
        <v>1766</v>
      </c>
      <c r="L3108" s="3" t="s">
        <v>31</v>
      </c>
      <c r="M3108" t="b">
        <v>0</v>
      </c>
      <c r="N3108" s="3" t="s">
        <v>35</v>
      </c>
      <c r="O3108" s="3" t="s">
        <v>1762</v>
      </c>
      <c r="P3108" s="3" t="s">
        <v>1762</v>
      </c>
      <c r="Q3108" s="3" t="s">
        <v>1767</v>
      </c>
      <c r="R3108" s="3" t="s">
        <v>1768</v>
      </c>
      <c r="S3108" s="3"/>
      <c r="T3108" s="2"/>
      <c r="U3108" s="3" t="s">
        <v>1769</v>
      </c>
      <c r="V3108" s="3" t="s">
        <v>2502</v>
      </c>
      <c r="W3108" s="3" t="s">
        <v>39</v>
      </c>
      <c r="X3108" s="3" t="s">
        <v>40</v>
      </c>
      <c r="Y3108" s="3"/>
      <c r="Z3108" s="3"/>
      <c r="AA3108" s="3" t="s">
        <v>986</v>
      </c>
    </row>
    <row r="3109" spans="1:27" x14ac:dyDescent="0.2">
      <c r="A3109" s="5">
        <v>6030</v>
      </c>
      <c r="B3109">
        <v>44873</v>
      </c>
      <c r="C3109" s="3"/>
      <c r="D3109" s="3" t="s">
        <v>5314</v>
      </c>
      <c r="E3109" s="3" t="s">
        <v>1762</v>
      </c>
      <c r="F3109" s="3" t="s">
        <v>1762</v>
      </c>
      <c r="G3109" s="3" t="s">
        <v>2452</v>
      </c>
      <c r="H3109" s="3" t="s">
        <v>2453</v>
      </c>
      <c r="I3109" s="3" t="s">
        <v>2452</v>
      </c>
      <c r="J3109" s="3" t="s">
        <v>31</v>
      </c>
      <c r="K3109" s="3" t="s">
        <v>1766</v>
      </c>
      <c r="L3109" s="3" t="s">
        <v>31</v>
      </c>
      <c r="M3109" t="b">
        <v>0</v>
      </c>
      <c r="N3109" s="3" t="s">
        <v>35</v>
      </c>
      <c r="O3109" s="3" t="s">
        <v>1762</v>
      </c>
      <c r="P3109" s="3" t="s">
        <v>1762</v>
      </c>
      <c r="Q3109" s="3" t="s">
        <v>1767</v>
      </c>
      <c r="R3109" s="3" t="s">
        <v>1768</v>
      </c>
      <c r="S3109" s="3"/>
      <c r="T3109" s="2"/>
      <c r="U3109" s="3" t="s">
        <v>1769</v>
      </c>
      <c r="V3109" s="3" t="s">
        <v>2502</v>
      </c>
      <c r="W3109" s="3" t="s">
        <v>39</v>
      </c>
      <c r="X3109" s="3" t="s">
        <v>40</v>
      </c>
      <c r="Y3109" s="3"/>
      <c r="Z3109" s="3"/>
      <c r="AA3109" s="3" t="s">
        <v>986</v>
      </c>
    </row>
    <row r="3110" spans="1:27" x14ac:dyDescent="0.2">
      <c r="A3110" s="5">
        <v>6031</v>
      </c>
      <c r="C3110" s="3" t="s">
        <v>5315</v>
      </c>
      <c r="D3110" s="3" t="s">
        <v>5316</v>
      </c>
      <c r="E3110" s="3" t="s">
        <v>1762</v>
      </c>
      <c r="F3110" s="3" t="s">
        <v>1762</v>
      </c>
      <c r="G3110" s="3" t="s">
        <v>2452</v>
      </c>
      <c r="H3110" s="3" t="s">
        <v>2453</v>
      </c>
      <c r="I3110" s="3" t="s">
        <v>2452</v>
      </c>
      <c r="J3110" s="3" t="s">
        <v>31</v>
      </c>
      <c r="K3110" s="3" t="s">
        <v>1766</v>
      </c>
      <c r="L3110" s="3" t="s">
        <v>31</v>
      </c>
      <c r="M3110" t="b">
        <v>0</v>
      </c>
      <c r="N3110" s="3" t="s">
        <v>35</v>
      </c>
      <c r="O3110" s="3" t="s">
        <v>1762</v>
      </c>
      <c r="P3110" s="3" t="s">
        <v>1762</v>
      </c>
      <c r="Q3110" s="3" t="s">
        <v>1767</v>
      </c>
      <c r="R3110" s="3" t="s">
        <v>1768</v>
      </c>
      <c r="S3110" s="3"/>
      <c r="T3110" s="2"/>
      <c r="U3110" s="3" t="s">
        <v>1769</v>
      </c>
      <c r="V3110" s="3" t="s">
        <v>2502</v>
      </c>
      <c r="W3110" s="3" t="s">
        <v>39</v>
      </c>
      <c r="X3110" s="3" t="s">
        <v>40</v>
      </c>
      <c r="Y3110" s="3"/>
      <c r="Z3110" s="3"/>
      <c r="AA3110" s="3" t="s">
        <v>986</v>
      </c>
    </row>
    <row r="3111" spans="1:27" x14ac:dyDescent="0.2">
      <c r="A3111" s="5">
        <v>6032</v>
      </c>
      <c r="B3111">
        <v>45048</v>
      </c>
      <c r="C3111" s="3" t="s">
        <v>5317</v>
      </c>
      <c r="D3111" s="3" t="s">
        <v>5318</v>
      </c>
      <c r="E3111" s="3" t="s">
        <v>57</v>
      </c>
      <c r="F3111" s="3" t="s">
        <v>58</v>
      </c>
      <c r="G3111" s="3" t="s">
        <v>57</v>
      </c>
      <c r="H3111" s="3" t="s">
        <v>60</v>
      </c>
      <c r="I3111" s="3" t="s">
        <v>57</v>
      </c>
      <c r="J3111" s="3" t="s">
        <v>31</v>
      </c>
      <c r="K3111" s="3" t="s">
        <v>34</v>
      </c>
      <c r="L3111" s="3" t="s">
        <v>31</v>
      </c>
      <c r="M3111" t="b">
        <v>0</v>
      </c>
      <c r="N3111" s="3" t="s">
        <v>35</v>
      </c>
      <c r="O3111" s="3" t="s">
        <v>58</v>
      </c>
      <c r="P3111" s="3" t="s">
        <v>61</v>
      </c>
      <c r="Q3111" s="3" t="s">
        <v>62</v>
      </c>
      <c r="R3111" s="3" t="s">
        <v>63</v>
      </c>
      <c r="S3111" s="3" t="s">
        <v>5319</v>
      </c>
      <c r="T3111" s="2">
        <v>2072</v>
      </c>
      <c r="U3111" s="3" t="s">
        <v>31</v>
      </c>
      <c r="V3111" s="3" t="s">
        <v>1941</v>
      </c>
      <c r="W3111" s="3" t="s">
        <v>39</v>
      </c>
      <c r="X3111" s="3" t="s">
        <v>40</v>
      </c>
      <c r="Y3111" s="3" t="s">
        <v>2455</v>
      </c>
      <c r="Z3111" s="3"/>
      <c r="AA3111" s="3" t="s">
        <v>1784</v>
      </c>
    </row>
    <row r="3112" spans="1:27" x14ac:dyDescent="0.2">
      <c r="A3112" s="5">
        <v>6033</v>
      </c>
      <c r="B3112">
        <v>45050</v>
      </c>
      <c r="C3112" s="3" t="s">
        <v>5320</v>
      </c>
      <c r="D3112" s="3" t="s">
        <v>5321</v>
      </c>
      <c r="E3112" s="3" t="s">
        <v>57</v>
      </c>
      <c r="F3112" s="3" t="s">
        <v>58</v>
      </c>
      <c r="G3112" s="3" t="s">
        <v>57</v>
      </c>
      <c r="H3112" s="3" t="s">
        <v>60</v>
      </c>
      <c r="I3112" s="3" t="s">
        <v>57</v>
      </c>
      <c r="J3112" s="3" t="s">
        <v>31</v>
      </c>
      <c r="K3112" s="3" t="s">
        <v>34</v>
      </c>
      <c r="L3112" s="3" t="s">
        <v>31</v>
      </c>
      <c r="M3112" t="b">
        <v>0</v>
      </c>
      <c r="N3112" s="3" t="s">
        <v>35</v>
      </c>
      <c r="O3112" s="3" t="s">
        <v>58</v>
      </c>
      <c r="P3112" s="3" t="s">
        <v>61</v>
      </c>
      <c r="Q3112" s="3" t="s">
        <v>62</v>
      </c>
      <c r="R3112" s="3" t="s">
        <v>63</v>
      </c>
      <c r="S3112" s="3" t="s">
        <v>2772</v>
      </c>
      <c r="T3112" s="2">
        <v>2072</v>
      </c>
      <c r="U3112" s="3" t="s">
        <v>31</v>
      </c>
      <c r="V3112" s="3" t="s">
        <v>1941</v>
      </c>
      <c r="W3112" s="3" t="s">
        <v>39</v>
      </c>
      <c r="X3112" s="3" t="s">
        <v>40</v>
      </c>
      <c r="Y3112" s="3" t="s">
        <v>2455</v>
      </c>
      <c r="Z3112" s="3"/>
      <c r="AA3112" s="3" t="s">
        <v>1712</v>
      </c>
    </row>
    <row r="3113" spans="1:27" x14ac:dyDescent="0.2">
      <c r="A3113" s="5">
        <v>6034</v>
      </c>
      <c r="B3113">
        <v>45051</v>
      </c>
      <c r="C3113" s="3" t="s">
        <v>5322</v>
      </c>
      <c r="D3113" s="3" t="s">
        <v>5323</v>
      </c>
      <c r="E3113" s="3" t="s">
        <v>57</v>
      </c>
      <c r="F3113" s="3" t="s">
        <v>58</v>
      </c>
      <c r="G3113" s="3" t="s">
        <v>57</v>
      </c>
      <c r="H3113" s="3" t="s">
        <v>60</v>
      </c>
      <c r="I3113" s="3" t="s">
        <v>57</v>
      </c>
      <c r="J3113" s="3" t="s">
        <v>31</v>
      </c>
      <c r="K3113" s="3" t="s">
        <v>34</v>
      </c>
      <c r="L3113" s="3" t="s">
        <v>31</v>
      </c>
      <c r="M3113" t="b">
        <v>0</v>
      </c>
      <c r="N3113" s="3" t="s">
        <v>35</v>
      </c>
      <c r="O3113" s="3" t="s">
        <v>58</v>
      </c>
      <c r="P3113" s="3" t="s">
        <v>61</v>
      </c>
      <c r="Q3113" s="3" t="s">
        <v>62</v>
      </c>
      <c r="R3113" s="3" t="s">
        <v>63</v>
      </c>
      <c r="S3113" s="3" t="s">
        <v>3342</v>
      </c>
      <c r="T3113" s="2">
        <v>2072</v>
      </c>
      <c r="U3113" s="3" t="s">
        <v>31</v>
      </c>
      <c r="V3113" s="3" t="s">
        <v>1941</v>
      </c>
      <c r="W3113" s="3" t="s">
        <v>39</v>
      </c>
      <c r="X3113" s="3" t="s">
        <v>40</v>
      </c>
      <c r="Y3113" s="3" t="s">
        <v>2455</v>
      </c>
      <c r="Z3113" s="3"/>
      <c r="AA3113" s="3" t="s">
        <v>1712</v>
      </c>
    </row>
    <row r="3114" spans="1:27" x14ac:dyDescent="0.2">
      <c r="A3114" s="5">
        <v>6035</v>
      </c>
      <c r="B3114">
        <v>45036</v>
      </c>
      <c r="C3114" s="3" t="s">
        <v>5324</v>
      </c>
      <c r="D3114" s="3" t="s">
        <v>5325</v>
      </c>
      <c r="E3114" s="3" t="s">
        <v>78</v>
      </c>
      <c r="F3114" s="3" t="s">
        <v>2943</v>
      </c>
      <c r="G3114" s="3" t="s">
        <v>274</v>
      </c>
      <c r="H3114" s="3" t="s">
        <v>32</v>
      </c>
      <c r="I3114" s="3" t="s">
        <v>274</v>
      </c>
      <c r="J3114" s="3" t="s">
        <v>81</v>
      </c>
      <c r="K3114" s="3" t="s">
        <v>275</v>
      </c>
      <c r="L3114" s="3" t="s">
        <v>95</v>
      </c>
      <c r="M3114" t="b">
        <v>0</v>
      </c>
      <c r="N3114" s="3" t="s">
        <v>84</v>
      </c>
      <c r="O3114" s="3" t="s">
        <v>2943</v>
      </c>
      <c r="P3114" s="3" t="s">
        <v>2943</v>
      </c>
      <c r="Q3114" s="3" t="s">
        <v>116</v>
      </c>
      <c r="R3114" s="3" t="s">
        <v>116</v>
      </c>
      <c r="S3114" s="3"/>
      <c r="T3114" s="2">
        <v>4128</v>
      </c>
      <c r="U3114" s="3" t="s">
        <v>95</v>
      </c>
      <c r="V3114" s="3"/>
      <c r="W3114" s="3" t="s">
        <v>39</v>
      </c>
      <c r="X3114" s="3" t="s">
        <v>40</v>
      </c>
      <c r="Y3114" s="3"/>
      <c r="Z3114" s="3">
        <v>5458</v>
      </c>
      <c r="AA3114" s="3" t="s">
        <v>316</v>
      </c>
    </row>
    <row r="3115" spans="1:27" x14ac:dyDescent="0.2">
      <c r="A3115" s="5">
        <v>6036</v>
      </c>
      <c r="B3115">
        <v>45049</v>
      </c>
      <c r="C3115" s="3" t="s">
        <v>5326</v>
      </c>
      <c r="D3115" s="3" t="s">
        <v>5327</v>
      </c>
      <c r="E3115" s="3" t="s">
        <v>346</v>
      </c>
      <c r="F3115" s="3" t="s">
        <v>450</v>
      </c>
      <c r="G3115" s="3" t="s">
        <v>113</v>
      </c>
      <c r="H3115" s="3" t="s">
        <v>32</v>
      </c>
      <c r="I3115" s="3" t="s">
        <v>113</v>
      </c>
      <c r="J3115" s="3" t="s">
        <v>48</v>
      </c>
      <c r="K3115" s="3" t="s">
        <v>114</v>
      </c>
      <c r="L3115" s="3" t="s">
        <v>115</v>
      </c>
      <c r="M3115" t="b">
        <v>0</v>
      </c>
      <c r="N3115" s="3" t="s">
        <v>73</v>
      </c>
      <c r="O3115" s="3" t="s">
        <v>450</v>
      </c>
      <c r="P3115" s="3" t="s">
        <v>124</v>
      </c>
      <c r="Q3115" s="3" t="s">
        <v>36</v>
      </c>
      <c r="R3115" s="3" t="s">
        <v>74</v>
      </c>
      <c r="S3115" s="3" t="s">
        <v>3501</v>
      </c>
      <c r="T3115" s="2">
        <v>3000</v>
      </c>
      <c r="U3115" s="3" t="s">
        <v>115</v>
      </c>
      <c r="V3115" s="3"/>
      <c r="W3115" s="3" t="s">
        <v>39</v>
      </c>
      <c r="X3115" s="3" t="s">
        <v>40</v>
      </c>
      <c r="Y3115" s="3"/>
      <c r="Z3115" s="3">
        <v>2691</v>
      </c>
      <c r="AA3115" s="3" t="s">
        <v>1182</v>
      </c>
    </row>
    <row r="3116" spans="1:27" x14ac:dyDescent="0.2">
      <c r="A3116" s="5">
        <v>6037</v>
      </c>
      <c r="B3116">
        <v>45064</v>
      </c>
      <c r="C3116" s="3"/>
      <c r="D3116" s="3" t="s">
        <v>5222</v>
      </c>
      <c r="E3116" s="3" t="s">
        <v>1158</v>
      </c>
      <c r="F3116" s="3" t="s">
        <v>1159</v>
      </c>
      <c r="G3116" s="3" t="s">
        <v>158</v>
      </c>
      <c r="H3116" s="3" t="s">
        <v>32</v>
      </c>
      <c r="I3116" s="3" t="s">
        <v>158</v>
      </c>
      <c r="J3116" s="3" t="s">
        <v>48</v>
      </c>
      <c r="K3116" s="3" t="s">
        <v>159</v>
      </c>
      <c r="L3116" s="3" t="s">
        <v>83</v>
      </c>
      <c r="M3116" t="b">
        <v>0</v>
      </c>
      <c r="N3116" s="3" t="s">
        <v>139</v>
      </c>
      <c r="O3116" s="3" t="s">
        <v>1159</v>
      </c>
      <c r="P3116" s="3" t="s">
        <v>1159</v>
      </c>
      <c r="Q3116" s="3" t="s">
        <v>36</v>
      </c>
      <c r="R3116" s="3" t="s">
        <v>74</v>
      </c>
      <c r="S3116" s="3"/>
      <c r="T3116" s="2">
        <v>6114</v>
      </c>
      <c r="U3116" s="3" t="s">
        <v>83</v>
      </c>
      <c r="V3116" s="3"/>
      <c r="W3116" s="3" t="s">
        <v>39</v>
      </c>
      <c r="X3116" s="3" t="s">
        <v>40</v>
      </c>
      <c r="Y3116" s="3"/>
      <c r="Z3116" s="3">
        <v>3814</v>
      </c>
      <c r="AA3116" s="3" t="s">
        <v>546</v>
      </c>
    </row>
    <row r="3117" spans="1:27" x14ac:dyDescent="0.2">
      <c r="A3117" s="5">
        <v>6038</v>
      </c>
      <c r="B3117">
        <v>45081</v>
      </c>
      <c r="C3117" s="3" t="s">
        <v>5328</v>
      </c>
      <c r="D3117" s="3" t="s">
        <v>5329</v>
      </c>
      <c r="E3117" s="3" t="s">
        <v>71</v>
      </c>
      <c r="F3117" s="3" t="s">
        <v>72</v>
      </c>
      <c r="G3117" s="3" t="s">
        <v>47</v>
      </c>
      <c r="H3117" s="3" t="s">
        <v>4157</v>
      </c>
      <c r="I3117" s="3"/>
      <c r="J3117" s="3"/>
      <c r="K3117" s="3"/>
      <c r="L3117" s="3"/>
      <c r="M3117" t="b">
        <v>0</v>
      </c>
      <c r="N3117" s="3" t="s">
        <v>73</v>
      </c>
      <c r="O3117" s="3" t="s">
        <v>72</v>
      </c>
      <c r="P3117" s="3" t="s">
        <v>72</v>
      </c>
      <c r="Q3117" s="3" t="s">
        <v>36</v>
      </c>
      <c r="R3117" s="3" t="s">
        <v>74</v>
      </c>
      <c r="S3117" s="3"/>
      <c r="T3117" s="2">
        <v>2000</v>
      </c>
      <c r="U3117" s="3" t="s">
        <v>50</v>
      </c>
      <c r="V3117" s="3"/>
      <c r="W3117" s="3" t="s">
        <v>39</v>
      </c>
      <c r="X3117" s="3" t="s">
        <v>40</v>
      </c>
      <c r="Y3117" s="3"/>
      <c r="Z3117" s="3"/>
      <c r="AA3117" s="3" t="s">
        <v>41</v>
      </c>
    </row>
    <row r="3118" spans="1:27" x14ac:dyDescent="0.2">
      <c r="A3118" s="5">
        <v>6039</v>
      </c>
      <c r="B3118">
        <v>45076</v>
      </c>
      <c r="C3118" s="3" t="s">
        <v>5330</v>
      </c>
      <c r="D3118" s="3" t="s">
        <v>5331</v>
      </c>
      <c r="E3118" s="3" t="s">
        <v>123</v>
      </c>
      <c r="F3118" s="3" t="s">
        <v>124</v>
      </c>
      <c r="G3118" s="3" t="s">
        <v>5191</v>
      </c>
      <c r="H3118" s="3" t="s">
        <v>32</v>
      </c>
      <c r="I3118" s="3" t="s">
        <v>5191</v>
      </c>
      <c r="J3118" s="3" t="s">
        <v>31</v>
      </c>
      <c r="K3118" s="3" t="s">
        <v>5192</v>
      </c>
      <c r="L3118" s="3" t="s">
        <v>115</v>
      </c>
      <c r="M3118" t="b">
        <v>0</v>
      </c>
      <c r="N3118" s="3" t="s">
        <v>73</v>
      </c>
      <c r="O3118" s="3" t="s">
        <v>124</v>
      </c>
      <c r="P3118" s="3" t="s">
        <v>124</v>
      </c>
      <c r="Q3118" s="3" t="s">
        <v>36</v>
      </c>
      <c r="R3118" s="3" t="s">
        <v>74</v>
      </c>
      <c r="S3118" s="3"/>
      <c r="T3118" s="2">
        <v>3062</v>
      </c>
      <c r="U3118" s="3" t="s">
        <v>115</v>
      </c>
      <c r="V3118" s="3"/>
      <c r="W3118" s="3" t="s">
        <v>39</v>
      </c>
      <c r="X3118" s="3" t="s">
        <v>40</v>
      </c>
      <c r="Y3118" s="3"/>
      <c r="Z3118" s="3">
        <v>6181</v>
      </c>
      <c r="AA3118" s="3" t="s">
        <v>986</v>
      </c>
    </row>
    <row r="3119" spans="1:27" x14ac:dyDescent="0.2">
      <c r="A3119" s="5">
        <v>6040</v>
      </c>
      <c r="B3119">
        <v>45052</v>
      </c>
      <c r="C3119" s="3" t="s">
        <v>5332</v>
      </c>
      <c r="D3119" s="3" t="s">
        <v>5333</v>
      </c>
      <c r="E3119" s="3" t="s">
        <v>119</v>
      </c>
      <c r="F3119" s="3" t="s">
        <v>120</v>
      </c>
      <c r="G3119" s="3" t="s">
        <v>93</v>
      </c>
      <c r="H3119" s="3" t="s">
        <v>32</v>
      </c>
      <c r="I3119" s="3" t="s">
        <v>93</v>
      </c>
      <c r="J3119" s="3" t="s">
        <v>48</v>
      </c>
      <c r="K3119" s="3" t="s">
        <v>94</v>
      </c>
      <c r="L3119" s="3" t="s">
        <v>95</v>
      </c>
      <c r="M3119" t="b">
        <v>0</v>
      </c>
      <c r="N3119" s="3" t="s">
        <v>73</v>
      </c>
      <c r="O3119" s="3" t="s">
        <v>120</v>
      </c>
      <c r="P3119" s="3" t="s">
        <v>120</v>
      </c>
      <c r="Q3119" s="3" t="s">
        <v>36</v>
      </c>
      <c r="R3119" s="3" t="s">
        <v>74</v>
      </c>
      <c r="S3119" s="3"/>
      <c r="T3119" s="2">
        <v>4000</v>
      </c>
      <c r="U3119" s="3" t="s">
        <v>95</v>
      </c>
      <c r="V3119" s="3"/>
      <c r="W3119" s="3" t="s">
        <v>39</v>
      </c>
      <c r="X3119" s="3" t="s">
        <v>40</v>
      </c>
      <c r="Y3119" s="3"/>
      <c r="Z3119" s="3">
        <v>6094</v>
      </c>
      <c r="AA3119" s="3" t="s">
        <v>986</v>
      </c>
    </row>
    <row r="3120" spans="1:27" x14ac:dyDescent="0.2">
      <c r="A3120" s="5">
        <v>6041</v>
      </c>
      <c r="B3120">
        <v>45070</v>
      </c>
      <c r="C3120" s="3" t="s">
        <v>5334</v>
      </c>
      <c r="D3120" s="3" t="s">
        <v>5335</v>
      </c>
      <c r="E3120" s="3" t="s">
        <v>119</v>
      </c>
      <c r="F3120" s="3" t="s">
        <v>120</v>
      </c>
      <c r="G3120" s="3" t="s">
        <v>93</v>
      </c>
      <c r="H3120" s="3" t="s">
        <v>32</v>
      </c>
      <c r="I3120" s="3"/>
      <c r="J3120" s="3"/>
      <c r="K3120" s="3"/>
      <c r="L3120" s="3"/>
      <c r="M3120" t="b">
        <v>0</v>
      </c>
      <c r="N3120" s="3" t="s">
        <v>73</v>
      </c>
      <c r="O3120" s="3" t="s">
        <v>120</v>
      </c>
      <c r="P3120" s="3" t="s">
        <v>120</v>
      </c>
      <c r="Q3120" s="3" t="s">
        <v>36</v>
      </c>
      <c r="R3120" s="3" t="s">
        <v>74</v>
      </c>
      <c r="S3120" s="3"/>
      <c r="T3120" s="2">
        <v>4000</v>
      </c>
      <c r="U3120" s="3" t="s">
        <v>95</v>
      </c>
      <c r="V3120" s="3"/>
      <c r="W3120" s="3" t="s">
        <v>39</v>
      </c>
      <c r="X3120" s="3" t="s">
        <v>40</v>
      </c>
      <c r="Y3120" s="3"/>
      <c r="Z3120" s="3">
        <v>6117</v>
      </c>
      <c r="AA3120" s="3" t="s">
        <v>986</v>
      </c>
    </row>
    <row r="3121" spans="1:27" x14ac:dyDescent="0.2">
      <c r="A3121" s="5">
        <v>6042</v>
      </c>
      <c r="B3121">
        <v>45128</v>
      </c>
      <c r="C3121" s="3" t="s">
        <v>5336</v>
      </c>
      <c r="D3121" s="3" t="s">
        <v>5337</v>
      </c>
      <c r="E3121" s="3" t="s">
        <v>867</v>
      </c>
      <c r="F3121" s="3" t="s">
        <v>868</v>
      </c>
      <c r="G3121" s="3" t="s">
        <v>47</v>
      </c>
      <c r="H3121" s="3" t="s">
        <v>32</v>
      </c>
      <c r="I3121" s="3"/>
      <c r="J3121" s="3"/>
      <c r="K3121" s="3"/>
      <c r="L3121" s="3"/>
      <c r="M3121" t="b">
        <v>0</v>
      </c>
      <c r="N3121" s="3" t="s">
        <v>73</v>
      </c>
      <c r="O3121" s="3" t="s">
        <v>868</v>
      </c>
      <c r="P3121" s="3" t="s">
        <v>868</v>
      </c>
      <c r="Q3121" s="3" t="s">
        <v>116</v>
      </c>
      <c r="R3121" s="3" t="s">
        <v>116</v>
      </c>
      <c r="S3121" s="3"/>
      <c r="T3121" s="2">
        <v>2000</v>
      </c>
      <c r="U3121" s="3" t="s">
        <v>50</v>
      </c>
      <c r="V3121" s="3"/>
      <c r="W3121" s="3" t="s">
        <v>39</v>
      </c>
      <c r="X3121" s="3" t="s">
        <v>40</v>
      </c>
      <c r="Y3121" s="3"/>
      <c r="Z3121" s="3">
        <v>6185</v>
      </c>
      <c r="AA3121" s="3" t="s">
        <v>221</v>
      </c>
    </row>
    <row r="3122" spans="1:27" x14ac:dyDescent="0.2">
      <c r="A3122" s="5">
        <v>6043</v>
      </c>
      <c r="B3122">
        <v>45129</v>
      </c>
      <c r="C3122" s="3" t="s">
        <v>5338</v>
      </c>
      <c r="D3122" s="3" t="s">
        <v>5339</v>
      </c>
      <c r="E3122" s="3" t="s">
        <v>867</v>
      </c>
      <c r="F3122" s="3" t="s">
        <v>868</v>
      </c>
      <c r="G3122" s="3" t="s">
        <v>47</v>
      </c>
      <c r="H3122" s="3" t="s">
        <v>32</v>
      </c>
      <c r="I3122" s="3"/>
      <c r="J3122" s="3"/>
      <c r="K3122" s="3"/>
      <c r="L3122" s="3"/>
      <c r="M3122" t="b">
        <v>1</v>
      </c>
      <c r="N3122" s="3" t="s">
        <v>73</v>
      </c>
      <c r="O3122" s="3" t="s">
        <v>868</v>
      </c>
      <c r="P3122" s="3" t="s">
        <v>868</v>
      </c>
      <c r="Q3122" s="3" t="s">
        <v>116</v>
      </c>
      <c r="R3122" s="3" t="s">
        <v>116</v>
      </c>
      <c r="S3122" s="3"/>
      <c r="T3122" s="2">
        <v>2000</v>
      </c>
      <c r="U3122" s="3" t="s">
        <v>50</v>
      </c>
      <c r="V3122" s="3"/>
      <c r="W3122" s="3" t="s">
        <v>39</v>
      </c>
      <c r="X3122" s="3" t="s">
        <v>40</v>
      </c>
      <c r="Y3122" s="3"/>
      <c r="Z3122" s="3">
        <v>6182</v>
      </c>
      <c r="AA3122" s="3" t="s">
        <v>5020</v>
      </c>
    </row>
    <row r="3123" spans="1:27" x14ac:dyDescent="0.2">
      <c r="A3123" s="5">
        <v>6044</v>
      </c>
      <c r="B3123">
        <v>45172</v>
      </c>
      <c r="C3123" s="3" t="s">
        <v>5340</v>
      </c>
      <c r="D3123" s="3" t="s">
        <v>5341</v>
      </c>
      <c r="E3123" s="3" t="s">
        <v>91</v>
      </c>
      <c r="F3123" s="3" t="s">
        <v>92</v>
      </c>
      <c r="G3123" s="3" t="s">
        <v>93</v>
      </c>
      <c r="H3123" s="3" t="s">
        <v>32</v>
      </c>
      <c r="I3123" s="3"/>
      <c r="J3123" s="3"/>
      <c r="K3123" s="3"/>
      <c r="L3123" s="3"/>
      <c r="M3123" t="b">
        <v>0</v>
      </c>
      <c r="N3123" s="3" t="s">
        <v>84</v>
      </c>
      <c r="O3123" s="3" t="s">
        <v>92</v>
      </c>
      <c r="P3123" s="3" t="s">
        <v>92</v>
      </c>
      <c r="Q3123" s="3" t="s">
        <v>36</v>
      </c>
      <c r="R3123" s="3" t="s">
        <v>74</v>
      </c>
      <c r="S3123" s="3"/>
      <c r="T3123" s="2">
        <v>4000</v>
      </c>
      <c r="U3123" s="3" t="s">
        <v>95</v>
      </c>
      <c r="V3123" s="3" t="s">
        <v>1710</v>
      </c>
      <c r="W3123" s="3" t="s">
        <v>39</v>
      </c>
      <c r="X3123" s="3" t="s">
        <v>40</v>
      </c>
      <c r="Y3123" s="3"/>
      <c r="Z3123" s="3">
        <v>5990</v>
      </c>
      <c r="AA3123" s="3" t="s">
        <v>316</v>
      </c>
    </row>
    <row r="3124" spans="1:27" x14ac:dyDescent="0.2">
      <c r="A3124" s="5">
        <v>6045</v>
      </c>
      <c r="C3124" s="3"/>
      <c r="D3124" s="3" t="s">
        <v>5342</v>
      </c>
      <c r="E3124" s="3" t="s">
        <v>1762</v>
      </c>
      <c r="F3124" s="3" t="s">
        <v>1762</v>
      </c>
      <c r="G3124" s="3" t="s">
        <v>5343</v>
      </c>
      <c r="H3124" s="3" t="s">
        <v>3430</v>
      </c>
      <c r="I3124" s="3" t="s">
        <v>5343</v>
      </c>
      <c r="J3124" s="3" t="s">
        <v>31</v>
      </c>
      <c r="K3124" s="3" t="s">
        <v>1766</v>
      </c>
      <c r="L3124" s="3" t="s">
        <v>31</v>
      </c>
      <c r="M3124" t="b">
        <v>1</v>
      </c>
      <c r="N3124" s="3" t="s">
        <v>35</v>
      </c>
      <c r="O3124" s="3" t="s">
        <v>1762</v>
      </c>
      <c r="P3124" s="3" t="s">
        <v>1762</v>
      </c>
      <c r="Q3124" s="3" t="s">
        <v>1767</v>
      </c>
      <c r="R3124" s="3" t="s">
        <v>1768</v>
      </c>
      <c r="S3124" s="3"/>
      <c r="T3124" s="2"/>
      <c r="U3124" s="3" t="s">
        <v>31</v>
      </c>
      <c r="V3124" s="3" t="s">
        <v>3432</v>
      </c>
      <c r="W3124" s="3" t="s">
        <v>39</v>
      </c>
      <c r="X3124" s="3" t="s">
        <v>40</v>
      </c>
      <c r="Y3124" s="3" t="s">
        <v>3437</v>
      </c>
      <c r="Z3124" s="3"/>
      <c r="AA3124" s="3" t="s">
        <v>1712</v>
      </c>
    </row>
    <row r="3125" spans="1:27" x14ac:dyDescent="0.2">
      <c r="A3125" s="5">
        <v>6046</v>
      </c>
      <c r="B3125">
        <v>45107</v>
      </c>
      <c r="C3125" s="3" t="s">
        <v>5344</v>
      </c>
      <c r="D3125" s="3" t="s">
        <v>5345</v>
      </c>
      <c r="E3125" s="3" t="s">
        <v>147</v>
      </c>
      <c r="F3125" s="3" t="s">
        <v>234</v>
      </c>
      <c r="G3125" s="3" t="s">
        <v>836</v>
      </c>
      <c r="H3125" s="3" t="s">
        <v>32</v>
      </c>
      <c r="I3125" s="3" t="s">
        <v>836</v>
      </c>
      <c r="J3125" s="3" t="s">
        <v>81</v>
      </c>
      <c r="K3125" s="3" t="s">
        <v>275</v>
      </c>
      <c r="L3125" s="3" t="s">
        <v>83</v>
      </c>
      <c r="M3125" t="b">
        <v>0</v>
      </c>
      <c r="N3125" s="3" t="s">
        <v>139</v>
      </c>
      <c r="O3125" s="3" t="s">
        <v>234</v>
      </c>
      <c r="P3125" s="3" t="s">
        <v>234</v>
      </c>
      <c r="Q3125" s="3" t="s">
        <v>116</v>
      </c>
      <c r="R3125" s="3" t="s">
        <v>116</v>
      </c>
      <c r="S3125" s="3"/>
      <c r="T3125" s="2">
        <v>6127</v>
      </c>
      <c r="U3125" s="3" t="s">
        <v>83</v>
      </c>
      <c r="V3125" s="3"/>
      <c r="W3125" s="3" t="s">
        <v>39</v>
      </c>
      <c r="X3125" s="3" t="s">
        <v>40</v>
      </c>
      <c r="Y3125" s="3"/>
      <c r="Z3125" s="3">
        <v>6099</v>
      </c>
      <c r="AA3125" s="3" t="s">
        <v>986</v>
      </c>
    </row>
    <row r="3126" spans="1:27" x14ac:dyDescent="0.2">
      <c r="A3126" s="5">
        <v>6047</v>
      </c>
      <c r="B3126">
        <v>45137</v>
      </c>
      <c r="C3126" s="3" t="s">
        <v>5346</v>
      </c>
      <c r="D3126" s="3" t="s">
        <v>5347</v>
      </c>
      <c r="E3126" s="3" t="s">
        <v>2832</v>
      </c>
      <c r="F3126" s="3" t="s">
        <v>3529</v>
      </c>
      <c r="G3126" s="3" t="s">
        <v>201</v>
      </c>
      <c r="H3126" s="3" t="s">
        <v>32</v>
      </c>
      <c r="I3126" s="3" t="s">
        <v>201</v>
      </c>
      <c r="J3126" s="3" t="s">
        <v>48</v>
      </c>
      <c r="K3126" s="3" t="s">
        <v>202</v>
      </c>
      <c r="L3126" s="3" t="s">
        <v>50</v>
      </c>
      <c r="M3126" t="b">
        <v>0</v>
      </c>
      <c r="N3126" s="3" t="s">
        <v>35</v>
      </c>
      <c r="O3126" s="3" t="s">
        <v>3529</v>
      </c>
      <c r="P3126" s="3" t="s">
        <v>2834</v>
      </c>
      <c r="Q3126" s="3" t="s">
        <v>36</v>
      </c>
      <c r="R3126" s="3" t="s">
        <v>37</v>
      </c>
      <c r="S3126" s="3"/>
      <c r="T3126" s="2">
        <v>2016</v>
      </c>
      <c r="U3126" s="3" t="s">
        <v>50</v>
      </c>
      <c r="V3126" s="3"/>
      <c r="W3126" s="3" t="s">
        <v>39</v>
      </c>
      <c r="X3126" s="3" t="s">
        <v>40</v>
      </c>
      <c r="Y3126" s="3"/>
      <c r="Z3126" s="3">
        <v>6105</v>
      </c>
      <c r="AA3126" s="3" t="s">
        <v>986</v>
      </c>
    </row>
    <row r="3127" spans="1:27" x14ac:dyDescent="0.2">
      <c r="A3127" s="5">
        <v>6048</v>
      </c>
      <c r="B3127">
        <v>45140</v>
      </c>
      <c r="C3127" s="3"/>
      <c r="D3127" s="3" t="s">
        <v>5348</v>
      </c>
      <c r="E3127" s="3" t="s">
        <v>78</v>
      </c>
      <c r="F3127" s="3" t="s">
        <v>273</v>
      </c>
      <c r="G3127" s="3" t="s">
        <v>95</v>
      </c>
      <c r="H3127" s="3" t="s">
        <v>32</v>
      </c>
      <c r="I3127" s="3" t="s">
        <v>95</v>
      </c>
      <c r="J3127" s="3" t="s">
        <v>48</v>
      </c>
      <c r="K3127" s="3" t="s">
        <v>94</v>
      </c>
      <c r="L3127" s="3" t="s">
        <v>95</v>
      </c>
      <c r="M3127" t="b">
        <v>1</v>
      </c>
      <c r="N3127" s="3" t="s">
        <v>84</v>
      </c>
      <c r="O3127" s="3" t="s">
        <v>273</v>
      </c>
      <c r="P3127" s="3" t="s">
        <v>79</v>
      </c>
      <c r="Q3127" s="3" t="s">
        <v>116</v>
      </c>
      <c r="R3127" s="3" t="s">
        <v>116</v>
      </c>
      <c r="S3127" s="3"/>
      <c r="T3127" s="2">
        <v>2072</v>
      </c>
      <c r="U3127" s="3" t="s">
        <v>95</v>
      </c>
      <c r="V3127" s="3"/>
      <c r="W3127" s="3" t="s">
        <v>39</v>
      </c>
      <c r="X3127" s="3" t="s">
        <v>40</v>
      </c>
      <c r="Y3127" s="3"/>
      <c r="Z3127" s="3">
        <v>5460</v>
      </c>
      <c r="AA3127" s="3" t="s">
        <v>316</v>
      </c>
    </row>
    <row r="3128" spans="1:27" x14ac:dyDescent="0.2">
      <c r="A3128" s="5">
        <v>6049</v>
      </c>
      <c r="B3128">
        <v>45158</v>
      </c>
      <c r="C3128" s="3" t="s">
        <v>5349</v>
      </c>
      <c r="D3128" s="3" t="s">
        <v>5350</v>
      </c>
      <c r="E3128" s="3" t="s">
        <v>57</v>
      </c>
      <c r="F3128" s="3" t="s">
        <v>58</v>
      </c>
      <c r="G3128" s="3" t="s">
        <v>57</v>
      </c>
      <c r="H3128" s="3" t="s">
        <v>60</v>
      </c>
      <c r="I3128" s="3" t="s">
        <v>57</v>
      </c>
      <c r="J3128" s="3" t="s">
        <v>31</v>
      </c>
      <c r="K3128" s="3" t="s">
        <v>34</v>
      </c>
      <c r="L3128" s="3" t="s">
        <v>31</v>
      </c>
      <c r="M3128" t="b">
        <v>0</v>
      </c>
      <c r="N3128" s="3" t="s">
        <v>35</v>
      </c>
      <c r="O3128" s="3" t="s">
        <v>58</v>
      </c>
      <c r="P3128" s="3" t="s">
        <v>61</v>
      </c>
      <c r="Q3128" s="3" t="s">
        <v>62</v>
      </c>
      <c r="R3128" s="3" t="s">
        <v>63</v>
      </c>
      <c r="S3128" s="3" t="s">
        <v>4547</v>
      </c>
      <c r="T3128" s="2">
        <v>2072</v>
      </c>
      <c r="U3128" s="3" t="s">
        <v>31</v>
      </c>
      <c r="V3128" s="3" t="s">
        <v>1941</v>
      </c>
      <c r="W3128" s="3" t="s">
        <v>39</v>
      </c>
      <c r="X3128" s="3" t="s">
        <v>40</v>
      </c>
      <c r="Y3128" s="3" t="s">
        <v>2455</v>
      </c>
      <c r="Z3128" s="3"/>
      <c r="AA3128" s="3" t="s">
        <v>1712</v>
      </c>
    </row>
    <row r="3129" spans="1:27" x14ac:dyDescent="0.2">
      <c r="A3129" s="5">
        <v>6050</v>
      </c>
      <c r="B3129">
        <v>45176</v>
      </c>
      <c r="C3129" s="3"/>
      <c r="D3129" s="3" t="s">
        <v>5351</v>
      </c>
      <c r="E3129" s="3" t="s">
        <v>119</v>
      </c>
      <c r="F3129" s="3" t="s">
        <v>120</v>
      </c>
      <c r="G3129" s="3" t="s">
        <v>813</v>
      </c>
      <c r="H3129" s="3" t="s">
        <v>32</v>
      </c>
      <c r="I3129" s="3" t="s">
        <v>813</v>
      </c>
      <c r="J3129" s="3" t="s">
        <v>48</v>
      </c>
      <c r="K3129" s="3" t="s">
        <v>114</v>
      </c>
      <c r="L3129" s="3" t="s">
        <v>115</v>
      </c>
      <c r="M3129" t="b">
        <v>0</v>
      </c>
      <c r="N3129" s="3" t="s">
        <v>73</v>
      </c>
      <c r="O3129" s="3" t="s">
        <v>120</v>
      </c>
      <c r="P3129" s="3" t="s">
        <v>120</v>
      </c>
      <c r="Q3129" s="3" t="s">
        <v>36</v>
      </c>
      <c r="R3129" s="3" t="s">
        <v>74</v>
      </c>
      <c r="S3129" s="3"/>
      <c r="T3129" s="2">
        <v>3002</v>
      </c>
      <c r="U3129" s="3" t="s">
        <v>115</v>
      </c>
      <c r="V3129" s="3"/>
      <c r="W3129" s="3" t="s">
        <v>39</v>
      </c>
      <c r="X3129" s="3" t="s">
        <v>40</v>
      </c>
      <c r="Y3129" s="3"/>
      <c r="Z3129" s="3">
        <v>6408</v>
      </c>
      <c r="AA3129" s="3" t="s">
        <v>41</v>
      </c>
    </row>
    <row r="3130" spans="1:27" x14ac:dyDescent="0.2">
      <c r="A3130" s="5">
        <v>6051</v>
      </c>
      <c r="B3130">
        <v>45175</v>
      </c>
      <c r="C3130" s="3"/>
      <c r="D3130" s="3" t="s">
        <v>5352</v>
      </c>
      <c r="E3130" s="3" t="s">
        <v>78</v>
      </c>
      <c r="F3130" s="3" t="s">
        <v>2943</v>
      </c>
      <c r="G3130" s="3" t="s">
        <v>100</v>
      </c>
      <c r="H3130" s="3" t="s">
        <v>32</v>
      </c>
      <c r="I3130" s="3" t="s">
        <v>100</v>
      </c>
      <c r="J3130" s="3" t="s">
        <v>48</v>
      </c>
      <c r="K3130" s="3" t="s">
        <v>101</v>
      </c>
      <c r="L3130" s="3" t="s">
        <v>95</v>
      </c>
      <c r="M3130" t="b">
        <v>0</v>
      </c>
      <c r="N3130" s="3" t="s">
        <v>84</v>
      </c>
      <c r="O3130" s="3" t="s">
        <v>2943</v>
      </c>
      <c r="P3130" s="3" t="s">
        <v>2943</v>
      </c>
      <c r="Q3130" s="3" t="s">
        <v>116</v>
      </c>
      <c r="R3130" s="3" t="s">
        <v>116</v>
      </c>
      <c r="S3130" s="3"/>
      <c r="T3130" s="2">
        <v>4024</v>
      </c>
      <c r="U3130" s="3" t="s">
        <v>95</v>
      </c>
      <c r="V3130" s="3"/>
      <c r="W3130" s="3" t="s">
        <v>39</v>
      </c>
      <c r="X3130" s="3" t="s">
        <v>40</v>
      </c>
      <c r="Y3130" s="3"/>
      <c r="Z3130" s="3">
        <v>5460</v>
      </c>
      <c r="AA3130" s="3" t="s">
        <v>316</v>
      </c>
    </row>
    <row r="3131" spans="1:27" x14ac:dyDescent="0.2">
      <c r="A3131" s="5">
        <v>6052</v>
      </c>
      <c r="C3131" s="3" t="s">
        <v>5353</v>
      </c>
      <c r="D3131" s="3" t="s">
        <v>5354</v>
      </c>
      <c r="E3131" s="3" t="s">
        <v>1762</v>
      </c>
      <c r="F3131" s="3" t="s">
        <v>1762</v>
      </c>
      <c r="G3131" s="3" t="s">
        <v>2452</v>
      </c>
      <c r="H3131" s="3" t="s">
        <v>2453</v>
      </c>
      <c r="I3131" s="3" t="s">
        <v>2452</v>
      </c>
      <c r="J3131" s="3" t="s">
        <v>31</v>
      </c>
      <c r="K3131" s="3" t="s">
        <v>1766</v>
      </c>
      <c r="L3131" s="3" t="s">
        <v>31</v>
      </c>
      <c r="M3131" t="b">
        <v>0</v>
      </c>
      <c r="N3131" s="3" t="s">
        <v>35</v>
      </c>
      <c r="O3131" s="3" t="s">
        <v>1762</v>
      </c>
      <c r="P3131" s="3" t="s">
        <v>1762</v>
      </c>
      <c r="Q3131" s="3" t="s">
        <v>1767</v>
      </c>
      <c r="R3131" s="3" t="s">
        <v>1768</v>
      </c>
      <c r="S3131" s="3"/>
      <c r="T3131" s="2">
        <v>5046</v>
      </c>
      <c r="U3131" s="3" t="s">
        <v>1769</v>
      </c>
      <c r="V3131" s="3" t="s">
        <v>2502</v>
      </c>
      <c r="W3131" s="3" t="s">
        <v>39</v>
      </c>
      <c r="X3131" s="3" t="s">
        <v>40</v>
      </c>
      <c r="Y3131" s="3"/>
      <c r="Z3131" s="3"/>
      <c r="AA3131" s="3" t="s">
        <v>986</v>
      </c>
    </row>
    <row r="3132" spans="1:27" x14ac:dyDescent="0.2">
      <c r="A3132" s="5">
        <v>6053</v>
      </c>
      <c r="C3132" s="3" t="s">
        <v>5355</v>
      </c>
      <c r="D3132" s="3" t="s">
        <v>4489</v>
      </c>
      <c r="E3132" s="3" t="s">
        <v>1762</v>
      </c>
      <c r="F3132" s="3" t="s">
        <v>1762</v>
      </c>
      <c r="G3132" s="3" t="s">
        <v>2452</v>
      </c>
      <c r="H3132" s="3" t="s">
        <v>2453</v>
      </c>
      <c r="I3132" s="3" t="s">
        <v>2452</v>
      </c>
      <c r="J3132" s="3" t="s">
        <v>31</v>
      </c>
      <c r="K3132" s="3" t="s">
        <v>1766</v>
      </c>
      <c r="L3132" s="3" t="s">
        <v>31</v>
      </c>
      <c r="M3132" t="b">
        <v>0</v>
      </c>
      <c r="N3132" s="3" t="s">
        <v>35</v>
      </c>
      <c r="O3132" s="3" t="s">
        <v>1762</v>
      </c>
      <c r="P3132" s="3" t="s">
        <v>1762</v>
      </c>
      <c r="Q3132" s="3" t="s">
        <v>1767</v>
      </c>
      <c r="R3132" s="3" t="s">
        <v>1768</v>
      </c>
      <c r="S3132" s="3"/>
      <c r="T3132" s="2">
        <v>5046</v>
      </c>
      <c r="U3132" s="3" t="s">
        <v>1769</v>
      </c>
      <c r="V3132" s="3" t="s">
        <v>2502</v>
      </c>
      <c r="W3132" s="3" t="s">
        <v>39</v>
      </c>
      <c r="X3132" s="3" t="s">
        <v>40</v>
      </c>
      <c r="Y3132" s="3"/>
      <c r="Z3132" s="3"/>
      <c r="AA3132" s="3" t="s">
        <v>986</v>
      </c>
    </row>
    <row r="3133" spans="1:27" x14ac:dyDescent="0.2">
      <c r="A3133" s="5">
        <v>6054</v>
      </c>
      <c r="B3133">
        <v>43973</v>
      </c>
      <c r="C3133" s="3"/>
      <c r="D3133" s="3" t="s">
        <v>5356</v>
      </c>
      <c r="E3133" s="3" t="s">
        <v>78</v>
      </c>
      <c r="F3133" s="3" t="s">
        <v>2943</v>
      </c>
      <c r="G3133" s="3" t="s">
        <v>100</v>
      </c>
      <c r="H3133" s="3" t="s">
        <v>32</v>
      </c>
      <c r="I3133" s="3" t="s">
        <v>100</v>
      </c>
      <c r="J3133" s="3" t="s">
        <v>48</v>
      </c>
      <c r="K3133" s="3" t="s">
        <v>101</v>
      </c>
      <c r="L3133" s="3" t="s">
        <v>95</v>
      </c>
      <c r="M3133" t="b">
        <v>0</v>
      </c>
      <c r="N3133" s="3" t="s">
        <v>84</v>
      </c>
      <c r="O3133" s="3" t="s">
        <v>2943</v>
      </c>
      <c r="P3133" s="3" t="s">
        <v>2943</v>
      </c>
      <c r="Q3133" s="3" t="s">
        <v>116</v>
      </c>
      <c r="R3133" s="3" t="s">
        <v>116</v>
      </c>
      <c r="S3133" s="3"/>
      <c r="T3133" s="2">
        <v>4024</v>
      </c>
      <c r="U3133" s="3" t="s">
        <v>95</v>
      </c>
      <c r="V3133" s="3"/>
      <c r="W3133" s="3" t="s">
        <v>39</v>
      </c>
      <c r="X3133" s="3" t="s">
        <v>40</v>
      </c>
      <c r="Y3133" s="3"/>
      <c r="Z3133" s="3">
        <v>4864</v>
      </c>
      <c r="AA3133" s="3" t="s">
        <v>316</v>
      </c>
    </row>
    <row r="3134" spans="1:27" x14ac:dyDescent="0.2">
      <c r="A3134" s="5">
        <v>6055</v>
      </c>
      <c r="B3134">
        <v>45197</v>
      </c>
      <c r="C3134" s="3" t="s">
        <v>5357</v>
      </c>
      <c r="D3134" s="3" t="s">
        <v>5358</v>
      </c>
      <c r="E3134" s="3" t="s">
        <v>192</v>
      </c>
      <c r="F3134" s="3" t="s">
        <v>193</v>
      </c>
      <c r="G3134" s="3" t="s">
        <v>811</v>
      </c>
      <c r="H3134" s="3" t="s">
        <v>194</v>
      </c>
      <c r="I3134" s="3" t="s">
        <v>329</v>
      </c>
      <c r="J3134" s="3" t="s">
        <v>31</v>
      </c>
      <c r="K3134" s="3" t="s">
        <v>330</v>
      </c>
      <c r="L3134" s="3" t="s">
        <v>31</v>
      </c>
      <c r="M3134" t="b">
        <v>0</v>
      </c>
      <c r="N3134" s="3" t="s">
        <v>35</v>
      </c>
      <c r="O3134" s="3" t="s">
        <v>193</v>
      </c>
      <c r="P3134" s="3" t="s">
        <v>193</v>
      </c>
      <c r="Q3134" s="3" t="s">
        <v>192</v>
      </c>
      <c r="R3134" s="3" t="s">
        <v>192</v>
      </c>
      <c r="S3134" s="3" t="s">
        <v>2170</v>
      </c>
      <c r="T3134" s="2">
        <v>2072</v>
      </c>
      <c r="U3134" s="3" t="s">
        <v>31</v>
      </c>
      <c r="V3134" s="3" t="s">
        <v>1802</v>
      </c>
      <c r="W3134" s="3" t="s">
        <v>39</v>
      </c>
      <c r="X3134" s="3" t="s">
        <v>40</v>
      </c>
      <c r="Y3134" s="3" t="s">
        <v>2455</v>
      </c>
      <c r="Z3134" s="3"/>
      <c r="AA3134" s="3" t="s">
        <v>1712</v>
      </c>
    </row>
    <row r="3135" spans="1:27" x14ac:dyDescent="0.2">
      <c r="A3135" s="5">
        <v>6056</v>
      </c>
      <c r="C3135" s="3"/>
      <c r="D3135" s="3" t="s">
        <v>5359</v>
      </c>
      <c r="E3135" s="3" t="s">
        <v>123</v>
      </c>
      <c r="F3135" s="3" t="s">
        <v>136</v>
      </c>
      <c r="G3135" s="3" t="s">
        <v>235</v>
      </c>
      <c r="H3135" s="3" t="s">
        <v>32</v>
      </c>
      <c r="I3135" s="3" t="s">
        <v>235</v>
      </c>
      <c r="J3135" s="3" t="s">
        <v>48</v>
      </c>
      <c r="K3135" s="3" t="s">
        <v>237</v>
      </c>
      <c r="L3135" s="3" t="s">
        <v>83</v>
      </c>
      <c r="M3135" t="b">
        <v>1</v>
      </c>
      <c r="N3135" s="3" t="s">
        <v>139</v>
      </c>
      <c r="O3135" s="3" t="s">
        <v>136</v>
      </c>
      <c r="P3135" s="3" t="s">
        <v>140</v>
      </c>
      <c r="Q3135" s="3" t="s">
        <v>36</v>
      </c>
      <c r="R3135" s="3" t="s">
        <v>74</v>
      </c>
      <c r="S3135" s="3"/>
      <c r="T3135" s="2"/>
      <c r="U3135" s="3" t="s">
        <v>83</v>
      </c>
      <c r="V3135" s="3"/>
      <c r="W3135" s="3" t="s">
        <v>39</v>
      </c>
      <c r="X3135" s="3" t="s">
        <v>40</v>
      </c>
      <c r="Y3135" s="3"/>
      <c r="Z3135" s="3">
        <v>4361</v>
      </c>
      <c r="AA3135" s="3" t="s">
        <v>2835</v>
      </c>
    </row>
    <row r="3136" spans="1:27" x14ac:dyDescent="0.2">
      <c r="A3136" s="5">
        <v>6057</v>
      </c>
      <c r="B3136">
        <v>45266</v>
      </c>
      <c r="C3136" s="3" t="s">
        <v>5360</v>
      </c>
      <c r="D3136" s="3" t="s">
        <v>5361</v>
      </c>
      <c r="E3136" s="3" t="s">
        <v>1775</v>
      </c>
      <c r="F3136" s="3" t="s">
        <v>4902</v>
      </c>
      <c r="G3136" s="3" t="s">
        <v>1765</v>
      </c>
      <c r="H3136" s="3" t="s">
        <v>1764</v>
      </c>
      <c r="I3136" s="3" t="s">
        <v>1765</v>
      </c>
      <c r="J3136" s="3" t="s">
        <v>31</v>
      </c>
      <c r="K3136" s="3" t="s">
        <v>1766</v>
      </c>
      <c r="L3136" s="3" t="s">
        <v>31</v>
      </c>
      <c r="M3136" t="b">
        <v>0</v>
      </c>
      <c r="N3136" s="3" t="s">
        <v>35</v>
      </c>
      <c r="O3136" s="3" t="s">
        <v>4902</v>
      </c>
      <c r="P3136" s="3" t="s">
        <v>4903</v>
      </c>
      <c r="Q3136" s="3" t="s">
        <v>4902</v>
      </c>
      <c r="R3136" s="3" t="s">
        <v>4902</v>
      </c>
      <c r="S3136" s="3"/>
      <c r="T3136" s="2">
        <v>2072</v>
      </c>
      <c r="U3136" s="3" t="s">
        <v>1769</v>
      </c>
      <c r="V3136" s="3" t="s">
        <v>2706</v>
      </c>
      <c r="W3136" s="3" t="s">
        <v>39</v>
      </c>
      <c r="X3136" s="3" t="s">
        <v>40</v>
      </c>
      <c r="Y3136" s="3" t="s">
        <v>2707</v>
      </c>
      <c r="Z3136" s="3"/>
      <c r="AA3136" s="3" t="s">
        <v>1784</v>
      </c>
    </row>
    <row r="3137" spans="1:27" x14ac:dyDescent="0.2">
      <c r="A3137" s="5">
        <v>6058</v>
      </c>
      <c r="B3137">
        <v>45269</v>
      </c>
      <c r="C3137" s="3" t="s">
        <v>5362</v>
      </c>
      <c r="D3137" s="3" t="s">
        <v>5363</v>
      </c>
      <c r="E3137" s="3" t="s">
        <v>1775</v>
      </c>
      <c r="F3137" s="3" t="s">
        <v>4031</v>
      </c>
      <c r="G3137" s="3" t="s">
        <v>1765</v>
      </c>
      <c r="H3137" s="3" t="s">
        <v>1764</v>
      </c>
      <c r="I3137" s="3" t="s">
        <v>1765</v>
      </c>
      <c r="J3137" s="3" t="s">
        <v>31</v>
      </c>
      <c r="K3137" s="3" t="s">
        <v>1766</v>
      </c>
      <c r="L3137" s="3" t="s">
        <v>31</v>
      </c>
      <c r="M3137" t="b">
        <v>0</v>
      </c>
      <c r="N3137" s="3" t="s">
        <v>35</v>
      </c>
      <c r="O3137" s="3" t="s">
        <v>4031</v>
      </c>
      <c r="P3137" s="3" t="s">
        <v>4032</v>
      </c>
      <c r="Q3137" s="3" t="s">
        <v>4033</v>
      </c>
      <c r="R3137" s="3" t="s">
        <v>4033</v>
      </c>
      <c r="S3137" s="3" t="s">
        <v>5288</v>
      </c>
      <c r="T3137" s="2">
        <v>2072</v>
      </c>
      <c r="U3137" s="3" t="s">
        <v>1769</v>
      </c>
      <c r="V3137" s="3" t="s">
        <v>2706</v>
      </c>
      <c r="W3137" s="3" t="s">
        <v>39</v>
      </c>
      <c r="X3137" s="3" t="s">
        <v>40</v>
      </c>
      <c r="Y3137" s="3" t="s">
        <v>2707</v>
      </c>
      <c r="Z3137" s="3"/>
      <c r="AA3137" s="3" t="s">
        <v>1784</v>
      </c>
    </row>
    <row r="3138" spans="1:27" x14ac:dyDescent="0.2">
      <c r="A3138" s="5">
        <v>6059</v>
      </c>
      <c r="B3138">
        <v>45253</v>
      </c>
      <c r="C3138" s="3"/>
      <c r="D3138" s="3" t="s">
        <v>5364</v>
      </c>
      <c r="E3138" s="3" t="s">
        <v>71</v>
      </c>
      <c r="F3138" s="3" t="s">
        <v>72</v>
      </c>
      <c r="G3138" s="3" t="s">
        <v>201</v>
      </c>
      <c r="H3138" s="3" t="s">
        <v>4157</v>
      </c>
      <c r="I3138" s="3" t="s">
        <v>201</v>
      </c>
      <c r="J3138" s="3" t="s">
        <v>48</v>
      </c>
      <c r="K3138" s="3" t="s">
        <v>202</v>
      </c>
      <c r="L3138" s="3" t="s">
        <v>50</v>
      </c>
      <c r="M3138" t="b">
        <v>0</v>
      </c>
      <c r="N3138" s="3" t="s">
        <v>73</v>
      </c>
      <c r="O3138" s="3" t="s">
        <v>72</v>
      </c>
      <c r="P3138" s="3" t="s">
        <v>72</v>
      </c>
      <c r="Q3138" s="3" t="s">
        <v>36</v>
      </c>
      <c r="R3138" s="3" t="s">
        <v>74</v>
      </c>
      <c r="S3138" s="3"/>
      <c r="T3138" s="2">
        <v>2016</v>
      </c>
      <c r="U3138" s="3" t="s">
        <v>50</v>
      </c>
      <c r="V3138" s="3"/>
      <c r="W3138" s="3" t="s">
        <v>39</v>
      </c>
      <c r="X3138" s="3" t="s">
        <v>40</v>
      </c>
      <c r="Y3138" s="3"/>
      <c r="Z3138" s="3"/>
      <c r="AA3138" s="3" t="s">
        <v>41</v>
      </c>
    </row>
    <row r="3139" spans="1:27" x14ac:dyDescent="0.2">
      <c r="A3139" s="5">
        <v>6060</v>
      </c>
      <c r="B3139">
        <v>45289</v>
      </c>
      <c r="C3139" s="3" t="s">
        <v>5365</v>
      </c>
      <c r="D3139" s="3" t="s">
        <v>5366</v>
      </c>
      <c r="E3139" s="3" t="s">
        <v>1775</v>
      </c>
      <c r="F3139" s="3" t="s">
        <v>4031</v>
      </c>
      <c r="G3139" s="3" t="s">
        <v>1793</v>
      </c>
      <c r="H3139" s="3" t="s">
        <v>1764</v>
      </c>
      <c r="I3139" s="3" t="s">
        <v>1793</v>
      </c>
      <c r="J3139" s="3" t="s">
        <v>31</v>
      </c>
      <c r="K3139" s="3" t="s">
        <v>1766</v>
      </c>
      <c r="L3139" s="3" t="s">
        <v>31</v>
      </c>
      <c r="M3139" t="b">
        <v>0</v>
      </c>
      <c r="N3139" s="3" t="s">
        <v>35</v>
      </c>
      <c r="O3139" s="3" t="s">
        <v>4031</v>
      </c>
      <c r="P3139" s="3" t="s">
        <v>4032</v>
      </c>
      <c r="Q3139" s="3" t="s">
        <v>4033</v>
      </c>
      <c r="R3139" s="3" t="s">
        <v>4033</v>
      </c>
      <c r="S3139" s="3" t="s">
        <v>5288</v>
      </c>
      <c r="T3139" s="2">
        <v>2072</v>
      </c>
      <c r="U3139" s="3" t="s">
        <v>1769</v>
      </c>
      <c r="V3139" s="3" t="s">
        <v>2706</v>
      </c>
      <c r="W3139" s="3" t="s">
        <v>39</v>
      </c>
      <c r="X3139" s="3" t="s">
        <v>40</v>
      </c>
      <c r="Y3139" s="3" t="s">
        <v>2707</v>
      </c>
      <c r="Z3139" s="3"/>
      <c r="AA3139" s="3" t="s">
        <v>1784</v>
      </c>
    </row>
    <row r="3140" spans="1:27" x14ac:dyDescent="0.2">
      <c r="A3140" s="5">
        <v>6061</v>
      </c>
      <c r="B3140">
        <v>45330</v>
      </c>
      <c r="C3140" s="3" t="s">
        <v>5367</v>
      </c>
      <c r="D3140" s="3" t="s">
        <v>5368</v>
      </c>
      <c r="E3140" s="3" t="s">
        <v>1775</v>
      </c>
      <c r="F3140" s="3" t="s">
        <v>4902</v>
      </c>
      <c r="G3140" s="3" t="s">
        <v>1765</v>
      </c>
      <c r="H3140" s="3" t="s">
        <v>1764</v>
      </c>
      <c r="I3140" s="3" t="s">
        <v>1765</v>
      </c>
      <c r="J3140" s="3" t="s">
        <v>31</v>
      </c>
      <c r="K3140" s="3" t="s">
        <v>1766</v>
      </c>
      <c r="L3140" s="3" t="s">
        <v>31</v>
      </c>
      <c r="M3140" t="b">
        <v>0</v>
      </c>
      <c r="N3140" s="3" t="s">
        <v>35</v>
      </c>
      <c r="O3140" s="3" t="s">
        <v>4902</v>
      </c>
      <c r="P3140" s="3" t="s">
        <v>4903</v>
      </c>
      <c r="Q3140" s="3" t="s">
        <v>4902</v>
      </c>
      <c r="R3140" s="3" t="s">
        <v>4902</v>
      </c>
      <c r="S3140" s="3"/>
      <c r="T3140" s="2">
        <v>2072</v>
      </c>
      <c r="U3140" s="3" t="s">
        <v>1769</v>
      </c>
      <c r="V3140" s="3" t="s">
        <v>2706</v>
      </c>
      <c r="W3140" s="3" t="s">
        <v>39</v>
      </c>
      <c r="X3140" s="3" t="s">
        <v>40</v>
      </c>
      <c r="Y3140" s="3" t="s">
        <v>2707</v>
      </c>
      <c r="Z3140" s="3"/>
      <c r="AA3140" s="3" t="s">
        <v>1784</v>
      </c>
    </row>
    <row r="3141" spans="1:27" x14ac:dyDescent="0.2">
      <c r="A3141" s="5">
        <v>6062</v>
      </c>
      <c r="B3141">
        <v>45386</v>
      </c>
      <c r="C3141" s="3"/>
      <c r="D3141" s="3" t="s">
        <v>5369</v>
      </c>
      <c r="E3141" s="3" t="s">
        <v>1775</v>
      </c>
      <c r="F3141" s="3" t="s">
        <v>1775</v>
      </c>
      <c r="G3141" s="3" t="s">
        <v>1793</v>
      </c>
      <c r="H3141" s="3" t="s">
        <v>1764</v>
      </c>
      <c r="I3141" s="3" t="s">
        <v>1793</v>
      </c>
      <c r="J3141" s="3" t="s">
        <v>31</v>
      </c>
      <c r="K3141" s="3" t="s">
        <v>1766</v>
      </c>
      <c r="L3141" s="3" t="s">
        <v>31</v>
      </c>
      <c r="M3141" t="b">
        <v>1</v>
      </c>
      <c r="N3141" s="3" t="s">
        <v>35</v>
      </c>
      <c r="O3141" s="3" t="s">
        <v>1775</v>
      </c>
      <c r="P3141" s="3" t="s">
        <v>1775</v>
      </c>
      <c r="Q3141" s="3" t="s">
        <v>1767</v>
      </c>
      <c r="R3141" s="3" t="s">
        <v>1768</v>
      </c>
      <c r="S3141" s="3"/>
      <c r="T3141" s="2">
        <v>2072</v>
      </c>
      <c r="U3141" s="3" t="s">
        <v>1769</v>
      </c>
      <c r="V3141" s="3" t="s">
        <v>1776</v>
      </c>
      <c r="W3141" s="3" t="s">
        <v>39</v>
      </c>
      <c r="X3141" s="3" t="s">
        <v>40</v>
      </c>
      <c r="Y3141" s="3" t="s">
        <v>2707</v>
      </c>
      <c r="Z3141" s="3"/>
      <c r="AA3141" s="3" t="s">
        <v>1784</v>
      </c>
    </row>
    <row r="3142" spans="1:27" x14ac:dyDescent="0.2">
      <c r="A3142" s="5">
        <v>6063</v>
      </c>
      <c r="B3142">
        <v>45741</v>
      </c>
      <c r="C3142" s="3" t="s">
        <v>5370</v>
      </c>
      <c r="D3142" s="3" t="s">
        <v>5371</v>
      </c>
      <c r="E3142" s="3" t="s">
        <v>1775</v>
      </c>
      <c r="F3142" s="3" t="s">
        <v>5372</v>
      </c>
      <c r="G3142" s="3" t="s">
        <v>1765</v>
      </c>
      <c r="H3142" s="3" t="s">
        <v>5373</v>
      </c>
      <c r="I3142" s="3" t="s">
        <v>1765</v>
      </c>
      <c r="J3142" s="3" t="s">
        <v>31</v>
      </c>
      <c r="K3142" s="3" t="s">
        <v>1766</v>
      </c>
      <c r="L3142" s="3" t="s">
        <v>31</v>
      </c>
      <c r="M3142" t="b">
        <v>0</v>
      </c>
      <c r="N3142" s="3" t="s">
        <v>35</v>
      </c>
      <c r="O3142" s="3" t="s">
        <v>5372</v>
      </c>
      <c r="P3142" s="3" t="s">
        <v>5374</v>
      </c>
      <c r="Q3142" s="3" t="s">
        <v>5372</v>
      </c>
      <c r="R3142" s="3" t="s">
        <v>5372</v>
      </c>
      <c r="S3142" s="3"/>
      <c r="T3142" s="2">
        <v>2072</v>
      </c>
      <c r="U3142" s="3" t="s">
        <v>1769</v>
      </c>
      <c r="V3142" s="3" t="s">
        <v>5375</v>
      </c>
      <c r="W3142" s="3" t="s">
        <v>39</v>
      </c>
      <c r="X3142" s="3" t="s">
        <v>40</v>
      </c>
      <c r="Y3142" s="3" t="s">
        <v>2707</v>
      </c>
      <c r="Z3142" s="3"/>
      <c r="AA3142" s="3" t="s">
        <v>1784</v>
      </c>
    </row>
    <row r="3143" spans="1:27" x14ac:dyDescent="0.2">
      <c r="A3143" s="5">
        <v>6064</v>
      </c>
      <c r="B3143">
        <v>45347</v>
      </c>
      <c r="C3143" s="3" t="s">
        <v>5376</v>
      </c>
      <c r="D3143" s="3" t="s">
        <v>5377</v>
      </c>
      <c r="E3143" s="3" t="s">
        <v>1775</v>
      </c>
      <c r="F3143" s="3" t="s">
        <v>4872</v>
      </c>
      <c r="G3143" s="3" t="s">
        <v>1765</v>
      </c>
      <c r="H3143" s="3" t="s">
        <v>1764</v>
      </c>
      <c r="I3143" s="3" t="s">
        <v>1765</v>
      </c>
      <c r="J3143" s="3" t="s">
        <v>31</v>
      </c>
      <c r="K3143" s="3" t="s">
        <v>1766</v>
      </c>
      <c r="L3143" s="3" t="s">
        <v>31</v>
      </c>
      <c r="M3143" t="b">
        <v>0</v>
      </c>
      <c r="N3143" s="3" t="s">
        <v>35</v>
      </c>
      <c r="O3143" s="3" t="s">
        <v>4872</v>
      </c>
      <c r="P3143" s="3" t="s">
        <v>4873</v>
      </c>
      <c r="Q3143" s="3" t="s">
        <v>4872</v>
      </c>
      <c r="R3143" s="3" t="s">
        <v>4872</v>
      </c>
      <c r="S3143" s="3"/>
      <c r="T3143" s="2">
        <v>2072</v>
      </c>
      <c r="U3143" s="3" t="s">
        <v>1769</v>
      </c>
      <c r="V3143" s="3" t="s">
        <v>2706</v>
      </c>
      <c r="W3143" s="3" t="s">
        <v>39</v>
      </c>
      <c r="X3143" s="3" t="s">
        <v>40</v>
      </c>
      <c r="Y3143" s="3" t="s">
        <v>2707</v>
      </c>
      <c r="Z3143" s="3"/>
      <c r="AA3143" s="3" t="s">
        <v>1784</v>
      </c>
    </row>
    <row r="3144" spans="1:27" x14ac:dyDescent="0.2">
      <c r="A3144" s="5">
        <v>6065</v>
      </c>
      <c r="B3144">
        <v>45621</v>
      </c>
      <c r="C3144" s="3" t="s">
        <v>5378</v>
      </c>
      <c r="D3144" s="3" t="s">
        <v>5379</v>
      </c>
      <c r="E3144" s="3" t="s">
        <v>1775</v>
      </c>
      <c r="F3144" s="3" t="s">
        <v>4031</v>
      </c>
      <c r="G3144" s="3" t="s">
        <v>1765</v>
      </c>
      <c r="H3144" s="3" t="s">
        <v>1764</v>
      </c>
      <c r="I3144" s="3" t="s">
        <v>1765</v>
      </c>
      <c r="J3144" s="3" t="s">
        <v>31</v>
      </c>
      <c r="K3144" s="3" t="s">
        <v>1766</v>
      </c>
      <c r="L3144" s="3" t="s">
        <v>31</v>
      </c>
      <c r="M3144" t="b">
        <v>0</v>
      </c>
      <c r="N3144" s="3" t="s">
        <v>35</v>
      </c>
      <c r="O3144" s="3" t="s">
        <v>4031</v>
      </c>
      <c r="P3144" s="3" t="s">
        <v>4032</v>
      </c>
      <c r="Q3144" s="3" t="s">
        <v>4033</v>
      </c>
      <c r="R3144" s="3" t="s">
        <v>4033</v>
      </c>
      <c r="S3144" s="3" t="s">
        <v>5288</v>
      </c>
      <c r="T3144" s="2">
        <v>2072</v>
      </c>
      <c r="U3144" s="3" t="s">
        <v>1769</v>
      </c>
      <c r="V3144" s="3" t="s">
        <v>2706</v>
      </c>
      <c r="W3144" s="3" t="s">
        <v>39</v>
      </c>
      <c r="X3144" s="3" t="s">
        <v>40</v>
      </c>
      <c r="Y3144" s="3" t="s">
        <v>2707</v>
      </c>
      <c r="Z3144" s="3"/>
      <c r="AA3144" s="3" t="s">
        <v>1784</v>
      </c>
    </row>
    <row r="3145" spans="1:27" x14ac:dyDescent="0.2">
      <c r="A3145" s="5">
        <v>6066</v>
      </c>
      <c r="B3145">
        <v>45361</v>
      </c>
      <c r="C3145" s="3"/>
      <c r="D3145" s="3" t="s">
        <v>5380</v>
      </c>
      <c r="E3145" s="3" t="s">
        <v>1775</v>
      </c>
      <c r="F3145" s="3" t="s">
        <v>4031</v>
      </c>
      <c r="G3145" s="3" t="s">
        <v>1765</v>
      </c>
      <c r="H3145" s="3" t="s">
        <v>1764</v>
      </c>
      <c r="I3145" s="3" t="s">
        <v>1765</v>
      </c>
      <c r="J3145" s="3" t="s">
        <v>31</v>
      </c>
      <c r="K3145" s="3" t="s">
        <v>1766</v>
      </c>
      <c r="L3145" s="3" t="s">
        <v>31</v>
      </c>
      <c r="M3145" t="b">
        <v>0</v>
      </c>
      <c r="N3145" s="3" t="s">
        <v>35</v>
      </c>
      <c r="O3145" s="3" t="s">
        <v>4031</v>
      </c>
      <c r="P3145" s="3" t="s">
        <v>4032</v>
      </c>
      <c r="Q3145" s="3" t="s">
        <v>4033</v>
      </c>
      <c r="R3145" s="3" t="s">
        <v>4033</v>
      </c>
      <c r="S3145" s="3" t="s">
        <v>5288</v>
      </c>
      <c r="T3145" s="2">
        <v>2072</v>
      </c>
      <c r="U3145" s="3" t="s">
        <v>1769</v>
      </c>
      <c r="V3145" s="3" t="s">
        <v>2706</v>
      </c>
      <c r="W3145" s="3" t="s">
        <v>39</v>
      </c>
      <c r="X3145" s="3" t="s">
        <v>40</v>
      </c>
      <c r="Y3145" s="3" t="s">
        <v>2707</v>
      </c>
      <c r="Z3145" s="3"/>
      <c r="AA3145" s="3" t="s">
        <v>1784</v>
      </c>
    </row>
    <row r="3146" spans="1:27" x14ac:dyDescent="0.2">
      <c r="A3146" s="5">
        <v>6067</v>
      </c>
      <c r="C3146" s="3"/>
      <c r="D3146" s="3" t="s">
        <v>5381</v>
      </c>
      <c r="E3146" s="3" t="s">
        <v>1775</v>
      </c>
      <c r="F3146" s="3" t="s">
        <v>1775</v>
      </c>
      <c r="G3146" s="3" t="s">
        <v>1765</v>
      </c>
      <c r="H3146" s="3" t="s">
        <v>1764</v>
      </c>
      <c r="I3146" s="3" t="s">
        <v>1765</v>
      </c>
      <c r="J3146" s="3" t="s">
        <v>31</v>
      </c>
      <c r="K3146" s="3" t="s">
        <v>1766</v>
      </c>
      <c r="L3146" s="3" t="s">
        <v>31</v>
      </c>
      <c r="M3146" t="b">
        <v>1</v>
      </c>
      <c r="N3146" s="3" t="s">
        <v>35</v>
      </c>
      <c r="O3146" s="3" t="s">
        <v>1775</v>
      </c>
      <c r="P3146" s="3" t="s">
        <v>1775</v>
      </c>
      <c r="Q3146" s="3" t="s">
        <v>1767</v>
      </c>
      <c r="R3146" s="3" t="s">
        <v>1768</v>
      </c>
      <c r="S3146" s="3"/>
      <c r="T3146" s="2">
        <v>2072</v>
      </c>
      <c r="U3146" s="3" t="s">
        <v>1769</v>
      </c>
      <c r="V3146" s="3" t="s">
        <v>2706</v>
      </c>
      <c r="W3146" s="3" t="s">
        <v>39</v>
      </c>
      <c r="X3146" s="3" t="s">
        <v>40</v>
      </c>
      <c r="Y3146" s="3" t="s">
        <v>2707</v>
      </c>
      <c r="Z3146" s="3"/>
      <c r="AA3146" s="3" t="s">
        <v>316</v>
      </c>
    </row>
    <row r="3147" spans="1:27" x14ac:dyDescent="0.2">
      <c r="A3147" s="5">
        <v>6068</v>
      </c>
      <c r="C3147" s="3"/>
      <c r="D3147" s="3" t="s">
        <v>5382</v>
      </c>
      <c r="E3147" s="3" t="s">
        <v>1804</v>
      </c>
      <c r="F3147" s="3" t="s">
        <v>1804</v>
      </c>
      <c r="G3147" s="3" t="s">
        <v>1804</v>
      </c>
      <c r="H3147" s="3" t="s">
        <v>1806</v>
      </c>
      <c r="I3147" s="3" t="s">
        <v>1804</v>
      </c>
      <c r="J3147" s="3" t="s">
        <v>31</v>
      </c>
      <c r="K3147" s="3" t="s">
        <v>1807</v>
      </c>
      <c r="L3147" s="3" t="s">
        <v>31</v>
      </c>
      <c r="M3147" t="b">
        <v>1</v>
      </c>
      <c r="N3147" s="3" t="s">
        <v>35</v>
      </c>
      <c r="O3147" s="3" t="s">
        <v>1804</v>
      </c>
      <c r="P3147" s="3" t="s">
        <v>1804</v>
      </c>
      <c r="Q3147" s="3" t="s">
        <v>1767</v>
      </c>
      <c r="R3147" s="3" t="s">
        <v>1808</v>
      </c>
      <c r="S3147" s="3"/>
      <c r="T3147" s="2"/>
      <c r="U3147" s="3" t="s">
        <v>1769</v>
      </c>
      <c r="V3147" s="3" t="s">
        <v>1815</v>
      </c>
      <c r="W3147" s="3" t="s">
        <v>39</v>
      </c>
      <c r="X3147" s="3" t="s">
        <v>40</v>
      </c>
      <c r="Y3147" s="3" t="s">
        <v>2707</v>
      </c>
      <c r="Z3147" s="3"/>
      <c r="AA3147" s="3" t="s">
        <v>41</v>
      </c>
    </row>
    <row r="3148" spans="1:27" x14ac:dyDescent="0.2">
      <c r="A3148" s="5">
        <v>6069</v>
      </c>
      <c r="C3148" s="3"/>
      <c r="D3148" s="3" t="s">
        <v>5383</v>
      </c>
      <c r="E3148" s="3" t="s">
        <v>1804</v>
      </c>
      <c r="F3148" s="3" t="s">
        <v>1804</v>
      </c>
      <c r="G3148" s="3" t="s">
        <v>1804</v>
      </c>
      <c r="H3148" s="3" t="s">
        <v>1806</v>
      </c>
      <c r="I3148" s="3" t="s">
        <v>1804</v>
      </c>
      <c r="J3148" s="3" t="s">
        <v>31</v>
      </c>
      <c r="K3148" s="3" t="s">
        <v>1807</v>
      </c>
      <c r="L3148" s="3" t="s">
        <v>31</v>
      </c>
      <c r="M3148" t="b">
        <v>1</v>
      </c>
      <c r="N3148" s="3" t="s">
        <v>35</v>
      </c>
      <c r="O3148" s="3" t="s">
        <v>1804</v>
      </c>
      <c r="P3148" s="3" t="s">
        <v>1804</v>
      </c>
      <c r="Q3148" s="3" t="s">
        <v>1767</v>
      </c>
      <c r="R3148" s="3" t="s">
        <v>1808</v>
      </c>
      <c r="S3148" s="3"/>
      <c r="T3148" s="2">
        <v>2072</v>
      </c>
      <c r="U3148" s="3" t="s">
        <v>1769</v>
      </c>
      <c r="V3148" s="3" t="s">
        <v>1815</v>
      </c>
      <c r="W3148" s="3" t="s">
        <v>39</v>
      </c>
      <c r="X3148" s="3" t="s">
        <v>40</v>
      </c>
      <c r="Y3148" s="3" t="s">
        <v>2707</v>
      </c>
      <c r="Z3148" s="3"/>
      <c r="AA3148" s="3" t="s">
        <v>41</v>
      </c>
    </row>
    <row r="3149" spans="1:27" x14ac:dyDescent="0.2">
      <c r="A3149" s="5">
        <v>6070</v>
      </c>
      <c r="C3149" s="3"/>
      <c r="D3149" s="3" t="s">
        <v>5384</v>
      </c>
      <c r="E3149" s="3" t="s">
        <v>1775</v>
      </c>
      <c r="F3149" s="3" t="s">
        <v>1775</v>
      </c>
      <c r="G3149" s="3" t="s">
        <v>1765</v>
      </c>
      <c r="H3149" s="3" t="s">
        <v>1764</v>
      </c>
      <c r="I3149" s="3" t="s">
        <v>1765</v>
      </c>
      <c r="J3149" s="3" t="s">
        <v>31</v>
      </c>
      <c r="K3149" s="3" t="s">
        <v>1766</v>
      </c>
      <c r="L3149" s="3" t="s">
        <v>31</v>
      </c>
      <c r="M3149" t="b">
        <v>1</v>
      </c>
      <c r="N3149" s="3" t="s">
        <v>35</v>
      </c>
      <c r="O3149" s="3" t="s">
        <v>1775</v>
      </c>
      <c r="P3149" s="3" t="s">
        <v>1775</v>
      </c>
      <c r="Q3149" s="3" t="s">
        <v>1767</v>
      </c>
      <c r="R3149" s="3" t="s">
        <v>1768</v>
      </c>
      <c r="S3149" s="3"/>
      <c r="T3149" s="2">
        <v>2072</v>
      </c>
      <c r="U3149" s="3" t="s">
        <v>1769</v>
      </c>
      <c r="V3149" s="3" t="s">
        <v>2706</v>
      </c>
      <c r="W3149" s="3" t="s">
        <v>39</v>
      </c>
      <c r="X3149" s="3" t="s">
        <v>40</v>
      </c>
      <c r="Y3149" s="3" t="s">
        <v>2707</v>
      </c>
      <c r="Z3149" s="3"/>
      <c r="AA3149" s="3" t="s">
        <v>316</v>
      </c>
    </row>
    <row r="3150" spans="1:27" x14ac:dyDescent="0.2">
      <c r="A3150" s="5">
        <v>6071</v>
      </c>
      <c r="B3150">
        <v>45387</v>
      </c>
      <c r="C3150" s="3"/>
      <c r="D3150" s="3" t="s">
        <v>5385</v>
      </c>
      <c r="E3150" s="3" t="s">
        <v>1775</v>
      </c>
      <c r="F3150" s="3" t="s">
        <v>5372</v>
      </c>
      <c r="G3150" s="3" t="s">
        <v>1765</v>
      </c>
      <c r="H3150" s="3" t="s">
        <v>5373</v>
      </c>
      <c r="I3150" s="3" t="s">
        <v>1765</v>
      </c>
      <c r="J3150" s="3" t="s">
        <v>31</v>
      </c>
      <c r="K3150" s="3" t="s">
        <v>1766</v>
      </c>
      <c r="L3150" s="3" t="s">
        <v>31</v>
      </c>
      <c r="M3150" t="b">
        <v>0</v>
      </c>
      <c r="N3150" s="3" t="s">
        <v>35</v>
      </c>
      <c r="O3150" s="3" t="s">
        <v>5372</v>
      </c>
      <c r="P3150" s="3" t="s">
        <v>5374</v>
      </c>
      <c r="Q3150" s="3" t="s">
        <v>5372</v>
      </c>
      <c r="R3150" s="3" t="s">
        <v>5372</v>
      </c>
      <c r="S3150" s="3"/>
      <c r="T3150" s="2">
        <v>2072</v>
      </c>
      <c r="U3150" s="3" t="s">
        <v>1769</v>
      </c>
      <c r="V3150" s="3" t="s">
        <v>5375</v>
      </c>
      <c r="W3150" s="3" t="s">
        <v>39</v>
      </c>
      <c r="X3150" s="3" t="s">
        <v>40</v>
      </c>
      <c r="Y3150" s="3" t="s">
        <v>2707</v>
      </c>
      <c r="Z3150" s="3"/>
      <c r="AA3150" s="3" t="s">
        <v>1784</v>
      </c>
    </row>
    <row r="3151" spans="1:27" x14ac:dyDescent="0.2">
      <c r="A3151" s="5">
        <v>6072</v>
      </c>
      <c r="C3151" s="3"/>
      <c r="D3151" s="3" t="s">
        <v>5386</v>
      </c>
      <c r="E3151" s="3" t="s">
        <v>1158</v>
      </c>
      <c r="F3151" s="3" t="s">
        <v>1159</v>
      </c>
      <c r="G3151" s="3" t="s">
        <v>235</v>
      </c>
      <c r="H3151" s="3" t="s">
        <v>32</v>
      </c>
      <c r="I3151" s="3" t="s">
        <v>235</v>
      </c>
      <c r="J3151" s="3" t="s">
        <v>48</v>
      </c>
      <c r="K3151" s="3" t="s">
        <v>237</v>
      </c>
      <c r="L3151" s="3" t="s">
        <v>83</v>
      </c>
      <c r="M3151" t="b">
        <v>0</v>
      </c>
      <c r="N3151" s="3" t="s">
        <v>139</v>
      </c>
      <c r="O3151" s="3" t="s">
        <v>1159</v>
      </c>
      <c r="P3151" s="3" t="s">
        <v>1159</v>
      </c>
      <c r="Q3151" s="3" t="s">
        <v>36</v>
      </c>
      <c r="R3151" s="3" t="s">
        <v>74</v>
      </c>
      <c r="S3151" s="3"/>
      <c r="T3151" s="2"/>
      <c r="U3151" s="3" t="s">
        <v>83</v>
      </c>
      <c r="V3151" s="3"/>
      <c r="W3151" s="3" t="s">
        <v>39</v>
      </c>
      <c r="X3151" s="3" t="s">
        <v>40</v>
      </c>
      <c r="Y3151" s="3" t="s">
        <v>1942</v>
      </c>
      <c r="Z3151" s="3">
        <v>2507</v>
      </c>
      <c r="AA3151" s="3" t="s">
        <v>546</v>
      </c>
    </row>
    <row r="3152" spans="1:27" x14ac:dyDescent="0.2">
      <c r="A3152" s="5">
        <v>6073</v>
      </c>
      <c r="C3152" s="3"/>
      <c r="D3152" s="3" t="s">
        <v>5387</v>
      </c>
      <c r="E3152" s="3" t="s">
        <v>1158</v>
      </c>
      <c r="F3152" s="3" t="s">
        <v>1159</v>
      </c>
      <c r="G3152" s="3" t="s">
        <v>235</v>
      </c>
      <c r="H3152" s="3" t="s">
        <v>32</v>
      </c>
      <c r="I3152" s="3" t="s">
        <v>235</v>
      </c>
      <c r="J3152" s="3" t="s">
        <v>48</v>
      </c>
      <c r="K3152" s="3" t="s">
        <v>237</v>
      </c>
      <c r="L3152" s="3" t="s">
        <v>83</v>
      </c>
      <c r="M3152" t="b">
        <v>0</v>
      </c>
      <c r="N3152" s="3" t="s">
        <v>139</v>
      </c>
      <c r="O3152" s="3" t="s">
        <v>1159</v>
      </c>
      <c r="P3152" s="3" t="s">
        <v>1159</v>
      </c>
      <c r="Q3152" s="3" t="s">
        <v>36</v>
      </c>
      <c r="R3152" s="3" t="s">
        <v>74</v>
      </c>
      <c r="S3152" s="3"/>
      <c r="T3152" s="2"/>
      <c r="U3152" s="3" t="s">
        <v>83</v>
      </c>
      <c r="V3152" s="3"/>
      <c r="W3152" s="3" t="s">
        <v>39</v>
      </c>
      <c r="X3152" s="3" t="s">
        <v>40</v>
      </c>
      <c r="Y3152" s="3" t="s">
        <v>1942</v>
      </c>
      <c r="Z3152" s="3">
        <v>2002</v>
      </c>
      <c r="AA3152" s="3" t="s">
        <v>546</v>
      </c>
    </row>
    <row r="3153" spans="1:27" x14ac:dyDescent="0.2">
      <c r="A3153" s="5">
        <v>6074</v>
      </c>
      <c r="C3153" s="3"/>
      <c r="D3153" s="3" t="s">
        <v>5388</v>
      </c>
      <c r="E3153" s="3" t="s">
        <v>1158</v>
      </c>
      <c r="F3153" s="3" t="s">
        <v>1159</v>
      </c>
      <c r="G3153" s="3" t="s">
        <v>235</v>
      </c>
      <c r="H3153" s="3" t="s">
        <v>32</v>
      </c>
      <c r="I3153" s="3" t="s">
        <v>235</v>
      </c>
      <c r="J3153" s="3" t="s">
        <v>48</v>
      </c>
      <c r="K3153" s="3" t="s">
        <v>237</v>
      </c>
      <c r="L3153" s="3" t="s">
        <v>83</v>
      </c>
      <c r="M3153" t="b">
        <v>0</v>
      </c>
      <c r="N3153" s="3" t="s">
        <v>139</v>
      </c>
      <c r="O3153" s="3" t="s">
        <v>1159</v>
      </c>
      <c r="P3153" s="3" t="s">
        <v>1159</v>
      </c>
      <c r="Q3153" s="3" t="s">
        <v>36</v>
      </c>
      <c r="R3153" s="3" t="s">
        <v>74</v>
      </c>
      <c r="S3153" s="3"/>
      <c r="T3153" s="2"/>
      <c r="U3153" s="3" t="s">
        <v>83</v>
      </c>
      <c r="V3153" s="3"/>
      <c r="W3153" s="3" t="s">
        <v>39</v>
      </c>
      <c r="X3153" s="3" t="s">
        <v>40</v>
      </c>
      <c r="Y3153" s="3" t="s">
        <v>1942</v>
      </c>
      <c r="Z3153" s="3">
        <v>2018</v>
      </c>
      <c r="AA3153" s="3" t="s">
        <v>546</v>
      </c>
    </row>
    <row r="3154" spans="1:27" x14ac:dyDescent="0.2">
      <c r="A3154" s="5">
        <v>6075</v>
      </c>
      <c r="C3154" s="3"/>
      <c r="D3154" s="3" t="s">
        <v>5389</v>
      </c>
      <c r="E3154" s="3" t="s">
        <v>1158</v>
      </c>
      <c r="F3154" s="3" t="s">
        <v>1159</v>
      </c>
      <c r="G3154" s="3" t="s">
        <v>235</v>
      </c>
      <c r="H3154" s="3" t="s">
        <v>32</v>
      </c>
      <c r="I3154" s="3" t="s">
        <v>235</v>
      </c>
      <c r="J3154" s="3" t="s">
        <v>48</v>
      </c>
      <c r="K3154" s="3" t="s">
        <v>237</v>
      </c>
      <c r="L3154" s="3" t="s">
        <v>83</v>
      </c>
      <c r="M3154" t="b">
        <v>0</v>
      </c>
      <c r="N3154" s="3" t="s">
        <v>139</v>
      </c>
      <c r="O3154" s="3" t="s">
        <v>1159</v>
      </c>
      <c r="P3154" s="3" t="s">
        <v>1159</v>
      </c>
      <c r="Q3154" s="3" t="s">
        <v>36</v>
      </c>
      <c r="R3154" s="3" t="s">
        <v>74</v>
      </c>
      <c r="S3154" s="3"/>
      <c r="T3154" s="2"/>
      <c r="U3154" s="3" t="s">
        <v>83</v>
      </c>
      <c r="V3154" s="3"/>
      <c r="W3154" s="3" t="s">
        <v>39</v>
      </c>
      <c r="X3154" s="3" t="s">
        <v>40</v>
      </c>
      <c r="Y3154" s="3" t="s">
        <v>1942</v>
      </c>
      <c r="Z3154" s="3">
        <v>2005</v>
      </c>
      <c r="AA3154" s="3" t="s">
        <v>546</v>
      </c>
    </row>
    <row r="3155" spans="1:27" x14ac:dyDescent="0.2">
      <c r="A3155" s="5">
        <v>6076</v>
      </c>
      <c r="C3155" s="3"/>
      <c r="D3155" s="3" t="s">
        <v>5390</v>
      </c>
      <c r="E3155" s="3" t="s">
        <v>1158</v>
      </c>
      <c r="F3155" s="3" t="s">
        <v>1159</v>
      </c>
      <c r="G3155" s="3" t="s">
        <v>235</v>
      </c>
      <c r="H3155" s="3" t="s">
        <v>32</v>
      </c>
      <c r="I3155" s="3" t="s">
        <v>235</v>
      </c>
      <c r="J3155" s="3" t="s">
        <v>48</v>
      </c>
      <c r="K3155" s="3" t="s">
        <v>237</v>
      </c>
      <c r="L3155" s="3" t="s">
        <v>83</v>
      </c>
      <c r="M3155" t="b">
        <v>0</v>
      </c>
      <c r="N3155" s="3" t="s">
        <v>139</v>
      </c>
      <c r="O3155" s="3" t="s">
        <v>1159</v>
      </c>
      <c r="P3155" s="3" t="s">
        <v>1159</v>
      </c>
      <c r="Q3155" s="3" t="s">
        <v>36</v>
      </c>
      <c r="R3155" s="3" t="s">
        <v>74</v>
      </c>
      <c r="S3155" s="3"/>
      <c r="T3155" s="2"/>
      <c r="U3155" s="3" t="s">
        <v>83</v>
      </c>
      <c r="V3155" s="3"/>
      <c r="W3155" s="3" t="s">
        <v>39</v>
      </c>
      <c r="X3155" s="3" t="s">
        <v>40</v>
      </c>
      <c r="Y3155" s="3" t="s">
        <v>1942</v>
      </c>
      <c r="Z3155" s="3">
        <v>2233</v>
      </c>
      <c r="AA3155" s="3" t="s">
        <v>5391</v>
      </c>
    </row>
    <row r="3156" spans="1:27" x14ac:dyDescent="0.2">
      <c r="A3156" s="5">
        <v>6077</v>
      </c>
      <c r="C3156" s="3"/>
      <c r="D3156" s="3" t="s">
        <v>5392</v>
      </c>
      <c r="E3156" s="3" t="s">
        <v>1158</v>
      </c>
      <c r="F3156" s="3" t="s">
        <v>1159</v>
      </c>
      <c r="G3156" s="3" t="s">
        <v>235</v>
      </c>
      <c r="H3156" s="3" t="s">
        <v>32</v>
      </c>
      <c r="I3156" s="3" t="s">
        <v>235</v>
      </c>
      <c r="J3156" s="3" t="s">
        <v>48</v>
      </c>
      <c r="K3156" s="3" t="s">
        <v>237</v>
      </c>
      <c r="L3156" s="3" t="s">
        <v>83</v>
      </c>
      <c r="M3156" t="b">
        <v>0</v>
      </c>
      <c r="N3156" s="3" t="s">
        <v>139</v>
      </c>
      <c r="O3156" s="3" t="s">
        <v>1159</v>
      </c>
      <c r="P3156" s="3" t="s">
        <v>1159</v>
      </c>
      <c r="Q3156" s="3" t="s">
        <v>36</v>
      </c>
      <c r="R3156" s="3" t="s">
        <v>74</v>
      </c>
      <c r="S3156" s="3"/>
      <c r="T3156" s="2"/>
      <c r="U3156" s="3" t="s">
        <v>83</v>
      </c>
      <c r="V3156" s="3"/>
      <c r="W3156" s="3" t="s">
        <v>39</v>
      </c>
      <c r="X3156" s="3" t="s">
        <v>40</v>
      </c>
      <c r="Y3156" s="3" t="s">
        <v>1942</v>
      </c>
      <c r="Z3156" s="3">
        <v>2506</v>
      </c>
      <c r="AA3156" s="3" t="s">
        <v>546</v>
      </c>
    </row>
    <row r="3157" spans="1:27" x14ac:dyDescent="0.2">
      <c r="A3157" s="5">
        <v>6078</v>
      </c>
      <c r="C3157" s="3"/>
      <c r="D3157" s="3" t="s">
        <v>5393</v>
      </c>
      <c r="E3157" s="3" t="s">
        <v>1158</v>
      </c>
      <c r="F3157" s="3" t="s">
        <v>1159</v>
      </c>
      <c r="G3157" s="3" t="s">
        <v>235</v>
      </c>
      <c r="H3157" s="3" t="s">
        <v>32</v>
      </c>
      <c r="I3157" s="3" t="s">
        <v>235</v>
      </c>
      <c r="J3157" s="3" t="s">
        <v>48</v>
      </c>
      <c r="K3157" s="3" t="s">
        <v>237</v>
      </c>
      <c r="L3157" s="3" t="s">
        <v>83</v>
      </c>
      <c r="M3157" t="b">
        <v>0</v>
      </c>
      <c r="N3157" s="3" t="s">
        <v>139</v>
      </c>
      <c r="O3157" s="3" t="s">
        <v>1159</v>
      </c>
      <c r="P3157" s="3" t="s">
        <v>1159</v>
      </c>
      <c r="Q3157" s="3" t="s">
        <v>36</v>
      </c>
      <c r="R3157" s="3" t="s">
        <v>74</v>
      </c>
      <c r="S3157" s="3"/>
      <c r="T3157" s="2"/>
      <c r="U3157" s="3" t="s">
        <v>83</v>
      </c>
      <c r="V3157" s="3"/>
      <c r="W3157" s="3" t="s">
        <v>39</v>
      </c>
      <c r="X3157" s="3" t="s">
        <v>40</v>
      </c>
      <c r="Y3157" s="3" t="s">
        <v>1942</v>
      </c>
      <c r="Z3157" s="3">
        <v>2010</v>
      </c>
      <c r="AA3157" s="3" t="s">
        <v>2835</v>
      </c>
    </row>
    <row r="3158" spans="1:27" x14ac:dyDescent="0.2">
      <c r="A3158" s="5">
        <v>6079</v>
      </c>
      <c r="C3158" s="3"/>
      <c r="D3158" s="3" t="s">
        <v>5394</v>
      </c>
      <c r="E3158" s="3" t="s">
        <v>1158</v>
      </c>
      <c r="F3158" s="3" t="s">
        <v>1159</v>
      </c>
      <c r="G3158" s="3" t="s">
        <v>235</v>
      </c>
      <c r="H3158" s="3" t="s">
        <v>32</v>
      </c>
      <c r="I3158" s="3" t="s">
        <v>235</v>
      </c>
      <c r="J3158" s="3" t="s">
        <v>48</v>
      </c>
      <c r="K3158" s="3" t="s">
        <v>237</v>
      </c>
      <c r="L3158" s="3" t="s">
        <v>83</v>
      </c>
      <c r="M3158" t="b">
        <v>0</v>
      </c>
      <c r="N3158" s="3" t="s">
        <v>139</v>
      </c>
      <c r="O3158" s="3" t="s">
        <v>1159</v>
      </c>
      <c r="P3158" s="3" t="s">
        <v>1159</v>
      </c>
      <c r="Q3158" s="3" t="s">
        <v>36</v>
      </c>
      <c r="R3158" s="3" t="s">
        <v>74</v>
      </c>
      <c r="S3158" s="3"/>
      <c r="T3158" s="2"/>
      <c r="U3158" s="3" t="s">
        <v>83</v>
      </c>
      <c r="V3158" s="3"/>
      <c r="W3158" s="3" t="s">
        <v>39</v>
      </c>
      <c r="X3158" s="3" t="s">
        <v>40</v>
      </c>
      <c r="Y3158" s="3" t="s">
        <v>1942</v>
      </c>
      <c r="Z3158" s="3">
        <v>2008</v>
      </c>
      <c r="AA3158" s="3" t="s">
        <v>2835</v>
      </c>
    </row>
    <row r="3159" spans="1:27" x14ac:dyDescent="0.2">
      <c r="A3159" s="5">
        <v>6080</v>
      </c>
      <c r="B3159">
        <v>45403</v>
      </c>
      <c r="C3159" s="3"/>
      <c r="D3159" s="3" t="s">
        <v>5395</v>
      </c>
      <c r="E3159" s="3" t="s">
        <v>1158</v>
      </c>
      <c r="F3159" s="3" t="s">
        <v>1159</v>
      </c>
      <c r="G3159" s="3" t="s">
        <v>158</v>
      </c>
      <c r="H3159" s="3" t="s">
        <v>32</v>
      </c>
      <c r="I3159" s="3" t="s">
        <v>158</v>
      </c>
      <c r="J3159" s="3" t="s">
        <v>48</v>
      </c>
      <c r="K3159" s="3" t="s">
        <v>159</v>
      </c>
      <c r="L3159" s="3" t="s">
        <v>83</v>
      </c>
      <c r="M3159" t="b">
        <v>0</v>
      </c>
      <c r="N3159" s="3" t="s">
        <v>139</v>
      </c>
      <c r="O3159" s="3" t="s">
        <v>1159</v>
      </c>
      <c r="P3159" s="3" t="s">
        <v>1159</v>
      </c>
      <c r="Q3159" s="3" t="s">
        <v>36</v>
      </c>
      <c r="R3159" s="3" t="s">
        <v>74</v>
      </c>
      <c r="S3159" s="3"/>
      <c r="T3159" s="2"/>
      <c r="U3159" s="3" t="s">
        <v>83</v>
      </c>
      <c r="V3159" s="3"/>
      <c r="W3159" s="3" t="s">
        <v>39</v>
      </c>
      <c r="X3159" s="3" t="s">
        <v>40</v>
      </c>
      <c r="Y3159" s="3" t="s">
        <v>1942</v>
      </c>
      <c r="Z3159" s="3">
        <v>3814</v>
      </c>
      <c r="AA3159" s="3" t="s">
        <v>2835</v>
      </c>
    </row>
    <row r="3160" spans="1:27" x14ac:dyDescent="0.2">
      <c r="A3160" s="5">
        <v>6081</v>
      </c>
      <c r="B3160">
        <v>44928</v>
      </c>
      <c r="C3160" s="3"/>
      <c r="D3160" s="3" t="s">
        <v>5396</v>
      </c>
      <c r="E3160" s="3" t="s">
        <v>147</v>
      </c>
      <c r="F3160" s="3" t="s">
        <v>148</v>
      </c>
      <c r="G3160" s="3" t="s">
        <v>158</v>
      </c>
      <c r="H3160" s="3" t="s">
        <v>32</v>
      </c>
      <c r="I3160" s="3" t="s">
        <v>158</v>
      </c>
      <c r="J3160" s="3" t="s">
        <v>48</v>
      </c>
      <c r="K3160" s="3" t="s">
        <v>159</v>
      </c>
      <c r="L3160" s="3" t="s">
        <v>83</v>
      </c>
      <c r="M3160" t="b">
        <v>1</v>
      </c>
      <c r="N3160" s="3" t="s">
        <v>139</v>
      </c>
      <c r="O3160" s="3" t="s">
        <v>148</v>
      </c>
      <c r="P3160" s="3" t="s">
        <v>148</v>
      </c>
      <c r="Q3160" s="3" t="s">
        <v>116</v>
      </c>
      <c r="R3160" s="3" t="s">
        <v>149</v>
      </c>
      <c r="S3160" s="3"/>
      <c r="T3160" s="2">
        <v>6114</v>
      </c>
      <c r="U3160" s="3" t="s">
        <v>83</v>
      </c>
      <c r="V3160" s="3"/>
      <c r="W3160" s="3" t="s">
        <v>39</v>
      </c>
      <c r="X3160" s="3" t="s">
        <v>40</v>
      </c>
      <c r="Y3160" s="3"/>
      <c r="Z3160" s="3"/>
      <c r="AA3160" s="3" t="s">
        <v>316</v>
      </c>
    </row>
    <row r="3161" spans="1:27" x14ac:dyDescent="0.2">
      <c r="A3161" s="5">
        <v>6082</v>
      </c>
      <c r="B3161">
        <v>45063</v>
      </c>
      <c r="C3161" s="3" t="s">
        <v>5397</v>
      </c>
      <c r="D3161" s="3" t="s">
        <v>5398</v>
      </c>
      <c r="E3161" s="3" t="s">
        <v>29</v>
      </c>
      <c r="F3161" s="3" t="s">
        <v>319</v>
      </c>
      <c r="G3161" s="3" t="s">
        <v>31</v>
      </c>
      <c r="H3161" s="3" t="s">
        <v>32</v>
      </c>
      <c r="I3161" s="3" t="s">
        <v>31</v>
      </c>
      <c r="J3161" s="3" t="s">
        <v>31</v>
      </c>
      <c r="K3161" s="3" t="s">
        <v>34</v>
      </c>
      <c r="L3161" s="3" t="s">
        <v>31</v>
      </c>
      <c r="M3161" t="b">
        <v>0</v>
      </c>
      <c r="N3161" s="3" t="s">
        <v>35</v>
      </c>
      <c r="O3161" s="3" t="s">
        <v>319</v>
      </c>
      <c r="P3161" s="3" t="s">
        <v>319</v>
      </c>
      <c r="Q3161" s="3" t="s">
        <v>36</v>
      </c>
      <c r="R3161" s="3" t="s">
        <v>320</v>
      </c>
      <c r="S3161" s="3" t="s">
        <v>3431</v>
      </c>
      <c r="T3161" s="2">
        <v>2072</v>
      </c>
      <c r="U3161" s="3" t="s">
        <v>31</v>
      </c>
      <c r="V3161" s="3"/>
      <c r="W3161" s="3" t="s">
        <v>39</v>
      </c>
      <c r="X3161" s="3" t="s">
        <v>40</v>
      </c>
      <c r="Y3161" s="3"/>
      <c r="Z3161" s="3">
        <v>6140</v>
      </c>
      <c r="AA3161" s="3" t="s">
        <v>316</v>
      </c>
    </row>
    <row r="3162" spans="1:27" x14ac:dyDescent="0.2">
      <c r="A3162" s="5">
        <v>6083</v>
      </c>
      <c r="B3162">
        <v>45181</v>
      </c>
      <c r="C3162" s="3"/>
      <c r="D3162" s="3" t="s">
        <v>5399</v>
      </c>
      <c r="E3162" s="3" t="s">
        <v>240</v>
      </c>
      <c r="F3162" s="3" t="s">
        <v>241</v>
      </c>
      <c r="G3162" s="3" t="s">
        <v>242</v>
      </c>
      <c r="H3162" s="3" t="s">
        <v>32</v>
      </c>
      <c r="I3162" s="3" t="s">
        <v>242</v>
      </c>
      <c r="J3162" s="3" t="s">
        <v>48</v>
      </c>
      <c r="K3162" s="3" t="s">
        <v>243</v>
      </c>
      <c r="L3162" s="3" t="s">
        <v>244</v>
      </c>
      <c r="M3162" t="b">
        <v>0</v>
      </c>
      <c r="N3162" s="3" t="s">
        <v>139</v>
      </c>
      <c r="O3162" s="3" t="s">
        <v>241</v>
      </c>
      <c r="P3162" s="3" t="s">
        <v>241</v>
      </c>
      <c r="Q3162" s="3" t="s">
        <v>36</v>
      </c>
      <c r="R3162" s="3" t="s">
        <v>54</v>
      </c>
      <c r="S3162" s="3"/>
      <c r="T3162" s="2">
        <v>8016</v>
      </c>
      <c r="U3162" s="3" t="s">
        <v>244</v>
      </c>
      <c r="V3162" s="3"/>
      <c r="W3162" s="3" t="s">
        <v>39</v>
      </c>
      <c r="X3162" s="3" t="s">
        <v>40</v>
      </c>
      <c r="Y3162" s="3"/>
      <c r="Z3162" s="3">
        <v>6286</v>
      </c>
      <c r="AA3162" s="3" t="s">
        <v>3521</v>
      </c>
    </row>
    <row r="3163" spans="1:27" x14ac:dyDescent="0.2">
      <c r="A3163" s="5">
        <v>6084</v>
      </c>
      <c r="B3163">
        <v>45198</v>
      </c>
      <c r="C3163" s="3"/>
      <c r="D3163" s="3" t="s">
        <v>5400</v>
      </c>
      <c r="E3163" s="3" t="s">
        <v>78</v>
      </c>
      <c r="F3163" s="3" t="s">
        <v>2943</v>
      </c>
      <c r="G3163" s="3" t="s">
        <v>100</v>
      </c>
      <c r="H3163" s="3" t="s">
        <v>32</v>
      </c>
      <c r="I3163" s="3" t="s">
        <v>100</v>
      </c>
      <c r="J3163" s="3" t="s">
        <v>48</v>
      </c>
      <c r="K3163" s="3" t="s">
        <v>101</v>
      </c>
      <c r="L3163" s="3" t="s">
        <v>95</v>
      </c>
      <c r="M3163" t="b">
        <v>0</v>
      </c>
      <c r="N3163" s="3" t="s">
        <v>84</v>
      </c>
      <c r="O3163" s="3" t="s">
        <v>2943</v>
      </c>
      <c r="P3163" s="3" t="s">
        <v>2943</v>
      </c>
      <c r="Q3163" s="3" t="s">
        <v>116</v>
      </c>
      <c r="R3163" s="3" t="s">
        <v>116</v>
      </c>
      <c r="S3163" s="3"/>
      <c r="T3163" s="2">
        <v>4024</v>
      </c>
      <c r="U3163" s="3" t="s">
        <v>95</v>
      </c>
      <c r="V3163" s="3"/>
      <c r="W3163" s="3" t="s">
        <v>39</v>
      </c>
      <c r="X3163" s="3" t="s">
        <v>40</v>
      </c>
      <c r="Y3163" s="3"/>
      <c r="Z3163" s="3">
        <v>5460</v>
      </c>
      <c r="AA3163" s="3" t="s">
        <v>316</v>
      </c>
    </row>
    <row r="3164" spans="1:27" x14ac:dyDescent="0.2">
      <c r="A3164" s="5">
        <v>6085</v>
      </c>
      <c r="C3164" s="3"/>
      <c r="D3164" s="3" t="s">
        <v>5401</v>
      </c>
      <c r="E3164" s="3" t="s">
        <v>240</v>
      </c>
      <c r="F3164" s="3" t="s">
        <v>241</v>
      </c>
      <c r="G3164" s="3" t="s">
        <v>242</v>
      </c>
      <c r="H3164" s="3" t="s">
        <v>32</v>
      </c>
      <c r="I3164" s="3" t="s">
        <v>242</v>
      </c>
      <c r="J3164" s="3" t="s">
        <v>48</v>
      </c>
      <c r="K3164" s="3" t="s">
        <v>243</v>
      </c>
      <c r="L3164" s="3" t="s">
        <v>244</v>
      </c>
      <c r="M3164" t="b">
        <v>1</v>
      </c>
      <c r="N3164" s="3" t="s">
        <v>139</v>
      </c>
      <c r="O3164" s="3" t="s">
        <v>241</v>
      </c>
      <c r="P3164" s="3" t="s">
        <v>241</v>
      </c>
      <c r="Q3164" s="3" t="s">
        <v>36</v>
      </c>
      <c r="R3164" s="3" t="s">
        <v>54</v>
      </c>
      <c r="S3164" s="3"/>
      <c r="T3164" s="2">
        <v>8016</v>
      </c>
      <c r="U3164" s="3" t="s">
        <v>244</v>
      </c>
      <c r="V3164" s="3"/>
      <c r="W3164" s="3" t="s">
        <v>39</v>
      </c>
      <c r="X3164" s="3" t="s">
        <v>40</v>
      </c>
      <c r="Y3164" s="3"/>
      <c r="Z3164" s="3">
        <v>6286</v>
      </c>
      <c r="AA3164" s="3" t="s">
        <v>316</v>
      </c>
    </row>
    <row r="3165" spans="1:27" x14ac:dyDescent="0.2">
      <c r="A3165" s="5">
        <v>6086</v>
      </c>
      <c r="B3165">
        <v>45214</v>
      </c>
      <c r="C3165" s="3"/>
      <c r="D3165" s="3" t="s">
        <v>5402</v>
      </c>
      <c r="E3165" s="3" t="s">
        <v>29</v>
      </c>
      <c r="F3165" s="3" t="s">
        <v>538</v>
      </c>
      <c r="G3165" s="3" t="s">
        <v>31</v>
      </c>
      <c r="H3165" s="3" t="s">
        <v>32</v>
      </c>
      <c r="I3165" s="3" t="s">
        <v>31</v>
      </c>
      <c r="J3165" s="3" t="s">
        <v>31</v>
      </c>
      <c r="K3165" s="3" t="s">
        <v>34</v>
      </c>
      <c r="L3165" s="3" t="s">
        <v>31</v>
      </c>
      <c r="M3165" t="b">
        <v>0</v>
      </c>
      <c r="N3165" s="3" t="s">
        <v>35</v>
      </c>
      <c r="O3165" s="3" t="s">
        <v>538</v>
      </c>
      <c r="P3165" s="3" t="s">
        <v>538</v>
      </c>
      <c r="Q3165" s="3" t="s">
        <v>36</v>
      </c>
      <c r="R3165" s="3" t="s">
        <v>539</v>
      </c>
      <c r="S3165" s="3"/>
      <c r="T3165" s="2">
        <v>2072</v>
      </c>
      <c r="U3165" s="3" t="s">
        <v>31</v>
      </c>
      <c r="V3165" s="3"/>
      <c r="W3165" s="3" t="s">
        <v>39</v>
      </c>
      <c r="X3165" s="3" t="s">
        <v>40</v>
      </c>
      <c r="Y3165" s="3"/>
      <c r="Z3165" s="3"/>
      <c r="AA3165" s="3" t="s">
        <v>41</v>
      </c>
    </row>
    <row r="3166" spans="1:27" x14ac:dyDescent="0.2">
      <c r="A3166" s="5">
        <v>6087</v>
      </c>
      <c r="B3166">
        <v>45215</v>
      </c>
      <c r="C3166" s="3"/>
      <c r="D3166" s="3" t="s">
        <v>5403</v>
      </c>
      <c r="E3166" s="3" t="s">
        <v>147</v>
      </c>
      <c r="F3166" s="3" t="s">
        <v>148</v>
      </c>
      <c r="G3166" s="3" t="s">
        <v>83</v>
      </c>
      <c r="H3166" s="3" t="s">
        <v>32</v>
      </c>
      <c r="I3166" s="3" t="s">
        <v>83</v>
      </c>
      <c r="J3166" s="3" t="s">
        <v>48</v>
      </c>
      <c r="K3166" s="3" t="s">
        <v>237</v>
      </c>
      <c r="L3166" s="3" t="s">
        <v>83</v>
      </c>
      <c r="M3166" t="b">
        <v>1</v>
      </c>
      <c r="N3166" s="3" t="s">
        <v>139</v>
      </c>
      <c r="O3166" s="3" t="s">
        <v>148</v>
      </c>
      <c r="P3166" s="3" t="s">
        <v>148</v>
      </c>
      <c r="Q3166" s="3" t="s">
        <v>116</v>
      </c>
      <c r="R3166" s="3" t="s">
        <v>149</v>
      </c>
      <c r="S3166" s="3"/>
      <c r="T3166" s="2">
        <v>6001</v>
      </c>
      <c r="U3166" s="3" t="s">
        <v>83</v>
      </c>
      <c r="V3166" s="3"/>
      <c r="W3166" s="3" t="s">
        <v>39</v>
      </c>
      <c r="X3166" s="3" t="s">
        <v>40</v>
      </c>
      <c r="Y3166" s="3"/>
      <c r="Z3166" s="3"/>
      <c r="AA3166" s="3" t="s">
        <v>41</v>
      </c>
    </row>
    <row r="3167" spans="1:27" x14ac:dyDescent="0.2">
      <c r="A3167" s="5">
        <v>6088</v>
      </c>
      <c r="B3167">
        <v>45218</v>
      </c>
      <c r="C3167" s="3"/>
      <c r="D3167" s="3" t="s">
        <v>5404</v>
      </c>
      <c r="E3167" s="3" t="s">
        <v>147</v>
      </c>
      <c r="F3167" s="3" t="s">
        <v>148</v>
      </c>
      <c r="G3167" s="3" t="s">
        <v>83</v>
      </c>
      <c r="H3167" s="3" t="s">
        <v>32</v>
      </c>
      <c r="I3167" s="3" t="s">
        <v>83</v>
      </c>
      <c r="J3167" s="3" t="s">
        <v>48</v>
      </c>
      <c r="K3167" s="3" t="s">
        <v>237</v>
      </c>
      <c r="L3167" s="3" t="s">
        <v>83</v>
      </c>
      <c r="M3167" t="b">
        <v>1</v>
      </c>
      <c r="N3167" s="3" t="s">
        <v>139</v>
      </c>
      <c r="O3167" s="3" t="s">
        <v>148</v>
      </c>
      <c r="P3167" s="3" t="s">
        <v>148</v>
      </c>
      <c r="Q3167" s="3" t="s">
        <v>116</v>
      </c>
      <c r="R3167" s="3" t="s">
        <v>149</v>
      </c>
      <c r="S3167" s="3"/>
      <c r="T3167" s="2">
        <v>6090</v>
      </c>
      <c r="U3167" s="3" t="s">
        <v>83</v>
      </c>
      <c r="V3167" s="3"/>
      <c r="W3167" s="3" t="s">
        <v>39</v>
      </c>
      <c r="X3167" s="3" t="s">
        <v>40</v>
      </c>
      <c r="Y3167" s="3"/>
      <c r="Z3167" s="3"/>
      <c r="AA3167" s="3" t="s">
        <v>41</v>
      </c>
    </row>
    <row r="3168" spans="1:27" x14ac:dyDescent="0.2">
      <c r="A3168" s="5">
        <v>6089</v>
      </c>
      <c r="B3168">
        <v>45222</v>
      </c>
      <c r="C3168" s="3"/>
      <c r="D3168" s="3" t="s">
        <v>5405</v>
      </c>
      <c r="E3168" s="3" t="s">
        <v>147</v>
      </c>
      <c r="F3168" s="3" t="s">
        <v>148</v>
      </c>
      <c r="G3168" s="3" t="s">
        <v>83</v>
      </c>
      <c r="H3168" s="3" t="s">
        <v>32</v>
      </c>
      <c r="I3168" s="3" t="s">
        <v>83</v>
      </c>
      <c r="J3168" s="3" t="s">
        <v>48</v>
      </c>
      <c r="K3168" s="3" t="s">
        <v>237</v>
      </c>
      <c r="L3168" s="3" t="s">
        <v>83</v>
      </c>
      <c r="M3168" t="b">
        <v>1</v>
      </c>
      <c r="N3168" s="3" t="s">
        <v>139</v>
      </c>
      <c r="O3168" s="3" t="s">
        <v>148</v>
      </c>
      <c r="P3168" s="3" t="s">
        <v>148</v>
      </c>
      <c r="Q3168" s="3" t="s">
        <v>116</v>
      </c>
      <c r="R3168" s="3" t="s">
        <v>149</v>
      </c>
      <c r="S3168" s="3"/>
      <c r="T3168" s="2">
        <v>6090</v>
      </c>
      <c r="U3168" s="3" t="s">
        <v>83</v>
      </c>
      <c r="V3168" s="3"/>
      <c r="W3168" s="3" t="s">
        <v>39</v>
      </c>
      <c r="X3168" s="3" t="s">
        <v>40</v>
      </c>
      <c r="Y3168" s="3"/>
      <c r="Z3168" s="3"/>
      <c r="AA3168" s="3" t="s">
        <v>41</v>
      </c>
    </row>
    <row r="3169" spans="1:27" x14ac:dyDescent="0.2">
      <c r="A3169" s="5">
        <v>6090</v>
      </c>
      <c r="B3169">
        <v>45225</v>
      </c>
      <c r="C3169" s="3"/>
      <c r="D3169" s="3" t="s">
        <v>5406</v>
      </c>
      <c r="E3169" s="3" t="s">
        <v>147</v>
      </c>
      <c r="F3169" s="3" t="s">
        <v>148</v>
      </c>
      <c r="G3169" s="3" t="s">
        <v>83</v>
      </c>
      <c r="H3169" s="3" t="s">
        <v>32</v>
      </c>
      <c r="I3169" s="3" t="s">
        <v>83</v>
      </c>
      <c r="J3169" s="3" t="s">
        <v>48</v>
      </c>
      <c r="K3169" s="3" t="s">
        <v>237</v>
      </c>
      <c r="L3169" s="3" t="s">
        <v>83</v>
      </c>
      <c r="M3169" t="b">
        <v>1</v>
      </c>
      <c r="N3169" s="3" t="s">
        <v>139</v>
      </c>
      <c r="O3169" s="3" t="s">
        <v>148</v>
      </c>
      <c r="P3169" s="3" t="s">
        <v>148</v>
      </c>
      <c r="Q3169" s="3" t="s">
        <v>116</v>
      </c>
      <c r="R3169" s="3" t="s">
        <v>149</v>
      </c>
      <c r="S3169" s="3"/>
      <c r="T3169" s="2">
        <v>6091</v>
      </c>
      <c r="U3169" s="3" t="s">
        <v>83</v>
      </c>
      <c r="V3169" s="3"/>
      <c r="W3169" s="3" t="s">
        <v>39</v>
      </c>
      <c r="X3169" s="3" t="s">
        <v>40</v>
      </c>
      <c r="Y3169" s="3"/>
      <c r="Z3169" s="3"/>
      <c r="AA3169" s="3" t="s">
        <v>41</v>
      </c>
    </row>
    <row r="3170" spans="1:27" x14ac:dyDescent="0.2">
      <c r="A3170" s="5">
        <v>6091</v>
      </c>
      <c r="B3170">
        <v>45228</v>
      </c>
      <c r="C3170" s="3" t="s">
        <v>5407</v>
      </c>
      <c r="D3170" s="3" t="s">
        <v>5408</v>
      </c>
      <c r="E3170" s="3" t="s">
        <v>119</v>
      </c>
      <c r="F3170" s="3" t="s">
        <v>120</v>
      </c>
      <c r="G3170" s="3" t="s">
        <v>113</v>
      </c>
      <c r="H3170" s="3" t="s">
        <v>32</v>
      </c>
      <c r="I3170" s="3" t="s">
        <v>113</v>
      </c>
      <c r="J3170" s="3" t="s">
        <v>48</v>
      </c>
      <c r="K3170" s="3" t="s">
        <v>114</v>
      </c>
      <c r="L3170" s="3" t="s">
        <v>115</v>
      </c>
      <c r="M3170" t="b">
        <v>0</v>
      </c>
      <c r="N3170" s="3" t="s">
        <v>73</v>
      </c>
      <c r="O3170" s="3" t="s">
        <v>120</v>
      </c>
      <c r="P3170" s="3" t="s">
        <v>120</v>
      </c>
      <c r="Q3170" s="3" t="s">
        <v>36</v>
      </c>
      <c r="R3170" s="3" t="s">
        <v>74</v>
      </c>
      <c r="S3170" s="3"/>
      <c r="T3170" s="2">
        <v>3000</v>
      </c>
      <c r="U3170" s="3" t="s">
        <v>115</v>
      </c>
      <c r="V3170" s="3"/>
      <c r="W3170" s="3" t="s">
        <v>39</v>
      </c>
      <c r="X3170" s="3" t="s">
        <v>40</v>
      </c>
      <c r="Y3170" s="3"/>
      <c r="Z3170" s="3">
        <v>5009</v>
      </c>
      <c r="AA3170" s="3" t="s">
        <v>546</v>
      </c>
    </row>
    <row r="3171" spans="1:27" x14ac:dyDescent="0.2">
      <c r="A3171" s="5">
        <v>6092</v>
      </c>
      <c r="B3171">
        <v>45229</v>
      </c>
      <c r="C3171" s="3" t="s">
        <v>5409</v>
      </c>
      <c r="D3171" s="3" t="s">
        <v>5410</v>
      </c>
      <c r="E3171" s="3" t="s">
        <v>119</v>
      </c>
      <c r="F3171" s="3" t="s">
        <v>120</v>
      </c>
      <c r="G3171" s="3" t="s">
        <v>113</v>
      </c>
      <c r="H3171" s="3" t="s">
        <v>32</v>
      </c>
      <c r="I3171" s="3" t="s">
        <v>113</v>
      </c>
      <c r="J3171" s="3" t="s">
        <v>48</v>
      </c>
      <c r="K3171" s="3" t="s">
        <v>114</v>
      </c>
      <c r="L3171" s="3" t="s">
        <v>115</v>
      </c>
      <c r="M3171" t="b">
        <v>0</v>
      </c>
      <c r="N3171" s="3" t="s">
        <v>73</v>
      </c>
      <c r="O3171" s="3" t="s">
        <v>120</v>
      </c>
      <c r="P3171" s="3" t="s">
        <v>120</v>
      </c>
      <c r="Q3171" s="3" t="s">
        <v>36</v>
      </c>
      <c r="R3171" s="3" t="s">
        <v>74</v>
      </c>
      <c r="S3171" s="3"/>
      <c r="T3171" s="2">
        <v>3000</v>
      </c>
      <c r="U3171" s="3" t="s">
        <v>115</v>
      </c>
      <c r="V3171" s="3"/>
      <c r="W3171" s="3" t="s">
        <v>39</v>
      </c>
      <c r="X3171" s="3" t="s">
        <v>40</v>
      </c>
      <c r="Y3171" s="3"/>
      <c r="Z3171" s="3">
        <v>6234</v>
      </c>
      <c r="AA3171" s="3" t="s">
        <v>546</v>
      </c>
    </row>
    <row r="3172" spans="1:27" x14ac:dyDescent="0.2">
      <c r="A3172" s="5">
        <v>6093</v>
      </c>
      <c r="B3172">
        <v>45237</v>
      </c>
      <c r="C3172" s="3"/>
      <c r="D3172" s="3" t="s">
        <v>5411</v>
      </c>
      <c r="E3172" s="3" t="s">
        <v>346</v>
      </c>
      <c r="F3172" s="3" t="s">
        <v>5412</v>
      </c>
      <c r="G3172" s="3" t="s">
        <v>31</v>
      </c>
      <c r="H3172" s="3" t="s">
        <v>32</v>
      </c>
      <c r="I3172" s="3" t="s">
        <v>31</v>
      </c>
      <c r="J3172" s="3" t="s">
        <v>31</v>
      </c>
      <c r="K3172" s="3" t="s">
        <v>34</v>
      </c>
      <c r="L3172" s="3" t="s">
        <v>31</v>
      </c>
      <c r="M3172" t="b">
        <v>0</v>
      </c>
      <c r="N3172" s="3" t="s">
        <v>73</v>
      </c>
      <c r="O3172" s="3" t="s">
        <v>5412</v>
      </c>
      <c r="P3172" s="3" t="s">
        <v>5412</v>
      </c>
      <c r="Q3172" s="3" t="s">
        <v>116</v>
      </c>
      <c r="R3172" s="3" t="s">
        <v>149</v>
      </c>
      <c r="S3172" s="3"/>
      <c r="T3172" s="2">
        <v>2072</v>
      </c>
      <c r="U3172" s="3" t="s">
        <v>31</v>
      </c>
      <c r="V3172" s="3"/>
      <c r="W3172" s="3" t="s">
        <v>39</v>
      </c>
      <c r="X3172" s="3" t="s">
        <v>40</v>
      </c>
      <c r="Y3172" s="3"/>
      <c r="Z3172" s="3">
        <v>5486</v>
      </c>
      <c r="AA3172" s="3" t="s">
        <v>1182</v>
      </c>
    </row>
    <row r="3173" spans="1:27" x14ac:dyDescent="0.2">
      <c r="A3173" s="5">
        <v>6094</v>
      </c>
      <c r="C3173" s="3"/>
      <c r="D3173" s="3" t="s">
        <v>5413</v>
      </c>
      <c r="E3173" s="3" t="s">
        <v>240</v>
      </c>
      <c r="F3173" s="3" t="s">
        <v>241</v>
      </c>
      <c r="G3173" s="3" t="s">
        <v>242</v>
      </c>
      <c r="H3173" s="3" t="s">
        <v>32</v>
      </c>
      <c r="I3173" s="3" t="s">
        <v>242</v>
      </c>
      <c r="J3173" s="3" t="s">
        <v>48</v>
      </c>
      <c r="K3173" s="3" t="s">
        <v>243</v>
      </c>
      <c r="L3173" s="3" t="s">
        <v>244</v>
      </c>
      <c r="M3173" t="b">
        <v>1</v>
      </c>
      <c r="N3173" s="3" t="s">
        <v>139</v>
      </c>
      <c r="O3173" s="3" t="s">
        <v>241</v>
      </c>
      <c r="P3173" s="3" t="s">
        <v>241</v>
      </c>
      <c r="Q3173" s="3" t="s">
        <v>36</v>
      </c>
      <c r="R3173" s="3" t="s">
        <v>54</v>
      </c>
      <c r="S3173" s="3"/>
      <c r="T3173" s="2">
        <v>8016</v>
      </c>
      <c r="U3173" s="3" t="s">
        <v>244</v>
      </c>
      <c r="V3173" s="3"/>
      <c r="W3173" s="3" t="s">
        <v>39</v>
      </c>
      <c r="X3173" s="3" t="s">
        <v>40</v>
      </c>
      <c r="Y3173" s="3"/>
      <c r="Z3173" s="3">
        <v>5368</v>
      </c>
      <c r="AA3173" s="3" t="s">
        <v>316</v>
      </c>
    </row>
    <row r="3174" spans="1:27" x14ac:dyDescent="0.2">
      <c r="A3174" s="5">
        <v>6095</v>
      </c>
      <c r="B3174">
        <v>45261</v>
      </c>
      <c r="C3174" s="3"/>
      <c r="D3174" s="3" t="s">
        <v>5414</v>
      </c>
      <c r="E3174" s="3" t="s">
        <v>78</v>
      </c>
      <c r="F3174" s="3" t="s">
        <v>2943</v>
      </c>
      <c r="G3174" s="3" t="s">
        <v>224</v>
      </c>
      <c r="H3174" s="3" t="s">
        <v>32</v>
      </c>
      <c r="I3174" s="3" t="s">
        <v>224</v>
      </c>
      <c r="J3174" s="3" t="s">
        <v>48</v>
      </c>
      <c r="K3174" s="3" t="s">
        <v>225</v>
      </c>
      <c r="L3174" s="3" t="s">
        <v>95</v>
      </c>
      <c r="M3174" t="b">
        <v>0</v>
      </c>
      <c r="N3174" s="3" t="s">
        <v>84</v>
      </c>
      <c r="O3174" s="3" t="s">
        <v>2943</v>
      </c>
      <c r="P3174" s="3" t="s">
        <v>2943</v>
      </c>
      <c r="Q3174" s="3" t="s">
        <v>116</v>
      </c>
      <c r="R3174" s="3" t="s">
        <v>116</v>
      </c>
      <c r="S3174" s="3"/>
      <c r="T3174" s="2">
        <v>4001</v>
      </c>
      <c r="U3174" s="3" t="s">
        <v>95</v>
      </c>
      <c r="V3174" s="3"/>
      <c r="W3174" s="3" t="s">
        <v>39</v>
      </c>
      <c r="X3174" s="3" t="s">
        <v>40</v>
      </c>
      <c r="Y3174" s="3"/>
      <c r="Z3174" s="3"/>
      <c r="AA3174" s="3" t="s">
        <v>316</v>
      </c>
    </row>
    <row r="3175" spans="1:27" x14ac:dyDescent="0.2">
      <c r="A3175" s="5">
        <v>6096</v>
      </c>
      <c r="B3175">
        <v>45260</v>
      </c>
      <c r="C3175" s="3" t="s">
        <v>5415</v>
      </c>
      <c r="D3175" s="3" t="s">
        <v>5416</v>
      </c>
      <c r="E3175" s="3" t="s">
        <v>57</v>
      </c>
      <c r="F3175" s="3" t="s">
        <v>58</v>
      </c>
      <c r="G3175" s="3" t="s">
        <v>57</v>
      </c>
      <c r="H3175" s="3" t="s">
        <v>60</v>
      </c>
      <c r="I3175" s="3" t="s">
        <v>57</v>
      </c>
      <c r="J3175" s="3" t="s">
        <v>31</v>
      </c>
      <c r="K3175" s="3" t="s">
        <v>34</v>
      </c>
      <c r="L3175" s="3" t="s">
        <v>31</v>
      </c>
      <c r="M3175" t="b">
        <v>0</v>
      </c>
      <c r="N3175" s="3" t="s">
        <v>35</v>
      </c>
      <c r="O3175" s="3" t="s">
        <v>58</v>
      </c>
      <c r="P3175" s="3" t="s">
        <v>61</v>
      </c>
      <c r="Q3175" s="3" t="s">
        <v>62</v>
      </c>
      <c r="R3175" s="3" t="s">
        <v>63</v>
      </c>
      <c r="S3175" s="3" t="s">
        <v>2772</v>
      </c>
      <c r="T3175" s="2">
        <v>2072</v>
      </c>
      <c r="U3175" s="3" t="s">
        <v>31</v>
      </c>
      <c r="V3175" s="3" t="s">
        <v>1941</v>
      </c>
      <c r="W3175" s="3" t="s">
        <v>39</v>
      </c>
      <c r="X3175" s="3" t="s">
        <v>40</v>
      </c>
      <c r="Y3175" s="3" t="s">
        <v>2455</v>
      </c>
      <c r="Z3175" s="3"/>
      <c r="AA3175" s="3" t="s">
        <v>1712</v>
      </c>
    </row>
    <row r="3176" spans="1:27" x14ac:dyDescent="0.2">
      <c r="A3176" s="5">
        <v>6097</v>
      </c>
      <c r="B3176">
        <v>43456</v>
      </c>
      <c r="C3176" s="3"/>
      <c r="D3176" s="3" t="s">
        <v>5417</v>
      </c>
      <c r="E3176" s="3" t="s">
        <v>119</v>
      </c>
      <c r="F3176" s="3" t="s">
        <v>120</v>
      </c>
      <c r="G3176" s="3" t="s">
        <v>137</v>
      </c>
      <c r="H3176" s="3" t="s">
        <v>256</v>
      </c>
      <c r="I3176" s="3" t="s">
        <v>137</v>
      </c>
      <c r="J3176" s="3" t="s">
        <v>48</v>
      </c>
      <c r="K3176" s="3" t="s">
        <v>138</v>
      </c>
      <c r="L3176" s="3" t="s">
        <v>83</v>
      </c>
      <c r="M3176" t="b">
        <v>1</v>
      </c>
      <c r="N3176" s="3" t="s">
        <v>73</v>
      </c>
      <c r="O3176" s="3" t="s">
        <v>120</v>
      </c>
      <c r="P3176" s="3" t="s">
        <v>120</v>
      </c>
      <c r="Q3176" s="3" t="s">
        <v>36</v>
      </c>
      <c r="R3176" s="3" t="s">
        <v>74</v>
      </c>
      <c r="S3176" s="3"/>
      <c r="T3176" s="2">
        <v>6022</v>
      </c>
      <c r="U3176" s="3" t="s">
        <v>83</v>
      </c>
      <c r="V3176" s="3"/>
      <c r="W3176" s="3" t="s">
        <v>39</v>
      </c>
      <c r="X3176" s="3" t="s">
        <v>40</v>
      </c>
      <c r="Y3176" s="3"/>
      <c r="Z3176" s="3"/>
      <c r="AA3176" s="3" t="s">
        <v>316</v>
      </c>
    </row>
    <row r="3177" spans="1:27" x14ac:dyDescent="0.2">
      <c r="A3177" s="5">
        <v>6098</v>
      </c>
      <c r="B3177">
        <v>43562</v>
      </c>
      <c r="C3177" s="3"/>
      <c r="D3177" s="3" t="s">
        <v>5418</v>
      </c>
      <c r="E3177" s="3" t="s">
        <v>119</v>
      </c>
      <c r="F3177" s="3" t="s">
        <v>120</v>
      </c>
      <c r="G3177" s="3" t="s">
        <v>137</v>
      </c>
      <c r="H3177" s="3" t="s">
        <v>256</v>
      </c>
      <c r="I3177" s="3" t="s">
        <v>137</v>
      </c>
      <c r="J3177" s="3" t="s">
        <v>48</v>
      </c>
      <c r="K3177" s="3" t="s">
        <v>138</v>
      </c>
      <c r="L3177" s="3" t="s">
        <v>83</v>
      </c>
      <c r="M3177" t="b">
        <v>0</v>
      </c>
      <c r="N3177" s="3" t="s">
        <v>73</v>
      </c>
      <c r="O3177" s="3" t="s">
        <v>120</v>
      </c>
      <c r="P3177" s="3" t="s">
        <v>120</v>
      </c>
      <c r="Q3177" s="3" t="s">
        <v>36</v>
      </c>
      <c r="R3177" s="3" t="s">
        <v>74</v>
      </c>
      <c r="S3177" s="3"/>
      <c r="T3177" s="2">
        <v>6022</v>
      </c>
      <c r="U3177" s="3" t="s">
        <v>83</v>
      </c>
      <c r="V3177" s="3"/>
      <c r="W3177" s="3" t="s">
        <v>39</v>
      </c>
      <c r="X3177" s="3" t="s">
        <v>40</v>
      </c>
      <c r="Y3177" s="3"/>
      <c r="Z3177" s="3"/>
      <c r="AA3177" s="3" t="s">
        <v>41</v>
      </c>
    </row>
    <row r="3178" spans="1:27" x14ac:dyDescent="0.2">
      <c r="A3178" s="5">
        <v>6099</v>
      </c>
      <c r="B3178">
        <v>45152</v>
      </c>
      <c r="C3178" s="3"/>
      <c r="D3178" s="3" t="s">
        <v>5419</v>
      </c>
      <c r="E3178" s="3" t="s">
        <v>119</v>
      </c>
      <c r="F3178" s="3" t="s">
        <v>120</v>
      </c>
      <c r="G3178" s="3" t="s">
        <v>137</v>
      </c>
      <c r="H3178" s="3" t="s">
        <v>256</v>
      </c>
      <c r="I3178" s="3" t="s">
        <v>137</v>
      </c>
      <c r="J3178" s="3" t="s">
        <v>48</v>
      </c>
      <c r="K3178" s="3" t="s">
        <v>138</v>
      </c>
      <c r="L3178" s="3" t="s">
        <v>83</v>
      </c>
      <c r="M3178" t="b">
        <v>0</v>
      </c>
      <c r="N3178" s="3" t="s">
        <v>73</v>
      </c>
      <c r="O3178" s="3" t="s">
        <v>120</v>
      </c>
      <c r="P3178" s="3" t="s">
        <v>120</v>
      </c>
      <c r="Q3178" s="3" t="s">
        <v>36</v>
      </c>
      <c r="R3178" s="3" t="s">
        <v>74</v>
      </c>
      <c r="S3178" s="3"/>
      <c r="T3178" s="2">
        <v>6022</v>
      </c>
      <c r="U3178" s="3" t="s">
        <v>83</v>
      </c>
      <c r="V3178" s="3"/>
      <c r="W3178" s="3" t="s">
        <v>39</v>
      </c>
      <c r="X3178" s="3" t="s">
        <v>40</v>
      </c>
      <c r="Y3178" s="3"/>
      <c r="Z3178" s="3"/>
      <c r="AA3178" s="3" t="s">
        <v>41</v>
      </c>
    </row>
    <row r="3179" spans="1:27" x14ac:dyDescent="0.2">
      <c r="A3179" s="5">
        <v>6100</v>
      </c>
      <c r="B3179">
        <v>45344</v>
      </c>
      <c r="C3179" s="3"/>
      <c r="D3179" s="3" t="s">
        <v>5420</v>
      </c>
      <c r="E3179" s="3" t="s">
        <v>119</v>
      </c>
      <c r="F3179" s="3" t="s">
        <v>120</v>
      </c>
      <c r="G3179" s="3" t="s">
        <v>113</v>
      </c>
      <c r="H3179" s="3" t="s">
        <v>256</v>
      </c>
      <c r="I3179" s="3" t="s">
        <v>113</v>
      </c>
      <c r="J3179" s="3" t="s">
        <v>48</v>
      </c>
      <c r="K3179" s="3" t="s">
        <v>114</v>
      </c>
      <c r="L3179" s="3" t="s">
        <v>115</v>
      </c>
      <c r="M3179" t="b">
        <v>0</v>
      </c>
      <c r="N3179" s="3" t="s">
        <v>73</v>
      </c>
      <c r="O3179" s="3" t="s">
        <v>120</v>
      </c>
      <c r="P3179" s="3" t="s">
        <v>120</v>
      </c>
      <c r="Q3179" s="3" t="s">
        <v>36</v>
      </c>
      <c r="R3179" s="3" t="s">
        <v>74</v>
      </c>
      <c r="S3179" s="3"/>
      <c r="T3179" s="2"/>
      <c r="U3179" s="3" t="s">
        <v>115</v>
      </c>
      <c r="V3179" s="3"/>
      <c r="W3179" s="3" t="s">
        <v>39</v>
      </c>
      <c r="X3179" s="3" t="s">
        <v>40</v>
      </c>
      <c r="Y3179" s="3"/>
      <c r="Z3179" s="3"/>
      <c r="AA3179" s="3" t="s">
        <v>986</v>
      </c>
    </row>
    <row r="3180" spans="1:27" x14ac:dyDescent="0.2">
      <c r="A3180" s="5">
        <v>6101</v>
      </c>
      <c r="C3180" s="3"/>
      <c r="D3180" s="3" t="s">
        <v>5421</v>
      </c>
      <c r="E3180" s="3" t="s">
        <v>1158</v>
      </c>
      <c r="F3180" s="3" t="s">
        <v>1159</v>
      </c>
      <c r="G3180" s="3" t="s">
        <v>586</v>
      </c>
      <c r="H3180" s="3" t="s">
        <v>32</v>
      </c>
      <c r="I3180" s="3" t="s">
        <v>586</v>
      </c>
      <c r="J3180" s="3" t="s">
        <v>48</v>
      </c>
      <c r="K3180" s="3" t="s">
        <v>587</v>
      </c>
      <c r="L3180" s="3" t="s">
        <v>83</v>
      </c>
      <c r="M3180" t="b">
        <v>0</v>
      </c>
      <c r="N3180" s="3" t="s">
        <v>139</v>
      </c>
      <c r="O3180" s="3" t="s">
        <v>1159</v>
      </c>
      <c r="P3180" s="3" t="s">
        <v>1159</v>
      </c>
      <c r="Q3180" s="3" t="s">
        <v>36</v>
      </c>
      <c r="R3180" s="3" t="s">
        <v>74</v>
      </c>
      <c r="S3180" s="3"/>
      <c r="T3180" s="2"/>
      <c r="U3180" s="3" t="s">
        <v>83</v>
      </c>
      <c r="V3180" s="3"/>
      <c r="W3180" s="3" t="s">
        <v>39</v>
      </c>
      <c r="X3180" s="3" t="s">
        <v>40</v>
      </c>
      <c r="Y3180" s="3"/>
      <c r="Z3180" s="3">
        <v>6259</v>
      </c>
      <c r="AA3180" s="3" t="s">
        <v>2835</v>
      </c>
    </row>
    <row r="3181" spans="1:27" x14ac:dyDescent="0.2">
      <c r="A3181" s="5">
        <v>6102</v>
      </c>
      <c r="B3181">
        <v>45300</v>
      </c>
      <c r="C3181" s="3" t="s">
        <v>5422</v>
      </c>
      <c r="D3181" s="3" t="s">
        <v>5423</v>
      </c>
      <c r="E3181" s="3" t="s">
        <v>1775</v>
      </c>
      <c r="F3181" s="3" t="s">
        <v>4031</v>
      </c>
      <c r="G3181" s="3" t="s">
        <v>1765</v>
      </c>
      <c r="H3181" s="3" t="s">
        <v>1764</v>
      </c>
      <c r="I3181" s="3" t="s">
        <v>1765</v>
      </c>
      <c r="J3181" s="3" t="s">
        <v>31</v>
      </c>
      <c r="K3181" s="3" t="s">
        <v>1766</v>
      </c>
      <c r="L3181" s="3" t="s">
        <v>31</v>
      </c>
      <c r="M3181" t="b">
        <v>0</v>
      </c>
      <c r="N3181" s="3" t="s">
        <v>35</v>
      </c>
      <c r="O3181" s="3" t="s">
        <v>4031</v>
      </c>
      <c r="P3181" s="3" t="s">
        <v>4032</v>
      </c>
      <c r="Q3181" s="3" t="s">
        <v>4033</v>
      </c>
      <c r="R3181" s="3" t="s">
        <v>4033</v>
      </c>
      <c r="S3181" s="3"/>
      <c r="T3181" s="2">
        <v>2072</v>
      </c>
      <c r="U3181" s="3" t="s">
        <v>1769</v>
      </c>
      <c r="V3181" s="3" t="s">
        <v>2706</v>
      </c>
      <c r="W3181" s="3" t="s">
        <v>39</v>
      </c>
      <c r="X3181" s="3" t="s">
        <v>40</v>
      </c>
      <c r="Y3181" s="3" t="s">
        <v>2707</v>
      </c>
      <c r="Z3181" s="3"/>
      <c r="AA3181" s="3" t="s">
        <v>1784</v>
      </c>
    </row>
    <row r="3182" spans="1:27" x14ac:dyDescent="0.2">
      <c r="A3182" s="5">
        <v>6103</v>
      </c>
      <c r="B3182">
        <v>45348</v>
      </c>
      <c r="C3182" s="3" t="s">
        <v>5424</v>
      </c>
      <c r="D3182" s="3" t="s">
        <v>5425</v>
      </c>
      <c r="E3182" s="3" t="s">
        <v>1775</v>
      </c>
      <c r="F3182" s="3" t="s">
        <v>4031</v>
      </c>
      <c r="G3182" s="3" t="s">
        <v>1765</v>
      </c>
      <c r="H3182" s="3" t="s">
        <v>1764</v>
      </c>
      <c r="I3182" s="3" t="s">
        <v>1765</v>
      </c>
      <c r="J3182" s="3" t="s">
        <v>31</v>
      </c>
      <c r="K3182" s="3" t="s">
        <v>1766</v>
      </c>
      <c r="L3182" s="3" t="s">
        <v>31</v>
      </c>
      <c r="M3182" t="b">
        <v>0</v>
      </c>
      <c r="N3182" s="3" t="s">
        <v>35</v>
      </c>
      <c r="O3182" s="3" t="s">
        <v>4031</v>
      </c>
      <c r="P3182" s="3" t="s">
        <v>4032</v>
      </c>
      <c r="Q3182" s="3" t="s">
        <v>4033</v>
      </c>
      <c r="R3182" s="3" t="s">
        <v>4033</v>
      </c>
      <c r="S3182" s="3"/>
      <c r="T3182" s="2">
        <v>2072</v>
      </c>
      <c r="U3182" s="3" t="s">
        <v>1769</v>
      </c>
      <c r="V3182" s="3" t="s">
        <v>2706</v>
      </c>
      <c r="W3182" s="3" t="s">
        <v>39</v>
      </c>
      <c r="X3182" s="3" t="s">
        <v>40</v>
      </c>
      <c r="Y3182" s="3" t="s">
        <v>2707</v>
      </c>
      <c r="Z3182" s="3"/>
      <c r="AA3182" s="3" t="s">
        <v>1784</v>
      </c>
    </row>
    <row r="3183" spans="1:27" x14ac:dyDescent="0.2">
      <c r="A3183" s="5">
        <v>6104</v>
      </c>
      <c r="C3183" s="3"/>
      <c r="D3183" s="3" t="s">
        <v>5426</v>
      </c>
      <c r="E3183" s="3" t="s">
        <v>1804</v>
      </c>
      <c r="F3183" s="3" t="s">
        <v>1804</v>
      </c>
      <c r="G3183" s="3" t="s">
        <v>1804</v>
      </c>
      <c r="H3183" s="3" t="s">
        <v>1806</v>
      </c>
      <c r="I3183" s="3" t="s">
        <v>1804</v>
      </c>
      <c r="J3183" s="3" t="s">
        <v>31</v>
      </c>
      <c r="K3183" s="3" t="s">
        <v>1807</v>
      </c>
      <c r="L3183" s="3" t="s">
        <v>31</v>
      </c>
      <c r="M3183" t="b">
        <v>1</v>
      </c>
      <c r="N3183" s="3" t="s">
        <v>35</v>
      </c>
      <c r="O3183" s="3" t="s">
        <v>1804</v>
      </c>
      <c r="P3183" s="3" t="s">
        <v>1804</v>
      </c>
      <c r="Q3183" s="3" t="s">
        <v>1767</v>
      </c>
      <c r="R3183" s="3" t="s">
        <v>1808</v>
      </c>
      <c r="S3183" s="3"/>
      <c r="T3183" s="2">
        <v>2072</v>
      </c>
      <c r="U3183" s="3" t="s">
        <v>1769</v>
      </c>
      <c r="V3183" s="3" t="s">
        <v>1815</v>
      </c>
      <c r="W3183" s="3" t="s">
        <v>39</v>
      </c>
      <c r="X3183" s="3" t="s">
        <v>40</v>
      </c>
      <c r="Y3183" s="3" t="s">
        <v>2707</v>
      </c>
      <c r="Z3183" s="3"/>
      <c r="AA3183" s="3" t="s">
        <v>41</v>
      </c>
    </row>
    <row r="3184" spans="1:27" x14ac:dyDescent="0.2">
      <c r="A3184" s="5">
        <v>6106</v>
      </c>
      <c r="B3184">
        <v>45301</v>
      </c>
      <c r="C3184" s="3" t="s">
        <v>5427</v>
      </c>
      <c r="D3184" s="3" t="s">
        <v>5428</v>
      </c>
      <c r="E3184" s="3" t="s">
        <v>1775</v>
      </c>
      <c r="F3184" s="3" t="s">
        <v>4902</v>
      </c>
      <c r="G3184" s="3" t="s">
        <v>1765</v>
      </c>
      <c r="H3184" s="3" t="s">
        <v>1764</v>
      </c>
      <c r="I3184" s="3" t="s">
        <v>1765</v>
      </c>
      <c r="J3184" s="3" t="s">
        <v>31</v>
      </c>
      <c r="K3184" s="3" t="s">
        <v>1766</v>
      </c>
      <c r="L3184" s="3" t="s">
        <v>31</v>
      </c>
      <c r="M3184" t="b">
        <v>0</v>
      </c>
      <c r="N3184" s="3" t="s">
        <v>35</v>
      </c>
      <c r="O3184" s="3" t="s">
        <v>4902</v>
      </c>
      <c r="P3184" s="3" t="s">
        <v>4903</v>
      </c>
      <c r="Q3184" s="3" t="s">
        <v>4902</v>
      </c>
      <c r="R3184" s="3" t="s">
        <v>4902</v>
      </c>
      <c r="S3184" s="3" t="s">
        <v>5288</v>
      </c>
      <c r="T3184" s="2">
        <v>2072</v>
      </c>
      <c r="U3184" s="3" t="s">
        <v>1769</v>
      </c>
      <c r="V3184" s="3" t="s">
        <v>2706</v>
      </c>
      <c r="W3184" s="3" t="s">
        <v>39</v>
      </c>
      <c r="X3184" s="3" t="s">
        <v>40</v>
      </c>
      <c r="Y3184" s="3" t="s">
        <v>2707</v>
      </c>
      <c r="Z3184" s="3"/>
      <c r="AA3184" s="3" t="s">
        <v>1784</v>
      </c>
    </row>
    <row r="3185" spans="1:27" x14ac:dyDescent="0.2">
      <c r="A3185" s="5">
        <v>6107</v>
      </c>
      <c r="B3185">
        <v>45385</v>
      </c>
      <c r="C3185" s="3" t="s">
        <v>5429</v>
      </c>
      <c r="D3185" s="3" t="s">
        <v>5430</v>
      </c>
      <c r="E3185" s="3" t="s">
        <v>1775</v>
      </c>
      <c r="F3185" s="3" t="s">
        <v>4031</v>
      </c>
      <c r="G3185" s="3" t="s">
        <v>1793</v>
      </c>
      <c r="H3185" s="3" t="s">
        <v>1764</v>
      </c>
      <c r="I3185" s="3" t="s">
        <v>1793</v>
      </c>
      <c r="J3185" s="3" t="s">
        <v>31</v>
      </c>
      <c r="K3185" s="3" t="s">
        <v>1766</v>
      </c>
      <c r="L3185" s="3" t="s">
        <v>31</v>
      </c>
      <c r="M3185" t="b">
        <v>0</v>
      </c>
      <c r="N3185" s="3" t="s">
        <v>35</v>
      </c>
      <c r="O3185" s="3" t="s">
        <v>4031</v>
      </c>
      <c r="P3185" s="3" t="s">
        <v>4032</v>
      </c>
      <c r="Q3185" s="3" t="s">
        <v>4033</v>
      </c>
      <c r="R3185" s="3" t="s">
        <v>4033</v>
      </c>
      <c r="S3185" s="3"/>
      <c r="T3185" s="2">
        <v>2072</v>
      </c>
      <c r="U3185" s="3" t="s">
        <v>1769</v>
      </c>
      <c r="V3185" s="3" t="s">
        <v>2706</v>
      </c>
      <c r="W3185" s="3" t="s">
        <v>39</v>
      </c>
      <c r="X3185" s="3" t="s">
        <v>40</v>
      </c>
      <c r="Y3185" s="3" t="s">
        <v>2707</v>
      </c>
      <c r="Z3185" s="3"/>
      <c r="AA3185" s="3" t="s">
        <v>1784</v>
      </c>
    </row>
    <row r="3186" spans="1:27" x14ac:dyDescent="0.2">
      <c r="A3186" s="5">
        <v>6108</v>
      </c>
      <c r="C3186" s="3"/>
      <c r="D3186" s="3" t="s">
        <v>5431</v>
      </c>
      <c r="E3186" s="3" t="s">
        <v>1158</v>
      </c>
      <c r="F3186" s="3" t="s">
        <v>1159</v>
      </c>
      <c r="G3186" s="3" t="s">
        <v>158</v>
      </c>
      <c r="H3186" s="3" t="s">
        <v>32</v>
      </c>
      <c r="I3186" s="3" t="s">
        <v>158</v>
      </c>
      <c r="J3186" s="3" t="s">
        <v>48</v>
      </c>
      <c r="K3186" s="3" t="s">
        <v>159</v>
      </c>
      <c r="L3186" s="3" t="s">
        <v>83</v>
      </c>
      <c r="M3186" t="b">
        <v>0</v>
      </c>
      <c r="N3186" s="3" t="s">
        <v>139</v>
      </c>
      <c r="O3186" s="3" t="s">
        <v>1159</v>
      </c>
      <c r="P3186" s="3" t="s">
        <v>1159</v>
      </c>
      <c r="Q3186" s="3" t="s">
        <v>36</v>
      </c>
      <c r="R3186" s="3" t="s">
        <v>74</v>
      </c>
      <c r="S3186" s="3"/>
      <c r="T3186" s="2"/>
      <c r="U3186" s="3" t="s">
        <v>83</v>
      </c>
      <c r="V3186" s="3"/>
      <c r="W3186" s="3" t="s">
        <v>39</v>
      </c>
      <c r="X3186" s="3" t="s">
        <v>40</v>
      </c>
      <c r="Y3186" s="3" t="s">
        <v>1942</v>
      </c>
      <c r="Z3186" s="3">
        <v>5536</v>
      </c>
      <c r="AA3186" s="3" t="s">
        <v>2835</v>
      </c>
    </row>
    <row r="3187" spans="1:27" x14ac:dyDescent="0.2">
      <c r="A3187" s="5">
        <v>6109</v>
      </c>
      <c r="B3187">
        <v>45313</v>
      </c>
      <c r="C3187" s="3"/>
      <c r="D3187" s="3" t="s">
        <v>5432</v>
      </c>
      <c r="E3187" s="3" t="s">
        <v>119</v>
      </c>
      <c r="F3187" s="3" t="s">
        <v>120</v>
      </c>
      <c r="G3187" s="3" t="s">
        <v>113</v>
      </c>
      <c r="H3187" s="3" t="s">
        <v>256</v>
      </c>
      <c r="I3187" s="3" t="s">
        <v>113</v>
      </c>
      <c r="J3187" s="3" t="s">
        <v>48</v>
      </c>
      <c r="K3187" s="3" t="s">
        <v>114</v>
      </c>
      <c r="L3187" s="3" t="s">
        <v>115</v>
      </c>
      <c r="M3187" t="b">
        <v>0</v>
      </c>
      <c r="N3187" s="3" t="s">
        <v>73</v>
      </c>
      <c r="O3187" s="3" t="s">
        <v>120</v>
      </c>
      <c r="P3187" s="3" t="s">
        <v>120</v>
      </c>
      <c r="Q3187" s="3" t="s">
        <v>36</v>
      </c>
      <c r="R3187" s="3" t="s">
        <v>74</v>
      </c>
      <c r="S3187" s="3"/>
      <c r="T3187" s="2"/>
      <c r="U3187" s="3" t="s">
        <v>115</v>
      </c>
      <c r="V3187" s="3"/>
      <c r="W3187" s="3" t="s">
        <v>39</v>
      </c>
      <c r="X3187" s="3" t="s">
        <v>40</v>
      </c>
      <c r="Y3187" s="3"/>
      <c r="Z3187" s="3"/>
      <c r="AA3187" s="3" t="s">
        <v>546</v>
      </c>
    </row>
    <row r="3188" spans="1:27" x14ac:dyDescent="0.2">
      <c r="A3188" s="5">
        <v>6110</v>
      </c>
      <c r="B3188">
        <v>45302</v>
      </c>
      <c r="C3188" s="3"/>
      <c r="D3188" s="3" t="s">
        <v>5433</v>
      </c>
      <c r="E3188" s="3" t="s">
        <v>78</v>
      </c>
      <c r="F3188" s="3" t="s">
        <v>2943</v>
      </c>
      <c r="G3188" s="3" t="s">
        <v>224</v>
      </c>
      <c r="H3188" s="3" t="s">
        <v>32</v>
      </c>
      <c r="I3188" s="3" t="s">
        <v>224</v>
      </c>
      <c r="J3188" s="3" t="s">
        <v>48</v>
      </c>
      <c r="K3188" s="3" t="s">
        <v>225</v>
      </c>
      <c r="L3188" s="3" t="s">
        <v>95</v>
      </c>
      <c r="M3188" t="b">
        <v>0</v>
      </c>
      <c r="N3188" s="3" t="s">
        <v>84</v>
      </c>
      <c r="O3188" s="3" t="s">
        <v>2943</v>
      </c>
      <c r="P3188" s="3" t="s">
        <v>2943</v>
      </c>
      <c r="Q3188" s="3" t="s">
        <v>116</v>
      </c>
      <c r="R3188" s="3" t="s">
        <v>116</v>
      </c>
      <c r="S3188" s="3"/>
      <c r="T3188" s="2">
        <v>4001</v>
      </c>
      <c r="U3188" s="3" t="s">
        <v>95</v>
      </c>
      <c r="V3188" s="3"/>
      <c r="W3188" s="3" t="s">
        <v>39</v>
      </c>
      <c r="X3188" s="3" t="s">
        <v>40</v>
      </c>
      <c r="Y3188" s="3"/>
      <c r="Z3188" s="3">
        <v>6211</v>
      </c>
      <c r="AA3188" s="3" t="s">
        <v>3521</v>
      </c>
    </row>
    <row r="3189" spans="1:27" x14ac:dyDescent="0.2">
      <c r="A3189" s="5">
        <v>6111</v>
      </c>
      <c r="B3189">
        <v>45309</v>
      </c>
      <c r="C3189" s="3" t="s">
        <v>5434</v>
      </c>
      <c r="D3189" s="3" t="s">
        <v>5435</v>
      </c>
      <c r="E3189" s="3" t="s">
        <v>66</v>
      </c>
      <c r="F3189" s="3" t="s">
        <v>67</v>
      </c>
      <c r="G3189" s="3" t="s">
        <v>100</v>
      </c>
      <c r="H3189" s="3" t="s">
        <v>32</v>
      </c>
      <c r="I3189" s="3" t="s">
        <v>100</v>
      </c>
      <c r="J3189" s="3" t="s">
        <v>48</v>
      </c>
      <c r="K3189" s="3" t="s">
        <v>101</v>
      </c>
      <c r="L3189" s="3" t="s">
        <v>95</v>
      </c>
      <c r="M3189" t="b">
        <v>0</v>
      </c>
      <c r="N3189" s="3" t="s">
        <v>35</v>
      </c>
      <c r="O3189" s="3" t="s">
        <v>67</v>
      </c>
      <c r="P3189" s="3" t="s">
        <v>67</v>
      </c>
      <c r="Q3189" s="3" t="s">
        <v>68</v>
      </c>
      <c r="R3189" s="3" t="s">
        <v>69</v>
      </c>
      <c r="S3189" s="3" t="s">
        <v>3431</v>
      </c>
      <c r="T3189" s="2">
        <v>4024</v>
      </c>
      <c r="U3189" s="3" t="s">
        <v>95</v>
      </c>
      <c r="V3189" s="3"/>
      <c r="W3189" s="3" t="s">
        <v>39</v>
      </c>
      <c r="X3189" s="3" t="s">
        <v>40</v>
      </c>
      <c r="Y3189" s="3"/>
      <c r="Z3189" s="3">
        <v>6251</v>
      </c>
      <c r="AA3189" s="3" t="s">
        <v>316</v>
      </c>
    </row>
    <row r="3190" spans="1:27" x14ac:dyDescent="0.2">
      <c r="A3190" s="5">
        <v>6112</v>
      </c>
      <c r="B3190">
        <v>45312</v>
      </c>
      <c r="C3190" s="3" t="s">
        <v>5436</v>
      </c>
      <c r="D3190" s="3" t="s">
        <v>5437</v>
      </c>
      <c r="E3190" s="3" t="s">
        <v>91</v>
      </c>
      <c r="F3190" s="3" t="s">
        <v>92</v>
      </c>
      <c r="G3190" s="3" t="s">
        <v>274</v>
      </c>
      <c r="H3190" s="3" t="s">
        <v>32</v>
      </c>
      <c r="I3190" s="3" t="s">
        <v>274</v>
      </c>
      <c r="J3190" s="3" t="s">
        <v>81</v>
      </c>
      <c r="K3190" s="3" t="s">
        <v>275</v>
      </c>
      <c r="L3190" s="3" t="s">
        <v>95</v>
      </c>
      <c r="M3190" t="b">
        <v>0</v>
      </c>
      <c r="N3190" s="3" t="s">
        <v>84</v>
      </c>
      <c r="O3190" s="3" t="s">
        <v>92</v>
      </c>
      <c r="P3190" s="3" t="s">
        <v>92</v>
      </c>
      <c r="Q3190" s="3" t="s">
        <v>36</v>
      </c>
      <c r="R3190" s="3" t="s">
        <v>74</v>
      </c>
      <c r="S3190" s="3"/>
      <c r="T3190" s="2">
        <v>4128</v>
      </c>
      <c r="U3190" s="3" t="s">
        <v>95</v>
      </c>
      <c r="V3190" s="3"/>
      <c r="W3190" s="3" t="s">
        <v>39</v>
      </c>
      <c r="X3190" s="3" t="s">
        <v>40</v>
      </c>
      <c r="Y3190" s="3"/>
      <c r="Z3190" s="3">
        <v>6336</v>
      </c>
      <c r="AA3190" s="3" t="s">
        <v>3521</v>
      </c>
    </row>
    <row r="3191" spans="1:27" x14ac:dyDescent="0.2">
      <c r="A3191" s="5">
        <v>6113</v>
      </c>
      <c r="C3191" s="3"/>
      <c r="D3191" s="3" t="s">
        <v>5438</v>
      </c>
      <c r="E3191" s="3" t="s">
        <v>2832</v>
      </c>
      <c r="F3191" s="3" t="s">
        <v>3529</v>
      </c>
      <c r="G3191" s="3" t="s">
        <v>224</v>
      </c>
      <c r="H3191" s="3" t="s">
        <v>32</v>
      </c>
      <c r="I3191" s="3" t="s">
        <v>224</v>
      </c>
      <c r="J3191" s="3" t="s">
        <v>48</v>
      </c>
      <c r="K3191" s="3" t="s">
        <v>225</v>
      </c>
      <c r="L3191" s="3" t="s">
        <v>95</v>
      </c>
      <c r="M3191" t="b">
        <v>0</v>
      </c>
      <c r="N3191" s="3" t="s">
        <v>35</v>
      </c>
      <c r="O3191" s="3" t="s">
        <v>3529</v>
      </c>
      <c r="P3191" s="3" t="s">
        <v>2834</v>
      </c>
      <c r="Q3191" s="3" t="s">
        <v>36</v>
      </c>
      <c r="R3191" s="3" t="s">
        <v>37</v>
      </c>
      <c r="S3191" s="3"/>
      <c r="T3191" s="2">
        <v>4001</v>
      </c>
      <c r="U3191" s="3" t="s">
        <v>95</v>
      </c>
      <c r="V3191" s="3"/>
      <c r="W3191" s="3" t="s">
        <v>39</v>
      </c>
      <c r="X3191" s="3" t="s">
        <v>40</v>
      </c>
      <c r="Y3191" s="3"/>
      <c r="Z3191" s="3">
        <v>6191</v>
      </c>
      <c r="AA3191" s="3" t="s">
        <v>316</v>
      </c>
    </row>
    <row r="3192" spans="1:27" x14ac:dyDescent="0.2">
      <c r="A3192" s="5">
        <v>6114</v>
      </c>
      <c r="B3192">
        <v>45329</v>
      </c>
      <c r="C3192" s="3"/>
      <c r="D3192" s="3" t="s">
        <v>5439</v>
      </c>
      <c r="E3192" s="3" t="s">
        <v>29</v>
      </c>
      <c r="F3192" s="3" t="s">
        <v>538</v>
      </c>
      <c r="G3192" s="3" t="s">
        <v>31</v>
      </c>
      <c r="H3192" s="3" t="s">
        <v>32</v>
      </c>
      <c r="I3192" s="3" t="s">
        <v>31</v>
      </c>
      <c r="J3192" s="3" t="s">
        <v>31</v>
      </c>
      <c r="K3192" s="3" t="s">
        <v>34</v>
      </c>
      <c r="L3192" s="3" t="s">
        <v>31</v>
      </c>
      <c r="M3192" t="b">
        <v>0</v>
      </c>
      <c r="N3192" s="3" t="s">
        <v>35</v>
      </c>
      <c r="O3192" s="3" t="s">
        <v>538</v>
      </c>
      <c r="P3192" s="3" t="s">
        <v>538</v>
      </c>
      <c r="Q3192" s="3" t="s">
        <v>36</v>
      </c>
      <c r="R3192" s="3" t="s">
        <v>539</v>
      </c>
      <c r="S3192" s="3"/>
      <c r="T3192" s="2">
        <v>2072</v>
      </c>
      <c r="U3192" s="3" t="s">
        <v>31</v>
      </c>
      <c r="V3192" s="3" t="s">
        <v>1710</v>
      </c>
      <c r="W3192" s="3" t="s">
        <v>39</v>
      </c>
      <c r="X3192" s="3" t="s">
        <v>40</v>
      </c>
      <c r="Y3192" s="3"/>
      <c r="Z3192" s="3">
        <v>6144</v>
      </c>
      <c r="AA3192" s="3" t="s">
        <v>1712</v>
      </c>
    </row>
    <row r="3193" spans="1:27" x14ac:dyDescent="0.2">
      <c r="A3193" s="5">
        <v>6115</v>
      </c>
      <c r="B3193">
        <v>45349</v>
      </c>
      <c r="C3193" s="3" t="s">
        <v>5440</v>
      </c>
      <c r="D3193" s="3" t="s">
        <v>3929</v>
      </c>
      <c r="E3193" s="3" t="s">
        <v>119</v>
      </c>
      <c r="F3193" s="3" t="s">
        <v>120</v>
      </c>
      <c r="G3193" s="3" t="s">
        <v>113</v>
      </c>
      <c r="H3193" s="3" t="s">
        <v>32</v>
      </c>
      <c r="I3193" s="3" t="s">
        <v>113</v>
      </c>
      <c r="J3193" s="3" t="s">
        <v>48</v>
      </c>
      <c r="K3193" s="3" t="s">
        <v>114</v>
      </c>
      <c r="L3193" s="3" t="s">
        <v>115</v>
      </c>
      <c r="M3193" t="b">
        <v>0</v>
      </c>
      <c r="N3193" s="3" t="s">
        <v>73</v>
      </c>
      <c r="O3193" s="3" t="s">
        <v>120</v>
      </c>
      <c r="P3193" s="3" t="s">
        <v>120</v>
      </c>
      <c r="Q3193" s="3" t="s">
        <v>36</v>
      </c>
      <c r="R3193" s="3" t="s">
        <v>74</v>
      </c>
      <c r="S3193" s="3"/>
      <c r="T3193" s="2">
        <v>3000</v>
      </c>
      <c r="U3193" s="3" t="s">
        <v>115</v>
      </c>
      <c r="V3193" s="3"/>
      <c r="W3193" s="3" t="s">
        <v>39</v>
      </c>
      <c r="X3193" s="3" t="s">
        <v>40</v>
      </c>
      <c r="Y3193" s="3"/>
      <c r="Z3193" s="3">
        <v>4476</v>
      </c>
      <c r="AA3193" s="3" t="s">
        <v>546</v>
      </c>
    </row>
    <row r="3194" spans="1:27" x14ac:dyDescent="0.2">
      <c r="A3194" s="5">
        <v>6116</v>
      </c>
      <c r="B3194">
        <v>45350</v>
      </c>
      <c r="C3194" s="3" t="s">
        <v>5441</v>
      </c>
      <c r="D3194" s="3" t="s">
        <v>5442</v>
      </c>
      <c r="E3194" s="3" t="s">
        <v>119</v>
      </c>
      <c r="F3194" s="3" t="s">
        <v>120</v>
      </c>
      <c r="G3194" s="3" t="s">
        <v>113</v>
      </c>
      <c r="H3194" s="3" t="s">
        <v>32</v>
      </c>
      <c r="I3194" s="3" t="s">
        <v>113</v>
      </c>
      <c r="J3194" s="3" t="s">
        <v>48</v>
      </c>
      <c r="K3194" s="3" t="s">
        <v>114</v>
      </c>
      <c r="L3194" s="3" t="s">
        <v>115</v>
      </c>
      <c r="M3194" t="b">
        <v>0</v>
      </c>
      <c r="N3194" s="3" t="s">
        <v>73</v>
      </c>
      <c r="O3194" s="3" t="s">
        <v>120</v>
      </c>
      <c r="P3194" s="3" t="s">
        <v>120</v>
      </c>
      <c r="Q3194" s="3" t="s">
        <v>36</v>
      </c>
      <c r="R3194" s="3" t="s">
        <v>74</v>
      </c>
      <c r="S3194" s="3"/>
      <c r="T3194" s="2">
        <v>3000</v>
      </c>
      <c r="U3194" s="3" t="s">
        <v>115</v>
      </c>
      <c r="V3194" s="3"/>
      <c r="W3194" s="3" t="s">
        <v>39</v>
      </c>
      <c r="X3194" s="3" t="s">
        <v>40</v>
      </c>
      <c r="Y3194" s="3"/>
      <c r="Z3194" s="3">
        <v>4479</v>
      </c>
      <c r="AA3194" s="3" t="s">
        <v>546</v>
      </c>
    </row>
    <row r="3195" spans="1:27" x14ac:dyDescent="0.2">
      <c r="A3195" s="5">
        <v>6117</v>
      </c>
      <c r="B3195">
        <v>41372</v>
      </c>
      <c r="C3195" s="3" t="s">
        <v>5443</v>
      </c>
      <c r="D3195" s="3" t="s">
        <v>5444</v>
      </c>
      <c r="E3195" s="3" t="s">
        <v>941</v>
      </c>
      <c r="F3195" s="3" t="s">
        <v>2551</v>
      </c>
      <c r="G3195" s="3" t="s">
        <v>113</v>
      </c>
      <c r="H3195" s="3" t="s">
        <v>256</v>
      </c>
      <c r="I3195" s="3" t="s">
        <v>113</v>
      </c>
      <c r="J3195" s="3" t="s">
        <v>48</v>
      </c>
      <c r="K3195" s="3" t="s">
        <v>114</v>
      </c>
      <c r="L3195" s="3" t="s">
        <v>115</v>
      </c>
      <c r="M3195" t="b">
        <v>0</v>
      </c>
      <c r="N3195" s="3" t="s">
        <v>73</v>
      </c>
      <c r="O3195" s="3" t="s">
        <v>2551</v>
      </c>
      <c r="P3195" s="3" t="s">
        <v>2551</v>
      </c>
      <c r="Q3195" s="3" t="s">
        <v>36</v>
      </c>
      <c r="R3195" s="3" t="s">
        <v>74</v>
      </c>
      <c r="S3195" s="3" t="s">
        <v>348</v>
      </c>
      <c r="T3195" s="2">
        <v>3003</v>
      </c>
      <c r="U3195" s="3" t="s">
        <v>115</v>
      </c>
      <c r="V3195" s="3"/>
      <c r="W3195" s="3" t="s">
        <v>39</v>
      </c>
      <c r="X3195" s="3" t="s">
        <v>40</v>
      </c>
      <c r="Y3195" s="3"/>
      <c r="Z3195" s="3"/>
      <c r="AA3195" s="3" t="s">
        <v>986</v>
      </c>
    </row>
    <row r="3196" spans="1:27" x14ac:dyDescent="0.2">
      <c r="A3196" s="5">
        <v>6118</v>
      </c>
      <c r="B3196">
        <v>42715</v>
      </c>
      <c r="C3196" s="3"/>
      <c r="D3196" s="3" t="s">
        <v>5445</v>
      </c>
      <c r="E3196" s="3" t="s">
        <v>941</v>
      </c>
      <c r="F3196" s="3" t="s">
        <v>2551</v>
      </c>
      <c r="G3196" s="3" t="s">
        <v>113</v>
      </c>
      <c r="H3196" s="3" t="s">
        <v>256</v>
      </c>
      <c r="I3196" s="3" t="s">
        <v>113</v>
      </c>
      <c r="J3196" s="3" t="s">
        <v>48</v>
      </c>
      <c r="K3196" s="3" t="s">
        <v>114</v>
      </c>
      <c r="L3196" s="3" t="s">
        <v>115</v>
      </c>
      <c r="M3196" t="b">
        <v>0</v>
      </c>
      <c r="N3196" s="3" t="s">
        <v>73</v>
      </c>
      <c r="O3196" s="3" t="s">
        <v>2551</v>
      </c>
      <c r="P3196" s="3" t="s">
        <v>2551</v>
      </c>
      <c r="Q3196" s="3" t="s">
        <v>36</v>
      </c>
      <c r="R3196" s="3" t="s">
        <v>74</v>
      </c>
      <c r="S3196" s="3" t="s">
        <v>348</v>
      </c>
      <c r="T3196" s="2">
        <v>3003</v>
      </c>
      <c r="U3196" s="3" t="s">
        <v>115</v>
      </c>
      <c r="V3196" s="3"/>
      <c r="W3196" s="3" t="s">
        <v>39</v>
      </c>
      <c r="X3196" s="3" t="s">
        <v>40</v>
      </c>
      <c r="Y3196" s="3"/>
      <c r="Z3196" s="3"/>
      <c r="AA3196" s="3" t="s">
        <v>986</v>
      </c>
    </row>
    <row r="3197" spans="1:27" x14ac:dyDescent="0.2">
      <c r="A3197" s="5">
        <v>6119</v>
      </c>
      <c r="B3197">
        <v>44162</v>
      </c>
      <c r="C3197" s="3"/>
      <c r="D3197" s="3" t="s">
        <v>5446</v>
      </c>
      <c r="E3197" s="3" t="s">
        <v>119</v>
      </c>
      <c r="F3197" s="3" t="s">
        <v>120</v>
      </c>
      <c r="G3197" s="3" t="s">
        <v>113</v>
      </c>
      <c r="H3197" s="3" t="s">
        <v>256</v>
      </c>
      <c r="I3197" s="3" t="s">
        <v>113</v>
      </c>
      <c r="J3197" s="3" t="s">
        <v>48</v>
      </c>
      <c r="K3197" s="3" t="s">
        <v>114</v>
      </c>
      <c r="L3197" s="3" t="s">
        <v>115</v>
      </c>
      <c r="M3197" t="b">
        <v>0</v>
      </c>
      <c r="N3197" s="3" t="s">
        <v>73</v>
      </c>
      <c r="O3197" s="3" t="s">
        <v>120</v>
      </c>
      <c r="P3197" s="3" t="s">
        <v>120</v>
      </c>
      <c r="Q3197" s="3" t="s">
        <v>36</v>
      </c>
      <c r="R3197" s="3" t="s">
        <v>74</v>
      </c>
      <c r="S3197" s="3"/>
      <c r="T3197" s="2">
        <v>3003</v>
      </c>
      <c r="U3197" s="3" t="s">
        <v>115</v>
      </c>
      <c r="V3197" s="3"/>
      <c r="W3197" s="3" t="s">
        <v>39</v>
      </c>
      <c r="X3197" s="3" t="s">
        <v>40</v>
      </c>
      <c r="Y3197" s="3"/>
      <c r="Z3197" s="3"/>
      <c r="AA3197" s="3" t="s">
        <v>986</v>
      </c>
    </row>
    <row r="3198" spans="1:27" x14ac:dyDescent="0.2">
      <c r="A3198" s="5">
        <v>6120</v>
      </c>
      <c r="B3198">
        <v>45067</v>
      </c>
      <c r="C3198" s="3"/>
      <c r="D3198" s="3" t="s">
        <v>5447</v>
      </c>
      <c r="E3198" s="3" t="s">
        <v>941</v>
      </c>
      <c r="F3198" s="3" t="s">
        <v>2551</v>
      </c>
      <c r="G3198" s="3" t="s">
        <v>113</v>
      </c>
      <c r="H3198" s="3" t="s">
        <v>256</v>
      </c>
      <c r="I3198" s="3" t="s">
        <v>113</v>
      </c>
      <c r="J3198" s="3" t="s">
        <v>48</v>
      </c>
      <c r="K3198" s="3" t="s">
        <v>114</v>
      </c>
      <c r="L3198" s="3" t="s">
        <v>115</v>
      </c>
      <c r="M3198" t="b">
        <v>0</v>
      </c>
      <c r="N3198" s="3" t="s">
        <v>73</v>
      </c>
      <c r="O3198" s="3" t="s">
        <v>2551</v>
      </c>
      <c r="P3198" s="3" t="s">
        <v>2551</v>
      </c>
      <c r="Q3198" s="3" t="s">
        <v>36</v>
      </c>
      <c r="R3198" s="3" t="s">
        <v>74</v>
      </c>
      <c r="S3198" s="3"/>
      <c r="T3198" s="2">
        <v>3003</v>
      </c>
      <c r="U3198" s="3" t="s">
        <v>115</v>
      </c>
      <c r="V3198" s="3"/>
      <c r="W3198" s="3" t="s">
        <v>39</v>
      </c>
      <c r="X3198" s="3" t="s">
        <v>40</v>
      </c>
      <c r="Y3198" s="3"/>
      <c r="Z3198" s="3"/>
      <c r="AA3198" s="3" t="s">
        <v>986</v>
      </c>
    </row>
    <row r="3199" spans="1:27" x14ac:dyDescent="0.2">
      <c r="A3199" s="5">
        <v>6121</v>
      </c>
      <c r="B3199">
        <v>44776</v>
      </c>
      <c r="C3199" s="3"/>
      <c r="D3199" s="3" t="s">
        <v>5448</v>
      </c>
      <c r="E3199" s="3" t="s">
        <v>941</v>
      </c>
      <c r="F3199" s="3" t="s">
        <v>2551</v>
      </c>
      <c r="G3199" s="3" t="s">
        <v>113</v>
      </c>
      <c r="H3199" s="3" t="s">
        <v>256</v>
      </c>
      <c r="I3199" s="3" t="s">
        <v>113</v>
      </c>
      <c r="J3199" s="3" t="s">
        <v>48</v>
      </c>
      <c r="K3199" s="3" t="s">
        <v>114</v>
      </c>
      <c r="L3199" s="3" t="s">
        <v>115</v>
      </c>
      <c r="M3199" t="b">
        <v>0</v>
      </c>
      <c r="N3199" s="3" t="s">
        <v>73</v>
      </c>
      <c r="O3199" s="3" t="s">
        <v>2551</v>
      </c>
      <c r="P3199" s="3" t="s">
        <v>2551</v>
      </c>
      <c r="Q3199" s="3" t="s">
        <v>36</v>
      </c>
      <c r="R3199" s="3" t="s">
        <v>74</v>
      </c>
      <c r="S3199" s="3"/>
      <c r="T3199" s="2">
        <v>3003</v>
      </c>
      <c r="U3199" s="3" t="s">
        <v>115</v>
      </c>
      <c r="V3199" s="3"/>
      <c r="W3199" s="3" t="s">
        <v>39</v>
      </c>
      <c r="X3199" s="3" t="s">
        <v>40</v>
      </c>
      <c r="Y3199" s="3"/>
      <c r="Z3199" s="3"/>
      <c r="AA3199" s="3" t="s">
        <v>986</v>
      </c>
    </row>
    <row r="3200" spans="1:27" x14ac:dyDescent="0.2">
      <c r="A3200" s="5">
        <v>6122</v>
      </c>
      <c r="B3200">
        <v>42512</v>
      </c>
      <c r="C3200" s="3"/>
      <c r="D3200" s="3" t="s">
        <v>5449</v>
      </c>
      <c r="E3200" s="3" t="s">
        <v>941</v>
      </c>
      <c r="F3200" s="3" t="s">
        <v>2551</v>
      </c>
      <c r="G3200" s="3" t="s">
        <v>113</v>
      </c>
      <c r="H3200" s="3" t="s">
        <v>256</v>
      </c>
      <c r="I3200" s="3" t="s">
        <v>113</v>
      </c>
      <c r="J3200" s="3" t="s">
        <v>48</v>
      </c>
      <c r="K3200" s="3" t="s">
        <v>114</v>
      </c>
      <c r="L3200" s="3" t="s">
        <v>115</v>
      </c>
      <c r="M3200" t="b">
        <v>0</v>
      </c>
      <c r="N3200" s="3" t="s">
        <v>73</v>
      </c>
      <c r="O3200" s="3" t="s">
        <v>2551</v>
      </c>
      <c r="P3200" s="3" t="s">
        <v>2551</v>
      </c>
      <c r="Q3200" s="3" t="s">
        <v>36</v>
      </c>
      <c r="R3200" s="3" t="s">
        <v>74</v>
      </c>
      <c r="S3200" s="3"/>
      <c r="T3200" s="2">
        <v>3003</v>
      </c>
      <c r="U3200" s="3" t="s">
        <v>115</v>
      </c>
      <c r="V3200" s="3"/>
      <c r="W3200" s="3" t="s">
        <v>39</v>
      </c>
      <c r="X3200" s="3" t="s">
        <v>40</v>
      </c>
      <c r="Y3200" s="3"/>
      <c r="Z3200" s="3"/>
      <c r="AA3200" s="3" t="s">
        <v>986</v>
      </c>
    </row>
    <row r="3201" spans="1:27" x14ac:dyDescent="0.2">
      <c r="A3201" s="5">
        <v>6123</v>
      </c>
      <c r="B3201">
        <v>43525</v>
      </c>
      <c r="C3201" s="3"/>
      <c r="D3201" s="3" t="s">
        <v>5450</v>
      </c>
      <c r="E3201" s="3" t="s">
        <v>941</v>
      </c>
      <c r="F3201" s="3" t="s">
        <v>2551</v>
      </c>
      <c r="G3201" s="3" t="s">
        <v>113</v>
      </c>
      <c r="H3201" s="3" t="s">
        <v>256</v>
      </c>
      <c r="I3201" s="3" t="s">
        <v>113</v>
      </c>
      <c r="J3201" s="3" t="s">
        <v>48</v>
      </c>
      <c r="K3201" s="3" t="s">
        <v>114</v>
      </c>
      <c r="L3201" s="3" t="s">
        <v>115</v>
      </c>
      <c r="M3201" t="b">
        <v>0</v>
      </c>
      <c r="N3201" s="3" t="s">
        <v>73</v>
      </c>
      <c r="O3201" s="3" t="s">
        <v>2551</v>
      </c>
      <c r="P3201" s="3" t="s">
        <v>2551</v>
      </c>
      <c r="Q3201" s="3" t="s">
        <v>36</v>
      </c>
      <c r="R3201" s="3" t="s">
        <v>74</v>
      </c>
      <c r="S3201" s="3"/>
      <c r="T3201" s="2">
        <v>3003</v>
      </c>
      <c r="U3201" s="3" t="s">
        <v>115</v>
      </c>
      <c r="V3201" s="3"/>
      <c r="W3201" s="3" t="s">
        <v>39</v>
      </c>
      <c r="X3201" s="3" t="s">
        <v>40</v>
      </c>
      <c r="Y3201" s="3"/>
      <c r="Z3201" s="3"/>
      <c r="AA3201" s="3" t="s">
        <v>986</v>
      </c>
    </row>
    <row r="3202" spans="1:27" x14ac:dyDescent="0.2">
      <c r="A3202" s="5">
        <v>6124</v>
      </c>
      <c r="B3202">
        <v>44518</v>
      </c>
      <c r="C3202" s="3"/>
      <c r="D3202" s="3" t="s">
        <v>5451</v>
      </c>
      <c r="E3202" s="3" t="s">
        <v>941</v>
      </c>
      <c r="F3202" s="3" t="s">
        <v>2551</v>
      </c>
      <c r="G3202" s="3" t="s">
        <v>113</v>
      </c>
      <c r="H3202" s="3" t="s">
        <v>256</v>
      </c>
      <c r="I3202" s="3" t="s">
        <v>113</v>
      </c>
      <c r="J3202" s="3" t="s">
        <v>48</v>
      </c>
      <c r="K3202" s="3" t="s">
        <v>114</v>
      </c>
      <c r="L3202" s="3" t="s">
        <v>115</v>
      </c>
      <c r="M3202" t="b">
        <v>0</v>
      </c>
      <c r="N3202" s="3" t="s">
        <v>73</v>
      </c>
      <c r="O3202" s="3" t="s">
        <v>2551</v>
      </c>
      <c r="P3202" s="3" t="s">
        <v>2551</v>
      </c>
      <c r="Q3202" s="3" t="s">
        <v>36</v>
      </c>
      <c r="R3202" s="3" t="s">
        <v>74</v>
      </c>
      <c r="S3202" s="3"/>
      <c r="T3202" s="2">
        <v>3003</v>
      </c>
      <c r="U3202" s="3" t="s">
        <v>115</v>
      </c>
      <c r="V3202" s="3"/>
      <c r="W3202" s="3" t="s">
        <v>39</v>
      </c>
      <c r="X3202" s="3" t="s">
        <v>40</v>
      </c>
      <c r="Y3202" s="3"/>
      <c r="Z3202" s="3"/>
      <c r="AA3202" s="3" t="s">
        <v>986</v>
      </c>
    </row>
    <row r="3203" spans="1:27" x14ac:dyDescent="0.2">
      <c r="A3203" s="5">
        <v>6125</v>
      </c>
      <c r="B3203">
        <v>49233</v>
      </c>
      <c r="C3203" s="3"/>
      <c r="D3203" s="3" t="s">
        <v>5452</v>
      </c>
      <c r="E3203" s="3" t="s">
        <v>119</v>
      </c>
      <c r="F3203" s="3" t="s">
        <v>120</v>
      </c>
      <c r="G3203" s="3" t="s">
        <v>113</v>
      </c>
      <c r="H3203" s="3" t="s">
        <v>256</v>
      </c>
      <c r="I3203" s="3" t="s">
        <v>113</v>
      </c>
      <c r="J3203" s="3" t="s">
        <v>48</v>
      </c>
      <c r="K3203" s="3" t="s">
        <v>114</v>
      </c>
      <c r="L3203" s="3" t="s">
        <v>115</v>
      </c>
      <c r="M3203" t="b">
        <v>0</v>
      </c>
      <c r="N3203" s="3" t="s">
        <v>73</v>
      </c>
      <c r="O3203" s="3" t="s">
        <v>120</v>
      </c>
      <c r="P3203" s="3" t="s">
        <v>120</v>
      </c>
      <c r="Q3203" s="3" t="s">
        <v>36</v>
      </c>
      <c r="R3203" s="3" t="s">
        <v>74</v>
      </c>
      <c r="S3203" s="3"/>
      <c r="T3203" s="2">
        <v>3003</v>
      </c>
      <c r="U3203" s="3" t="s">
        <v>115</v>
      </c>
      <c r="V3203" s="3"/>
      <c r="W3203" s="3" t="s">
        <v>39</v>
      </c>
      <c r="X3203" s="3" t="s">
        <v>40</v>
      </c>
      <c r="Y3203" s="3"/>
      <c r="Z3203" s="3"/>
      <c r="AA3203" s="3" t="s">
        <v>316</v>
      </c>
    </row>
    <row r="3204" spans="1:27" x14ac:dyDescent="0.2">
      <c r="A3204" s="5">
        <v>6126</v>
      </c>
      <c r="B3204">
        <v>44292</v>
      </c>
      <c r="C3204" s="3"/>
      <c r="D3204" s="3" t="s">
        <v>5453</v>
      </c>
      <c r="E3204" s="3" t="s">
        <v>147</v>
      </c>
      <c r="F3204" s="3" t="s">
        <v>234</v>
      </c>
      <c r="G3204" s="3" t="s">
        <v>235</v>
      </c>
      <c r="H3204" s="3" t="s">
        <v>4157</v>
      </c>
      <c r="I3204" s="3" t="s">
        <v>235</v>
      </c>
      <c r="J3204" s="3" t="s">
        <v>48</v>
      </c>
      <c r="K3204" s="3" t="s">
        <v>237</v>
      </c>
      <c r="L3204" s="3" t="s">
        <v>83</v>
      </c>
      <c r="M3204" t="b">
        <v>0</v>
      </c>
      <c r="N3204" s="3" t="s">
        <v>139</v>
      </c>
      <c r="O3204" s="3" t="s">
        <v>234</v>
      </c>
      <c r="P3204" s="3" t="s">
        <v>234</v>
      </c>
      <c r="Q3204" s="3" t="s">
        <v>116</v>
      </c>
      <c r="R3204" s="3" t="s">
        <v>116</v>
      </c>
      <c r="S3204" s="3"/>
      <c r="T3204" s="2">
        <v>6009</v>
      </c>
      <c r="U3204" s="3" t="s">
        <v>83</v>
      </c>
      <c r="V3204" s="3"/>
      <c r="W3204" s="3" t="s">
        <v>39</v>
      </c>
      <c r="X3204" s="3" t="s">
        <v>40</v>
      </c>
      <c r="Y3204" s="3"/>
      <c r="Z3204" s="3"/>
      <c r="AA3204" s="3" t="s">
        <v>41</v>
      </c>
    </row>
    <row r="3205" spans="1:27" x14ac:dyDescent="0.2">
      <c r="A3205" s="5">
        <v>6127</v>
      </c>
      <c r="C3205" s="3"/>
      <c r="D3205" s="3" t="s">
        <v>5454</v>
      </c>
      <c r="E3205" s="3" t="s">
        <v>1158</v>
      </c>
      <c r="F3205" s="3" t="s">
        <v>1159</v>
      </c>
      <c r="G3205" s="3" t="s">
        <v>235</v>
      </c>
      <c r="H3205" s="3" t="s">
        <v>32</v>
      </c>
      <c r="I3205" s="3" t="s">
        <v>235</v>
      </c>
      <c r="J3205" s="3" t="s">
        <v>48</v>
      </c>
      <c r="K3205" s="3" t="s">
        <v>237</v>
      </c>
      <c r="L3205" s="3" t="s">
        <v>83</v>
      </c>
      <c r="M3205" t="b">
        <v>0</v>
      </c>
      <c r="N3205" s="3" t="s">
        <v>139</v>
      </c>
      <c r="O3205" s="3" t="s">
        <v>1159</v>
      </c>
      <c r="P3205" s="3" t="s">
        <v>1159</v>
      </c>
      <c r="Q3205" s="3" t="s">
        <v>36</v>
      </c>
      <c r="R3205" s="3" t="s">
        <v>74</v>
      </c>
      <c r="S3205" s="3"/>
      <c r="T3205" s="2"/>
      <c r="U3205" s="3" t="s">
        <v>83</v>
      </c>
      <c r="V3205" s="3"/>
      <c r="W3205" s="3" t="s">
        <v>39</v>
      </c>
      <c r="X3205" s="3" t="s">
        <v>40</v>
      </c>
      <c r="Y3205" s="3" t="s">
        <v>1942</v>
      </c>
      <c r="Z3205" s="3">
        <v>4361</v>
      </c>
      <c r="AA3205" s="3" t="s">
        <v>546</v>
      </c>
    </row>
    <row r="3206" spans="1:27" x14ac:dyDescent="0.2">
      <c r="A3206" s="5">
        <v>6128</v>
      </c>
      <c r="B3206">
        <v>45378</v>
      </c>
      <c r="C3206" s="3"/>
      <c r="D3206" s="3" t="s">
        <v>5455</v>
      </c>
      <c r="E3206" s="3" t="s">
        <v>1158</v>
      </c>
      <c r="F3206" s="3" t="s">
        <v>1159</v>
      </c>
      <c r="G3206" s="3" t="s">
        <v>235</v>
      </c>
      <c r="H3206" s="3" t="s">
        <v>32</v>
      </c>
      <c r="I3206" s="3"/>
      <c r="J3206" s="3"/>
      <c r="K3206" s="3"/>
      <c r="L3206" s="3"/>
      <c r="M3206" t="b">
        <v>0</v>
      </c>
      <c r="N3206" s="3" t="s">
        <v>139</v>
      </c>
      <c r="O3206" s="3" t="s">
        <v>1159</v>
      </c>
      <c r="P3206" s="3" t="s">
        <v>1159</v>
      </c>
      <c r="Q3206" s="3" t="s">
        <v>36</v>
      </c>
      <c r="R3206" s="3" t="s">
        <v>74</v>
      </c>
      <c r="S3206" s="3"/>
      <c r="T3206" s="2">
        <v>6009</v>
      </c>
      <c r="U3206" s="3" t="s">
        <v>83</v>
      </c>
      <c r="V3206" s="3"/>
      <c r="W3206" s="3" t="s">
        <v>39</v>
      </c>
      <c r="X3206" s="3" t="s">
        <v>40</v>
      </c>
      <c r="Y3206" s="3"/>
      <c r="Z3206" s="3">
        <v>6643</v>
      </c>
      <c r="AA3206" s="3" t="s">
        <v>5391</v>
      </c>
    </row>
    <row r="3207" spans="1:27" x14ac:dyDescent="0.2">
      <c r="A3207" s="5">
        <v>6129</v>
      </c>
      <c r="C3207" s="3"/>
      <c r="D3207" s="3" t="s">
        <v>5456</v>
      </c>
      <c r="E3207" s="3" t="s">
        <v>1158</v>
      </c>
      <c r="F3207" s="3" t="s">
        <v>1159</v>
      </c>
      <c r="G3207" s="3" t="s">
        <v>235</v>
      </c>
      <c r="H3207" s="3" t="s">
        <v>32</v>
      </c>
      <c r="I3207" s="3"/>
      <c r="J3207" s="3"/>
      <c r="K3207" s="3"/>
      <c r="L3207" s="3"/>
      <c r="M3207" t="b">
        <v>0</v>
      </c>
      <c r="N3207" s="3" t="s">
        <v>139</v>
      </c>
      <c r="O3207" s="3" t="s">
        <v>1159</v>
      </c>
      <c r="P3207" s="3" t="s">
        <v>1159</v>
      </c>
      <c r="Q3207" s="3" t="s">
        <v>36</v>
      </c>
      <c r="R3207" s="3" t="s">
        <v>74</v>
      </c>
      <c r="S3207" s="3"/>
      <c r="T3207" s="2"/>
      <c r="U3207" s="3" t="s">
        <v>83</v>
      </c>
      <c r="V3207" s="3"/>
      <c r="W3207" s="3" t="s">
        <v>39</v>
      </c>
      <c r="X3207" s="3" t="s">
        <v>40</v>
      </c>
      <c r="Y3207" s="3" t="s">
        <v>1942</v>
      </c>
      <c r="Z3207" s="3">
        <v>4361</v>
      </c>
      <c r="AA3207" s="3" t="s">
        <v>546</v>
      </c>
    </row>
    <row r="3208" spans="1:27" x14ac:dyDescent="0.2">
      <c r="A3208" s="5">
        <v>6130</v>
      </c>
      <c r="B3208">
        <v>46122</v>
      </c>
      <c r="C3208" s="3"/>
      <c r="D3208" s="3" t="s">
        <v>5457</v>
      </c>
      <c r="E3208" s="3" t="s">
        <v>1158</v>
      </c>
      <c r="F3208" s="3" t="s">
        <v>1159</v>
      </c>
      <c r="G3208" s="3" t="s">
        <v>235</v>
      </c>
      <c r="H3208" s="3" t="s">
        <v>32</v>
      </c>
      <c r="I3208" s="3" t="s">
        <v>235</v>
      </c>
      <c r="J3208" s="3" t="s">
        <v>48</v>
      </c>
      <c r="K3208" s="3" t="s">
        <v>237</v>
      </c>
      <c r="L3208" s="3" t="s">
        <v>83</v>
      </c>
      <c r="M3208" t="b">
        <v>0</v>
      </c>
      <c r="N3208" s="3" t="s">
        <v>139</v>
      </c>
      <c r="O3208" s="3" t="s">
        <v>1159</v>
      </c>
      <c r="P3208" s="3" t="s">
        <v>1159</v>
      </c>
      <c r="Q3208" s="3" t="s">
        <v>36</v>
      </c>
      <c r="R3208" s="3" t="s">
        <v>74</v>
      </c>
      <c r="S3208" s="3"/>
      <c r="T3208" s="2"/>
      <c r="U3208" s="3" t="s">
        <v>83</v>
      </c>
      <c r="V3208" s="3"/>
      <c r="W3208" s="3" t="s">
        <v>39</v>
      </c>
      <c r="X3208" s="3" t="s">
        <v>40</v>
      </c>
      <c r="Y3208" s="3" t="s">
        <v>1942</v>
      </c>
      <c r="Z3208" s="3">
        <v>4361</v>
      </c>
      <c r="AA3208" s="3" t="s">
        <v>1182</v>
      </c>
    </row>
    <row r="3209" spans="1:27" x14ac:dyDescent="0.2">
      <c r="A3209" s="5">
        <v>6131</v>
      </c>
      <c r="C3209" s="3"/>
      <c r="D3209" s="3" t="s">
        <v>5458</v>
      </c>
      <c r="E3209" s="3" t="s">
        <v>123</v>
      </c>
      <c r="F3209" s="3" t="s">
        <v>136</v>
      </c>
      <c r="G3209" s="3" t="s">
        <v>235</v>
      </c>
      <c r="H3209" s="3" t="s">
        <v>32</v>
      </c>
      <c r="I3209" s="3" t="s">
        <v>235</v>
      </c>
      <c r="J3209" s="3" t="s">
        <v>48</v>
      </c>
      <c r="K3209" s="3" t="s">
        <v>237</v>
      </c>
      <c r="L3209" s="3" t="s">
        <v>83</v>
      </c>
      <c r="M3209" t="b">
        <v>1</v>
      </c>
      <c r="N3209" s="3" t="s">
        <v>139</v>
      </c>
      <c r="O3209" s="3" t="s">
        <v>136</v>
      </c>
      <c r="P3209" s="3" t="s">
        <v>140</v>
      </c>
      <c r="Q3209" s="3" t="s">
        <v>36</v>
      </c>
      <c r="R3209" s="3" t="s">
        <v>74</v>
      </c>
      <c r="S3209" s="3"/>
      <c r="T3209" s="2"/>
      <c r="U3209" s="3" t="s">
        <v>83</v>
      </c>
      <c r="V3209" s="3"/>
      <c r="W3209" s="3" t="s">
        <v>39</v>
      </c>
      <c r="X3209" s="3" t="s">
        <v>40</v>
      </c>
      <c r="Y3209" s="3" t="s">
        <v>1942</v>
      </c>
      <c r="Z3209" s="3">
        <v>4361</v>
      </c>
      <c r="AA3209" s="3" t="s">
        <v>546</v>
      </c>
    </row>
    <row r="3210" spans="1:27" x14ac:dyDescent="0.2">
      <c r="A3210" s="5">
        <v>6132</v>
      </c>
      <c r="C3210" s="3"/>
      <c r="D3210" s="3" t="s">
        <v>5459</v>
      </c>
      <c r="E3210" s="3" t="s">
        <v>123</v>
      </c>
      <c r="F3210" s="3" t="s">
        <v>136</v>
      </c>
      <c r="G3210" s="3" t="s">
        <v>235</v>
      </c>
      <c r="H3210" s="3" t="s">
        <v>32</v>
      </c>
      <c r="I3210" s="3" t="s">
        <v>235</v>
      </c>
      <c r="J3210" s="3" t="s">
        <v>48</v>
      </c>
      <c r="K3210" s="3" t="s">
        <v>237</v>
      </c>
      <c r="L3210" s="3" t="s">
        <v>83</v>
      </c>
      <c r="M3210" t="b">
        <v>1</v>
      </c>
      <c r="N3210" s="3" t="s">
        <v>139</v>
      </c>
      <c r="O3210" s="3" t="s">
        <v>136</v>
      </c>
      <c r="P3210" s="3" t="s">
        <v>140</v>
      </c>
      <c r="Q3210" s="3" t="s">
        <v>36</v>
      </c>
      <c r="R3210" s="3" t="s">
        <v>74</v>
      </c>
      <c r="S3210" s="3"/>
      <c r="T3210" s="2"/>
      <c r="U3210" s="3" t="s">
        <v>83</v>
      </c>
      <c r="V3210" s="3"/>
      <c r="W3210" s="3" t="s">
        <v>39</v>
      </c>
      <c r="X3210" s="3" t="s">
        <v>40</v>
      </c>
      <c r="Y3210" s="3" t="s">
        <v>1942</v>
      </c>
      <c r="Z3210" s="3">
        <v>4361</v>
      </c>
      <c r="AA3210" s="3" t="s">
        <v>546</v>
      </c>
    </row>
    <row r="3211" spans="1:27" x14ac:dyDescent="0.2">
      <c r="A3211" s="5">
        <v>6133</v>
      </c>
      <c r="C3211" s="3"/>
      <c r="D3211" s="3" t="s">
        <v>5460</v>
      </c>
      <c r="E3211" s="3" t="s">
        <v>123</v>
      </c>
      <c r="F3211" s="3" t="s">
        <v>136</v>
      </c>
      <c r="G3211" s="3" t="s">
        <v>235</v>
      </c>
      <c r="H3211" s="3" t="s">
        <v>32</v>
      </c>
      <c r="I3211" s="3" t="s">
        <v>235</v>
      </c>
      <c r="J3211" s="3" t="s">
        <v>48</v>
      </c>
      <c r="K3211" s="3" t="s">
        <v>237</v>
      </c>
      <c r="L3211" s="3" t="s">
        <v>83</v>
      </c>
      <c r="M3211" t="b">
        <v>1</v>
      </c>
      <c r="N3211" s="3" t="s">
        <v>139</v>
      </c>
      <c r="O3211" s="3" t="s">
        <v>136</v>
      </c>
      <c r="P3211" s="3" t="s">
        <v>140</v>
      </c>
      <c r="Q3211" s="3" t="s">
        <v>36</v>
      </c>
      <c r="R3211" s="3" t="s">
        <v>74</v>
      </c>
      <c r="S3211" s="3"/>
      <c r="T3211" s="2"/>
      <c r="U3211" s="3" t="s">
        <v>83</v>
      </c>
      <c r="V3211" s="3"/>
      <c r="W3211" s="3" t="s">
        <v>39</v>
      </c>
      <c r="X3211" s="3" t="s">
        <v>40</v>
      </c>
      <c r="Y3211" s="3" t="s">
        <v>1942</v>
      </c>
      <c r="Z3211" s="3">
        <v>4361</v>
      </c>
      <c r="AA3211" s="3" t="s">
        <v>546</v>
      </c>
    </row>
    <row r="3212" spans="1:27" x14ac:dyDescent="0.2">
      <c r="A3212" s="5">
        <v>6134</v>
      </c>
      <c r="C3212" s="3"/>
      <c r="D3212" s="3" t="s">
        <v>5461</v>
      </c>
      <c r="E3212" s="3" t="s">
        <v>123</v>
      </c>
      <c r="F3212" s="3" t="s">
        <v>136</v>
      </c>
      <c r="G3212" s="3" t="s">
        <v>235</v>
      </c>
      <c r="H3212" s="3" t="s">
        <v>32</v>
      </c>
      <c r="I3212" s="3" t="s">
        <v>235</v>
      </c>
      <c r="J3212" s="3" t="s">
        <v>48</v>
      </c>
      <c r="K3212" s="3" t="s">
        <v>237</v>
      </c>
      <c r="L3212" s="3" t="s">
        <v>83</v>
      </c>
      <c r="M3212" t="b">
        <v>1</v>
      </c>
      <c r="N3212" s="3" t="s">
        <v>139</v>
      </c>
      <c r="O3212" s="3" t="s">
        <v>136</v>
      </c>
      <c r="P3212" s="3" t="s">
        <v>140</v>
      </c>
      <c r="Q3212" s="3" t="s">
        <v>36</v>
      </c>
      <c r="R3212" s="3" t="s">
        <v>74</v>
      </c>
      <c r="S3212" s="3"/>
      <c r="T3212" s="2"/>
      <c r="U3212" s="3" t="s">
        <v>83</v>
      </c>
      <c r="V3212" s="3"/>
      <c r="W3212" s="3" t="s">
        <v>39</v>
      </c>
      <c r="X3212" s="3" t="s">
        <v>40</v>
      </c>
      <c r="Y3212" s="3" t="s">
        <v>1942</v>
      </c>
      <c r="Z3212" s="3"/>
      <c r="AA3212" s="3" t="s">
        <v>546</v>
      </c>
    </row>
    <row r="3213" spans="1:27" x14ac:dyDescent="0.2">
      <c r="A3213" s="5">
        <v>6135</v>
      </c>
      <c r="C3213" s="3"/>
      <c r="D3213" s="3" t="s">
        <v>5462</v>
      </c>
      <c r="E3213" s="3" t="s">
        <v>1158</v>
      </c>
      <c r="F3213" s="3" t="s">
        <v>1159</v>
      </c>
      <c r="G3213" s="3" t="s">
        <v>235</v>
      </c>
      <c r="H3213" s="3" t="s">
        <v>32</v>
      </c>
      <c r="I3213" s="3" t="s">
        <v>235</v>
      </c>
      <c r="J3213" s="3" t="s">
        <v>48</v>
      </c>
      <c r="K3213" s="3" t="s">
        <v>237</v>
      </c>
      <c r="L3213" s="3" t="s">
        <v>83</v>
      </c>
      <c r="M3213" t="b">
        <v>0</v>
      </c>
      <c r="N3213" s="3" t="s">
        <v>139</v>
      </c>
      <c r="O3213" s="3" t="s">
        <v>1159</v>
      </c>
      <c r="P3213" s="3" t="s">
        <v>1159</v>
      </c>
      <c r="Q3213" s="3" t="s">
        <v>36</v>
      </c>
      <c r="R3213" s="3" t="s">
        <v>74</v>
      </c>
      <c r="S3213" s="3"/>
      <c r="T3213" s="2"/>
      <c r="U3213" s="3" t="s">
        <v>83</v>
      </c>
      <c r="V3213" s="3"/>
      <c r="W3213" s="3" t="s">
        <v>39</v>
      </c>
      <c r="X3213" s="3" t="s">
        <v>40</v>
      </c>
      <c r="Y3213" s="3" t="s">
        <v>1942</v>
      </c>
      <c r="Z3213" s="3">
        <v>6643</v>
      </c>
      <c r="AA3213" s="3" t="s">
        <v>5391</v>
      </c>
    </row>
    <row r="3214" spans="1:27" x14ac:dyDescent="0.2">
      <c r="A3214" s="5">
        <v>6136</v>
      </c>
      <c r="C3214" s="3"/>
      <c r="D3214" s="3" t="s">
        <v>5463</v>
      </c>
      <c r="E3214" s="3" t="s">
        <v>1158</v>
      </c>
      <c r="F3214" s="3" t="s">
        <v>1159</v>
      </c>
      <c r="G3214" s="3" t="s">
        <v>235</v>
      </c>
      <c r="H3214" s="3" t="s">
        <v>32</v>
      </c>
      <c r="I3214" s="3" t="s">
        <v>235</v>
      </c>
      <c r="J3214" s="3" t="s">
        <v>48</v>
      </c>
      <c r="K3214" s="3" t="s">
        <v>237</v>
      </c>
      <c r="L3214" s="3" t="s">
        <v>83</v>
      </c>
      <c r="M3214" t="b">
        <v>1</v>
      </c>
      <c r="N3214" s="3" t="s">
        <v>139</v>
      </c>
      <c r="O3214" s="3" t="s">
        <v>1159</v>
      </c>
      <c r="P3214" s="3" t="s">
        <v>1159</v>
      </c>
      <c r="Q3214" s="3" t="s">
        <v>36</v>
      </c>
      <c r="R3214" s="3" t="s">
        <v>74</v>
      </c>
      <c r="S3214" s="3"/>
      <c r="T3214" s="2"/>
      <c r="U3214" s="3" t="s">
        <v>83</v>
      </c>
      <c r="V3214" s="3"/>
      <c r="W3214" s="3" t="s">
        <v>39</v>
      </c>
      <c r="X3214" s="3" t="s">
        <v>40</v>
      </c>
      <c r="Y3214" s="3" t="s">
        <v>1942</v>
      </c>
      <c r="Z3214" s="3">
        <v>4361</v>
      </c>
      <c r="AA3214" s="3" t="s">
        <v>316</v>
      </c>
    </row>
    <row r="3215" spans="1:27" x14ac:dyDescent="0.2">
      <c r="A3215" s="5">
        <v>6137</v>
      </c>
      <c r="C3215" s="3"/>
      <c r="D3215" s="3" t="s">
        <v>5463</v>
      </c>
      <c r="E3215" s="3" t="s">
        <v>1158</v>
      </c>
      <c r="F3215" s="3" t="s">
        <v>1159</v>
      </c>
      <c r="G3215" s="3" t="s">
        <v>235</v>
      </c>
      <c r="H3215" s="3" t="s">
        <v>32</v>
      </c>
      <c r="I3215" s="3" t="s">
        <v>235</v>
      </c>
      <c r="J3215" s="3" t="s">
        <v>48</v>
      </c>
      <c r="K3215" s="3" t="s">
        <v>237</v>
      </c>
      <c r="L3215" s="3" t="s">
        <v>83</v>
      </c>
      <c r="M3215" t="b">
        <v>0</v>
      </c>
      <c r="N3215" s="3" t="s">
        <v>139</v>
      </c>
      <c r="O3215" s="3" t="s">
        <v>1159</v>
      </c>
      <c r="P3215" s="3" t="s">
        <v>1159</v>
      </c>
      <c r="Q3215" s="3" t="s">
        <v>36</v>
      </c>
      <c r="R3215" s="3" t="s">
        <v>74</v>
      </c>
      <c r="S3215" s="3"/>
      <c r="T3215" s="2"/>
      <c r="U3215" s="3" t="s">
        <v>83</v>
      </c>
      <c r="V3215" s="3"/>
      <c r="W3215" s="3" t="s">
        <v>39</v>
      </c>
      <c r="X3215" s="3" t="s">
        <v>40</v>
      </c>
      <c r="Y3215" s="3" t="s">
        <v>1942</v>
      </c>
      <c r="Z3215" s="3">
        <v>6644</v>
      </c>
      <c r="AA3215" s="3" t="s">
        <v>5391</v>
      </c>
    </row>
    <row r="3216" spans="1:27" x14ac:dyDescent="0.2">
      <c r="A3216" s="5">
        <v>6138</v>
      </c>
      <c r="C3216" s="3"/>
      <c r="D3216" s="3" t="s">
        <v>5464</v>
      </c>
      <c r="E3216" s="3" t="s">
        <v>1158</v>
      </c>
      <c r="F3216" s="3" t="s">
        <v>1159</v>
      </c>
      <c r="G3216" s="3" t="s">
        <v>235</v>
      </c>
      <c r="H3216" s="3" t="s">
        <v>32</v>
      </c>
      <c r="I3216" s="3" t="s">
        <v>235</v>
      </c>
      <c r="J3216" s="3" t="s">
        <v>48</v>
      </c>
      <c r="K3216" s="3" t="s">
        <v>237</v>
      </c>
      <c r="L3216" s="3" t="s">
        <v>83</v>
      </c>
      <c r="M3216" t="b">
        <v>0</v>
      </c>
      <c r="N3216" s="3" t="s">
        <v>139</v>
      </c>
      <c r="O3216" s="3" t="s">
        <v>1159</v>
      </c>
      <c r="P3216" s="3" t="s">
        <v>1159</v>
      </c>
      <c r="Q3216" s="3" t="s">
        <v>36</v>
      </c>
      <c r="R3216" s="3" t="s">
        <v>74</v>
      </c>
      <c r="S3216" s="3"/>
      <c r="T3216" s="2"/>
      <c r="U3216" s="3" t="s">
        <v>83</v>
      </c>
      <c r="V3216" s="3"/>
      <c r="W3216" s="3" t="s">
        <v>39</v>
      </c>
      <c r="X3216" s="3" t="s">
        <v>40</v>
      </c>
      <c r="Y3216" s="3" t="s">
        <v>1942</v>
      </c>
      <c r="Z3216" s="3">
        <v>6645</v>
      </c>
      <c r="AA3216" s="3" t="s">
        <v>5391</v>
      </c>
    </row>
    <row r="3217" spans="1:27" x14ac:dyDescent="0.2">
      <c r="A3217" s="5">
        <v>6139</v>
      </c>
      <c r="C3217" s="3"/>
      <c r="D3217" s="3" t="s">
        <v>5465</v>
      </c>
      <c r="E3217" s="3" t="s">
        <v>1158</v>
      </c>
      <c r="F3217" s="3" t="s">
        <v>1159</v>
      </c>
      <c r="G3217" s="3" t="s">
        <v>235</v>
      </c>
      <c r="H3217" s="3" t="s">
        <v>32</v>
      </c>
      <c r="I3217" s="3" t="s">
        <v>235</v>
      </c>
      <c r="J3217" s="3" t="s">
        <v>48</v>
      </c>
      <c r="K3217" s="3" t="s">
        <v>237</v>
      </c>
      <c r="L3217" s="3" t="s">
        <v>83</v>
      </c>
      <c r="M3217" t="b">
        <v>0</v>
      </c>
      <c r="N3217" s="3" t="s">
        <v>139</v>
      </c>
      <c r="O3217" s="3" t="s">
        <v>1159</v>
      </c>
      <c r="P3217" s="3" t="s">
        <v>1159</v>
      </c>
      <c r="Q3217" s="3" t="s">
        <v>36</v>
      </c>
      <c r="R3217" s="3" t="s">
        <v>74</v>
      </c>
      <c r="S3217" s="3"/>
      <c r="T3217" s="2"/>
      <c r="U3217" s="3" t="s">
        <v>83</v>
      </c>
      <c r="V3217" s="3"/>
      <c r="W3217" s="3" t="s">
        <v>39</v>
      </c>
      <c r="X3217" s="3" t="s">
        <v>40</v>
      </c>
      <c r="Y3217" s="3" t="s">
        <v>1942</v>
      </c>
      <c r="Z3217" s="3">
        <v>6646</v>
      </c>
      <c r="AA3217" s="3" t="s">
        <v>1182</v>
      </c>
    </row>
    <row r="3218" spans="1:27" x14ac:dyDescent="0.2">
      <c r="A3218" s="5">
        <v>6140</v>
      </c>
      <c r="C3218" s="3"/>
      <c r="D3218" s="3" t="s">
        <v>5466</v>
      </c>
      <c r="E3218" s="3" t="s">
        <v>1158</v>
      </c>
      <c r="F3218" s="3" t="s">
        <v>1159</v>
      </c>
      <c r="G3218" s="3" t="s">
        <v>235</v>
      </c>
      <c r="H3218" s="3" t="s">
        <v>32</v>
      </c>
      <c r="I3218" s="3"/>
      <c r="J3218" s="3"/>
      <c r="K3218" s="3"/>
      <c r="L3218" s="3"/>
      <c r="M3218" t="b">
        <v>0</v>
      </c>
      <c r="N3218" s="3" t="s">
        <v>139</v>
      </c>
      <c r="O3218" s="3" t="s">
        <v>1159</v>
      </c>
      <c r="P3218" s="3" t="s">
        <v>1159</v>
      </c>
      <c r="Q3218" s="3" t="s">
        <v>36</v>
      </c>
      <c r="R3218" s="3" t="s">
        <v>74</v>
      </c>
      <c r="S3218" s="3"/>
      <c r="T3218" s="2"/>
      <c r="U3218" s="3" t="s">
        <v>83</v>
      </c>
      <c r="V3218" s="3"/>
      <c r="W3218" s="3" t="s">
        <v>39</v>
      </c>
      <c r="X3218" s="3" t="s">
        <v>40</v>
      </c>
      <c r="Y3218" s="3" t="s">
        <v>1942</v>
      </c>
      <c r="Z3218" s="3">
        <v>6647</v>
      </c>
      <c r="AA3218" s="3" t="s">
        <v>5391</v>
      </c>
    </row>
    <row r="3219" spans="1:27" x14ac:dyDescent="0.2">
      <c r="A3219" s="5">
        <v>6141</v>
      </c>
      <c r="C3219" s="3"/>
      <c r="D3219" s="3" t="s">
        <v>5467</v>
      </c>
      <c r="E3219" s="3" t="s">
        <v>1158</v>
      </c>
      <c r="F3219" s="3" t="s">
        <v>1159</v>
      </c>
      <c r="G3219" s="3" t="s">
        <v>235</v>
      </c>
      <c r="H3219" s="3" t="s">
        <v>32</v>
      </c>
      <c r="I3219" s="3" t="s">
        <v>235</v>
      </c>
      <c r="J3219" s="3" t="s">
        <v>48</v>
      </c>
      <c r="K3219" s="3" t="s">
        <v>237</v>
      </c>
      <c r="L3219" s="3" t="s">
        <v>83</v>
      </c>
      <c r="M3219" t="b">
        <v>0</v>
      </c>
      <c r="N3219" s="3" t="s">
        <v>139</v>
      </c>
      <c r="O3219" s="3" t="s">
        <v>1159</v>
      </c>
      <c r="P3219" s="3" t="s">
        <v>1159</v>
      </c>
      <c r="Q3219" s="3" t="s">
        <v>36</v>
      </c>
      <c r="R3219" s="3" t="s">
        <v>74</v>
      </c>
      <c r="S3219" s="3"/>
      <c r="T3219" s="2"/>
      <c r="U3219" s="3" t="s">
        <v>83</v>
      </c>
      <c r="V3219" s="3"/>
      <c r="W3219" s="3" t="s">
        <v>39</v>
      </c>
      <c r="X3219" s="3" t="s">
        <v>40</v>
      </c>
      <c r="Y3219" s="3" t="s">
        <v>1942</v>
      </c>
      <c r="Z3219" s="3">
        <v>6648</v>
      </c>
      <c r="AA3219" s="3" t="s">
        <v>5391</v>
      </c>
    </row>
    <row r="3220" spans="1:27" x14ac:dyDescent="0.2">
      <c r="A3220" s="5">
        <v>6142</v>
      </c>
      <c r="C3220" s="3"/>
      <c r="D3220" s="3" t="s">
        <v>5468</v>
      </c>
      <c r="E3220" s="3" t="s">
        <v>1158</v>
      </c>
      <c r="F3220" s="3" t="s">
        <v>1159</v>
      </c>
      <c r="G3220" s="3" t="s">
        <v>235</v>
      </c>
      <c r="H3220" s="3" t="s">
        <v>32</v>
      </c>
      <c r="I3220" s="3" t="s">
        <v>235</v>
      </c>
      <c r="J3220" s="3" t="s">
        <v>48</v>
      </c>
      <c r="K3220" s="3" t="s">
        <v>237</v>
      </c>
      <c r="L3220" s="3" t="s">
        <v>83</v>
      </c>
      <c r="M3220" t="b">
        <v>0</v>
      </c>
      <c r="N3220" s="3" t="s">
        <v>139</v>
      </c>
      <c r="O3220" s="3" t="s">
        <v>1159</v>
      </c>
      <c r="P3220" s="3" t="s">
        <v>1159</v>
      </c>
      <c r="Q3220" s="3" t="s">
        <v>36</v>
      </c>
      <c r="R3220" s="3" t="s">
        <v>74</v>
      </c>
      <c r="S3220" s="3"/>
      <c r="T3220" s="2"/>
      <c r="U3220" s="3" t="s">
        <v>83</v>
      </c>
      <c r="V3220" s="3"/>
      <c r="W3220" s="3" t="s">
        <v>39</v>
      </c>
      <c r="X3220" s="3" t="s">
        <v>40</v>
      </c>
      <c r="Y3220" s="3" t="s">
        <v>1942</v>
      </c>
      <c r="Z3220" s="3">
        <v>6649</v>
      </c>
      <c r="AA3220" s="3" t="s">
        <v>5391</v>
      </c>
    </row>
    <row r="3221" spans="1:27" x14ac:dyDescent="0.2">
      <c r="A3221" s="5">
        <v>6143</v>
      </c>
      <c r="C3221" s="3"/>
      <c r="D3221" s="3" t="s">
        <v>5469</v>
      </c>
      <c r="E3221" s="3" t="s">
        <v>1158</v>
      </c>
      <c r="F3221" s="3" t="s">
        <v>1159</v>
      </c>
      <c r="G3221" s="3" t="s">
        <v>586</v>
      </c>
      <c r="H3221" s="3" t="s">
        <v>32</v>
      </c>
      <c r="I3221" s="3" t="s">
        <v>586</v>
      </c>
      <c r="J3221" s="3" t="s">
        <v>48</v>
      </c>
      <c r="K3221" s="3" t="s">
        <v>587</v>
      </c>
      <c r="L3221" s="3" t="s">
        <v>83</v>
      </c>
      <c r="M3221" t="b">
        <v>0</v>
      </c>
      <c r="N3221" s="3" t="s">
        <v>139</v>
      </c>
      <c r="O3221" s="3" t="s">
        <v>1159</v>
      </c>
      <c r="P3221" s="3" t="s">
        <v>1159</v>
      </c>
      <c r="Q3221" s="3" t="s">
        <v>36</v>
      </c>
      <c r="R3221" s="3" t="s">
        <v>74</v>
      </c>
      <c r="S3221" s="3"/>
      <c r="T3221" s="2"/>
      <c r="U3221" s="3" t="s">
        <v>83</v>
      </c>
      <c r="V3221" s="3"/>
      <c r="W3221" s="3" t="s">
        <v>39</v>
      </c>
      <c r="X3221" s="3" t="s">
        <v>40</v>
      </c>
      <c r="Y3221" s="3" t="s">
        <v>1942</v>
      </c>
      <c r="Z3221" s="3">
        <v>6261</v>
      </c>
      <c r="AA3221" s="3" t="s">
        <v>546</v>
      </c>
    </row>
    <row r="3222" spans="1:27" x14ac:dyDescent="0.2">
      <c r="A3222" s="5">
        <v>6147</v>
      </c>
      <c r="C3222" s="3"/>
      <c r="D3222" s="3" t="s">
        <v>5470</v>
      </c>
      <c r="E3222" s="3" t="s">
        <v>1158</v>
      </c>
      <c r="F3222" s="3" t="s">
        <v>1159</v>
      </c>
      <c r="G3222" s="3" t="s">
        <v>586</v>
      </c>
      <c r="H3222" s="3" t="s">
        <v>32</v>
      </c>
      <c r="I3222" s="3" t="s">
        <v>586</v>
      </c>
      <c r="J3222" s="3" t="s">
        <v>48</v>
      </c>
      <c r="K3222" s="3" t="s">
        <v>587</v>
      </c>
      <c r="L3222" s="3" t="s">
        <v>83</v>
      </c>
      <c r="M3222" t="b">
        <v>1</v>
      </c>
      <c r="N3222" s="3" t="s">
        <v>139</v>
      </c>
      <c r="O3222" s="3" t="s">
        <v>1159</v>
      </c>
      <c r="P3222" s="3" t="s">
        <v>1159</v>
      </c>
      <c r="Q3222" s="3" t="s">
        <v>36</v>
      </c>
      <c r="R3222" s="3" t="s">
        <v>74</v>
      </c>
      <c r="S3222" s="3"/>
      <c r="T3222" s="2"/>
      <c r="U3222" s="3" t="s">
        <v>83</v>
      </c>
      <c r="V3222" s="3"/>
      <c r="W3222" s="3" t="s">
        <v>39</v>
      </c>
      <c r="X3222" s="3" t="s">
        <v>40</v>
      </c>
      <c r="Y3222" s="3" t="s">
        <v>1942</v>
      </c>
      <c r="Z3222" s="3">
        <v>6260</v>
      </c>
      <c r="AA3222" s="3" t="s">
        <v>546</v>
      </c>
    </row>
    <row r="3223" spans="1:27" x14ac:dyDescent="0.2">
      <c r="A3223" s="5">
        <v>6148</v>
      </c>
      <c r="C3223" s="3"/>
      <c r="D3223" s="3" t="s">
        <v>5471</v>
      </c>
      <c r="E3223" s="3" t="s">
        <v>1158</v>
      </c>
      <c r="F3223" s="3" t="s">
        <v>1159</v>
      </c>
      <c r="G3223" s="3" t="s">
        <v>158</v>
      </c>
      <c r="H3223" s="3" t="s">
        <v>32</v>
      </c>
      <c r="I3223" s="3" t="s">
        <v>158</v>
      </c>
      <c r="J3223" s="3" t="s">
        <v>48</v>
      </c>
      <c r="K3223" s="3" t="s">
        <v>159</v>
      </c>
      <c r="L3223" s="3" t="s">
        <v>83</v>
      </c>
      <c r="M3223" t="b">
        <v>0</v>
      </c>
      <c r="N3223" s="3" t="s">
        <v>139</v>
      </c>
      <c r="O3223" s="3" t="s">
        <v>1159</v>
      </c>
      <c r="P3223" s="3" t="s">
        <v>1159</v>
      </c>
      <c r="Q3223" s="3" t="s">
        <v>36</v>
      </c>
      <c r="R3223" s="3" t="s">
        <v>74</v>
      </c>
      <c r="S3223" s="3"/>
      <c r="T3223" s="2"/>
      <c r="U3223" s="3" t="s">
        <v>83</v>
      </c>
      <c r="V3223" s="3"/>
      <c r="W3223" s="3" t="s">
        <v>39</v>
      </c>
      <c r="X3223" s="3" t="s">
        <v>40</v>
      </c>
      <c r="Y3223" s="3" t="s">
        <v>1942</v>
      </c>
      <c r="Z3223" s="3">
        <v>5410</v>
      </c>
      <c r="AA3223" s="3" t="s">
        <v>546</v>
      </c>
    </row>
    <row r="3224" spans="1:27" x14ac:dyDescent="0.2">
      <c r="A3224" s="5">
        <v>6149</v>
      </c>
      <c r="B3224">
        <v>45290</v>
      </c>
      <c r="C3224" s="3"/>
      <c r="D3224" s="3" t="s">
        <v>5472</v>
      </c>
      <c r="E3224" s="3"/>
      <c r="F3224" s="3"/>
      <c r="G3224" s="3" t="s">
        <v>31</v>
      </c>
      <c r="H3224" s="3" t="s">
        <v>256</v>
      </c>
      <c r="I3224" s="3" t="s">
        <v>31</v>
      </c>
      <c r="J3224" s="3" t="s">
        <v>31</v>
      </c>
      <c r="K3224" s="3" t="s">
        <v>34</v>
      </c>
      <c r="L3224" s="3" t="s">
        <v>31</v>
      </c>
      <c r="M3224" t="b">
        <v>0</v>
      </c>
      <c r="N3224" s="3"/>
      <c r="O3224" s="3"/>
      <c r="P3224" s="3"/>
      <c r="Q3224" s="3"/>
      <c r="R3224" s="3"/>
      <c r="S3224" s="3"/>
      <c r="T3224" s="2">
        <v>2072</v>
      </c>
      <c r="U3224" s="3" t="s">
        <v>31</v>
      </c>
      <c r="V3224" s="3"/>
      <c r="W3224" s="3" t="s">
        <v>39</v>
      </c>
      <c r="X3224" s="3" t="s">
        <v>40</v>
      </c>
      <c r="Y3224" s="3"/>
      <c r="Z3224" s="3"/>
      <c r="AA3224" s="3" t="s">
        <v>41</v>
      </c>
    </row>
    <row r="3225" spans="1:27" x14ac:dyDescent="0.2">
      <c r="A3225" s="5">
        <v>6151</v>
      </c>
      <c r="B3225">
        <v>43517</v>
      </c>
      <c r="C3225" s="3"/>
      <c r="D3225" s="3" t="s">
        <v>5473</v>
      </c>
      <c r="E3225" s="3" t="s">
        <v>111</v>
      </c>
      <c r="F3225" s="3" t="s">
        <v>3547</v>
      </c>
      <c r="G3225" s="3" t="s">
        <v>3543</v>
      </c>
      <c r="H3225" s="3" t="s">
        <v>256</v>
      </c>
      <c r="I3225" s="3" t="s">
        <v>3543</v>
      </c>
      <c r="J3225" s="3" t="s">
        <v>81</v>
      </c>
      <c r="K3225" s="3" t="s">
        <v>258</v>
      </c>
      <c r="L3225" s="3" t="s">
        <v>115</v>
      </c>
      <c r="M3225" t="b">
        <v>0</v>
      </c>
      <c r="N3225" s="3" t="s">
        <v>73</v>
      </c>
      <c r="O3225" s="3" t="s">
        <v>3547</v>
      </c>
      <c r="P3225" s="3" t="s">
        <v>3547</v>
      </c>
      <c r="Q3225" s="3" t="s">
        <v>116</v>
      </c>
      <c r="R3225" s="3" t="s">
        <v>116</v>
      </c>
      <c r="S3225" s="3"/>
      <c r="T3225" s="2">
        <v>4090</v>
      </c>
      <c r="U3225" s="3" t="s">
        <v>95</v>
      </c>
      <c r="V3225" s="3"/>
      <c r="W3225" s="3" t="s">
        <v>39</v>
      </c>
      <c r="X3225" s="3" t="s">
        <v>40</v>
      </c>
      <c r="Y3225" s="3"/>
      <c r="Z3225" s="3">
        <v>5702</v>
      </c>
      <c r="AA3225" s="3" t="s">
        <v>3521</v>
      </c>
    </row>
    <row r="3226" spans="1:27" x14ac:dyDescent="0.2">
      <c r="A3226" s="5">
        <v>6152</v>
      </c>
      <c r="B3226">
        <v>44613</v>
      </c>
      <c r="C3226" s="3"/>
      <c r="D3226" s="3" t="s">
        <v>5474</v>
      </c>
      <c r="E3226" s="3" t="s">
        <v>111</v>
      </c>
      <c r="F3226" s="3" t="s">
        <v>3547</v>
      </c>
      <c r="G3226" s="3" t="s">
        <v>3519</v>
      </c>
      <c r="H3226" s="3" t="s">
        <v>256</v>
      </c>
      <c r="I3226" s="3" t="s">
        <v>3519</v>
      </c>
      <c r="J3226" s="3" t="s">
        <v>81</v>
      </c>
      <c r="K3226" s="3" t="s">
        <v>258</v>
      </c>
      <c r="L3226" s="3" t="s">
        <v>95</v>
      </c>
      <c r="M3226" t="b">
        <v>0</v>
      </c>
      <c r="N3226" s="3" t="s">
        <v>73</v>
      </c>
      <c r="O3226" s="3" t="s">
        <v>3547</v>
      </c>
      <c r="P3226" s="3" t="s">
        <v>3547</v>
      </c>
      <c r="Q3226" s="3" t="s">
        <v>116</v>
      </c>
      <c r="R3226" s="3" t="s">
        <v>116</v>
      </c>
      <c r="S3226" s="3"/>
      <c r="T3226" s="2">
        <v>4091</v>
      </c>
      <c r="U3226" s="3" t="s">
        <v>95</v>
      </c>
      <c r="V3226" s="3"/>
      <c r="W3226" s="3" t="s">
        <v>39</v>
      </c>
      <c r="X3226" s="3" t="s">
        <v>40</v>
      </c>
      <c r="Y3226" s="3"/>
      <c r="Z3226" s="3">
        <v>4187</v>
      </c>
      <c r="AA3226" s="3" t="s">
        <v>3521</v>
      </c>
    </row>
    <row r="3227" spans="1:27" x14ac:dyDescent="0.2">
      <c r="A3227" s="5">
        <v>6153</v>
      </c>
      <c r="B3227">
        <v>44947</v>
      </c>
      <c r="C3227" s="3"/>
      <c r="D3227" s="3" t="s">
        <v>5475</v>
      </c>
      <c r="E3227" s="3"/>
      <c r="F3227" s="3"/>
      <c r="G3227" s="3" t="s">
        <v>3543</v>
      </c>
      <c r="H3227" s="3" t="s">
        <v>256</v>
      </c>
      <c r="I3227" s="3" t="s">
        <v>3543</v>
      </c>
      <c r="J3227" s="3" t="s">
        <v>81</v>
      </c>
      <c r="K3227" s="3" t="s">
        <v>258</v>
      </c>
      <c r="L3227" s="3" t="s">
        <v>115</v>
      </c>
      <c r="M3227" t="b">
        <v>0</v>
      </c>
      <c r="N3227" s="3"/>
      <c r="O3227" s="3"/>
      <c r="P3227" s="3"/>
      <c r="Q3227" s="3"/>
      <c r="R3227" s="3"/>
      <c r="S3227" s="3"/>
      <c r="T3227" s="2">
        <v>4090</v>
      </c>
      <c r="U3227" s="3" t="s">
        <v>95</v>
      </c>
      <c r="V3227" s="3"/>
      <c r="W3227" s="3" t="s">
        <v>39</v>
      </c>
      <c r="X3227" s="3" t="s">
        <v>40</v>
      </c>
      <c r="Y3227" s="3"/>
      <c r="Z3227" s="3">
        <v>6116</v>
      </c>
      <c r="AA3227" s="3" t="s">
        <v>3521</v>
      </c>
    </row>
    <row r="3228" spans="1:27" x14ac:dyDescent="0.2">
      <c r="A3228" s="5">
        <v>6154</v>
      </c>
      <c r="B3228">
        <v>45133</v>
      </c>
      <c r="C3228" s="3"/>
      <c r="D3228" s="3" t="s">
        <v>5476</v>
      </c>
      <c r="E3228" s="3" t="s">
        <v>111</v>
      </c>
      <c r="F3228" s="3" t="s">
        <v>3547</v>
      </c>
      <c r="G3228" s="3" t="s">
        <v>3519</v>
      </c>
      <c r="H3228" s="3" t="s">
        <v>256</v>
      </c>
      <c r="I3228" s="3" t="s">
        <v>3519</v>
      </c>
      <c r="J3228" s="3" t="s">
        <v>81</v>
      </c>
      <c r="K3228" s="3" t="s">
        <v>258</v>
      </c>
      <c r="L3228" s="3" t="s">
        <v>95</v>
      </c>
      <c r="M3228" t="b">
        <v>0</v>
      </c>
      <c r="N3228" s="3" t="s">
        <v>73</v>
      </c>
      <c r="O3228" s="3" t="s">
        <v>3547</v>
      </c>
      <c r="P3228" s="3" t="s">
        <v>3547</v>
      </c>
      <c r="Q3228" s="3" t="s">
        <v>116</v>
      </c>
      <c r="R3228" s="3" t="s">
        <v>116</v>
      </c>
      <c r="S3228" s="3"/>
      <c r="T3228" s="2">
        <v>4091</v>
      </c>
      <c r="U3228" s="3" t="s">
        <v>95</v>
      </c>
      <c r="V3228" s="3"/>
      <c r="W3228" s="3" t="s">
        <v>39</v>
      </c>
      <c r="X3228" s="3" t="s">
        <v>40</v>
      </c>
      <c r="Y3228" s="3"/>
      <c r="Z3228" s="3">
        <v>6244</v>
      </c>
      <c r="AA3228" s="3" t="s">
        <v>3521</v>
      </c>
    </row>
    <row r="3229" spans="1:27" x14ac:dyDescent="0.2">
      <c r="A3229" s="5">
        <v>6155</v>
      </c>
      <c r="B3229">
        <v>45363</v>
      </c>
      <c r="C3229" s="3"/>
      <c r="D3229" s="3" t="s">
        <v>5477</v>
      </c>
      <c r="E3229" s="3" t="s">
        <v>111</v>
      </c>
      <c r="F3229" s="3" t="s">
        <v>3547</v>
      </c>
      <c r="G3229" s="3" t="s">
        <v>3519</v>
      </c>
      <c r="H3229" s="3" t="s">
        <v>256</v>
      </c>
      <c r="I3229" s="3" t="s">
        <v>3519</v>
      </c>
      <c r="J3229" s="3" t="s">
        <v>81</v>
      </c>
      <c r="K3229" s="3" t="s">
        <v>258</v>
      </c>
      <c r="L3229" s="3" t="s">
        <v>95</v>
      </c>
      <c r="M3229" t="b">
        <v>0</v>
      </c>
      <c r="N3229" s="3" t="s">
        <v>73</v>
      </c>
      <c r="O3229" s="3" t="s">
        <v>3547</v>
      </c>
      <c r="P3229" s="3" t="s">
        <v>3547</v>
      </c>
      <c r="Q3229" s="3" t="s">
        <v>116</v>
      </c>
      <c r="R3229" s="3" t="s">
        <v>116</v>
      </c>
      <c r="S3229" s="3"/>
      <c r="T3229" s="2">
        <v>4091</v>
      </c>
      <c r="U3229" s="3" t="s">
        <v>95</v>
      </c>
      <c r="V3229" s="3"/>
      <c r="W3229" s="3" t="s">
        <v>39</v>
      </c>
      <c r="X3229" s="3" t="s">
        <v>40</v>
      </c>
      <c r="Y3229" s="3"/>
      <c r="Z3229" s="3">
        <v>6355</v>
      </c>
      <c r="AA3229" s="3" t="s">
        <v>3521</v>
      </c>
    </row>
    <row r="3230" spans="1:27" x14ac:dyDescent="0.2">
      <c r="A3230" s="5">
        <v>6156</v>
      </c>
      <c r="B3230">
        <v>45406</v>
      </c>
      <c r="C3230" s="3" t="s">
        <v>5478</v>
      </c>
      <c r="D3230" s="3" t="s">
        <v>5479</v>
      </c>
      <c r="E3230" s="3" t="s">
        <v>1158</v>
      </c>
      <c r="F3230" s="3" t="s">
        <v>1159</v>
      </c>
      <c r="G3230" s="3" t="s">
        <v>235</v>
      </c>
      <c r="H3230" s="3" t="s">
        <v>32</v>
      </c>
      <c r="I3230" s="3" t="s">
        <v>235</v>
      </c>
      <c r="J3230" s="3" t="s">
        <v>48</v>
      </c>
      <c r="K3230" s="3" t="s">
        <v>237</v>
      </c>
      <c r="L3230" s="3" t="s">
        <v>83</v>
      </c>
      <c r="M3230" t="b">
        <v>0</v>
      </c>
      <c r="N3230" s="3" t="s">
        <v>139</v>
      </c>
      <c r="O3230" s="3" t="s">
        <v>1159</v>
      </c>
      <c r="P3230" s="3" t="s">
        <v>1159</v>
      </c>
      <c r="Q3230" s="3" t="s">
        <v>36</v>
      </c>
      <c r="R3230" s="3" t="s">
        <v>74</v>
      </c>
      <c r="S3230" s="3"/>
      <c r="T3230" s="2">
        <v>6009</v>
      </c>
      <c r="U3230" s="3" t="s">
        <v>83</v>
      </c>
      <c r="V3230" s="3"/>
      <c r="W3230" s="3" t="s">
        <v>39</v>
      </c>
      <c r="X3230" s="3" t="s">
        <v>40</v>
      </c>
      <c r="Y3230" s="3"/>
      <c r="Z3230" s="3">
        <v>4361</v>
      </c>
      <c r="AA3230" s="3" t="s">
        <v>316</v>
      </c>
    </row>
    <row r="3231" spans="1:27" x14ac:dyDescent="0.2">
      <c r="A3231" s="5">
        <v>6157</v>
      </c>
      <c r="B3231">
        <v>44642</v>
      </c>
      <c r="C3231" s="3"/>
      <c r="D3231" s="3" t="s">
        <v>5480</v>
      </c>
      <c r="E3231" s="3" t="s">
        <v>346</v>
      </c>
      <c r="F3231" s="3" t="s">
        <v>5481</v>
      </c>
      <c r="G3231" s="3" t="s">
        <v>31</v>
      </c>
      <c r="H3231" s="3" t="s">
        <v>32</v>
      </c>
      <c r="I3231" s="3" t="s">
        <v>31</v>
      </c>
      <c r="J3231" s="3" t="s">
        <v>31</v>
      </c>
      <c r="K3231" s="3" t="s">
        <v>34</v>
      </c>
      <c r="L3231" s="3" t="s">
        <v>31</v>
      </c>
      <c r="M3231" t="b">
        <v>0</v>
      </c>
      <c r="N3231" s="3" t="s">
        <v>84</v>
      </c>
      <c r="O3231" s="3" t="s">
        <v>5481</v>
      </c>
      <c r="P3231" s="3" t="s">
        <v>5481</v>
      </c>
      <c r="Q3231" s="3" t="s">
        <v>116</v>
      </c>
      <c r="R3231" s="3" t="s">
        <v>5482</v>
      </c>
      <c r="S3231" s="3"/>
      <c r="T3231" s="2">
        <v>2072</v>
      </c>
      <c r="U3231" s="3" t="s">
        <v>31</v>
      </c>
      <c r="V3231" s="3"/>
      <c r="W3231" s="3" t="s">
        <v>39</v>
      </c>
      <c r="X3231" s="3" t="s">
        <v>40</v>
      </c>
      <c r="Y3231" s="3"/>
      <c r="Z3231" s="3">
        <v>5486</v>
      </c>
      <c r="AA3231" s="3" t="s">
        <v>1182</v>
      </c>
    </row>
    <row r="3232" spans="1:27" x14ac:dyDescent="0.2">
      <c r="A3232" s="5">
        <v>6158</v>
      </c>
      <c r="B3232">
        <v>45415</v>
      </c>
      <c r="C3232" s="3" t="s">
        <v>5483</v>
      </c>
      <c r="D3232" s="3" t="s">
        <v>5484</v>
      </c>
      <c r="E3232" s="3" t="s">
        <v>1775</v>
      </c>
      <c r="F3232" s="3" t="s">
        <v>4902</v>
      </c>
      <c r="G3232" s="3" t="s">
        <v>1793</v>
      </c>
      <c r="H3232" s="3" t="s">
        <v>1764</v>
      </c>
      <c r="I3232" s="3" t="s">
        <v>1793</v>
      </c>
      <c r="J3232" s="3" t="s">
        <v>31</v>
      </c>
      <c r="K3232" s="3" t="s">
        <v>1766</v>
      </c>
      <c r="L3232" s="3" t="s">
        <v>31</v>
      </c>
      <c r="M3232" t="b">
        <v>0</v>
      </c>
      <c r="N3232" s="3" t="s">
        <v>35</v>
      </c>
      <c r="O3232" s="3" t="s">
        <v>4902</v>
      </c>
      <c r="P3232" s="3" t="s">
        <v>4903</v>
      </c>
      <c r="Q3232" s="3" t="s">
        <v>4902</v>
      </c>
      <c r="R3232" s="3" t="s">
        <v>4902</v>
      </c>
      <c r="S3232" s="3" t="s">
        <v>5288</v>
      </c>
      <c r="T3232" s="2">
        <v>2072</v>
      </c>
      <c r="U3232" s="3" t="s">
        <v>1769</v>
      </c>
      <c r="V3232" s="3" t="s">
        <v>2706</v>
      </c>
      <c r="W3232" s="3" t="s">
        <v>39</v>
      </c>
      <c r="X3232" s="3" t="s">
        <v>40</v>
      </c>
      <c r="Y3232" s="3" t="s">
        <v>2707</v>
      </c>
      <c r="Z3232" s="3"/>
      <c r="AA3232" s="3" t="s">
        <v>1784</v>
      </c>
    </row>
    <row r="3233" spans="1:27" x14ac:dyDescent="0.2">
      <c r="A3233" s="5">
        <v>6159</v>
      </c>
      <c r="B3233">
        <v>45374</v>
      </c>
      <c r="C3233" s="3" t="s">
        <v>5485</v>
      </c>
      <c r="D3233" s="3" t="s">
        <v>5486</v>
      </c>
      <c r="E3233" s="3" t="s">
        <v>91</v>
      </c>
      <c r="F3233" s="3" t="s">
        <v>92</v>
      </c>
      <c r="G3233" s="3" t="s">
        <v>742</v>
      </c>
      <c r="H3233" s="3" t="s">
        <v>32</v>
      </c>
      <c r="I3233" s="3" t="s">
        <v>274</v>
      </c>
      <c r="J3233" s="3" t="s">
        <v>81</v>
      </c>
      <c r="K3233" s="3" t="s">
        <v>275</v>
      </c>
      <c r="L3233" s="3" t="s">
        <v>95</v>
      </c>
      <c r="M3233" t="b">
        <v>0</v>
      </c>
      <c r="N3233" s="3" t="s">
        <v>84</v>
      </c>
      <c r="O3233" s="3" t="s">
        <v>92</v>
      </c>
      <c r="P3233" s="3" t="s">
        <v>92</v>
      </c>
      <c r="Q3233" s="3" t="s">
        <v>36</v>
      </c>
      <c r="R3233" s="3" t="s">
        <v>74</v>
      </c>
      <c r="S3233" s="3"/>
      <c r="T3233" s="2"/>
      <c r="U3233" s="3" t="s">
        <v>95</v>
      </c>
      <c r="V3233" s="3"/>
      <c r="W3233" s="3" t="s">
        <v>39</v>
      </c>
      <c r="X3233" s="3" t="s">
        <v>40</v>
      </c>
      <c r="Y3233" s="3"/>
      <c r="Z3233" s="3">
        <v>6141</v>
      </c>
      <c r="AA3233" s="3" t="s">
        <v>3521</v>
      </c>
    </row>
    <row r="3234" spans="1:27" x14ac:dyDescent="0.2">
      <c r="A3234" s="5">
        <v>6160</v>
      </c>
      <c r="B3234">
        <v>45375</v>
      </c>
      <c r="C3234" s="3"/>
      <c r="D3234" s="3" t="s">
        <v>5487</v>
      </c>
      <c r="E3234" s="3" t="s">
        <v>147</v>
      </c>
      <c r="F3234" s="3" t="s">
        <v>148</v>
      </c>
      <c r="G3234" s="3" t="s">
        <v>2306</v>
      </c>
      <c r="H3234" s="3" t="s">
        <v>32</v>
      </c>
      <c r="I3234" s="3" t="s">
        <v>2306</v>
      </c>
      <c r="J3234" s="3" t="s">
        <v>81</v>
      </c>
      <c r="K3234" s="3" t="s">
        <v>743</v>
      </c>
      <c r="L3234" s="3" t="s">
        <v>95</v>
      </c>
      <c r="M3234" t="b">
        <v>1</v>
      </c>
      <c r="N3234" s="3" t="s">
        <v>139</v>
      </c>
      <c r="O3234" s="3" t="s">
        <v>148</v>
      </c>
      <c r="P3234" s="3" t="s">
        <v>148</v>
      </c>
      <c r="Q3234" s="3" t="s">
        <v>116</v>
      </c>
      <c r="R3234" s="3" t="s">
        <v>149</v>
      </c>
      <c r="S3234" s="3"/>
      <c r="T3234" s="2"/>
      <c r="U3234" s="3" t="s">
        <v>83</v>
      </c>
      <c r="V3234" s="3"/>
      <c r="W3234" s="3" t="s">
        <v>39</v>
      </c>
      <c r="X3234" s="3" t="s">
        <v>40</v>
      </c>
      <c r="Y3234" s="3"/>
      <c r="Z3234" s="3">
        <v>6184</v>
      </c>
      <c r="AA3234" s="3" t="s">
        <v>316</v>
      </c>
    </row>
    <row r="3235" spans="1:27" x14ac:dyDescent="0.2">
      <c r="A3235" s="5">
        <v>6161</v>
      </c>
      <c r="B3235">
        <v>45379</v>
      </c>
      <c r="C3235" s="3" t="s">
        <v>5488</v>
      </c>
      <c r="D3235" s="3" t="s">
        <v>5489</v>
      </c>
      <c r="E3235" s="3" t="s">
        <v>71</v>
      </c>
      <c r="F3235" s="3" t="s">
        <v>72</v>
      </c>
      <c r="G3235" s="3" t="s">
        <v>201</v>
      </c>
      <c r="H3235" s="3" t="s">
        <v>32</v>
      </c>
      <c r="I3235" s="3" t="s">
        <v>201</v>
      </c>
      <c r="J3235" s="3" t="s">
        <v>48</v>
      </c>
      <c r="K3235" s="3" t="s">
        <v>202</v>
      </c>
      <c r="L3235" s="3" t="s">
        <v>50</v>
      </c>
      <c r="M3235" t="b">
        <v>0</v>
      </c>
      <c r="N3235" s="3" t="s">
        <v>73</v>
      </c>
      <c r="O3235" s="3" t="s">
        <v>72</v>
      </c>
      <c r="P3235" s="3" t="s">
        <v>72</v>
      </c>
      <c r="Q3235" s="3" t="s">
        <v>36</v>
      </c>
      <c r="R3235" s="3" t="s">
        <v>74</v>
      </c>
      <c r="S3235" s="3"/>
      <c r="T3235" s="2"/>
      <c r="U3235" s="3" t="s">
        <v>50</v>
      </c>
      <c r="V3235" s="3"/>
      <c r="W3235" s="3" t="s">
        <v>39</v>
      </c>
      <c r="X3235" s="3" t="s">
        <v>40</v>
      </c>
      <c r="Y3235" s="3"/>
      <c r="Z3235" s="3">
        <v>6369</v>
      </c>
      <c r="AA3235" s="3" t="s">
        <v>2906</v>
      </c>
    </row>
    <row r="3236" spans="1:27" x14ac:dyDescent="0.2">
      <c r="A3236" s="5">
        <v>6162</v>
      </c>
      <c r="B3236">
        <v>45381</v>
      </c>
      <c r="C3236" s="3" t="s">
        <v>5490</v>
      </c>
      <c r="D3236" s="3" t="s">
        <v>5491</v>
      </c>
      <c r="E3236" s="3" t="s">
        <v>2832</v>
      </c>
      <c r="F3236" s="3" t="s">
        <v>2834</v>
      </c>
      <c r="G3236" s="3" t="s">
        <v>836</v>
      </c>
      <c r="H3236" s="3" t="s">
        <v>32</v>
      </c>
      <c r="I3236" s="3" t="s">
        <v>836</v>
      </c>
      <c r="J3236" s="3" t="s">
        <v>81</v>
      </c>
      <c r="K3236" s="3" t="s">
        <v>275</v>
      </c>
      <c r="L3236" s="3" t="s">
        <v>83</v>
      </c>
      <c r="M3236" t="b">
        <v>0</v>
      </c>
      <c r="N3236" s="3" t="s">
        <v>35</v>
      </c>
      <c r="O3236" s="3" t="s">
        <v>2834</v>
      </c>
      <c r="P3236" s="3" t="s">
        <v>2834</v>
      </c>
      <c r="Q3236" s="3" t="s">
        <v>36</v>
      </c>
      <c r="R3236" s="3" t="s">
        <v>37</v>
      </c>
      <c r="S3236" s="3"/>
      <c r="T3236" s="2"/>
      <c r="U3236" s="3" t="s">
        <v>83</v>
      </c>
      <c r="V3236" s="3"/>
      <c r="W3236" s="3" t="s">
        <v>39</v>
      </c>
      <c r="X3236" s="3" t="s">
        <v>40</v>
      </c>
      <c r="Y3236" s="3"/>
      <c r="Z3236" s="3">
        <v>6082</v>
      </c>
      <c r="AA3236" s="3" t="s">
        <v>986</v>
      </c>
    </row>
    <row r="3237" spans="1:27" x14ac:dyDescent="0.2">
      <c r="A3237" s="5">
        <v>6163</v>
      </c>
      <c r="B3237">
        <v>45395</v>
      </c>
      <c r="C3237" s="3"/>
      <c r="D3237" s="3" t="s">
        <v>5492</v>
      </c>
      <c r="E3237" s="3" t="s">
        <v>346</v>
      </c>
      <c r="F3237" s="3" t="s">
        <v>347</v>
      </c>
      <c r="G3237" s="3" t="s">
        <v>31</v>
      </c>
      <c r="H3237" s="3" t="s">
        <v>32</v>
      </c>
      <c r="I3237" s="3" t="s">
        <v>31</v>
      </c>
      <c r="J3237" s="3" t="s">
        <v>31</v>
      </c>
      <c r="K3237" s="3" t="s">
        <v>34</v>
      </c>
      <c r="L3237" s="3" t="s">
        <v>31</v>
      </c>
      <c r="M3237" t="b">
        <v>0</v>
      </c>
      <c r="N3237" s="3" t="s">
        <v>84</v>
      </c>
      <c r="O3237" s="3" t="s">
        <v>347</v>
      </c>
      <c r="P3237" s="3" t="s">
        <v>347</v>
      </c>
      <c r="Q3237" s="3" t="s">
        <v>116</v>
      </c>
      <c r="R3237" s="3" t="s">
        <v>149</v>
      </c>
      <c r="S3237" s="3" t="s">
        <v>3501</v>
      </c>
      <c r="T3237" s="2"/>
      <c r="U3237" s="3" t="s">
        <v>31</v>
      </c>
      <c r="V3237" s="3"/>
      <c r="W3237" s="3" t="s">
        <v>39</v>
      </c>
      <c r="X3237" s="3" t="s">
        <v>40</v>
      </c>
      <c r="Y3237" s="3"/>
      <c r="Z3237" s="3">
        <v>5223</v>
      </c>
      <c r="AA3237" s="3" t="s">
        <v>1182</v>
      </c>
    </row>
    <row r="3238" spans="1:27" x14ac:dyDescent="0.2">
      <c r="A3238" s="5">
        <v>6164</v>
      </c>
      <c r="B3238">
        <v>45397</v>
      </c>
      <c r="C3238" s="3" t="s">
        <v>5493</v>
      </c>
      <c r="D3238" s="3" t="s">
        <v>5494</v>
      </c>
      <c r="E3238" s="3" t="s">
        <v>119</v>
      </c>
      <c r="F3238" s="3" t="s">
        <v>120</v>
      </c>
      <c r="G3238" s="3" t="s">
        <v>113</v>
      </c>
      <c r="H3238" s="3" t="s">
        <v>32</v>
      </c>
      <c r="I3238" s="3" t="s">
        <v>113</v>
      </c>
      <c r="J3238" s="3" t="s">
        <v>48</v>
      </c>
      <c r="K3238" s="3" t="s">
        <v>114</v>
      </c>
      <c r="L3238" s="3" t="s">
        <v>115</v>
      </c>
      <c r="M3238" t="b">
        <v>0</v>
      </c>
      <c r="N3238" s="3" t="s">
        <v>73</v>
      </c>
      <c r="O3238" s="3" t="s">
        <v>120</v>
      </c>
      <c r="P3238" s="3" t="s">
        <v>120</v>
      </c>
      <c r="Q3238" s="3" t="s">
        <v>36</v>
      </c>
      <c r="R3238" s="3" t="s">
        <v>74</v>
      </c>
      <c r="S3238" s="3"/>
      <c r="T3238" s="2"/>
      <c r="U3238" s="3" t="s">
        <v>115</v>
      </c>
      <c r="V3238" s="3"/>
      <c r="W3238" s="3" t="s">
        <v>39</v>
      </c>
      <c r="X3238" s="3" t="s">
        <v>40</v>
      </c>
      <c r="Y3238" s="3"/>
      <c r="Z3238" s="3">
        <v>6282</v>
      </c>
      <c r="AA3238" s="3" t="s">
        <v>546</v>
      </c>
    </row>
    <row r="3239" spans="1:27" x14ac:dyDescent="0.2">
      <c r="A3239" s="5">
        <v>6165</v>
      </c>
      <c r="C3239" s="3"/>
      <c r="D3239" s="3" t="s">
        <v>5495</v>
      </c>
      <c r="E3239" s="3" t="s">
        <v>123</v>
      </c>
      <c r="F3239" s="3" t="s">
        <v>136</v>
      </c>
      <c r="G3239" s="3" t="s">
        <v>158</v>
      </c>
      <c r="H3239" s="3" t="s">
        <v>32</v>
      </c>
      <c r="I3239" s="3" t="s">
        <v>158</v>
      </c>
      <c r="J3239" s="3" t="s">
        <v>48</v>
      </c>
      <c r="K3239" s="3" t="s">
        <v>159</v>
      </c>
      <c r="L3239" s="3" t="s">
        <v>83</v>
      </c>
      <c r="M3239" t="b">
        <v>1</v>
      </c>
      <c r="N3239" s="3" t="s">
        <v>139</v>
      </c>
      <c r="O3239" s="3" t="s">
        <v>136</v>
      </c>
      <c r="P3239" s="3" t="s">
        <v>140</v>
      </c>
      <c r="Q3239" s="3" t="s">
        <v>36</v>
      </c>
      <c r="R3239" s="3" t="s">
        <v>74</v>
      </c>
      <c r="S3239" s="3"/>
      <c r="T3239" s="2"/>
      <c r="U3239" s="3" t="s">
        <v>83</v>
      </c>
      <c r="V3239" s="3"/>
      <c r="W3239" s="3" t="s">
        <v>39</v>
      </c>
      <c r="X3239" s="3" t="s">
        <v>40</v>
      </c>
      <c r="Y3239" s="3"/>
      <c r="Z3239" s="3"/>
      <c r="AA3239" s="3" t="s">
        <v>2835</v>
      </c>
    </row>
    <row r="3240" spans="1:27" x14ac:dyDescent="0.2">
      <c r="A3240" s="5">
        <v>6166</v>
      </c>
      <c r="B3240">
        <v>45404</v>
      </c>
      <c r="C3240" s="3" t="s">
        <v>5496</v>
      </c>
      <c r="D3240" s="3" t="s">
        <v>5497</v>
      </c>
      <c r="E3240" s="3" t="s">
        <v>91</v>
      </c>
      <c r="F3240" s="3" t="s">
        <v>92</v>
      </c>
      <c r="G3240" s="3" t="s">
        <v>4361</v>
      </c>
      <c r="H3240" s="3" t="s">
        <v>32</v>
      </c>
      <c r="I3240" s="3" t="s">
        <v>4361</v>
      </c>
      <c r="J3240" s="3" t="s">
        <v>48</v>
      </c>
      <c r="K3240" s="3" t="s">
        <v>94</v>
      </c>
      <c r="L3240" s="3" t="s">
        <v>95</v>
      </c>
      <c r="M3240" t="b">
        <v>0</v>
      </c>
      <c r="N3240" s="3" t="s">
        <v>84</v>
      </c>
      <c r="O3240" s="3" t="s">
        <v>92</v>
      </c>
      <c r="P3240" s="3" t="s">
        <v>92</v>
      </c>
      <c r="Q3240" s="3" t="s">
        <v>36</v>
      </c>
      <c r="R3240" s="3" t="s">
        <v>74</v>
      </c>
      <c r="S3240" s="3"/>
      <c r="T3240" s="2"/>
      <c r="U3240" s="3" t="s">
        <v>95</v>
      </c>
      <c r="V3240" s="3"/>
      <c r="W3240" s="3" t="s">
        <v>39</v>
      </c>
      <c r="X3240" s="3" t="s">
        <v>40</v>
      </c>
      <c r="Y3240" s="3"/>
      <c r="Z3240" s="3">
        <v>6361</v>
      </c>
      <c r="AA3240" s="3" t="s">
        <v>546</v>
      </c>
    </row>
    <row r="3241" spans="1:27" x14ac:dyDescent="0.2">
      <c r="A3241" s="5">
        <v>6167</v>
      </c>
      <c r="B3241">
        <v>45416</v>
      </c>
      <c r="C3241" s="3"/>
      <c r="D3241" s="3" t="s">
        <v>5498</v>
      </c>
      <c r="E3241" s="3" t="s">
        <v>867</v>
      </c>
      <c r="F3241" s="3" t="s">
        <v>868</v>
      </c>
      <c r="G3241" s="3" t="s">
        <v>113</v>
      </c>
      <c r="H3241" s="3" t="s">
        <v>32</v>
      </c>
      <c r="I3241" s="3" t="s">
        <v>113</v>
      </c>
      <c r="J3241" s="3" t="s">
        <v>48</v>
      </c>
      <c r="K3241" s="3" t="s">
        <v>114</v>
      </c>
      <c r="L3241" s="3" t="s">
        <v>115</v>
      </c>
      <c r="M3241" t="b">
        <v>0</v>
      </c>
      <c r="N3241" s="3" t="s">
        <v>73</v>
      </c>
      <c r="O3241" s="3" t="s">
        <v>868</v>
      </c>
      <c r="P3241" s="3" t="s">
        <v>868</v>
      </c>
      <c r="Q3241" s="3" t="s">
        <v>116</v>
      </c>
      <c r="R3241" s="3" t="s">
        <v>116</v>
      </c>
      <c r="S3241" s="3"/>
      <c r="T3241" s="2"/>
      <c r="U3241" s="3" t="s">
        <v>115</v>
      </c>
      <c r="V3241" s="3"/>
      <c r="W3241" s="3" t="s">
        <v>39</v>
      </c>
      <c r="X3241" s="3" t="s">
        <v>40</v>
      </c>
      <c r="Y3241" s="3"/>
      <c r="Z3241" s="3">
        <v>6224</v>
      </c>
      <c r="AA3241" s="3" t="s">
        <v>41</v>
      </c>
    </row>
    <row r="3242" spans="1:27" x14ac:dyDescent="0.2">
      <c r="A3242" s="5">
        <v>6168</v>
      </c>
      <c r="C3242" s="3"/>
      <c r="D3242" s="3" t="s">
        <v>5499</v>
      </c>
      <c r="E3242" s="3" t="s">
        <v>346</v>
      </c>
      <c r="F3242" s="3" t="s">
        <v>5481</v>
      </c>
      <c r="G3242" s="3" t="s">
        <v>31</v>
      </c>
      <c r="H3242" s="3" t="s">
        <v>32</v>
      </c>
      <c r="I3242" s="3" t="s">
        <v>31</v>
      </c>
      <c r="J3242" s="3" t="s">
        <v>31</v>
      </c>
      <c r="K3242" s="3" t="s">
        <v>34</v>
      </c>
      <c r="L3242" s="3" t="s">
        <v>31</v>
      </c>
      <c r="M3242" t="b">
        <v>1</v>
      </c>
      <c r="N3242" s="3" t="s">
        <v>84</v>
      </c>
      <c r="O3242" s="3" t="s">
        <v>5481</v>
      </c>
      <c r="P3242" s="3" t="s">
        <v>5481</v>
      </c>
      <c r="Q3242" s="3" t="s">
        <v>116</v>
      </c>
      <c r="R3242" s="3" t="s">
        <v>5482</v>
      </c>
      <c r="S3242" s="3"/>
      <c r="T3242" s="2"/>
      <c r="U3242" s="3" t="s">
        <v>31</v>
      </c>
      <c r="V3242" s="3"/>
      <c r="W3242" s="3" t="s">
        <v>39</v>
      </c>
      <c r="X3242" s="3" t="s">
        <v>40</v>
      </c>
      <c r="Y3242" s="3"/>
      <c r="Z3242" s="3">
        <v>5486</v>
      </c>
      <c r="AA3242" s="3" t="s">
        <v>492</v>
      </c>
    </row>
    <row r="3243" spans="1:27" x14ac:dyDescent="0.2">
      <c r="A3243" s="5">
        <v>6169</v>
      </c>
      <c r="B3243">
        <v>44975</v>
      </c>
      <c r="C3243" s="3"/>
      <c r="D3243" s="3" t="s">
        <v>5500</v>
      </c>
      <c r="E3243" s="3"/>
      <c r="F3243" s="3"/>
      <c r="G3243" s="3"/>
      <c r="H3243" s="3" t="s">
        <v>32</v>
      </c>
      <c r="I3243" s="3"/>
      <c r="J3243" s="3"/>
      <c r="K3243" s="3"/>
      <c r="L3243" s="3"/>
      <c r="M3243" t="b">
        <v>1</v>
      </c>
      <c r="N3243" s="3"/>
      <c r="O3243" s="3"/>
      <c r="P3243" s="3"/>
      <c r="Q3243" s="3"/>
      <c r="R3243" s="3"/>
      <c r="S3243" s="3"/>
      <c r="T3243" s="2"/>
      <c r="U3243" s="3" t="s">
        <v>31</v>
      </c>
      <c r="V3243" s="3" t="s">
        <v>1776</v>
      </c>
      <c r="W3243" s="3" t="s">
        <v>39</v>
      </c>
      <c r="X3243" s="3" t="s">
        <v>40</v>
      </c>
      <c r="Y3243" s="3" t="s">
        <v>1942</v>
      </c>
      <c r="Z3243" s="3"/>
      <c r="AA3243" s="3" t="s">
        <v>1712</v>
      </c>
    </row>
    <row r="3244" spans="1:27" x14ac:dyDescent="0.2">
      <c r="A3244" s="5">
        <v>6170</v>
      </c>
      <c r="B3244">
        <v>44976</v>
      </c>
      <c r="C3244" s="3"/>
      <c r="D3244" s="3" t="s">
        <v>5501</v>
      </c>
      <c r="E3244" s="3"/>
      <c r="F3244" s="3"/>
      <c r="G3244" s="3"/>
      <c r="H3244" s="3" t="s">
        <v>32</v>
      </c>
      <c r="I3244" s="3"/>
      <c r="J3244" s="3"/>
      <c r="K3244" s="3"/>
      <c r="L3244" s="3"/>
      <c r="M3244" t="b">
        <v>1</v>
      </c>
      <c r="N3244" s="3"/>
      <c r="O3244" s="3"/>
      <c r="P3244" s="3"/>
      <c r="Q3244" s="3"/>
      <c r="R3244" s="3"/>
      <c r="S3244" s="3"/>
      <c r="T3244" s="2"/>
      <c r="U3244" s="3" t="s">
        <v>31</v>
      </c>
      <c r="V3244" s="3" t="s">
        <v>1776</v>
      </c>
      <c r="W3244" s="3" t="s">
        <v>39</v>
      </c>
      <c r="X3244" s="3" t="s">
        <v>40</v>
      </c>
      <c r="Y3244" s="3"/>
      <c r="Z3244" s="3"/>
      <c r="AA3244" s="3" t="s">
        <v>1712</v>
      </c>
    </row>
    <row r="3245" spans="1:27" x14ac:dyDescent="0.2">
      <c r="A3245" s="5">
        <v>6172</v>
      </c>
      <c r="B3245">
        <v>39532</v>
      </c>
      <c r="C3245" s="3"/>
      <c r="D3245" s="3" t="s">
        <v>5502</v>
      </c>
      <c r="E3245" s="3" t="s">
        <v>1762</v>
      </c>
      <c r="F3245" s="3" t="s">
        <v>1762</v>
      </c>
      <c r="G3245" s="3" t="s">
        <v>2452</v>
      </c>
      <c r="H3245" s="3" t="s">
        <v>2453</v>
      </c>
      <c r="I3245" s="3" t="s">
        <v>2452</v>
      </c>
      <c r="J3245" s="3" t="s">
        <v>31</v>
      </c>
      <c r="K3245" s="3" t="s">
        <v>1766</v>
      </c>
      <c r="L3245" s="3" t="s">
        <v>31</v>
      </c>
      <c r="M3245" t="b">
        <v>0</v>
      </c>
      <c r="N3245" s="3" t="s">
        <v>35</v>
      </c>
      <c r="O3245" s="3" t="s">
        <v>1762</v>
      </c>
      <c r="P3245" s="3" t="s">
        <v>1762</v>
      </c>
      <c r="Q3245" s="3" t="s">
        <v>1767</v>
      </c>
      <c r="R3245" s="3" t="s">
        <v>1768</v>
      </c>
      <c r="S3245" s="3" t="s">
        <v>2454</v>
      </c>
      <c r="T3245" s="2">
        <v>5046</v>
      </c>
      <c r="U3245" s="3" t="s">
        <v>1769</v>
      </c>
      <c r="V3245" s="3" t="s">
        <v>1802</v>
      </c>
      <c r="W3245" s="3" t="s">
        <v>39</v>
      </c>
      <c r="X3245" s="3" t="s">
        <v>40</v>
      </c>
      <c r="Y3245" s="3" t="s">
        <v>2455</v>
      </c>
      <c r="Z3245" s="3"/>
      <c r="AA3245" s="3" t="s">
        <v>986</v>
      </c>
    </row>
    <row r="3246" spans="1:27" x14ac:dyDescent="0.2">
      <c r="A3246" s="5">
        <v>6173</v>
      </c>
      <c r="B3246">
        <v>43968</v>
      </c>
      <c r="C3246" s="3"/>
      <c r="D3246" s="3" t="s">
        <v>5503</v>
      </c>
      <c r="E3246" s="3"/>
      <c r="F3246" s="3"/>
      <c r="G3246" s="3"/>
      <c r="H3246" s="3" t="s">
        <v>4157</v>
      </c>
      <c r="I3246" s="3"/>
      <c r="J3246" s="3"/>
      <c r="K3246" s="3"/>
      <c r="L3246" s="3"/>
      <c r="M3246" t="b">
        <v>0</v>
      </c>
      <c r="N3246" s="3"/>
      <c r="O3246" s="3"/>
      <c r="P3246" s="3"/>
      <c r="Q3246" s="3"/>
      <c r="R3246" s="3"/>
      <c r="S3246" s="3"/>
      <c r="T3246" s="2">
        <v>4024</v>
      </c>
      <c r="U3246" s="3" t="s">
        <v>95</v>
      </c>
      <c r="V3246" s="3"/>
      <c r="W3246" s="3" t="s">
        <v>39</v>
      </c>
      <c r="X3246" s="3" t="s">
        <v>40</v>
      </c>
      <c r="Y3246" s="3"/>
      <c r="Z3246" s="3"/>
      <c r="AA3246" s="3" t="s">
        <v>1712</v>
      </c>
    </row>
    <row r="3247" spans="1:27" x14ac:dyDescent="0.2">
      <c r="A3247" s="5">
        <v>6174</v>
      </c>
      <c r="B3247">
        <v>46129</v>
      </c>
      <c r="C3247" s="3"/>
      <c r="D3247" s="3" t="s">
        <v>5504</v>
      </c>
      <c r="E3247" s="3" t="s">
        <v>1158</v>
      </c>
      <c r="F3247" s="3" t="s">
        <v>1159</v>
      </c>
      <c r="G3247" s="3" t="s">
        <v>586</v>
      </c>
      <c r="H3247" s="3" t="s">
        <v>32</v>
      </c>
      <c r="I3247" s="3"/>
      <c r="J3247" s="3"/>
      <c r="K3247" s="3"/>
      <c r="L3247" s="3"/>
      <c r="M3247" t="b">
        <v>0</v>
      </c>
      <c r="N3247" s="3" t="s">
        <v>139</v>
      </c>
      <c r="O3247" s="3" t="s">
        <v>1159</v>
      </c>
      <c r="P3247" s="3" t="s">
        <v>1159</v>
      </c>
      <c r="Q3247" s="3" t="s">
        <v>36</v>
      </c>
      <c r="R3247" s="3" t="s">
        <v>74</v>
      </c>
      <c r="S3247" s="3"/>
      <c r="T3247" s="2">
        <v>6023</v>
      </c>
      <c r="U3247" s="3" t="s">
        <v>83</v>
      </c>
      <c r="V3247" s="3"/>
      <c r="W3247" s="3" t="s">
        <v>39</v>
      </c>
      <c r="X3247" s="3" t="s">
        <v>40</v>
      </c>
      <c r="Y3247" s="3"/>
      <c r="Z3247" s="3">
        <v>6259</v>
      </c>
      <c r="AA3247" s="3" t="s">
        <v>316</v>
      </c>
    </row>
    <row r="3248" spans="1:27" x14ac:dyDescent="0.2">
      <c r="A3248" s="5">
        <v>6176</v>
      </c>
      <c r="C3248" s="3"/>
      <c r="D3248" s="3" t="s">
        <v>5505</v>
      </c>
      <c r="E3248" s="3" t="s">
        <v>1158</v>
      </c>
      <c r="F3248" s="3" t="s">
        <v>1159</v>
      </c>
      <c r="G3248" s="3" t="s">
        <v>137</v>
      </c>
      <c r="H3248" s="3" t="s">
        <v>32</v>
      </c>
      <c r="I3248" s="3"/>
      <c r="J3248" s="3"/>
      <c r="K3248" s="3"/>
      <c r="L3248" s="3"/>
      <c r="M3248" t="b">
        <v>0</v>
      </c>
      <c r="N3248" s="3" t="s">
        <v>139</v>
      </c>
      <c r="O3248" s="3" t="s">
        <v>1159</v>
      </c>
      <c r="P3248" s="3" t="s">
        <v>1159</v>
      </c>
      <c r="Q3248" s="3" t="s">
        <v>36</v>
      </c>
      <c r="R3248" s="3" t="s">
        <v>74</v>
      </c>
      <c r="S3248" s="3"/>
      <c r="T3248" s="2"/>
      <c r="U3248" s="3" t="s">
        <v>83</v>
      </c>
      <c r="V3248" s="3"/>
      <c r="W3248" s="3" t="s">
        <v>39</v>
      </c>
      <c r="X3248" s="3" t="s">
        <v>40</v>
      </c>
      <c r="Y3248" s="3"/>
      <c r="Z3248" s="3">
        <v>6335</v>
      </c>
      <c r="AA3248" s="3" t="s">
        <v>546</v>
      </c>
    </row>
    <row r="3249" spans="1:27" x14ac:dyDescent="0.2">
      <c r="A3249" s="5">
        <v>6181</v>
      </c>
      <c r="C3249" s="3"/>
      <c r="D3249" s="3" t="s">
        <v>5506</v>
      </c>
      <c r="E3249" s="3" t="s">
        <v>91</v>
      </c>
      <c r="F3249" s="3" t="s">
        <v>92</v>
      </c>
      <c r="G3249" s="3" t="s">
        <v>224</v>
      </c>
      <c r="H3249" s="3" t="s">
        <v>32</v>
      </c>
      <c r="I3249" s="3"/>
      <c r="J3249" s="3"/>
      <c r="K3249" s="3"/>
      <c r="L3249" s="3"/>
      <c r="M3249" t="b">
        <v>1</v>
      </c>
      <c r="N3249" s="3" t="s">
        <v>84</v>
      </c>
      <c r="O3249" s="3" t="s">
        <v>92</v>
      </c>
      <c r="P3249" s="3" t="s">
        <v>92</v>
      </c>
      <c r="Q3249" s="3" t="s">
        <v>36</v>
      </c>
      <c r="R3249" s="3" t="s">
        <v>74</v>
      </c>
      <c r="S3249" s="3"/>
      <c r="T3249" s="2"/>
      <c r="U3249" s="3" t="s">
        <v>95</v>
      </c>
      <c r="V3249" s="3"/>
      <c r="W3249" s="3" t="s">
        <v>39</v>
      </c>
      <c r="X3249" s="3" t="s">
        <v>40</v>
      </c>
      <c r="Y3249" s="3"/>
      <c r="Z3249" s="3">
        <v>5347</v>
      </c>
      <c r="AA3249" s="3" t="s">
        <v>546</v>
      </c>
    </row>
    <row r="3250" spans="1:27" x14ac:dyDescent="0.2">
      <c r="A3250" s="5">
        <v>6182</v>
      </c>
      <c r="B3250">
        <v>45402</v>
      </c>
      <c r="C3250" s="3"/>
      <c r="D3250" s="3" t="s">
        <v>5507</v>
      </c>
      <c r="E3250" s="3" t="s">
        <v>147</v>
      </c>
      <c r="F3250" s="3" t="s">
        <v>234</v>
      </c>
      <c r="G3250" s="3" t="s">
        <v>235</v>
      </c>
      <c r="H3250" s="3" t="s">
        <v>4157</v>
      </c>
      <c r="I3250" s="3" t="s">
        <v>235</v>
      </c>
      <c r="J3250" s="3" t="s">
        <v>48</v>
      </c>
      <c r="K3250" s="3" t="s">
        <v>237</v>
      </c>
      <c r="L3250" s="3" t="s">
        <v>83</v>
      </c>
      <c r="M3250" t="b">
        <v>0</v>
      </c>
      <c r="N3250" s="3" t="s">
        <v>139</v>
      </c>
      <c r="O3250" s="3" t="s">
        <v>234</v>
      </c>
      <c r="P3250" s="3" t="s">
        <v>234</v>
      </c>
      <c r="Q3250" s="3" t="s">
        <v>116</v>
      </c>
      <c r="R3250" s="3" t="s">
        <v>116</v>
      </c>
      <c r="S3250" s="3"/>
      <c r="T3250" s="2">
        <v>6009</v>
      </c>
      <c r="U3250" s="3" t="s">
        <v>83</v>
      </c>
      <c r="V3250" s="3"/>
      <c r="W3250" s="3" t="s">
        <v>39</v>
      </c>
      <c r="X3250" s="3" t="s">
        <v>40</v>
      </c>
      <c r="Y3250" s="3"/>
      <c r="Z3250" s="3"/>
      <c r="AA3250" s="3" t="s">
        <v>3685</v>
      </c>
    </row>
    <row r="3251" spans="1:27" x14ac:dyDescent="0.2">
      <c r="A3251" s="5">
        <v>6183</v>
      </c>
      <c r="C3251" s="3"/>
      <c r="D3251" s="3" t="s">
        <v>5508</v>
      </c>
      <c r="E3251" s="3" t="s">
        <v>71</v>
      </c>
      <c r="F3251" s="3" t="s">
        <v>72</v>
      </c>
      <c r="G3251" s="3" t="s">
        <v>47</v>
      </c>
      <c r="H3251" s="3" t="s">
        <v>32</v>
      </c>
      <c r="I3251" s="3"/>
      <c r="J3251" s="3"/>
      <c r="K3251" s="3"/>
      <c r="L3251" s="3"/>
      <c r="M3251" t="b">
        <v>0</v>
      </c>
      <c r="N3251" s="3" t="s">
        <v>73</v>
      </c>
      <c r="O3251" s="3" t="s">
        <v>72</v>
      </c>
      <c r="P3251" s="3" t="s">
        <v>72</v>
      </c>
      <c r="Q3251" s="3" t="s">
        <v>36</v>
      </c>
      <c r="R3251" s="3" t="s">
        <v>74</v>
      </c>
      <c r="S3251" s="3"/>
      <c r="T3251" s="2"/>
      <c r="U3251" s="3" t="s">
        <v>50</v>
      </c>
      <c r="V3251" s="3"/>
      <c r="W3251" s="3" t="s">
        <v>39</v>
      </c>
      <c r="X3251" s="3" t="s">
        <v>40</v>
      </c>
      <c r="Y3251" s="3"/>
      <c r="Z3251" s="3">
        <v>6412</v>
      </c>
      <c r="AA3251" s="3" t="s">
        <v>2906</v>
      </c>
    </row>
    <row r="3252" spans="1:27" x14ac:dyDescent="0.2">
      <c r="A3252" s="5">
        <v>6184</v>
      </c>
      <c r="C3252" s="3"/>
      <c r="D3252" s="3" t="s">
        <v>5509</v>
      </c>
      <c r="E3252" s="3" t="s">
        <v>147</v>
      </c>
      <c r="F3252" s="3" t="s">
        <v>234</v>
      </c>
      <c r="G3252" s="3" t="s">
        <v>586</v>
      </c>
      <c r="H3252" s="3" t="s">
        <v>32</v>
      </c>
      <c r="I3252" s="3" t="s">
        <v>586</v>
      </c>
      <c r="J3252" s="3" t="s">
        <v>48</v>
      </c>
      <c r="K3252" s="3" t="s">
        <v>587</v>
      </c>
      <c r="L3252" s="3" t="s">
        <v>83</v>
      </c>
      <c r="M3252" t="b">
        <v>1</v>
      </c>
      <c r="N3252" s="3" t="s">
        <v>139</v>
      </c>
      <c r="O3252" s="3" t="s">
        <v>234</v>
      </c>
      <c r="P3252" s="3" t="s">
        <v>234</v>
      </c>
      <c r="Q3252" s="3" t="s">
        <v>116</v>
      </c>
      <c r="R3252" s="3" t="s">
        <v>116</v>
      </c>
      <c r="S3252" s="3"/>
      <c r="T3252" s="2"/>
      <c r="U3252" s="3" t="s">
        <v>83</v>
      </c>
      <c r="V3252" s="3"/>
      <c r="W3252" s="3" t="s">
        <v>39</v>
      </c>
      <c r="X3252" s="3" t="s">
        <v>40</v>
      </c>
      <c r="Y3252" s="3"/>
      <c r="Z3252" s="3"/>
      <c r="AA3252" s="3" t="s">
        <v>316</v>
      </c>
    </row>
    <row r="3253" spans="1:27" x14ac:dyDescent="0.2">
      <c r="A3253" s="5">
        <v>6185</v>
      </c>
      <c r="C3253" s="3"/>
      <c r="D3253" s="3" t="s">
        <v>5510</v>
      </c>
      <c r="E3253" s="3" t="s">
        <v>147</v>
      </c>
      <c r="F3253" s="3" t="s">
        <v>234</v>
      </c>
      <c r="G3253" s="3" t="s">
        <v>83</v>
      </c>
      <c r="H3253" s="3" t="s">
        <v>32</v>
      </c>
      <c r="I3253" s="3" t="s">
        <v>83</v>
      </c>
      <c r="J3253" s="3" t="s">
        <v>48</v>
      </c>
      <c r="K3253" s="3" t="s">
        <v>237</v>
      </c>
      <c r="L3253" s="3" t="s">
        <v>83</v>
      </c>
      <c r="M3253" t="b">
        <v>1</v>
      </c>
      <c r="N3253" s="3" t="s">
        <v>139</v>
      </c>
      <c r="O3253" s="3" t="s">
        <v>234</v>
      </c>
      <c r="P3253" s="3" t="s">
        <v>234</v>
      </c>
      <c r="Q3253" s="3" t="s">
        <v>116</v>
      </c>
      <c r="R3253" s="3" t="s">
        <v>116</v>
      </c>
      <c r="S3253" s="3"/>
      <c r="T3253" s="2">
        <v>6008</v>
      </c>
      <c r="U3253" s="3" t="s">
        <v>83</v>
      </c>
      <c r="V3253" s="3"/>
      <c r="W3253" s="3" t="s">
        <v>39</v>
      </c>
      <c r="X3253" s="3" t="s">
        <v>40</v>
      </c>
      <c r="Y3253" s="3"/>
      <c r="Z3253" s="3">
        <v>5234</v>
      </c>
      <c r="AA3253" s="3" t="s">
        <v>316</v>
      </c>
    </row>
    <row r="3254" spans="1:27" x14ac:dyDescent="0.2">
      <c r="A3254" s="5">
        <v>6186</v>
      </c>
      <c r="B3254">
        <v>45476</v>
      </c>
      <c r="C3254" s="3"/>
      <c r="D3254" s="3" t="s">
        <v>5511</v>
      </c>
      <c r="E3254" s="3" t="s">
        <v>78</v>
      </c>
      <c r="F3254" s="3" t="s">
        <v>273</v>
      </c>
      <c r="G3254" s="3" t="s">
        <v>95</v>
      </c>
      <c r="H3254" s="3" t="s">
        <v>32</v>
      </c>
      <c r="I3254" s="3" t="s">
        <v>95</v>
      </c>
      <c r="J3254" s="3" t="s">
        <v>48</v>
      </c>
      <c r="K3254" s="3" t="s">
        <v>94</v>
      </c>
      <c r="L3254" s="3" t="s">
        <v>95</v>
      </c>
      <c r="M3254" t="b">
        <v>1</v>
      </c>
      <c r="N3254" s="3" t="s">
        <v>84</v>
      </c>
      <c r="O3254" s="3" t="s">
        <v>273</v>
      </c>
      <c r="P3254" s="3" t="s">
        <v>79</v>
      </c>
      <c r="Q3254" s="3" t="s">
        <v>116</v>
      </c>
      <c r="R3254" s="3" t="s">
        <v>116</v>
      </c>
      <c r="S3254" s="3"/>
      <c r="T3254" s="2">
        <v>4097</v>
      </c>
      <c r="U3254" s="3" t="s">
        <v>95</v>
      </c>
      <c r="V3254" s="3"/>
      <c r="W3254" s="3" t="s">
        <v>39</v>
      </c>
      <c r="X3254" s="3" t="s">
        <v>40</v>
      </c>
      <c r="Y3254" s="3"/>
      <c r="Z3254" s="3">
        <v>6341</v>
      </c>
      <c r="AA3254" s="3" t="s">
        <v>316</v>
      </c>
    </row>
    <row r="3255" spans="1:27" x14ac:dyDescent="0.2">
      <c r="A3255" s="5">
        <v>6187</v>
      </c>
      <c r="B3255">
        <v>45493</v>
      </c>
      <c r="C3255" s="3" t="s">
        <v>5512</v>
      </c>
      <c r="D3255" s="3" t="s">
        <v>5513</v>
      </c>
      <c r="E3255" s="3" t="s">
        <v>66</v>
      </c>
      <c r="F3255" s="3" t="s">
        <v>67</v>
      </c>
      <c r="G3255" s="3" t="s">
        <v>47</v>
      </c>
      <c r="H3255" s="3" t="s">
        <v>32</v>
      </c>
      <c r="I3255" s="3" t="s">
        <v>47</v>
      </c>
      <c r="J3255" s="3" t="s">
        <v>48</v>
      </c>
      <c r="K3255" s="3" t="s">
        <v>49</v>
      </c>
      <c r="L3255" s="3" t="s">
        <v>50</v>
      </c>
      <c r="M3255" t="b">
        <v>0</v>
      </c>
      <c r="N3255" s="3" t="s">
        <v>35</v>
      </c>
      <c r="O3255" s="3" t="s">
        <v>67</v>
      </c>
      <c r="P3255" s="3" t="s">
        <v>67</v>
      </c>
      <c r="Q3255" s="3" t="s">
        <v>68</v>
      </c>
      <c r="R3255" s="3" t="s">
        <v>69</v>
      </c>
      <c r="S3255" s="3" t="s">
        <v>75</v>
      </c>
      <c r="T3255" s="2">
        <v>2000</v>
      </c>
      <c r="U3255" s="3" t="s">
        <v>50</v>
      </c>
      <c r="V3255" s="3"/>
      <c r="W3255" s="3" t="s">
        <v>39</v>
      </c>
      <c r="X3255" s="3" t="s">
        <v>40</v>
      </c>
      <c r="Y3255" s="3"/>
      <c r="Z3255" s="3">
        <v>6049</v>
      </c>
      <c r="AA3255" s="3" t="s">
        <v>316</v>
      </c>
    </row>
    <row r="3256" spans="1:27" x14ac:dyDescent="0.2">
      <c r="A3256" s="5">
        <v>6188</v>
      </c>
      <c r="B3256">
        <v>45510</v>
      </c>
      <c r="C3256" s="3"/>
      <c r="D3256" s="3" t="s">
        <v>5514</v>
      </c>
      <c r="E3256" s="3" t="s">
        <v>240</v>
      </c>
      <c r="F3256" s="3" t="s">
        <v>241</v>
      </c>
      <c r="G3256" s="3" t="s">
        <v>242</v>
      </c>
      <c r="H3256" s="3" t="s">
        <v>32</v>
      </c>
      <c r="I3256" s="3" t="s">
        <v>242</v>
      </c>
      <c r="J3256" s="3" t="s">
        <v>48</v>
      </c>
      <c r="K3256" s="3" t="s">
        <v>243</v>
      </c>
      <c r="L3256" s="3" t="s">
        <v>244</v>
      </c>
      <c r="M3256" t="b">
        <v>0</v>
      </c>
      <c r="N3256" s="3" t="s">
        <v>139</v>
      </c>
      <c r="O3256" s="3" t="s">
        <v>241</v>
      </c>
      <c r="P3256" s="3" t="s">
        <v>241</v>
      </c>
      <c r="Q3256" s="3" t="s">
        <v>36</v>
      </c>
      <c r="R3256" s="3" t="s">
        <v>54</v>
      </c>
      <c r="S3256" s="3"/>
      <c r="T3256" s="2">
        <v>8016</v>
      </c>
      <c r="U3256" s="3" t="s">
        <v>244</v>
      </c>
      <c r="V3256" s="3"/>
      <c r="W3256" s="3" t="s">
        <v>39</v>
      </c>
      <c r="X3256" s="3" t="s">
        <v>40</v>
      </c>
      <c r="Y3256" s="3"/>
      <c r="Z3256" s="3"/>
      <c r="AA3256" s="3" t="s">
        <v>986</v>
      </c>
    </row>
    <row r="3257" spans="1:27" x14ac:dyDescent="0.2">
      <c r="A3257" s="5">
        <v>6189</v>
      </c>
      <c r="B3257">
        <v>45511</v>
      </c>
      <c r="C3257" s="3"/>
      <c r="D3257" s="3" t="s">
        <v>5515</v>
      </c>
      <c r="E3257" s="3" t="s">
        <v>111</v>
      </c>
      <c r="F3257" s="3" t="s">
        <v>112</v>
      </c>
      <c r="G3257" s="3" t="s">
        <v>5191</v>
      </c>
      <c r="H3257" s="3" t="s">
        <v>32</v>
      </c>
      <c r="I3257" s="3" t="s">
        <v>5191</v>
      </c>
      <c r="J3257" s="3" t="s">
        <v>31</v>
      </c>
      <c r="K3257" s="3" t="s">
        <v>5192</v>
      </c>
      <c r="L3257" s="3" t="s">
        <v>115</v>
      </c>
      <c r="M3257" t="b">
        <v>0</v>
      </c>
      <c r="N3257" s="3" t="s">
        <v>73</v>
      </c>
      <c r="O3257" s="3" t="s">
        <v>112</v>
      </c>
      <c r="P3257" s="3" t="s">
        <v>112</v>
      </c>
      <c r="Q3257" s="3" t="s">
        <v>116</v>
      </c>
      <c r="R3257" s="3" t="s">
        <v>116</v>
      </c>
      <c r="S3257" s="3"/>
      <c r="T3257" s="2">
        <v>3062</v>
      </c>
      <c r="U3257" s="3" t="s">
        <v>115</v>
      </c>
      <c r="V3257" s="3"/>
      <c r="W3257" s="3" t="s">
        <v>39</v>
      </c>
      <c r="X3257" s="3" t="s">
        <v>40</v>
      </c>
      <c r="Y3257" s="3"/>
      <c r="Z3257" s="3">
        <v>6320</v>
      </c>
      <c r="AA3257" s="3" t="s">
        <v>1182</v>
      </c>
    </row>
    <row r="3258" spans="1:27" x14ac:dyDescent="0.2">
      <c r="A3258" s="5">
        <v>6190</v>
      </c>
      <c r="C3258" s="3"/>
      <c r="D3258" s="3" t="s">
        <v>5516</v>
      </c>
      <c r="E3258" s="3" t="s">
        <v>123</v>
      </c>
      <c r="F3258" s="3" t="s">
        <v>136</v>
      </c>
      <c r="G3258" s="3" t="s">
        <v>113</v>
      </c>
      <c r="H3258" s="3" t="s">
        <v>32</v>
      </c>
      <c r="I3258" s="3" t="s">
        <v>113</v>
      </c>
      <c r="J3258" s="3" t="s">
        <v>48</v>
      </c>
      <c r="K3258" s="3" t="s">
        <v>114</v>
      </c>
      <c r="L3258" s="3" t="s">
        <v>115</v>
      </c>
      <c r="M3258" t="b">
        <v>0</v>
      </c>
      <c r="N3258" s="3" t="s">
        <v>139</v>
      </c>
      <c r="O3258" s="3" t="s">
        <v>136</v>
      </c>
      <c r="P3258" s="3" t="s">
        <v>140</v>
      </c>
      <c r="Q3258" s="3" t="s">
        <v>36</v>
      </c>
      <c r="R3258" s="3" t="s">
        <v>74</v>
      </c>
      <c r="S3258" s="3"/>
      <c r="T3258" s="2"/>
      <c r="U3258" s="3" t="s">
        <v>115</v>
      </c>
      <c r="V3258" s="3"/>
      <c r="W3258" s="3" t="s">
        <v>39</v>
      </c>
      <c r="X3258" s="3" t="s">
        <v>40</v>
      </c>
      <c r="Y3258" s="3"/>
      <c r="Z3258" s="3">
        <v>5124</v>
      </c>
      <c r="AA3258" s="3" t="s">
        <v>41</v>
      </c>
    </row>
    <row r="3259" spans="1:27" x14ac:dyDescent="0.2">
      <c r="A3259" s="5">
        <v>6191</v>
      </c>
      <c r="B3259">
        <v>45481</v>
      </c>
      <c r="C3259" s="3" t="s">
        <v>5517</v>
      </c>
      <c r="D3259" s="3" t="s">
        <v>5518</v>
      </c>
      <c r="E3259" s="3" t="s">
        <v>346</v>
      </c>
      <c r="F3259" s="3" t="s">
        <v>4675</v>
      </c>
      <c r="G3259" s="3" t="s">
        <v>31</v>
      </c>
      <c r="H3259" s="3" t="s">
        <v>32</v>
      </c>
      <c r="I3259" s="3" t="s">
        <v>31</v>
      </c>
      <c r="J3259" s="3" t="s">
        <v>31</v>
      </c>
      <c r="K3259" s="3" t="s">
        <v>34</v>
      </c>
      <c r="L3259" s="3" t="s">
        <v>31</v>
      </c>
      <c r="M3259" t="b">
        <v>0</v>
      </c>
      <c r="N3259" s="3" t="s">
        <v>35</v>
      </c>
      <c r="O3259" s="3" t="s">
        <v>4675</v>
      </c>
      <c r="P3259" s="3" t="s">
        <v>4675</v>
      </c>
      <c r="Q3259" s="3" t="s">
        <v>1767</v>
      </c>
      <c r="R3259" s="3" t="s">
        <v>1768</v>
      </c>
      <c r="S3259" s="3" t="s">
        <v>4232</v>
      </c>
      <c r="T3259" s="2">
        <v>2072</v>
      </c>
      <c r="U3259" s="3" t="s">
        <v>31</v>
      </c>
      <c r="V3259" s="3" t="s">
        <v>1710</v>
      </c>
      <c r="W3259" s="3" t="s">
        <v>39</v>
      </c>
      <c r="X3259" s="3" t="s">
        <v>40</v>
      </c>
      <c r="Y3259" s="3" t="s">
        <v>3437</v>
      </c>
      <c r="Z3259" s="3">
        <v>3677</v>
      </c>
      <c r="AA3259" s="3" t="s">
        <v>1712</v>
      </c>
    </row>
    <row r="3260" spans="1:27" x14ac:dyDescent="0.2">
      <c r="A3260" s="5">
        <v>6193</v>
      </c>
      <c r="B3260">
        <v>45482</v>
      </c>
      <c r="C3260" s="3" t="s">
        <v>5519</v>
      </c>
      <c r="D3260" s="3" t="s">
        <v>5520</v>
      </c>
      <c r="E3260" s="3" t="s">
        <v>346</v>
      </c>
      <c r="F3260" s="3" t="s">
        <v>4675</v>
      </c>
      <c r="G3260" s="3" t="s">
        <v>31</v>
      </c>
      <c r="H3260" s="3" t="s">
        <v>32</v>
      </c>
      <c r="I3260" s="3" t="s">
        <v>31</v>
      </c>
      <c r="J3260" s="3" t="s">
        <v>31</v>
      </c>
      <c r="K3260" s="3" t="s">
        <v>34</v>
      </c>
      <c r="L3260" s="3" t="s">
        <v>31</v>
      </c>
      <c r="M3260" t="b">
        <v>0</v>
      </c>
      <c r="N3260" s="3" t="s">
        <v>35</v>
      </c>
      <c r="O3260" s="3" t="s">
        <v>4675</v>
      </c>
      <c r="P3260" s="3" t="s">
        <v>4675</v>
      </c>
      <c r="Q3260" s="3" t="s">
        <v>1767</v>
      </c>
      <c r="R3260" s="3" t="s">
        <v>1768</v>
      </c>
      <c r="S3260" s="3" t="s">
        <v>4232</v>
      </c>
      <c r="T3260" s="2">
        <v>2072</v>
      </c>
      <c r="U3260" s="3" t="s">
        <v>31</v>
      </c>
      <c r="V3260" s="3" t="s">
        <v>1710</v>
      </c>
      <c r="W3260" s="3" t="s">
        <v>39</v>
      </c>
      <c r="X3260" s="3" t="s">
        <v>40</v>
      </c>
      <c r="Y3260" s="3" t="s">
        <v>3437</v>
      </c>
      <c r="Z3260" s="3">
        <v>4744</v>
      </c>
      <c r="AA3260" s="3" t="s">
        <v>1712</v>
      </c>
    </row>
    <row r="3261" spans="1:27" x14ac:dyDescent="0.2">
      <c r="A3261" s="5">
        <v>6194</v>
      </c>
      <c r="C3261" s="3"/>
      <c r="D3261" s="3" t="s">
        <v>5521</v>
      </c>
      <c r="E3261" s="3" t="s">
        <v>123</v>
      </c>
      <c r="F3261" s="3" t="s">
        <v>136</v>
      </c>
      <c r="G3261" s="3" t="s">
        <v>113</v>
      </c>
      <c r="H3261" s="3" t="s">
        <v>32</v>
      </c>
      <c r="I3261" s="3" t="s">
        <v>113</v>
      </c>
      <c r="J3261" s="3" t="s">
        <v>48</v>
      </c>
      <c r="K3261" s="3" t="s">
        <v>114</v>
      </c>
      <c r="L3261" s="3" t="s">
        <v>115</v>
      </c>
      <c r="M3261" t="b">
        <v>1</v>
      </c>
      <c r="N3261" s="3" t="s">
        <v>139</v>
      </c>
      <c r="O3261" s="3" t="s">
        <v>136</v>
      </c>
      <c r="P3261" s="3" t="s">
        <v>140</v>
      </c>
      <c r="Q3261" s="3" t="s">
        <v>36</v>
      </c>
      <c r="R3261" s="3" t="s">
        <v>74</v>
      </c>
      <c r="S3261" s="3"/>
      <c r="T3261" s="2"/>
      <c r="U3261" s="3" t="s">
        <v>115</v>
      </c>
      <c r="V3261" s="3"/>
      <c r="W3261" s="3" t="s">
        <v>39</v>
      </c>
      <c r="X3261" s="3" t="s">
        <v>40</v>
      </c>
      <c r="Y3261" s="3"/>
      <c r="Z3261" s="3"/>
      <c r="AA3261" s="3" t="s">
        <v>316</v>
      </c>
    </row>
    <row r="3262" spans="1:27" x14ac:dyDescent="0.2">
      <c r="A3262" s="5">
        <v>6195</v>
      </c>
      <c r="C3262" s="3"/>
      <c r="D3262" s="3" t="s">
        <v>5521</v>
      </c>
      <c r="E3262" s="3" t="s">
        <v>123</v>
      </c>
      <c r="F3262" s="3" t="s">
        <v>136</v>
      </c>
      <c r="G3262" s="3" t="s">
        <v>113</v>
      </c>
      <c r="H3262" s="3" t="s">
        <v>32</v>
      </c>
      <c r="I3262" s="3" t="s">
        <v>113</v>
      </c>
      <c r="J3262" s="3" t="s">
        <v>48</v>
      </c>
      <c r="K3262" s="3" t="s">
        <v>114</v>
      </c>
      <c r="L3262" s="3" t="s">
        <v>115</v>
      </c>
      <c r="M3262" t="b">
        <v>0</v>
      </c>
      <c r="N3262" s="3" t="s">
        <v>139</v>
      </c>
      <c r="O3262" s="3" t="s">
        <v>136</v>
      </c>
      <c r="P3262" s="3" t="s">
        <v>140</v>
      </c>
      <c r="Q3262" s="3" t="s">
        <v>36</v>
      </c>
      <c r="R3262" s="3" t="s">
        <v>74</v>
      </c>
      <c r="S3262" s="3"/>
      <c r="T3262" s="2"/>
      <c r="U3262" s="3" t="s">
        <v>115</v>
      </c>
      <c r="V3262" s="3"/>
      <c r="W3262" s="3" t="s">
        <v>39</v>
      </c>
      <c r="X3262" s="3" t="s">
        <v>40</v>
      </c>
      <c r="Y3262" s="3"/>
      <c r="Z3262" s="3">
        <v>4619</v>
      </c>
      <c r="AA3262" s="3" t="s">
        <v>41</v>
      </c>
    </row>
    <row r="3263" spans="1:27" x14ac:dyDescent="0.2">
      <c r="A3263" s="5">
        <v>6196</v>
      </c>
      <c r="B3263">
        <v>44948</v>
      </c>
      <c r="C3263" s="3"/>
      <c r="D3263" s="3" t="s">
        <v>5522</v>
      </c>
      <c r="E3263" s="3" t="s">
        <v>123</v>
      </c>
      <c r="F3263" s="3" t="s">
        <v>124</v>
      </c>
      <c r="G3263" s="3" t="s">
        <v>3543</v>
      </c>
      <c r="H3263" s="3" t="s">
        <v>256</v>
      </c>
      <c r="I3263" s="3" t="s">
        <v>3543</v>
      </c>
      <c r="J3263" s="3" t="s">
        <v>81</v>
      </c>
      <c r="K3263" s="3" t="s">
        <v>258</v>
      </c>
      <c r="L3263" s="3" t="s">
        <v>115</v>
      </c>
      <c r="M3263" t="b">
        <v>0</v>
      </c>
      <c r="N3263" s="3" t="s">
        <v>73</v>
      </c>
      <c r="O3263" s="3" t="s">
        <v>124</v>
      </c>
      <c r="P3263" s="3" t="s">
        <v>124</v>
      </c>
      <c r="Q3263" s="3" t="s">
        <v>36</v>
      </c>
      <c r="R3263" s="3" t="s">
        <v>74</v>
      </c>
      <c r="S3263" s="3"/>
      <c r="T3263" s="2"/>
      <c r="U3263" s="3" t="s">
        <v>115</v>
      </c>
      <c r="V3263" s="3"/>
      <c r="W3263" s="3" t="s">
        <v>39</v>
      </c>
      <c r="X3263" s="3" t="s">
        <v>40</v>
      </c>
      <c r="Y3263" s="3"/>
      <c r="Z3263" s="3">
        <v>6115</v>
      </c>
      <c r="AA3263" s="3" t="s">
        <v>316</v>
      </c>
    </row>
    <row r="3264" spans="1:27" x14ac:dyDescent="0.2">
      <c r="A3264" s="5">
        <v>6197</v>
      </c>
      <c r="B3264">
        <v>45114</v>
      </c>
      <c r="C3264" s="3"/>
      <c r="D3264" s="3" t="s">
        <v>5523</v>
      </c>
      <c r="E3264" s="3"/>
      <c r="F3264" s="3"/>
      <c r="G3264" s="3"/>
      <c r="H3264" s="3" t="s">
        <v>5524</v>
      </c>
      <c r="I3264" s="3"/>
      <c r="J3264" s="3"/>
      <c r="K3264" s="3"/>
      <c r="L3264" s="3"/>
      <c r="M3264" t="b">
        <v>0</v>
      </c>
      <c r="N3264" s="3"/>
      <c r="O3264" s="3"/>
      <c r="P3264" s="3"/>
      <c r="Q3264" s="3"/>
      <c r="R3264" s="3"/>
      <c r="S3264" s="3"/>
      <c r="T3264" s="2"/>
      <c r="U3264" s="3" t="s">
        <v>31</v>
      </c>
      <c r="V3264" s="3" t="s">
        <v>5525</v>
      </c>
      <c r="W3264" s="3" t="s">
        <v>39</v>
      </c>
      <c r="X3264" s="3" t="s">
        <v>40</v>
      </c>
      <c r="Y3264" s="3"/>
      <c r="Z3264" s="3"/>
      <c r="AA3264" s="3" t="s">
        <v>1712</v>
      </c>
    </row>
    <row r="3265" spans="1:27" x14ac:dyDescent="0.2">
      <c r="A3265" s="5">
        <v>6198</v>
      </c>
      <c r="B3265">
        <v>45549</v>
      </c>
      <c r="C3265" s="3"/>
      <c r="D3265" s="3" t="s">
        <v>5526</v>
      </c>
      <c r="E3265" s="3"/>
      <c r="F3265" s="3"/>
      <c r="G3265" s="3"/>
      <c r="H3265" s="3" t="s">
        <v>5524</v>
      </c>
      <c r="I3265" s="3"/>
      <c r="J3265" s="3"/>
      <c r="K3265" s="3"/>
      <c r="L3265" s="3"/>
      <c r="M3265" t="b">
        <v>0</v>
      </c>
      <c r="N3265" s="3"/>
      <c r="O3265" s="3"/>
      <c r="P3265" s="3"/>
      <c r="Q3265" s="3"/>
      <c r="R3265" s="3"/>
      <c r="S3265" s="3"/>
      <c r="T3265" s="2"/>
      <c r="U3265" s="3" t="s">
        <v>31</v>
      </c>
      <c r="V3265" s="3" t="s">
        <v>5525</v>
      </c>
      <c r="W3265" s="3" t="s">
        <v>39</v>
      </c>
      <c r="X3265" s="3" t="s">
        <v>40</v>
      </c>
      <c r="Y3265" s="3"/>
      <c r="Z3265" s="3"/>
      <c r="AA3265" s="3" t="s">
        <v>1712</v>
      </c>
    </row>
    <row r="3266" spans="1:27" x14ac:dyDescent="0.2">
      <c r="A3266" s="5">
        <v>6199</v>
      </c>
      <c r="B3266">
        <v>45550</v>
      </c>
      <c r="C3266" s="3"/>
      <c r="D3266" s="3" t="s">
        <v>5527</v>
      </c>
      <c r="E3266" s="3"/>
      <c r="F3266" s="3"/>
      <c r="G3266" s="3"/>
      <c r="H3266" s="3" t="s">
        <v>5524</v>
      </c>
      <c r="I3266" s="3"/>
      <c r="J3266" s="3"/>
      <c r="K3266" s="3"/>
      <c r="L3266" s="3"/>
      <c r="M3266" t="b">
        <v>0</v>
      </c>
      <c r="N3266" s="3"/>
      <c r="O3266" s="3"/>
      <c r="P3266" s="3"/>
      <c r="Q3266" s="3"/>
      <c r="R3266" s="3"/>
      <c r="S3266" s="3"/>
      <c r="T3266" s="2"/>
      <c r="U3266" s="3" t="s">
        <v>31</v>
      </c>
      <c r="V3266" s="3" t="s">
        <v>5525</v>
      </c>
      <c r="W3266" s="3" t="s">
        <v>39</v>
      </c>
      <c r="X3266" s="3" t="s">
        <v>40</v>
      </c>
      <c r="Y3266" s="3"/>
      <c r="Z3266" s="3"/>
      <c r="AA3266" s="3" t="s">
        <v>1712</v>
      </c>
    </row>
    <row r="3267" spans="1:27" x14ac:dyDescent="0.2">
      <c r="A3267" s="5">
        <v>6200</v>
      </c>
      <c r="B3267">
        <v>45551</v>
      </c>
      <c r="C3267" s="3"/>
      <c r="D3267" s="3" t="s">
        <v>5528</v>
      </c>
      <c r="E3267" s="3"/>
      <c r="F3267" s="3"/>
      <c r="G3267" s="3"/>
      <c r="H3267" s="3" t="s">
        <v>5524</v>
      </c>
      <c r="I3267" s="3"/>
      <c r="J3267" s="3"/>
      <c r="K3267" s="3"/>
      <c r="L3267" s="3"/>
      <c r="M3267" t="b">
        <v>0</v>
      </c>
      <c r="N3267" s="3"/>
      <c r="O3267" s="3"/>
      <c r="P3267" s="3"/>
      <c r="Q3267" s="3"/>
      <c r="R3267" s="3"/>
      <c r="S3267" s="3"/>
      <c r="T3267" s="2"/>
      <c r="U3267" s="3" t="s">
        <v>31</v>
      </c>
      <c r="V3267" s="3" t="s">
        <v>5525</v>
      </c>
      <c r="W3267" s="3" t="s">
        <v>39</v>
      </c>
      <c r="X3267" s="3" t="s">
        <v>40</v>
      </c>
      <c r="Y3267" s="3"/>
      <c r="Z3267" s="3"/>
      <c r="AA3267" s="3" t="s">
        <v>1784</v>
      </c>
    </row>
    <row r="3268" spans="1:27" x14ac:dyDescent="0.2">
      <c r="A3268" s="5">
        <v>6201</v>
      </c>
      <c r="B3268">
        <v>45552</v>
      </c>
      <c r="C3268" s="3"/>
      <c r="D3268" s="3" t="s">
        <v>5529</v>
      </c>
      <c r="E3268" s="3"/>
      <c r="F3268" s="3"/>
      <c r="G3268" s="3"/>
      <c r="H3268" s="3" t="s">
        <v>5524</v>
      </c>
      <c r="I3268" s="3"/>
      <c r="J3268" s="3"/>
      <c r="K3268" s="3"/>
      <c r="L3268" s="3"/>
      <c r="M3268" t="b">
        <v>0</v>
      </c>
      <c r="N3268" s="3"/>
      <c r="O3268" s="3"/>
      <c r="P3268" s="3"/>
      <c r="Q3268" s="3"/>
      <c r="R3268" s="3"/>
      <c r="S3268" s="3"/>
      <c r="T3268" s="2"/>
      <c r="U3268" s="3" t="s">
        <v>31</v>
      </c>
      <c r="V3268" s="3" t="s">
        <v>5525</v>
      </c>
      <c r="W3268" s="3" t="s">
        <v>39</v>
      </c>
      <c r="X3268" s="3" t="s">
        <v>40</v>
      </c>
      <c r="Y3268" s="3"/>
      <c r="Z3268" s="3"/>
      <c r="AA3268" s="3" t="s">
        <v>1784</v>
      </c>
    </row>
    <row r="3269" spans="1:27" x14ac:dyDescent="0.2">
      <c r="A3269" s="5">
        <v>6202</v>
      </c>
      <c r="B3269">
        <v>45548</v>
      </c>
      <c r="C3269" s="3"/>
      <c r="D3269" s="3" t="s">
        <v>5530</v>
      </c>
      <c r="E3269" s="3"/>
      <c r="F3269" s="3"/>
      <c r="G3269" s="3"/>
      <c r="H3269" s="3" t="s">
        <v>5524</v>
      </c>
      <c r="I3269" s="3"/>
      <c r="J3269" s="3"/>
      <c r="K3269" s="3"/>
      <c r="L3269" s="3"/>
      <c r="M3269" t="b">
        <v>0</v>
      </c>
      <c r="N3269" s="3"/>
      <c r="O3269" s="3"/>
      <c r="P3269" s="3"/>
      <c r="Q3269" s="3"/>
      <c r="R3269" s="3"/>
      <c r="S3269" s="3"/>
      <c r="T3269" s="2"/>
      <c r="U3269" s="3" t="s">
        <v>31</v>
      </c>
      <c r="V3269" s="3" t="s">
        <v>5525</v>
      </c>
      <c r="W3269" s="3" t="s">
        <v>39</v>
      </c>
      <c r="X3269" s="3" t="s">
        <v>40</v>
      </c>
      <c r="Y3269" s="3"/>
      <c r="Z3269" s="3"/>
      <c r="AA3269" s="3" t="s">
        <v>1784</v>
      </c>
    </row>
    <row r="3270" spans="1:27" x14ac:dyDescent="0.2">
      <c r="A3270" s="5">
        <v>6204</v>
      </c>
      <c r="C3270" s="3"/>
      <c r="D3270" s="3" t="s">
        <v>5531</v>
      </c>
      <c r="E3270" s="3" t="s">
        <v>1158</v>
      </c>
      <c r="F3270" s="3" t="s">
        <v>1159</v>
      </c>
      <c r="G3270" s="3" t="s">
        <v>137</v>
      </c>
      <c r="H3270" s="3" t="s">
        <v>32</v>
      </c>
      <c r="I3270" s="3" t="s">
        <v>137</v>
      </c>
      <c r="J3270" s="3" t="s">
        <v>48</v>
      </c>
      <c r="K3270" s="3" t="s">
        <v>138</v>
      </c>
      <c r="L3270" s="3" t="s">
        <v>83</v>
      </c>
      <c r="M3270" t="b">
        <v>0</v>
      </c>
      <c r="N3270" s="3" t="s">
        <v>139</v>
      </c>
      <c r="O3270" s="3" t="s">
        <v>1159</v>
      </c>
      <c r="P3270" s="3" t="s">
        <v>1159</v>
      </c>
      <c r="Q3270" s="3" t="s">
        <v>36</v>
      </c>
      <c r="R3270" s="3" t="s">
        <v>74</v>
      </c>
      <c r="S3270" s="3"/>
      <c r="T3270" s="2"/>
      <c r="U3270" s="3" t="s">
        <v>83</v>
      </c>
      <c r="V3270" s="3"/>
      <c r="W3270" s="3" t="s">
        <v>39</v>
      </c>
      <c r="X3270" s="3" t="s">
        <v>40</v>
      </c>
      <c r="Y3270" s="3"/>
      <c r="Z3270" s="3">
        <v>6371</v>
      </c>
      <c r="AA3270" s="3" t="s">
        <v>1182</v>
      </c>
    </row>
    <row r="3271" spans="1:27" x14ac:dyDescent="0.2">
      <c r="A3271" s="5">
        <v>6205</v>
      </c>
      <c r="C3271" s="3"/>
      <c r="D3271" s="3" t="s">
        <v>5532</v>
      </c>
      <c r="E3271" s="3" t="s">
        <v>1158</v>
      </c>
      <c r="F3271" s="3" t="s">
        <v>1159</v>
      </c>
      <c r="G3271" s="3" t="s">
        <v>158</v>
      </c>
      <c r="H3271" s="3" t="s">
        <v>256</v>
      </c>
      <c r="I3271" s="3"/>
      <c r="J3271" s="3"/>
      <c r="K3271" s="3"/>
      <c r="L3271" s="3"/>
      <c r="M3271" t="b">
        <v>0</v>
      </c>
      <c r="N3271" s="3" t="s">
        <v>139</v>
      </c>
      <c r="O3271" s="3" t="s">
        <v>1159</v>
      </c>
      <c r="P3271" s="3" t="s">
        <v>1159</v>
      </c>
      <c r="Q3271" s="3" t="s">
        <v>36</v>
      </c>
      <c r="R3271" s="3" t="s">
        <v>74</v>
      </c>
      <c r="S3271" s="3"/>
      <c r="T3271" s="2"/>
      <c r="U3271" s="3" t="s">
        <v>83</v>
      </c>
      <c r="V3271" s="3"/>
      <c r="W3271" s="3" t="s">
        <v>39</v>
      </c>
      <c r="X3271" s="3" t="s">
        <v>40</v>
      </c>
      <c r="Y3271" s="3"/>
      <c r="Z3271" s="3"/>
      <c r="AA3271" s="3" t="s">
        <v>546</v>
      </c>
    </row>
    <row r="3272" spans="1:27" x14ac:dyDescent="0.2">
      <c r="A3272" s="5">
        <v>6206</v>
      </c>
      <c r="C3272" s="3"/>
      <c r="D3272" s="3" t="s">
        <v>5533</v>
      </c>
      <c r="E3272" s="3" t="s">
        <v>71</v>
      </c>
      <c r="F3272" s="3" t="s">
        <v>72</v>
      </c>
      <c r="G3272" s="3" t="s">
        <v>3519</v>
      </c>
      <c r="H3272" s="3" t="s">
        <v>256</v>
      </c>
      <c r="I3272" s="3" t="s">
        <v>3519</v>
      </c>
      <c r="J3272" s="3" t="s">
        <v>81</v>
      </c>
      <c r="K3272" s="3" t="s">
        <v>258</v>
      </c>
      <c r="L3272" s="3" t="s">
        <v>95</v>
      </c>
      <c r="M3272" t="b">
        <v>1</v>
      </c>
      <c r="N3272" s="3" t="s">
        <v>73</v>
      </c>
      <c r="O3272" s="3" t="s">
        <v>72</v>
      </c>
      <c r="P3272" s="3" t="s">
        <v>72</v>
      </c>
      <c r="Q3272" s="3" t="s">
        <v>36</v>
      </c>
      <c r="R3272" s="3" t="s">
        <v>74</v>
      </c>
      <c r="S3272" s="3"/>
      <c r="T3272" s="2"/>
      <c r="U3272" s="3" t="s">
        <v>50</v>
      </c>
      <c r="V3272" s="3"/>
      <c r="W3272" s="3" t="s">
        <v>39</v>
      </c>
      <c r="X3272" s="3" t="s">
        <v>40</v>
      </c>
      <c r="Y3272" s="3"/>
      <c r="Z3272" s="3"/>
      <c r="AA3272" s="3" t="s">
        <v>316</v>
      </c>
    </row>
    <row r="3273" spans="1:27" x14ac:dyDescent="0.2">
      <c r="A3273" s="5">
        <v>6208</v>
      </c>
      <c r="C3273" s="3"/>
      <c r="D3273" s="3" t="s">
        <v>5534</v>
      </c>
      <c r="E3273" s="3" t="s">
        <v>91</v>
      </c>
      <c r="F3273" s="3" t="s">
        <v>5535</v>
      </c>
      <c r="G3273" s="3" t="s">
        <v>100</v>
      </c>
      <c r="H3273" s="3" t="s">
        <v>32</v>
      </c>
      <c r="I3273" s="3" t="s">
        <v>224</v>
      </c>
      <c r="J3273" s="3" t="s">
        <v>48</v>
      </c>
      <c r="K3273" s="3" t="s">
        <v>225</v>
      </c>
      <c r="L3273" s="3" t="s">
        <v>95</v>
      </c>
      <c r="M3273" t="b">
        <v>0</v>
      </c>
      <c r="N3273" s="3" t="s">
        <v>84</v>
      </c>
      <c r="O3273" s="3" t="s">
        <v>5535</v>
      </c>
      <c r="P3273" s="3" t="s">
        <v>140</v>
      </c>
      <c r="Q3273" s="3" t="s">
        <v>36</v>
      </c>
      <c r="R3273" s="3" t="s">
        <v>74</v>
      </c>
      <c r="S3273" s="3"/>
      <c r="T3273" s="2"/>
      <c r="U3273" s="3" t="s">
        <v>95</v>
      </c>
      <c r="V3273" s="3"/>
      <c r="W3273" s="3" t="s">
        <v>39</v>
      </c>
      <c r="X3273" s="3" t="s">
        <v>40</v>
      </c>
      <c r="Y3273" s="3"/>
      <c r="Z3273" s="3">
        <v>6294</v>
      </c>
      <c r="AA3273" s="3" t="s">
        <v>546</v>
      </c>
    </row>
    <row r="3274" spans="1:27" x14ac:dyDescent="0.2">
      <c r="A3274" s="5">
        <v>6209</v>
      </c>
      <c r="C3274" s="3"/>
      <c r="D3274" s="3" t="s">
        <v>5536</v>
      </c>
      <c r="E3274" s="3" t="s">
        <v>91</v>
      </c>
      <c r="F3274" s="3" t="s">
        <v>5535</v>
      </c>
      <c r="G3274" s="3" t="s">
        <v>93</v>
      </c>
      <c r="H3274" s="3" t="s">
        <v>32</v>
      </c>
      <c r="I3274" s="3" t="s">
        <v>93</v>
      </c>
      <c r="J3274" s="3" t="s">
        <v>48</v>
      </c>
      <c r="K3274" s="3" t="s">
        <v>94</v>
      </c>
      <c r="L3274" s="3" t="s">
        <v>95</v>
      </c>
      <c r="M3274" t="b">
        <v>0</v>
      </c>
      <c r="N3274" s="3" t="s">
        <v>84</v>
      </c>
      <c r="O3274" s="3" t="s">
        <v>5535</v>
      </c>
      <c r="P3274" s="3" t="s">
        <v>140</v>
      </c>
      <c r="Q3274" s="3" t="s">
        <v>36</v>
      </c>
      <c r="R3274" s="3" t="s">
        <v>74</v>
      </c>
      <c r="S3274" s="3"/>
      <c r="T3274" s="2"/>
      <c r="U3274" s="3" t="s">
        <v>95</v>
      </c>
      <c r="V3274" s="3"/>
      <c r="W3274" s="3" t="s">
        <v>39</v>
      </c>
      <c r="X3274" s="3" t="s">
        <v>40</v>
      </c>
      <c r="Y3274" s="3"/>
      <c r="Z3274" s="3">
        <v>6118</v>
      </c>
      <c r="AA3274" s="3" t="s">
        <v>546</v>
      </c>
    </row>
    <row r="3275" spans="1:27" x14ac:dyDescent="0.2">
      <c r="A3275" s="5">
        <v>6210</v>
      </c>
      <c r="B3275">
        <v>45764</v>
      </c>
      <c r="C3275" s="3" t="s">
        <v>5537</v>
      </c>
      <c r="D3275" s="3" t="s">
        <v>5538</v>
      </c>
      <c r="E3275" s="3" t="s">
        <v>1775</v>
      </c>
      <c r="F3275" s="3" t="s">
        <v>5372</v>
      </c>
      <c r="G3275" s="3" t="s">
        <v>1793</v>
      </c>
      <c r="H3275" s="3" t="s">
        <v>5373</v>
      </c>
      <c r="I3275" s="3" t="s">
        <v>1793</v>
      </c>
      <c r="J3275" s="3" t="s">
        <v>31</v>
      </c>
      <c r="K3275" s="3" t="s">
        <v>1766</v>
      </c>
      <c r="L3275" s="3" t="s">
        <v>31</v>
      </c>
      <c r="M3275" t="b">
        <v>0</v>
      </c>
      <c r="N3275" s="3" t="s">
        <v>35</v>
      </c>
      <c r="O3275" s="3" t="s">
        <v>5372</v>
      </c>
      <c r="P3275" s="3" t="s">
        <v>5374</v>
      </c>
      <c r="Q3275" s="3" t="s">
        <v>5372</v>
      </c>
      <c r="R3275" s="3" t="s">
        <v>5372</v>
      </c>
      <c r="S3275" s="3"/>
      <c r="T3275" s="2">
        <v>2072</v>
      </c>
      <c r="U3275" s="3" t="s">
        <v>1769</v>
      </c>
      <c r="V3275" s="3" t="s">
        <v>5375</v>
      </c>
      <c r="W3275" s="3" t="s">
        <v>39</v>
      </c>
      <c r="X3275" s="3" t="s">
        <v>40</v>
      </c>
      <c r="Y3275" s="3" t="s">
        <v>2707</v>
      </c>
      <c r="Z3275" s="3"/>
      <c r="AA3275" s="3" t="s">
        <v>1784</v>
      </c>
    </row>
    <row r="3276" spans="1:27" x14ac:dyDescent="0.2">
      <c r="A3276" s="5">
        <v>6211</v>
      </c>
      <c r="B3276">
        <v>45758</v>
      </c>
      <c r="C3276" s="3" t="s">
        <v>5539</v>
      </c>
      <c r="D3276" s="3" t="s">
        <v>5540</v>
      </c>
      <c r="E3276" s="3" t="s">
        <v>1775</v>
      </c>
      <c r="F3276" s="3" t="s">
        <v>5372</v>
      </c>
      <c r="G3276" s="3" t="s">
        <v>1793</v>
      </c>
      <c r="H3276" s="3" t="s">
        <v>5373</v>
      </c>
      <c r="I3276" s="3" t="s">
        <v>1793</v>
      </c>
      <c r="J3276" s="3" t="s">
        <v>31</v>
      </c>
      <c r="K3276" s="3" t="s">
        <v>1766</v>
      </c>
      <c r="L3276" s="3" t="s">
        <v>31</v>
      </c>
      <c r="M3276" t="b">
        <v>0</v>
      </c>
      <c r="N3276" s="3" t="s">
        <v>35</v>
      </c>
      <c r="O3276" s="3" t="s">
        <v>5372</v>
      </c>
      <c r="P3276" s="3" t="s">
        <v>5374</v>
      </c>
      <c r="Q3276" s="3" t="s">
        <v>5372</v>
      </c>
      <c r="R3276" s="3" t="s">
        <v>5372</v>
      </c>
      <c r="S3276" s="3"/>
      <c r="T3276" s="2">
        <v>2072</v>
      </c>
      <c r="U3276" s="3" t="s">
        <v>1769</v>
      </c>
      <c r="V3276" s="3" t="s">
        <v>5375</v>
      </c>
      <c r="W3276" s="3" t="s">
        <v>39</v>
      </c>
      <c r="X3276" s="3" t="s">
        <v>40</v>
      </c>
      <c r="Y3276" s="3" t="s">
        <v>2707</v>
      </c>
      <c r="Z3276" s="3"/>
      <c r="AA3276" s="3" t="s">
        <v>1784</v>
      </c>
    </row>
    <row r="3277" spans="1:27" x14ac:dyDescent="0.2">
      <c r="A3277" s="5">
        <v>6212</v>
      </c>
      <c r="C3277" s="3"/>
      <c r="D3277" s="3" t="s">
        <v>5541</v>
      </c>
      <c r="E3277" s="3"/>
      <c r="F3277" s="3"/>
      <c r="G3277" s="3" t="s">
        <v>1793</v>
      </c>
      <c r="H3277" s="3" t="s">
        <v>1764</v>
      </c>
      <c r="I3277" s="3"/>
      <c r="J3277" s="3"/>
      <c r="K3277" s="3"/>
      <c r="L3277" s="3"/>
      <c r="M3277" t="b">
        <v>1</v>
      </c>
      <c r="N3277" s="3"/>
      <c r="O3277" s="3"/>
      <c r="P3277" s="3"/>
      <c r="Q3277" s="3"/>
      <c r="R3277" s="3"/>
      <c r="S3277" s="3"/>
      <c r="T3277" s="2">
        <v>2072</v>
      </c>
      <c r="U3277" s="3" t="s">
        <v>1769</v>
      </c>
      <c r="V3277" s="3"/>
      <c r="W3277" s="3" t="s">
        <v>39</v>
      </c>
      <c r="X3277" s="3" t="s">
        <v>40</v>
      </c>
      <c r="Y3277" s="3"/>
      <c r="Z3277" s="3"/>
      <c r="AA3277" s="3" t="s">
        <v>1784</v>
      </c>
    </row>
    <row r="3278" spans="1:27" x14ac:dyDescent="0.2">
      <c r="A3278" s="5">
        <v>6213</v>
      </c>
      <c r="B3278">
        <v>45751</v>
      </c>
      <c r="C3278" s="3" t="s">
        <v>5542</v>
      </c>
      <c r="D3278" s="3" t="s">
        <v>5543</v>
      </c>
      <c r="E3278" s="3" t="s">
        <v>1775</v>
      </c>
      <c r="F3278" s="3" t="s">
        <v>5372</v>
      </c>
      <c r="G3278" s="3" t="s">
        <v>1793</v>
      </c>
      <c r="H3278" s="3" t="s">
        <v>5373</v>
      </c>
      <c r="I3278" s="3" t="s">
        <v>1793</v>
      </c>
      <c r="J3278" s="3" t="s">
        <v>31</v>
      </c>
      <c r="K3278" s="3" t="s">
        <v>1766</v>
      </c>
      <c r="L3278" s="3" t="s">
        <v>31</v>
      </c>
      <c r="M3278" t="b">
        <v>0</v>
      </c>
      <c r="N3278" s="3" t="s">
        <v>35</v>
      </c>
      <c r="O3278" s="3" t="s">
        <v>5372</v>
      </c>
      <c r="P3278" s="3" t="s">
        <v>5374</v>
      </c>
      <c r="Q3278" s="3" t="s">
        <v>5372</v>
      </c>
      <c r="R3278" s="3" t="s">
        <v>5372</v>
      </c>
      <c r="S3278" s="3"/>
      <c r="T3278" s="2">
        <v>2072</v>
      </c>
      <c r="U3278" s="3" t="s">
        <v>1769</v>
      </c>
      <c r="V3278" s="3" t="s">
        <v>5375</v>
      </c>
      <c r="W3278" s="3" t="s">
        <v>39</v>
      </c>
      <c r="X3278" s="3" t="s">
        <v>40</v>
      </c>
      <c r="Y3278" s="3" t="s">
        <v>2707</v>
      </c>
      <c r="Z3278" s="3"/>
      <c r="AA3278" s="3" t="s">
        <v>1784</v>
      </c>
    </row>
    <row r="3279" spans="1:27" x14ac:dyDescent="0.2">
      <c r="A3279" s="5">
        <v>6214</v>
      </c>
      <c r="B3279">
        <v>45984</v>
      </c>
      <c r="C3279" s="3" t="s">
        <v>5544</v>
      </c>
      <c r="D3279" s="3" t="s">
        <v>5545</v>
      </c>
      <c r="E3279" s="3" t="s">
        <v>1775</v>
      </c>
      <c r="F3279" s="3" t="s">
        <v>5372</v>
      </c>
      <c r="G3279" s="3" t="s">
        <v>1793</v>
      </c>
      <c r="H3279" s="3" t="s">
        <v>5373</v>
      </c>
      <c r="I3279" s="3" t="s">
        <v>1793</v>
      </c>
      <c r="J3279" s="3" t="s">
        <v>31</v>
      </c>
      <c r="K3279" s="3" t="s">
        <v>1766</v>
      </c>
      <c r="L3279" s="3" t="s">
        <v>31</v>
      </c>
      <c r="M3279" t="b">
        <v>0</v>
      </c>
      <c r="N3279" s="3" t="s">
        <v>35</v>
      </c>
      <c r="O3279" s="3" t="s">
        <v>5372</v>
      </c>
      <c r="P3279" s="3" t="s">
        <v>5374</v>
      </c>
      <c r="Q3279" s="3" t="s">
        <v>5372</v>
      </c>
      <c r="R3279" s="3" t="s">
        <v>5372</v>
      </c>
      <c r="S3279" s="3" t="s">
        <v>5288</v>
      </c>
      <c r="T3279" s="2">
        <v>2072</v>
      </c>
      <c r="U3279" s="3" t="s">
        <v>1769</v>
      </c>
      <c r="V3279" s="3" t="s">
        <v>5375</v>
      </c>
      <c r="W3279" s="3" t="s">
        <v>39</v>
      </c>
      <c r="X3279" s="3" t="s">
        <v>40</v>
      </c>
      <c r="Y3279" s="3" t="s">
        <v>2707</v>
      </c>
      <c r="Z3279" s="3"/>
      <c r="AA3279" s="3" t="s">
        <v>1784</v>
      </c>
    </row>
    <row r="3280" spans="1:27" x14ac:dyDescent="0.2">
      <c r="A3280" s="5">
        <v>6215</v>
      </c>
      <c r="C3280" s="3" t="s">
        <v>5546</v>
      </c>
      <c r="D3280" s="3" t="s">
        <v>5547</v>
      </c>
      <c r="E3280" s="3" t="s">
        <v>1775</v>
      </c>
      <c r="F3280" s="3" t="s">
        <v>4031</v>
      </c>
      <c r="G3280" s="3" t="s">
        <v>1793</v>
      </c>
      <c r="H3280" s="3" t="s">
        <v>1764</v>
      </c>
      <c r="I3280" s="3" t="s">
        <v>1765</v>
      </c>
      <c r="J3280" s="3" t="s">
        <v>31</v>
      </c>
      <c r="K3280" s="3" t="s">
        <v>1766</v>
      </c>
      <c r="L3280" s="3" t="s">
        <v>31</v>
      </c>
      <c r="M3280" t="b">
        <v>0</v>
      </c>
      <c r="N3280" s="3" t="s">
        <v>35</v>
      </c>
      <c r="O3280" s="3" t="s">
        <v>4031</v>
      </c>
      <c r="P3280" s="3" t="s">
        <v>4032</v>
      </c>
      <c r="Q3280" s="3" t="s">
        <v>4033</v>
      </c>
      <c r="R3280" s="3" t="s">
        <v>4033</v>
      </c>
      <c r="S3280" s="3"/>
      <c r="T3280" s="2">
        <v>2072</v>
      </c>
      <c r="U3280" s="3" t="s">
        <v>1769</v>
      </c>
      <c r="V3280" s="3" t="s">
        <v>2706</v>
      </c>
      <c r="W3280" s="3" t="s">
        <v>39</v>
      </c>
      <c r="X3280" s="3" t="s">
        <v>40</v>
      </c>
      <c r="Y3280" s="3" t="s">
        <v>2707</v>
      </c>
      <c r="Z3280" s="3"/>
      <c r="AA3280" s="3" t="s">
        <v>1784</v>
      </c>
    </row>
    <row r="3281" spans="1:27" x14ac:dyDescent="0.2">
      <c r="A3281" s="5">
        <v>6216</v>
      </c>
      <c r="C3281" s="3" t="s">
        <v>5548</v>
      </c>
      <c r="D3281" s="3" t="s">
        <v>5549</v>
      </c>
      <c r="E3281" s="3" t="s">
        <v>1775</v>
      </c>
      <c r="F3281" s="3" t="s">
        <v>4031</v>
      </c>
      <c r="G3281" s="3" t="s">
        <v>1793</v>
      </c>
      <c r="H3281" s="3" t="s">
        <v>1764</v>
      </c>
      <c r="I3281" s="3" t="s">
        <v>1765</v>
      </c>
      <c r="J3281" s="3" t="s">
        <v>31</v>
      </c>
      <c r="K3281" s="3" t="s">
        <v>1766</v>
      </c>
      <c r="L3281" s="3" t="s">
        <v>31</v>
      </c>
      <c r="M3281" t="b">
        <v>0</v>
      </c>
      <c r="N3281" s="3" t="s">
        <v>35</v>
      </c>
      <c r="O3281" s="3" t="s">
        <v>4031</v>
      </c>
      <c r="P3281" s="3" t="s">
        <v>4032</v>
      </c>
      <c r="Q3281" s="3" t="s">
        <v>4033</v>
      </c>
      <c r="R3281" s="3" t="s">
        <v>4033</v>
      </c>
      <c r="S3281" s="3"/>
      <c r="T3281" s="2">
        <v>2072</v>
      </c>
      <c r="U3281" s="3" t="s">
        <v>1769</v>
      </c>
      <c r="V3281" s="3" t="s">
        <v>2706</v>
      </c>
      <c r="W3281" s="3" t="s">
        <v>39</v>
      </c>
      <c r="X3281" s="3" t="s">
        <v>40</v>
      </c>
      <c r="Y3281" s="3" t="s">
        <v>2707</v>
      </c>
      <c r="Z3281" s="3"/>
      <c r="AA3281" s="3" t="s">
        <v>1784</v>
      </c>
    </row>
    <row r="3282" spans="1:27" x14ac:dyDescent="0.2">
      <c r="A3282" s="5">
        <v>6217</v>
      </c>
      <c r="C3282" s="3" t="s">
        <v>5550</v>
      </c>
      <c r="D3282" s="3" t="s">
        <v>5551</v>
      </c>
      <c r="E3282" s="3" t="s">
        <v>1775</v>
      </c>
      <c r="F3282" s="3" t="s">
        <v>4031</v>
      </c>
      <c r="G3282" s="3" t="s">
        <v>1765</v>
      </c>
      <c r="H3282" s="3" t="s">
        <v>1764</v>
      </c>
      <c r="I3282" s="3" t="s">
        <v>1765</v>
      </c>
      <c r="J3282" s="3" t="s">
        <v>31</v>
      </c>
      <c r="K3282" s="3" t="s">
        <v>1766</v>
      </c>
      <c r="L3282" s="3" t="s">
        <v>31</v>
      </c>
      <c r="M3282" t="b">
        <v>0</v>
      </c>
      <c r="N3282" s="3" t="s">
        <v>35</v>
      </c>
      <c r="O3282" s="3" t="s">
        <v>4031</v>
      </c>
      <c r="P3282" s="3" t="s">
        <v>4032</v>
      </c>
      <c r="Q3282" s="3" t="s">
        <v>4033</v>
      </c>
      <c r="R3282" s="3" t="s">
        <v>4033</v>
      </c>
      <c r="S3282" s="3"/>
      <c r="T3282" s="2">
        <v>2072</v>
      </c>
      <c r="U3282" s="3" t="s">
        <v>1769</v>
      </c>
      <c r="V3282" s="3" t="s">
        <v>2706</v>
      </c>
      <c r="W3282" s="3" t="s">
        <v>39</v>
      </c>
      <c r="X3282" s="3" t="s">
        <v>40</v>
      </c>
      <c r="Y3282" s="3" t="s">
        <v>2707</v>
      </c>
      <c r="Z3282" s="3"/>
      <c r="AA3282" s="3" t="s">
        <v>1784</v>
      </c>
    </row>
    <row r="3283" spans="1:27" x14ac:dyDescent="0.2">
      <c r="A3283" s="5">
        <v>6218</v>
      </c>
      <c r="B3283">
        <v>46506</v>
      </c>
      <c r="C3283" s="3" t="s">
        <v>5552</v>
      </c>
      <c r="D3283" s="3" t="s">
        <v>5553</v>
      </c>
      <c r="E3283" s="3" t="s">
        <v>1775</v>
      </c>
      <c r="F3283" s="3" t="s">
        <v>4902</v>
      </c>
      <c r="G3283" s="3" t="s">
        <v>1765</v>
      </c>
      <c r="H3283" s="3" t="s">
        <v>1764</v>
      </c>
      <c r="I3283" s="3" t="s">
        <v>1765</v>
      </c>
      <c r="J3283" s="3" t="s">
        <v>31</v>
      </c>
      <c r="K3283" s="3" t="s">
        <v>1766</v>
      </c>
      <c r="L3283" s="3" t="s">
        <v>31</v>
      </c>
      <c r="M3283" t="b">
        <v>0</v>
      </c>
      <c r="N3283" s="3" t="s">
        <v>35</v>
      </c>
      <c r="O3283" s="3" t="s">
        <v>4902</v>
      </c>
      <c r="P3283" s="3" t="s">
        <v>4903</v>
      </c>
      <c r="Q3283" s="3" t="s">
        <v>4902</v>
      </c>
      <c r="R3283" s="3" t="s">
        <v>4902</v>
      </c>
      <c r="S3283" s="3"/>
      <c r="T3283" s="2">
        <v>2072</v>
      </c>
      <c r="U3283" s="3" t="s">
        <v>1769</v>
      </c>
      <c r="V3283" s="3" t="s">
        <v>2706</v>
      </c>
      <c r="W3283" s="3" t="s">
        <v>39</v>
      </c>
      <c r="X3283" s="3" t="s">
        <v>40</v>
      </c>
      <c r="Y3283" s="3" t="s">
        <v>2707</v>
      </c>
      <c r="Z3283" s="3"/>
      <c r="AA3283" s="3" t="s">
        <v>316</v>
      </c>
    </row>
    <row r="3284" spans="1:27" x14ac:dyDescent="0.2">
      <c r="A3284" s="5">
        <v>6219</v>
      </c>
      <c r="B3284">
        <v>45954</v>
      </c>
      <c r="C3284" s="3" t="s">
        <v>5554</v>
      </c>
      <c r="D3284" s="3" t="s">
        <v>5555</v>
      </c>
      <c r="E3284" s="3" t="s">
        <v>1775</v>
      </c>
      <c r="F3284" s="3" t="s">
        <v>4902</v>
      </c>
      <c r="G3284" s="3" t="s">
        <v>1793</v>
      </c>
      <c r="H3284" s="3" t="s">
        <v>1764</v>
      </c>
      <c r="I3284" s="3" t="s">
        <v>1793</v>
      </c>
      <c r="J3284" s="3" t="s">
        <v>31</v>
      </c>
      <c r="K3284" s="3" t="s">
        <v>1766</v>
      </c>
      <c r="L3284" s="3" t="s">
        <v>31</v>
      </c>
      <c r="M3284" t="b">
        <v>0</v>
      </c>
      <c r="N3284" s="3" t="s">
        <v>35</v>
      </c>
      <c r="O3284" s="3" t="s">
        <v>4902</v>
      </c>
      <c r="P3284" s="3" t="s">
        <v>4903</v>
      </c>
      <c r="Q3284" s="3" t="s">
        <v>4902</v>
      </c>
      <c r="R3284" s="3" t="s">
        <v>4902</v>
      </c>
      <c r="S3284" s="3"/>
      <c r="T3284" s="2">
        <v>2072</v>
      </c>
      <c r="U3284" s="3" t="s">
        <v>1769</v>
      </c>
      <c r="V3284" s="3" t="s">
        <v>2706</v>
      </c>
      <c r="W3284" s="3" t="s">
        <v>39</v>
      </c>
      <c r="X3284" s="3" t="s">
        <v>40</v>
      </c>
      <c r="Y3284" s="3" t="s">
        <v>2707</v>
      </c>
      <c r="Z3284" s="3"/>
      <c r="AA3284" s="3" t="s">
        <v>1784</v>
      </c>
    </row>
    <row r="3285" spans="1:27" x14ac:dyDescent="0.2">
      <c r="A3285" s="5">
        <v>6220</v>
      </c>
      <c r="C3285" s="3" t="s">
        <v>5556</v>
      </c>
      <c r="D3285" s="3" t="s">
        <v>5557</v>
      </c>
      <c r="E3285" s="3" t="s">
        <v>1775</v>
      </c>
      <c r="F3285" s="3" t="s">
        <v>4902</v>
      </c>
      <c r="G3285" s="3" t="s">
        <v>1793</v>
      </c>
      <c r="H3285" s="3" t="s">
        <v>1764</v>
      </c>
      <c r="I3285" s="3" t="s">
        <v>1765</v>
      </c>
      <c r="J3285" s="3" t="s">
        <v>31</v>
      </c>
      <c r="K3285" s="3" t="s">
        <v>1766</v>
      </c>
      <c r="L3285" s="3" t="s">
        <v>31</v>
      </c>
      <c r="M3285" t="b">
        <v>0</v>
      </c>
      <c r="N3285" s="3" t="s">
        <v>35</v>
      </c>
      <c r="O3285" s="3" t="s">
        <v>4902</v>
      </c>
      <c r="P3285" s="3" t="s">
        <v>4903</v>
      </c>
      <c r="Q3285" s="3" t="s">
        <v>4902</v>
      </c>
      <c r="R3285" s="3" t="s">
        <v>4902</v>
      </c>
      <c r="S3285" s="3"/>
      <c r="T3285" s="2">
        <v>2072</v>
      </c>
      <c r="U3285" s="3" t="s">
        <v>1769</v>
      </c>
      <c r="V3285" s="3" t="s">
        <v>2706</v>
      </c>
      <c r="W3285" s="3" t="s">
        <v>39</v>
      </c>
      <c r="X3285" s="3" t="s">
        <v>40</v>
      </c>
      <c r="Y3285" s="3" t="s">
        <v>2707</v>
      </c>
      <c r="Z3285" s="3"/>
      <c r="AA3285" s="3" t="s">
        <v>1784</v>
      </c>
    </row>
    <row r="3286" spans="1:27" x14ac:dyDescent="0.2">
      <c r="A3286" s="5">
        <v>6221</v>
      </c>
      <c r="B3286">
        <v>46014</v>
      </c>
      <c r="C3286" s="3" t="s">
        <v>5558</v>
      </c>
      <c r="D3286" s="3" t="s">
        <v>5559</v>
      </c>
      <c r="E3286" s="3" t="s">
        <v>1775</v>
      </c>
      <c r="F3286" s="3" t="s">
        <v>4902</v>
      </c>
      <c r="G3286" s="3" t="s">
        <v>1793</v>
      </c>
      <c r="H3286" s="3" t="s">
        <v>1764</v>
      </c>
      <c r="I3286" s="3" t="s">
        <v>1793</v>
      </c>
      <c r="J3286" s="3" t="s">
        <v>31</v>
      </c>
      <c r="K3286" s="3" t="s">
        <v>1766</v>
      </c>
      <c r="L3286" s="3" t="s">
        <v>31</v>
      </c>
      <c r="M3286" t="b">
        <v>0</v>
      </c>
      <c r="N3286" s="3" t="s">
        <v>35</v>
      </c>
      <c r="O3286" s="3" t="s">
        <v>4902</v>
      </c>
      <c r="P3286" s="3" t="s">
        <v>4903</v>
      </c>
      <c r="Q3286" s="3" t="s">
        <v>4902</v>
      </c>
      <c r="R3286" s="3" t="s">
        <v>4902</v>
      </c>
      <c r="S3286" s="3"/>
      <c r="T3286" s="2">
        <v>2072</v>
      </c>
      <c r="U3286" s="3" t="s">
        <v>1769</v>
      </c>
      <c r="V3286" s="3" t="s">
        <v>2706</v>
      </c>
      <c r="W3286" s="3" t="s">
        <v>39</v>
      </c>
      <c r="X3286" s="3" t="s">
        <v>40</v>
      </c>
      <c r="Y3286" s="3" t="s">
        <v>2707</v>
      </c>
      <c r="Z3286" s="3"/>
      <c r="AA3286" s="3" t="s">
        <v>1784</v>
      </c>
    </row>
    <row r="3287" spans="1:27" x14ac:dyDescent="0.2">
      <c r="A3287" s="5">
        <v>6222</v>
      </c>
      <c r="B3287">
        <v>45638</v>
      </c>
      <c r="C3287" s="3" t="s">
        <v>5560</v>
      </c>
      <c r="D3287" s="3" t="s">
        <v>5561</v>
      </c>
      <c r="E3287" s="3" t="s">
        <v>1804</v>
      </c>
      <c r="F3287" s="3" t="s">
        <v>4443</v>
      </c>
      <c r="G3287" s="3" t="s">
        <v>1804</v>
      </c>
      <c r="H3287" s="3" t="s">
        <v>1806</v>
      </c>
      <c r="I3287" s="3" t="s">
        <v>1804</v>
      </c>
      <c r="J3287" s="3" t="s">
        <v>31</v>
      </c>
      <c r="K3287" s="3" t="s">
        <v>1807</v>
      </c>
      <c r="L3287" s="3" t="s">
        <v>31</v>
      </c>
      <c r="M3287" t="b">
        <v>0</v>
      </c>
      <c r="N3287" s="3" t="s">
        <v>35</v>
      </c>
      <c r="O3287" s="3" t="s">
        <v>4443</v>
      </c>
      <c r="P3287" s="3" t="s">
        <v>4444</v>
      </c>
      <c r="Q3287" s="3" t="s">
        <v>4443</v>
      </c>
      <c r="R3287" s="3" t="s">
        <v>4443</v>
      </c>
      <c r="S3287" s="3" t="s">
        <v>1827</v>
      </c>
      <c r="T3287" s="2">
        <v>2072</v>
      </c>
      <c r="U3287" s="3" t="s">
        <v>1769</v>
      </c>
      <c r="V3287" s="3" t="s">
        <v>1815</v>
      </c>
      <c r="W3287" s="3" t="s">
        <v>39</v>
      </c>
      <c r="X3287" s="3" t="s">
        <v>40</v>
      </c>
      <c r="Y3287" s="3" t="s">
        <v>2707</v>
      </c>
      <c r="Z3287" s="3"/>
      <c r="AA3287" s="3" t="s">
        <v>1784</v>
      </c>
    </row>
    <row r="3288" spans="1:27" x14ac:dyDescent="0.2">
      <c r="A3288" s="5">
        <v>6223</v>
      </c>
      <c r="B3288">
        <v>46507</v>
      </c>
      <c r="C3288" s="3" t="s">
        <v>5562</v>
      </c>
      <c r="D3288" s="3" t="s">
        <v>5563</v>
      </c>
      <c r="E3288" s="3" t="s">
        <v>1804</v>
      </c>
      <c r="F3288" s="3" t="s">
        <v>4443</v>
      </c>
      <c r="G3288" s="3" t="s">
        <v>1804</v>
      </c>
      <c r="H3288" s="3" t="s">
        <v>1806</v>
      </c>
      <c r="I3288" s="3" t="s">
        <v>1804</v>
      </c>
      <c r="J3288" s="3" t="s">
        <v>31</v>
      </c>
      <c r="K3288" s="3" t="s">
        <v>1807</v>
      </c>
      <c r="L3288" s="3" t="s">
        <v>31</v>
      </c>
      <c r="M3288" t="b">
        <v>0</v>
      </c>
      <c r="N3288" s="3" t="s">
        <v>35</v>
      </c>
      <c r="O3288" s="3" t="s">
        <v>4443</v>
      </c>
      <c r="P3288" s="3" t="s">
        <v>4444</v>
      </c>
      <c r="Q3288" s="3" t="s">
        <v>4443</v>
      </c>
      <c r="R3288" s="3" t="s">
        <v>4443</v>
      </c>
      <c r="S3288" s="3"/>
      <c r="T3288" s="2">
        <v>2072</v>
      </c>
      <c r="U3288" s="3" t="s">
        <v>1769</v>
      </c>
      <c r="V3288" s="3" t="s">
        <v>1815</v>
      </c>
      <c r="W3288" s="3" t="s">
        <v>39</v>
      </c>
      <c r="X3288" s="3" t="s">
        <v>40</v>
      </c>
      <c r="Y3288" s="3" t="s">
        <v>2707</v>
      </c>
      <c r="Z3288" s="3"/>
      <c r="AA3288" s="3" t="s">
        <v>316</v>
      </c>
    </row>
    <row r="3289" spans="1:27" x14ac:dyDescent="0.2">
      <c r="A3289" s="5">
        <v>6224</v>
      </c>
      <c r="B3289">
        <v>45675</v>
      </c>
      <c r="C3289" s="3" t="s">
        <v>5564</v>
      </c>
      <c r="D3289" s="3" t="s">
        <v>5565</v>
      </c>
      <c r="E3289" s="3" t="s">
        <v>57</v>
      </c>
      <c r="F3289" s="3" t="s">
        <v>58</v>
      </c>
      <c r="G3289" s="3" t="s">
        <v>31</v>
      </c>
      <c r="H3289" s="3" t="s">
        <v>60</v>
      </c>
      <c r="I3289" s="3" t="s">
        <v>57</v>
      </c>
      <c r="J3289" s="3" t="s">
        <v>31</v>
      </c>
      <c r="K3289" s="3" t="s">
        <v>34</v>
      </c>
      <c r="L3289" s="3" t="s">
        <v>31</v>
      </c>
      <c r="M3289" t="b">
        <v>0</v>
      </c>
      <c r="N3289" s="3" t="s">
        <v>35</v>
      </c>
      <c r="O3289" s="3" t="s">
        <v>58</v>
      </c>
      <c r="P3289" s="3" t="s">
        <v>61</v>
      </c>
      <c r="Q3289" s="3" t="s">
        <v>62</v>
      </c>
      <c r="R3289" s="3" t="s">
        <v>63</v>
      </c>
      <c r="S3289" s="3"/>
      <c r="T3289" s="2">
        <v>2072</v>
      </c>
      <c r="U3289" s="3" t="s">
        <v>1769</v>
      </c>
      <c r="V3289" s="3" t="s">
        <v>1941</v>
      </c>
      <c r="W3289" s="3" t="s">
        <v>39</v>
      </c>
      <c r="X3289" s="3" t="s">
        <v>40</v>
      </c>
      <c r="Y3289" s="3"/>
      <c r="Z3289" s="3"/>
      <c r="AA3289" s="3" t="s">
        <v>1712</v>
      </c>
    </row>
    <row r="3290" spans="1:27" x14ac:dyDescent="0.2">
      <c r="A3290" s="5">
        <v>6225</v>
      </c>
      <c r="B3290">
        <v>45875</v>
      </c>
      <c r="C3290" s="3" t="s">
        <v>5566</v>
      </c>
      <c r="D3290" s="3" t="s">
        <v>5567</v>
      </c>
      <c r="E3290" s="3" t="s">
        <v>57</v>
      </c>
      <c r="F3290" s="3" t="s">
        <v>58</v>
      </c>
      <c r="G3290" s="3" t="s">
        <v>31</v>
      </c>
      <c r="H3290" s="3" t="s">
        <v>60</v>
      </c>
      <c r="I3290" s="3" t="s">
        <v>57</v>
      </c>
      <c r="J3290" s="3" t="s">
        <v>31</v>
      </c>
      <c r="K3290" s="3" t="s">
        <v>34</v>
      </c>
      <c r="L3290" s="3" t="s">
        <v>31</v>
      </c>
      <c r="M3290" t="b">
        <v>0</v>
      </c>
      <c r="N3290" s="3" t="s">
        <v>35</v>
      </c>
      <c r="O3290" s="3" t="s">
        <v>58</v>
      </c>
      <c r="P3290" s="3" t="s">
        <v>61</v>
      </c>
      <c r="Q3290" s="3" t="s">
        <v>62</v>
      </c>
      <c r="R3290" s="3" t="s">
        <v>63</v>
      </c>
      <c r="S3290" s="3"/>
      <c r="T3290" s="2">
        <v>2072</v>
      </c>
      <c r="U3290" s="3" t="s">
        <v>1769</v>
      </c>
      <c r="V3290" s="3" t="s">
        <v>1941</v>
      </c>
      <c r="W3290" s="3" t="s">
        <v>39</v>
      </c>
      <c r="X3290" s="3" t="s">
        <v>40</v>
      </c>
      <c r="Y3290" s="3"/>
      <c r="Z3290" s="3"/>
      <c r="AA3290" s="3" t="s">
        <v>1712</v>
      </c>
    </row>
    <row r="3291" spans="1:27" x14ac:dyDescent="0.2">
      <c r="A3291" s="5">
        <v>6226</v>
      </c>
      <c r="B3291">
        <v>45704</v>
      </c>
      <c r="C3291" s="3" t="s">
        <v>5568</v>
      </c>
      <c r="D3291" s="3" t="s">
        <v>5569</v>
      </c>
      <c r="E3291" s="3" t="s">
        <v>57</v>
      </c>
      <c r="F3291" s="3" t="s">
        <v>58</v>
      </c>
      <c r="G3291" s="3" t="s">
        <v>31</v>
      </c>
      <c r="H3291" s="3" t="s">
        <v>60</v>
      </c>
      <c r="I3291" s="3" t="s">
        <v>57</v>
      </c>
      <c r="J3291" s="3" t="s">
        <v>31</v>
      </c>
      <c r="K3291" s="3" t="s">
        <v>34</v>
      </c>
      <c r="L3291" s="3" t="s">
        <v>31</v>
      </c>
      <c r="M3291" t="b">
        <v>0</v>
      </c>
      <c r="N3291" s="3" t="s">
        <v>35</v>
      </c>
      <c r="O3291" s="3" t="s">
        <v>58</v>
      </c>
      <c r="P3291" s="3" t="s">
        <v>61</v>
      </c>
      <c r="Q3291" s="3" t="s">
        <v>62</v>
      </c>
      <c r="R3291" s="3" t="s">
        <v>63</v>
      </c>
      <c r="S3291" s="3"/>
      <c r="T3291" s="2">
        <v>2072</v>
      </c>
      <c r="U3291" s="3" t="s">
        <v>1769</v>
      </c>
      <c r="V3291" s="3" t="s">
        <v>1941</v>
      </c>
      <c r="W3291" s="3" t="s">
        <v>39</v>
      </c>
      <c r="X3291" s="3" t="s">
        <v>40</v>
      </c>
      <c r="Y3291" s="3"/>
      <c r="Z3291" s="3"/>
      <c r="AA3291" s="3" t="s">
        <v>1712</v>
      </c>
    </row>
    <row r="3292" spans="1:27" x14ac:dyDescent="0.2">
      <c r="A3292" s="5">
        <v>6227</v>
      </c>
      <c r="B3292">
        <v>45882</v>
      </c>
      <c r="C3292" s="3" t="s">
        <v>5570</v>
      </c>
      <c r="D3292" s="3" t="s">
        <v>5571</v>
      </c>
      <c r="E3292" s="3" t="s">
        <v>57</v>
      </c>
      <c r="F3292" s="3" t="s">
        <v>58</v>
      </c>
      <c r="G3292" s="3" t="s">
        <v>31</v>
      </c>
      <c r="H3292" s="3" t="s">
        <v>60</v>
      </c>
      <c r="I3292" s="3" t="s">
        <v>57</v>
      </c>
      <c r="J3292" s="3" t="s">
        <v>31</v>
      </c>
      <c r="K3292" s="3" t="s">
        <v>34</v>
      </c>
      <c r="L3292" s="3" t="s">
        <v>31</v>
      </c>
      <c r="M3292" t="b">
        <v>0</v>
      </c>
      <c r="N3292" s="3" t="s">
        <v>35</v>
      </c>
      <c r="O3292" s="3" t="s">
        <v>58</v>
      </c>
      <c r="P3292" s="3" t="s">
        <v>61</v>
      </c>
      <c r="Q3292" s="3" t="s">
        <v>62</v>
      </c>
      <c r="R3292" s="3" t="s">
        <v>63</v>
      </c>
      <c r="S3292" s="3"/>
      <c r="T3292" s="2">
        <v>2072</v>
      </c>
      <c r="U3292" s="3" t="s">
        <v>1769</v>
      </c>
      <c r="V3292" s="3" t="s">
        <v>1941</v>
      </c>
      <c r="W3292" s="3" t="s">
        <v>39</v>
      </c>
      <c r="X3292" s="3" t="s">
        <v>40</v>
      </c>
      <c r="Y3292" s="3"/>
      <c r="Z3292" s="3"/>
      <c r="AA3292" s="3" t="s">
        <v>1712</v>
      </c>
    </row>
    <row r="3293" spans="1:27" x14ac:dyDescent="0.2">
      <c r="A3293" s="5">
        <v>6237</v>
      </c>
      <c r="C3293" s="3" t="s">
        <v>5572</v>
      </c>
      <c r="D3293" s="3" t="s">
        <v>5573</v>
      </c>
      <c r="E3293" s="3" t="s">
        <v>66</v>
      </c>
      <c r="F3293" s="3" t="s">
        <v>67</v>
      </c>
      <c r="G3293" s="3" t="s">
        <v>274</v>
      </c>
      <c r="H3293" s="3" t="s">
        <v>32</v>
      </c>
      <c r="I3293" s="3" t="s">
        <v>274</v>
      </c>
      <c r="J3293" s="3" t="s">
        <v>81</v>
      </c>
      <c r="K3293" s="3" t="s">
        <v>275</v>
      </c>
      <c r="L3293" s="3" t="s">
        <v>95</v>
      </c>
      <c r="M3293" t="b">
        <v>0</v>
      </c>
      <c r="N3293" s="3" t="s">
        <v>35</v>
      </c>
      <c r="O3293" s="3" t="s">
        <v>67</v>
      </c>
      <c r="P3293" s="3" t="s">
        <v>67</v>
      </c>
      <c r="Q3293" s="3" t="s">
        <v>68</v>
      </c>
      <c r="R3293" s="3" t="s">
        <v>69</v>
      </c>
      <c r="S3293" s="3"/>
      <c r="T3293" s="2"/>
      <c r="U3293" s="3" t="s">
        <v>95</v>
      </c>
      <c r="V3293" s="3"/>
      <c r="W3293" s="3" t="s">
        <v>39</v>
      </c>
      <c r="X3293" s="3" t="s">
        <v>40</v>
      </c>
      <c r="Y3293" s="3"/>
      <c r="Z3293" s="3">
        <v>6029</v>
      </c>
      <c r="AA3293" s="3" t="s">
        <v>316</v>
      </c>
    </row>
    <row r="3294" spans="1:27" x14ac:dyDescent="0.2">
      <c r="A3294" s="5">
        <v>6238</v>
      </c>
      <c r="C3294" s="3" t="s">
        <v>5574</v>
      </c>
      <c r="D3294" s="3" t="s">
        <v>5575</v>
      </c>
      <c r="E3294" s="3" t="s">
        <v>1158</v>
      </c>
      <c r="F3294" s="3" t="s">
        <v>1159</v>
      </c>
      <c r="G3294" s="3" t="s">
        <v>158</v>
      </c>
      <c r="H3294" s="3" t="s">
        <v>32</v>
      </c>
      <c r="I3294" s="3" t="s">
        <v>158</v>
      </c>
      <c r="J3294" s="3" t="s">
        <v>48</v>
      </c>
      <c r="K3294" s="3" t="s">
        <v>159</v>
      </c>
      <c r="L3294" s="3" t="s">
        <v>83</v>
      </c>
      <c r="M3294" t="b">
        <v>0</v>
      </c>
      <c r="N3294" s="3" t="s">
        <v>139</v>
      </c>
      <c r="O3294" s="3" t="s">
        <v>1159</v>
      </c>
      <c r="P3294" s="3" t="s">
        <v>1159</v>
      </c>
      <c r="Q3294" s="3" t="s">
        <v>36</v>
      </c>
      <c r="R3294" s="3" t="s">
        <v>74</v>
      </c>
      <c r="S3294" s="3"/>
      <c r="T3294" s="2"/>
      <c r="U3294" s="3" t="s">
        <v>83</v>
      </c>
      <c r="V3294" s="3"/>
      <c r="W3294" s="3" t="s">
        <v>39</v>
      </c>
      <c r="X3294" s="3" t="s">
        <v>40</v>
      </c>
      <c r="Y3294" s="3"/>
      <c r="Z3294" s="3">
        <v>3814</v>
      </c>
      <c r="AA3294" s="3" t="s">
        <v>316</v>
      </c>
    </row>
    <row r="3295" spans="1:27" x14ac:dyDescent="0.2">
      <c r="A3295" s="5">
        <v>6239</v>
      </c>
      <c r="C3295" s="3" t="s">
        <v>5576</v>
      </c>
      <c r="D3295" s="3" t="s">
        <v>5577</v>
      </c>
      <c r="E3295" s="3" t="s">
        <v>240</v>
      </c>
      <c r="F3295" s="3" t="s">
        <v>241</v>
      </c>
      <c r="G3295" s="3" t="s">
        <v>242</v>
      </c>
      <c r="H3295" s="3" t="s">
        <v>32</v>
      </c>
      <c r="I3295" s="3" t="s">
        <v>242</v>
      </c>
      <c r="J3295" s="3" t="s">
        <v>48</v>
      </c>
      <c r="K3295" s="3" t="s">
        <v>243</v>
      </c>
      <c r="L3295" s="3" t="s">
        <v>244</v>
      </c>
      <c r="M3295" t="b">
        <v>0</v>
      </c>
      <c r="N3295" s="3" t="s">
        <v>139</v>
      </c>
      <c r="O3295" s="3" t="s">
        <v>241</v>
      </c>
      <c r="P3295" s="3" t="s">
        <v>241</v>
      </c>
      <c r="Q3295" s="3" t="s">
        <v>36</v>
      </c>
      <c r="R3295" s="3" t="s">
        <v>54</v>
      </c>
      <c r="S3295" s="3"/>
      <c r="T3295" s="2"/>
      <c r="U3295" s="3" t="s">
        <v>244</v>
      </c>
      <c r="V3295" s="3"/>
      <c r="W3295" s="3" t="s">
        <v>39</v>
      </c>
      <c r="X3295" s="3" t="s">
        <v>40</v>
      </c>
      <c r="Y3295" s="3"/>
      <c r="Z3295" s="3">
        <v>5704</v>
      </c>
      <c r="AA3295" s="3" t="s">
        <v>316</v>
      </c>
    </row>
    <row r="3296" spans="1:27" x14ac:dyDescent="0.2">
      <c r="A3296" s="5">
        <v>6240</v>
      </c>
      <c r="C3296" s="3" t="s">
        <v>5578</v>
      </c>
      <c r="D3296" s="3" t="s">
        <v>5579</v>
      </c>
      <c r="E3296" s="3" t="s">
        <v>78</v>
      </c>
      <c r="F3296" s="3" t="s">
        <v>2943</v>
      </c>
      <c r="G3296" s="3" t="s">
        <v>274</v>
      </c>
      <c r="H3296" s="3" t="s">
        <v>32</v>
      </c>
      <c r="I3296" s="3" t="s">
        <v>274</v>
      </c>
      <c r="J3296" s="3" t="s">
        <v>81</v>
      </c>
      <c r="K3296" s="3" t="s">
        <v>275</v>
      </c>
      <c r="L3296" s="3" t="s">
        <v>95</v>
      </c>
      <c r="M3296" t="b">
        <v>0</v>
      </c>
      <c r="N3296" s="3" t="s">
        <v>84</v>
      </c>
      <c r="O3296" s="3" t="s">
        <v>2943</v>
      </c>
      <c r="P3296" s="3" t="s">
        <v>2943</v>
      </c>
      <c r="Q3296" s="3" t="s">
        <v>116</v>
      </c>
      <c r="R3296" s="3" t="s">
        <v>116</v>
      </c>
      <c r="S3296" s="3"/>
      <c r="T3296" s="2"/>
      <c r="U3296" s="3" t="s">
        <v>95</v>
      </c>
      <c r="V3296" s="3" t="s">
        <v>5580</v>
      </c>
      <c r="W3296" s="3" t="s">
        <v>39</v>
      </c>
      <c r="X3296" s="3" t="s">
        <v>40</v>
      </c>
      <c r="Y3296" s="3" t="s">
        <v>1942</v>
      </c>
      <c r="Z3296" s="3">
        <v>2427</v>
      </c>
      <c r="AA3296" s="3" t="s">
        <v>316</v>
      </c>
    </row>
    <row r="3297" spans="1:27" x14ac:dyDescent="0.2">
      <c r="A3297" s="5">
        <v>6241</v>
      </c>
      <c r="C3297" s="3" t="s">
        <v>5581</v>
      </c>
      <c r="D3297" s="3" t="s">
        <v>3160</v>
      </c>
      <c r="E3297" s="3" t="s">
        <v>29</v>
      </c>
      <c r="F3297" s="3" t="s">
        <v>3319</v>
      </c>
      <c r="G3297" s="3" t="s">
        <v>31</v>
      </c>
      <c r="H3297" s="3" t="s">
        <v>32</v>
      </c>
      <c r="I3297" s="3" t="s">
        <v>31</v>
      </c>
      <c r="J3297" s="3" t="s">
        <v>31</v>
      </c>
      <c r="K3297" s="3" t="s">
        <v>34</v>
      </c>
      <c r="L3297" s="3" t="s">
        <v>31</v>
      </c>
      <c r="M3297" t="b">
        <v>0</v>
      </c>
      <c r="N3297" s="3" t="s">
        <v>35</v>
      </c>
      <c r="O3297" s="3" t="s">
        <v>3319</v>
      </c>
      <c r="P3297" s="3" t="s">
        <v>3319</v>
      </c>
      <c r="Q3297" s="3" t="s">
        <v>36</v>
      </c>
      <c r="R3297" s="3" t="s">
        <v>539</v>
      </c>
      <c r="S3297" s="3"/>
      <c r="T3297" s="2"/>
      <c r="U3297" s="3" t="s">
        <v>31</v>
      </c>
      <c r="V3297" s="3"/>
      <c r="W3297" s="3" t="s">
        <v>39</v>
      </c>
      <c r="X3297" s="3" t="s">
        <v>40</v>
      </c>
      <c r="Y3297" s="3"/>
      <c r="Z3297" s="3">
        <v>3687</v>
      </c>
      <c r="AA3297" s="3" t="s">
        <v>316</v>
      </c>
    </row>
    <row r="3298" spans="1:27" x14ac:dyDescent="0.2">
      <c r="A3298" s="5">
        <v>6244</v>
      </c>
      <c r="C3298" s="3" t="s">
        <v>5582</v>
      </c>
      <c r="D3298" s="3" t="s">
        <v>5583</v>
      </c>
      <c r="E3298" s="3" t="s">
        <v>29</v>
      </c>
      <c r="F3298" s="3" t="s">
        <v>538</v>
      </c>
      <c r="G3298" s="3" t="s">
        <v>31</v>
      </c>
      <c r="H3298" s="3" t="s">
        <v>32</v>
      </c>
      <c r="I3298" s="3" t="s">
        <v>31</v>
      </c>
      <c r="J3298" s="3" t="s">
        <v>31</v>
      </c>
      <c r="K3298" s="3" t="s">
        <v>34</v>
      </c>
      <c r="L3298" s="3" t="s">
        <v>31</v>
      </c>
      <c r="M3298" t="b">
        <v>0</v>
      </c>
      <c r="N3298" s="3" t="s">
        <v>35</v>
      </c>
      <c r="O3298" s="3" t="s">
        <v>538</v>
      </c>
      <c r="P3298" s="3" t="s">
        <v>538</v>
      </c>
      <c r="Q3298" s="3" t="s">
        <v>36</v>
      </c>
      <c r="R3298" s="3" t="s">
        <v>539</v>
      </c>
      <c r="S3298" s="3"/>
      <c r="T3298" s="2"/>
      <c r="U3298" s="3" t="s">
        <v>31</v>
      </c>
      <c r="V3298" s="3"/>
      <c r="W3298" s="3" t="s">
        <v>39</v>
      </c>
      <c r="X3298" s="3" t="s">
        <v>40</v>
      </c>
      <c r="Y3298" s="3"/>
      <c r="Z3298" s="3">
        <v>5360</v>
      </c>
      <c r="AA3298" s="3" t="s">
        <v>316</v>
      </c>
    </row>
    <row r="3299" spans="1:27" x14ac:dyDescent="0.2">
      <c r="A3299" s="5">
        <v>6245</v>
      </c>
      <c r="C3299" s="3" t="s">
        <v>5584</v>
      </c>
      <c r="D3299" s="3" t="s">
        <v>3669</v>
      </c>
      <c r="E3299" s="3" t="s">
        <v>119</v>
      </c>
      <c r="F3299" s="3" t="s">
        <v>120</v>
      </c>
      <c r="G3299" s="3" t="s">
        <v>137</v>
      </c>
      <c r="H3299" s="3" t="s">
        <v>32</v>
      </c>
      <c r="I3299" s="3" t="s">
        <v>137</v>
      </c>
      <c r="J3299" s="3" t="s">
        <v>48</v>
      </c>
      <c r="K3299" s="3" t="s">
        <v>138</v>
      </c>
      <c r="L3299" s="3" t="s">
        <v>83</v>
      </c>
      <c r="M3299" t="b">
        <v>0</v>
      </c>
      <c r="N3299" s="3" t="s">
        <v>73</v>
      </c>
      <c r="O3299" s="3" t="s">
        <v>120</v>
      </c>
      <c r="P3299" s="3" t="s">
        <v>120</v>
      </c>
      <c r="Q3299" s="3" t="s">
        <v>36</v>
      </c>
      <c r="R3299" s="3" t="s">
        <v>74</v>
      </c>
      <c r="S3299" s="3"/>
      <c r="T3299" s="2"/>
      <c r="U3299" s="3" t="s">
        <v>83</v>
      </c>
      <c r="V3299" s="3"/>
      <c r="W3299" s="3" t="s">
        <v>39</v>
      </c>
      <c r="X3299" s="3" t="s">
        <v>40</v>
      </c>
      <c r="Y3299" s="3"/>
      <c r="Z3299" s="3">
        <v>2472</v>
      </c>
      <c r="AA3299" s="3" t="s">
        <v>316</v>
      </c>
    </row>
    <row r="3300" spans="1:27" x14ac:dyDescent="0.2">
      <c r="A3300" s="5">
        <v>6246</v>
      </c>
      <c r="C3300" s="3" t="s">
        <v>5585</v>
      </c>
      <c r="D3300" s="3" t="s">
        <v>5586</v>
      </c>
      <c r="E3300" s="3" t="s">
        <v>111</v>
      </c>
      <c r="F3300" s="3" t="s">
        <v>112</v>
      </c>
      <c r="G3300" s="3" t="s">
        <v>813</v>
      </c>
      <c r="H3300" s="3" t="s">
        <v>32</v>
      </c>
      <c r="I3300" s="3" t="s">
        <v>813</v>
      </c>
      <c r="J3300" s="3" t="s">
        <v>48</v>
      </c>
      <c r="K3300" s="3" t="s">
        <v>114</v>
      </c>
      <c r="L3300" s="3" t="s">
        <v>115</v>
      </c>
      <c r="M3300" t="b">
        <v>0</v>
      </c>
      <c r="N3300" s="3" t="s">
        <v>73</v>
      </c>
      <c r="O3300" s="3" t="s">
        <v>112</v>
      </c>
      <c r="P3300" s="3" t="s">
        <v>112</v>
      </c>
      <c r="Q3300" s="3" t="s">
        <v>116</v>
      </c>
      <c r="R3300" s="3" t="s">
        <v>116</v>
      </c>
      <c r="S3300" s="3"/>
      <c r="T3300" s="2"/>
      <c r="U3300" s="3" t="s">
        <v>115</v>
      </c>
      <c r="V3300" s="3"/>
      <c r="W3300" s="3" t="s">
        <v>39</v>
      </c>
      <c r="X3300" s="3" t="s">
        <v>40</v>
      </c>
      <c r="Y3300" s="3"/>
      <c r="Z3300" s="3">
        <v>4793</v>
      </c>
      <c r="AA3300" s="3" t="s">
        <v>316</v>
      </c>
    </row>
    <row r="3301" spans="1:27" x14ac:dyDescent="0.2">
      <c r="A3301" s="5">
        <v>6247</v>
      </c>
      <c r="C3301" s="3" t="s">
        <v>5587</v>
      </c>
      <c r="D3301" s="3" t="s">
        <v>5588</v>
      </c>
      <c r="E3301" s="3" t="s">
        <v>123</v>
      </c>
      <c r="F3301" s="3" t="s">
        <v>124</v>
      </c>
      <c r="G3301" s="3" t="s">
        <v>113</v>
      </c>
      <c r="H3301" s="3" t="s">
        <v>32</v>
      </c>
      <c r="I3301" s="3" t="s">
        <v>113</v>
      </c>
      <c r="J3301" s="3" t="s">
        <v>48</v>
      </c>
      <c r="K3301" s="3" t="s">
        <v>114</v>
      </c>
      <c r="L3301" s="3" t="s">
        <v>115</v>
      </c>
      <c r="M3301" t="b">
        <v>0</v>
      </c>
      <c r="N3301" s="3" t="s">
        <v>73</v>
      </c>
      <c r="O3301" s="3" t="s">
        <v>124</v>
      </c>
      <c r="P3301" s="3" t="s">
        <v>124</v>
      </c>
      <c r="Q3301" s="3" t="s">
        <v>36</v>
      </c>
      <c r="R3301" s="3" t="s">
        <v>74</v>
      </c>
      <c r="S3301" s="3"/>
      <c r="T3301" s="2"/>
      <c r="U3301" s="3" t="s">
        <v>115</v>
      </c>
      <c r="V3301" s="3"/>
      <c r="W3301" s="3" t="s">
        <v>39</v>
      </c>
      <c r="X3301" s="3" t="s">
        <v>40</v>
      </c>
      <c r="Y3301" s="3"/>
      <c r="Z3301" s="3">
        <v>2601</v>
      </c>
      <c r="AA3301" s="3" t="s">
        <v>316</v>
      </c>
    </row>
    <row r="3302" spans="1:27" x14ac:dyDescent="0.2">
      <c r="A3302" s="5">
        <v>6248</v>
      </c>
      <c r="C3302" s="3" t="s">
        <v>5589</v>
      </c>
      <c r="D3302" s="3" t="s">
        <v>5590</v>
      </c>
      <c r="E3302" s="3" t="s">
        <v>123</v>
      </c>
      <c r="F3302" s="3" t="s">
        <v>124</v>
      </c>
      <c r="G3302" s="3" t="s">
        <v>113</v>
      </c>
      <c r="H3302" s="3" t="s">
        <v>32</v>
      </c>
      <c r="I3302" s="3" t="s">
        <v>113</v>
      </c>
      <c r="J3302" s="3" t="s">
        <v>48</v>
      </c>
      <c r="K3302" s="3" t="s">
        <v>114</v>
      </c>
      <c r="L3302" s="3" t="s">
        <v>115</v>
      </c>
      <c r="M3302" t="b">
        <v>0</v>
      </c>
      <c r="N3302" s="3" t="s">
        <v>73</v>
      </c>
      <c r="O3302" s="3" t="s">
        <v>124</v>
      </c>
      <c r="P3302" s="3" t="s">
        <v>124</v>
      </c>
      <c r="Q3302" s="3" t="s">
        <v>36</v>
      </c>
      <c r="R3302" s="3" t="s">
        <v>74</v>
      </c>
      <c r="S3302" s="3"/>
      <c r="T3302" s="2"/>
      <c r="U3302" s="3" t="s">
        <v>115</v>
      </c>
      <c r="V3302" s="3"/>
      <c r="W3302" s="3" t="s">
        <v>39</v>
      </c>
      <c r="X3302" s="3" t="s">
        <v>40</v>
      </c>
      <c r="Y3302" s="3"/>
      <c r="Z3302" s="3">
        <v>2638</v>
      </c>
      <c r="AA3302" s="3" t="s">
        <v>316</v>
      </c>
    </row>
    <row r="3303" spans="1:27" x14ac:dyDescent="0.2">
      <c r="A3303" s="5">
        <v>6249</v>
      </c>
      <c r="C3303" s="3" t="s">
        <v>5591</v>
      </c>
      <c r="D3303" s="3" t="s">
        <v>5592</v>
      </c>
      <c r="E3303" s="3" t="s">
        <v>123</v>
      </c>
      <c r="F3303" s="3" t="s">
        <v>124</v>
      </c>
      <c r="G3303" s="3" t="s">
        <v>113</v>
      </c>
      <c r="H3303" s="3" t="s">
        <v>32</v>
      </c>
      <c r="I3303" s="3" t="s">
        <v>113</v>
      </c>
      <c r="J3303" s="3" t="s">
        <v>48</v>
      </c>
      <c r="K3303" s="3" t="s">
        <v>114</v>
      </c>
      <c r="L3303" s="3" t="s">
        <v>115</v>
      </c>
      <c r="M3303" t="b">
        <v>0</v>
      </c>
      <c r="N3303" s="3" t="s">
        <v>73</v>
      </c>
      <c r="O3303" s="3" t="s">
        <v>124</v>
      </c>
      <c r="P3303" s="3" t="s">
        <v>124</v>
      </c>
      <c r="Q3303" s="3" t="s">
        <v>36</v>
      </c>
      <c r="R3303" s="3" t="s">
        <v>74</v>
      </c>
      <c r="S3303" s="3"/>
      <c r="T3303" s="2"/>
      <c r="U3303" s="3" t="s">
        <v>115</v>
      </c>
      <c r="V3303" s="3"/>
      <c r="W3303" s="3" t="s">
        <v>39</v>
      </c>
      <c r="X3303" s="3" t="s">
        <v>40</v>
      </c>
      <c r="Y3303" s="3"/>
      <c r="Z3303" s="3">
        <v>2608</v>
      </c>
      <c r="AA3303" s="3" t="s">
        <v>316</v>
      </c>
    </row>
    <row r="3304" spans="1:27" x14ac:dyDescent="0.2">
      <c r="A3304" s="5">
        <v>6250</v>
      </c>
      <c r="C3304" s="3" t="s">
        <v>5593</v>
      </c>
      <c r="D3304" s="3" t="s">
        <v>5594</v>
      </c>
      <c r="E3304" s="3" t="s">
        <v>147</v>
      </c>
      <c r="F3304" s="3" t="s">
        <v>234</v>
      </c>
      <c r="G3304" s="3" t="s">
        <v>83</v>
      </c>
      <c r="H3304" s="3" t="s">
        <v>32</v>
      </c>
      <c r="I3304" s="3" t="s">
        <v>83</v>
      </c>
      <c r="J3304" s="3" t="s">
        <v>48</v>
      </c>
      <c r="K3304" s="3" t="s">
        <v>237</v>
      </c>
      <c r="L3304" s="3" t="s">
        <v>83</v>
      </c>
      <c r="M3304" t="b">
        <v>0</v>
      </c>
      <c r="N3304" s="3" t="s">
        <v>139</v>
      </c>
      <c r="O3304" s="3" t="s">
        <v>234</v>
      </c>
      <c r="P3304" s="3" t="s">
        <v>234</v>
      </c>
      <c r="Q3304" s="3" t="s">
        <v>116</v>
      </c>
      <c r="R3304" s="3" t="s">
        <v>116</v>
      </c>
      <c r="S3304" s="3"/>
      <c r="T3304" s="2"/>
      <c r="U3304" s="3" t="s">
        <v>83</v>
      </c>
      <c r="V3304" s="3"/>
      <c r="W3304" s="3" t="s">
        <v>39</v>
      </c>
      <c r="X3304" s="3" t="s">
        <v>40</v>
      </c>
      <c r="Y3304" s="3"/>
      <c r="Z3304" s="3">
        <v>6327</v>
      </c>
      <c r="AA3304" s="3" t="s">
        <v>316</v>
      </c>
    </row>
    <row r="3305" spans="1:27" x14ac:dyDescent="0.2">
      <c r="A3305" s="5">
        <v>6251</v>
      </c>
      <c r="C3305" s="3" t="s">
        <v>5595</v>
      </c>
      <c r="D3305" s="3" t="s">
        <v>5596</v>
      </c>
      <c r="E3305" s="3" t="s">
        <v>91</v>
      </c>
      <c r="F3305" s="3" t="s">
        <v>92</v>
      </c>
      <c r="G3305" s="3" t="s">
        <v>224</v>
      </c>
      <c r="H3305" s="3" t="s">
        <v>32</v>
      </c>
      <c r="I3305" s="3" t="s">
        <v>224</v>
      </c>
      <c r="J3305" s="3" t="s">
        <v>48</v>
      </c>
      <c r="K3305" s="3" t="s">
        <v>225</v>
      </c>
      <c r="L3305" s="3" t="s">
        <v>95</v>
      </c>
      <c r="M3305" t="b">
        <v>0</v>
      </c>
      <c r="N3305" s="3" t="s">
        <v>84</v>
      </c>
      <c r="O3305" s="3" t="s">
        <v>92</v>
      </c>
      <c r="P3305" s="3" t="s">
        <v>92</v>
      </c>
      <c r="Q3305" s="3" t="s">
        <v>36</v>
      </c>
      <c r="R3305" s="3" t="s">
        <v>74</v>
      </c>
      <c r="S3305" s="3"/>
      <c r="T3305" s="2"/>
      <c r="U3305" s="3" t="s">
        <v>95</v>
      </c>
      <c r="V3305" s="3"/>
      <c r="W3305" s="3" t="s">
        <v>39</v>
      </c>
      <c r="X3305" s="3" t="s">
        <v>40</v>
      </c>
      <c r="Y3305" s="3"/>
      <c r="Z3305" s="3">
        <v>6307</v>
      </c>
      <c r="AA3305" s="3" t="s">
        <v>316</v>
      </c>
    </row>
    <row r="3306" spans="1:27" x14ac:dyDescent="0.2">
      <c r="A3306" s="5">
        <v>6252</v>
      </c>
      <c r="B3306">
        <v>45797</v>
      </c>
      <c r="C3306" s="3" t="s">
        <v>5597</v>
      </c>
      <c r="D3306" s="3" t="s">
        <v>5598</v>
      </c>
      <c r="E3306" s="3" t="s">
        <v>240</v>
      </c>
      <c r="F3306" s="3" t="s">
        <v>241</v>
      </c>
      <c r="G3306" s="3" t="s">
        <v>242</v>
      </c>
      <c r="H3306" s="3" t="s">
        <v>32</v>
      </c>
      <c r="I3306" s="3" t="s">
        <v>242</v>
      </c>
      <c r="J3306" s="3" t="s">
        <v>48</v>
      </c>
      <c r="K3306" s="3" t="s">
        <v>243</v>
      </c>
      <c r="L3306" s="3" t="s">
        <v>244</v>
      </c>
      <c r="M3306" t="b">
        <v>0</v>
      </c>
      <c r="N3306" s="3" t="s">
        <v>139</v>
      </c>
      <c r="O3306" s="3" t="s">
        <v>241</v>
      </c>
      <c r="P3306" s="3" t="s">
        <v>241</v>
      </c>
      <c r="Q3306" s="3" t="s">
        <v>36</v>
      </c>
      <c r="R3306" s="3" t="s">
        <v>54</v>
      </c>
      <c r="S3306" s="3"/>
      <c r="T3306" s="2">
        <v>8016</v>
      </c>
      <c r="U3306" s="3" t="s">
        <v>244</v>
      </c>
      <c r="V3306" s="3"/>
      <c r="W3306" s="3" t="s">
        <v>39</v>
      </c>
      <c r="X3306" s="3" t="s">
        <v>40</v>
      </c>
      <c r="Y3306" s="3"/>
      <c r="Z3306" s="3">
        <v>6321</v>
      </c>
      <c r="AA3306" s="3" t="s">
        <v>4771</v>
      </c>
    </row>
    <row r="3307" spans="1:27" x14ac:dyDescent="0.2">
      <c r="A3307" s="5">
        <v>6253</v>
      </c>
      <c r="B3307">
        <v>45697</v>
      </c>
      <c r="C3307" s="3" t="s">
        <v>5599</v>
      </c>
      <c r="D3307" s="3" t="s">
        <v>5600</v>
      </c>
      <c r="E3307" s="3" t="s">
        <v>147</v>
      </c>
      <c r="F3307" s="3" t="s">
        <v>148</v>
      </c>
      <c r="G3307" s="3" t="s">
        <v>31</v>
      </c>
      <c r="H3307" s="3" t="s">
        <v>32</v>
      </c>
      <c r="I3307" s="3" t="s">
        <v>2306</v>
      </c>
      <c r="J3307" s="3" t="s">
        <v>81</v>
      </c>
      <c r="K3307" s="3" t="s">
        <v>743</v>
      </c>
      <c r="L3307" s="3" t="s">
        <v>95</v>
      </c>
      <c r="M3307" t="b">
        <v>0</v>
      </c>
      <c r="N3307" s="3" t="s">
        <v>139</v>
      </c>
      <c r="O3307" s="3" t="s">
        <v>148</v>
      </c>
      <c r="P3307" s="3" t="s">
        <v>148</v>
      </c>
      <c r="Q3307" s="3" t="s">
        <v>116</v>
      </c>
      <c r="R3307" s="3" t="s">
        <v>149</v>
      </c>
      <c r="S3307" s="3"/>
      <c r="T3307" s="2">
        <v>6135</v>
      </c>
      <c r="U3307" s="3" t="s">
        <v>83</v>
      </c>
      <c r="V3307" s="3"/>
      <c r="W3307" s="3" t="s">
        <v>39</v>
      </c>
      <c r="X3307" s="3" t="s">
        <v>40</v>
      </c>
      <c r="Y3307" s="3"/>
      <c r="Z3307" s="3">
        <v>6325</v>
      </c>
      <c r="AA3307" s="3" t="s">
        <v>1182</v>
      </c>
    </row>
    <row r="3308" spans="1:27" x14ac:dyDescent="0.2">
      <c r="A3308" s="5">
        <v>6254</v>
      </c>
      <c r="C3308" s="3" t="s">
        <v>5601</v>
      </c>
      <c r="D3308" s="3" t="s">
        <v>5602</v>
      </c>
      <c r="E3308" s="3" t="s">
        <v>147</v>
      </c>
      <c r="F3308" s="3" t="s">
        <v>148</v>
      </c>
      <c r="G3308" s="3" t="s">
        <v>31</v>
      </c>
      <c r="H3308" s="3" t="s">
        <v>32</v>
      </c>
      <c r="I3308" s="3" t="s">
        <v>1576</v>
      </c>
      <c r="J3308" s="3" t="s">
        <v>81</v>
      </c>
      <c r="K3308" s="3" t="s">
        <v>82</v>
      </c>
      <c r="L3308" s="3" t="s">
        <v>83</v>
      </c>
      <c r="M3308" t="b">
        <v>0</v>
      </c>
      <c r="N3308" s="3" t="s">
        <v>139</v>
      </c>
      <c r="O3308" s="3" t="s">
        <v>148</v>
      </c>
      <c r="P3308" s="3" t="s">
        <v>148</v>
      </c>
      <c r="Q3308" s="3" t="s">
        <v>116</v>
      </c>
      <c r="R3308" s="3" t="s">
        <v>149</v>
      </c>
      <c r="S3308" s="3"/>
      <c r="T3308" s="2"/>
      <c r="U3308" s="3" t="s">
        <v>83</v>
      </c>
      <c r="V3308" s="3"/>
      <c r="W3308" s="3" t="s">
        <v>39</v>
      </c>
      <c r="X3308" s="3" t="s">
        <v>40</v>
      </c>
      <c r="Y3308" s="3"/>
      <c r="Z3308" s="3">
        <v>6314</v>
      </c>
      <c r="AA3308" s="3" t="s">
        <v>316</v>
      </c>
    </row>
    <row r="3309" spans="1:27" x14ac:dyDescent="0.2">
      <c r="A3309" s="5">
        <v>6255</v>
      </c>
      <c r="B3309">
        <v>45880</v>
      </c>
      <c r="C3309" s="3" t="s">
        <v>5603</v>
      </c>
      <c r="D3309" s="3" t="s">
        <v>6404</v>
      </c>
      <c r="E3309" s="3" t="s">
        <v>147</v>
      </c>
      <c r="F3309" s="3" t="s">
        <v>148</v>
      </c>
      <c r="G3309" s="3" t="s">
        <v>1576</v>
      </c>
      <c r="H3309" s="3" t="s">
        <v>32</v>
      </c>
      <c r="I3309" s="3" t="s">
        <v>33</v>
      </c>
      <c r="J3309" s="3" t="s">
        <v>31</v>
      </c>
      <c r="K3309" s="3" t="s">
        <v>34</v>
      </c>
      <c r="L3309" s="3" t="s">
        <v>31</v>
      </c>
      <c r="M3309" t="b">
        <v>0</v>
      </c>
      <c r="N3309" s="3" t="s">
        <v>139</v>
      </c>
      <c r="O3309" s="3" t="s">
        <v>148</v>
      </c>
      <c r="P3309" s="3" t="s">
        <v>148</v>
      </c>
      <c r="Q3309" s="3" t="s">
        <v>116</v>
      </c>
      <c r="R3309" s="3" t="s">
        <v>149</v>
      </c>
      <c r="S3309" s="3"/>
      <c r="T3309" s="2">
        <v>2072</v>
      </c>
      <c r="U3309" s="3" t="s">
        <v>83</v>
      </c>
      <c r="V3309" s="3"/>
      <c r="W3309" s="3" t="s">
        <v>39</v>
      </c>
      <c r="X3309" s="3" t="s">
        <v>40</v>
      </c>
      <c r="Y3309" s="3"/>
      <c r="Z3309" s="3">
        <v>6184</v>
      </c>
      <c r="AA3309" s="3" t="s">
        <v>316</v>
      </c>
    </row>
    <row r="3310" spans="1:27" x14ac:dyDescent="0.2">
      <c r="A3310" s="5">
        <v>6256</v>
      </c>
      <c r="C3310" s="3" t="s">
        <v>5605</v>
      </c>
      <c r="D3310" s="3" t="s">
        <v>5606</v>
      </c>
      <c r="E3310" s="3" t="s">
        <v>123</v>
      </c>
      <c r="F3310" s="3" t="s">
        <v>5607</v>
      </c>
      <c r="G3310" s="3" t="s">
        <v>5191</v>
      </c>
      <c r="H3310" s="3" t="s">
        <v>32</v>
      </c>
      <c r="I3310" s="3" t="s">
        <v>5191</v>
      </c>
      <c r="J3310" s="3" t="s">
        <v>31</v>
      </c>
      <c r="K3310" s="3" t="s">
        <v>5192</v>
      </c>
      <c r="L3310" s="3" t="s">
        <v>115</v>
      </c>
      <c r="M3310" t="b">
        <v>0</v>
      </c>
      <c r="N3310" s="3" t="s">
        <v>73</v>
      </c>
      <c r="O3310" s="3" t="s">
        <v>5607</v>
      </c>
      <c r="P3310" s="3" t="s">
        <v>5607</v>
      </c>
      <c r="Q3310" s="3" t="s">
        <v>36</v>
      </c>
      <c r="R3310" s="3" t="s">
        <v>74</v>
      </c>
      <c r="S3310" s="3"/>
      <c r="T3310" s="2"/>
      <c r="U3310" s="3" t="s">
        <v>115</v>
      </c>
      <c r="V3310" s="3"/>
      <c r="W3310" s="3" t="s">
        <v>39</v>
      </c>
      <c r="X3310" s="3" t="s">
        <v>40</v>
      </c>
      <c r="Y3310" s="3"/>
      <c r="Z3310" s="3">
        <v>6150</v>
      </c>
      <c r="AA3310" s="3" t="s">
        <v>316</v>
      </c>
    </row>
    <row r="3311" spans="1:27" x14ac:dyDescent="0.2">
      <c r="A3311" s="5">
        <v>6257</v>
      </c>
      <c r="B3311">
        <v>45838</v>
      </c>
      <c r="C3311" s="3" t="s">
        <v>5608</v>
      </c>
      <c r="D3311" s="3" t="s">
        <v>5609</v>
      </c>
      <c r="E3311" s="3" t="s">
        <v>123</v>
      </c>
      <c r="F3311" s="3" t="s">
        <v>5607</v>
      </c>
      <c r="G3311" s="3" t="s">
        <v>5191</v>
      </c>
      <c r="H3311" s="3" t="s">
        <v>32</v>
      </c>
      <c r="I3311" s="3" t="s">
        <v>5191</v>
      </c>
      <c r="J3311" s="3" t="s">
        <v>31</v>
      </c>
      <c r="K3311" s="3" t="s">
        <v>5192</v>
      </c>
      <c r="L3311" s="3" t="s">
        <v>115</v>
      </c>
      <c r="M3311" t="b">
        <v>0</v>
      </c>
      <c r="N3311" s="3" t="s">
        <v>73</v>
      </c>
      <c r="O3311" s="3" t="s">
        <v>5607</v>
      </c>
      <c r="P3311" s="3" t="s">
        <v>5607</v>
      </c>
      <c r="Q3311" s="3" t="s">
        <v>36</v>
      </c>
      <c r="R3311" s="3" t="s">
        <v>74</v>
      </c>
      <c r="S3311" s="3"/>
      <c r="T3311" s="2"/>
      <c r="U3311" s="3" t="s">
        <v>115</v>
      </c>
      <c r="V3311" s="3"/>
      <c r="W3311" s="3" t="s">
        <v>39</v>
      </c>
      <c r="X3311" s="3" t="s">
        <v>40</v>
      </c>
      <c r="Y3311" s="3"/>
      <c r="Z3311" s="3">
        <v>6311</v>
      </c>
      <c r="AA3311" s="3" t="s">
        <v>3521</v>
      </c>
    </row>
    <row r="3312" spans="1:27" x14ac:dyDescent="0.2">
      <c r="A3312" s="5">
        <v>6258</v>
      </c>
      <c r="B3312">
        <v>46085</v>
      </c>
      <c r="C3312" s="3" t="s">
        <v>5610</v>
      </c>
      <c r="D3312" s="3" t="s">
        <v>5611</v>
      </c>
      <c r="E3312" s="3" t="s">
        <v>111</v>
      </c>
      <c r="F3312" s="3" t="s">
        <v>112</v>
      </c>
      <c r="G3312" s="3" t="s">
        <v>5191</v>
      </c>
      <c r="H3312" s="3" t="s">
        <v>32</v>
      </c>
      <c r="I3312" s="3" t="s">
        <v>5191</v>
      </c>
      <c r="J3312" s="3" t="s">
        <v>31</v>
      </c>
      <c r="K3312" s="3" t="s">
        <v>5192</v>
      </c>
      <c r="L3312" s="3" t="s">
        <v>115</v>
      </c>
      <c r="M3312" t="b">
        <v>0</v>
      </c>
      <c r="N3312" s="3" t="s">
        <v>73</v>
      </c>
      <c r="O3312" s="3" t="s">
        <v>112</v>
      </c>
      <c r="P3312" s="3" t="s">
        <v>112</v>
      </c>
      <c r="Q3312" s="3" t="s">
        <v>116</v>
      </c>
      <c r="R3312" s="3" t="s">
        <v>116</v>
      </c>
      <c r="S3312" s="3"/>
      <c r="T3312" s="2">
        <v>3062</v>
      </c>
      <c r="U3312" s="3" t="s">
        <v>115</v>
      </c>
      <c r="V3312" s="3"/>
      <c r="W3312" s="3" t="s">
        <v>39</v>
      </c>
      <c r="X3312" s="3" t="s">
        <v>40</v>
      </c>
      <c r="Y3312" s="3"/>
      <c r="Z3312" s="3">
        <v>6320</v>
      </c>
      <c r="AA3312" s="3" t="s">
        <v>316</v>
      </c>
    </row>
    <row r="3313" spans="1:27" x14ac:dyDescent="0.2">
      <c r="A3313" s="5">
        <v>6260</v>
      </c>
      <c r="C3313" s="3" t="s">
        <v>5612</v>
      </c>
      <c r="D3313" s="3" t="s">
        <v>5613</v>
      </c>
      <c r="E3313" s="3" t="s">
        <v>147</v>
      </c>
      <c r="F3313" s="3" t="s">
        <v>148</v>
      </c>
      <c r="G3313" s="3" t="s">
        <v>80</v>
      </c>
      <c r="H3313" s="3" t="s">
        <v>32</v>
      </c>
      <c r="I3313" s="3" t="s">
        <v>80</v>
      </c>
      <c r="J3313" s="3" t="s">
        <v>81</v>
      </c>
      <c r="K3313" s="3" t="s">
        <v>82</v>
      </c>
      <c r="L3313" s="3" t="s">
        <v>83</v>
      </c>
      <c r="M3313" t="b">
        <v>0</v>
      </c>
      <c r="N3313" s="3" t="s">
        <v>139</v>
      </c>
      <c r="O3313" s="3" t="s">
        <v>148</v>
      </c>
      <c r="P3313" s="3" t="s">
        <v>148</v>
      </c>
      <c r="Q3313" s="3" t="s">
        <v>116</v>
      </c>
      <c r="R3313" s="3" t="s">
        <v>149</v>
      </c>
      <c r="S3313" s="3"/>
      <c r="T3313" s="2"/>
      <c r="U3313" s="3" t="s">
        <v>83</v>
      </c>
      <c r="V3313" s="3"/>
      <c r="W3313" s="3" t="s">
        <v>39</v>
      </c>
      <c r="X3313" s="3" t="s">
        <v>40</v>
      </c>
      <c r="Y3313" s="3"/>
      <c r="Z3313" s="3">
        <v>6306</v>
      </c>
      <c r="AA3313" s="3" t="s">
        <v>316</v>
      </c>
    </row>
    <row r="3314" spans="1:27" x14ac:dyDescent="0.2">
      <c r="A3314" s="5">
        <v>6261</v>
      </c>
      <c r="C3314" s="3" t="s">
        <v>5614</v>
      </c>
      <c r="D3314" s="3" t="s">
        <v>5615</v>
      </c>
      <c r="E3314" s="3" t="s">
        <v>147</v>
      </c>
      <c r="F3314" s="3" t="s">
        <v>148</v>
      </c>
      <c r="G3314" s="3" t="s">
        <v>80</v>
      </c>
      <c r="H3314" s="3" t="s">
        <v>32</v>
      </c>
      <c r="I3314" s="3" t="s">
        <v>80</v>
      </c>
      <c r="J3314" s="3" t="s">
        <v>81</v>
      </c>
      <c r="K3314" s="3" t="s">
        <v>82</v>
      </c>
      <c r="L3314" s="3" t="s">
        <v>83</v>
      </c>
      <c r="M3314" t="b">
        <v>0</v>
      </c>
      <c r="N3314" s="3" t="s">
        <v>139</v>
      </c>
      <c r="O3314" s="3" t="s">
        <v>148</v>
      </c>
      <c r="P3314" s="3" t="s">
        <v>148</v>
      </c>
      <c r="Q3314" s="3" t="s">
        <v>116</v>
      </c>
      <c r="R3314" s="3" t="s">
        <v>149</v>
      </c>
      <c r="S3314" s="3"/>
      <c r="T3314" s="2"/>
      <c r="U3314" s="3" t="s">
        <v>83</v>
      </c>
      <c r="V3314" s="3"/>
      <c r="W3314" s="3" t="s">
        <v>39</v>
      </c>
      <c r="X3314" s="3" t="s">
        <v>40</v>
      </c>
      <c r="Y3314" s="3"/>
      <c r="Z3314" s="3">
        <v>6255</v>
      </c>
      <c r="AA3314" s="3" t="s">
        <v>316</v>
      </c>
    </row>
    <row r="3315" spans="1:27" x14ac:dyDescent="0.2">
      <c r="A3315" s="5">
        <v>6262</v>
      </c>
      <c r="C3315" s="3" t="s">
        <v>5616</v>
      </c>
      <c r="D3315" s="3" t="s">
        <v>5617</v>
      </c>
      <c r="E3315" s="3" t="s">
        <v>147</v>
      </c>
      <c r="F3315" s="3" t="s">
        <v>148</v>
      </c>
      <c r="G3315" s="3" t="s">
        <v>80</v>
      </c>
      <c r="H3315" s="3" t="s">
        <v>32</v>
      </c>
      <c r="I3315" s="3" t="s">
        <v>80</v>
      </c>
      <c r="J3315" s="3" t="s">
        <v>81</v>
      </c>
      <c r="K3315" s="3" t="s">
        <v>82</v>
      </c>
      <c r="L3315" s="3" t="s">
        <v>83</v>
      </c>
      <c r="M3315" t="b">
        <v>0</v>
      </c>
      <c r="N3315" s="3" t="s">
        <v>139</v>
      </c>
      <c r="O3315" s="3" t="s">
        <v>148</v>
      </c>
      <c r="P3315" s="3" t="s">
        <v>148</v>
      </c>
      <c r="Q3315" s="3" t="s">
        <v>116</v>
      </c>
      <c r="R3315" s="3" t="s">
        <v>149</v>
      </c>
      <c r="S3315" s="3"/>
      <c r="T3315" s="2"/>
      <c r="U3315" s="3" t="s">
        <v>83</v>
      </c>
      <c r="V3315" s="3"/>
      <c r="W3315" s="3" t="s">
        <v>39</v>
      </c>
      <c r="X3315" s="3" t="s">
        <v>40</v>
      </c>
      <c r="Y3315" s="3"/>
      <c r="Z3315" s="3">
        <v>6293</v>
      </c>
      <c r="AA3315" s="3" t="s">
        <v>316</v>
      </c>
    </row>
    <row r="3316" spans="1:27" x14ac:dyDescent="0.2">
      <c r="A3316" s="5">
        <v>6263</v>
      </c>
      <c r="B3316">
        <v>45963</v>
      </c>
      <c r="C3316" s="3" t="s">
        <v>5618</v>
      </c>
      <c r="D3316" s="3" t="s">
        <v>5619</v>
      </c>
      <c r="E3316" s="3" t="s">
        <v>78</v>
      </c>
      <c r="F3316" s="3" t="s">
        <v>2943</v>
      </c>
      <c r="G3316" s="3" t="s">
        <v>224</v>
      </c>
      <c r="H3316" s="3" t="s">
        <v>32</v>
      </c>
      <c r="I3316" s="3" t="s">
        <v>224</v>
      </c>
      <c r="J3316" s="3" t="s">
        <v>48</v>
      </c>
      <c r="K3316" s="3" t="s">
        <v>225</v>
      </c>
      <c r="L3316" s="3" t="s">
        <v>95</v>
      </c>
      <c r="M3316" t="b">
        <v>0</v>
      </c>
      <c r="N3316" s="3" t="s">
        <v>84</v>
      </c>
      <c r="O3316" s="3" t="s">
        <v>2943</v>
      </c>
      <c r="P3316" s="3" t="s">
        <v>2943</v>
      </c>
      <c r="Q3316" s="3" t="s">
        <v>116</v>
      </c>
      <c r="R3316" s="3" t="s">
        <v>116</v>
      </c>
      <c r="S3316" s="3"/>
      <c r="T3316" s="2">
        <v>4001</v>
      </c>
      <c r="U3316" s="3" t="s">
        <v>95</v>
      </c>
      <c r="V3316" s="3"/>
      <c r="W3316" s="3" t="s">
        <v>39</v>
      </c>
      <c r="X3316" s="3" t="s">
        <v>40</v>
      </c>
      <c r="Y3316" s="3"/>
      <c r="Z3316" s="3">
        <v>6200</v>
      </c>
      <c r="AA3316" s="3" t="s">
        <v>316</v>
      </c>
    </row>
    <row r="3317" spans="1:27" x14ac:dyDescent="0.2">
      <c r="A3317" s="5">
        <v>6264</v>
      </c>
      <c r="B3317">
        <v>45714</v>
      </c>
      <c r="C3317" s="3" t="s">
        <v>5620</v>
      </c>
      <c r="D3317" s="3" t="s">
        <v>5621</v>
      </c>
      <c r="E3317" s="3" t="s">
        <v>91</v>
      </c>
      <c r="F3317" s="3" t="s">
        <v>5535</v>
      </c>
      <c r="G3317" s="3" t="s">
        <v>224</v>
      </c>
      <c r="H3317" s="3" t="s">
        <v>32</v>
      </c>
      <c r="I3317" s="3" t="s">
        <v>224</v>
      </c>
      <c r="J3317" s="3" t="s">
        <v>48</v>
      </c>
      <c r="K3317" s="3" t="s">
        <v>225</v>
      </c>
      <c r="L3317" s="3" t="s">
        <v>95</v>
      </c>
      <c r="M3317" t="b">
        <v>0</v>
      </c>
      <c r="N3317" s="3" t="s">
        <v>84</v>
      </c>
      <c r="O3317" s="3" t="s">
        <v>5535</v>
      </c>
      <c r="P3317" s="3" t="s">
        <v>140</v>
      </c>
      <c r="Q3317" s="3" t="s">
        <v>36</v>
      </c>
      <c r="R3317" s="3" t="s">
        <v>74</v>
      </c>
      <c r="S3317" s="3"/>
      <c r="T3317" s="2"/>
      <c r="U3317" s="3" t="s">
        <v>95</v>
      </c>
      <c r="V3317" s="3"/>
      <c r="W3317" s="3" t="s">
        <v>39</v>
      </c>
      <c r="X3317" s="3" t="s">
        <v>40</v>
      </c>
      <c r="Y3317" s="3"/>
      <c r="Z3317" s="3">
        <v>5347</v>
      </c>
      <c r="AA3317" s="3" t="s">
        <v>546</v>
      </c>
    </row>
    <row r="3318" spans="1:27" x14ac:dyDescent="0.2">
      <c r="A3318" s="5">
        <v>6265</v>
      </c>
      <c r="B3318">
        <v>45829</v>
      </c>
      <c r="C3318" s="3" t="s">
        <v>5622</v>
      </c>
      <c r="D3318" s="3" t="s">
        <v>5623</v>
      </c>
      <c r="E3318" s="3" t="s">
        <v>91</v>
      </c>
      <c r="F3318" s="3" t="s">
        <v>92</v>
      </c>
      <c r="G3318" s="3" t="s">
        <v>224</v>
      </c>
      <c r="H3318" s="3" t="s">
        <v>32</v>
      </c>
      <c r="I3318" s="3" t="s">
        <v>224</v>
      </c>
      <c r="J3318" s="3" t="s">
        <v>48</v>
      </c>
      <c r="K3318" s="3" t="s">
        <v>225</v>
      </c>
      <c r="L3318" s="3" t="s">
        <v>95</v>
      </c>
      <c r="M3318" t="b">
        <v>0</v>
      </c>
      <c r="N3318" s="3" t="s">
        <v>84</v>
      </c>
      <c r="O3318" s="3" t="s">
        <v>92</v>
      </c>
      <c r="P3318" s="3" t="s">
        <v>92</v>
      </c>
      <c r="Q3318" s="3" t="s">
        <v>36</v>
      </c>
      <c r="R3318" s="3" t="s">
        <v>74</v>
      </c>
      <c r="S3318" s="3"/>
      <c r="T3318" s="2"/>
      <c r="U3318" s="3" t="s">
        <v>95</v>
      </c>
      <c r="V3318" s="3"/>
      <c r="W3318" s="3" t="s">
        <v>39</v>
      </c>
      <c r="X3318" s="3" t="s">
        <v>40</v>
      </c>
      <c r="Y3318" s="3"/>
      <c r="Z3318" s="3">
        <v>5508</v>
      </c>
      <c r="AA3318" s="3" t="s">
        <v>986</v>
      </c>
    </row>
    <row r="3319" spans="1:27" x14ac:dyDescent="0.2">
      <c r="A3319" s="5">
        <v>6266</v>
      </c>
      <c r="B3319">
        <v>45964</v>
      </c>
      <c r="C3319" s="3" t="s">
        <v>5624</v>
      </c>
      <c r="D3319" s="3" t="s">
        <v>5625</v>
      </c>
      <c r="E3319" s="3" t="s">
        <v>78</v>
      </c>
      <c r="F3319" s="3" t="s">
        <v>2943</v>
      </c>
      <c r="G3319" s="3" t="s">
        <v>224</v>
      </c>
      <c r="H3319" s="3" t="s">
        <v>32</v>
      </c>
      <c r="I3319" s="3" t="s">
        <v>224</v>
      </c>
      <c r="J3319" s="3" t="s">
        <v>48</v>
      </c>
      <c r="K3319" s="3" t="s">
        <v>225</v>
      </c>
      <c r="L3319" s="3" t="s">
        <v>95</v>
      </c>
      <c r="M3319" t="b">
        <v>0</v>
      </c>
      <c r="N3319" s="3" t="s">
        <v>84</v>
      </c>
      <c r="O3319" s="3" t="s">
        <v>2943</v>
      </c>
      <c r="P3319" s="3" t="s">
        <v>2943</v>
      </c>
      <c r="Q3319" s="3" t="s">
        <v>116</v>
      </c>
      <c r="R3319" s="3" t="s">
        <v>116</v>
      </c>
      <c r="S3319" s="3"/>
      <c r="T3319" s="2"/>
      <c r="U3319" s="3" t="s">
        <v>95</v>
      </c>
      <c r="V3319" s="3"/>
      <c r="W3319" s="3" t="s">
        <v>39</v>
      </c>
      <c r="X3319" s="3" t="s">
        <v>40</v>
      </c>
      <c r="Y3319" s="3"/>
      <c r="Z3319" s="3">
        <v>6211</v>
      </c>
      <c r="AA3319" s="3" t="s">
        <v>316</v>
      </c>
    </row>
    <row r="3320" spans="1:27" x14ac:dyDescent="0.2">
      <c r="A3320" s="5">
        <v>6267</v>
      </c>
      <c r="B3320">
        <v>45853</v>
      </c>
      <c r="C3320" s="3" t="s">
        <v>5626</v>
      </c>
      <c r="D3320" s="3" t="s">
        <v>5627</v>
      </c>
      <c r="E3320" s="3" t="s">
        <v>29</v>
      </c>
      <c r="F3320" s="3" t="s">
        <v>5628</v>
      </c>
      <c r="G3320" s="3" t="s">
        <v>376</v>
      </c>
      <c r="H3320" s="3" t="s">
        <v>32</v>
      </c>
      <c r="I3320" s="3" t="s">
        <v>33</v>
      </c>
      <c r="J3320" s="3" t="s">
        <v>31</v>
      </c>
      <c r="K3320" s="3" t="s">
        <v>34</v>
      </c>
      <c r="L3320" s="3" t="s">
        <v>31</v>
      </c>
      <c r="M3320" t="b">
        <v>0</v>
      </c>
      <c r="N3320" s="3" t="s">
        <v>35</v>
      </c>
      <c r="O3320" s="3" t="s">
        <v>5628</v>
      </c>
      <c r="P3320" s="3" t="s">
        <v>5629</v>
      </c>
      <c r="Q3320" s="3" t="s">
        <v>36</v>
      </c>
      <c r="R3320" s="3" t="s">
        <v>54</v>
      </c>
      <c r="S3320" s="3"/>
      <c r="T3320" s="2"/>
      <c r="U3320" s="3" t="s">
        <v>50</v>
      </c>
      <c r="V3320" s="3"/>
      <c r="W3320" s="3" t="s">
        <v>39</v>
      </c>
      <c r="X3320" s="3" t="s">
        <v>40</v>
      </c>
      <c r="Y3320" s="3"/>
      <c r="Z3320" s="3">
        <v>6052</v>
      </c>
      <c r="AA3320" s="3" t="s">
        <v>316</v>
      </c>
    </row>
    <row r="3321" spans="1:27" x14ac:dyDescent="0.2">
      <c r="A3321" s="5">
        <v>6268</v>
      </c>
      <c r="C3321" s="3" t="s">
        <v>5630</v>
      </c>
      <c r="D3321" s="3" t="s">
        <v>5631</v>
      </c>
      <c r="E3321" s="3" t="s">
        <v>867</v>
      </c>
      <c r="F3321" s="3" t="s">
        <v>868</v>
      </c>
      <c r="G3321" s="3" t="s">
        <v>376</v>
      </c>
      <c r="H3321" s="3" t="s">
        <v>32</v>
      </c>
      <c r="I3321" s="3" t="s">
        <v>33</v>
      </c>
      <c r="J3321" s="3" t="s">
        <v>31</v>
      </c>
      <c r="K3321" s="3" t="s">
        <v>34</v>
      </c>
      <c r="L3321" s="3" t="s">
        <v>31</v>
      </c>
      <c r="M3321" t="b">
        <v>0</v>
      </c>
      <c r="N3321" s="3" t="s">
        <v>73</v>
      </c>
      <c r="O3321" s="3" t="s">
        <v>868</v>
      </c>
      <c r="P3321" s="3" t="s">
        <v>868</v>
      </c>
      <c r="Q3321" s="3" t="s">
        <v>116</v>
      </c>
      <c r="R3321" s="3" t="s">
        <v>116</v>
      </c>
      <c r="S3321" s="3"/>
      <c r="T3321" s="2"/>
      <c r="U3321" s="3" t="s">
        <v>50</v>
      </c>
      <c r="V3321" s="3"/>
      <c r="W3321" s="3" t="s">
        <v>39</v>
      </c>
      <c r="X3321" s="3" t="s">
        <v>40</v>
      </c>
      <c r="Y3321" s="3"/>
      <c r="Z3321" s="3">
        <v>6338</v>
      </c>
      <c r="AA3321" s="3" t="s">
        <v>316</v>
      </c>
    </row>
    <row r="3322" spans="1:27" x14ac:dyDescent="0.2">
      <c r="A3322" s="5">
        <v>6269</v>
      </c>
      <c r="B3322">
        <v>45720</v>
      </c>
      <c r="C3322" s="3" t="s">
        <v>5632</v>
      </c>
      <c r="D3322" s="3" t="s">
        <v>5633</v>
      </c>
      <c r="E3322" s="3" t="s">
        <v>240</v>
      </c>
      <c r="F3322" s="3" t="s">
        <v>241</v>
      </c>
      <c r="G3322" s="3" t="s">
        <v>242</v>
      </c>
      <c r="H3322" s="3" t="s">
        <v>32</v>
      </c>
      <c r="I3322" s="3" t="s">
        <v>242</v>
      </c>
      <c r="J3322" s="3" t="s">
        <v>48</v>
      </c>
      <c r="K3322" s="3" t="s">
        <v>243</v>
      </c>
      <c r="L3322" s="3" t="s">
        <v>244</v>
      </c>
      <c r="M3322" t="b">
        <v>0</v>
      </c>
      <c r="N3322" s="3" t="s">
        <v>139</v>
      </c>
      <c r="O3322" s="3" t="s">
        <v>241</v>
      </c>
      <c r="P3322" s="3" t="s">
        <v>241</v>
      </c>
      <c r="Q3322" s="3" t="s">
        <v>36</v>
      </c>
      <c r="R3322" s="3" t="s">
        <v>54</v>
      </c>
      <c r="S3322" s="3"/>
      <c r="T3322" s="2"/>
      <c r="U3322" s="3" t="s">
        <v>244</v>
      </c>
      <c r="V3322" s="3"/>
      <c r="W3322" s="3" t="s">
        <v>39</v>
      </c>
      <c r="X3322" s="3" t="s">
        <v>40</v>
      </c>
      <c r="Y3322" s="3"/>
      <c r="Z3322" s="3">
        <v>6206</v>
      </c>
      <c r="AA3322" s="3" t="s">
        <v>3521</v>
      </c>
    </row>
    <row r="3323" spans="1:27" x14ac:dyDescent="0.2">
      <c r="A3323" s="5">
        <v>6270</v>
      </c>
      <c r="B3323">
        <v>45785</v>
      </c>
      <c r="C3323" s="3" t="s">
        <v>5634</v>
      </c>
      <c r="D3323" s="3" t="s">
        <v>5635</v>
      </c>
      <c r="E3323" s="3" t="s">
        <v>240</v>
      </c>
      <c r="F3323" s="3" t="s">
        <v>241</v>
      </c>
      <c r="G3323" s="3" t="s">
        <v>242</v>
      </c>
      <c r="H3323" s="3" t="s">
        <v>32</v>
      </c>
      <c r="I3323" s="3" t="s">
        <v>242</v>
      </c>
      <c r="J3323" s="3" t="s">
        <v>48</v>
      </c>
      <c r="K3323" s="3" t="s">
        <v>243</v>
      </c>
      <c r="L3323" s="3" t="s">
        <v>244</v>
      </c>
      <c r="M3323" t="b">
        <v>0</v>
      </c>
      <c r="N3323" s="3" t="s">
        <v>139</v>
      </c>
      <c r="O3323" s="3" t="s">
        <v>241</v>
      </c>
      <c r="P3323" s="3" t="s">
        <v>241</v>
      </c>
      <c r="Q3323" s="3" t="s">
        <v>36</v>
      </c>
      <c r="R3323" s="3" t="s">
        <v>54</v>
      </c>
      <c r="S3323" s="3"/>
      <c r="T3323" s="2">
        <v>8016</v>
      </c>
      <c r="U3323" s="3" t="s">
        <v>244</v>
      </c>
      <c r="V3323" s="3"/>
      <c r="W3323" s="3" t="s">
        <v>39</v>
      </c>
      <c r="X3323" s="3" t="s">
        <v>40</v>
      </c>
      <c r="Y3323" s="3"/>
      <c r="Z3323" s="3">
        <v>6107</v>
      </c>
      <c r="AA3323" s="3" t="s">
        <v>4771</v>
      </c>
    </row>
    <row r="3324" spans="1:27" x14ac:dyDescent="0.2">
      <c r="A3324" s="5">
        <v>6271</v>
      </c>
      <c r="B3324">
        <v>45724</v>
      </c>
      <c r="C3324" s="3" t="s">
        <v>5636</v>
      </c>
      <c r="D3324" s="3" t="s">
        <v>5637</v>
      </c>
      <c r="E3324" s="3" t="s">
        <v>240</v>
      </c>
      <c r="F3324" s="3" t="s">
        <v>241</v>
      </c>
      <c r="G3324" s="3" t="s">
        <v>242</v>
      </c>
      <c r="H3324" s="3" t="s">
        <v>32</v>
      </c>
      <c r="I3324" s="3" t="s">
        <v>242</v>
      </c>
      <c r="J3324" s="3" t="s">
        <v>48</v>
      </c>
      <c r="K3324" s="3" t="s">
        <v>243</v>
      </c>
      <c r="L3324" s="3" t="s">
        <v>244</v>
      </c>
      <c r="M3324" t="b">
        <v>0</v>
      </c>
      <c r="N3324" s="3" t="s">
        <v>139</v>
      </c>
      <c r="O3324" s="3" t="s">
        <v>241</v>
      </c>
      <c r="P3324" s="3" t="s">
        <v>241</v>
      </c>
      <c r="Q3324" s="3" t="s">
        <v>36</v>
      </c>
      <c r="R3324" s="3" t="s">
        <v>54</v>
      </c>
      <c r="S3324" s="3"/>
      <c r="T3324" s="2"/>
      <c r="U3324" s="3" t="s">
        <v>244</v>
      </c>
      <c r="V3324" s="3"/>
      <c r="W3324" s="3" t="s">
        <v>39</v>
      </c>
      <c r="X3324" s="3" t="s">
        <v>40</v>
      </c>
      <c r="Y3324" s="3"/>
      <c r="Z3324" s="3">
        <v>6093</v>
      </c>
      <c r="AA3324" s="3" t="s">
        <v>3521</v>
      </c>
    </row>
    <row r="3325" spans="1:27" x14ac:dyDescent="0.2">
      <c r="A3325" s="5">
        <v>6272</v>
      </c>
      <c r="B3325">
        <v>45719</v>
      </c>
      <c r="C3325" s="3" t="s">
        <v>5638</v>
      </c>
      <c r="D3325" s="3" t="s">
        <v>5639</v>
      </c>
      <c r="E3325" s="3" t="s">
        <v>240</v>
      </c>
      <c r="F3325" s="3" t="s">
        <v>241</v>
      </c>
      <c r="G3325" s="3" t="s">
        <v>242</v>
      </c>
      <c r="H3325" s="3" t="s">
        <v>32</v>
      </c>
      <c r="I3325" s="3" t="s">
        <v>242</v>
      </c>
      <c r="J3325" s="3" t="s">
        <v>48</v>
      </c>
      <c r="K3325" s="3" t="s">
        <v>243</v>
      </c>
      <c r="L3325" s="3" t="s">
        <v>244</v>
      </c>
      <c r="M3325" t="b">
        <v>0</v>
      </c>
      <c r="N3325" s="3" t="s">
        <v>139</v>
      </c>
      <c r="O3325" s="3" t="s">
        <v>241</v>
      </c>
      <c r="P3325" s="3" t="s">
        <v>241</v>
      </c>
      <c r="Q3325" s="3" t="s">
        <v>36</v>
      </c>
      <c r="R3325" s="3" t="s">
        <v>54</v>
      </c>
      <c r="S3325" s="3"/>
      <c r="T3325" s="2"/>
      <c r="U3325" s="3" t="s">
        <v>244</v>
      </c>
      <c r="V3325" s="3"/>
      <c r="W3325" s="3" t="s">
        <v>39</v>
      </c>
      <c r="X3325" s="3" t="s">
        <v>40</v>
      </c>
      <c r="Y3325" s="3"/>
      <c r="Z3325" s="3">
        <v>6194</v>
      </c>
      <c r="AA3325" s="3" t="s">
        <v>3521</v>
      </c>
    </row>
    <row r="3326" spans="1:27" x14ac:dyDescent="0.2">
      <c r="A3326" s="5">
        <v>6273</v>
      </c>
      <c r="B3326">
        <v>45726</v>
      </c>
      <c r="C3326" s="3" t="s">
        <v>5640</v>
      </c>
      <c r="D3326" s="3" t="s">
        <v>5641</v>
      </c>
      <c r="E3326" s="3" t="s">
        <v>240</v>
      </c>
      <c r="F3326" s="3" t="s">
        <v>241</v>
      </c>
      <c r="G3326" s="3" t="s">
        <v>242</v>
      </c>
      <c r="H3326" s="3" t="s">
        <v>32</v>
      </c>
      <c r="I3326" s="3" t="s">
        <v>242</v>
      </c>
      <c r="J3326" s="3" t="s">
        <v>48</v>
      </c>
      <c r="K3326" s="3" t="s">
        <v>243</v>
      </c>
      <c r="L3326" s="3" t="s">
        <v>244</v>
      </c>
      <c r="M3326" t="b">
        <v>0</v>
      </c>
      <c r="N3326" s="3" t="s">
        <v>139</v>
      </c>
      <c r="O3326" s="3" t="s">
        <v>241</v>
      </c>
      <c r="P3326" s="3" t="s">
        <v>241</v>
      </c>
      <c r="Q3326" s="3" t="s">
        <v>36</v>
      </c>
      <c r="R3326" s="3" t="s">
        <v>54</v>
      </c>
      <c r="S3326" s="3"/>
      <c r="T3326" s="2"/>
      <c r="U3326" s="3" t="s">
        <v>244</v>
      </c>
      <c r="V3326" s="3"/>
      <c r="W3326" s="3" t="s">
        <v>39</v>
      </c>
      <c r="X3326" s="3" t="s">
        <v>40</v>
      </c>
      <c r="Y3326" s="3"/>
      <c r="Z3326" s="3">
        <v>6256</v>
      </c>
      <c r="AA3326" s="3" t="s">
        <v>3521</v>
      </c>
    </row>
    <row r="3327" spans="1:27" x14ac:dyDescent="0.2">
      <c r="A3327" s="5">
        <v>6274</v>
      </c>
      <c r="C3327" s="3" t="s">
        <v>5642</v>
      </c>
      <c r="D3327" s="3" t="s">
        <v>5643</v>
      </c>
      <c r="E3327" s="3" t="s">
        <v>240</v>
      </c>
      <c r="F3327" s="3" t="s">
        <v>241</v>
      </c>
      <c r="G3327" s="3" t="s">
        <v>242</v>
      </c>
      <c r="H3327" s="3" t="s">
        <v>32</v>
      </c>
      <c r="I3327" s="3" t="s">
        <v>242</v>
      </c>
      <c r="J3327" s="3" t="s">
        <v>48</v>
      </c>
      <c r="K3327" s="3" t="s">
        <v>243</v>
      </c>
      <c r="L3327" s="3" t="s">
        <v>244</v>
      </c>
      <c r="M3327" t="b">
        <v>0</v>
      </c>
      <c r="N3327" s="3" t="s">
        <v>139</v>
      </c>
      <c r="O3327" s="3" t="s">
        <v>241</v>
      </c>
      <c r="P3327" s="3" t="s">
        <v>241</v>
      </c>
      <c r="Q3327" s="3" t="s">
        <v>36</v>
      </c>
      <c r="R3327" s="3" t="s">
        <v>54</v>
      </c>
      <c r="S3327" s="3"/>
      <c r="T3327" s="2">
        <v>8016</v>
      </c>
      <c r="U3327" s="3" t="s">
        <v>244</v>
      </c>
      <c r="V3327" s="3"/>
      <c r="W3327" s="3" t="s">
        <v>39</v>
      </c>
      <c r="X3327" s="3" t="s">
        <v>40</v>
      </c>
      <c r="Y3327" s="3"/>
      <c r="Z3327" s="3">
        <v>6199</v>
      </c>
      <c r="AA3327" s="3" t="s">
        <v>316</v>
      </c>
    </row>
    <row r="3328" spans="1:27" x14ac:dyDescent="0.2">
      <c r="A3328" s="5">
        <v>6275</v>
      </c>
      <c r="C3328" s="3" t="s">
        <v>5644</v>
      </c>
      <c r="D3328" s="3" t="s">
        <v>5645</v>
      </c>
      <c r="E3328" s="3" t="s">
        <v>240</v>
      </c>
      <c r="F3328" s="3" t="s">
        <v>241</v>
      </c>
      <c r="G3328" s="3" t="s">
        <v>242</v>
      </c>
      <c r="H3328" s="3" t="s">
        <v>32</v>
      </c>
      <c r="I3328" s="3" t="s">
        <v>242</v>
      </c>
      <c r="J3328" s="3" t="s">
        <v>48</v>
      </c>
      <c r="K3328" s="3" t="s">
        <v>243</v>
      </c>
      <c r="L3328" s="3" t="s">
        <v>244</v>
      </c>
      <c r="M3328" t="b">
        <v>0</v>
      </c>
      <c r="N3328" s="3" t="s">
        <v>139</v>
      </c>
      <c r="O3328" s="3" t="s">
        <v>241</v>
      </c>
      <c r="P3328" s="3" t="s">
        <v>241</v>
      </c>
      <c r="Q3328" s="3" t="s">
        <v>36</v>
      </c>
      <c r="R3328" s="3" t="s">
        <v>54</v>
      </c>
      <c r="S3328" s="3"/>
      <c r="T3328" s="2"/>
      <c r="U3328" s="3" t="s">
        <v>244</v>
      </c>
      <c r="V3328" s="3"/>
      <c r="W3328" s="3" t="s">
        <v>39</v>
      </c>
      <c r="X3328" s="3" t="s">
        <v>40</v>
      </c>
      <c r="Y3328" s="3"/>
      <c r="Z3328" s="3">
        <v>6207</v>
      </c>
      <c r="AA3328" s="3" t="s">
        <v>316</v>
      </c>
    </row>
    <row r="3329" spans="1:27" x14ac:dyDescent="0.2">
      <c r="A3329" s="5">
        <v>6276</v>
      </c>
      <c r="B3329">
        <v>45727</v>
      </c>
      <c r="C3329" s="3" t="s">
        <v>5646</v>
      </c>
      <c r="D3329" s="3" t="s">
        <v>5647</v>
      </c>
      <c r="E3329" s="3" t="s">
        <v>240</v>
      </c>
      <c r="F3329" s="3" t="s">
        <v>3601</v>
      </c>
      <c r="G3329" s="3" t="s">
        <v>242</v>
      </c>
      <c r="H3329" s="3" t="s">
        <v>32</v>
      </c>
      <c r="I3329" s="3" t="s">
        <v>242</v>
      </c>
      <c r="J3329" s="3" t="s">
        <v>48</v>
      </c>
      <c r="K3329" s="3" t="s">
        <v>243</v>
      </c>
      <c r="L3329" s="3" t="s">
        <v>244</v>
      </c>
      <c r="M3329" t="b">
        <v>0</v>
      </c>
      <c r="N3329" s="3" t="s">
        <v>139</v>
      </c>
      <c r="O3329" s="3" t="s">
        <v>3601</v>
      </c>
      <c r="P3329" s="3" t="s">
        <v>3601</v>
      </c>
      <c r="Q3329" s="3" t="s">
        <v>116</v>
      </c>
      <c r="R3329" s="3" t="s">
        <v>116</v>
      </c>
      <c r="S3329" s="3"/>
      <c r="T3329" s="2"/>
      <c r="U3329" s="3" t="s">
        <v>244</v>
      </c>
      <c r="V3329" s="3"/>
      <c r="W3329" s="3" t="s">
        <v>39</v>
      </c>
      <c r="X3329" s="3" t="s">
        <v>40</v>
      </c>
      <c r="Y3329" s="3"/>
      <c r="Z3329" s="3">
        <v>6192</v>
      </c>
      <c r="AA3329" s="3" t="s">
        <v>3521</v>
      </c>
    </row>
    <row r="3330" spans="1:27" x14ac:dyDescent="0.2">
      <c r="A3330" s="5">
        <v>6277</v>
      </c>
      <c r="B3330">
        <v>45825</v>
      </c>
      <c r="C3330" s="3" t="s">
        <v>5648</v>
      </c>
      <c r="D3330" s="3" t="s">
        <v>5649</v>
      </c>
      <c r="E3330" s="3" t="s">
        <v>240</v>
      </c>
      <c r="F3330" s="3" t="s">
        <v>241</v>
      </c>
      <c r="G3330" s="3" t="s">
        <v>242</v>
      </c>
      <c r="H3330" s="3" t="s">
        <v>32</v>
      </c>
      <c r="I3330" s="3" t="s">
        <v>242</v>
      </c>
      <c r="J3330" s="3" t="s">
        <v>48</v>
      </c>
      <c r="K3330" s="3" t="s">
        <v>243</v>
      </c>
      <c r="L3330" s="3" t="s">
        <v>244</v>
      </c>
      <c r="M3330" t="b">
        <v>0</v>
      </c>
      <c r="N3330" s="3" t="s">
        <v>139</v>
      </c>
      <c r="O3330" s="3" t="s">
        <v>241</v>
      </c>
      <c r="P3330" s="3" t="s">
        <v>241</v>
      </c>
      <c r="Q3330" s="3" t="s">
        <v>36</v>
      </c>
      <c r="R3330" s="3" t="s">
        <v>54</v>
      </c>
      <c r="S3330" s="3"/>
      <c r="T3330" s="2">
        <v>8016</v>
      </c>
      <c r="U3330" s="3" t="s">
        <v>244</v>
      </c>
      <c r="V3330" s="3"/>
      <c r="W3330" s="3" t="s">
        <v>39</v>
      </c>
      <c r="X3330" s="3" t="s">
        <v>40</v>
      </c>
      <c r="Y3330" s="3"/>
      <c r="Z3330" s="3">
        <v>6120</v>
      </c>
      <c r="AA3330" s="3" t="s">
        <v>4771</v>
      </c>
    </row>
    <row r="3331" spans="1:27" x14ac:dyDescent="0.2">
      <c r="A3331" s="5">
        <v>6278</v>
      </c>
      <c r="C3331" s="3" t="s">
        <v>5650</v>
      </c>
      <c r="D3331" s="3" t="s">
        <v>5651</v>
      </c>
      <c r="E3331" s="3" t="s">
        <v>240</v>
      </c>
      <c r="F3331" s="3" t="s">
        <v>241</v>
      </c>
      <c r="G3331" s="3" t="s">
        <v>242</v>
      </c>
      <c r="H3331" s="3" t="s">
        <v>32</v>
      </c>
      <c r="I3331" s="3" t="s">
        <v>242</v>
      </c>
      <c r="J3331" s="3" t="s">
        <v>48</v>
      </c>
      <c r="K3331" s="3" t="s">
        <v>243</v>
      </c>
      <c r="L3331" s="3" t="s">
        <v>244</v>
      </c>
      <c r="M3331" t="b">
        <v>0</v>
      </c>
      <c r="N3331" s="3" t="s">
        <v>139</v>
      </c>
      <c r="O3331" s="3" t="s">
        <v>241</v>
      </c>
      <c r="P3331" s="3" t="s">
        <v>241</v>
      </c>
      <c r="Q3331" s="3" t="s">
        <v>36</v>
      </c>
      <c r="R3331" s="3" t="s">
        <v>54</v>
      </c>
      <c r="S3331" s="3"/>
      <c r="T3331" s="2"/>
      <c r="U3331" s="3" t="s">
        <v>244</v>
      </c>
      <c r="V3331" s="3"/>
      <c r="W3331" s="3" t="s">
        <v>39</v>
      </c>
      <c r="X3331" s="3" t="s">
        <v>40</v>
      </c>
      <c r="Y3331" s="3"/>
      <c r="Z3331" s="3">
        <v>6196</v>
      </c>
      <c r="AA3331" s="3" t="s">
        <v>316</v>
      </c>
    </row>
    <row r="3332" spans="1:27" x14ac:dyDescent="0.2">
      <c r="A3332" s="5">
        <v>6279</v>
      </c>
      <c r="B3332">
        <v>45948</v>
      </c>
      <c r="C3332" s="3" t="s">
        <v>5652</v>
      </c>
      <c r="D3332" s="3" t="s">
        <v>5653</v>
      </c>
      <c r="E3332" s="3" t="s">
        <v>240</v>
      </c>
      <c r="F3332" s="3" t="s">
        <v>241</v>
      </c>
      <c r="G3332" s="3" t="s">
        <v>242</v>
      </c>
      <c r="H3332" s="3" t="s">
        <v>32</v>
      </c>
      <c r="I3332" s="3" t="s">
        <v>242</v>
      </c>
      <c r="J3332" s="3" t="s">
        <v>48</v>
      </c>
      <c r="K3332" s="3" t="s">
        <v>243</v>
      </c>
      <c r="L3332" s="3" t="s">
        <v>244</v>
      </c>
      <c r="M3332" t="b">
        <v>0</v>
      </c>
      <c r="N3332" s="3" t="s">
        <v>139</v>
      </c>
      <c r="O3332" s="3" t="s">
        <v>241</v>
      </c>
      <c r="P3332" s="3" t="s">
        <v>241</v>
      </c>
      <c r="Q3332" s="3" t="s">
        <v>36</v>
      </c>
      <c r="R3332" s="3" t="s">
        <v>54</v>
      </c>
      <c r="S3332" s="3"/>
      <c r="T3332" s="2">
        <v>8016</v>
      </c>
      <c r="U3332" s="3" t="s">
        <v>244</v>
      </c>
      <c r="V3332" s="3"/>
      <c r="W3332" s="3" t="s">
        <v>39</v>
      </c>
      <c r="X3332" s="3" t="s">
        <v>40</v>
      </c>
      <c r="Y3332" s="3"/>
      <c r="Z3332" s="3">
        <v>6121</v>
      </c>
      <c r="AA3332" s="3" t="s">
        <v>4771</v>
      </c>
    </row>
    <row r="3333" spans="1:27" x14ac:dyDescent="0.2">
      <c r="A3333" s="5">
        <v>6280</v>
      </c>
      <c r="B3333">
        <v>46234</v>
      </c>
      <c r="C3333" s="3" t="s">
        <v>5654</v>
      </c>
      <c r="D3333" s="3" t="s">
        <v>5655</v>
      </c>
      <c r="E3333" s="3" t="s">
        <v>240</v>
      </c>
      <c r="F3333" s="3" t="s">
        <v>241</v>
      </c>
      <c r="G3333" s="3" t="s">
        <v>242</v>
      </c>
      <c r="H3333" s="3" t="s">
        <v>32</v>
      </c>
      <c r="I3333" s="3" t="s">
        <v>242</v>
      </c>
      <c r="J3333" s="3" t="s">
        <v>48</v>
      </c>
      <c r="K3333" s="3" t="s">
        <v>243</v>
      </c>
      <c r="L3333" s="3" t="s">
        <v>244</v>
      </c>
      <c r="M3333" t="b">
        <v>0</v>
      </c>
      <c r="N3333" s="3" t="s">
        <v>139</v>
      </c>
      <c r="O3333" s="3" t="s">
        <v>241</v>
      </c>
      <c r="P3333" s="3" t="s">
        <v>241</v>
      </c>
      <c r="Q3333" s="3" t="s">
        <v>36</v>
      </c>
      <c r="R3333" s="3" t="s">
        <v>54</v>
      </c>
      <c r="S3333" s="3"/>
      <c r="T3333" s="2">
        <v>8016</v>
      </c>
      <c r="U3333" s="3" t="s">
        <v>244</v>
      </c>
      <c r="V3333" s="3"/>
      <c r="W3333" s="3" t="s">
        <v>39</v>
      </c>
      <c r="X3333" s="3" t="s">
        <v>40</v>
      </c>
      <c r="Y3333" s="3"/>
      <c r="Z3333" s="3">
        <v>6205</v>
      </c>
      <c r="AA3333" s="3" t="s">
        <v>316</v>
      </c>
    </row>
    <row r="3334" spans="1:27" x14ac:dyDescent="0.2">
      <c r="A3334" s="5">
        <v>6281</v>
      </c>
      <c r="C3334" s="3" t="s">
        <v>5656</v>
      </c>
      <c r="D3334" s="3" t="s">
        <v>5657</v>
      </c>
      <c r="E3334" s="3" t="s">
        <v>240</v>
      </c>
      <c r="F3334" s="3" t="s">
        <v>241</v>
      </c>
      <c r="G3334" s="3" t="s">
        <v>242</v>
      </c>
      <c r="H3334" s="3" t="s">
        <v>32</v>
      </c>
      <c r="I3334" s="3" t="s">
        <v>242</v>
      </c>
      <c r="J3334" s="3" t="s">
        <v>48</v>
      </c>
      <c r="K3334" s="3" t="s">
        <v>243</v>
      </c>
      <c r="L3334" s="3" t="s">
        <v>244</v>
      </c>
      <c r="M3334" t="b">
        <v>0</v>
      </c>
      <c r="N3334" s="3" t="s">
        <v>139</v>
      </c>
      <c r="O3334" s="3" t="s">
        <v>241</v>
      </c>
      <c r="P3334" s="3" t="s">
        <v>241</v>
      </c>
      <c r="Q3334" s="3" t="s">
        <v>36</v>
      </c>
      <c r="R3334" s="3" t="s">
        <v>54</v>
      </c>
      <c r="S3334" s="3"/>
      <c r="T3334" s="2"/>
      <c r="U3334" s="3" t="s">
        <v>244</v>
      </c>
      <c r="V3334" s="3"/>
      <c r="W3334" s="3" t="s">
        <v>39</v>
      </c>
      <c r="X3334" s="3" t="s">
        <v>40</v>
      </c>
      <c r="Y3334" s="3"/>
      <c r="Z3334" s="3">
        <v>6198</v>
      </c>
      <c r="AA3334" s="3" t="s">
        <v>316</v>
      </c>
    </row>
    <row r="3335" spans="1:27" x14ac:dyDescent="0.2">
      <c r="A3335" s="5">
        <v>6282</v>
      </c>
      <c r="C3335" s="3" t="s">
        <v>5658</v>
      </c>
      <c r="D3335" s="3" t="s">
        <v>5659</v>
      </c>
      <c r="E3335" s="3" t="s">
        <v>1158</v>
      </c>
      <c r="F3335" s="3" t="s">
        <v>1159</v>
      </c>
      <c r="G3335" s="3" t="s">
        <v>235</v>
      </c>
      <c r="H3335" s="3" t="s">
        <v>32</v>
      </c>
      <c r="I3335" s="3" t="s">
        <v>236</v>
      </c>
      <c r="J3335" s="3" t="s">
        <v>48</v>
      </c>
      <c r="K3335" s="3" t="s">
        <v>237</v>
      </c>
      <c r="L3335" s="3" t="s">
        <v>83</v>
      </c>
      <c r="M3335" t="b">
        <v>0</v>
      </c>
      <c r="N3335" s="3" t="s">
        <v>139</v>
      </c>
      <c r="O3335" s="3" t="s">
        <v>1159</v>
      </c>
      <c r="P3335" s="3" t="s">
        <v>1159</v>
      </c>
      <c r="Q3335" s="3" t="s">
        <v>36</v>
      </c>
      <c r="R3335" s="3" t="s">
        <v>74</v>
      </c>
      <c r="S3335" s="3"/>
      <c r="T3335" s="2"/>
      <c r="U3335" s="3" t="s">
        <v>83</v>
      </c>
      <c r="V3335" s="3"/>
      <c r="W3335" s="3" t="s">
        <v>39</v>
      </c>
      <c r="X3335" s="3" t="s">
        <v>40</v>
      </c>
      <c r="Y3335" s="3"/>
      <c r="Z3335" s="3">
        <v>2020</v>
      </c>
      <c r="AA3335" s="3" t="s">
        <v>316</v>
      </c>
    </row>
    <row r="3336" spans="1:27" x14ac:dyDescent="0.2">
      <c r="A3336" s="5">
        <v>6283</v>
      </c>
      <c r="B3336">
        <v>46444</v>
      </c>
      <c r="C3336" s="3" t="s">
        <v>5660</v>
      </c>
      <c r="D3336" s="3" t="s">
        <v>5661</v>
      </c>
      <c r="E3336" s="3" t="s">
        <v>147</v>
      </c>
      <c r="F3336" s="3" t="s">
        <v>234</v>
      </c>
      <c r="G3336" s="3" t="s">
        <v>785</v>
      </c>
      <c r="H3336" s="3" t="s">
        <v>32</v>
      </c>
      <c r="I3336" s="3" t="s">
        <v>785</v>
      </c>
      <c r="J3336" s="3" t="s">
        <v>48</v>
      </c>
      <c r="K3336" s="3" t="s">
        <v>786</v>
      </c>
      <c r="L3336" s="3" t="s">
        <v>83</v>
      </c>
      <c r="M3336" t="b">
        <v>0</v>
      </c>
      <c r="N3336" s="3" t="s">
        <v>139</v>
      </c>
      <c r="O3336" s="3" t="s">
        <v>234</v>
      </c>
      <c r="P3336" s="3" t="s">
        <v>234</v>
      </c>
      <c r="Q3336" s="3" t="s">
        <v>116</v>
      </c>
      <c r="R3336" s="3" t="s">
        <v>116</v>
      </c>
      <c r="S3336" s="3"/>
      <c r="T3336" s="2">
        <v>6008</v>
      </c>
      <c r="U3336" s="3" t="s">
        <v>83</v>
      </c>
      <c r="V3336" s="3"/>
      <c r="W3336" s="3" t="s">
        <v>39</v>
      </c>
      <c r="X3336" s="3" t="s">
        <v>40</v>
      </c>
      <c r="Y3336" s="3"/>
      <c r="Z3336" s="3">
        <v>6298</v>
      </c>
      <c r="AA3336" s="3" t="s">
        <v>5662</v>
      </c>
    </row>
    <row r="3337" spans="1:27" x14ac:dyDescent="0.2">
      <c r="A3337" s="5">
        <v>6284</v>
      </c>
      <c r="C3337" s="3" t="s">
        <v>5663</v>
      </c>
      <c r="D3337" s="3" t="s">
        <v>5664</v>
      </c>
      <c r="E3337" s="3" t="s">
        <v>147</v>
      </c>
      <c r="F3337" s="3" t="s">
        <v>234</v>
      </c>
      <c r="G3337" s="3" t="s">
        <v>235</v>
      </c>
      <c r="H3337" s="3" t="s">
        <v>32</v>
      </c>
      <c r="I3337" s="3" t="s">
        <v>236</v>
      </c>
      <c r="J3337" s="3" t="s">
        <v>48</v>
      </c>
      <c r="K3337" s="3" t="s">
        <v>237</v>
      </c>
      <c r="L3337" s="3" t="s">
        <v>83</v>
      </c>
      <c r="M3337" t="b">
        <v>0</v>
      </c>
      <c r="N3337" s="3" t="s">
        <v>139</v>
      </c>
      <c r="O3337" s="3" t="s">
        <v>234</v>
      </c>
      <c r="P3337" s="3" t="s">
        <v>234</v>
      </c>
      <c r="Q3337" s="3" t="s">
        <v>116</v>
      </c>
      <c r="R3337" s="3" t="s">
        <v>116</v>
      </c>
      <c r="S3337" s="3"/>
      <c r="T3337" s="2"/>
      <c r="U3337" s="3" t="s">
        <v>83</v>
      </c>
      <c r="V3337" s="3"/>
      <c r="W3337" s="3" t="s">
        <v>39</v>
      </c>
      <c r="X3337" s="3" t="s">
        <v>40</v>
      </c>
      <c r="Y3337" s="3"/>
      <c r="Z3337" s="3">
        <v>6301</v>
      </c>
      <c r="AA3337" s="3" t="s">
        <v>316</v>
      </c>
    </row>
    <row r="3338" spans="1:27" x14ac:dyDescent="0.2">
      <c r="A3338" s="5">
        <v>6286</v>
      </c>
      <c r="C3338" s="3" t="s">
        <v>5665</v>
      </c>
      <c r="D3338" s="3" t="s">
        <v>5666</v>
      </c>
      <c r="E3338" s="3" t="s">
        <v>111</v>
      </c>
      <c r="F3338" s="3" t="s">
        <v>112</v>
      </c>
      <c r="G3338" s="3" t="s">
        <v>125</v>
      </c>
      <c r="H3338" s="3" t="s">
        <v>32</v>
      </c>
      <c r="I3338" s="3" t="s">
        <v>125</v>
      </c>
      <c r="J3338" s="3" t="s">
        <v>48</v>
      </c>
      <c r="K3338" s="3" t="s">
        <v>126</v>
      </c>
      <c r="L3338" s="3" t="s">
        <v>115</v>
      </c>
      <c r="M3338" t="b">
        <v>0</v>
      </c>
      <c r="N3338" s="3" t="s">
        <v>73</v>
      </c>
      <c r="O3338" s="3" t="s">
        <v>112</v>
      </c>
      <c r="P3338" s="3" t="s">
        <v>112</v>
      </c>
      <c r="Q3338" s="3" t="s">
        <v>116</v>
      </c>
      <c r="R3338" s="3" t="s">
        <v>116</v>
      </c>
      <c r="S3338" s="3"/>
      <c r="T3338" s="2"/>
      <c r="U3338" s="3" t="s">
        <v>115</v>
      </c>
      <c r="V3338" s="3"/>
      <c r="W3338" s="3" t="s">
        <v>39</v>
      </c>
      <c r="X3338" s="3" t="s">
        <v>40</v>
      </c>
      <c r="Y3338" s="3"/>
      <c r="Z3338" s="3">
        <v>6226</v>
      </c>
      <c r="AA3338" s="3" t="s">
        <v>316</v>
      </c>
    </row>
    <row r="3339" spans="1:27" x14ac:dyDescent="0.2">
      <c r="A3339" s="5">
        <v>6287</v>
      </c>
      <c r="C3339" s="3" t="s">
        <v>5667</v>
      </c>
      <c r="D3339" s="3" t="s">
        <v>5668</v>
      </c>
      <c r="E3339" s="3" t="s">
        <v>123</v>
      </c>
      <c r="F3339" s="3" t="s">
        <v>124</v>
      </c>
      <c r="G3339" s="3" t="s">
        <v>31</v>
      </c>
      <c r="H3339" s="3" t="s">
        <v>32</v>
      </c>
      <c r="I3339" s="3" t="s">
        <v>33</v>
      </c>
      <c r="J3339" s="3" t="s">
        <v>31</v>
      </c>
      <c r="K3339" s="3" t="s">
        <v>34</v>
      </c>
      <c r="L3339" s="3" t="s">
        <v>31</v>
      </c>
      <c r="M3339" t="b">
        <v>0</v>
      </c>
      <c r="N3339" s="3" t="s">
        <v>73</v>
      </c>
      <c r="O3339" s="3" t="s">
        <v>124</v>
      </c>
      <c r="P3339" s="3" t="s">
        <v>124</v>
      </c>
      <c r="Q3339" s="3" t="s">
        <v>36</v>
      </c>
      <c r="R3339" s="3" t="s">
        <v>74</v>
      </c>
      <c r="S3339" s="3"/>
      <c r="T3339" s="2"/>
      <c r="U3339" s="3" t="s">
        <v>115</v>
      </c>
      <c r="V3339" s="3"/>
      <c r="W3339" s="3" t="s">
        <v>39</v>
      </c>
      <c r="X3339" s="3" t="s">
        <v>40</v>
      </c>
      <c r="Y3339" s="3"/>
      <c r="Z3339" s="3">
        <v>5046</v>
      </c>
      <c r="AA3339" s="3" t="s">
        <v>316</v>
      </c>
    </row>
    <row r="3340" spans="1:27" x14ac:dyDescent="0.2">
      <c r="A3340" s="5">
        <v>6288</v>
      </c>
      <c r="C3340" s="3" t="s">
        <v>5669</v>
      </c>
      <c r="D3340" s="3" t="s">
        <v>5670</v>
      </c>
      <c r="E3340" s="3" t="s">
        <v>123</v>
      </c>
      <c r="F3340" s="3" t="s">
        <v>124</v>
      </c>
      <c r="G3340" s="3" t="s">
        <v>31</v>
      </c>
      <c r="H3340" s="3" t="s">
        <v>32</v>
      </c>
      <c r="I3340" s="3" t="s">
        <v>33</v>
      </c>
      <c r="J3340" s="3" t="s">
        <v>31</v>
      </c>
      <c r="K3340" s="3" t="s">
        <v>34</v>
      </c>
      <c r="L3340" s="3" t="s">
        <v>31</v>
      </c>
      <c r="M3340" t="b">
        <v>0</v>
      </c>
      <c r="N3340" s="3" t="s">
        <v>73</v>
      </c>
      <c r="O3340" s="3" t="s">
        <v>124</v>
      </c>
      <c r="P3340" s="3" t="s">
        <v>124</v>
      </c>
      <c r="Q3340" s="3" t="s">
        <v>36</v>
      </c>
      <c r="R3340" s="3" t="s">
        <v>74</v>
      </c>
      <c r="S3340" s="3"/>
      <c r="T3340" s="2"/>
      <c r="U3340" s="3" t="s">
        <v>115</v>
      </c>
      <c r="V3340" s="3"/>
      <c r="W3340" s="3" t="s">
        <v>39</v>
      </c>
      <c r="X3340" s="3" t="s">
        <v>40</v>
      </c>
      <c r="Y3340" s="3"/>
      <c r="Z3340" s="3">
        <v>4824</v>
      </c>
      <c r="AA3340" s="3" t="s">
        <v>316</v>
      </c>
    </row>
    <row r="3341" spans="1:27" x14ac:dyDescent="0.2">
      <c r="A3341" s="5">
        <v>6290</v>
      </c>
      <c r="B3341">
        <v>45827</v>
      </c>
      <c r="C3341" s="3" t="s">
        <v>5671</v>
      </c>
      <c r="D3341" s="3" t="s">
        <v>5672</v>
      </c>
      <c r="E3341" s="3" t="s">
        <v>2832</v>
      </c>
      <c r="F3341" s="3" t="s">
        <v>2834</v>
      </c>
      <c r="G3341" s="3" t="s">
        <v>224</v>
      </c>
      <c r="H3341" s="3" t="s">
        <v>32</v>
      </c>
      <c r="I3341" s="3" t="s">
        <v>224</v>
      </c>
      <c r="J3341" s="3" t="s">
        <v>48</v>
      </c>
      <c r="K3341" s="3" t="s">
        <v>225</v>
      </c>
      <c r="L3341" s="3" t="s">
        <v>95</v>
      </c>
      <c r="M3341" t="b">
        <v>0</v>
      </c>
      <c r="N3341" s="3" t="s">
        <v>35</v>
      </c>
      <c r="O3341" s="3" t="s">
        <v>2834</v>
      </c>
      <c r="P3341" s="3" t="s">
        <v>2834</v>
      </c>
      <c r="Q3341" s="3" t="s">
        <v>36</v>
      </c>
      <c r="R3341" s="3" t="s">
        <v>37</v>
      </c>
      <c r="S3341" s="3"/>
      <c r="T3341" s="2"/>
      <c r="U3341" s="3" t="s">
        <v>95</v>
      </c>
      <c r="V3341" s="3"/>
      <c r="W3341" s="3" t="s">
        <v>39</v>
      </c>
      <c r="X3341" s="3" t="s">
        <v>40</v>
      </c>
      <c r="Y3341" s="3"/>
      <c r="Z3341" s="3">
        <v>6089</v>
      </c>
      <c r="AA3341" s="3" t="s">
        <v>986</v>
      </c>
    </row>
    <row r="3342" spans="1:27" x14ac:dyDescent="0.2">
      <c r="A3342" s="5">
        <v>6291</v>
      </c>
      <c r="B3342">
        <v>45496</v>
      </c>
      <c r="C3342" s="3" t="s">
        <v>5673</v>
      </c>
      <c r="D3342" s="3" t="s">
        <v>5674</v>
      </c>
      <c r="E3342" s="3" t="s">
        <v>2832</v>
      </c>
      <c r="F3342" s="3" t="s">
        <v>2834</v>
      </c>
      <c r="G3342" s="3" t="s">
        <v>224</v>
      </c>
      <c r="H3342" s="3" t="s">
        <v>32</v>
      </c>
      <c r="I3342" s="3" t="s">
        <v>224</v>
      </c>
      <c r="J3342" s="3" t="s">
        <v>48</v>
      </c>
      <c r="K3342" s="3" t="s">
        <v>225</v>
      </c>
      <c r="L3342" s="3" t="s">
        <v>95</v>
      </c>
      <c r="M3342" t="b">
        <v>0</v>
      </c>
      <c r="N3342" s="3" t="s">
        <v>35</v>
      </c>
      <c r="O3342" s="3" t="s">
        <v>2834</v>
      </c>
      <c r="P3342" s="3" t="s">
        <v>2834</v>
      </c>
      <c r="Q3342" s="3" t="s">
        <v>36</v>
      </c>
      <c r="R3342" s="3" t="s">
        <v>37</v>
      </c>
      <c r="S3342" s="3"/>
      <c r="T3342" s="2"/>
      <c r="U3342" s="3" t="s">
        <v>95</v>
      </c>
      <c r="V3342" s="3"/>
      <c r="W3342" s="3" t="s">
        <v>39</v>
      </c>
      <c r="X3342" s="3" t="s">
        <v>40</v>
      </c>
      <c r="Y3342" s="3"/>
      <c r="Z3342" s="3">
        <v>6190</v>
      </c>
      <c r="AA3342" s="3" t="s">
        <v>316</v>
      </c>
    </row>
    <row r="3343" spans="1:27" x14ac:dyDescent="0.2">
      <c r="A3343" s="5">
        <v>6292</v>
      </c>
      <c r="B3343">
        <v>45486</v>
      </c>
      <c r="C3343" s="3" t="s">
        <v>5675</v>
      </c>
      <c r="D3343" s="3" t="s">
        <v>5676</v>
      </c>
      <c r="E3343" s="3" t="s">
        <v>2832</v>
      </c>
      <c r="F3343" s="3" t="s">
        <v>2834</v>
      </c>
      <c r="G3343" s="3" t="s">
        <v>224</v>
      </c>
      <c r="H3343" s="3" t="s">
        <v>32</v>
      </c>
      <c r="I3343" s="3" t="s">
        <v>224</v>
      </c>
      <c r="J3343" s="3" t="s">
        <v>48</v>
      </c>
      <c r="K3343" s="3" t="s">
        <v>225</v>
      </c>
      <c r="L3343" s="3" t="s">
        <v>95</v>
      </c>
      <c r="M3343" t="b">
        <v>0</v>
      </c>
      <c r="N3343" s="3" t="s">
        <v>35</v>
      </c>
      <c r="O3343" s="3" t="s">
        <v>2834</v>
      </c>
      <c r="P3343" s="3" t="s">
        <v>2834</v>
      </c>
      <c r="Q3343" s="3" t="s">
        <v>36</v>
      </c>
      <c r="R3343" s="3" t="s">
        <v>37</v>
      </c>
      <c r="S3343" s="3"/>
      <c r="T3343" s="2"/>
      <c r="U3343" s="3" t="s">
        <v>95</v>
      </c>
      <c r="V3343" s="3"/>
      <c r="W3343" s="3" t="s">
        <v>39</v>
      </c>
      <c r="X3343" s="3" t="s">
        <v>40</v>
      </c>
      <c r="Y3343" s="3"/>
      <c r="Z3343" s="3">
        <v>6270</v>
      </c>
      <c r="AA3343" s="3" t="s">
        <v>316</v>
      </c>
    </row>
    <row r="3344" spans="1:27" x14ac:dyDescent="0.2">
      <c r="A3344" s="5">
        <v>6293</v>
      </c>
      <c r="B3344">
        <v>45328</v>
      </c>
      <c r="C3344" s="3" t="s">
        <v>5677</v>
      </c>
      <c r="D3344" s="3" t="s">
        <v>5678</v>
      </c>
      <c r="E3344" s="3" t="s">
        <v>2832</v>
      </c>
      <c r="F3344" s="3" t="s">
        <v>2834</v>
      </c>
      <c r="G3344" s="3" t="s">
        <v>224</v>
      </c>
      <c r="H3344" s="3" t="s">
        <v>32</v>
      </c>
      <c r="I3344" s="3" t="s">
        <v>224</v>
      </c>
      <c r="J3344" s="3" t="s">
        <v>48</v>
      </c>
      <c r="K3344" s="3" t="s">
        <v>225</v>
      </c>
      <c r="L3344" s="3" t="s">
        <v>95</v>
      </c>
      <c r="M3344" t="b">
        <v>0</v>
      </c>
      <c r="N3344" s="3" t="s">
        <v>35</v>
      </c>
      <c r="O3344" s="3" t="s">
        <v>2834</v>
      </c>
      <c r="P3344" s="3" t="s">
        <v>2834</v>
      </c>
      <c r="Q3344" s="3" t="s">
        <v>36</v>
      </c>
      <c r="R3344" s="3" t="s">
        <v>37</v>
      </c>
      <c r="S3344" s="3"/>
      <c r="T3344" s="2"/>
      <c r="U3344" s="3" t="s">
        <v>95</v>
      </c>
      <c r="V3344" s="3"/>
      <c r="W3344" s="3" t="s">
        <v>39</v>
      </c>
      <c r="X3344" s="3" t="s">
        <v>40</v>
      </c>
      <c r="Y3344" s="3"/>
      <c r="Z3344" s="3">
        <v>6191</v>
      </c>
      <c r="AA3344" s="3" t="s">
        <v>316</v>
      </c>
    </row>
    <row r="3345" spans="1:27" x14ac:dyDescent="0.2">
      <c r="A3345" s="5">
        <v>6294</v>
      </c>
      <c r="B3345">
        <v>45888</v>
      </c>
      <c r="C3345" s="3" t="s">
        <v>5679</v>
      </c>
      <c r="D3345" s="3" t="s">
        <v>5680</v>
      </c>
      <c r="E3345" s="3" t="s">
        <v>78</v>
      </c>
      <c r="F3345" s="3" t="s">
        <v>2943</v>
      </c>
      <c r="G3345" s="3" t="s">
        <v>742</v>
      </c>
      <c r="H3345" s="3" t="s">
        <v>32</v>
      </c>
      <c r="I3345" s="3" t="s">
        <v>742</v>
      </c>
      <c r="J3345" s="3" t="s">
        <v>81</v>
      </c>
      <c r="K3345" s="3" t="s">
        <v>743</v>
      </c>
      <c r="L3345" s="3" t="s">
        <v>95</v>
      </c>
      <c r="M3345" t="b">
        <v>0</v>
      </c>
      <c r="N3345" s="3" t="s">
        <v>84</v>
      </c>
      <c r="O3345" s="3" t="s">
        <v>2943</v>
      </c>
      <c r="P3345" s="3" t="s">
        <v>2943</v>
      </c>
      <c r="Q3345" s="3" t="s">
        <v>116</v>
      </c>
      <c r="R3345" s="3" t="s">
        <v>116</v>
      </c>
      <c r="S3345" s="3"/>
      <c r="T3345" s="2">
        <v>4130</v>
      </c>
      <c r="U3345" s="3" t="s">
        <v>95</v>
      </c>
      <c r="V3345" s="3"/>
      <c r="W3345" s="3" t="s">
        <v>39</v>
      </c>
      <c r="X3345" s="3" t="s">
        <v>40</v>
      </c>
      <c r="Y3345" s="3"/>
      <c r="Z3345" s="3">
        <v>6139</v>
      </c>
      <c r="AA3345" s="3" t="s">
        <v>316</v>
      </c>
    </row>
    <row r="3346" spans="1:27" x14ac:dyDescent="0.2">
      <c r="A3346" s="5">
        <v>6295</v>
      </c>
      <c r="B3346">
        <v>45749</v>
      </c>
      <c r="C3346" s="3" t="s">
        <v>5681</v>
      </c>
      <c r="D3346" s="3" t="s">
        <v>5682</v>
      </c>
      <c r="E3346" s="3" t="s">
        <v>78</v>
      </c>
      <c r="F3346" s="3" t="s">
        <v>2943</v>
      </c>
      <c r="G3346" s="3" t="s">
        <v>742</v>
      </c>
      <c r="H3346" s="3" t="s">
        <v>32</v>
      </c>
      <c r="I3346" s="3" t="s">
        <v>742</v>
      </c>
      <c r="J3346" s="3" t="s">
        <v>81</v>
      </c>
      <c r="K3346" s="3" t="s">
        <v>743</v>
      </c>
      <c r="L3346" s="3" t="s">
        <v>95</v>
      </c>
      <c r="M3346" t="b">
        <v>0</v>
      </c>
      <c r="N3346" s="3" t="s">
        <v>84</v>
      </c>
      <c r="O3346" s="3" t="s">
        <v>2943</v>
      </c>
      <c r="P3346" s="3" t="s">
        <v>2943</v>
      </c>
      <c r="Q3346" s="3" t="s">
        <v>116</v>
      </c>
      <c r="R3346" s="3" t="s">
        <v>116</v>
      </c>
      <c r="S3346" s="3"/>
      <c r="T3346" s="2">
        <v>4130</v>
      </c>
      <c r="U3346" s="3" t="s">
        <v>95</v>
      </c>
      <c r="V3346" s="3"/>
      <c r="W3346" s="3" t="s">
        <v>39</v>
      </c>
      <c r="X3346" s="3" t="s">
        <v>40</v>
      </c>
      <c r="Y3346" s="3"/>
      <c r="Z3346" s="3">
        <v>6138</v>
      </c>
      <c r="AA3346" s="3" t="s">
        <v>316</v>
      </c>
    </row>
    <row r="3347" spans="1:27" x14ac:dyDescent="0.2">
      <c r="A3347" s="5">
        <v>6297</v>
      </c>
      <c r="C3347" s="3" t="s">
        <v>5683</v>
      </c>
      <c r="D3347" s="3" t="s">
        <v>5684</v>
      </c>
      <c r="E3347" s="3" t="s">
        <v>78</v>
      </c>
      <c r="F3347" s="3" t="s">
        <v>2943</v>
      </c>
      <c r="G3347" s="3" t="s">
        <v>274</v>
      </c>
      <c r="H3347" s="3" t="s">
        <v>32</v>
      </c>
      <c r="I3347" s="3" t="s">
        <v>274</v>
      </c>
      <c r="J3347" s="3" t="s">
        <v>81</v>
      </c>
      <c r="K3347" s="3" t="s">
        <v>275</v>
      </c>
      <c r="L3347" s="3" t="s">
        <v>95</v>
      </c>
      <c r="M3347" t="b">
        <v>0</v>
      </c>
      <c r="N3347" s="3" t="s">
        <v>84</v>
      </c>
      <c r="O3347" s="3" t="s">
        <v>2943</v>
      </c>
      <c r="P3347" s="3" t="s">
        <v>2943</v>
      </c>
      <c r="Q3347" s="3" t="s">
        <v>116</v>
      </c>
      <c r="R3347" s="3" t="s">
        <v>116</v>
      </c>
      <c r="S3347" s="3"/>
      <c r="T3347" s="2"/>
      <c r="U3347" s="3" t="s">
        <v>95</v>
      </c>
      <c r="V3347" s="3"/>
      <c r="W3347" s="3" t="s">
        <v>39</v>
      </c>
      <c r="X3347" s="3" t="s">
        <v>40</v>
      </c>
      <c r="Y3347" s="3"/>
      <c r="Z3347" s="3">
        <v>6237</v>
      </c>
      <c r="AA3347" s="3" t="s">
        <v>316</v>
      </c>
    </row>
    <row r="3348" spans="1:27" x14ac:dyDescent="0.2">
      <c r="A3348" s="5">
        <v>6298</v>
      </c>
      <c r="B3348">
        <v>45754</v>
      </c>
      <c r="C3348" s="3" t="s">
        <v>5685</v>
      </c>
      <c r="D3348" s="3" t="s">
        <v>5686</v>
      </c>
      <c r="E3348" s="3" t="s">
        <v>78</v>
      </c>
      <c r="F3348" s="3" t="s">
        <v>2943</v>
      </c>
      <c r="G3348" s="3" t="s">
        <v>274</v>
      </c>
      <c r="H3348" s="3" t="s">
        <v>32</v>
      </c>
      <c r="I3348" s="3" t="s">
        <v>274</v>
      </c>
      <c r="J3348" s="3" t="s">
        <v>81</v>
      </c>
      <c r="K3348" s="3" t="s">
        <v>275</v>
      </c>
      <c r="L3348" s="3" t="s">
        <v>95</v>
      </c>
      <c r="M3348" t="b">
        <v>0</v>
      </c>
      <c r="N3348" s="3" t="s">
        <v>84</v>
      </c>
      <c r="O3348" s="3" t="s">
        <v>2943</v>
      </c>
      <c r="P3348" s="3" t="s">
        <v>2943</v>
      </c>
      <c r="Q3348" s="3" t="s">
        <v>116</v>
      </c>
      <c r="R3348" s="3" t="s">
        <v>116</v>
      </c>
      <c r="S3348" s="3"/>
      <c r="T3348" s="2"/>
      <c r="U3348" s="3" t="s">
        <v>95</v>
      </c>
      <c r="V3348" s="3"/>
      <c r="W3348" s="3" t="s">
        <v>39</v>
      </c>
      <c r="X3348" s="3" t="s">
        <v>40</v>
      </c>
      <c r="Y3348" s="3"/>
      <c r="Z3348" s="3">
        <v>6236</v>
      </c>
      <c r="AA3348" s="3" t="s">
        <v>2906</v>
      </c>
    </row>
    <row r="3349" spans="1:27" x14ac:dyDescent="0.2">
      <c r="A3349" s="5">
        <v>6299</v>
      </c>
      <c r="B3349">
        <v>45679</v>
      </c>
      <c r="C3349" s="3" t="s">
        <v>5687</v>
      </c>
      <c r="D3349" s="3" t="s">
        <v>5688</v>
      </c>
      <c r="E3349" s="3" t="s">
        <v>78</v>
      </c>
      <c r="F3349" s="3" t="s">
        <v>2943</v>
      </c>
      <c r="G3349" s="3" t="s">
        <v>274</v>
      </c>
      <c r="H3349" s="3" t="s">
        <v>32</v>
      </c>
      <c r="I3349" s="3" t="s">
        <v>274</v>
      </c>
      <c r="J3349" s="3" t="s">
        <v>81</v>
      </c>
      <c r="K3349" s="3" t="s">
        <v>275</v>
      </c>
      <c r="L3349" s="3" t="s">
        <v>95</v>
      </c>
      <c r="M3349" t="b">
        <v>0</v>
      </c>
      <c r="N3349" s="3" t="s">
        <v>84</v>
      </c>
      <c r="O3349" s="3" t="s">
        <v>2943</v>
      </c>
      <c r="P3349" s="3" t="s">
        <v>2943</v>
      </c>
      <c r="Q3349" s="3" t="s">
        <v>116</v>
      </c>
      <c r="R3349" s="3" t="s">
        <v>116</v>
      </c>
      <c r="S3349" s="3"/>
      <c r="T3349" s="2"/>
      <c r="U3349" s="3" t="s">
        <v>95</v>
      </c>
      <c r="V3349" s="3"/>
      <c r="W3349" s="3" t="s">
        <v>39</v>
      </c>
      <c r="X3349" s="3" t="s">
        <v>40</v>
      </c>
      <c r="Y3349" s="3"/>
      <c r="Z3349" s="3">
        <v>5630</v>
      </c>
      <c r="AA3349" s="3" t="s">
        <v>316</v>
      </c>
    </row>
    <row r="3350" spans="1:27" x14ac:dyDescent="0.2">
      <c r="A3350" s="5">
        <v>6300</v>
      </c>
      <c r="C3350" s="3" t="s">
        <v>5689</v>
      </c>
      <c r="D3350" s="3" t="s">
        <v>5690</v>
      </c>
      <c r="E3350" s="3" t="s">
        <v>78</v>
      </c>
      <c r="F3350" s="3" t="s">
        <v>2943</v>
      </c>
      <c r="G3350" s="3" t="s">
        <v>274</v>
      </c>
      <c r="H3350" s="3" t="s">
        <v>32</v>
      </c>
      <c r="I3350" s="3" t="s">
        <v>274</v>
      </c>
      <c r="J3350" s="3" t="s">
        <v>81</v>
      </c>
      <c r="K3350" s="3" t="s">
        <v>275</v>
      </c>
      <c r="L3350" s="3" t="s">
        <v>95</v>
      </c>
      <c r="M3350" t="b">
        <v>0</v>
      </c>
      <c r="N3350" s="3" t="s">
        <v>84</v>
      </c>
      <c r="O3350" s="3" t="s">
        <v>2943</v>
      </c>
      <c r="P3350" s="3" t="s">
        <v>2943</v>
      </c>
      <c r="Q3350" s="3" t="s">
        <v>116</v>
      </c>
      <c r="R3350" s="3" t="s">
        <v>116</v>
      </c>
      <c r="S3350" s="3"/>
      <c r="T3350" s="2"/>
      <c r="U3350" s="3" t="s">
        <v>95</v>
      </c>
      <c r="V3350" s="3"/>
      <c r="W3350" s="3" t="s">
        <v>39</v>
      </c>
      <c r="X3350" s="3" t="s">
        <v>40</v>
      </c>
      <c r="Y3350" s="3"/>
      <c r="Z3350" s="3">
        <v>6241</v>
      </c>
      <c r="AA3350" s="3" t="s">
        <v>316</v>
      </c>
    </row>
    <row r="3351" spans="1:27" x14ac:dyDescent="0.2">
      <c r="A3351" s="5">
        <v>6301</v>
      </c>
      <c r="B3351">
        <v>45824</v>
      </c>
      <c r="C3351" s="3" t="s">
        <v>5691</v>
      </c>
      <c r="D3351" s="3" t="s">
        <v>5692</v>
      </c>
      <c r="E3351" s="3" t="s">
        <v>91</v>
      </c>
      <c r="F3351" s="3" t="s">
        <v>5693</v>
      </c>
      <c r="G3351" s="3" t="s">
        <v>274</v>
      </c>
      <c r="H3351" s="3" t="s">
        <v>32</v>
      </c>
      <c r="I3351" s="3" t="s">
        <v>274</v>
      </c>
      <c r="J3351" s="3" t="s">
        <v>81</v>
      </c>
      <c r="K3351" s="3" t="s">
        <v>275</v>
      </c>
      <c r="L3351" s="3" t="s">
        <v>95</v>
      </c>
      <c r="M3351" t="b">
        <v>0</v>
      </c>
      <c r="N3351" s="3" t="s">
        <v>35</v>
      </c>
      <c r="O3351" s="3" t="s">
        <v>5693</v>
      </c>
      <c r="P3351" s="3" t="s">
        <v>5693</v>
      </c>
      <c r="Q3351" s="3" t="s">
        <v>36</v>
      </c>
      <c r="R3351" s="3" t="s">
        <v>74</v>
      </c>
      <c r="S3351" s="3"/>
      <c r="T3351" s="2">
        <v>4128</v>
      </c>
      <c r="U3351" s="3" t="s">
        <v>95</v>
      </c>
      <c r="V3351" s="3"/>
      <c r="W3351" s="3" t="s">
        <v>39</v>
      </c>
      <c r="X3351" s="3" t="s">
        <v>40</v>
      </c>
      <c r="Y3351" s="3"/>
      <c r="Z3351" s="3">
        <v>6304</v>
      </c>
      <c r="AA3351" s="3" t="s">
        <v>4771</v>
      </c>
    </row>
    <row r="3352" spans="1:27" x14ac:dyDescent="0.2">
      <c r="A3352" s="5">
        <v>6302</v>
      </c>
      <c r="B3352">
        <v>45249</v>
      </c>
      <c r="C3352" s="3" t="s">
        <v>5694</v>
      </c>
      <c r="D3352" s="3" t="s">
        <v>3657</v>
      </c>
      <c r="E3352" s="3" t="s">
        <v>78</v>
      </c>
      <c r="F3352" s="3" t="s">
        <v>2943</v>
      </c>
      <c r="G3352" s="3" t="s">
        <v>274</v>
      </c>
      <c r="H3352" s="3" t="s">
        <v>32</v>
      </c>
      <c r="I3352" s="3" t="s">
        <v>274</v>
      </c>
      <c r="J3352" s="3" t="s">
        <v>81</v>
      </c>
      <c r="K3352" s="3" t="s">
        <v>275</v>
      </c>
      <c r="L3352" s="3" t="s">
        <v>95</v>
      </c>
      <c r="M3352" t="b">
        <v>0</v>
      </c>
      <c r="N3352" s="3" t="s">
        <v>84</v>
      </c>
      <c r="O3352" s="3" t="s">
        <v>2943</v>
      </c>
      <c r="P3352" s="3" t="s">
        <v>2943</v>
      </c>
      <c r="Q3352" s="3" t="s">
        <v>116</v>
      </c>
      <c r="R3352" s="3" t="s">
        <v>116</v>
      </c>
      <c r="S3352" s="3"/>
      <c r="T3352" s="2">
        <v>4128</v>
      </c>
      <c r="U3352" s="3" t="s">
        <v>95</v>
      </c>
      <c r="V3352" s="3"/>
      <c r="W3352" s="3" t="s">
        <v>39</v>
      </c>
      <c r="X3352" s="3" t="s">
        <v>40</v>
      </c>
      <c r="Y3352" s="3"/>
      <c r="Z3352" s="3">
        <v>2402</v>
      </c>
      <c r="AA3352" s="3" t="s">
        <v>316</v>
      </c>
    </row>
    <row r="3353" spans="1:27" x14ac:dyDescent="0.2">
      <c r="A3353" s="5">
        <v>6303</v>
      </c>
      <c r="C3353" s="3"/>
      <c r="D3353" s="3" t="s">
        <v>5695</v>
      </c>
      <c r="E3353" s="3" t="s">
        <v>71</v>
      </c>
      <c r="F3353" s="3" t="s">
        <v>72</v>
      </c>
      <c r="G3353" s="3" t="s">
        <v>201</v>
      </c>
      <c r="H3353" s="3" t="s">
        <v>32</v>
      </c>
      <c r="I3353" s="3" t="s">
        <v>201</v>
      </c>
      <c r="J3353" s="3" t="s">
        <v>48</v>
      </c>
      <c r="K3353" s="3" t="s">
        <v>202</v>
      </c>
      <c r="L3353" s="3" t="s">
        <v>50</v>
      </c>
      <c r="M3353" t="b">
        <v>1</v>
      </c>
      <c r="N3353" s="3" t="s">
        <v>73</v>
      </c>
      <c r="O3353" s="3" t="s">
        <v>72</v>
      </c>
      <c r="P3353" s="3" t="s">
        <v>72</v>
      </c>
      <c r="Q3353" s="3" t="s">
        <v>36</v>
      </c>
      <c r="R3353" s="3" t="s">
        <v>74</v>
      </c>
      <c r="S3353" s="3"/>
      <c r="T3353" s="2"/>
      <c r="U3353" s="3" t="s">
        <v>50</v>
      </c>
      <c r="V3353" s="3"/>
      <c r="W3353" s="3" t="s">
        <v>39</v>
      </c>
      <c r="X3353" s="3" t="s">
        <v>40</v>
      </c>
      <c r="Y3353" s="3"/>
      <c r="Z3353" s="3"/>
      <c r="AA3353" s="3" t="s">
        <v>316</v>
      </c>
    </row>
    <row r="3354" spans="1:27" x14ac:dyDescent="0.2">
      <c r="A3354" s="5">
        <v>6304</v>
      </c>
      <c r="C3354" s="3" t="s">
        <v>5696</v>
      </c>
      <c r="D3354" s="3" t="s">
        <v>5697</v>
      </c>
      <c r="E3354" s="3" t="s">
        <v>867</v>
      </c>
      <c r="F3354" s="3" t="s">
        <v>868</v>
      </c>
      <c r="G3354" s="3" t="s">
        <v>47</v>
      </c>
      <c r="H3354" s="3" t="s">
        <v>32</v>
      </c>
      <c r="I3354" s="3" t="s">
        <v>47</v>
      </c>
      <c r="J3354" s="3" t="s">
        <v>48</v>
      </c>
      <c r="K3354" s="3" t="s">
        <v>49</v>
      </c>
      <c r="L3354" s="3" t="s">
        <v>50</v>
      </c>
      <c r="M3354" t="b">
        <v>0</v>
      </c>
      <c r="N3354" s="3" t="s">
        <v>73</v>
      </c>
      <c r="O3354" s="3" t="s">
        <v>868</v>
      </c>
      <c r="P3354" s="3" t="s">
        <v>868</v>
      </c>
      <c r="Q3354" s="3" t="s">
        <v>116</v>
      </c>
      <c r="R3354" s="3" t="s">
        <v>116</v>
      </c>
      <c r="S3354" s="3"/>
      <c r="T3354" s="2"/>
      <c r="U3354" s="3" t="s">
        <v>50</v>
      </c>
      <c r="V3354" s="3"/>
      <c r="W3354" s="3" t="s">
        <v>39</v>
      </c>
      <c r="X3354" s="3" t="s">
        <v>40</v>
      </c>
      <c r="Y3354" s="3"/>
      <c r="Z3354" s="3">
        <v>6061</v>
      </c>
      <c r="AA3354" s="3" t="s">
        <v>316</v>
      </c>
    </row>
    <row r="3355" spans="1:27" x14ac:dyDescent="0.2">
      <c r="A3355" s="5">
        <v>6305</v>
      </c>
      <c r="C3355" s="3" t="s">
        <v>5698</v>
      </c>
      <c r="D3355" s="3" t="s">
        <v>5699</v>
      </c>
      <c r="E3355" s="3" t="s">
        <v>867</v>
      </c>
      <c r="F3355" s="3" t="s">
        <v>868</v>
      </c>
      <c r="G3355" s="3" t="s">
        <v>47</v>
      </c>
      <c r="H3355" s="3" t="s">
        <v>32</v>
      </c>
      <c r="I3355" s="3" t="s">
        <v>47</v>
      </c>
      <c r="J3355" s="3" t="s">
        <v>48</v>
      </c>
      <c r="K3355" s="3" t="s">
        <v>49</v>
      </c>
      <c r="L3355" s="3" t="s">
        <v>50</v>
      </c>
      <c r="M3355" t="b">
        <v>0</v>
      </c>
      <c r="N3355" s="3" t="s">
        <v>73</v>
      </c>
      <c r="O3355" s="3" t="s">
        <v>868</v>
      </c>
      <c r="P3355" s="3" t="s">
        <v>868</v>
      </c>
      <c r="Q3355" s="3" t="s">
        <v>116</v>
      </c>
      <c r="R3355" s="3" t="s">
        <v>116</v>
      </c>
      <c r="S3355" s="3"/>
      <c r="T3355" s="2"/>
      <c r="U3355" s="3" t="s">
        <v>50</v>
      </c>
      <c r="V3355" s="3"/>
      <c r="W3355" s="3" t="s">
        <v>39</v>
      </c>
      <c r="X3355" s="3" t="s">
        <v>40</v>
      </c>
      <c r="Y3355" s="3"/>
      <c r="Z3355" s="3">
        <v>6064</v>
      </c>
      <c r="AA3355" s="3" t="s">
        <v>316</v>
      </c>
    </row>
    <row r="3356" spans="1:27" x14ac:dyDescent="0.2">
      <c r="A3356" s="5">
        <v>6306</v>
      </c>
      <c r="B3356">
        <v>45616</v>
      </c>
      <c r="C3356" s="3" t="s">
        <v>5700</v>
      </c>
      <c r="D3356" s="3" t="s">
        <v>5701</v>
      </c>
      <c r="E3356" s="3" t="s">
        <v>147</v>
      </c>
      <c r="F3356" s="3" t="s">
        <v>234</v>
      </c>
      <c r="G3356" s="3" t="s">
        <v>235</v>
      </c>
      <c r="H3356" s="3" t="s">
        <v>32</v>
      </c>
      <c r="I3356" s="3" t="s">
        <v>236</v>
      </c>
      <c r="J3356" s="3" t="s">
        <v>48</v>
      </c>
      <c r="K3356" s="3" t="s">
        <v>237</v>
      </c>
      <c r="L3356" s="3" t="s">
        <v>83</v>
      </c>
      <c r="M3356" t="b">
        <v>0</v>
      </c>
      <c r="N3356" s="3" t="s">
        <v>139</v>
      </c>
      <c r="O3356" s="3" t="s">
        <v>234</v>
      </c>
      <c r="P3356" s="3" t="s">
        <v>234</v>
      </c>
      <c r="Q3356" s="3" t="s">
        <v>116</v>
      </c>
      <c r="R3356" s="3" t="s">
        <v>116</v>
      </c>
      <c r="S3356" s="3"/>
      <c r="T3356" s="2">
        <v>6009</v>
      </c>
      <c r="U3356" s="3" t="s">
        <v>83</v>
      </c>
      <c r="V3356" s="3"/>
      <c r="W3356" s="3" t="s">
        <v>39</v>
      </c>
      <c r="X3356" s="3" t="s">
        <v>40</v>
      </c>
      <c r="Y3356" s="3"/>
      <c r="Z3356" s="3">
        <v>6183</v>
      </c>
      <c r="AA3356" s="3" t="s">
        <v>639</v>
      </c>
    </row>
    <row r="3357" spans="1:27" x14ac:dyDescent="0.2">
      <c r="A3357" s="5">
        <v>6307</v>
      </c>
      <c r="C3357" s="3" t="s">
        <v>5702</v>
      </c>
      <c r="D3357" s="3" t="s">
        <v>5703</v>
      </c>
      <c r="E3357" s="3" t="s">
        <v>147</v>
      </c>
      <c r="F3357" s="3" t="s">
        <v>234</v>
      </c>
      <c r="G3357" s="3" t="s">
        <v>235</v>
      </c>
      <c r="H3357" s="3" t="s">
        <v>32</v>
      </c>
      <c r="I3357" s="3" t="s">
        <v>236</v>
      </c>
      <c r="J3357" s="3" t="s">
        <v>48</v>
      </c>
      <c r="K3357" s="3" t="s">
        <v>237</v>
      </c>
      <c r="L3357" s="3" t="s">
        <v>83</v>
      </c>
      <c r="M3357" t="b">
        <v>0</v>
      </c>
      <c r="N3357" s="3" t="s">
        <v>139</v>
      </c>
      <c r="O3357" s="3" t="s">
        <v>234</v>
      </c>
      <c r="P3357" s="3" t="s">
        <v>234</v>
      </c>
      <c r="Q3357" s="3" t="s">
        <v>116</v>
      </c>
      <c r="R3357" s="3" t="s">
        <v>116</v>
      </c>
      <c r="S3357" s="3"/>
      <c r="T3357" s="2"/>
      <c r="U3357" s="3" t="s">
        <v>83</v>
      </c>
      <c r="V3357" s="3"/>
      <c r="W3357" s="3" t="s">
        <v>39</v>
      </c>
      <c r="X3357" s="3" t="s">
        <v>40</v>
      </c>
      <c r="Y3357" s="3"/>
      <c r="Z3357" s="3">
        <v>6297</v>
      </c>
      <c r="AA3357" s="3" t="s">
        <v>316</v>
      </c>
    </row>
    <row r="3358" spans="1:27" x14ac:dyDescent="0.2">
      <c r="A3358" s="5">
        <v>6308</v>
      </c>
      <c r="C3358" s="3" t="s">
        <v>5704</v>
      </c>
      <c r="D3358" s="3" t="s">
        <v>5705</v>
      </c>
      <c r="E3358" s="3" t="s">
        <v>1158</v>
      </c>
      <c r="F3358" s="3" t="s">
        <v>1159</v>
      </c>
      <c r="G3358" s="3" t="s">
        <v>235</v>
      </c>
      <c r="H3358" s="3" t="s">
        <v>32</v>
      </c>
      <c r="I3358" s="3" t="s">
        <v>236</v>
      </c>
      <c r="J3358" s="3" t="s">
        <v>48</v>
      </c>
      <c r="K3358" s="3" t="s">
        <v>237</v>
      </c>
      <c r="L3358" s="3" t="s">
        <v>83</v>
      </c>
      <c r="M3358" t="b">
        <v>0</v>
      </c>
      <c r="N3358" s="3" t="s">
        <v>139</v>
      </c>
      <c r="O3358" s="3" t="s">
        <v>1159</v>
      </c>
      <c r="P3358" s="3" t="s">
        <v>1159</v>
      </c>
      <c r="Q3358" s="3" t="s">
        <v>36</v>
      </c>
      <c r="R3358" s="3" t="s">
        <v>74</v>
      </c>
      <c r="S3358" s="3"/>
      <c r="T3358" s="2"/>
      <c r="U3358" s="3" t="s">
        <v>83</v>
      </c>
      <c r="V3358" s="3"/>
      <c r="W3358" s="3" t="s">
        <v>39</v>
      </c>
      <c r="X3358" s="3" t="s">
        <v>40</v>
      </c>
      <c r="Y3358" s="3"/>
      <c r="Z3358" s="3">
        <v>2022</v>
      </c>
      <c r="AA3358" s="3" t="s">
        <v>316</v>
      </c>
    </row>
    <row r="3359" spans="1:27" x14ac:dyDescent="0.2">
      <c r="A3359" s="5">
        <v>6309</v>
      </c>
      <c r="C3359" s="3" t="s">
        <v>5706</v>
      </c>
      <c r="D3359" s="3" t="s">
        <v>5707</v>
      </c>
      <c r="E3359" s="3" t="s">
        <v>1158</v>
      </c>
      <c r="F3359" s="3" t="s">
        <v>1159</v>
      </c>
      <c r="G3359" s="3" t="s">
        <v>235</v>
      </c>
      <c r="H3359" s="3" t="s">
        <v>32</v>
      </c>
      <c r="I3359" s="3" t="s">
        <v>236</v>
      </c>
      <c r="J3359" s="3" t="s">
        <v>48</v>
      </c>
      <c r="K3359" s="3" t="s">
        <v>237</v>
      </c>
      <c r="L3359" s="3" t="s">
        <v>83</v>
      </c>
      <c r="M3359" t="b">
        <v>0</v>
      </c>
      <c r="N3359" s="3" t="s">
        <v>139</v>
      </c>
      <c r="O3359" s="3" t="s">
        <v>1159</v>
      </c>
      <c r="P3359" s="3" t="s">
        <v>1159</v>
      </c>
      <c r="Q3359" s="3" t="s">
        <v>36</v>
      </c>
      <c r="R3359" s="3" t="s">
        <v>74</v>
      </c>
      <c r="S3359" s="3"/>
      <c r="T3359" s="2"/>
      <c r="U3359" s="3" t="s">
        <v>83</v>
      </c>
      <c r="V3359" s="3"/>
      <c r="W3359" s="3" t="s">
        <v>39</v>
      </c>
      <c r="X3359" s="3" t="s">
        <v>40</v>
      </c>
      <c r="Y3359" s="3"/>
      <c r="Z3359" s="3">
        <v>2023</v>
      </c>
      <c r="AA3359" s="3" t="s">
        <v>316</v>
      </c>
    </row>
    <row r="3360" spans="1:27" x14ac:dyDescent="0.2">
      <c r="A3360" s="5">
        <v>6310</v>
      </c>
      <c r="C3360" s="3" t="s">
        <v>5708</v>
      </c>
      <c r="D3360" s="3" t="s">
        <v>5709</v>
      </c>
      <c r="E3360" s="3" t="s">
        <v>2832</v>
      </c>
      <c r="F3360" s="3" t="s">
        <v>2834</v>
      </c>
      <c r="G3360" s="3" t="s">
        <v>235</v>
      </c>
      <c r="H3360" s="3" t="s">
        <v>32</v>
      </c>
      <c r="I3360" s="3" t="s">
        <v>236</v>
      </c>
      <c r="J3360" s="3" t="s">
        <v>48</v>
      </c>
      <c r="K3360" s="3" t="s">
        <v>237</v>
      </c>
      <c r="L3360" s="3" t="s">
        <v>83</v>
      </c>
      <c r="M3360" t="b">
        <v>0</v>
      </c>
      <c r="N3360" s="3" t="s">
        <v>35</v>
      </c>
      <c r="O3360" s="3" t="s">
        <v>2834</v>
      </c>
      <c r="P3360" s="3" t="s">
        <v>2834</v>
      </c>
      <c r="Q3360" s="3" t="s">
        <v>36</v>
      </c>
      <c r="R3360" s="3" t="s">
        <v>37</v>
      </c>
      <c r="S3360" s="3"/>
      <c r="T3360" s="2"/>
      <c r="U3360" s="3" t="s">
        <v>83</v>
      </c>
      <c r="V3360" s="3"/>
      <c r="W3360" s="3" t="s">
        <v>39</v>
      </c>
      <c r="X3360" s="3" t="s">
        <v>40</v>
      </c>
      <c r="Y3360" s="3"/>
      <c r="Z3360" s="3">
        <v>6075</v>
      </c>
      <c r="AA3360" s="3" t="s">
        <v>316</v>
      </c>
    </row>
    <row r="3361" spans="1:27" x14ac:dyDescent="0.2">
      <c r="A3361" s="5">
        <v>6311</v>
      </c>
      <c r="B3361">
        <v>46130</v>
      </c>
      <c r="C3361" s="3" t="s">
        <v>5710</v>
      </c>
      <c r="D3361" s="3" t="s">
        <v>5711</v>
      </c>
      <c r="E3361" s="3" t="s">
        <v>2832</v>
      </c>
      <c r="F3361" s="3" t="s">
        <v>2834</v>
      </c>
      <c r="G3361" s="3" t="s">
        <v>235</v>
      </c>
      <c r="H3361" s="3" t="s">
        <v>32</v>
      </c>
      <c r="I3361" s="3" t="s">
        <v>236</v>
      </c>
      <c r="J3361" s="3" t="s">
        <v>48</v>
      </c>
      <c r="K3361" s="3" t="s">
        <v>237</v>
      </c>
      <c r="L3361" s="3" t="s">
        <v>83</v>
      </c>
      <c r="M3361" t="b">
        <v>0</v>
      </c>
      <c r="N3361" s="3" t="s">
        <v>35</v>
      </c>
      <c r="O3361" s="3" t="s">
        <v>2834</v>
      </c>
      <c r="P3361" s="3" t="s">
        <v>2834</v>
      </c>
      <c r="Q3361" s="3" t="s">
        <v>36</v>
      </c>
      <c r="R3361" s="3" t="s">
        <v>37</v>
      </c>
      <c r="S3361" s="3"/>
      <c r="T3361" s="2"/>
      <c r="U3361" s="3" t="s">
        <v>83</v>
      </c>
      <c r="V3361" s="3"/>
      <c r="W3361" s="3" t="s">
        <v>39</v>
      </c>
      <c r="X3361" s="3" t="s">
        <v>40</v>
      </c>
      <c r="Y3361" s="3"/>
      <c r="Z3361" s="3">
        <v>6076</v>
      </c>
      <c r="AA3361" s="3" t="s">
        <v>1182</v>
      </c>
    </row>
    <row r="3362" spans="1:27" x14ac:dyDescent="0.2">
      <c r="A3362" s="5">
        <v>6312</v>
      </c>
      <c r="C3362" s="3" t="s">
        <v>5712</v>
      </c>
      <c r="D3362" s="3" t="s">
        <v>5713</v>
      </c>
      <c r="E3362" s="3" t="s">
        <v>1158</v>
      </c>
      <c r="F3362" s="3" t="s">
        <v>1159</v>
      </c>
      <c r="G3362" s="3" t="s">
        <v>235</v>
      </c>
      <c r="H3362" s="3" t="s">
        <v>32</v>
      </c>
      <c r="I3362" s="3" t="s">
        <v>236</v>
      </c>
      <c r="J3362" s="3" t="s">
        <v>48</v>
      </c>
      <c r="K3362" s="3" t="s">
        <v>237</v>
      </c>
      <c r="L3362" s="3" t="s">
        <v>83</v>
      </c>
      <c r="M3362" t="b">
        <v>0</v>
      </c>
      <c r="N3362" s="3" t="s">
        <v>139</v>
      </c>
      <c r="O3362" s="3" t="s">
        <v>1159</v>
      </c>
      <c r="P3362" s="3" t="s">
        <v>1159</v>
      </c>
      <c r="Q3362" s="3" t="s">
        <v>36</v>
      </c>
      <c r="R3362" s="3" t="s">
        <v>74</v>
      </c>
      <c r="S3362" s="3"/>
      <c r="T3362" s="2"/>
      <c r="U3362" s="3" t="s">
        <v>83</v>
      </c>
      <c r="V3362" s="3"/>
      <c r="W3362" s="3" t="s">
        <v>39</v>
      </c>
      <c r="X3362" s="3" t="s">
        <v>40</v>
      </c>
      <c r="Y3362" s="3"/>
      <c r="Z3362" s="3">
        <v>6258</v>
      </c>
      <c r="AA3362" s="3" t="s">
        <v>316</v>
      </c>
    </row>
    <row r="3363" spans="1:27" x14ac:dyDescent="0.2">
      <c r="A3363" s="5">
        <v>6313</v>
      </c>
      <c r="B3363">
        <v>45622</v>
      </c>
      <c r="C3363" s="3" t="s">
        <v>5714</v>
      </c>
      <c r="D3363" s="3" t="s">
        <v>5715</v>
      </c>
      <c r="E3363" s="3" t="s">
        <v>1158</v>
      </c>
      <c r="F3363" s="3" t="s">
        <v>1159</v>
      </c>
      <c r="G3363" s="3" t="s">
        <v>235</v>
      </c>
      <c r="H3363" s="3" t="s">
        <v>32</v>
      </c>
      <c r="I3363" s="3" t="s">
        <v>236</v>
      </c>
      <c r="J3363" s="3" t="s">
        <v>48</v>
      </c>
      <c r="K3363" s="3" t="s">
        <v>237</v>
      </c>
      <c r="L3363" s="3" t="s">
        <v>83</v>
      </c>
      <c r="M3363" t="b">
        <v>0</v>
      </c>
      <c r="N3363" s="3" t="s">
        <v>139</v>
      </c>
      <c r="O3363" s="3" t="s">
        <v>1159</v>
      </c>
      <c r="P3363" s="3" t="s">
        <v>1159</v>
      </c>
      <c r="Q3363" s="3" t="s">
        <v>36</v>
      </c>
      <c r="R3363" s="3" t="s">
        <v>74</v>
      </c>
      <c r="S3363" s="3"/>
      <c r="T3363" s="2">
        <v>6009</v>
      </c>
      <c r="U3363" s="3" t="s">
        <v>83</v>
      </c>
      <c r="V3363" s="3"/>
      <c r="W3363" s="3" t="s">
        <v>39</v>
      </c>
      <c r="X3363" s="3" t="s">
        <v>40</v>
      </c>
      <c r="Y3363" s="3"/>
      <c r="Z3363" s="3">
        <v>6379</v>
      </c>
      <c r="AA3363" s="3" t="s">
        <v>316</v>
      </c>
    </row>
    <row r="3364" spans="1:27" x14ac:dyDescent="0.2">
      <c r="A3364" s="5">
        <v>6314</v>
      </c>
      <c r="C3364" s="3" t="s">
        <v>5716</v>
      </c>
      <c r="D3364" s="3" t="s">
        <v>5717</v>
      </c>
      <c r="E3364" s="3" t="s">
        <v>2832</v>
      </c>
      <c r="F3364" s="3" t="s">
        <v>2834</v>
      </c>
      <c r="G3364" s="3" t="s">
        <v>836</v>
      </c>
      <c r="H3364" s="3" t="s">
        <v>32</v>
      </c>
      <c r="I3364" s="3" t="s">
        <v>836</v>
      </c>
      <c r="J3364" s="3" t="s">
        <v>81</v>
      </c>
      <c r="K3364" s="3" t="s">
        <v>275</v>
      </c>
      <c r="L3364" s="3" t="s">
        <v>83</v>
      </c>
      <c r="M3364" t="b">
        <v>0</v>
      </c>
      <c r="N3364" s="3" t="s">
        <v>35</v>
      </c>
      <c r="O3364" s="3" t="s">
        <v>2834</v>
      </c>
      <c r="P3364" s="3" t="s">
        <v>2834</v>
      </c>
      <c r="Q3364" s="3" t="s">
        <v>36</v>
      </c>
      <c r="R3364" s="3" t="s">
        <v>37</v>
      </c>
      <c r="S3364" s="3"/>
      <c r="T3364" s="2"/>
      <c r="U3364" s="3" t="s">
        <v>83</v>
      </c>
      <c r="V3364" s="3"/>
      <c r="W3364" s="3" t="s">
        <v>39</v>
      </c>
      <c r="X3364" s="3" t="s">
        <v>40</v>
      </c>
      <c r="Y3364" s="3"/>
      <c r="Z3364" s="3">
        <v>6299</v>
      </c>
      <c r="AA3364" s="3" t="s">
        <v>316</v>
      </c>
    </row>
    <row r="3365" spans="1:27" x14ac:dyDescent="0.2">
      <c r="A3365" s="5">
        <v>6315</v>
      </c>
      <c r="B3365">
        <v>46422</v>
      </c>
      <c r="C3365" s="3" t="s">
        <v>5718</v>
      </c>
      <c r="D3365" s="3" t="s">
        <v>5719</v>
      </c>
      <c r="E3365" s="3" t="s">
        <v>2832</v>
      </c>
      <c r="F3365" s="3" t="s">
        <v>2834</v>
      </c>
      <c r="G3365" s="3" t="s">
        <v>586</v>
      </c>
      <c r="H3365" s="3" t="s">
        <v>32</v>
      </c>
      <c r="I3365" s="3" t="s">
        <v>586</v>
      </c>
      <c r="J3365" s="3" t="s">
        <v>48</v>
      </c>
      <c r="K3365" s="3" t="s">
        <v>587</v>
      </c>
      <c r="L3365" s="3" t="s">
        <v>83</v>
      </c>
      <c r="M3365" t="b">
        <v>0</v>
      </c>
      <c r="N3365" s="3" t="s">
        <v>35</v>
      </c>
      <c r="O3365" s="3" t="s">
        <v>2834</v>
      </c>
      <c r="P3365" s="3" t="s">
        <v>2834</v>
      </c>
      <c r="Q3365" s="3" t="s">
        <v>36</v>
      </c>
      <c r="R3365" s="3" t="s">
        <v>37</v>
      </c>
      <c r="S3365" s="3"/>
      <c r="T3365" s="2">
        <v>6023</v>
      </c>
      <c r="U3365" s="3" t="s">
        <v>83</v>
      </c>
      <c r="V3365" s="3"/>
      <c r="W3365" s="3" t="s">
        <v>39</v>
      </c>
      <c r="X3365" s="3" t="s">
        <v>40</v>
      </c>
      <c r="Y3365" s="3"/>
      <c r="Z3365" s="3">
        <v>6265</v>
      </c>
      <c r="AA3365" s="3" t="s">
        <v>316</v>
      </c>
    </row>
    <row r="3366" spans="1:27" x14ac:dyDescent="0.2">
      <c r="A3366" s="5">
        <v>6316</v>
      </c>
      <c r="B3366">
        <v>45787</v>
      </c>
      <c r="C3366" s="3" t="s">
        <v>5720</v>
      </c>
      <c r="D3366" s="3" t="s">
        <v>5721</v>
      </c>
      <c r="E3366" s="3" t="s">
        <v>2832</v>
      </c>
      <c r="F3366" s="3" t="s">
        <v>2834</v>
      </c>
      <c r="G3366" s="3" t="s">
        <v>586</v>
      </c>
      <c r="H3366" s="3" t="s">
        <v>32</v>
      </c>
      <c r="I3366" s="3" t="s">
        <v>586</v>
      </c>
      <c r="J3366" s="3" t="s">
        <v>48</v>
      </c>
      <c r="K3366" s="3" t="s">
        <v>587</v>
      </c>
      <c r="L3366" s="3" t="s">
        <v>83</v>
      </c>
      <c r="M3366" t="b">
        <v>0</v>
      </c>
      <c r="N3366" s="3" t="s">
        <v>35</v>
      </c>
      <c r="O3366" s="3" t="s">
        <v>2834</v>
      </c>
      <c r="P3366" s="3" t="s">
        <v>2834</v>
      </c>
      <c r="Q3366" s="3" t="s">
        <v>36</v>
      </c>
      <c r="R3366" s="3" t="s">
        <v>37</v>
      </c>
      <c r="S3366" s="3"/>
      <c r="T3366" s="2"/>
      <c r="U3366" s="3" t="s">
        <v>83</v>
      </c>
      <c r="V3366" s="3"/>
      <c r="W3366" s="3" t="s">
        <v>39</v>
      </c>
      <c r="X3366" s="3" t="s">
        <v>40</v>
      </c>
      <c r="Y3366" s="3"/>
      <c r="Z3366" s="3">
        <v>6285</v>
      </c>
      <c r="AA3366" s="3" t="s">
        <v>316</v>
      </c>
    </row>
    <row r="3367" spans="1:27" x14ac:dyDescent="0.2">
      <c r="A3367" s="5">
        <v>6317</v>
      </c>
      <c r="B3367">
        <v>46267</v>
      </c>
      <c r="C3367" s="3" t="s">
        <v>5722</v>
      </c>
      <c r="D3367" s="3" t="s">
        <v>5723</v>
      </c>
      <c r="E3367" s="3" t="s">
        <v>147</v>
      </c>
      <c r="F3367" s="3" t="s">
        <v>148</v>
      </c>
      <c r="G3367" s="3" t="s">
        <v>586</v>
      </c>
      <c r="H3367" s="3" t="s">
        <v>32</v>
      </c>
      <c r="I3367" s="3" t="s">
        <v>586</v>
      </c>
      <c r="J3367" s="3" t="s">
        <v>48</v>
      </c>
      <c r="K3367" s="3" t="s">
        <v>587</v>
      </c>
      <c r="L3367" s="3" t="s">
        <v>83</v>
      </c>
      <c r="M3367" t="b">
        <v>0</v>
      </c>
      <c r="N3367" s="3" t="s">
        <v>139</v>
      </c>
      <c r="O3367" s="3" t="s">
        <v>148</v>
      </c>
      <c r="P3367" s="3" t="s">
        <v>148</v>
      </c>
      <c r="Q3367" s="3" t="s">
        <v>116</v>
      </c>
      <c r="R3367" s="3" t="s">
        <v>149</v>
      </c>
      <c r="S3367" s="3"/>
      <c r="T3367" s="2">
        <v>6023</v>
      </c>
      <c r="U3367" s="3" t="s">
        <v>83</v>
      </c>
      <c r="V3367" s="3"/>
      <c r="W3367" s="3" t="s">
        <v>39</v>
      </c>
      <c r="X3367" s="3" t="s">
        <v>40</v>
      </c>
      <c r="Y3367" s="3"/>
      <c r="Z3367" s="3">
        <v>6202</v>
      </c>
      <c r="AA3367" s="3" t="s">
        <v>316</v>
      </c>
    </row>
    <row r="3368" spans="1:27" x14ac:dyDescent="0.2">
      <c r="A3368" s="5">
        <v>6318</v>
      </c>
      <c r="B3368">
        <v>45423</v>
      </c>
      <c r="C3368" s="3" t="s">
        <v>5724</v>
      </c>
      <c r="D3368" s="3" t="s">
        <v>5725</v>
      </c>
      <c r="E3368" s="3" t="s">
        <v>147</v>
      </c>
      <c r="F3368" s="3" t="s">
        <v>148</v>
      </c>
      <c r="G3368" s="3" t="s">
        <v>586</v>
      </c>
      <c r="H3368" s="3" t="s">
        <v>32</v>
      </c>
      <c r="I3368" s="3" t="s">
        <v>586</v>
      </c>
      <c r="J3368" s="3" t="s">
        <v>48</v>
      </c>
      <c r="K3368" s="3" t="s">
        <v>587</v>
      </c>
      <c r="L3368" s="3" t="s">
        <v>83</v>
      </c>
      <c r="M3368" t="b">
        <v>0</v>
      </c>
      <c r="N3368" s="3" t="s">
        <v>139</v>
      </c>
      <c r="O3368" s="3" t="s">
        <v>148</v>
      </c>
      <c r="P3368" s="3" t="s">
        <v>148</v>
      </c>
      <c r="Q3368" s="3" t="s">
        <v>116</v>
      </c>
      <c r="R3368" s="3" t="s">
        <v>149</v>
      </c>
      <c r="S3368" s="3"/>
      <c r="T3368" s="2"/>
      <c r="U3368" s="3" t="s">
        <v>83</v>
      </c>
      <c r="V3368" s="3"/>
      <c r="W3368" s="3" t="s">
        <v>39</v>
      </c>
      <c r="X3368" s="3" t="s">
        <v>40</v>
      </c>
      <c r="Y3368" s="3"/>
      <c r="Z3368" s="3">
        <v>6263</v>
      </c>
      <c r="AA3368" s="3" t="s">
        <v>5278</v>
      </c>
    </row>
    <row r="3369" spans="1:27" x14ac:dyDescent="0.2">
      <c r="A3369" s="5">
        <v>6319</v>
      </c>
      <c r="B3369">
        <v>45865</v>
      </c>
      <c r="C3369" s="3" t="s">
        <v>5726</v>
      </c>
      <c r="D3369" s="3" t="s">
        <v>5727</v>
      </c>
      <c r="E3369" s="3" t="s">
        <v>29</v>
      </c>
      <c r="F3369" s="3" t="s">
        <v>5628</v>
      </c>
      <c r="G3369" s="3" t="s">
        <v>47</v>
      </c>
      <c r="H3369" s="3" t="s">
        <v>32</v>
      </c>
      <c r="I3369" s="3" t="s">
        <v>47</v>
      </c>
      <c r="J3369" s="3" t="s">
        <v>48</v>
      </c>
      <c r="K3369" s="3" t="s">
        <v>49</v>
      </c>
      <c r="L3369" s="3" t="s">
        <v>50</v>
      </c>
      <c r="M3369" t="b">
        <v>0</v>
      </c>
      <c r="N3369" s="3" t="s">
        <v>35</v>
      </c>
      <c r="O3369" s="3" t="s">
        <v>5628</v>
      </c>
      <c r="P3369" s="3" t="s">
        <v>5629</v>
      </c>
      <c r="Q3369" s="3" t="s">
        <v>36</v>
      </c>
      <c r="R3369" s="3" t="s">
        <v>54</v>
      </c>
      <c r="S3369" s="3"/>
      <c r="T3369" s="2">
        <v>2000</v>
      </c>
      <c r="U3369" s="3" t="s">
        <v>50</v>
      </c>
      <c r="V3369" s="3"/>
      <c r="W3369" s="3" t="s">
        <v>39</v>
      </c>
      <c r="X3369" s="3" t="s">
        <v>40</v>
      </c>
      <c r="Y3369" s="3"/>
      <c r="Z3369" s="3">
        <v>6095</v>
      </c>
      <c r="AA3369" s="3" t="s">
        <v>316</v>
      </c>
    </row>
    <row r="3370" spans="1:27" x14ac:dyDescent="0.2">
      <c r="A3370" s="5">
        <v>6320</v>
      </c>
      <c r="B3370">
        <v>45701</v>
      </c>
      <c r="C3370" s="3" t="s">
        <v>5728</v>
      </c>
      <c r="D3370" s="3" t="s">
        <v>5729</v>
      </c>
      <c r="E3370" s="3" t="s">
        <v>119</v>
      </c>
      <c r="F3370" s="3" t="s">
        <v>120</v>
      </c>
      <c r="G3370" s="3" t="s">
        <v>201</v>
      </c>
      <c r="H3370" s="3" t="s">
        <v>32</v>
      </c>
      <c r="I3370" s="3" t="s">
        <v>201</v>
      </c>
      <c r="J3370" s="3" t="s">
        <v>48</v>
      </c>
      <c r="K3370" s="3" t="s">
        <v>202</v>
      </c>
      <c r="L3370" s="3" t="s">
        <v>50</v>
      </c>
      <c r="M3370" t="b">
        <v>0</v>
      </c>
      <c r="N3370" s="3" t="s">
        <v>73</v>
      </c>
      <c r="O3370" s="3" t="s">
        <v>120</v>
      </c>
      <c r="P3370" s="3" t="s">
        <v>120</v>
      </c>
      <c r="Q3370" s="3" t="s">
        <v>36</v>
      </c>
      <c r="R3370" s="3" t="s">
        <v>74</v>
      </c>
      <c r="S3370" s="3"/>
      <c r="T3370" s="2">
        <v>2016</v>
      </c>
      <c r="U3370" s="3" t="s">
        <v>50</v>
      </c>
      <c r="V3370" s="3"/>
      <c r="W3370" s="3" t="s">
        <v>39</v>
      </c>
      <c r="X3370" s="3" t="s">
        <v>40</v>
      </c>
      <c r="Y3370" s="3"/>
      <c r="Z3370" s="3">
        <v>6054</v>
      </c>
      <c r="AA3370" s="3" t="s">
        <v>316</v>
      </c>
    </row>
    <row r="3371" spans="1:27" x14ac:dyDescent="0.2">
      <c r="A3371" s="5">
        <v>6321</v>
      </c>
      <c r="B3371">
        <v>45962</v>
      </c>
      <c r="C3371" s="3" t="s">
        <v>5730</v>
      </c>
      <c r="D3371" s="3" t="s">
        <v>5731</v>
      </c>
      <c r="E3371" s="3" t="s">
        <v>2832</v>
      </c>
      <c r="F3371" s="3" t="s">
        <v>3529</v>
      </c>
      <c r="G3371" s="3" t="s">
        <v>47</v>
      </c>
      <c r="H3371" s="3" t="s">
        <v>32</v>
      </c>
      <c r="I3371" s="3" t="s">
        <v>47</v>
      </c>
      <c r="J3371" s="3" t="s">
        <v>48</v>
      </c>
      <c r="K3371" s="3" t="s">
        <v>49</v>
      </c>
      <c r="L3371" s="3" t="s">
        <v>50</v>
      </c>
      <c r="M3371" t="b">
        <v>0</v>
      </c>
      <c r="N3371" s="3" t="s">
        <v>35</v>
      </c>
      <c r="O3371" s="3" t="s">
        <v>3529</v>
      </c>
      <c r="P3371" s="3" t="s">
        <v>2834</v>
      </c>
      <c r="Q3371" s="3" t="s">
        <v>36</v>
      </c>
      <c r="R3371" s="3" t="s">
        <v>37</v>
      </c>
      <c r="S3371" s="3"/>
      <c r="T3371" s="2">
        <v>2000</v>
      </c>
      <c r="U3371" s="3" t="s">
        <v>50</v>
      </c>
      <c r="V3371" s="3"/>
      <c r="W3371" s="3" t="s">
        <v>39</v>
      </c>
      <c r="X3371" s="3" t="s">
        <v>40</v>
      </c>
      <c r="Y3371" s="3"/>
      <c r="Z3371" s="3">
        <v>6104</v>
      </c>
      <c r="AA3371" s="3" t="s">
        <v>316</v>
      </c>
    </row>
    <row r="3372" spans="1:27" x14ac:dyDescent="0.2">
      <c r="A3372" s="5">
        <v>6322</v>
      </c>
      <c r="B3372">
        <v>46047</v>
      </c>
      <c r="C3372" s="3" t="s">
        <v>5732</v>
      </c>
      <c r="D3372" s="3" t="s">
        <v>5733</v>
      </c>
      <c r="E3372" s="3" t="s">
        <v>346</v>
      </c>
      <c r="F3372" s="3" t="s">
        <v>5481</v>
      </c>
      <c r="G3372" s="3" t="s">
        <v>31</v>
      </c>
      <c r="H3372" s="3" t="s">
        <v>32</v>
      </c>
      <c r="I3372" s="3" t="s">
        <v>33</v>
      </c>
      <c r="J3372" s="3" t="s">
        <v>31</v>
      </c>
      <c r="K3372" s="3" t="s">
        <v>34</v>
      </c>
      <c r="L3372" s="3" t="s">
        <v>31</v>
      </c>
      <c r="M3372" t="b">
        <v>0</v>
      </c>
      <c r="N3372" s="3" t="s">
        <v>84</v>
      </c>
      <c r="O3372" s="3" t="s">
        <v>5481</v>
      </c>
      <c r="P3372" s="3" t="s">
        <v>5481</v>
      </c>
      <c r="Q3372" s="3" t="s">
        <v>116</v>
      </c>
      <c r="R3372" s="3" t="s">
        <v>5482</v>
      </c>
      <c r="S3372" s="3"/>
      <c r="T3372" s="2">
        <v>6127</v>
      </c>
      <c r="U3372" s="3" t="s">
        <v>31</v>
      </c>
      <c r="V3372" s="3"/>
      <c r="W3372" s="3" t="s">
        <v>39</v>
      </c>
      <c r="X3372" s="3" t="s">
        <v>40</v>
      </c>
      <c r="Y3372" s="3"/>
      <c r="Z3372" s="3">
        <v>5772</v>
      </c>
      <c r="AA3372" s="3" t="s">
        <v>316</v>
      </c>
    </row>
    <row r="3373" spans="1:27" x14ac:dyDescent="0.2">
      <c r="A3373" s="5">
        <v>6323</v>
      </c>
      <c r="C3373" s="3" t="s">
        <v>5734</v>
      </c>
      <c r="D3373" s="3" t="s">
        <v>5735</v>
      </c>
      <c r="E3373" s="3" t="s">
        <v>71</v>
      </c>
      <c r="F3373" s="3" t="s">
        <v>72</v>
      </c>
      <c r="G3373" s="3" t="s">
        <v>47</v>
      </c>
      <c r="H3373" s="3" t="s">
        <v>32</v>
      </c>
      <c r="I3373" s="3" t="s">
        <v>47</v>
      </c>
      <c r="J3373" s="3" t="s">
        <v>48</v>
      </c>
      <c r="K3373" s="3" t="s">
        <v>49</v>
      </c>
      <c r="L3373" s="3" t="s">
        <v>50</v>
      </c>
      <c r="M3373" t="b">
        <v>0</v>
      </c>
      <c r="N3373" s="3" t="s">
        <v>73</v>
      </c>
      <c r="O3373" s="3" t="s">
        <v>72</v>
      </c>
      <c r="P3373" s="3" t="s">
        <v>72</v>
      </c>
      <c r="Q3373" s="3" t="s">
        <v>36</v>
      </c>
      <c r="R3373" s="3" t="s">
        <v>74</v>
      </c>
      <c r="S3373" s="3"/>
      <c r="T3373" s="2"/>
      <c r="U3373" s="3" t="s">
        <v>50</v>
      </c>
      <c r="V3373" s="3"/>
      <c r="W3373" s="3" t="s">
        <v>39</v>
      </c>
      <c r="X3373" s="3" t="s">
        <v>40</v>
      </c>
      <c r="Y3373" s="3"/>
      <c r="Z3373" s="3">
        <v>4814</v>
      </c>
      <c r="AA3373" s="3" t="s">
        <v>316</v>
      </c>
    </row>
    <row r="3374" spans="1:27" x14ac:dyDescent="0.2">
      <c r="A3374" s="5">
        <v>6324</v>
      </c>
      <c r="C3374" s="3" t="s">
        <v>5736</v>
      </c>
      <c r="D3374" s="3" t="s">
        <v>5737</v>
      </c>
      <c r="E3374" s="3" t="s">
        <v>71</v>
      </c>
      <c r="F3374" s="3" t="s">
        <v>72</v>
      </c>
      <c r="G3374" s="3" t="s">
        <v>47</v>
      </c>
      <c r="H3374" s="3" t="s">
        <v>32</v>
      </c>
      <c r="I3374" s="3" t="s">
        <v>47</v>
      </c>
      <c r="J3374" s="3" t="s">
        <v>48</v>
      </c>
      <c r="K3374" s="3" t="s">
        <v>49</v>
      </c>
      <c r="L3374" s="3" t="s">
        <v>50</v>
      </c>
      <c r="M3374" t="b">
        <v>0</v>
      </c>
      <c r="N3374" s="3" t="s">
        <v>73</v>
      </c>
      <c r="O3374" s="3" t="s">
        <v>72</v>
      </c>
      <c r="P3374" s="3" t="s">
        <v>72</v>
      </c>
      <c r="Q3374" s="3" t="s">
        <v>36</v>
      </c>
      <c r="R3374" s="3" t="s">
        <v>74</v>
      </c>
      <c r="S3374" s="3" t="s">
        <v>75</v>
      </c>
      <c r="T3374" s="2"/>
      <c r="U3374" s="3" t="s">
        <v>50</v>
      </c>
      <c r="V3374" s="3"/>
      <c r="W3374" s="3" t="s">
        <v>39</v>
      </c>
      <c r="X3374" s="3" t="s">
        <v>40</v>
      </c>
      <c r="Y3374" s="3"/>
      <c r="Z3374" s="3">
        <v>6050</v>
      </c>
      <c r="AA3374" s="3" t="s">
        <v>316</v>
      </c>
    </row>
    <row r="3375" spans="1:27" x14ac:dyDescent="0.2">
      <c r="A3375" s="5">
        <v>6325</v>
      </c>
      <c r="B3375">
        <v>45695</v>
      </c>
      <c r="C3375" s="3" t="s">
        <v>5738</v>
      </c>
      <c r="D3375" s="3" t="s">
        <v>5739</v>
      </c>
      <c r="E3375" s="3" t="s">
        <v>119</v>
      </c>
      <c r="F3375" s="3" t="s">
        <v>120</v>
      </c>
      <c r="G3375" s="3" t="s">
        <v>47</v>
      </c>
      <c r="H3375" s="3" t="s">
        <v>32</v>
      </c>
      <c r="I3375" s="3" t="s">
        <v>47</v>
      </c>
      <c r="J3375" s="3" t="s">
        <v>48</v>
      </c>
      <c r="K3375" s="3" t="s">
        <v>49</v>
      </c>
      <c r="L3375" s="3" t="s">
        <v>50</v>
      </c>
      <c r="M3375" t="b">
        <v>0</v>
      </c>
      <c r="N3375" s="3" t="s">
        <v>73</v>
      </c>
      <c r="O3375" s="3" t="s">
        <v>120</v>
      </c>
      <c r="P3375" s="3" t="s">
        <v>120</v>
      </c>
      <c r="Q3375" s="3" t="s">
        <v>36</v>
      </c>
      <c r="R3375" s="3" t="s">
        <v>74</v>
      </c>
      <c r="S3375" s="3" t="s">
        <v>75</v>
      </c>
      <c r="T3375" s="2">
        <v>2000</v>
      </c>
      <c r="U3375" s="3" t="s">
        <v>50</v>
      </c>
      <c r="V3375" s="3"/>
      <c r="W3375" s="3" t="s">
        <v>39</v>
      </c>
      <c r="X3375" s="3" t="s">
        <v>40</v>
      </c>
      <c r="Y3375" s="3"/>
      <c r="Z3375" s="3">
        <v>6057</v>
      </c>
      <c r="AA3375" s="3" t="s">
        <v>316</v>
      </c>
    </row>
    <row r="3376" spans="1:27" x14ac:dyDescent="0.2">
      <c r="A3376" s="5">
        <v>6326</v>
      </c>
      <c r="C3376" s="3"/>
      <c r="D3376" s="3" t="s">
        <v>5740</v>
      </c>
      <c r="E3376" s="3" t="s">
        <v>66</v>
      </c>
      <c r="F3376" s="3" t="s">
        <v>67</v>
      </c>
      <c r="G3376" s="3" t="s">
        <v>47</v>
      </c>
      <c r="H3376" s="3" t="s">
        <v>32</v>
      </c>
      <c r="I3376" s="3" t="s">
        <v>47</v>
      </c>
      <c r="J3376" s="3" t="s">
        <v>48</v>
      </c>
      <c r="K3376" s="3" t="s">
        <v>49</v>
      </c>
      <c r="L3376" s="3" t="s">
        <v>50</v>
      </c>
      <c r="M3376" t="b">
        <v>1</v>
      </c>
      <c r="N3376" s="3" t="s">
        <v>35</v>
      </c>
      <c r="O3376" s="3" t="s">
        <v>67</v>
      </c>
      <c r="P3376" s="3" t="s">
        <v>67</v>
      </c>
      <c r="Q3376" s="3" t="s">
        <v>68</v>
      </c>
      <c r="R3376" s="3" t="s">
        <v>69</v>
      </c>
      <c r="S3376" s="3" t="s">
        <v>75</v>
      </c>
      <c r="T3376" s="2"/>
      <c r="U3376" s="3" t="s">
        <v>50</v>
      </c>
      <c r="V3376" s="3"/>
      <c r="W3376" s="3" t="s">
        <v>39</v>
      </c>
      <c r="X3376" s="3" t="s">
        <v>40</v>
      </c>
      <c r="Y3376" s="3"/>
      <c r="Z3376" s="3">
        <v>6049</v>
      </c>
      <c r="AA3376" s="3" t="s">
        <v>316</v>
      </c>
    </row>
    <row r="3377" spans="1:27" x14ac:dyDescent="0.2">
      <c r="A3377" s="5">
        <v>6327</v>
      </c>
      <c r="C3377" s="3" t="s">
        <v>5741</v>
      </c>
      <c r="D3377" s="3" t="s">
        <v>5742</v>
      </c>
      <c r="E3377" s="3" t="s">
        <v>1158</v>
      </c>
      <c r="F3377" s="3" t="s">
        <v>1159</v>
      </c>
      <c r="G3377" s="3" t="s">
        <v>158</v>
      </c>
      <c r="H3377" s="3" t="s">
        <v>32</v>
      </c>
      <c r="I3377" s="3" t="s">
        <v>158</v>
      </c>
      <c r="J3377" s="3" t="s">
        <v>48</v>
      </c>
      <c r="K3377" s="3" t="s">
        <v>159</v>
      </c>
      <c r="L3377" s="3" t="s">
        <v>83</v>
      </c>
      <c r="M3377" t="b">
        <v>0</v>
      </c>
      <c r="N3377" s="3" t="s">
        <v>139</v>
      </c>
      <c r="O3377" s="3" t="s">
        <v>1159</v>
      </c>
      <c r="P3377" s="3" t="s">
        <v>1159</v>
      </c>
      <c r="Q3377" s="3" t="s">
        <v>36</v>
      </c>
      <c r="R3377" s="3" t="s">
        <v>74</v>
      </c>
      <c r="S3377" s="3"/>
      <c r="T3377" s="2"/>
      <c r="U3377" s="3" t="s">
        <v>83</v>
      </c>
      <c r="V3377" s="3"/>
      <c r="W3377" s="3" t="s">
        <v>39</v>
      </c>
      <c r="X3377" s="3" t="s">
        <v>40</v>
      </c>
      <c r="Y3377" s="3"/>
      <c r="Z3377" s="3">
        <v>6084</v>
      </c>
      <c r="AA3377" s="3" t="s">
        <v>316</v>
      </c>
    </row>
    <row r="3378" spans="1:27" x14ac:dyDescent="0.2">
      <c r="A3378" s="5">
        <v>6328</v>
      </c>
      <c r="C3378" s="3" t="s">
        <v>5743</v>
      </c>
      <c r="D3378" s="3" t="s">
        <v>5744</v>
      </c>
      <c r="E3378" s="3" t="s">
        <v>1158</v>
      </c>
      <c r="F3378" s="3" t="s">
        <v>1159</v>
      </c>
      <c r="G3378" s="3" t="s">
        <v>158</v>
      </c>
      <c r="H3378" s="3" t="s">
        <v>32</v>
      </c>
      <c r="I3378" s="3" t="s">
        <v>158</v>
      </c>
      <c r="J3378" s="3" t="s">
        <v>48</v>
      </c>
      <c r="K3378" s="3" t="s">
        <v>159</v>
      </c>
      <c r="L3378" s="3" t="s">
        <v>83</v>
      </c>
      <c r="M3378" t="b">
        <v>0</v>
      </c>
      <c r="N3378" s="3" t="s">
        <v>139</v>
      </c>
      <c r="O3378" s="3" t="s">
        <v>1159</v>
      </c>
      <c r="P3378" s="3" t="s">
        <v>1159</v>
      </c>
      <c r="Q3378" s="3" t="s">
        <v>36</v>
      </c>
      <c r="R3378" s="3" t="s">
        <v>74</v>
      </c>
      <c r="S3378" s="3"/>
      <c r="T3378" s="2"/>
      <c r="U3378" s="3" t="s">
        <v>83</v>
      </c>
      <c r="V3378" s="3"/>
      <c r="W3378" s="3" t="s">
        <v>39</v>
      </c>
      <c r="X3378" s="3" t="s">
        <v>40</v>
      </c>
      <c r="Y3378" s="3"/>
      <c r="Z3378" s="3">
        <v>6203</v>
      </c>
      <c r="AA3378" s="3" t="s">
        <v>316</v>
      </c>
    </row>
    <row r="3379" spans="1:27" x14ac:dyDescent="0.2">
      <c r="A3379" s="5">
        <v>6329</v>
      </c>
      <c r="C3379" s="3" t="s">
        <v>5745</v>
      </c>
      <c r="D3379" s="3" t="s">
        <v>5746</v>
      </c>
      <c r="E3379" s="3" t="s">
        <v>119</v>
      </c>
      <c r="F3379" s="3" t="s">
        <v>120</v>
      </c>
      <c r="G3379" s="3" t="s">
        <v>158</v>
      </c>
      <c r="H3379" s="3" t="s">
        <v>32</v>
      </c>
      <c r="I3379" s="3" t="s">
        <v>158</v>
      </c>
      <c r="J3379" s="3" t="s">
        <v>48</v>
      </c>
      <c r="K3379" s="3" t="s">
        <v>159</v>
      </c>
      <c r="L3379" s="3" t="s">
        <v>83</v>
      </c>
      <c r="M3379" t="b">
        <v>0</v>
      </c>
      <c r="N3379" s="3" t="s">
        <v>73</v>
      </c>
      <c r="O3379" s="3" t="s">
        <v>120</v>
      </c>
      <c r="P3379" s="3" t="s">
        <v>120</v>
      </c>
      <c r="Q3379" s="3" t="s">
        <v>36</v>
      </c>
      <c r="R3379" s="3" t="s">
        <v>74</v>
      </c>
      <c r="S3379" s="3"/>
      <c r="T3379" s="2"/>
      <c r="U3379" s="3" t="s">
        <v>83</v>
      </c>
      <c r="V3379" s="3"/>
      <c r="W3379" s="3" t="s">
        <v>39</v>
      </c>
      <c r="X3379" s="3" t="s">
        <v>40</v>
      </c>
      <c r="Y3379" s="3"/>
      <c r="Z3379" s="3">
        <v>6213</v>
      </c>
      <c r="AA3379" s="3" t="s">
        <v>316</v>
      </c>
    </row>
    <row r="3380" spans="1:27" x14ac:dyDescent="0.2">
      <c r="A3380" s="5">
        <v>6330</v>
      </c>
      <c r="B3380">
        <v>45660</v>
      </c>
      <c r="C3380" s="3" t="s">
        <v>5747</v>
      </c>
      <c r="D3380" s="3" t="s">
        <v>5748</v>
      </c>
      <c r="E3380" s="3" t="s">
        <v>91</v>
      </c>
      <c r="F3380" s="3" t="s">
        <v>92</v>
      </c>
      <c r="G3380" s="3" t="s">
        <v>93</v>
      </c>
      <c r="H3380" s="3" t="s">
        <v>32</v>
      </c>
      <c r="I3380" s="3" t="s">
        <v>93</v>
      </c>
      <c r="J3380" s="3" t="s">
        <v>48</v>
      </c>
      <c r="K3380" s="3" t="s">
        <v>94</v>
      </c>
      <c r="L3380" s="3" t="s">
        <v>95</v>
      </c>
      <c r="M3380" t="b">
        <v>0</v>
      </c>
      <c r="N3380" s="3" t="s">
        <v>84</v>
      </c>
      <c r="O3380" s="3" t="s">
        <v>92</v>
      </c>
      <c r="P3380" s="3" t="s">
        <v>92</v>
      </c>
      <c r="Q3380" s="3" t="s">
        <v>36</v>
      </c>
      <c r="R3380" s="3" t="s">
        <v>74</v>
      </c>
      <c r="S3380" s="3"/>
      <c r="T3380" s="2">
        <v>4000</v>
      </c>
      <c r="U3380" s="3" t="s">
        <v>95</v>
      </c>
      <c r="V3380" s="3"/>
      <c r="W3380" s="3" t="s">
        <v>39</v>
      </c>
      <c r="X3380" s="3" t="s">
        <v>40</v>
      </c>
      <c r="Y3380" s="3"/>
      <c r="Z3380" s="3">
        <v>6118</v>
      </c>
      <c r="AA3380" s="3" t="s">
        <v>316</v>
      </c>
    </row>
    <row r="3381" spans="1:27" x14ac:dyDescent="0.2">
      <c r="A3381" s="5">
        <v>6331</v>
      </c>
      <c r="B3381">
        <v>45729</v>
      </c>
      <c r="C3381" s="3" t="s">
        <v>5749</v>
      </c>
      <c r="D3381" s="3" t="s">
        <v>5750</v>
      </c>
      <c r="E3381" s="3" t="s">
        <v>78</v>
      </c>
      <c r="F3381" s="3" t="s">
        <v>2943</v>
      </c>
      <c r="G3381" s="3" t="s">
        <v>93</v>
      </c>
      <c r="H3381" s="3" t="s">
        <v>32</v>
      </c>
      <c r="I3381" s="3" t="s">
        <v>93</v>
      </c>
      <c r="J3381" s="3" t="s">
        <v>48</v>
      </c>
      <c r="K3381" s="3" t="s">
        <v>94</v>
      </c>
      <c r="L3381" s="3" t="s">
        <v>95</v>
      </c>
      <c r="M3381" t="b">
        <v>0</v>
      </c>
      <c r="N3381" s="3" t="s">
        <v>84</v>
      </c>
      <c r="O3381" s="3" t="s">
        <v>2943</v>
      </c>
      <c r="P3381" s="3" t="s">
        <v>2943</v>
      </c>
      <c r="Q3381" s="3" t="s">
        <v>116</v>
      </c>
      <c r="R3381" s="3" t="s">
        <v>116</v>
      </c>
      <c r="S3381" s="3"/>
      <c r="T3381" s="2">
        <v>2072</v>
      </c>
      <c r="U3381" s="3" t="s">
        <v>95</v>
      </c>
      <c r="V3381" s="3"/>
      <c r="W3381" s="3" t="s">
        <v>39</v>
      </c>
      <c r="X3381" s="3" t="s">
        <v>40</v>
      </c>
      <c r="Y3381" s="3"/>
      <c r="Z3381" s="3">
        <v>6252</v>
      </c>
      <c r="AA3381" s="3" t="s">
        <v>316</v>
      </c>
    </row>
    <row r="3382" spans="1:27" x14ac:dyDescent="0.2">
      <c r="A3382" s="5">
        <v>6332</v>
      </c>
      <c r="B3382">
        <v>46018</v>
      </c>
      <c r="C3382" s="3" t="s">
        <v>5751</v>
      </c>
      <c r="D3382" s="3" t="s">
        <v>5752</v>
      </c>
      <c r="E3382" s="3" t="s">
        <v>91</v>
      </c>
      <c r="F3382" s="3" t="s">
        <v>92</v>
      </c>
      <c r="G3382" s="3" t="s">
        <v>93</v>
      </c>
      <c r="H3382" s="3" t="s">
        <v>32</v>
      </c>
      <c r="I3382" s="3" t="s">
        <v>93</v>
      </c>
      <c r="J3382" s="3" t="s">
        <v>48</v>
      </c>
      <c r="K3382" s="3" t="s">
        <v>94</v>
      </c>
      <c r="L3382" s="3" t="s">
        <v>95</v>
      </c>
      <c r="M3382" t="b">
        <v>0</v>
      </c>
      <c r="N3382" s="3" t="s">
        <v>84</v>
      </c>
      <c r="O3382" s="3" t="s">
        <v>92</v>
      </c>
      <c r="P3382" s="3" t="s">
        <v>92</v>
      </c>
      <c r="Q3382" s="3" t="s">
        <v>36</v>
      </c>
      <c r="R3382" s="3" t="s">
        <v>74</v>
      </c>
      <c r="S3382" s="3"/>
      <c r="T3382" s="2"/>
      <c r="U3382" s="3" t="s">
        <v>95</v>
      </c>
      <c r="V3382" s="3"/>
      <c r="W3382" s="3" t="s">
        <v>39</v>
      </c>
      <c r="X3382" s="3" t="s">
        <v>40</v>
      </c>
      <c r="Y3382" s="3"/>
      <c r="Z3382" s="3">
        <v>5989</v>
      </c>
      <c r="AA3382" s="3" t="s">
        <v>5753</v>
      </c>
    </row>
    <row r="3383" spans="1:27" x14ac:dyDescent="0.2">
      <c r="A3383" s="5">
        <v>6333</v>
      </c>
      <c r="B3383">
        <v>45728</v>
      </c>
      <c r="C3383" s="3" t="s">
        <v>5754</v>
      </c>
      <c r="D3383" s="3" t="s">
        <v>5755</v>
      </c>
      <c r="E3383" s="3" t="s">
        <v>91</v>
      </c>
      <c r="F3383" s="3" t="s">
        <v>92</v>
      </c>
      <c r="G3383" s="3" t="s">
        <v>93</v>
      </c>
      <c r="H3383" s="3" t="s">
        <v>32</v>
      </c>
      <c r="I3383" s="3" t="s">
        <v>93</v>
      </c>
      <c r="J3383" s="3" t="s">
        <v>48</v>
      </c>
      <c r="K3383" s="3" t="s">
        <v>94</v>
      </c>
      <c r="L3383" s="3" t="s">
        <v>95</v>
      </c>
      <c r="M3383" t="b">
        <v>0</v>
      </c>
      <c r="N3383" s="3" t="s">
        <v>84</v>
      </c>
      <c r="O3383" s="3" t="s">
        <v>92</v>
      </c>
      <c r="P3383" s="3" t="s">
        <v>92</v>
      </c>
      <c r="Q3383" s="3" t="s">
        <v>36</v>
      </c>
      <c r="R3383" s="3" t="s">
        <v>74</v>
      </c>
      <c r="S3383" s="3"/>
      <c r="T3383" s="2">
        <v>4000</v>
      </c>
      <c r="U3383" s="3" t="s">
        <v>95</v>
      </c>
      <c r="V3383" s="3"/>
      <c r="W3383" s="3" t="s">
        <v>39</v>
      </c>
      <c r="X3383" s="3" t="s">
        <v>40</v>
      </c>
      <c r="Y3383" s="3"/>
      <c r="Z3383" s="3">
        <v>6129</v>
      </c>
      <c r="AA3383" s="3" t="s">
        <v>316</v>
      </c>
    </row>
    <row r="3384" spans="1:27" x14ac:dyDescent="0.2">
      <c r="A3384" s="5">
        <v>6334</v>
      </c>
      <c r="C3384" s="3" t="s">
        <v>5756</v>
      </c>
      <c r="D3384" s="3" t="s">
        <v>5757</v>
      </c>
      <c r="E3384" s="3" t="s">
        <v>78</v>
      </c>
      <c r="F3384" s="3" t="s">
        <v>2943</v>
      </c>
      <c r="G3384" s="3" t="s">
        <v>93</v>
      </c>
      <c r="H3384" s="3" t="s">
        <v>32</v>
      </c>
      <c r="I3384" s="3" t="s">
        <v>93</v>
      </c>
      <c r="J3384" s="3" t="s">
        <v>48</v>
      </c>
      <c r="K3384" s="3" t="s">
        <v>94</v>
      </c>
      <c r="L3384" s="3" t="s">
        <v>95</v>
      </c>
      <c r="M3384" t="b">
        <v>0</v>
      </c>
      <c r="N3384" s="3" t="s">
        <v>84</v>
      </c>
      <c r="O3384" s="3" t="s">
        <v>2943</v>
      </c>
      <c r="P3384" s="3" t="s">
        <v>2943</v>
      </c>
      <c r="Q3384" s="3" t="s">
        <v>116</v>
      </c>
      <c r="R3384" s="3" t="s">
        <v>116</v>
      </c>
      <c r="S3384" s="3"/>
      <c r="T3384" s="2">
        <v>2072</v>
      </c>
      <c r="U3384" s="3" t="s">
        <v>95</v>
      </c>
      <c r="V3384" s="3"/>
      <c r="W3384" s="3" t="s">
        <v>39</v>
      </c>
      <c r="X3384" s="3" t="s">
        <v>40</v>
      </c>
      <c r="Y3384" s="3"/>
      <c r="Z3384" s="3">
        <v>6324</v>
      </c>
      <c r="AA3384" s="3" t="s">
        <v>316</v>
      </c>
    </row>
    <row r="3385" spans="1:27" x14ac:dyDescent="0.2">
      <c r="A3385" s="5">
        <v>6335</v>
      </c>
      <c r="B3385">
        <v>50022</v>
      </c>
      <c r="C3385" s="3" t="s">
        <v>5758</v>
      </c>
      <c r="D3385" s="3" t="s">
        <v>5759</v>
      </c>
      <c r="E3385" s="3" t="s">
        <v>119</v>
      </c>
      <c r="F3385" s="3" t="s">
        <v>120</v>
      </c>
      <c r="G3385" s="3" t="s">
        <v>93</v>
      </c>
      <c r="H3385" s="3" t="s">
        <v>32</v>
      </c>
      <c r="I3385" s="3" t="s">
        <v>93</v>
      </c>
      <c r="J3385" s="3" t="s">
        <v>48</v>
      </c>
      <c r="K3385" s="3" t="s">
        <v>94</v>
      </c>
      <c r="L3385" s="3" t="s">
        <v>95</v>
      </c>
      <c r="M3385" t="b">
        <v>0</v>
      </c>
      <c r="N3385" s="3" t="s">
        <v>73</v>
      </c>
      <c r="O3385" s="3" t="s">
        <v>120</v>
      </c>
      <c r="P3385" s="3" t="s">
        <v>120</v>
      </c>
      <c r="Q3385" s="3" t="s">
        <v>36</v>
      </c>
      <c r="R3385" s="3" t="s">
        <v>74</v>
      </c>
      <c r="S3385" s="3"/>
      <c r="T3385" s="2">
        <v>6130</v>
      </c>
      <c r="U3385" s="3" t="s">
        <v>95</v>
      </c>
      <c r="V3385" s="3"/>
      <c r="W3385" s="3" t="s">
        <v>39</v>
      </c>
      <c r="X3385" s="3" t="s">
        <v>40</v>
      </c>
      <c r="Y3385" s="3"/>
      <c r="Z3385" s="3">
        <v>6130</v>
      </c>
      <c r="AA3385" s="3" t="s">
        <v>316</v>
      </c>
    </row>
    <row r="3386" spans="1:27" x14ac:dyDescent="0.2">
      <c r="A3386" s="5">
        <v>6336</v>
      </c>
      <c r="B3386">
        <v>45461</v>
      </c>
      <c r="C3386" s="3" t="s">
        <v>5760</v>
      </c>
      <c r="D3386" s="3" t="s">
        <v>5761</v>
      </c>
      <c r="E3386" s="3" t="s">
        <v>2832</v>
      </c>
      <c r="F3386" s="3" t="s">
        <v>3529</v>
      </c>
      <c r="G3386" s="3" t="s">
        <v>100</v>
      </c>
      <c r="H3386" s="3" t="s">
        <v>32</v>
      </c>
      <c r="I3386" s="3" t="s">
        <v>100</v>
      </c>
      <c r="J3386" s="3" t="s">
        <v>48</v>
      </c>
      <c r="K3386" s="3" t="s">
        <v>101</v>
      </c>
      <c r="L3386" s="3" t="s">
        <v>95</v>
      </c>
      <c r="M3386" t="b">
        <v>0</v>
      </c>
      <c r="N3386" s="3" t="s">
        <v>35</v>
      </c>
      <c r="O3386" s="3" t="s">
        <v>3529</v>
      </c>
      <c r="P3386" s="3" t="s">
        <v>2834</v>
      </c>
      <c r="Q3386" s="3" t="s">
        <v>36</v>
      </c>
      <c r="R3386" s="3" t="s">
        <v>37</v>
      </c>
      <c r="S3386" s="3"/>
      <c r="T3386" s="2">
        <v>4024</v>
      </c>
      <c r="U3386" s="3" t="s">
        <v>95</v>
      </c>
      <c r="V3386" s="3"/>
      <c r="W3386" s="3" t="s">
        <v>39</v>
      </c>
      <c r="X3386" s="3" t="s">
        <v>40</v>
      </c>
      <c r="Y3386" s="3"/>
      <c r="Z3386" s="3">
        <v>6333</v>
      </c>
      <c r="AA3386" s="3" t="s">
        <v>316</v>
      </c>
    </row>
    <row r="3387" spans="1:27" x14ac:dyDescent="0.2">
      <c r="A3387" s="5">
        <v>6337</v>
      </c>
      <c r="C3387" s="3" t="s">
        <v>5762</v>
      </c>
      <c r="D3387" s="3" t="s">
        <v>5763</v>
      </c>
      <c r="E3387" s="3" t="s">
        <v>111</v>
      </c>
      <c r="F3387" s="3" t="s">
        <v>112</v>
      </c>
      <c r="G3387" s="3" t="s">
        <v>831</v>
      </c>
      <c r="H3387" s="3" t="s">
        <v>32</v>
      </c>
      <c r="I3387" s="3" t="s">
        <v>831</v>
      </c>
      <c r="J3387" s="3" t="s">
        <v>48</v>
      </c>
      <c r="K3387" s="3" t="s">
        <v>114</v>
      </c>
      <c r="L3387" s="3" t="s">
        <v>115</v>
      </c>
      <c r="M3387" t="b">
        <v>0</v>
      </c>
      <c r="N3387" s="3" t="s">
        <v>73</v>
      </c>
      <c r="O3387" s="3" t="s">
        <v>112</v>
      </c>
      <c r="P3387" s="3" t="s">
        <v>112</v>
      </c>
      <c r="Q3387" s="3" t="s">
        <v>116</v>
      </c>
      <c r="R3387" s="3" t="s">
        <v>116</v>
      </c>
      <c r="S3387" s="3"/>
      <c r="T3387" s="2"/>
      <c r="U3387" s="3" t="s">
        <v>115</v>
      </c>
      <c r="V3387" s="3"/>
      <c r="W3387" s="3" t="s">
        <v>39</v>
      </c>
      <c r="X3387" s="3" t="s">
        <v>40</v>
      </c>
      <c r="Y3387" s="3"/>
      <c r="Z3387" s="3">
        <v>6187</v>
      </c>
      <c r="AA3387" s="3" t="s">
        <v>316</v>
      </c>
    </row>
    <row r="3388" spans="1:27" x14ac:dyDescent="0.2">
      <c r="A3388" s="5">
        <v>6338</v>
      </c>
      <c r="B3388">
        <v>45715</v>
      </c>
      <c r="C3388" s="3" t="s">
        <v>5764</v>
      </c>
      <c r="D3388" s="3" t="s">
        <v>5765</v>
      </c>
      <c r="E3388" s="3" t="s">
        <v>91</v>
      </c>
      <c r="F3388" s="3" t="s">
        <v>92</v>
      </c>
      <c r="G3388" s="3" t="s">
        <v>100</v>
      </c>
      <c r="H3388" s="3" t="s">
        <v>32</v>
      </c>
      <c r="I3388" s="3" t="s">
        <v>100</v>
      </c>
      <c r="J3388" s="3" t="s">
        <v>48</v>
      </c>
      <c r="K3388" s="3" t="s">
        <v>101</v>
      </c>
      <c r="L3388" s="3" t="s">
        <v>95</v>
      </c>
      <c r="M3388" t="b">
        <v>0</v>
      </c>
      <c r="N3388" s="3" t="s">
        <v>84</v>
      </c>
      <c r="O3388" s="3" t="s">
        <v>92</v>
      </c>
      <c r="P3388" s="3" t="s">
        <v>92</v>
      </c>
      <c r="Q3388" s="3" t="s">
        <v>36</v>
      </c>
      <c r="R3388" s="3" t="s">
        <v>74</v>
      </c>
      <c r="S3388" s="3"/>
      <c r="T3388" s="2"/>
      <c r="U3388" s="3" t="s">
        <v>95</v>
      </c>
      <c r="V3388" s="3"/>
      <c r="W3388" s="3" t="s">
        <v>39</v>
      </c>
      <c r="X3388" s="3" t="s">
        <v>40</v>
      </c>
      <c r="Y3388" s="3"/>
      <c r="Z3388" s="3">
        <v>6294</v>
      </c>
      <c r="AA3388" s="3" t="s">
        <v>2906</v>
      </c>
    </row>
    <row r="3389" spans="1:27" x14ac:dyDescent="0.2">
      <c r="A3389" s="5">
        <v>6339</v>
      </c>
      <c r="B3389">
        <v>45837</v>
      </c>
      <c r="C3389" s="3" t="s">
        <v>5766</v>
      </c>
      <c r="D3389" s="3" t="s">
        <v>5767</v>
      </c>
      <c r="E3389" s="3" t="s">
        <v>78</v>
      </c>
      <c r="F3389" s="3" t="s">
        <v>2943</v>
      </c>
      <c r="G3389" s="3" t="s">
        <v>100</v>
      </c>
      <c r="H3389" s="3" t="s">
        <v>32</v>
      </c>
      <c r="I3389" s="3" t="s">
        <v>100</v>
      </c>
      <c r="J3389" s="3" t="s">
        <v>48</v>
      </c>
      <c r="K3389" s="3" t="s">
        <v>101</v>
      </c>
      <c r="L3389" s="3" t="s">
        <v>95</v>
      </c>
      <c r="M3389" t="b">
        <v>0</v>
      </c>
      <c r="N3389" s="3" t="s">
        <v>84</v>
      </c>
      <c r="O3389" s="3" t="s">
        <v>2943</v>
      </c>
      <c r="P3389" s="3" t="s">
        <v>2943</v>
      </c>
      <c r="Q3389" s="3" t="s">
        <v>116</v>
      </c>
      <c r="R3389" s="3" t="s">
        <v>116</v>
      </c>
      <c r="S3389" s="3"/>
      <c r="T3389" s="2">
        <v>4026</v>
      </c>
      <c r="U3389" s="3" t="s">
        <v>95</v>
      </c>
      <c r="V3389" s="3"/>
      <c r="W3389" s="3" t="s">
        <v>39</v>
      </c>
      <c r="X3389" s="3" t="s">
        <v>40</v>
      </c>
      <c r="Y3389" s="3"/>
      <c r="Z3389" s="3">
        <v>6243</v>
      </c>
      <c r="AA3389" s="3" t="s">
        <v>316</v>
      </c>
    </row>
    <row r="3390" spans="1:27" x14ac:dyDescent="0.2">
      <c r="A3390" s="5">
        <v>6340</v>
      </c>
      <c r="C3390" s="3" t="s">
        <v>5768</v>
      </c>
      <c r="D3390" s="3" t="s">
        <v>3969</v>
      </c>
      <c r="E3390" s="3" t="s">
        <v>123</v>
      </c>
      <c r="F3390" s="3" t="s">
        <v>124</v>
      </c>
      <c r="G3390" s="3" t="s">
        <v>113</v>
      </c>
      <c r="H3390" s="3" t="s">
        <v>32</v>
      </c>
      <c r="I3390" s="3" t="s">
        <v>113</v>
      </c>
      <c r="J3390" s="3" t="s">
        <v>48</v>
      </c>
      <c r="K3390" s="3" t="s">
        <v>114</v>
      </c>
      <c r="L3390" s="3" t="s">
        <v>115</v>
      </c>
      <c r="M3390" t="b">
        <v>0</v>
      </c>
      <c r="N3390" s="3" t="s">
        <v>73</v>
      </c>
      <c r="O3390" s="3" t="s">
        <v>124</v>
      </c>
      <c r="P3390" s="3" t="s">
        <v>124</v>
      </c>
      <c r="Q3390" s="3" t="s">
        <v>36</v>
      </c>
      <c r="R3390" s="3" t="s">
        <v>74</v>
      </c>
      <c r="S3390" s="3"/>
      <c r="T3390" s="2"/>
      <c r="U3390" s="3" t="s">
        <v>115</v>
      </c>
      <c r="V3390" s="3"/>
      <c r="W3390" s="3" t="s">
        <v>39</v>
      </c>
      <c r="X3390" s="3" t="s">
        <v>40</v>
      </c>
      <c r="Y3390" s="3"/>
      <c r="Z3390" s="3">
        <v>4619</v>
      </c>
      <c r="AA3390" s="3" t="s">
        <v>316</v>
      </c>
    </row>
    <row r="3391" spans="1:27" x14ac:dyDescent="0.2">
      <c r="A3391" s="5">
        <v>6341</v>
      </c>
      <c r="B3391">
        <v>46426</v>
      </c>
      <c r="C3391" s="3" t="s">
        <v>5769</v>
      </c>
      <c r="D3391" s="3" t="s">
        <v>2976</v>
      </c>
      <c r="E3391" s="3" t="s">
        <v>346</v>
      </c>
      <c r="F3391" s="3" t="s">
        <v>3156</v>
      </c>
      <c r="G3391" s="3" t="s">
        <v>31</v>
      </c>
      <c r="H3391" s="3" t="s">
        <v>32</v>
      </c>
      <c r="I3391" s="3" t="s">
        <v>33</v>
      </c>
      <c r="J3391" s="3" t="s">
        <v>31</v>
      </c>
      <c r="K3391" s="3" t="s">
        <v>34</v>
      </c>
      <c r="L3391" s="3" t="s">
        <v>31</v>
      </c>
      <c r="M3391" t="b">
        <v>0</v>
      </c>
      <c r="N3391" s="3" t="s">
        <v>84</v>
      </c>
      <c r="O3391" s="3" t="s">
        <v>3156</v>
      </c>
      <c r="P3391" s="3" t="s">
        <v>3156</v>
      </c>
      <c r="Q3391" s="3" t="s">
        <v>116</v>
      </c>
      <c r="R3391" s="3" t="s">
        <v>149</v>
      </c>
      <c r="S3391" s="3"/>
      <c r="T3391" s="2">
        <v>3000</v>
      </c>
      <c r="U3391" s="3" t="s">
        <v>115</v>
      </c>
      <c r="V3391" s="3"/>
      <c r="W3391" s="3" t="s">
        <v>39</v>
      </c>
      <c r="X3391" s="3" t="s">
        <v>40</v>
      </c>
      <c r="Y3391" s="3"/>
      <c r="Z3391" s="3">
        <v>2688</v>
      </c>
      <c r="AA3391" s="3" t="s">
        <v>316</v>
      </c>
    </row>
    <row r="3392" spans="1:27" x14ac:dyDescent="0.2">
      <c r="A3392" s="5">
        <v>6342</v>
      </c>
      <c r="C3392" s="3" t="s">
        <v>5770</v>
      </c>
      <c r="D3392" s="3" t="s">
        <v>5771</v>
      </c>
      <c r="E3392" s="3" t="s">
        <v>111</v>
      </c>
      <c r="F3392" s="3" t="s">
        <v>112</v>
      </c>
      <c r="G3392" s="3" t="s">
        <v>113</v>
      </c>
      <c r="H3392" s="3" t="s">
        <v>32</v>
      </c>
      <c r="I3392" s="3" t="s">
        <v>113</v>
      </c>
      <c r="J3392" s="3" t="s">
        <v>48</v>
      </c>
      <c r="K3392" s="3" t="s">
        <v>114</v>
      </c>
      <c r="L3392" s="3" t="s">
        <v>115</v>
      </c>
      <c r="M3392" t="b">
        <v>0</v>
      </c>
      <c r="N3392" s="3" t="s">
        <v>73</v>
      </c>
      <c r="O3392" s="3" t="s">
        <v>112</v>
      </c>
      <c r="P3392" s="3" t="s">
        <v>112</v>
      </c>
      <c r="Q3392" s="3" t="s">
        <v>116</v>
      </c>
      <c r="R3392" s="3" t="s">
        <v>116</v>
      </c>
      <c r="S3392" s="3"/>
      <c r="T3392" s="2"/>
      <c r="U3392" s="3" t="s">
        <v>115</v>
      </c>
      <c r="V3392" s="3"/>
      <c r="W3392" s="3" t="s">
        <v>39</v>
      </c>
      <c r="X3392" s="3" t="s">
        <v>40</v>
      </c>
      <c r="Y3392" s="3"/>
      <c r="Z3392" s="3">
        <v>5020</v>
      </c>
      <c r="AA3392" s="3" t="s">
        <v>316</v>
      </c>
    </row>
    <row r="3393" spans="1:27" x14ac:dyDescent="0.2">
      <c r="A3393" s="5">
        <v>6343</v>
      </c>
      <c r="C3393" s="3" t="s">
        <v>5772</v>
      </c>
      <c r="D3393" s="3" t="s">
        <v>5773</v>
      </c>
      <c r="E3393" s="3" t="s">
        <v>123</v>
      </c>
      <c r="F3393" s="3" t="s">
        <v>124</v>
      </c>
      <c r="G3393" s="3" t="s">
        <v>113</v>
      </c>
      <c r="H3393" s="3" t="s">
        <v>32</v>
      </c>
      <c r="I3393" s="3" t="s">
        <v>113</v>
      </c>
      <c r="J3393" s="3" t="s">
        <v>48</v>
      </c>
      <c r="K3393" s="3" t="s">
        <v>114</v>
      </c>
      <c r="L3393" s="3" t="s">
        <v>115</v>
      </c>
      <c r="M3393" t="b">
        <v>0</v>
      </c>
      <c r="N3393" s="3" t="s">
        <v>73</v>
      </c>
      <c r="O3393" s="3" t="s">
        <v>124</v>
      </c>
      <c r="P3393" s="3" t="s">
        <v>124</v>
      </c>
      <c r="Q3393" s="3" t="s">
        <v>36</v>
      </c>
      <c r="R3393" s="3" t="s">
        <v>74</v>
      </c>
      <c r="S3393" s="3"/>
      <c r="T3393" s="2"/>
      <c r="U3393" s="3" t="s">
        <v>115</v>
      </c>
      <c r="V3393" s="3"/>
      <c r="W3393" s="3" t="s">
        <v>39</v>
      </c>
      <c r="X3393" s="3" t="s">
        <v>40</v>
      </c>
      <c r="Y3393" s="3"/>
      <c r="Z3393" s="3">
        <v>5602</v>
      </c>
      <c r="AA3393" s="3" t="s">
        <v>316</v>
      </c>
    </row>
    <row r="3394" spans="1:27" x14ac:dyDescent="0.2">
      <c r="A3394" s="5">
        <v>6344</v>
      </c>
      <c r="C3394" s="3" t="s">
        <v>5774</v>
      </c>
      <c r="D3394" s="3" t="s">
        <v>3957</v>
      </c>
      <c r="E3394" s="3" t="s">
        <v>123</v>
      </c>
      <c r="F3394" s="3" t="s">
        <v>124</v>
      </c>
      <c r="G3394" s="3" t="s">
        <v>113</v>
      </c>
      <c r="H3394" s="3" t="s">
        <v>32</v>
      </c>
      <c r="I3394" s="3" t="s">
        <v>113</v>
      </c>
      <c r="J3394" s="3" t="s">
        <v>48</v>
      </c>
      <c r="K3394" s="3" t="s">
        <v>114</v>
      </c>
      <c r="L3394" s="3" t="s">
        <v>115</v>
      </c>
      <c r="M3394" t="b">
        <v>0</v>
      </c>
      <c r="N3394" s="3" t="s">
        <v>73</v>
      </c>
      <c r="O3394" s="3" t="s">
        <v>124</v>
      </c>
      <c r="P3394" s="3" t="s">
        <v>124</v>
      </c>
      <c r="Q3394" s="3" t="s">
        <v>36</v>
      </c>
      <c r="R3394" s="3" t="s">
        <v>74</v>
      </c>
      <c r="S3394" s="3"/>
      <c r="T3394" s="2"/>
      <c r="U3394" s="3" t="s">
        <v>115</v>
      </c>
      <c r="V3394" s="3"/>
      <c r="W3394" s="3" t="s">
        <v>39</v>
      </c>
      <c r="X3394" s="3" t="s">
        <v>40</v>
      </c>
      <c r="Y3394" s="3"/>
      <c r="Z3394" s="3">
        <v>4425</v>
      </c>
      <c r="AA3394" s="3" t="s">
        <v>316</v>
      </c>
    </row>
    <row r="3395" spans="1:27" x14ac:dyDescent="0.2">
      <c r="A3395" s="5">
        <v>6345</v>
      </c>
      <c r="B3395">
        <v>45925</v>
      </c>
      <c r="C3395" s="3" t="s">
        <v>5775</v>
      </c>
      <c r="D3395" s="3" t="s">
        <v>5776</v>
      </c>
      <c r="E3395" s="3" t="s">
        <v>123</v>
      </c>
      <c r="F3395" s="3" t="s">
        <v>124</v>
      </c>
      <c r="G3395" s="3" t="s">
        <v>113</v>
      </c>
      <c r="H3395" s="3" t="s">
        <v>32</v>
      </c>
      <c r="I3395" s="3" t="s">
        <v>113</v>
      </c>
      <c r="J3395" s="3" t="s">
        <v>48</v>
      </c>
      <c r="K3395" s="3" t="s">
        <v>114</v>
      </c>
      <c r="L3395" s="3" t="s">
        <v>115</v>
      </c>
      <c r="M3395" t="b">
        <v>0</v>
      </c>
      <c r="N3395" s="3" t="s">
        <v>73</v>
      </c>
      <c r="O3395" s="3" t="s">
        <v>124</v>
      </c>
      <c r="P3395" s="3" t="s">
        <v>124</v>
      </c>
      <c r="Q3395" s="3" t="s">
        <v>36</v>
      </c>
      <c r="R3395" s="3" t="s">
        <v>74</v>
      </c>
      <c r="S3395" s="3"/>
      <c r="T3395" s="2">
        <v>3000</v>
      </c>
      <c r="U3395" s="3" t="s">
        <v>115</v>
      </c>
      <c r="V3395" s="3"/>
      <c r="W3395" s="3" t="s">
        <v>39</v>
      </c>
      <c r="X3395" s="3" t="s">
        <v>40</v>
      </c>
      <c r="Y3395" s="3"/>
      <c r="Z3395" s="3">
        <v>6266</v>
      </c>
      <c r="AA3395" s="3" t="s">
        <v>316</v>
      </c>
    </row>
    <row r="3396" spans="1:27" x14ac:dyDescent="0.2">
      <c r="A3396" s="5">
        <v>6346</v>
      </c>
      <c r="C3396" s="3" t="s">
        <v>5777</v>
      </c>
      <c r="D3396" s="3" t="s">
        <v>5778</v>
      </c>
      <c r="E3396" s="3" t="s">
        <v>123</v>
      </c>
      <c r="F3396" s="3" t="s">
        <v>124</v>
      </c>
      <c r="G3396" s="3" t="s">
        <v>113</v>
      </c>
      <c r="H3396" s="3" t="s">
        <v>32</v>
      </c>
      <c r="I3396" s="3" t="s">
        <v>113</v>
      </c>
      <c r="J3396" s="3" t="s">
        <v>48</v>
      </c>
      <c r="K3396" s="3" t="s">
        <v>114</v>
      </c>
      <c r="L3396" s="3" t="s">
        <v>115</v>
      </c>
      <c r="M3396" t="b">
        <v>0</v>
      </c>
      <c r="N3396" s="3" t="s">
        <v>73</v>
      </c>
      <c r="O3396" s="3" t="s">
        <v>124</v>
      </c>
      <c r="P3396" s="3" t="s">
        <v>124</v>
      </c>
      <c r="Q3396" s="3" t="s">
        <v>36</v>
      </c>
      <c r="R3396" s="3" t="s">
        <v>74</v>
      </c>
      <c r="S3396" s="3"/>
      <c r="T3396" s="2"/>
      <c r="U3396" s="3" t="s">
        <v>115</v>
      </c>
      <c r="V3396" s="3"/>
      <c r="W3396" s="3" t="s">
        <v>39</v>
      </c>
      <c r="X3396" s="3" t="s">
        <v>40</v>
      </c>
      <c r="Y3396" s="3"/>
      <c r="Z3396" s="3">
        <v>6267</v>
      </c>
      <c r="AA3396" s="3" t="s">
        <v>316</v>
      </c>
    </row>
    <row r="3397" spans="1:27" x14ac:dyDescent="0.2">
      <c r="A3397" s="5">
        <v>6347</v>
      </c>
      <c r="C3397" s="3" t="s">
        <v>5779</v>
      </c>
      <c r="D3397" s="3" t="s">
        <v>5780</v>
      </c>
      <c r="E3397" s="3" t="s">
        <v>123</v>
      </c>
      <c r="F3397" s="3" t="s">
        <v>124</v>
      </c>
      <c r="G3397" s="3" t="s">
        <v>113</v>
      </c>
      <c r="H3397" s="3" t="s">
        <v>32</v>
      </c>
      <c r="I3397" s="3" t="s">
        <v>113</v>
      </c>
      <c r="J3397" s="3" t="s">
        <v>48</v>
      </c>
      <c r="K3397" s="3" t="s">
        <v>114</v>
      </c>
      <c r="L3397" s="3" t="s">
        <v>115</v>
      </c>
      <c r="M3397" t="b">
        <v>0</v>
      </c>
      <c r="N3397" s="3" t="s">
        <v>73</v>
      </c>
      <c r="O3397" s="3" t="s">
        <v>124</v>
      </c>
      <c r="P3397" s="3" t="s">
        <v>124</v>
      </c>
      <c r="Q3397" s="3" t="s">
        <v>36</v>
      </c>
      <c r="R3397" s="3" t="s">
        <v>74</v>
      </c>
      <c r="S3397" s="3"/>
      <c r="T3397" s="2"/>
      <c r="U3397" s="3" t="s">
        <v>115</v>
      </c>
      <c r="V3397" s="3"/>
      <c r="W3397" s="3" t="s">
        <v>39</v>
      </c>
      <c r="X3397" s="3" t="s">
        <v>40</v>
      </c>
      <c r="Y3397" s="3"/>
      <c r="Z3397" s="3">
        <v>6222</v>
      </c>
      <c r="AA3397" s="3" t="s">
        <v>316</v>
      </c>
    </row>
    <row r="3398" spans="1:27" x14ac:dyDescent="0.2">
      <c r="A3398" s="5">
        <v>6348</v>
      </c>
      <c r="C3398" s="3" t="s">
        <v>5781</v>
      </c>
      <c r="D3398" s="3" t="s">
        <v>3947</v>
      </c>
      <c r="E3398" s="3" t="s">
        <v>346</v>
      </c>
      <c r="F3398" s="3" t="s">
        <v>1325</v>
      </c>
      <c r="G3398" s="3" t="s">
        <v>113</v>
      </c>
      <c r="H3398" s="3" t="s">
        <v>32</v>
      </c>
      <c r="I3398" s="3" t="s">
        <v>113</v>
      </c>
      <c r="J3398" s="3" t="s">
        <v>48</v>
      </c>
      <c r="K3398" s="3" t="s">
        <v>114</v>
      </c>
      <c r="L3398" s="3" t="s">
        <v>115</v>
      </c>
      <c r="M3398" t="b">
        <v>0</v>
      </c>
      <c r="N3398" s="3" t="s">
        <v>84</v>
      </c>
      <c r="O3398" s="3" t="s">
        <v>1325</v>
      </c>
      <c r="P3398" s="3" t="s">
        <v>1325</v>
      </c>
      <c r="Q3398" s="3" t="s">
        <v>1326</v>
      </c>
      <c r="R3398" s="3" t="s">
        <v>1327</v>
      </c>
      <c r="S3398" s="3"/>
      <c r="T3398" s="2"/>
      <c r="U3398" s="3" t="s">
        <v>115</v>
      </c>
      <c r="V3398" s="3"/>
      <c r="W3398" s="3" t="s">
        <v>39</v>
      </c>
      <c r="X3398" s="3" t="s">
        <v>40</v>
      </c>
      <c r="Y3398" s="3"/>
      <c r="Z3398" s="3">
        <v>2650</v>
      </c>
      <c r="AA3398" s="3" t="s">
        <v>316</v>
      </c>
    </row>
    <row r="3399" spans="1:27" x14ac:dyDescent="0.2">
      <c r="A3399" s="5">
        <v>6349</v>
      </c>
      <c r="C3399" s="3" t="s">
        <v>5782</v>
      </c>
      <c r="D3399" s="3" t="s">
        <v>3029</v>
      </c>
      <c r="E3399" s="3" t="s">
        <v>346</v>
      </c>
      <c r="F3399" s="3" t="s">
        <v>1325</v>
      </c>
      <c r="G3399" s="3" t="s">
        <v>113</v>
      </c>
      <c r="H3399" s="3" t="s">
        <v>32</v>
      </c>
      <c r="I3399" s="3" t="s">
        <v>113</v>
      </c>
      <c r="J3399" s="3" t="s">
        <v>48</v>
      </c>
      <c r="K3399" s="3" t="s">
        <v>114</v>
      </c>
      <c r="L3399" s="3" t="s">
        <v>115</v>
      </c>
      <c r="M3399" t="b">
        <v>0</v>
      </c>
      <c r="N3399" s="3" t="s">
        <v>84</v>
      </c>
      <c r="O3399" s="3" t="s">
        <v>1325</v>
      </c>
      <c r="P3399" s="3" t="s">
        <v>1325</v>
      </c>
      <c r="Q3399" s="3" t="s">
        <v>1326</v>
      </c>
      <c r="R3399" s="3" t="s">
        <v>1327</v>
      </c>
      <c r="S3399" s="3"/>
      <c r="T3399" s="2"/>
      <c r="U3399" s="3" t="s">
        <v>115</v>
      </c>
      <c r="V3399" s="3"/>
      <c r="W3399" s="3" t="s">
        <v>39</v>
      </c>
      <c r="X3399" s="3" t="s">
        <v>40</v>
      </c>
      <c r="Y3399" s="3"/>
      <c r="Z3399" s="3">
        <v>2649</v>
      </c>
      <c r="AA3399" s="3" t="s">
        <v>316</v>
      </c>
    </row>
    <row r="3400" spans="1:27" x14ac:dyDescent="0.2">
      <c r="A3400" s="5">
        <v>6350</v>
      </c>
      <c r="C3400" s="3" t="s">
        <v>5783</v>
      </c>
      <c r="D3400" s="3" t="s">
        <v>5784</v>
      </c>
      <c r="E3400" s="3" t="s">
        <v>123</v>
      </c>
      <c r="F3400" s="3" t="s">
        <v>124</v>
      </c>
      <c r="G3400" s="3" t="s">
        <v>113</v>
      </c>
      <c r="H3400" s="3" t="s">
        <v>32</v>
      </c>
      <c r="I3400" s="3" t="s">
        <v>113</v>
      </c>
      <c r="J3400" s="3" t="s">
        <v>48</v>
      </c>
      <c r="K3400" s="3" t="s">
        <v>114</v>
      </c>
      <c r="L3400" s="3" t="s">
        <v>115</v>
      </c>
      <c r="M3400" t="b">
        <v>0</v>
      </c>
      <c r="N3400" s="3" t="s">
        <v>73</v>
      </c>
      <c r="O3400" s="3" t="s">
        <v>124</v>
      </c>
      <c r="P3400" s="3" t="s">
        <v>124</v>
      </c>
      <c r="Q3400" s="3" t="s">
        <v>36</v>
      </c>
      <c r="R3400" s="3" t="s">
        <v>74</v>
      </c>
      <c r="S3400" s="3"/>
      <c r="T3400" s="2"/>
      <c r="U3400" s="3" t="s">
        <v>115</v>
      </c>
      <c r="V3400" s="3"/>
      <c r="W3400" s="3" t="s">
        <v>39</v>
      </c>
      <c r="X3400" s="3" t="s">
        <v>40</v>
      </c>
      <c r="Y3400" s="3"/>
      <c r="Z3400" s="3">
        <v>6217</v>
      </c>
      <c r="AA3400" s="3" t="s">
        <v>316</v>
      </c>
    </row>
    <row r="3401" spans="1:27" x14ac:dyDescent="0.2">
      <c r="A3401" s="5">
        <v>6351</v>
      </c>
      <c r="C3401" s="3" t="s">
        <v>5785</v>
      </c>
      <c r="D3401" s="3" t="s">
        <v>5786</v>
      </c>
      <c r="E3401" s="3" t="s">
        <v>111</v>
      </c>
      <c r="F3401" s="3" t="s">
        <v>112</v>
      </c>
      <c r="G3401" s="3" t="s">
        <v>113</v>
      </c>
      <c r="H3401" s="3" t="s">
        <v>32</v>
      </c>
      <c r="I3401" s="3" t="s">
        <v>113</v>
      </c>
      <c r="J3401" s="3" t="s">
        <v>48</v>
      </c>
      <c r="K3401" s="3" t="s">
        <v>114</v>
      </c>
      <c r="L3401" s="3" t="s">
        <v>115</v>
      </c>
      <c r="M3401" t="b">
        <v>0</v>
      </c>
      <c r="N3401" s="3" t="s">
        <v>73</v>
      </c>
      <c r="O3401" s="3" t="s">
        <v>112</v>
      </c>
      <c r="P3401" s="3" t="s">
        <v>112</v>
      </c>
      <c r="Q3401" s="3" t="s">
        <v>116</v>
      </c>
      <c r="R3401" s="3" t="s">
        <v>116</v>
      </c>
      <c r="S3401" s="3"/>
      <c r="T3401" s="2"/>
      <c r="U3401" s="3" t="s">
        <v>115</v>
      </c>
      <c r="V3401" s="3"/>
      <c r="W3401" s="3" t="s">
        <v>39</v>
      </c>
      <c r="X3401" s="3" t="s">
        <v>40</v>
      </c>
      <c r="Y3401" s="3"/>
      <c r="Z3401" s="3">
        <v>6220</v>
      </c>
      <c r="AA3401" s="3" t="s">
        <v>316</v>
      </c>
    </row>
    <row r="3402" spans="1:27" x14ac:dyDescent="0.2">
      <c r="A3402" s="5">
        <v>6352</v>
      </c>
      <c r="C3402" s="3" t="s">
        <v>5787</v>
      </c>
      <c r="D3402" s="3" t="s">
        <v>5788</v>
      </c>
      <c r="E3402" s="3" t="s">
        <v>111</v>
      </c>
      <c r="F3402" s="3" t="s">
        <v>112</v>
      </c>
      <c r="G3402" s="3" t="s">
        <v>113</v>
      </c>
      <c r="H3402" s="3" t="s">
        <v>32</v>
      </c>
      <c r="I3402" s="3" t="s">
        <v>113</v>
      </c>
      <c r="J3402" s="3" t="s">
        <v>48</v>
      </c>
      <c r="K3402" s="3" t="s">
        <v>114</v>
      </c>
      <c r="L3402" s="3" t="s">
        <v>115</v>
      </c>
      <c r="M3402" t="b">
        <v>0</v>
      </c>
      <c r="N3402" s="3" t="s">
        <v>73</v>
      </c>
      <c r="O3402" s="3" t="s">
        <v>112</v>
      </c>
      <c r="P3402" s="3" t="s">
        <v>112</v>
      </c>
      <c r="Q3402" s="3" t="s">
        <v>116</v>
      </c>
      <c r="R3402" s="3" t="s">
        <v>116</v>
      </c>
      <c r="S3402" s="3"/>
      <c r="T3402" s="2"/>
      <c r="U3402" s="3" t="s">
        <v>115</v>
      </c>
      <c r="V3402" s="3"/>
      <c r="W3402" s="3" t="s">
        <v>39</v>
      </c>
      <c r="X3402" s="3" t="s">
        <v>40</v>
      </c>
      <c r="Y3402" s="3"/>
      <c r="Z3402" s="3">
        <v>6216</v>
      </c>
      <c r="AA3402" s="3" t="s">
        <v>316</v>
      </c>
    </row>
    <row r="3403" spans="1:27" x14ac:dyDescent="0.2">
      <c r="A3403" s="5">
        <v>6353</v>
      </c>
      <c r="B3403">
        <v>45771</v>
      </c>
      <c r="C3403" s="3" t="s">
        <v>5789</v>
      </c>
      <c r="D3403" s="3" t="s">
        <v>5790</v>
      </c>
      <c r="E3403" s="3" t="s">
        <v>111</v>
      </c>
      <c r="F3403" s="3" t="s">
        <v>112</v>
      </c>
      <c r="G3403" s="3" t="s">
        <v>113</v>
      </c>
      <c r="H3403" s="3" t="s">
        <v>32</v>
      </c>
      <c r="I3403" s="3" t="s">
        <v>113</v>
      </c>
      <c r="J3403" s="3" t="s">
        <v>48</v>
      </c>
      <c r="K3403" s="3" t="s">
        <v>114</v>
      </c>
      <c r="L3403" s="3" t="s">
        <v>115</v>
      </c>
      <c r="M3403" t="b">
        <v>0</v>
      </c>
      <c r="N3403" s="3" t="s">
        <v>73</v>
      </c>
      <c r="O3403" s="3" t="s">
        <v>112</v>
      </c>
      <c r="P3403" s="3" t="s">
        <v>112</v>
      </c>
      <c r="Q3403" s="3" t="s">
        <v>116</v>
      </c>
      <c r="R3403" s="3" t="s">
        <v>116</v>
      </c>
      <c r="S3403" s="3"/>
      <c r="T3403" s="2">
        <v>3002</v>
      </c>
      <c r="U3403" s="3" t="s">
        <v>115</v>
      </c>
      <c r="V3403" s="3"/>
      <c r="W3403" s="3" t="s">
        <v>39</v>
      </c>
      <c r="X3403" s="3" t="s">
        <v>40</v>
      </c>
      <c r="Y3403" s="3"/>
      <c r="Z3403" s="3">
        <v>6224</v>
      </c>
      <c r="AA3403" s="3" t="s">
        <v>316</v>
      </c>
    </row>
    <row r="3404" spans="1:27" x14ac:dyDescent="0.2">
      <c r="A3404" s="5">
        <v>6354</v>
      </c>
      <c r="C3404" s="3" t="s">
        <v>5791</v>
      </c>
      <c r="D3404" s="3" t="s">
        <v>5792</v>
      </c>
      <c r="E3404" s="3" t="s">
        <v>78</v>
      </c>
      <c r="F3404" s="3" t="s">
        <v>2943</v>
      </c>
      <c r="G3404" s="3" t="s">
        <v>31</v>
      </c>
      <c r="H3404" s="3" t="s">
        <v>32</v>
      </c>
      <c r="I3404" s="3" t="s">
        <v>33</v>
      </c>
      <c r="J3404" s="3" t="s">
        <v>31</v>
      </c>
      <c r="K3404" s="3" t="s">
        <v>34</v>
      </c>
      <c r="L3404" s="3" t="s">
        <v>31</v>
      </c>
      <c r="M3404" t="b">
        <v>0</v>
      </c>
      <c r="N3404" s="3" t="s">
        <v>84</v>
      </c>
      <c r="O3404" s="3" t="s">
        <v>2943</v>
      </c>
      <c r="P3404" s="3" t="s">
        <v>2943</v>
      </c>
      <c r="Q3404" s="3" t="s">
        <v>116</v>
      </c>
      <c r="R3404" s="3" t="s">
        <v>116</v>
      </c>
      <c r="S3404" s="3"/>
      <c r="T3404" s="2"/>
      <c r="U3404" s="3" t="s">
        <v>95</v>
      </c>
      <c r="V3404" s="3"/>
      <c r="W3404" s="3" t="s">
        <v>39</v>
      </c>
      <c r="X3404" s="3" t="s">
        <v>40</v>
      </c>
      <c r="Y3404" s="3"/>
      <c r="Z3404" s="3">
        <v>6405</v>
      </c>
      <c r="AA3404" s="3" t="s">
        <v>316</v>
      </c>
    </row>
    <row r="3405" spans="1:27" x14ac:dyDescent="0.2">
      <c r="A3405" s="5">
        <v>6355</v>
      </c>
      <c r="B3405">
        <v>45801</v>
      </c>
      <c r="C3405" s="3" t="s">
        <v>5793</v>
      </c>
      <c r="D3405" s="3" t="s">
        <v>5794</v>
      </c>
      <c r="E3405" s="3" t="s">
        <v>240</v>
      </c>
      <c r="F3405" s="3" t="s">
        <v>241</v>
      </c>
      <c r="G3405" s="3" t="s">
        <v>242</v>
      </c>
      <c r="H3405" s="3" t="s">
        <v>32</v>
      </c>
      <c r="I3405" s="3" t="s">
        <v>242</v>
      </c>
      <c r="J3405" s="3" t="s">
        <v>48</v>
      </c>
      <c r="K3405" s="3" t="s">
        <v>243</v>
      </c>
      <c r="L3405" s="3" t="s">
        <v>244</v>
      </c>
      <c r="M3405" t="b">
        <v>0</v>
      </c>
      <c r="N3405" s="3" t="s">
        <v>139</v>
      </c>
      <c r="O3405" s="3" t="s">
        <v>241</v>
      </c>
      <c r="P3405" s="3" t="s">
        <v>241</v>
      </c>
      <c r="Q3405" s="3" t="s">
        <v>36</v>
      </c>
      <c r="R3405" s="3" t="s">
        <v>54</v>
      </c>
      <c r="S3405" s="3"/>
      <c r="T3405" s="2">
        <v>8016</v>
      </c>
      <c r="U3405" s="3" t="s">
        <v>244</v>
      </c>
      <c r="V3405" s="3"/>
      <c r="W3405" s="3" t="s">
        <v>39</v>
      </c>
      <c r="X3405" s="3" t="s">
        <v>40</v>
      </c>
      <c r="Y3405" s="3"/>
      <c r="Z3405" s="3">
        <v>6153</v>
      </c>
      <c r="AA3405" s="3" t="s">
        <v>4771</v>
      </c>
    </row>
    <row r="3406" spans="1:27" x14ac:dyDescent="0.2">
      <c r="A3406" s="5">
        <v>6356</v>
      </c>
      <c r="B3406">
        <v>45830</v>
      </c>
      <c r="C3406" s="3" t="s">
        <v>5795</v>
      </c>
      <c r="D3406" s="3" t="s">
        <v>5796</v>
      </c>
      <c r="E3406" s="3" t="s">
        <v>240</v>
      </c>
      <c r="F3406" s="3" t="s">
        <v>241</v>
      </c>
      <c r="G3406" s="3" t="s">
        <v>242</v>
      </c>
      <c r="H3406" s="3" t="s">
        <v>32</v>
      </c>
      <c r="I3406" s="3" t="s">
        <v>242</v>
      </c>
      <c r="J3406" s="3" t="s">
        <v>48</v>
      </c>
      <c r="K3406" s="3" t="s">
        <v>243</v>
      </c>
      <c r="L3406" s="3" t="s">
        <v>244</v>
      </c>
      <c r="M3406" t="b">
        <v>0</v>
      </c>
      <c r="N3406" s="3" t="s">
        <v>139</v>
      </c>
      <c r="O3406" s="3" t="s">
        <v>241</v>
      </c>
      <c r="P3406" s="3" t="s">
        <v>241</v>
      </c>
      <c r="Q3406" s="3" t="s">
        <v>36</v>
      </c>
      <c r="R3406" s="3" t="s">
        <v>54</v>
      </c>
      <c r="S3406" s="3"/>
      <c r="T3406" s="2">
        <v>8016</v>
      </c>
      <c r="U3406" s="3" t="s">
        <v>244</v>
      </c>
      <c r="V3406" s="3"/>
      <c r="W3406" s="3" t="s">
        <v>39</v>
      </c>
      <c r="X3406" s="3" t="s">
        <v>40</v>
      </c>
      <c r="Y3406" s="3"/>
      <c r="Z3406" s="3">
        <v>6195</v>
      </c>
      <c r="AA3406" s="3" t="s">
        <v>4771</v>
      </c>
    </row>
    <row r="3407" spans="1:27" x14ac:dyDescent="0.2">
      <c r="A3407" s="5">
        <v>6357</v>
      </c>
      <c r="B3407">
        <v>45203</v>
      </c>
      <c r="C3407" s="3" t="s">
        <v>5797</v>
      </c>
      <c r="D3407" s="3" t="s">
        <v>5798</v>
      </c>
      <c r="E3407" s="3" t="s">
        <v>240</v>
      </c>
      <c r="F3407" s="3" t="s">
        <v>241</v>
      </c>
      <c r="G3407" s="3" t="s">
        <v>242</v>
      </c>
      <c r="H3407" s="3" t="s">
        <v>32</v>
      </c>
      <c r="I3407" s="3" t="s">
        <v>242</v>
      </c>
      <c r="J3407" s="3" t="s">
        <v>48</v>
      </c>
      <c r="K3407" s="3" t="s">
        <v>243</v>
      </c>
      <c r="L3407" s="3" t="s">
        <v>244</v>
      </c>
      <c r="M3407" t="b">
        <v>0</v>
      </c>
      <c r="N3407" s="3" t="s">
        <v>139</v>
      </c>
      <c r="O3407" s="3" t="s">
        <v>241</v>
      </c>
      <c r="P3407" s="3" t="s">
        <v>241</v>
      </c>
      <c r="Q3407" s="3" t="s">
        <v>36</v>
      </c>
      <c r="R3407" s="3" t="s">
        <v>54</v>
      </c>
      <c r="S3407" s="3"/>
      <c r="T3407" s="2"/>
      <c r="U3407" s="3" t="s">
        <v>244</v>
      </c>
      <c r="V3407" s="3"/>
      <c r="W3407" s="3" t="s">
        <v>39</v>
      </c>
      <c r="X3407" s="3" t="s">
        <v>40</v>
      </c>
      <c r="Y3407" s="3"/>
      <c r="Z3407" s="3">
        <v>6286</v>
      </c>
      <c r="AA3407" s="3" t="s">
        <v>316</v>
      </c>
    </row>
    <row r="3408" spans="1:27" x14ac:dyDescent="0.2">
      <c r="A3408" s="5">
        <v>6358</v>
      </c>
      <c r="C3408" s="3" t="s">
        <v>5799</v>
      </c>
      <c r="D3408" s="3" t="s">
        <v>5800</v>
      </c>
      <c r="E3408" s="3" t="s">
        <v>346</v>
      </c>
      <c r="F3408" s="3" t="s">
        <v>1325</v>
      </c>
      <c r="G3408" s="3" t="s">
        <v>113</v>
      </c>
      <c r="H3408" s="3" t="s">
        <v>32</v>
      </c>
      <c r="I3408" s="3" t="s">
        <v>113</v>
      </c>
      <c r="J3408" s="3" t="s">
        <v>48</v>
      </c>
      <c r="K3408" s="3" t="s">
        <v>114</v>
      </c>
      <c r="L3408" s="3" t="s">
        <v>115</v>
      </c>
      <c r="M3408" t="b">
        <v>0</v>
      </c>
      <c r="N3408" s="3" t="s">
        <v>84</v>
      </c>
      <c r="O3408" s="3" t="s">
        <v>1325</v>
      </c>
      <c r="P3408" s="3" t="s">
        <v>1325</v>
      </c>
      <c r="Q3408" s="3" t="s">
        <v>1326</v>
      </c>
      <c r="R3408" s="3" t="s">
        <v>1327</v>
      </c>
      <c r="S3408" s="3"/>
      <c r="T3408" s="2"/>
      <c r="U3408" s="3" t="s">
        <v>115</v>
      </c>
      <c r="V3408" s="3"/>
      <c r="W3408" s="3" t="s">
        <v>39</v>
      </c>
      <c r="X3408" s="3" t="s">
        <v>40</v>
      </c>
      <c r="Y3408" s="3"/>
      <c r="Z3408" s="3">
        <v>2632</v>
      </c>
      <c r="AA3408" s="3" t="s">
        <v>316</v>
      </c>
    </row>
    <row r="3409" spans="1:27" x14ac:dyDescent="0.2">
      <c r="A3409" s="5">
        <v>6359</v>
      </c>
      <c r="C3409" s="3" t="s">
        <v>5801</v>
      </c>
      <c r="D3409" s="3" t="s">
        <v>5802</v>
      </c>
      <c r="E3409" s="3" t="s">
        <v>1158</v>
      </c>
      <c r="F3409" s="3" t="s">
        <v>1159</v>
      </c>
      <c r="G3409" s="3" t="s">
        <v>586</v>
      </c>
      <c r="H3409" s="3" t="s">
        <v>32</v>
      </c>
      <c r="I3409" s="3" t="s">
        <v>586</v>
      </c>
      <c r="J3409" s="3" t="s">
        <v>48</v>
      </c>
      <c r="K3409" s="3" t="s">
        <v>587</v>
      </c>
      <c r="L3409" s="3" t="s">
        <v>83</v>
      </c>
      <c r="M3409" t="b">
        <v>0</v>
      </c>
      <c r="N3409" s="3" t="s">
        <v>139</v>
      </c>
      <c r="O3409" s="3" t="s">
        <v>1159</v>
      </c>
      <c r="P3409" s="3" t="s">
        <v>1159</v>
      </c>
      <c r="Q3409" s="3" t="s">
        <v>36</v>
      </c>
      <c r="R3409" s="3" t="s">
        <v>74</v>
      </c>
      <c r="S3409" s="3"/>
      <c r="T3409" s="2"/>
      <c r="U3409" s="3" t="s">
        <v>83</v>
      </c>
      <c r="V3409" s="3"/>
      <c r="W3409" s="3" t="s">
        <v>39</v>
      </c>
      <c r="X3409" s="3" t="s">
        <v>40</v>
      </c>
      <c r="Y3409" s="3"/>
      <c r="Z3409" s="3">
        <v>6260</v>
      </c>
      <c r="AA3409" s="3" t="s">
        <v>316</v>
      </c>
    </row>
    <row r="3410" spans="1:27" x14ac:dyDescent="0.2">
      <c r="A3410" s="5">
        <v>6360</v>
      </c>
      <c r="B3410">
        <v>45781</v>
      </c>
      <c r="C3410" s="3" t="s">
        <v>5803</v>
      </c>
      <c r="D3410" s="3" t="s">
        <v>5804</v>
      </c>
      <c r="E3410" s="3" t="s">
        <v>119</v>
      </c>
      <c r="F3410" s="3" t="s">
        <v>120</v>
      </c>
      <c r="G3410" s="3" t="s">
        <v>113</v>
      </c>
      <c r="H3410" s="3" t="s">
        <v>32</v>
      </c>
      <c r="I3410" s="3" t="s">
        <v>113</v>
      </c>
      <c r="J3410" s="3" t="s">
        <v>48</v>
      </c>
      <c r="K3410" s="3" t="s">
        <v>114</v>
      </c>
      <c r="L3410" s="3" t="s">
        <v>115</v>
      </c>
      <c r="M3410" t="b">
        <v>0</v>
      </c>
      <c r="N3410" s="3" t="s">
        <v>73</v>
      </c>
      <c r="O3410" s="3" t="s">
        <v>120</v>
      </c>
      <c r="P3410" s="3" t="s">
        <v>120</v>
      </c>
      <c r="Q3410" s="3" t="s">
        <v>36</v>
      </c>
      <c r="R3410" s="3" t="s">
        <v>74</v>
      </c>
      <c r="S3410" s="3"/>
      <c r="T3410" s="2">
        <v>3000</v>
      </c>
      <c r="U3410" s="3" t="s">
        <v>115</v>
      </c>
      <c r="V3410" s="3"/>
      <c r="W3410" s="3" t="s">
        <v>39</v>
      </c>
      <c r="X3410" s="3" t="s">
        <v>40</v>
      </c>
      <c r="Y3410" s="3"/>
      <c r="Z3410" s="3">
        <v>6250</v>
      </c>
      <c r="AA3410" s="3" t="s">
        <v>316</v>
      </c>
    </row>
    <row r="3411" spans="1:27" x14ac:dyDescent="0.2">
      <c r="A3411" s="5">
        <v>6361</v>
      </c>
      <c r="C3411" s="3" t="s">
        <v>5805</v>
      </c>
      <c r="D3411" s="3" t="s">
        <v>5806</v>
      </c>
      <c r="E3411" s="3" t="s">
        <v>123</v>
      </c>
      <c r="F3411" s="3" t="s">
        <v>124</v>
      </c>
      <c r="G3411" s="3" t="s">
        <v>113</v>
      </c>
      <c r="H3411" s="3" t="s">
        <v>32</v>
      </c>
      <c r="I3411" s="3" t="s">
        <v>113</v>
      </c>
      <c r="J3411" s="3" t="s">
        <v>48</v>
      </c>
      <c r="K3411" s="3" t="s">
        <v>114</v>
      </c>
      <c r="L3411" s="3" t="s">
        <v>115</v>
      </c>
      <c r="M3411" t="b">
        <v>0</v>
      </c>
      <c r="N3411" s="3" t="s">
        <v>73</v>
      </c>
      <c r="O3411" s="3" t="s">
        <v>124</v>
      </c>
      <c r="P3411" s="3" t="s">
        <v>124</v>
      </c>
      <c r="Q3411" s="3" t="s">
        <v>36</v>
      </c>
      <c r="R3411" s="3" t="s">
        <v>74</v>
      </c>
      <c r="S3411" s="3"/>
      <c r="T3411" s="2"/>
      <c r="U3411" s="3" t="s">
        <v>115</v>
      </c>
      <c r="V3411" s="3"/>
      <c r="W3411" s="3" t="s">
        <v>39</v>
      </c>
      <c r="X3411" s="3" t="s">
        <v>40</v>
      </c>
      <c r="Y3411" s="3"/>
      <c r="Z3411" s="3">
        <v>2570</v>
      </c>
      <c r="AA3411" s="3" t="s">
        <v>316</v>
      </c>
    </row>
    <row r="3412" spans="1:27" x14ac:dyDescent="0.2">
      <c r="A3412" s="5">
        <v>6362</v>
      </c>
      <c r="C3412" s="3" t="s">
        <v>5807</v>
      </c>
      <c r="D3412" s="3" t="s">
        <v>5808</v>
      </c>
      <c r="E3412" s="3" t="s">
        <v>78</v>
      </c>
      <c r="F3412" s="3" t="s">
        <v>2943</v>
      </c>
      <c r="G3412" s="3" t="s">
        <v>31</v>
      </c>
      <c r="H3412" s="3" t="s">
        <v>32</v>
      </c>
      <c r="I3412" s="3" t="s">
        <v>33</v>
      </c>
      <c r="J3412" s="3" t="s">
        <v>31</v>
      </c>
      <c r="K3412" s="3" t="s">
        <v>34</v>
      </c>
      <c r="L3412" s="3" t="s">
        <v>31</v>
      </c>
      <c r="M3412" t="b">
        <v>0</v>
      </c>
      <c r="N3412" s="3" t="s">
        <v>84</v>
      </c>
      <c r="O3412" s="3" t="s">
        <v>2943</v>
      </c>
      <c r="P3412" s="3" t="s">
        <v>2943</v>
      </c>
      <c r="Q3412" s="3" t="s">
        <v>116</v>
      </c>
      <c r="R3412" s="3" t="s">
        <v>116</v>
      </c>
      <c r="S3412" s="3"/>
      <c r="T3412" s="2"/>
      <c r="U3412" s="3" t="s">
        <v>95</v>
      </c>
      <c r="V3412" s="3"/>
      <c r="W3412" s="3" t="s">
        <v>39</v>
      </c>
      <c r="X3412" s="3" t="s">
        <v>40</v>
      </c>
      <c r="Y3412" s="3"/>
      <c r="Z3412" s="3">
        <v>6341</v>
      </c>
      <c r="AA3412" s="3" t="s">
        <v>316</v>
      </c>
    </row>
    <row r="3413" spans="1:27" x14ac:dyDescent="0.2">
      <c r="A3413" s="5">
        <v>6363</v>
      </c>
      <c r="B3413">
        <v>45645</v>
      </c>
      <c r="C3413" s="3" t="s">
        <v>5809</v>
      </c>
      <c r="D3413" s="3" t="s">
        <v>5810</v>
      </c>
      <c r="E3413" s="3" t="s">
        <v>346</v>
      </c>
      <c r="F3413" s="3" t="s">
        <v>5412</v>
      </c>
      <c r="G3413" s="3" t="s">
        <v>31</v>
      </c>
      <c r="H3413" s="3" t="s">
        <v>32</v>
      </c>
      <c r="I3413" s="3" t="s">
        <v>33</v>
      </c>
      <c r="J3413" s="3" t="s">
        <v>31</v>
      </c>
      <c r="K3413" s="3" t="s">
        <v>34</v>
      </c>
      <c r="L3413" s="3" t="s">
        <v>31</v>
      </c>
      <c r="M3413" t="b">
        <v>0</v>
      </c>
      <c r="N3413" s="3" t="s">
        <v>73</v>
      </c>
      <c r="O3413" s="3" t="s">
        <v>5412</v>
      </c>
      <c r="P3413" s="3" t="s">
        <v>5412</v>
      </c>
      <c r="Q3413" s="3" t="s">
        <v>116</v>
      </c>
      <c r="R3413" s="3" t="s">
        <v>149</v>
      </c>
      <c r="S3413" s="3"/>
      <c r="T3413" s="2"/>
      <c r="U3413" s="3" t="s">
        <v>31</v>
      </c>
      <c r="V3413" s="3"/>
      <c r="W3413" s="3" t="s">
        <v>39</v>
      </c>
      <c r="X3413" s="3" t="s">
        <v>40</v>
      </c>
      <c r="Y3413" s="3"/>
      <c r="Z3413" s="3">
        <v>6290</v>
      </c>
      <c r="AA3413" s="3" t="s">
        <v>5811</v>
      </c>
    </row>
    <row r="3414" spans="1:27" x14ac:dyDescent="0.2">
      <c r="A3414" s="5">
        <v>6364</v>
      </c>
      <c r="B3414">
        <v>45702</v>
      </c>
      <c r="C3414" s="3" t="s">
        <v>5812</v>
      </c>
      <c r="D3414" s="3" t="s">
        <v>5813</v>
      </c>
      <c r="E3414" s="3" t="s">
        <v>119</v>
      </c>
      <c r="F3414" s="3" t="s">
        <v>120</v>
      </c>
      <c r="G3414" s="3" t="s">
        <v>137</v>
      </c>
      <c r="H3414" s="3" t="s">
        <v>32</v>
      </c>
      <c r="I3414" s="3" t="s">
        <v>33</v>
      </c>
      <c r="J3414" s="3" t="s">
        <v>31</v>
      </c>
      <c r="K3414" s="3" t="s">
        <v>34</v>
      </c>
      <c r="L3414" s="3" t="s">
        <v>31</v>
      </c>
      <c r="M3414" t="b">
        <v>0</v>
      </c>
      <c r="N3414" s="3" t="s">
        <v>73</v>
      </c>
      <c r="O3414" s="3" t="s">
        <v>120</v>
      </c>
      <c r="P3414" s="3" t="s">
        <v>120</v>
      </c>
      <c r="Q3414" s="3" t="s">
        <v>36</v>
      </c>
      <c r="R3414" s="3" t="s">
        <v>74</v>
      </c>
      <c r="S3414" s="3"/>
      <c r="T3414" s="2">
        <v>6019</v>
      </c>
      <c r="U3414" s="3" t="s">
        <v>83</v>
      </c>
      <c r="V3414" s="3"/>
      <c r="W3414" s="3" t="s">
        <v>39</v>
      </c>
      <c r="X3414" s="3" t="s">
        <v>40</v>
      </c>
      <c r="Y3414" s="3"/>
      <c r="Z3414" s="3">
        <v>6296</v>
      </c>
      <c r="AA3414" s="3" t="s">
        <v>316</v>
      </c>
    </row>
    <row r="3415" spans="1:27" x14ac:dyDescent="0.2">
      <c r="A3415" s="5">
        <v>6365</v>
      </c>
      <c r="C3415" s="3" t="s">
        <v>5814</v>
      </c>
      <c r="D3415" s="3" t="s">
        <v>5815</v>
      </c>
      <c r="E3415" s="3" t="s">
        <v>147</v>
      </c>
      <c r="F3415" s="3" t="s">
        <v>234</v>
      </c>
      <c r="G3415" s="3" t="s">
        <v>137</v>
      </c>
      <c r="H3415" s="3" t="s">
        <v>32</v>
      </c>
      <c r="I3415" s="3" t="s">
        <v>33</v>
      </c>
      <c r="J3415" s="3" t="s">
        <v>31</v>
      </c>
      <c r="K3415" s="3" t="s">
        <v>34</v>
      </c>
      <c r="L3415" s="3" t="s">
        <v>31</v>
      </c>
      <c r="M3415" t="b">
        <v>0</v>
      </c>
      <c r="N3415" s="3" t="s">
        <v>139</v>
      </c>
      <c r="O3415" s="3" t="s">
        <v>234</v>
      </c>
      <c r="P3415" s="3" t="s">
        <v>234</v>
      </c>
      <c r="Q3415" s="3" t="s">
        <v>116</v>
      </c>
      <c r="R3415" s="3" t="s">
        <v>116</v>
      </c>
      <c r="S3415" s="3"/>
      <c r="T3415" s="2"/>
      <c r="U3415" s="3" t="s">
        <v>83</v>
      </c>
      <c r="V3415" s="3"/>
      <c r="W3415" s="3" t="s">
        <v>39</v>
      </c>
      <c r="X3415" s="3" t="s">
        <v>40</v>
      </c>
      <c r="Y3415" s="3"/>
      <c r="Z3415" s="3">
        <v>6337</v>
      </c>
      <c r="AA3415" s="3" t="s">
        <v>316</v>
      </c>
    </row>
    <row r="3416" spans="1:27" x14ac:dyDescent="0.2">
      <c r="A3416" s="5">
        <v>6366</v>
      </c>
      <c r="B3416">
        <v>46012</v>
      </c>
      <c r="C3416" s="3" t="s">
        <v>5816</v>
      </c>
      <c r="D3416" s="3" t="s">
        <v>5817</v>
      </c>
      <c r="E3416" s="3" t="s">
        <v>119</v>
      </c>
      <c r="F3416" s="3" t="s">
        <v>120</v>
      </c>
      <c r="G3416" s="3" t="s">
        <v>137</v>
      </c>
      <c r="H3416" s="3" t="s">
        <v>32</v>
      </c>
      <c r="I3416" s="3" t="s">
        <v>33</v>
      </c>
      <c r="J3416" s="3" t="s">
        <v>31</v>
      </c>
      <c r="K3416" s="3" t="s">
        <v>34</v>
      </c>
      <c r="L3416" s="3" t="s">
        <v>31</v>
      </c>
      <c r="M3416" t="b">
        <v>0</v>
      </c>
      <c r="N3416" s="3" t="s">
        <v>73</v>
      </c>
      <c r="O3416" s="3" t="s">
        <v>120</v>
      </c>
      <c r="P3416" s="3" t="s">
        <v>120</v>
      </c>
      <c r="Q3416" s="3" t="s">
        <v>36</v>
      </c>
      <c r="R3416" s="3" t="s">
        <v>74</v>
      </c>
      <c r="S3416" s="3"/>
      <c r="T3416" s="2"/>
      <c r="U3416" s="3" t="s">
        <v>83</v>
      </c>
      <c r="V3416" s="3"/>
      <c r="W3416" s="3" t="s">
        <v>39</v>
      </c>
      <c r="X3416" s="3" t="s">
        <v>40</v>
      </c>
      <c r="Y3416" s="3"/>
      <c r="Z3416" s="3">
        <v>5400</v>
      </c>
      <c r="AA3416" s="3" t="s">
        <v>5278</v>
      </c>
    </row>
    <row r="3417" spans="1:27" x14ac:dyDescent="0.2">
      <c r="A3417" s="5">
        <v>6367</v>
      </c>
      <c r="B3417">
        <v>46063</v>
      </c>
      <c r="C3417" s="3" t="s">
        <v>5818</v>
      </c>
      <c r="D3417" s="3" t="s">
        <v>5819</v>
      </c>
      <c r="E3417" s="3" t="s">
        <v>147</v>
      </c>
      <c r="F3417" s="3" t="s">
        <v>234</v>
      </c>
      <c r="G3417" s="3" t="s">
        <v>137</v>
      </c>
      <c r="H3417" s="3" t="s">
        <v>32</v>
      </c>
      <c r="I3417" s="3" t="s">
        <v>33</v>
      </c>
      <c r="J3417" s="3" t="s">
        <v>31</v>
      </c>
      <c r="K3417" s="3" t="s">
        <v>34</v>
      </c>
      <c r="L3417" s="3" t="s">
        <v>31</v>
      </c>
      <c r="M3417" t="b">
        <v>0</v>
      </c>
      <c r="N3417" s="3" t="s">
        <v>139</v>
      </c>
      <c r="O3417" s="3" t="s">
        <v>234</v>
      </c>
      <c r="P3417" s="3" t="s">
        <v>234</v>
      </c>
      <c r="Q3417" s="3" t="s">
        <v>116</v>
      </c>
      <c r="R3417" s="3" t="s">
        <v>116</v>
      </c>
      <c r="S3417" s="3"/>
      <c r="T3417" s="2">
        <v>6019</v>
      </c>
      <c r="U3417" s="3" t="s">
        <v>83</v>
      </c>
      <c r="V3417" s="3"/>
      <c r="W3417" s="3" t="s">
        <v>39</v>
      </c>
      <c r="X3417" s="3" t="s">
        <v>40</v>
      </c>
      <c r="Y3417" s="3"/>
      <c r="Z3417" s="3">
        <v>6302</v>
      </c>
      <c r="AA3417" s="3" t="s">
        <v>316</v>
      </c>
    </row>
    <row r="3418" spans="1:27" x14ac:dyDescent="0.2">
      <c r="A3418" s="5">
        <v>6368</v>
      </c>
      <c r="C3418" s="3" t="s">
        <v>5820</v>
      </c>
      <c r="D3418" s="3" t="s">
        <v>5821</v>
      </c>
      <c r="E3418" s="3" t="s">
        <v>1158</v>
      </c>
      <c r="F3418" s="3" t="s">
        <v>1159</v>
      </c>
      <c r="G3418" s="3" t="s">
        <v>235</v>
      </c>
      <c r="H3418" s="3" t="s">
        <v>32</v>
      </c>
      <c r="I3418" s="3" t="s">
        <v>235</v>
      </c>
      <c r="J3418" s="3" t="s">
        <v>48</v>
      </c>
      <c r="K3418" s="3" t="s">
        <v>237</v>
      </c>
      <c r="L3418" s="3" t="s">
        <v>83</v>
      </c>
      <c r="M3418" t="b">
        <v>0</v>
      </c>
      <c r="N3418" s="3" t="s">
        <v>139</v>
      </c>
      <c r="O3418" s="3" t="s">
        <v>1159</v>
      </c>
      <c r="P3418" s="3" t="s">
        <v>1159</v>
      </c>
      <c r="Q3418" s="3" t="s">
        <v>36</v>
      </c>
      <c r="R3418" s="3" t="s">
        <v>74</v>
      </c>
      <c r="S3418" s="3"/>
      <c r="T3418" s="2"/>
      <c r="U3418" s="3" t="s">
        <v>83</v>
      </c>
      <c r="V3418" s="3"/>
      <c r="W3418" s="3" t="s">
        <v>39</v>
      </c>
      <c r="X3418" s="3" t="s">
        <v>40</v>
      </c>
      <c r="Y3418" s="3"/>
      <c r="Z3418" s="3">
        <v>2002</v>
      </c>
      <c r="AA3418" s="3" t="s">
        <v>316</v>
      </c>
    </row>
    <row r="3419" spans="1:27" x14ac:dyDescent="0.2">
      <c r="A3419" s="5">
        <v>6369</v>
      </c>
      <c r="C3419" s="3"/>
      <c r="D3419" s="3" t="s">
        <v>3748</v>
      </c>
      <c r="E3419" s="3" t="s">
        <v>71</v>
      </c>
      <c r="F3419" s="3" t="s">
        <v>72</v>
      </c>
      <c r="G3419" s="3" t="s">
        <v>201</v>
      </c>
      <c r="H3419" s="3" t="s">
        <v>32</v>
      </c>
      <c r="I3419" s="3" t="s">
        <v>201</v>
      </c>
      <c r="J3419" s="3" t="s">
        <v>48</v>
      </c>
      <c r="K3419" s="3" t="s">
        <v>202</v>
      </c>
      <c r="L3419" s="3" t="s">
        <v>50</v>
      </c>
      <c r="M3419" t="b">
        <v>1</v>
      </c>
      <c r="N3419" s="3" t="s">
        <v>73</v>
      </c>
      <c r="O3419" s="3" t="s">
        <v>72</v>
      </c>
      <c r="P3419" s="3" t="s">
        <v>72</v>
      </c>
      <c r="Q3419" s="3" t="s">
        <v>36</v>
      </c>
      <c r="R3419" s="3" t="s">
        <v>74</v>
      </c>
      <c r="S3419" s="3"/>
      <c r="T3419" s="2"/>
      <c r="U3419" s="3" t="s">
        <v>50</v>
      </c>
      <c r="V3419" s="3"/>
      <c r="W3419" s="3" t="s">
        <v>39</v>
      </c>
      <c r="X3419" s="3" t="s">
        <v>40</v>
      </c>
      <c r="Y3419" s="3"/>
      <c r="Z3419" s="3"/>
      <c r="AA3419" s="3" t="s">
        <v>316</v>
      </c>
    </row>
    <row r="3420" spans="1:27" x14ac:dyDescent="0.2">
      <c r="A3420" s="5">
        <v>6370</v>
      </c>
      <c r="C3420" s="3" t="s">
        <v>5822</v>
      </c>
      <c r="D3420" s="3" t="s">
        <v>3938</v>
      </c>
      <c r="E3420" s="3" t="s">
        <v>123</v>
      </c>
      <c r="F3420" s="3" t="s">
        <v>124</v>
      </c>
      <c r="G3420" s="3" t="s">
        <v>113</v>
      </c>
      <c r="H3420" s="3" t="s">
        <v>32</v>
      </c>
      <c r="I3420" s="3" t="s">
        <v>113</v>
      </c>
      <c r="J3420" s="3" t="s">
        <v>48</v>
      </c>
      <c r="K3420" s="3" t="s">
        <v>114</v>
      </c>
      <c r="L3420" s="3" t="s">
        <v>115</v>
      </c>
      <c r="M3420" t="b">
        <v>0</v>
      </c>
      <c r="N3420" s="3" t="s">
        <v>73</v>
      </c>
      <c r="O3420" s="3" t="s">
        <v>124</v>
      </c>
      <c r="P3420" s="3" t="s">
        <v>124</v>
      </c>
      <c r="Q3420" s="3" t="s">
        <v>36</v>
      </c>
      <c r="R3420" s="3" t="s">
        <v>74</v>
      </c>
      <c r="S3420" s="3"/>
      <c r="T3420" s="2"/>
      <c r="U3420" s="3" t="s">
        <v>115</v>
      </c>
      <c r="V3420" s="3"/>
      <c r="W3420" s="3" t="s">
        <v>39</v>
      </c>
      <c r="X3420" s="3" t="s">
        <v>40</v>
      </c>
      <c r="Y3420" s="3"/>
      <c r="Z3420" s="3">
        <v>4426</v>
      </c>
      <c r="AA3420" s="3" t="s">
        <v>41</v>
      </c>
    </row>
    <row r="3421" spans="1:27" x14ac:dyDescent="0.2">
      <c r="A3421" s="5">
        <v>6371</v>
      </c>
      <c r="B3421">
        <v>46090</v>
      </c>
      <c r="C3421" s="3" t="s">
        <v>5823</v>
      </c>
      <c r="D3421" s="3" t="s">
        <v>5824</v>
      </c>
      <c r="E3421" s="3" t="s">
        <v>29</v>
      </c>
      <c r="F3421" s="3" t="s">
        <v>5825</v>
      </c>
      <c r="G3421" s="3" t="s">
        <v>31</v>
      </c>
      <c r="H3421" s="3" t="s">
        <v>32</v>
      </c>
      <c r="I3421" s="3" t="s">
        <v>33</v>
      </c>
      <c r="J3421" s="3" t="s">
        <v>31</v>
      </c>
      <c r="K3421" s="3" t="s">
        <v>34</v>
      </c>
      <c r="L3421" s="3" t="s">
        <v>31</v>
      </c>
      <c r="M3421" t="b">
        <v>0</v>
      </c>
      <c r="N3421" s="3" t="s">
        <v>35</v>
      </c>
      <c r="O3421" s="3" t="s">
        <v>5825</v>
      </c>
      <c r="P3421" s="3" t="s">
        <v>5825</v>
      </c>
      <c r="Q3421" s="3" t="s">
        <v>36</v>
      </c>
      <c r="R3421" s="3" t="s">
        <v>539</v>
      </c>
      <c r="S3421" s="3" t="s">
        <v>3431</v>
      </c>
      <c r="T3421" s="2">
        <v>2000</v>
      </c>
      <c r="U3421" s="3" t="s">
        <v>31</v>
      </c>
      <c r="V3421" s="3"/>
      <c r="W3421" s="3" t="s">
        <v>39</v>
      </c>
      <c r="X3421" s="3" t="s">
        <v>40</v>
      </c>
      <c r="Y3421" s="3"/>
      <c r="Z3421" s="3">
        <v>6305</v>
      </c>
      <c r="AA3421" s="3" t="s">
        <v>316</v>
      </c>
    </row>
    <row r="3422" spans="1:27" x14ac:dyDescent="0.2">
      <c r="A3422" s="5">
        <v>6372</v>
      </c>
      <c r="B3422">
        <v>50000</v>
      </c>
      <c r="C3422" s="3" t="s">
        <v>5826</v>
      </c>
      <c r="D3422" s="3" t="s">
        <v>5827</v>
      </c>
      <c r="E3422" s="3" t="s">
        <v>29</v>
      </c>
      <c r="F3422" s="3" t="s">
        <v>5825</v>
      </c>
      <c r="G3422" s="3" t="s">
        <v>31</v>
      </c>
      <c r="H3422" s="3" t="s">
        <v>32</v>
      </c>
      <c r="I3422" s="3" t="s">
        <v>33</v>
      </c>
      <c r="J3422" s="3" t="s">
        <v>31</v>
      </c>
      <c r="K3422" s="3" t="s">
        <v>34</v>
      </c>
      <c r="L3422" s="3" t="s">
        <v>31</v>
      </c>
      <c r="M3422" t="b">
        <v>0</v>
      </c>
      <c r="N3422" s="3" t="s">
        <v>35</v>
      </c>
      <c r="O3422" s="3" t="s">
        <v>5825</v>
      </c>
      <c r="P3422" s="3" t="s">
        <v>5825</v>
      </c>
      <c r="Q3422" s="3" t="s">
        <v>36</v>
      </c>
      <c r="R3422" s="3" t="s">
        <v>539</v>
      </c>
      <c r="S3422" s="3" t="s">
        <v>3431</v>
      </c>
      <c r="T3422" s="2"/>
      <c r="U3422" s="3" t="s">
        <v>31</v>
      </c>
      <c r="V3422" s="3"/>
      <c r="W3422" s="3" t="s">
        <v>39</v>
      </c>
      <c r="X3422" s="3" t="s">
        <v>40</v>
      </c>
      <c r="Y3422" s="3"/>
      <c r="Z3422" s="3">
        <v>6303</v>
      </c>
      <c r="AA3422" s="3" t="s">
        <v>316</v>
      </c>
    </row>
    <row r="3423" spans="1:27" x14ac:dyDescent="0.2">
      <c r="A3423" s="5">
        <v>6373</v>
      </c>
      <c r="C3423" s="3"/>
      <c r="D3423" s="3" t="s">
        <v>5828</v>
      </c>
      <c r="E3423" s="3" t="s">
        <v>66</v>
      </c>
      <c r="F3423" s="3" t="s">
        <v>67</v>
      </c>
      <c r="G3423" s="3" t="s">
        <v>100</v>
      </c>
      <c r="H3423" s="3" t="s">
        <v>32</v>
      </c>
      <c r="I3423" s="3" t="s">
        <v>100</v>
      </c>
      <c r="J3423" s="3" t="s">
        <v>48</v>
      </c>
      <c r="K3423" s="3" t="s">
        <v>101</v>
      </c>
      <c r="L3423" s="3" t="s">
        <v>95</v>
      </c>
      <c r="M3423" t="b">
        <v>1</v>
      </c>
      <c r="N3423" s="3" t="s">
        <v>35</v>
      </c>
      <c r="O3423" s="3" t="s">
        <v>67</v>
      </c>
      <c r="P3423" s="3" t="s">
        <v>67</v>
      </c>
      <c r="Q3423" s="3" t="s">
        <v>68</v>
      </c>
      <c r="R3423" s="3" t="s">
        <v>69</v>
      </c>
      <c r="S3423" s="3"/>
      <c r="T3423" s="2"/>
      <c r="U3423" s="3" t="s">
        <v>95</v>
      </c>
      <c r="V3423" s="3"/>
      <c r="W3423" s="3" t="s">
        <v>39</v>
      </c>
      <c r="X3423" s="3" t="s">
        <v>40</v>
      </c>
      <c r="Y3423" s="3"/>
      <c r="Z3423" s="3"/>
      <c r="AA3423" s="3" t="s">
        <v>316</v>
      </c>
    </row>
    <row r="3424" spans="1:27" x14ac:dyDescent="0.2">
      <c r="A3424" s="5">
        <v>6375</v>
      </c>
      <c r="C3424" s="3" t="s">
        <v>5829</v>
      </c>
      <c r="D3424" s="3" t="s">
        <v>5830</v>
      </c>
      <c r="E3424" s="3" t="s">
        <v>1158</v>
      </c>
      <c r="F3424" s="3" t="s">
        <v>1159</v>
      </c>
      <c r="G3424" s="3" t="s">
        <v>235</v>
      </c>
      <c r="H3424" s="3" t="s">
        <v>32</v>
      </c>
      <c r="I3424" s="3" t="s">
        <v>236</v>
      </c>
      <c r="J3424" s="3" t="s">
        <v>48</v>
      </c>
      <c r="K3424" s="3" t="s">
        <v>237</v>
      </c>
      <c r="L3424" s="3" t="s">
        <v>83</v>
      </c>
      <c r="M3424" t="b">
        <v>0</v>
      </c>
      <c r="N3424" s="3" t="s">
        <v>139</v>
      </c>
      <c r="O3424" s="3" t="s">
        <v>1159</v>
      </c>
      <c r="P3424" s="3" t="s">
        <v>1159</v>
      </c>
      <c r="Q3424" s="3" t="s">
        <v>36</v>
      </c>
      <c r="R3424" s="3" t="s">
        <v>74</v>
      </c>
      <c r="S3424" s="3"/>
      <c r="T3424" s="2"/>
      <c r="U3424" s="3" t="s">
        <v>83</v>
      </c>
      <c r="V3424" s="3"/>
      <c r="W3424" s="3" t="s">
        <v>39</v>
      </c>
      <c r="X3424" s="3" t="s">
        <v>40</v>
      </c>
      <c r="Y3424" s="3"/>
      <c r="Z3424" s="3">
        <v>2005</v>
      </c>
      <c r="AA3424" s="3" t="s">
        <v>316</v>
      </c>
    </row>
    <row r="3425" spans="1:27" x14ac:dyDescent="0.2">
      <c r="A3425" s="5">
        <v>6376</v>
      </c>
      <c r="C3425" s="3" t="s">
        <v>5831</v>
      </c>
      <c r="D3425" s="3" t="s">
        <v>3726</v>
      </c>
      <c r="E3425" s="3" t="s">
        <v>1158</v>
      </c>
      <c r="F3425" s="3" t="s">
        <v>1159</v>
      </c>
      <c r="G3425" s="3" t="s">
        <v>235</v>
      </c>
      <c r="H3425" s="3" t="s">
        <v>32</v>
      </c>
      <c r="I3425" s="3" t="s">
        <v>236</v>
      </c>
      <c r="J3425" s="3" t="s">
        <v>48</v>
      </c>
      <c r="K3425" s="3" t="s">
        <v>237</v>
      </c>
      <c r="L3425" s="3" t="s">
        <v>83</v>
      </c>
      <c r="M3425" t="b">
        <v>1</v>
      </c>
      <c r="N3425" s="3" t="s">
        <v>139</v>
      </c>
      <c r="O3425" s="3" t="s">
        <v>1159</v>
      </c>
      <c r="P3425" s="3" t="s">
        <v>1159</v>
      </c>
      <c r="Q3425" s="3" t="s">
        <v>36</v>
      </c>
      <c r="R3425" s="3" t="s">
        <v>74</v>
      </c>
      <c r="S3425" s="3"/>
      <c r="T3425" s="2"/>
      <c r="U3425" s="3" t="s">
        <v>83</v>
      </c>
      <c r="V3425" s="3"/>
      <c r="W3425" s="3" t="s">
        <v>39</v>
      </c>
      <c r="X3425" s="3" t="s">
        <v>40</v>
      </c>
      <c r="Y3425" s="3"/>
      <c r="Z3425" s="3">
        <v>4734</v>
      </c>
      <c r="AA3425" s="3" t="s">
        <v>316</v>
      </c>
    </row>
    <row r="3426" spans="1:27" x14ac:dyDescent="0.2">
      <c r="A3426" s="5">
        <v>6377</v>
      </c>
      <c r="C3426" s="3" t="s">
        <v>5832</v>
      </c>
      <c r="D3426" s="3" t="s">
        <v>5833</v>
      </c>
      <c r="E3426" s="3" t="s">
        <v>240</v>
      </c>
      <c r="F3426" s="3" t="s">
        <v>241</v>
      </c>
      <c r="G3426" s="3" t="s">
        <v>242</v>
      </c>
      <c r="H3426" s="3" t="s">
        <v>32</v>
      </c>
      <c r="I3426" s="3" t="s">
        <v>242</v>
      </c>
      <c r="J3426" s="3" t="s">
        <v>48</v>
      </c>
      <c r="K3426" s="3" t="s">
        <v>243</v>
      </c>
      <c r="L3426" s="3" t="s">
        <v>244</v>
      </c>
      <c r="M3426" t="b">
        <v>0</v>
      </c>
      <c r="N3426" s="3" t="s">
        <v>139</v>
      </c>
      <c r="O3426" s="3" t="s">
        <v>241</v>
      </c>
      <c r="P3426" s="3" t="s">
        <v>241</v>
      </c>
      <c r="Q3426" s="3" t="s">
        <v>36</v>
      </c>
      <c r="R3426" s="3" t="s">
        <v>54</v>
      </c>
      <c r="S3426" s="3"/>
      <c r="T3426" s="2"/>
      <c r="U3426" s="3" t="s">
        <v>244</v>
      </c>
      <c r="V3426" s="3"/>
      <c r="W3426" s="3" t="s">
        <v>39</v>
      </c>
      <c r="X3426" s="3" t="s">
        <v>40</v>
      </c>
      <c r="Y3426" s="3"/>
      <c r="Z3426" s="3">
        <v>5377</v>
      </c>
      <c r="AA3426" s="3" t="s">
        <v>316</v>
      </c>
    </row>
    <row r="3427" spans="1:27" x14ac:dyDescent="0.2">
      <c r="A3427" s="5">
        <v>6378</v>
      </c>
      <c r="C3427" s="3" t="s">
        <v>5834</v>
      </c>
      <c r="D3427" s="3" t="s">
        <v>5835</v>
      </c>
      <c r="E3427" s="3" t="s">
        <v>78</v>
      </c>
      <c r="F3427" s="3" t="s">
        <v>2943</v>
      </c>
      <c r="G3427" s="3" t="s">
        <v>742</v>
      </c>
      <c r="H3427" s="3" t="s">
        <v>32</v>
      </c>
      <c r="I3427" s="3" t="s">
        <v>742</v>
      </c>
      <c r="J3427" s="3" t="s">
        <v>81</v>
      </c>
      <c r="K3427" s="3" t="s">
        <v>743</v>
      </c>
      <c r="L3427" s="3" t="s">
        <v>95</v>
      </c>
      <c r="M3427" t="b">
        <v>0</v>
      </c>
      <c r="N3427" s="3" t="s">
        <v>84</v>
      </c>
      <c r="O3427" s="3" t="s">
        <v>2943</v>
      </c>
      <c r="P3427" s="3" t="s">
        <v>2943</v>
      </c>
      <c r="Q3427" s="3" t="s">
        <v>116</v>
      </c>
      <c r="R3427" s="3" t="s">
        <v>116</v>
      </c>
      <c r="S3427" s="3"/>
      <c r="T3427" s="2"/>
      <c r="U3427" s="3" t="s">
        <v>95</v>
      </c>
      <c r="V3427" s="3"/>
      <c r="W3427" s="3" t="s">
        <v>39</v>
      </c>
      <c r="X3427" s="3" t="s">
        <v>40</v>
      </c>
      <c r="Y3427" s="3"/>
      <c r="Z3427" s="3">
        <v>5366</v>
      </c>
      <c r="AA3427" s="3" t="s">
        <v>316</v>
      </c>
    </row>
    <row r="3428" spans="1:27" x14ac:dyDescent="0.2">
      <c r="A3428" s="5">
        <v>6379</v>
      </c>
      <c r="C3428" s="3" t="s">
        <v>5836</v>
      </c>
      <c r="D3428" s="3" t="s">
        <v>5837</v>
      </c>
      <c r="E3428" s="3" t="s">
        <v>147</v>
      </c>
      <c r="F3428" s="3" t="s">
        <v>148</v>
      </c>
      <c r="G3428" s="3" t="s">
        <v>80</v>
      </c>
      <c r="H3428" s="3" t="s">
        <v>32</v>
      </c>
      <c r="I3428" s="3" t="s">
        <v>80</v>
      </c>
      <c r="J3428" s="3" t="s">
        <v>81</v>
      </c>
      <c r="K3428" s="3" t="s">
        <v>82</v>
      </c>
      <c r="L3428" s="3" t="s">
        <v>83</v>
      </c>
      <c r="M3428" t="b">
        <v>0</v>
      </c>
      <c r="N3428" s="3" t="s">
        <v>139</v>
      </c>
      <c r="O3428" s="3" t="s">
        <v>148</v>
      </c>
      <c r="P3428" s="3" t="s">
        <v>148</v>
      </c>
      <c r="Q3428" s="3" t="s">
        <v>116</v>
      </c>
      <c r="R3428" s="3" t="s">
        <v>149</v>
      </c>
      <c r="S3428" s="3"/>
      <c r="T3428" s="2"/>
      <c r="U3428" s="3" t="s">
        <v>83</v>
      </c>
      <c r="V3428" s="3"/>
      <c r="W3428" s="3" t="s">
        <v>39</v>
      </c>
      <c r="X3428" s="3" t="s">
        <v>40</v>
      </c>
      <c r="Y3428" s="3"/>
      <c r="Z3428" s="3">
        <v>4970</v>
      </c>
      <c r="AA3428" s="3" t="s">
        <v>316</v>
      </c>
    </row>
    <row r="3429" spans="1:27" x14ac:dyDescent="0.2">
      <c r="A3429" s="5">
        <v>6380</v>
      </c>
      <c r="C3429" s="3" t="s">
        <v>5838</v>
      </c>
      <c r="D3429" s="3" t="s">
        <v>5839</v>
      </c>
      <c r="E3429" s="3" t="s">
        <v>147</v>
      </c>
      <c r="F3429" s="3" t="s">
        <v>148</v>
      </c>
      <c r="G3429" s="3" t="s">
        <v>80</v>
      </c>
      <c r="H3429" s="3" t="s">
        <v>32</v>
      </c>
      <c r="I3429" s="3" t="s">
        <v>80</v>
      </c>
      <c r="J3429" s="3" t="s">
        <v>81</v>
      </c>
      <c r="K3429" s="3" t="s">
        <v>82</v>
      </c>
      <c r="L3429" s="3" t="s">
        <v>83</v>
      </c>
      <c r="M3429" t="b">
        <v>0</v>
      </c>
      <c r="N3429" s="3" t="s">
        <v>139</v>
      </c>
      <c r="O3429" s="3" t="s">
        <v>148</v>
      </c>
      <c r="P3429" s="3" t="s">
        <v>148</v>
      </c>
      <c r="Q3429" s="3" t="s">
        <v>116</v>
      </c>
      <c r="R3429" s="3" t="s">
        <v>149</v>
      </c>
      <c r="S3429" s="3"/>
      <c r="T3429" s="2"/>
      <c r="U3429" s="3" t="s">
        <v>83</v>
      </c>
      <c r="V3429" s="3"/>
      <c r="W3429" s="3" t="s">
        <v>39</v>
      </c>
      <c r="X3429" s="3" t="s">
        <v>40</v>
      </c>
      <c r="Y3429" s="3"/>
      <c r="Z3429" s="3">
        <v>5015</v>
      </c>
      <c r="AA3429" s="3" t="s">
        <v>316</v>
      </c>
    </row>
    <row r="3430" spans="1:27" x14ac:dyDescent="0.2">
      <c r="A3430" s="5">
        <v>6381</v>
      </c>
      <c r="C3430" s="3" t="s">
        <v>5840</v>
      </c>
      <c r="D3430" s="3" t="s">
        <v>5841</v>
      </c>
      <c r="E3430" s="3" t="s">
        <v>147</v>
      </c>
      <c r="F3430" s="3" t="s">
        <v>148</v>
      </c>
      <c r="G3430" s="3" t="s">
        <v>80</v>
      </c>
      <c r="H3430" s="3" t="s">
        <v>32</v>
      </c>
      <c r="I3430" s="3" t="s">
        <v>80</v>
      </c>
      <c r="J3430" s="3" t="s">
        <v>81</v>
      </c>
      <c r="K3430" s="3" t="s">
        <v>82</v>
      </c>
      <c r="L3430" s="3" t="s">
        <v>83</v>
      </c>
      <c r="M3430" t="b">
        <v>0</v>
      </c>
      <c r="N3430" s="3" t="s">
        <v>139</v>
      </c>
      <c r="O3430" s="3" t="s">
        <v>148</v>
      </c>
      <c r="P3430" s="3" t="s">
        <v>148</v>
      </c>
      <c r="Q3430" s="3" t="s">
        <v>116</v>
      </c>
      <c r="R3430" s="3" t="s">
        <v>149</v>
      </c>
      <c r="S3430" s="3"/>
      <c r="T3430" s="2"/>
      <c r="U3430" s="3" t="s">
        <v>83</v>
      </c>
      <c r="V3430" s="3"/>
      <c r="W3430" s="3" t="s">
        <v>39</v>
      </c>
      <c r="X3430" s="3" t="s">
        <v>40</v>
      </c>
      <c r="Y3430" s="3"/>
      <c r="Z3430" s="3">
        <v>5466</v>
      </c>
      <c r="AA3430" s="3" t="s">
        <v>316</v>
      </c>
    </row>
    <row r="3431" spans="1:27" x14ac:dyDescent="0.2">
      <c r="A3431" s="5">
        <v>6382</v>
      </c>
      <c r="B3431">
        <v>45431</v>
      </c>
      <c r="C3431" s="3" t="s">
        <v>5842</v>
      </c>
      <c r="D3431" s="3" t="s">
        <v>4746</v>
      </c>
      <c r="E3431" s="3" t="s">
        <v>2832</v>
      </c>
      <c r="F3431" s="3" t="s">
        <v>2834</v>
      </c>
      <c r="G3431" s="3" t="s">
        <v>785</v>
      </c>
      <c r="H3431" s="3" t="s">
        <v>32</v>
      </c>
      <c r="I3431" s="3" t="s">
        <v>785</v>
      </c>
      <c r="J3431" s="3" t="s">
        <v>48</v>
      </c>
      <c r="K3431" s="3" t="s">
        <v>786</v>
      </c>
      <c r="L3431" s="3" t="s">
        <v>83</v>
      </c>
      <c r="M3431" t="b">
        <v>0</v>
      </c>
      <c r="N3431" s="3" t="s">
        <v>35</v>
      </c>
      <c r="O3431" s="3" t="s">
        <v>2834</v>
      </c>
      <c r="P3431" s="3" t="s">
        <v>2834</v>
      </c>
      <c r="Q3431" s="3" t="s">
        <v>36</v>
      </c>
      <c r="R3431" s="3" t="s">
        <v>37</v>
      </c>
      <c r="S3431" s="3"/>
      <c r="T3431" s="2">
        <v>6008</v>
      </c>
      <c r="U3431" s="3" t="s">
        <v>83</v>
      </c>
      <c r="V3431" s="3"/>
      <c r="W3431" s="3" t="s">
        <v>39</v>
      </c>
      <c r="X3431" s="3" t="s">
        <v>40</v>
      </c>
      <c r="Y3431" s="3"/>
      <c r="Z3431" s="3">
        <v>5234</v>
      </c>
      <c r="AA3431" s="3" t="s">
        <v>316</v>
      </c>
    </row>
    <row r="3432" spans="1:27" x14ac:dyDescent="0.2">
      <c r="A3432" s="5">
        <v>6383</v>
      </c>
      <c r="C3432" s="3" t="s">
        <v>5843</v>
      </c>
      <c r="D3432" s="3" t="s">
        <v>5844</v>
      </c>
      <c r="E3432" s="3" t="s">
        <v>1158</v>
      </c>
      <c r="F3432" s="3" t="s">
        <v>1159</v>
      </c>
      <c r="G3432" s="3" t="s">
        <v>235</v>
      </c>
      <c r="H3432" s="3" t="s">
        <v>32</v>
      </c>
      <c r="I3432" s="3" t="s">
        <v>235</v>
      </c>
      <c r="J3432" s="3" t="s">
        <v>48</v>
      </c>
      <c r="K3432" s="3" t="s">
        <v>237</v>
      </c>
      <c r="L3432" s="3" t="s">
        <v>83</v>
      </c>
      <c r="M3432" t="b">
        <v>0</v>
      </c>
      <c r="N3432" s="3" t="s">
        <v>139</v>
      </c>
      <c r="O3432" s="3" t="s">
        <v>1159</v>
      </c>
      <c r="P3432" s="3" t="s">
        <v>1159</v>
      </c>
      <c r="Q3432" s="3" t="s">
        <v>36</v>
      </c>
      <c r="R3432" s="3" t="s">
        <v>74</v>
      </c>
      <c r="S3432" s="3"/>
      <c r="T3432" s="2"/>
      <c r="U3432" s="3" t="s">
        <v>83</v>
      </c>
      <c r="V3432" s="3"/>
      <c r="W3432" s="3" t="s">
        <v>39</v>
      </c>
      <c r="X3432" s="3" t="s">
        <v>40</v>
      </c>
      <c r="Y3432" s="3"/>
      <c r="Z3432" s="3">
        <v>2008</v>
      </c>
      <c r="AA3432" s="3" t="s">
        <v>316</v>
      </c>
    </row>
    <row r="3433" spans="1:27" x14ac:dyDescent="0.2">
      <c r="A3433" s="5">
        <v>6384</v>
      </c>
      <c r="B3433">
        <v>46120</v>
      </c>
      <c r="C3433" s="3" t="s">
        <v>5845</v>
      </c>
      <c r="D3433" s="3" t="s">
        <v>2793</v>
      </c>
      <c r="E3433" s="3" t="s">
        <v>1158</v>
      </c>
      <c r="F3433" s="3" t="s">
        <v>1159</v>
      </c>
      <c r="G3433" s="3" t="s">
        <v>235</v>
      </c>
      <c r="H3433" s="3" t="s">
        <v>32</v>
      </c>
      <c r="I3433" s="3" t="s">
        <v>236</v>
      </c>
      <c r="J3433" s="3" t="s">
        <v>48</v>
      </c>
      <c r="K3433" s="3" t="s">
        <v>237</v>
      </c>
      <c r="L3433" s="3" t="s">
        <v>83</v>
      </c>
      <c r="M3433" t="b">
        <v>0</v>
      </c>
      <c r="N3433" s="3" t="s">
        <v>139</v>
      </c>
      <c r="O3433" s="3" t="s">
        <v>1159</v>
      </c>
      <c r="P3433" s="3" t="s">
        <v>1159</v>
      </c>
      <c r="Q3433" s="3" t="s">
        <v>36</v>
      </c>
      <c r="R3433" s="3" t="s">
        <v>74</v>
      </c>
      <c r="S3433" s="3"/>
      <c r="T3433" s="2"/>
      <c r="U3433" s="3" t="s">
        <v>83</v>
      </c>
      <c r="V3433" s="3"/>
      <c r="W3433" s="3" t="s">
        <v>39</v>
      </c>
      <c r="X3433" s="3" t="s">
        <v>40</v>
      </c>
      <c r="Y3433" s="3"/>
      <c r="Z3433" s="3">
        <v>2009</v>
      </c>
      <c r="AA3433" s="3" t="s">
        <v>5391</v>
      </c>
    </row>
    <row r="3434" spans="1:27" x14ac:dyDescent="0.2">
      <c r="A3434" s="5">
        <v>6385</v>
      </c>
      <c r="B3434">
        <v>45965</v>
      </c>
      <c r="C3434" s="3" t="s">
        <v>5846</v>
      </c>
      <c r="D3434" s="3" t="s">
        <v>2908</v>
      </c>
      <c r="E3434" s="3" t="s">
        <v>71</v>
      </c>
      <c r="F3434" s="3" t="s">
        <v>72</v>
      </c>
      <c r="G3434" s="3" t="s">
        <v>47</v>
      </c>
      <c r="H3434" s="3" t="s">
        <v>32</v>
      </c>
      <c r="I3434" s="3" t="s">
        <v>47</v>
      </c>
      <c r="J3434" s="3" t="s">
        <v>48</v>
      </c>
      <c r="K3434" s="3" t="s">
        <v>49</v>
      </c>
      <c r="L3434" s="3" t="s">
        <v>50</v>
      </c>
      <c r="M3434" t="b">
        <v>0</v>
      </c>
      <c r="N3434" s="3" t="s">
        <v>73</v>
      </c>
      <c r="O3434" s="3" t="s">
        <v>72</v>
      </c>
      <c r="P3434" s="3" t="s">
        <v>72</v>
      </c>
      <c r="Q3434" s="3" t="s">
        <v>36</v>
      </c>
      <c r="R3434" s="3" t="s">
        <v>74</v>
      </c>
      <c r="S3434" s="3"/>
      <c r="T3434" s="2">
        <v>2000</v>
      </c>
      <c r="U3434" s="3" t="s">
        <v>50</v>
      </c>
      <c r="V3434" s="3"/>
      <c r="W3434" s="3" t="s">
        <v>39</v>
      </c>
      <c r="X3434" s="3" t="s">
        <v>40</v>
      </c>
      <c r="Y3434" s="3"/>
      <c r="Z3434" s="3">
        <v>2938</v>
      </c>
      <c r="AA3434" s="3" t="s">
        <v>316</v>
      </c>
    </row>
    <row r="3435" spans="1:27" x14ac:dyDescent="0.2">
      <c r="A3435" s="5">
        <v>6386</v>
      </c>
      <c r="C3435" s="3" t="s">
        <v>5847</v>
      </c>
      <c r="D3435" s="3" t="s">
        <v>5848</v>
      </c>
      <c r="E3435" s="3" t="s">
        <v>29</v>
      </c>
      <c r="F3435" s="3" t="s">
        <v>53</v>
      </c>
      <c r="G3435" s="3" t="s">
        <v>47</v>
      </c>
      <c r="H3435" s="3" t="s">
        <v>32</v>
      </c>
      <c r="I3435" s="3" t="s">
        <v>47</v>
      </c>
      <c r="J3435" s="3" t="s">
        <v>48</v>
      </c>
      <c r="K3435" s="3" t="s">
        <v>49</v>
      </c>
      <c r="L3435" s="3" t="s">
        <v>50</v>
      </c>
      <c r="M3435" t="b">
        <v>0</v>
      </c>
      <c r="N3435" s="3" t="s">
        <v>35</v>
      </c>
      <c r="O3435" s="3" t="s">
        <v>53</v>
      </c>
      <c r="P3435" s="3" t="s">
        <v>53</v>
      </c>
      <c r="Q3435" s="3" t="s">
        <v>36</v>
      </c>
      <c r="R3435" s="3" t="s">
        <v>54</v>
      </c>
      <c r="S3435" s="3"/>
      <c r="T3435" s="2"/>
      <c r="U3435" s="3" t="s">
        <v>50</v>
      </c>
      <c r="V3435" s="3"/>
      <c r="W3435" s="3" t="s">
        <v>39</v>
      </c>
      <c r="X3435" s="3" t="s">
        <v>40</v>
      </c>
      <c r="Y3435" s="3"/>
      <c r="Z3435" s="3">
        <v>3567</v>
      </c>
      <c r="AA3435" s="3" t="s">
        <v>316</v>
      </c>
    </row>
    <row r="3436" spans="1:27" x14ac:dyDescent="0.2">
      <c r="A3436" s="5">
        <v>6387</v>
      </c>
      <c r="C3436" s="3" t="s">
        <v>5849</v>
      </c>
      <c r="D3436" s="3" t="s">
        <v>5850</v>
      </c>
      <c r="E3436" s="3" t="s">
        <v>71</v>
      </c>
      <c r="F3436" s="3" t="s">
        <v>72</v>
      </c>
      <c r="G3436" s="3" t="s">
        <v>47</v>
      </c>
      <c r="H3436" s="3" t="s">
        <v>32</v>
      </c>
      <c r="I3436" s="3" t="s">
        <v>47</v>
      </c>
      <c r="J3436" s="3" t="s">
        <v>48</v>
      </c>
      <c r="K3436" s="3" t="s">
        <v>49</v>
      </c>
      <c r="L3436" s="3" t="s">
        <v>50</v>
      </c>
      <c r="M3436" t="b">
        <v>0</v>
      </c>
      <c r="N3436" s="3" t="s">
        <v>73</v>
      </c>
      <c r="O3436" s="3" t="s">
        <v>72</v>
      </c>
      <c r="P3436" s="3" t="s">
        <v>72</v>
      </c>
      <c r="Q3436" s="3" t="s">
        <v>36</v>
      </c>
      <c r="R3436" s="3" t="s">
        <v>74</v>
      </c>
      <c r="S3436" s="3"/>
      <c r="T3436" s="2"/>
      <c r="U3436" s="3" t="s">
        <v>50</v>
      </c>
      <c r="V3436" s="3"/>
      <c r="W3436" s="3" t="s">
        <v>39</v>
      </c>
      <c r="X3436" s="3" t="s">
        <v>40</v>
      </c>
      <c r="Y3436" s="3"/>
      <c r="Z3436" s="3">
        <v>4603</v>
      </c>
      <c r="AA3436" s="3" t="s">
        <v>316</v>
      </c>
    </row>
    <row r="3437" spans="1:27" x14ac:dyDescent="0.2">
      <c r="A3437" s="5">
        <v>6388</v>
      </c>
      <c r="C3437" s="3" t="s">
        <v>5851</v>
      </c>
      <c r="D3437" s="3" t="s">
        <v>4809</v>
      </c>
      <c r="E3437" s="3" t="s">
        <v>91</v>
      </c>
      <c r="F3437" s="3" t="s">
        <v>92</v>
      </c>
      <c r="G3437" s="3" t="s">
        <v>93</v>
      </c>
      <c r="H3437" s="3" t="s">
        <v>32</v>
      </c>
      <c r="I3437" s="3" t="s">
        <v>93</v>
      </c>
      <c r="J3437" s="3" t="s">
        <v>48</v>
      </c>
      <c r="K3437" s="3" t="s">
        <v>94</v>
      </c>
      <c r="L3437" s="3" t="s">
        <v>95</v>
      </c>
      <c r="M3437" t="b">
        <v>0</v>
      </c>
      <c r="N3437" s="3" t="s">
        <v>84</v>
      </c>
      <c r="O3437" s="3" t="s">
        <v>92</v>
      </c>
      <c r="P3437" s="3" t="s">
        <v>92</v>
      </c>
      <c r="Q3437" s="3" t="s">
        <v>36</v>
      </c>
      <c r="R3437" s="3" t="s">
        <v>74</v>
      </c>
      <c r="S3437" s="3"/>
      <c r="T3437" s="2"/>
      <c r="U3437" s="3" t="s">
        <v>95</v>
      </c>
      <c r="V3437" s="3"/>
      <c r="W3437" s="3" t="s">
        <v>39</v>
      </c>
      <c r="X3437" s="3" t="s">
        <v>40</v>
      </c>
      <c r="Y3437" s="3"/>
      <c r="Z3437" s="3">
        <v>5433</v>
      </c>
      <c r="AA3437" s="3" t="s">
        <v>3521</v>
      </c>
    </row>
    <row r="3438" spans="1:27" x14ac:dyDescent="0.2">
      <c r="A3438" s="5">
        <v>6389</v>
      </c>
      <c r="B3438">
        <v>45860</v>
      </c>
      <c r="C3438" s="3" t="s">
        <v>5852</v>
      </c>
      <c r="D3438" s="3" t="s">
        <v>4732</v>
      </c>
      <c r="E3438" s="3" t="s">
        <v>2832</v>
      </c>
      <c r="F3438" s="3" t="s">
        <v>2834</v>
      </c>
      <c r="G3438" s="3" t="s">
        <v>113</v>
      </c>
      <c r="H3438" s="3" t="s">
        <v>32</v>
      </c>
      <c r="I3438" s="3" t="s">
        <v>113</v>
      </c>
      <c r="J3438" s="3" t="s">
        <v>48</v>
      </c>
      <c r="K3438" s="3" t="s">
        <v>114</v>
      </c>
      <c r="L3438" s="3" t="s">
        <v>115</v>
      </c>
      <c r="M3438" t="b">
        <v>0</v>
      </c>
      <c r="N3438" s="3" t="s">
        <v>35</v>
      </c>
      <c r="O3438" s="3" t="s">
        <v>2834</v>
      </c>
      <c r="P3438" s="3" t="s">
        <v>2834</v>
      </c>
      <c r="Q3438" s="3" t="s">
        <v>36</v>
      </c>
      <c r="R3438" s="3" t="s">
        <v>37</v>
      </c>
      <c r="S3438" s="3"/>
      <c r="T3438" s="2"/>
      <c r="U3438" s="3" t="s">
        <v>115</v>
      </c>
      <c r="V3438" s="3"/>
      <c r="W3438" s="3" t="s">
        <v>39</v>
      </c>
      <c r="X3438" s="3" t="s">
        <v>40</v>
      </c>
      <c r="Y3438" s="3"/>
      <c r="Z3438" s="3">
        <v>5124</v>
      </c>
      <c r="AA3438" s="3" t="s">
        <v>316</v>
      </c>
    </row>
    <row r="3439" spans="1:27" x14ac:dyDescent="0.2">
      <c r="A3439" s="5">
        <v>6390</v>
      </c>
      <c r="C3439" s="3" t="s">
        <v>5853</v>
      </c>
      <c r="D3439" s="3" t="s">
        <v>5854</v>
      </c>
      <c r="E3439" s="3" t="s">
        <v>123</v>
      </c>
      <c r="F3439" s="3" t="s">
        <v>124</v>
      </c>
      <c r="G3439" s="3" t="s">
        <v>113</v>
      </c>
      <c r="H3439" s="3" t="s">
        <v>32</v>
      </c>
      <c r="I3439" s="3" t="s">
        <v>113</v>
      </c>
      <c r="J3439" s="3" t="s">
        <v>48</v>
      </c>
      <c r="K3439" s="3" t="s">
        <v>114</v>
      </c>
      <c r="L3439" s="3" t="s">
        <v>115</v>
      </c>
      <c r="M3439" t="b">
        <v>0</v>
      </c>
      <c r="N3439" s="3" t="s">
        <v>73</v>
      </c>
      <c r="O3439" s="3" t="s">
        <v>124</v>
      </c>
      <c r="P3439" s="3" t="s">
        <v>124</v>
      </c>
      <c r="Q3439" s="3" t="s">
        <v>36</v>
      </c>
      <c r="R3439" s="3" t="s">
        <v>74</v>
      </c>
      <c r="S3439" s="3"/>
      <c r="T3439" s="2"/>
      <c r="U3439" s="3" t="s">
        <v>115</v>
      </c>
      <c r="V3439" s="3"/>
      <c r="W3439" s="3" t="s">
        <v>39</v>
      </c>
      <c r="X3439" s="3" t="s">
        <v>40</v>
      </c>
      <c r="Y3439" s="3"/>
      <c r="Z3439" s="3">
        <v>2569</v>
      </c>
      <c r="AA3439" s="3" t="s">
        <v>316</v>
      </c>
    </row>
    <row r="3440" spans="1:27" x14ac:dyDescent="0.2">
      <c r="A3440" s="5">
        <v>6391</v>
      </c>
      <c r="C3440" s="3" t="s">
        <v>5855</v>
      </c>
      <c r="D3440" s="3" t="s">
        <v>4734</v>
      </c>
      <c r="E3440" s="3" t="s">
        <v>123</v>
      </c>
      <c r="F3440" s="3" t="s">
        <v>124</v>
      </c>
      <c r="G3440" s="3" t="s">
        <v>113</v>
      </c>
      <c r="H3440" s="3" t="s">
        <v>32</v>
      </c>
      <c r="I3440" s="3" t="s">
        <v>113</v>
      </c>
      <c r="J3440" s="3" t="s">
        <v>48</v>
      </c>
      <c r="K3440" s="3" t="s">
        <v>114</v>
      </c>
      <c r="L3440" s="3" t="s">
        <v>115</v>
      </c>
      <c r="M3440" t="b">
        <v>0</v>
      </c>
      <c r="N3440" s="3" t="s">
        <v>73</v>
      </c>
      <c r="O3440" s="3" t="s">
        <v>124</v>
      </c>
      <c r="P3440" s="3" t="s">
        <v>124</v>
      </c>
      <c r="Q3440" s="3" t="s">
        <v>36</v>
      </c>
      <c r="R3440" s="3" t="s">
        <v>74</v>
      </c>
      <c r="S3440" s="3"/>
      <c r="T3440" s="2"/>
      <c r="U3440" s="3" t="s">
        <v>115</v>
      </c>
      <c r="V3440" s="3"/>
      <c r="W3440" s="3" t="s">
        <v>39</v>
      </c>
      <c r="X3440" s="3" t="s">
        <v>40</v>
      </c>
      <c r="Y3440" s="3"/>
      <c r="Z3440" s="3">
        <v>5129</v>
      </c>
      <c r="AA3440" s="3" t="s">
        <v>41</v>
      </c>
    </row>
    <row r="3441" spans="1:27" x14ac:dyDescent="0.2">
      <c r="A3441" s="5">
        <v>6392</v>
      </c>
      <c r="C3441" s="3" t="s">
        <v>5856</v>
      </c>
      <c r="D3441" s="3" t="s">
        <v>4726</v>
      </c>
      <c r="E3441" s="3" t="s">
        <v>123</v>
      </c>
      <c r="F3441" s="3" t="s">
        <v>124</v>
      </c>
      <c r="G3441" s="3" t="s">
        <v>113</v>
      </c>
      <c r="H3441" s="3" t="s">
        <v>32</v>
      </c>
      <c r="I3441" s="3" t="s">
        <v>113</v>
      </c>
      <c r="J3441" s="3" t="s">
        <v>48</v>
      </c>
      <c r="K3441" s="3" t="s">
        <v>114</v>
      </c>
      <c r="L3441" s="3" t="s">
        <v>115</v>
      </c>
      <c r="M3441" t="b">
        <v>0</v>
      </c>
      <c r="N3441" s="3" t="s">
        <v>73</v>
      </c>
      <c r="O3441" s="3" t="s">
        <v>124</v>
      </c>
      <c r="P3441" s="3" t="s">
        <v>124</v>
      </c>
      <c r="Q3441" s="3" t="s">
        <v>36</v>
      </c>
      <c r="R3441" s="3" t="s">
        <v>74</v>
      </c>
      <c r="S3441" s="3"/>
      <c r="T3441" s="2"/>
      <c r="U3441" s="3" t="s">
        <v>115</v>
      </c>
      <c r="V3441" s="3"/>
      <c r="W3441" s="3" t="s">
        <v>39</v>
      </c>
      <c r="X3441" s="3" t="s">
        <v>40</v>
      </c>
      <c r="Y3441" s="3"/>
      <c r="Z3441" s="3">
        <v>5113</v>
      </c>
      <c r="AA3441" s="3" t="s">
        <v>41</v>
      </c>
    </row>
    <row r="3442" spans="1:27" x14ac:dyDescent="0.2">
      <c r="A3442" s="5">
        <v>6393</v>
      </c>
      <c r="B3442">
        <v>45733</v>
      </c>
      <c r="C3442" s="3" t="s">
        <v>5857</v>
      </c>
      <c r="D3442" s="3" t="s">
        <v>5858</v>
      </c>
      <c r="E3442" s="3" t="s">
        <v>346</v>
      </c>
      <c r="F3442" s="3" t="s">
        <v>347</v>
      </c>
      <c r="G3442" s="3" t="s">
        <v>31</v>
      </c>
      <c r="H3442" s="3" t="s">
        <v>32</v>
      </c>
      <c r="I3442" s="3" t="s">
        <v>31</v>
      </c>
      <c r="J3442" s="3" t="s">
        <v>31</v>
      </c>
      <c r="K3442" s="3" t="s">
        <v>34</v>
      </c>
      <c r="L3442" s="3" t="s">
        <v>31</v>
      </c>
      <c r="M3442" t="b">
        <v>0</v>
      </c>
      <c r="N3442" s="3" t="s">
        <v>84</v>
      </c>
      <c r="O3442" s="3" t="s">
        <v>347</v>
      </c>
      <c r="P3442" s="3" t="s">
        <v>347</v>
      </c>
      <c r="Q3442" s="3" t="s">
        <v>116</v>
      </c>
      <c r="R3442" s="3" t="s">
        <v>149</v>
      </c>
      <c r="S3442" s="3" t="s">
        <v>3501</v>
      </c>
      <c r="T3442" s="2">
        <v>2072</v>
      </c>
      <c r="U3442" s="3" t="s">
        <v>31</v>
      </c>
      <c r="V3442" s="3"/>
      <c r="W3442" s="3" t="s">
        <v>39</v>
      </c>
      <c r="X3442" s="3" t="s">
        <v>40</v>
      </c>
      <c r="Y3442" s="3"/>
      <c r="Z3442" s="3">
        <v>5223</v>
      </c>
      <c r="AA3442" s="3" t="s">
        <v>316</v>
      </c>
    </row>
    <row r="3443" spans="1:27" x14ac:dyDescent="0.2">
      <c r="A3443" s="5">
        <v>6394</v>
      </c>
      <c r="C3443" s="3" t="s">
        <v>5859</v>
      </c>
      <c r="D3443" s="3" t="s">
        <v>5860</v>
      </c>
      <c r="E3443" s="3" t="s">
        <v>1762</v>
      </c>
      <c r="F3443" s="3" t="s">
        <v>1762</v>
      </c>
      <c r="G3443" s="3"/>
      <c r="H3443" s="3" t="s">
        <v>3430</v>
      </c>
      <c r="I3443" s="3"/>
      <c r="J3443" s="3"/>
      <c r="K3443" s="3"/>
      <c r="L3443" s="3"/>
      <c r="M3443" t="b">
        <v>0</v>
      </c>
      <c r="N3443" s="3" t="s">
        <v>35</v>
      </c>
      <c r="O3443" s="3" t="s">
        <v>1762</v>
      </c>
      <c r="P3443" s="3" t="s">
        <v>1762</v>
      </c>
      <c r="Q3443" s="3" t="s">
        <v>1767</v>
      </c>
      <c r="R3443" s="3" t="s">
        <v>1768</v>
      </c>
      <c r="S3443" s="3"/>
      <c r="T3443" s="2"/>
      <c r="U3443" s="3" t="s">
        <v>31</v>
      </c>
      <c r="V3443" s="3" t="s">
        <v>3432</v>
      </c>
      <c r="W3443" s="3" t="s">
        <v>39</v>
      </c>
      <c r="X3443" s="3" t="s">
        <v>40</v>
      </c>
      <c r="Y3443" s="3" t="s">
        <v>3437</v>
      </c>
      <c r="Z3443" s="3"/>
      <c r="AA3443" s="3" t="s">
        <v>1712</v>
      </c>
    </row>
    <row r="3444" spans="1:27" x14ac:dyDescent="0.2">
      <c r="A3444" s="5">
        <v>6395</v>
      </c>
      <c r="C3444" s="3"/>
      <c r="D3444" s="3" t="s">
        <v>5861</v>
      </c>
      <c r="E3444" s="3" t="s">
        <v>1158</v>
      </c>
      <c r="F3444" s="3" t="s">
        <v>1159</v>
      </c>
      <c r="G3444" s="3" t="s">
        <v>158</v>
      </c>
      <c r="H3444" s="3" t="s">
        <v>256</v>
      </c>
      <c r="I3444" s="3"/>
      <c r="J3444" s="3"/>
      <c r="K3444" s="3"/>
      <c r="L3444" s="3"/>
      <c r="M3444" t="b">
        <v>0</v>
      </c>
      <c r="N3444" s="3" t="s">
        <v>139</v>
      </c>
      <c r="O3444" s="3" t="s">
        <v>1159</v>
      </c>
      <c r="P3444" s="3" t="s">
        <v>1159</v>
      </c>
      <c r="Q3444" s="3" t="s">
        <v>36</v>
      </c>
      <c r="R3444" s="3" t="s">
        <v>74</v>
      </c>
      <c r="S3444" s="3"/>
      <c r="T3444" s="2"/>
      <c r="U3444" s="3" t="s">
        <v>83</v>
      </c>
      <c r="V3444" s="3"/>
      <c r="W3444" s="3" t="s">
        <v>39</v>
      </c>
      <c r="X3444" s="3" t="s">
        <v>40</v>
      </c>
      <c r="Y3444" s="3"/>
      <c r="Z3444" s="3"/>
      <c r="AA3444" s="3" t="s">
        <v>316</v>
      </c>
    </row>
    <row r="3445" spans="1:27" x14ac:dyDescent="0.2">
      <c r="A3445" s="5">
        <v>6396</v>
      </c>
      <c r="C3445" s="3"/>
      <c r="D3445" s="3" t="s">
        <v>5862</v>
      </c>
      <c r="E3445" s="3" t="s">
        <v>2832</v>
      </c>
      <c r="F3445" s="3" t="s">
        <v>3529</v>
      </c>
      <c r="G3445" s="3" t="s">
        <v>100</v>
      </c>
      <c r="H3445" s="3" t="s">
        <v>32</v>
      </c>
      <c r="I3445" s="3" t="s">
        <v>100</v>
      </c>
      <c r="J3445" s="3" t="s">
        <v>48</v>
      </c>
      <c r="K3445" s="3" t="s">
        <v>101</v>
      </c>
      <c r="L3445" s="3" t="s">
        <v>95</v>
      </c>
      <c r="M3445" t="b">
        <v>1</v>
      </c>
      <c r="N3445" s="3" t="s">
        <v>35</v>
      </c>
      <c r="O3445" s="3" t="s">
        <v>3529</v>
      </c>
      <c r="P3445" s="3" t="s">
        <v>2834</v>
      </c>
      <c r="Q3445" s="3" t="s">
        <v>36</v>
      </c>
      <c r="R3445" s="3" t="s">
        <v>37</v>
      </c>
      <c r="S3445" s="3"/>
      <c r="T3445" s="2">
        <v>4024</v>
      </c>
      <c r="U3445" s="3" t="s">
        <v>95</v>
      </c>
      <c r="V3445" s="3"/>
      <c r="W3445" s="3" t="s">
        <v>39</v>
      </c>
      <c r="X3445" s="3" t="s">
        <v>40</v>
      </c>
      <c r="Y3445" s="3"/>
      <c r="Z3445" s="3">
        <v>6333</v>
      </c>
      <c r="AA3445" s="3" t="s">
        <v>316</v>
      </c>
    </row>
    <row r="3446" spans="1:27" x14ac:dyDescent="0.2">
      <c r="A3446" s="5">
        <v>6397</v>
      </c>
      <c r="B3446">
        <v>44695</v>
      </c>
      <c r="C3446" s="3"/>
      <c r="D3446" s="3" t="s">
        <v>5863</v>
      </c>
      <c r="E3446" s="3" t="s">
        <v>123</v>
      </c>
      <c r="F3446" s="3" t="s">
        <v>124</v>
      </c>
      <c r="G3446" s="3" t="s">
        <v>113</v>
      </c>
      <c r="H3446" s="3" t="s">
        <v>256</v>
      </c>
      <c r="I3446" s="3" t="s">
        <v>113</v>
      </c>
      <c r="J3446" s="3" t="s">
        <v>48</v>
      </c>
      <c r="K3446" s="3" t="s">
        <v>114</v>
      </c>
      <c r="L3446" s="3" t="s">
        <v>115</v>
      </c>
      <c r="M3446" t="b">
        <v>0</v>
      </c>
      <c r="N3446" s="3" t="s">
        <v>73</v>
      </c>
      <c r="O3446" s="3" t="s">
        <v>124</v>
      </c>
      <c r="P3446" s="3" t="s">
        <v>124</v>
      </c>
      <c r="Q3446" s="3" t="s">
        <v>36</v>
      </c>
      <c r="R3446" s="3" t="s">
        <v>74</v>
      </c>
      <c r="S3446" s="3"/>
      <c r="T3446" s="2"/>
      <c r="U3446" s="3" t="s">
        <v>115</v>
      </c>
      <c r="V3446" s="3"/>
      <c r="W3446" s="3" t="s">
        <v>39</v>
      </c>
      <c r="X3446" s="3" t="s">
        <v>40</v>
      </c>
      <c r="Y3446" s="3"/>
      <c r="Z3446" s="3">
        <v>23114</v>
      </c>
      <c r="AA3446" s="3" t="s">
        <v>5240</v>
      </c>
    </row>
    <row r="3447" spans="1:27" x14ac:dyDescent="0.2">
      <c r="A3447" s="5">
        <v>6400</v>
      </c>
      <c r="B3447">
        <v>44016</v>
      </c>
      <c r="C3447" s="3"/>
      <c r="D3447" s="3" t="s">
        <v>5864</v>
      </c>
      <c r="E3447" s="3" t="s">
        <v>71</v>
      </c>
      <c r="F3447" s="3" t="s">
        <v>72</v>
      </c>
      <c r="G3447" s="3" t="s">
        <v>3519</v>
      </c>
      <c r="H3447" s="3" t="s">
        <v>256</v>
      </c>
      <c r="I3447" s="3" t="s">
        <v>3519</v>
      </c>
      <c r="J3447" s="3" t="s">
        <v>81</v>
      </c>
      <c r="K3447" s="3" t="s">
        <v>258</v>
      </c>
      <c r="L3447" s="3" t="s">
        <v>95</v>
      </c>
      <c r="M3447" t="b">
        <v>0</v>
      </c>
      <c r="N3447" s="3" t="s">
        <v>73</v>
      </c>
      <c r="O3447" s="3" t="s">
        <v>72</v>
      </c>
      <c r="P3447" s="3" t="s">
        <v>72</v>
      </c>
      <c r="Q3447" s="3" t="s">
        <v>36</v>
      </c>
      <c r="R3447" s="3" t="s">
        <v>74</v>
      </c>
      <c r="S3447" s="3"/>
      <c r="T3447" s="2">
        <v>4091</v>
      </c>
      <c r="U3447" s="3" t="s">
        <v>50</v>
      </c>
      <c r="V3447" s="3"/>
      <c r="W3447" s="3" t="s">
        <v>39</v>
      </c>
      <c r="X3447" s="3" t="s">
        <v>40</v>
      </c>
      <c r="Y3447" s="3"/>
      <c r="Z3447" s="3">
        <v>6264</v>
      </c>
      <c r="AA3447" s="3" t="s">
        <v>3521</v>
      </c>
    </row>
    <row r="3448" spans="1:27" x14ac:dyDescent="0.2">
      <c r="A3448" s="5">
        <v>6401</v>
      </c>
      <c r="C3448" s="3"/>
      <c r="D3448" s="3" t="s">
        <v>5865</v>
      </c>
      <c r="E3448" s="3" t="s">
        <v>2832</v>
      </c>
      <c r="F3448" s="3" t="s">
        <v>3529</v>
      </c>
      <c r="G3448" s="3" t="s">
        <v>224</v>
      </c>
      <c r="H3448" s="3" t="s">
        <v>32</v>
      </c>
      <c r="I3448" s="3" t="s">
        <v>224</v>
      </c>
      <c r="J3448" s="3" t="s">
        <v>48</v>
      </c>
      <c r="K3448" s="3" t="s">
        <v>225</v>
      </c>
      <c r="L3448" s="3" t="s">
        <v>95</v>
      </c>
      <c r="M3448" t="b">
        <v>0</v>
      </c>
      <c r="N3448" s="3" t="s">
        <v>35</v>
      </c>
      <c r="O3448" s="3" t="s">
        <v>3529</v>
      </c>
      <c r="P3448" s="3" t="s">
        <v>2834</v>
      </c>
      <c r="Q3448" s="3" t="s">
        <v>36</v>
      </c>
      <c r="R3448" s="3" t="s">
        <v>37</v>
      </c>
      <c r="S3448" s="3"/>
      <c r="T3448" s="2">
        <v>4001</v>
      </c>
      <c r="U3448" s="3" t="s">
        <v>95</v>
      </c>
      <c r="V3448" s="3"/>
      <c r="W3448" s="3" t="s">
        <v>39</v>
      </c>
      <c r="X3448" s="3" t="s">
        <v>40</v>
      </c>
      <c r="Y3448" s="3"/>
      <c r="Z3448" s="3">
        <v>6270</v>
      </c>
      <c r="AA3448" s="3" t="s">
        <v>316</v>
      </c>
    </row>
    <row r="3449" spans="1:27" x14ac:dyDescent="0.2">
      <c r="A3449" s="5">
        <v>6402</v>
      </c>
      <c r="C3449" s="3"/>
      <c r="D3449" s="3" t="s">
        <v>5866</v>
      </c>
      <c r="E3449" s="3" t="s">
        <v>2832</v>
      </c>
      <c r="F3449" s="3" t="s">
        <v>3529</v>
      </c>
      <c r="G3449" s="3" t="s">
        <v>224</v>
      </c>
      <c r="H3449" s="3" t="s">
        <v>32</v>
      </c>
      <c r="I3449" s="3" t="s">
        <v>224</v>
      </c>
      <c r="J3449" s="3" t="s">
        <v>48</v>
      </c>
      <c r="K3449" s="3" t="s">
        <v>225</v>
      </c>
      <c r="L3449" s="3" t="s">
        <v>95</v>
      </c>
      <c r="M3449" t="b">
        <v>0</v>
      </c>
      <c r="N3449" s="3" t="s">
        <v>35</v>
      </c>
      <c r="O3449" s="3" t="s">
        <v>3529</v>
      </c>
      <c r="P3449" s="3" t="s">
        <v>2834</v>
      </c>
      <c r="Q3449" s="3" t="s">
        <v>36</v>
      </c>
      <c r="R3449" s="3" t="s">
        <v>37</v>
      </c>
      <c r="S3449" s="3"/>
      <c r="T3449" s="2">
        <v>4001</v>
      </c>
      <c r="U3449" s="3" t="s">
        <v>95</v>
      </c>
      <c r="V3449" s="3"/>
      <c r="W3449" s="3" t="s">
        <v>39</v>
      </c>
      <c r="X3449" s="3" t="s">
        <v>40</v>
      </c>
      <c r="Y3449" s="3"/>
      <c r="Z3449" s="3">
        <v>6190</v>
      </c>
      <c r="AA3449" s="3" t="s">
        <v>316</v>
      </c>
    </row>
    <row r="3450" spans="1:27" x14ac:dyDescent="0.2">
      <c r="A3450" s="5">
        <v>6403</v>
      </c>
      <c r="B3450">
        <v>45544</v>
      </c>
      <c r="C3450" s="3" t="s">
        <v>5867</v>
      </c>
      <c r="D3450" s="3" t="s">
        <v>5868</v>
      </c>
      <c r="E3450" s="3" t="s">
        <v>1804</v>
      </c>
      <c r="F3450" s="3" t="s">
        <v>4443</v>
      </c>
      <c r="G3450" s="3" t="s">
        <v>1804</v>
      </c>
      <c r="H3450" s="3" t="s">
        <v>1806</v>
      </c>
      <c r="I3450" s="3" t="s">
        <v>1804</v>
      </c>
      <c r="J3450" s="3" t="s">
        <v>31</v>
      </c>
      <c r="K3450" s="3" t="s">
        <v>1807</v>
      </c>
      <c r="L3450" s="3" t="s">
        <v>31</v>
      </c>
      <c r="M3450" t="b">
        <v>0</v>
      </c>
      <c r="N3450" s="3" t="s">
        <v>35</v>
      </c>
      <c r="O3450" s="3" t="s">
        <v>4443</v>
      </c>
      <c r="P3450" s="3" t="s">
        <v>4444</v>
      </c>
      <c r="Q3450" s="3" t="s">
        <v>4443</v>
      </c>
      <c r="R3450" s="3" t="s">
        <v>4443</v>
      </c>
      <c r="S3450" s="3" t="s">
        <v>1827</v>
      </c>
      <c r="T3450" s="2">
        <v>2072</v>
      </c>
      <c r="U3450" s="3" t="s">
        <v>1769</v>
      </c>
      <c r="V3450" s="3" t="s">
        <v>1815</v>
      </c>
      <c r="W3450" s="3" t="s">
        <v>39</v>
      </c>
      <c r="X3450" s="3" t="s">
        <v>40</v>
      </c>
      <c r="Y3450" s="3" t="s">
        <v>2707</v>
      </c>
      <c r="Z3450" s="3"/>
      <c r="AA3450" s="3" t="s">
        <v>1784</v>
      </c>
    </row>
    <row r="3451" spans="1:27" x14ac:dyDescent="0.2">
      <c r="A3451" s="5">
        <v>6405</v>
      </c>
      <c r="B3451">
        <v>45465</v>
      </c>
      <c r="C3451" s="3"/>
      <c r="D3451" s="3" t="s">
        <v>5869</v>
      </c>
      <c r="E3451" s="3" t="s">
        <v>147</v>
      </c>
      <c r="F3451" s="3" t="s">
        <v>234</v>
      </c>
      <c r="G3451" s="3" t="s">
        <v>158</v>
      </c>
      <c r="H3451" s="3" t="s">
        <v>32</v>
      </c>
      <c r="I3451" s="3" t="s">
        <v>158</v>
      </c>
      <c r="J3451" s="3" t="s">
        <v>48</v>
      </c>
      <c r="K3451" s="3" t="s">
        <v>159</v>
      </c>
      <c r="L3451" s="3" t="s">
        <v>83</v>
      </c>
      <c r="M3451" t="b">
        <v>0</v>
      </c>
      <c r="N3451" s="3" t="s">
        <v>139</v>
      </c>
      <c r="O3451" s="3" t="s">
        <v>234</v>
      </c>
      <c r="P3451" s="3" t="s">
        <v>234</v>
      </c>
      <c r="Q3451" s="3" t="s">
        <v>116</v>
      </c>
      <c r="R3451" s="3" t="s">
        <v>116</v>
      </c>
      <c r="S3451" s="3"/>
      <c r="T3451" s="2">
        <v>6114</v>
      </c>
      <c r="U3451" s="3" t="s">
        <v>83</v>
      </c>
      <c r="V3451" s="3"/>
      <c r="W3451" s="3" t="s">
        <v>39</v>
      </c>
      <c r="X3451" s="3" t="s">
        <v>40</v>
      </c>
      <c r="Y3451" s="3"/>
      <c r="Z3451" s="3">
        <v>6327</v>
      </c>
      <c r="AA3451" s="3" t="s">
        <v>1182</v>
      </c>
    </row>
    <row r="3452" spans="1:27" x14ac:dyDescent="0.2">
      <c r="A3452" s="5">
        <v>6406</v>
      </c>
      <c r="B3452">
        <v>45572</v>
      </c>
      <c r="C3452" s="3" t="s">
        <v>5870</v>
      </c>
      <c r="D3452" s="3" t="s">
        <v>5871</v>
      </c>
      <c r="E3452" s="3" t="s">
        <v>91</v>
      </c>
      <c r="F3452" s="3" t="s">
        <v>92</v>
      </c>
      <c r="G3452" s="3" t="s">
        <v>224</v>
      </c>
      <c r="H3452" s="3" t="s">
        <v>32</v>
      </c>
      <c r="I3452" s="3" t="s">
        <v>224</v>
      </c>
      <c r="J3452" s="3" t="s">
        <v>48</v>
      </c>
      <c r="K3452" s="3" t="s">
        <v>225</v>
      </c>
      <c r="L3452" s="3" t="s">
        <v>95</v>
      </c>
      <c r="M3452" t="b">
        <v>0</v>
      </c>
      <c r="N3452" s="3" t="s">
        <v>84</v>
      </c>
      <c r="O3452" s="3" t="s">
        <v>92</v>
      </c>
      <c r="P3452" s="3" t="s">
        <v>92</v>
      </c>
      <c r="Q3452" s="3" t="s">
        <v>36</v>
      </c>
      <c r="R3452" s="3" t="s">
        <v>74</v>
      </c>
      <c r="S3452" s="3"/>
      <c r="T3452" s="2">
        <v>4001</v>
      </c>
      <c r="U3452" s="3" t="s">
        <v>95</v>
      </c>
      <c r="V3452" s="3"/>
      <c r="W3452" s="3" t="s">
        <v>39</v>
      </c>
      <c r="X3452" s="3" t="s">
        <v>40</v>
      </c>
      <c r="Y3452" s="3"/>
      <c r="Z3452" s="3">
        <v>5552</v>
      </c>
      <c r="AA3452" s="3" t="s">
        <v>546</v>
      </c>
    </row>
    <row r="3453" spans="1:27" x14ac:dyDescent="0.2">
      <c r="A3453" s="5">
        <v>6407</v>
      </c>
      <c r="B3453">
        <v>45576</v>
      </c>
      <c r="C3453" s="3" t="s">
        <v>5872</v>
      </c>
      <c r="D3453" s="3" t="s">
        <v>5873</v>
      </c>
      <c r="E3453" s="3" t="s">
        <v>1158</v>
      </c>
      <c r="F3453" s="3" t="s">
        <v>1159</v>
      </c>
      <c r="G3453" s="3" t="s">
        <v>137</v>
      </c>
      <c r="H3453" s="3" t="s">
        <v>32</v>
      </c>
      <c r="I3453" s="3" t="s">
        <v>137</v>
      </c>
      <c r="J3453" s="3" t="s">
        <v>48</v>
      </c>
      <c r="K3453" s="3" t="s">
        <v>138</v>
      </c>
      <c r="L3453" s="3" t="s">
        <v>83</v>
      </c>
      <c r="M3453" t="b">
        <v>0</v>
      </c>
      <c r="N3453" s="3" t="s">
        <v>139</v>
      </c>
      <c r="O3453" s="3" t="s">
        <v>1159</v>
      </c>
      <c r="P3453" s="3" t="s">
        <v>1159</v>
      </c>
      <c r="Q3453" s="3" t="s">
        <v>36</v>
      </c>
      <c r="R3453" s="3" t="s">
        <v>74</v>
      </c>
      <c r="S3453" s="3" t="s">
        <v>3431</v>
      </c>
      <c r="T3453" s="2">
        <v>6019</v>
      </c>
      <c r="U3453" s="3" t="s">
        <v>83</v>
      </c>
      <c r="V3453" s="3"/>
      <c r="W3453" s="3" t="s">
        <v>39</v>
      </c>
      <c r="X3453" s="3" t="s">
        <v>40</v>
      </c>
      <c r="Y3453" s="3"/>
      <c r="Z3453" s="3">
        <v>6371</v>
      </c>
      <c r="AA3453" s="3" t="s">
        <v>546</v>
      </c>
    </row>
    <row r="3454" spans="1:27" x14ac:dyDescent="0.2">
      <c r="A3454" s="5">
        <v>6408</v>
      </c>
      <c r="B3454">
        <v>45627</v>
      </c>
      <c r="C3454" s="3"/>
      <c r="D3454" s="3" t="s">
        <v>5874</v>
      </c>
      <c r="E3454" s="3" t="s">
        <v>66</v>
      </c>
      <c r="F3454" s="3" t="s">
        <v>67</v>
      </c>
      <c r="G3454" s="3" t="s">
        <v>47</v>
      </c>
      <c r="H3454" s="3" t="s">
        <v>32</v>
      </c>
      <c r="I3454" s="3"/>
      <c r="J3454" s="3"/>
      <c r="K3454" s="3"/>
      <c r="L3454" s="3"/>
      <c r="M3454" t="b">
        <v>0</v>
      </c>
      <c r="N3454" s="3" t="s">
        <v>35</v>
      </c>
      <c r="O3454" s="3" t="s">
        <v>67</v>
      </c>
      <c r="P3454" s="3" t="s">
        <v>67</v>
      </c>
      <c r="Q3454" s="3" t="s">
        <v>68</v>
      </c>
      <c r="R3454" s="3" t="s">
        <v>69</v>
      </c>
      <c r="S3454" s="3" t="s">
        <v>75</v>
      </c>
      <c r="T3454" s="2">
        <v>2000</v>
      </c>
      <c r="U3454" s="3" t="s">
        <v>50</v>
      </c>
      <c r="V3454" s="3"/>
      <c r="W3454" s="3" t="s">
        <v>39</v>
      </c>
      <c r="X3454" s="3" t="s">
        <v>40</v>
      </c>
      <c r="Y3454" s="3"/>
      <c r="Z3454" s="3">
        <v>6049</v>
      </c>
      <c r="AA3454" s="3" t="s">
        <v>1182</v>
      </c>
    </row>
    <row r="3455" spans="1:27" x14ac:dyDescent="0.2">
      <c r="A3455" s="5">
        <v>6409</v>
      </c>
      <c r="B3455">
        <v>45658</v>
      </c>
      <c r="C3455" s="3"/>
      <c r="D3455" s="3" t="s">
        <v>5875</v>
      </c>
      <c r="E3455" s="3" t="s">
        <v>119</v>
      </c>
      <c r="F3455" s="3" t="s">
        <v>120</v>
      </c>
      <c r="G3455" s="3" t="s">
        <v>113</v>
      </c>
      <c r="H3455" s="3" t="s">
        <v>32</v>
      </c>
      <c r="I3455" s="3" t="s">
        <v>113</v>
      </c>
      <c r="J3455" s="3" t="s">
        <v>48</v>
      </c>
      <c r="K3455" s="3" t="s">
        <v>114</v>
      </c>
      <c r="L3455" s="3" t="s">
        <v>115</v>
      </c>
      <c r="M3455" t="b">
        <v>0</v>
      </c>
      <c r="N3455" s="3" t="s">
        <v>73</v>
      </c>
      <c r="O3455" s="3" t="s">
        <v>120</v>
      </c>
      <c r="P3455" s="3" t="s">
        <v>120</v>
      </c>
      <c r="Q3455" s="3" t="s">
        <v>36</v>
      </c>
      <c r="R3455" s="3" t="s">
        <v>74</v>
      </c>
      <c r="S3455" s="3"/>
      <c r="T3455" s="2"/>
      <c r="U3455" s="3" t="s">
        <v>115</v>
      </c>
      <c r="V3455" s="3"/>
      <c r="W3455" s="3" t="s">
        <v>39</v>
      </c>
      <c r="X3455" s="3" t="s">
        <v>40</v>
      </c>
      <c r="Y3455" s="3"/>
      <c r="Z3455" s="3">
        <v>6868</v>
      </c>
      <c r="AA3455" s="3" t="s">
        <v>41</v>
      </c>
    </row>
    <row r="3456" spans="1:27" x14ac:dyDescent="0.2">
      <c r="A3456" s="5">
        <v>6410</v>
      </c>
      <c r="B3456">
        <v>45798</v>
      </c>
      <c r="C3456" s="3" t="s">
        <v>5876</v>
      </c>
      <c r="D3456" s="3" t="s">
        <v>5877</v>
      </c>
      <c r="E3456" s="3" t="s">
        <v>867</v>
      </c>
      <c r="F3456" s="3" t="s">
        <v>868</v>
      </c>
      <c r="G3456" s="3" t="s">
        <v>201</v>
      </c>
      <c r="H3456" s="3" t="s">
        <v>4157</v>
      </c>
      <c r="I3456" s="3" t="s">
        <v>201</v>
      </c>
      <c r="J3456" s="3" t="s">
        <v>48</v>
      </c>
      <c r="K3456" s="3" t="s">
        <v>202</v>
      </c>
      <c r="L3456" s="3" t="s">
        <v>50</v>
      </c>
      <c r="M3456" t="b">
        <v>0</v>
      </c>
      <c r="N3456" s="3" t="s">
        <v>73</v>
      </c>
      <c r="O3456" s="3" t="s">
        <v>868</v>
      </c>
      <c r="P3456" s="3" t="s">
        <v>868</v>
      </c>
      <c r="Q3456" s="3" t="s">
        <v>116</v>
      </c>
      <c r="R3456" s="3" t="s">
        <v>116</v>
      </c>
      <c r="S3456" s="3"/>
      <c r="T3456" s="2">
        <v>2016</v>
      </c>
      <c r="U3456" s="3" t="s">
        <v>50</v>
      </c>
      <c r="V3456" s="3"/>
      <c r="W3456" s="3" t="s">
        <v>39</v>
      </c>
      <c r="X3456" s="3" t="s">
        <v>40</v>
      </c>
      <c r="Y3456" s="3"/>
      <c r="Z3456" s="3"/>
      <c r="AA3456" s="3" t="s">
        <v>5020</v>
      </c>
    </row>
    <row r="3457" spans="1:27" x14ac:dyDescent="0.2">
      <c r="A3457" s="5">
        <v>6411</v>
      </c>
      <c r="C3457" s="3"/>
      <c r="D3457" s="3" t="s">
        <v>5878</v>
      </c>
      <c r="E3457" s="3" t="s">
        <v>1158</v>
      </c>
      <c r="F3457" s="3" t="s">
        <v>1159</v>
      </c>
      <c r="G3457" s="3" t="s">
        <v>158</v>
      </c>
      <c r="H3457" s="3" t="s">
        <v>32</v>
      </c>
      <c r="I3457" s="3" t="s">
        <v>158</v>
      </c>
      <c r="J3457" s="3" t="s">
        <v>48</v>
      </c>
      <c r="K3457" s="3" t="s">
        <v>159</v>
      </c>
      <c r="L3457" s="3" t="s">
        <v>83</v>
      </c>
      <c r="M3457" t="b">
        <v>0</v>
      </c>
      <c r="N3457" s="3" t="s">
        <v>139</v>
      </c>
      <c r="O3457" s="3" t="s">
        <v>1159</v>
      </c>
      <c r="P3457" s="3" t="s">
        <v>1159</v>
      </c>
      <c r="Q3457" s="3" t="s">
        <v>36</v>
      </c>
      <c r="R3457" s="3" t="s">
        <v>74</v>
      </c>
      <c r="S3457" s="3"/>
      <c r="T3457" s="2"/>
      <c r="U3457" s="3" t="s">
        <v>83</v>
      </c>
      <c r="V3457" s="3"/>
      <c r="W3457" s="3" t="s">
        <v>39</v>
      </c>
      <c r="X3457" s="3" t="s">
        <v>40</v>
      </c>
      <c r="Y3457" s="3"/>
      <c r="Z3457" s="3">
        <v>5536</v>
      </c>
      <c r="AA3457" s="3" t="s">
        <v>316</v>
      </c>
    </row>
    <row r="3458" spans="1:27" x14ac:dyDescent="0.2">
      <c r="A3458" s="5">
        <v>6412</v>
      </c>
      <c r="C3458" s="3" t="s">
        <v>5879</v>
      </c>
      <c r="D3458" s="3" t="s">
        <v>5880</v>
      </c>
      <c r="E3458" s="3" t="s">
        <v>867</v>
      </c>
      <c r="F3458" s="3" t="s">
        <v>868</v>
      </c>
      <c r="G3458" s="3" t="s">
        <v>201</v>
      </c>
      <c r="H3458" s="3" t="s">
        <v>4157</v>
      </c>
      <c r="I3458" s="3" t="s">
        <v>201</v>
      </c>
      <c r="J3458" s="3" t="s">
        <v>48</v>
      </c>
      <c r="K3458" s="3" t="s">
        <v>202</v>
      </c>
      <c r="L3458" s="3" t="s">
        <v>50</v>
      </c>
      <c r="M3458" t="b">
        <v>0</v>
      </c>
      <c r="N3458" s="3" t="s">
        <v>73</v>
      </c>
      <c r="O3458" s="3" t="s">
        <v>868</v>
      </c>
      <c r="P3458" s="3" t="s">
        <v>868</v>
      </c>
      <c r="Q3458" s="3" t="s">
        <v>116</v>
      </c>
      <c r="R3458" s="3" t="s">
        <v>116</v>
      </c>
      <c r="S3458" s="3"/>
      <c r="T3458" s="2">
        <v>2016</v>
      </c>
      <c r="U3458" s="3" t="s">
        <v>50</v>
      </c>
      <c r="V3458" s="3"/>
      <c r="W3458" s="3" t="s">
        <v>39</v>
      </c>
      <c r="X3458" s="3" t="s">
        <v>40</v>
      </c>
      <c r="Y3458" s="3"/>
      <c r="Z3458" s="3"/>
      <c r="AA3458" s="3" t="s">
        <v>5020</v>
      </c>
    </row>
    <row r="3459" spans="1:27" x14ac:dyDescent="0.2">
      <c r="A3459" s="5">
        <v>6413</v>
      </c>
      <c r="C3459" s="3" t="s">
        <v>5881</v>
      </c>
      <c r="D3459" s="3" t="s">
        <v>5882</v>
      </c>
      <c r="E3459" s="3" t="s">
        <v>867</v>
      </c>
      <c r="F3459" s="3" t="s">
        <v>868</v>
      </c>
      <c r="G3459" s="3" t="s">
        <v>201</v>
      </c>
      <c r="H3459" s="3" t="s">
        <v>4157</v>
      </c>
      <c r="I3459" s="3" t="s">
        <v>201</v>
      </c>
      <c r="J3459" s="3" t="s">
        <v>48</v>
      </c>
      <c r="K3459" s="3" t="s">
        <v>202</v>
      </c>
      <c r="L3459" s="3" t="s">
        <v>50</v>
      </c>
      <c r="M3459" t="b">
        <v>0</v>
      </c>
      <c r="N3459" s="3" t="s">
        <v>73</v>
      </c>
      <c r="O3459" s="3" t="s">
        <v>868</v>
      </c>
      <c r="P3459" s="3" t="s">
        <v>868</v>
      </c>
      <c r="Q3459" s="3" t="s">
        <v>116</v>
      </c>
      <c r="R3459" s="3" t="s">
        <v>116</v>
      </c>
      <c r="S3459" s="3"/>
      <c r="T3459" s="2">
        <v>2016</v>
      </c>
      <c r="U3459" s="3" t="s">
        <v>50</v>
      </c>
      <c r="V3459" s="3"/>
      <c r="W3459" s="3" t="s">
        <v>39</v>
      </c>
      <c r="X3459" s="3" t="s">
        <v>40</v>
      </c>
      <c r="Y3459" s="3"/>
      <c r="Z3459" s="3"/>
      <c r="AA3459" s="3" t="s">
        <v>5020</v>
      </c>
    </row>
    <row r="3460" spans="1:27" x14ac:dyDescent="0.2">
      <c r="A3460" s="5">
        <v>6415</v>
      </c>
      <c r="B3460">
        <v>45793</v>
      </c>
      <c r="C3460" s="3" t="s">
        <v>5883</v>
      </c>
      <c r="D3460" s="3" t="s">
        <v>5884</v>
      </c>
      <c r="E3460" s="3" t="s">
        <v>867</v>
      </c>
      <c r="F3460" s="3" t="s">
        <v>868</v>
      </c>
      <c r="G3460" s="3" t="s">
        <v>47</v>
      </c>
      <c r="H3460" s="3" t="s">
        <v>4157</v>
      </c>
      <c r="I3460" s="3" t="s">
        <v>47</v>
      </c>
      <c r="J3460" s="3" t="s">
        <v>48</v>
      </c>
      <c r="K3460" s="3" t="s">
        <v>49</v>
      </c>
      <c r="L3460" s="3" t="s">
        <v>50</v>
      </c>
      <c r="M3460" t="b">
        <v>0</v>
      </c>
      <c r="N3460" s="3" t="s">
        <v>73</v>
      </c>
      <c r="O3460" s="3" t="s">
        <v>868</v>
      </c>
      <c r="P3460" s="3" t="s">
        <v>868</v>
      </c>
      <c r="Q3460" s="3" t="s">
        <v>116</v>
      </c>
      <c r="R3460" s="3" t="s">
        <v>116</v>
      </c>
      <c r="S3460" s="3"/>
      <c r="T3460" s="2">
        <v>2000</v>
      </c>
      <c r="U3460" s="3" t="s">
        <v>50</v>
      </c>
      <c r="V3460" s="3"/>
      <c r="W3460" s="3" t="s">
        <v>39</v>
      </c>
      <c r="X3460" s="3" t="s">
        <v>40</v>
      </c>
      <c r="Y3460" s="3"/>
      <c r="Z3460" s="3"/>
      <c r="AA3460" s="3" t="s">
        <v>5020</v>
      </c>
    </row>
    <row r="3461" spans="1:27" x14ac:dyDescent="0.2">
      <c r="A3461" s="5">
        <v>6416</v>
      </c>
      <c r="B3461">
        <v>45818</v>
      </c>
      <c r="C3461" s="3"/>
      <c r="D3461" s="3" t="s">
        <v>5885</v>
      </c>
      <c r="E3461" s="3" t="s">
        <v>91</v>
      </c>
      <c r="F3461" s="3" t="s">
        <v>5535</v>
      </c>
      <c r="G3461" s="3" t="s">
        <v>93</v>
      </c>
      <c r="H3461" s="3" t="s">
        <v>32</v>
      </c>
      <c r="I3461" s="3" t="s">
        <v>93</v>
      </c>
      <c r="J3461" s="3" t="s">
        <v>48</v>
      </c>
      <c r="K3461" s="3" t="s">
        <v>94</v>
      </c>
      <c r="L3461" s="3" t="s">
        <v>95</v>
      </c>
      <c r="M3461" t="b">
        <v>0</v>
      </c>
      <c r="N3461" s="3" t="s">
        <v>84</v>
      </c>
      <c r="O3461" s="3" t="s">
        <v>5535</v>
      </c>
      <c r="P3461" s="3" t="s">
        <v>140</v>
      </c>
      <c r="Q3461" s="3" t="s">
        <v>36</v>
      </c>
      <c r="R3461" s="3" t="s">
        <v>74</v>
      </c>
      <c r="S3461" s="3"/>
      <c r="T3461" s="2">
        <v>4000</v>
      </c>
      <c r="U3461" s="3" t="s">
        <v>95</v>
      </c>
      <c r="V3461" s="3"/>
      <c r="W3461" s="3" t="s">
        <v>39</v>
      </c>
      <c r="X3461" s="3" t="s">
        <v>40</v>
      </c>
      <c r="Y3461" s="3"/>
      <c r="Z3461" s="3">
        <v>6410</v>
      </c>
      <c r="AA3461" s="3" t="s">
        <v>546</v>
      </c>
    </row>
    <row r="3462" spans="1:27" x14ac:dyDescent="0.2">
      <c r="A3462" s="5">
        <v>6417</v>
      </c>
      <c r="C3462" s="3"/>
      <c r="D3462" s="3" t="s">
        <v>5886</v>
      </c>
      <c r="E3462" s="3" t="s">
        <v>123</v>
      </c>
      <c r="F3462" s="3" t="s">
        <v>136</v>
      </c>
      <c r="G3462" s="3" t="s">
        <v>137</v>
      </c>
      <c r="H3462" s="3" t="s">
        <v>32</v>
      </c>
      <c r="I3462" s="3" t="s">
        <v>137</v>
      </c>
      <c r="J3462" s="3" t="s">
        <v>48</v>
      </c>
      <c r="K3462" s="3" t="s">
        <v>138</v>
      </c>
      <c r="L3462" s="3" t="s">
        <v>83</v>
      </c>
      <c r="M3462" t="b">
        <v>1</v>
      </c>
      <c r="N3462" s="3" t="s">
        <v>139</v>
      </c>
      <c r="O3462" s="3" t="s">
        <v>136</v>
      </c>
      <c r="P3462" s="3" t="s">
        <v>140</v>
      </c>
      <c r="Q3462" s="3" t="s">
        <v>36</v>
      </c>
      <c r="R3462" s="3" t="s">
        <v>74</v>
      </c>
      <c r="S3462" s="3" t="s">
        <v>3431</v>
      </c>
      <c r="T3462" s="2"/>
      <c r="U3462" s="3" t="s">
        <v>83</v>
      </c>
      <c r="V3462" s="3"/>
      <c r="W3462" s="3" t="s">
        <v>39</v>
      </c>
      <c r="X3462" s="3" t="s">
        <v>40</v>
      </c>
      <c r="Y3462" s="3"/>
      <c r="Z3462" s="3">
        <v>6303</v>
      </c>
      <c r="AA3462" s="3" t="s">
        <v>546</v>
      </c>
    </row>
    <row r="3463" spans="1:27" x14ac:dyDescent="0.2">
      <c r="A3463" s="5">
        <v>6418</v>
      </c>
      <c r="C3463" s="3"/>
      <c r="D3463" s="3" t="s">
        <v>5887</v>
      </c>
      <c r="E3463" s="3" t="s">
        <v>1158</v>
      </c>
      <c r="F3463" s="3" t="s">
        <v>1159</v>
      </c>
      <c r="G3463" s="3" t="s">
        <v>137</v>
      </c>
      <c r="H3463" s="3" t="s">
        <v>32</v>
      </c>
      <c r="I3463" s="3" t="s">
        <v>137</v>
      </c>
      <c r="J3463" s="3" t="s">
        <v>48</v>
      </c>
      <c r="K3463" s="3" t="s">
        <v>138</v>
      </c>
      <c r="L3463" s="3" t="s">
        <v>83</v>
      </c>
      <c r="M3463" t="b">
        <v>0</v>
      </c>
      <c r="N3463" s="3" t="s">
        <v>139</v>
      </c>
      <c r="O3463" s="3" t="s">
        <v>1159</v>
      </c>
      <c r="P3463" s="3" t="s">
        <v>1159</v>
      </c>
      <c r="Q3463" s="3" t="s">
        <v>36</v>
      </c>
      <c r="R3463" s="3" t="s">
        <v>74</v>
      </c>
      <c r="S3463" s="3" t="s">
        <v>3431</v>
      </c>
      <c r="T3463" s="2"/>
      <c r="U3463" s="3" t="s">
        <v>83</v>
      </c>
      <c r="V3463" s="3"/>
      <c r="W3463" s="3" t="s">
        <v>39</v>
      </c>
      <c r="X3463" s="3" t="s">
        <v>40</v>
      </c>
      <c r="Y3463" s="3"/>
      <c r="Z3463" s="3">
        <v>6371</v>
      </c>
      <c r="AA3463" s="3" t="s">
        <v>546</v>
      </c>
    </row>
    <row r="3464" spans="1:27" x14ac:dyDescent="0.2">
      <c r="A3464" s="5">
        <v>6419</v>
      </c>
      <c r="C3464" s="3" t="s">
        <v>5888</v>
      </c>
      <c r="D3464" s="3" t="s">
        <v>5889</v>
      </c>
      <c r="E3464" s="3" t="s">
        <v>867</v>
      </c>
      <c r="F3464" s="3" t="s">
        <v>868</v>
      </c>
      <c r="G3464" s="3" t="s">
        <v>47</v>
      </c>
      <c r="H3464" s="3" t="s">
        <v>4157</v>
      </c>
      <c r="I3464" s="3" t="s">
        <v>47</v>
      </c>
      <c r="J3464" s="3" t="s">
        <v>48</v>
      </c>
      <c r="K3464" s="3" t="s">
        <v>49</v>
      </c>
      <c r="L3464" s="3" t="s">
        <v>50</v>
      </c>
      <c r="M3464" t="b">
        <v>0</v>
      </c>
      <c r="N3464" s="3" t="s">
        <v>73</v>
      </c>
      <c r="O3464" s="3" t="s">
        <v>868</v>
      </c>
      <c r="P3464" s="3" t="s">
        <v>868</v>
      </c>
      <c r="Q3464" s="3" t="s">
        <v>116</v>
      </c>
      <c r="R3464" s="3" t="s">
        <v>116</v>
      </c>
      <c r="S3464" s="3"/>
      <c r="T3464" s="2">
        <v>2000</v>
      </c>
      <c r="U3464" s="3" t="s">
        <v>50</v>
      </c>
      <c r="V3464" s="3"/>
      <c r="W3464" s="3" t="s">
        <v>39</v>
      </c>
      <c r="X3464" s="3" t="s">
        <v>40</v>
      </c>
      <c r="Y3464" s="3"/>
      <c r="Z3464" s="3"/>
      <c r="AA3464" s="3" t="s">
        <v>5020</v>
      </c>
    </row>
    <row r="3465" spans="1:27" x14ac:dyDescent="0.2">
      <c r="A3465" s="5">
        <v>6420</v>
      </c>
      <c r="C3465" s="3" t="s">
        <v>5890</v>
      </c>
      <c r="D3465" s="3" t="s">
        <v>5891</v>
      </c>
      <c r="E3465" s="3" t="s">
        <v>867</v>
      </c>
      <c r="F3465" s="3" t="s">
        <v>868</v>
      </c>
      <c r="G3465" s="3" t="s">
        <v>47</v>
      </c>
      <c r="H3465" s="3" t="s">
        <v>4157</v>
      </c>
      <c r="I3465" s="3" t="s">
        <v>47</v>
      </c>
      <c r="J3465" s="3" t="s">
        <v>48</v>
      </c>
      <c r="K3465" s="3" t="s">
        <v>49</v>
      </c>
      <c r="L3465" s="3" t="s">
        <v>50</v>
      </c>
      <c r="M3465" t="b">
        <v>0</v>
      </c>
      <c r="N3465" s="3" t="s">
        <v>73</v>
      </c>
      <c r="O3465" s="3" t="s">
        <v>868</v>
      </c>
      <c r="P3465" s="3" t="s">
        <v>868</v>
      </c>
      <c r="Q3465" s="3" t="s">
        <v>116</v>
      </c>
      <c r="R3465" s="3" t="s">
        <v>116</v>
      </c>
      <c r="S3465" s="3"/>
      <c r="T3465" s="2">
        <v>2000</v>
      </c>
      <c r="U3465" s="3" t="s">
        <v>50</v>
      </c>
      <c r="V3465" s="3"/>
      <c r="W3465" s="3" t="s">
        <v>39</v>
      </c>
      <c r="X3465" s="3" t="s">
        <v>40</v>
      </c>
      <c r="Y3465" s="3"/>
      <c r="Z3465" s="3"/>
      <c r="AA3465" s="3" t="s">
        <v>5020</v>
      </c>
    </row>
    <row r="3466" spans="1:27" x14ac:dyDescent="0.2">
      <c r="A3466" s="5">
        <v>6421</v>
      </c>
      <c r="C3466" s="3" t="s">
        <v>5892</v>
      </c>
      <c r="D3466" s="3" t="s">
        <v>5893</v>
      </c>
      <c r="E3466" s="3" t="s">
        <v>867</v>
      </c>
      <c r="F3466" s="3" t="s">
        <v>868</v>
      </c>
      <c r="G3466" s="3" t="s">
        <v>47</v>
      </c>
      <c r="H3466" s="3" t="s">
        <v>4157</v>
      </c>
      <c r="I3466" s="3" t="s">
        <v>47</v>
      </c>
      <c r="J3466" s="3" t="s">
        <v>48</v>
      </c>
      <c r="K3466" s="3" t="s">
        <v>49</v>
      </c>
      <c r="L3466" s="3" t="s">
        <v>50</v>
      </c>
      <c r="M3466" t="b">
        <v>0</v>
      </c>
      <c r="N3466" s="3" t="s">
        <v>73</v>
      </c>
      <c r="O3466" s="3" t="s">
        <v>868</v>
      </c>
      <c r="P3466" s="3" t="s">
        <v>868</v>
      </c>
      <c r="Q3466" s="3" t="s">
        <v>116</v>
      </c>
      <c r="R3466" s="3" t="s">
        <v>116</v>
      </c>
      <c r="S3466" s="3"/>
      <c r="T3466" s="2">
        <v>2000</v>
      </c>
      <c r="U3466" s="3" t="s">
        <v>50</v>
      </c>
      <c r="V3466" s="3"/>
      <c r="W3466" s="3" t="s">
        <v>39</v>
      </c>
      <c r="X3466" s="3" t="s">
        <v>40</v>
      </c>
      <c r="Y3466" s="3"/>
      <c r="Z3466" s="3"/>
      <c r="AA3466" s="3" t="s">
        <v>5020</v>
      </c>
    </row>
    <row r="3467" spans="1:27" x14ac:dyDescent="0.2">
      <c r="A3467" s="5">
        <v>6422</v>
      </c>
      <c r="C3467" s="3" t="s">
        <v>5894</v>
      </c>
      <c r="D3467" s="3" t="s">
        <v>5895</v>
      </c>
      <c r="E3467" s="3" t="s">
        <v>867</v>
      </c>
      <c r="F3467" s="3" t="s">
        <v>868</v>
      </c>
      <c r="G3467" s="3" t="s">
        <v>47</v>
      </c>
      <c r="H3467" s="3" t="s">
        <v>4157</v>
      </c>
      <c r="I3467" s="3" t="s">
        <v>47</v>
      </c>
      <c r="J3467" s="3" t="s">
        <v>48</v>
      </c>
      <c r="K3467" s="3" t="s">
        <v>49</v>
      </c>
      <c r="L3467" s="3" t="s">
        <v>50</v>
      </c>
      <c r="M3467" t="b">
        <v>0</v>
      </c>
      <c r="N3467" s="3" t="s">
        <v>73</v>
      </c>
      <c r="O3467" s="3" t="s">
        <v>868</v>
      </c>
      <c r="P3467" s="3" t="s">
        <v>868</v>
      </c>
      <c r="Q3467" s="3" t="s">
        <v>116</v>
      </c>
      <c r="R3467" s="3" t="s">
        <v>116</v>
      </c>
      <c r="S3467" s="3"/>
      <c r="T3467" s="2">
        <v>2000</v>
      </c>
      <c r="U3467" s="3" t="s">
        <v>50</v>
      </c>
      <c r="V3467" s="3"/>
      <c r="W3467" s="3" t="s">
        <v>39</v>
      </c>
      <c r="X3467" s="3" t="s">
        <v>40</v>
      </c>
      <c r="Y3467" s="3"/>
      <c r="Z3467" s="3"/>
      <c r="AA3467" s="3" t="s">
        <v>5020</v>
      </c>
    </row>
    <row r="3468" spans="1:27" x14ac:dyDescent="0.2">
      <c r="A3468" s="5">
        <v>6423</v>
      </c>
      <c r="C3468" s="3" t="s">
        <v>5896</v>
      </c>
      <c r="D3468" s="3" t="s">
        <v>5897</v>
      </c>
      <c r="E3468" s="3" t="s">
        <v>867</v>
      </c>
      <c r="F3468" s="3" t="s">
        <v>868</v>
      </c>
      <c r="G3468" s="3" t="s">
        <v>47</v>
      </c>
      <c r="H3468" s="3" t="s">
        <v>4157</v>
      </c>
      <c r="I3468" s="3" t="s">
        <v>47</v>
      </c>
      <c r="J3468" s="3" t="s">
        <v>48</v>
      </c>
      <c r="K3468" s="3" t="s">
        <v>49</v>
      </c>
      <c r="L3468" s="3" t="s">
        <v>50</v>
      </c>
      <c r="M3468" t="b">
        <v>0</v>
      </c>
      <c r="N3468" s="3" t="s">
        <v>73</v>
      </c>
      <c r="O3468" s="3" t="s">
        <v>868</v>
      </c>
      <c r="P3468" s="3" t="s">
        <v>868</v>
      </c>
      <c r="Q3468" s="3" t="s">
        <v>116</v>
      </c>
      <c r="R3468" s="3" t="s">
        <v>116</v>
      </c>
      <c r="S3468" s="3"/>
      <c r="T3468" s="2">
        <v>2000</v>
      </c>
      <c r="U3468" s="3" t="s">
        <v>50</v>
      </c>
      <c r="V3468" s="3"/>
      <c r="W3468" s="3" t="s">
        <v>39</v>
      </c>
      <c r="X3468" s="3" t="s">
        <v>40</v>
      </c>
      <c r="Y3468" s="3"/>
      <c r="Z3468" s="3"/>
      <c r="AA3468" s="3" t="s">
        <v>5020</v>
      </c>
    </row>
    <row r="3469" spans="1:27" x14ac:dyDescent="0.2">
      <c r="A3469" s="5">
        <v>6424</v>
      </c>
      <c r="B3469">
        <v>45802</v>
      </c>
      <c r="C3469" s="3" t="s">
        <v>5898</v>
      </c>
      <c r="D3469" s="3" t="s">
        <v>5899</v>
      </c>
      <c r="E3469" s="3" t="s">
        <v>867</v>
      </c>
      <c r="F3469" s="3" t="s">
        <v>868</v>
      </c>
      <c r="G3469" s="3" t="s">
        <v>47</v>
      </c>
      <c r="H3469" s="3" t="s">
        <v>4157</v>
      </c>
      <c r="I3469" s="3" t="s">
        <v>47</v>
      </c>
      <c r="J3469" s="3" t="s">
        <v>48</v>
      </c>
      <c r="K3469" s="3" t="s">
        <v>49</v>
      </c>
      <c r="L3469" s="3" t="s">
        <v>50</v>
      </c>
      <c r="M3469" t="b">
        <v>0</v>
      </c>
      <c r="N3469" s="3" t="s">
        <v>73</v>
      </c>
      <c r="O3469" s="3" t="s">
        <v>868</v>
      </c>
      <c r="P3469" s="3" t="s">
        <v>868</v>
      </c>
      <c r="Q3469" s="3" t="s">
        <v>116</v>
      </c>
      <c r="R3469" s="3" t="s">
        <v>116</v>
      </c>
      <c r="S3469" s="3"/>
      <c r="T3469" s="2">
        <v>2000</v>
      </c>
      <c r="U3469" s="3" t="s">
        <v>50</v>
      </c>
      <c r="V3469" s="3"/>
      <c r="W3469" s="3" t="s">
        <v>39</v>
      </c>
      <c r="X3469" s="3" t="s">
        <v>40</v>
      </c>
      <c r="Y3469" s="3"/>
      <c r="Z3469" s="3"/>
      <c r="AA3469" s="3" t="s">
        <v>5020</v>
      </c>
    </row>
    <row r="3470" spans="1:27" x14ac:dyDescent="0.2">
      <c r="A3470" s="5">
        <v>6425</v>
      </c>
      <c r="B3470">
        <v>45799</v>
      </c>
      <c r="C3470" s="3" t="s">
        <v>5900</v>
      </c>
      <c r="D3470" s="3" t="s">
        <v>5901</v>
      </c>
      <c r="E3470" s="3" t="s">
        <v>867</v>
      </c>
      <c r="F3470" s="3" t="s">
        <v>868</v>
      </c>
      <c r="G3470" s="3" t="s">
        <v>47</v>
      </c>
      <c r="H3470" s="3" t="s">
        <v>4157</v>
      </c>
      <c r="I3470" s="3" t="s">
        <v>47</v>
      </c>
      <c r="J3470" s="3" t="s">
        <v>48</v>
      </c>
      <c r="K3470" s="3" t="s">
        <v>49</v>
      </c>
      <c r="L3470" s="3" t="s">
        <v>50</v>
      </c>
      <c r="M3470" t="b">
        <v>0</v>
      </c>
      <c r="N3470" s="3" t="s">
        <v>73</v>
      </c>
      <c r="O3470" s="3" t="s">
        <v>868</v>
      </c>
      <c r="P3470" s="3" t="s">
        <v>868</v>
      </c>
      <c r="Q3470" s="3" t="s">
        <v>116</v>
      </c>
      <c r="R3470" s="3" t="s">
        <v>116</v>
      </c>
      <c r="S3470" s="3"/>
      <c r="T3470" s="2">
        <v>2000</v>
      </c>
      <c r="U3470" s="3" t="s">
        <v>50</v>
      </c>
      <c r="V3470" s="3"/>
      <c r="W3470" s="3" t="s">
        <v>39</v>
      </c>
      <c r="X3470" s="3" t="s">
        <v>40</v>
      </c>
      <c r="Y3470" s="3"/>
      <c r="Z3470" s="3"/>
      <c r="AA3470" s="3" t="s">
        <v>5020</v>
      </c>
    </row>
    <row r="3471" spans="1:27" x14ac:dyDescent="0.2">
      <c r="A3471" s="5">
        <v>6426</v>
      </c>
      <c r="B3471">
        <v>45408</v>
      </c>
      <c r="C3471" s="3"/>
      <c r="D3471" s="3" t="s">
        <v>5902</v>
      </c>
      <c r="E3471" s="3" t="s">
        <v>123</v>
      </c>
      <c r="F3471" s="3" t="s">
        <v>124</v>
      </c>
      <c r="G3471" s="3" t="s">
        <v>3543</v>
      </c>
      <c r="H3471" s="3" t="s">
        <v>256</v>
      </c>
      <c r="I3471" s="3" t="s">
        <v>3543</v>
      </c>
      <c r="J3471" s="3" t="s">
        <v>81</v>
      </c>
      <c r="K3471" s="3" t="s">
        <v>258</v>
      </c>
      <c r="L3471" s="3" t="s">
        <v>115</v>
      </c>
      <c r="M3471" t="b">
        <v>0</v>
      </c>
      <c r="N3471" s="3" t="s">
        <v>73</v>
      </c>
      <c r="O3471" s="3" t="s">
        <v>124</v>
      </c>
      <c r="P3471" s="3" t="s">
        <v>124</v>
      </c>
      <c r="Q3471" s="3" t="s">
        <v>36</v>
      </c>
      <c r="R3471" s="3" t="s">
        <v>74</v>
      </c>
      <c r="S3471" s="3"/>
      <c r="T3471" s="2"/>
      <c r="U3471" s="3" t="s">
        <v>115</v>
      </c>
      <c r="V3471" s="3"/>
      <c r="W3471" s="3" t="s">
        <v>39</v>
      </c>
      <c r="X3471" s="3" t="s">
        <v>40</v>
      </c>
      <c r="Y3471" s="3"/>
      <c r="Z3471" s="3">
        <v>6377</v>
      </c>
      <c r="AA3471" s="3" t="s">
        <v>3521</v>
      </c>
    </row>
    <row r="3472" spans="1:27" x14ac:dyDescent="0.2">
      <c r="A3472" s="5">
        <v>6428</v>
      </c>
      <c r="C3472" s="3"/>
      <c r="D3472" s="3" t="s">
        <v>5903</v>
      </c>
      <c r="E3472" s="3" t="s">
        <v>123</v>
      </c>
      <c r="F3472" s="3" t="s">
        <v>136</v>
      </c>
      <c r="G3472" s="3" t="s">
        <v>3543</v>
      </c>
      <c r="H3472" s="3" t="s">
        <v>256</v>
      </c>
      <c r="I3472" s="3" t="s">
        <v>3543</v>
      </c>
      <c r="J3472" s="3" t="s">
        <v>81</v>
      </c>
      <c r="K3472" s="3" t="s">
        <v>258</v>
      </c>
      <c r="L3472" s="3" t="s">
        <v>115</v>
      </c>
      <c r="M3472" t="b">
        <v>0</v>
      </c>
      <c r="N3472" s="3" t="s">
        <v>139</v>
      </c>
      <c r="O3472" s="3" t="s">
        <v>136</v>
      </c>
      <c r="P3472" s="3" t="s">
        <v>140</v>
      </c>
      <c r="Q3472" s="3" t="s">
        <v>36</v>
      </c>
      <c r="R3472" s="3" t="s">
        <v>74</v>
      </c>
      <c r="S3472" s="3"/>
      <c r="T3472" s="2"/>
      <c r="U3472" s="3" t="s">
        <v>115</v>
      </c>
      <c r="V3472" s="3"/>
      <c r="W3472" s="3" t="s">
        <v>39</v>
      </c>
      <c r="X3472" s="3" t="s">
        <v>40</v>
      </c>
      <c r="Y3472" s="3"/>
      <c r="Z3472" s="3">
        <v>5277</v>
      </c>
      <c r="AA3472" s="3" t="s">
        <v>1182</v>
      </c>
    </row>
    <row r="3473" spans="1:27" x14ac:dyDescent="0.2">
      <c r="A3473" s="5">
        <v>6429</v>
      </c>
      <c r="C3473" s="3"/>
      <c r="D3473" s="3" t="s">
        <v>5904</v>
      </c>
      <c r="E3473" s="3" t="s">
        <v>123</v>
      </c>
      <c r="F3473" s="3" t="s">
        <v>136</v>
      </c>
      <c r="G3473" s="3" t="s">
        <v>3543</v>
      </c>
      <c r="H3473" s="3" t="s">
        <v>256</v>
      </c>
      <c r="I3473" s="3" t="s">
        <v>3543</v>
      </c>
      <c r="J3473" s="3" t="s">
        <v>81</v>
      </c>
      <c r="K3473" s="3" t="s">
        <v>258</v>
      </c>
      <c r="L3473" s="3" t="s">
        <v>115</v>
      </c>
      <c r="M3473" t="b">
        <v>0</v>
      </c>
      <c r="N3473" s="3" t="s">
        <v>139</v>
      </c>
      <c r="O3473" s="3" t="s">
        <v>136</v>
      </c>
      <c r="P3473" s="3" t="s">
        <v>140</v>
      </c>
      <c r="Q3473" s="3" t="s">
        <v>36</v>
      </c>
      <c r="R3473" s="3" t="s">
        <v>74</v>
      </c>
      <c r="S3473" s="3"/>
      <c r="T3473" s="2"/>
      <c r="U3473" s="3" t="s">
        <v>115</v>
      </c>
      <c r="V3473" s="3"/>
      <c r="W3473" s="3" t="s">
        <v>39</v>
      </c>
      <c r="X3473" s="3" t="s">
        <v>40</v>
      </c>
      <c r="Y3473" s="3"/>
      <c r="Z3473" s="3">
        <v>6515</v>
      </c>
      <c r="AA3473" s="3" t="s">
        <v>3521</v>
      </c>
    </row>
    <row r="3474" spans="1:27" x14ac:dyDescent="0.2">
      <c r="A3474" s="5">
        <v>6430</v>
      </c>
      <c r="C3474" s="3"/>
      <c r="D3474" s="3" t="s">
        <v>5905</v>
      </c>
      <c r="E3474" s="3" t="s">
        <v>1158</v>
      </c>
      <c r="F3474" s="3" t="s">
        <v>1159</v>
      </c>
      <c r="G3474" s="3" t="s">
        <v>31</v>
      </c>
      <c r="H3474" s="3" t="s">
        <v>32</v>
      </c>
      <c r="I3474" s="3" t="s">
        <v>31</v>
      </c>
      <c r="J3474" s="3" t="s">
        <v>31</v>
      </c>
      <c r="K3474" s="3" t="s">
        <v>34</v>
      </c>
      <c r="L3474" s="3" t="s">
        <v>31</v>
      </c>
      <c r="M3474" t="b">
        <v>0</v>
      </c>
      <c r="N3474" s="3" t="s">
        <v>139</v>
      </c>
      <c r="O3474" s="3" t="s">
        <v>1159</v>
      </c>
      <c r="P3474" s="3" t="s">
        <v>1159</v>
      </c>
      <c r="Q3474" s="3" t="s">
        <v>36</v>
      </c>
      <c r="R3474" s="3" t="s">
        <v>74</v>
      </c>
      <c r="S3474" s="3" t="s">
        <v>3431</v>
      </c>
      <c r="T3474" s="2"/>
      <c r="U3474" s="3" t="s">
        <v>31</v>
      </c>
      <c r="V3474" s="3"/>
      <c r="W3474" s="3" t="s">
        <v>39</v>
      </c>
      <c r="X3474" s="3" t="s">
        <v>40</v>
      </c>
      <c r="Y3474" s="3"/>
      <c r="Z3474" s="3">
        <v>6305</v>
      </c>
      <c r="AA3474" s="3" t="s">
        <v>546</v>
      </c>
    </row>
    <row r="3475" spans="1:27" x14ac:dyDescent="0.2">
      <c r="A3475" s="5">
        <v>6431</v>
      </c>
      <c r="C3475" s="3"/>
      <c r="D3475" s="3" t="s">
        <v>5906</v>
      </c>
      <c r="E3475" s="3" t="s">
        <v>91</v>
      </c>
      <c r="F3475" s="3" t="s">
        <v>5535</v>
      </c>
      <c r="G3475" s="3" t="s">
        <v>93</v>
      </c>
      <c r="H3475" s="3" t="s">
        <v>32</v>
      </c>
      <c r="I3475" s="3" t="s">
        <v>93</v>
      </c>
      <c r="J3475" s="3" t="s">
        <v>48</v>
      </c>
      <c r="K3475" s="3" t="s">
        <v>94</v>
      </c>
      <c r="L3475" s="3" t="s">
        <v>95</v>
      </c>
      <c r="M3475" t="b">
        <v>0</v>
      </c>
      <c r="N3475" s="3" t="s">
        <v>84</v>
      </c>
      <c r="O3475" s="3" t="s">
        <v>5535</v>
      </c>
      <c r="P3475" s="3" t="s">
        <v>140</v>
      </c>
      <c r="Q3475" s="3" t="s">
        <v>36</v>
      </c>
      <c r="R3475" s="3" t="s">
        <v>74</v>
      </c>
      <c r="S3475" s="3"/>
      <c r="T3475" s="2"/>
      <c r="U3475" s="3" t="s">
        <v>95</v>
      </c>
      <c r="V3475" s="3"/>
      <c r="W3475" s="3" t="s">
        <v>39</v>
      </c>
      <c r="X3475" s="3" t="s">
        <v>40</v>
      </c>
      <c r="Y3475" s="3"/>
      <c r="Z3475" s="3">
        <v>6129</v>
      </c>
      <c r="AA3475" s="3" t="s">
        <v>546</v>
      </c>
    </row>
    <row r="3476" spans="1:27" x14ac:dyDescent="0.2">
      <c r="A3476" s="5">
        <v>6432</v>
      </c>
      <c r="C3476" s="3"/>
      <c r="D3476" s="3" t="s">
        <v>5907</v>
      </c>
      <c r="E3476" s="3" t="s">
        <v>91</v>
      </c>
      <c r="F3476" s="3" t="s">
        <v>5535</v>
      </c>
      <c r="G3476" s="3" t="s">
        <v>224</v>
      </c>
      <c r="H3476" s="3" t="s">
        <v>32</v>
      </c>
      <c r="I3476" s="3" t="s">
        <v>224</v>
      </c>
      <c r="J3476" s="3" t="s">
        <v>48</v>
      </c>
      <c r="K3476" s="3" t="s">
        <v>225</v>
      </c>
      <c r="L3476" s="3" t="s">
        <v>95</v>
      </c>
      <c r="M3476" t="b">
        <v>0</v>
      </c>
      <c r="N3476" s="3" t="s">
        <v>84</v>
      </c>
      <c r="O3476" s="3" t="s">
        <v>5535</v>
      </c>
      <c r="P3476" s="3" t="s">
        <v>140</v>
      </c>
      <c r="Q3476" s="3" t="s">
        <v>36</v>
      </c>
      <c r="R3476" s="3" t="s">
        <v>74</v>
      </c>
      <c r="S3476" s="3"/>
      <c r="T3476" s="2"/>
      <c r="U3476" s="3" t="s">
        <v>95</v>
      </c>
      <c r="V3476" s="3"/>
      <c r="W3476" s="3" t="s">
        <v>39</v>
      </c>
      <c r="X3476" s="3" t="s">
        <v>40</v>
      </c>
      <c r="Y3476" s="3"/>
      <c r="Z3476" s="3">
        <v>6089</v>
      </c>
      <c r="AA3476" s="3" t="s">
        <v>546</v>
      </c>
    </row>
    <row r="3477" spans="1:27" x14ac:dyDescent="0.2">
      <c r="A3477" s="5">
        <v>6434</v>
      </c>
      <c r="B3477">
        <v>45735</v>
      </c>
      <c r="C3477" s="3" t="s">
        <v>5908</v>
      </c>
      <c r="D3477" s="3" t="s">
        <v>5909</v>
      </c>
      <c r="E3477" s="3" t="s">
        <v>192</v>
      </c>
      <c r="F3477" s="3" t="s">
        <v>193</v>
      </c>
      <c r="G3477" s="3" t="s">
        <v>811</v>
      </c>
      <c r="H3477" s="3" t="s">
        <v>194</v>
      </c>
      <c r="I3477" s="3" t="s">
        <v>329</v>
      </c>
      <c r="J3477" s="3" t="s">
        <v>31</v>
      </c>
      <c r="K3477" s="3" t="s">
        <v>330</v>
      </c>
      <c r="L3477" s="3" t="s">
        <v>31</v>
      </c>
      <c r="M3477" t="b">
        <v>0</v>
      </c>
      <c r="N3477" s="3" t="s">
        <v>35</v>
      </c>
      <c r="O3477" s="3" t="s">
        <v>193</v>
      </c>
      <c r="P3477" s="3" t="s">
        <v>193</v>
      </c>
      <c r="Q3477" s="3" t="s">
        <v>192</v>
      </c>
      <c r="R3477" s="3" t="s">
        <v>192</v>
      </c>
      <c r="S3477" s="3" t="s">
        <v>2170</v>
      </c>
      <c r="T3477" s="2">
        <v>2072</v>
      </c>
      <c r="U3477" s="3" t="s">
        <v>31</v>
      </c>
      <c r="V3477" s="3" t="s">
        <v>1802</v>
      </c>
      <c r="W3477" s="3" t="s">
        <v>39</v>
      </c>
      <c r="X3477" s="3" t="s">
        <v>40</v>
      </c>
      <c r="Y3477" s="3"/>
      <c r="Z3477" s="3"/>
      <c r="AA3477" s="3" t="s">
        <v>1712</v>
      </c>
    </row>
    <row r="3478" spans="1:27" x14ac:dyDescent="0.2">
      <c r="A3478" s="5">
        <v>6435</v>
      </c>
      <c r="B3478">
        <v>45800</v>
      </c>
      <c r="C3478" s="3"/>
      <c r="D3478" s="3" t="s">
        <v>5910</v>
      </c>
      <c r="E3478" s="3" t="s">
        <v>71</v>
      </c>
      <c r="F3478" s="3" t="s">
        <v>72</v>
      </c>
      <c r="G3478" s="3" t="s">
        <v>3519</v>
      </c>
      <c r="H3478" s="3" t="s">
        <v>256</v>
      </c>
      <c r="I3478" s="3" t="s">
        <v>3519</v>
      </c>
      <c r="J3478" s="3" t="s">
        <v>81</v>
      </c>
      <c r="K3478" s="3" t="s">
        <v>258</v>
      </c>
      <c r="L3478" s="3" t="s">
        <v>95</v>
      </c>
      <c r="M3478" t="b">
        <v>0</v>
      </c>
      <c r="N3478" s="3" t="s">
        <v>73</v>
      </c>
      <c r="O3478" s="3" t="s">
        <v>72</v>
      </c>
      <c r="P3478" s="3" t="s">
        <v>72</v>
      </c>
      <c r="Q3478" s="3" t="s">
        <v>36</v>
      </c>
      <c r="R3478" s="3" t="s">
        <v>74</v>
      </c>
      <c r="S3478" s="3"/>
      <c r="T3478" s="2"/>
      <c r="U3478" s="3" t="s">
        <v>50</v>
      </c>
      <c r="V3478" s="3"/>
      <c r="W3478" s="3" t="s">
        <v>39</v>
      </c>
      <c r="X3478" s="3" t="s">
        <v>40</v>
      </c>
      <c r="Y3478" s="3"/>
      <c r="Z3478" s="3">
        <v>6403</v>
      </c>
      <c r="AA3478" s="3" t="s">
        <v>546</v>
      </c>
    </row>
    <row r="3479" spans="1:27" x14ac:dyDescent="0.2">
      <c r="A3479" s="5">
        <v>6436</v>
      </c>
      <c r="B3479">
        <v>45430</v>
      </c>
      <c r="C3479" s="3"/>
      <c r="D3479" s="3" t="s">
        <v>5911</v>
      </c>
      <c r="E3479" s="3" t="s">
        <v>71</v>
      </c>
      <c r="F3479" s="3" t="s">
        <v>72</v>
      </c>
      <c r="G3479" s="3" t="s">
        <v>3519</v>
      </c>
      <c r="H3479" s="3" t="s">
        <v>256</v>
      </c>
      <c r="I3479" s="3" t="s">
        <v>3519</v>
      </c>
      <c r="J3479" s="3" t="s">
        <v>81</v>
      </c>
      <c r="K3479" s="3" t="s">
        <v>258</v>
      </c>
      <c r="L3479" s="3" t="s">
        <v>95</v>
      </c>
      <c r="M3479" t="b">
        <v>0</v>
      </c>
      <c r="N3479" s="3" t="s">
        <v>73</v>
      </c>
      <c r="O3479" s="3" t="s">
        <v>72</v>
      </c>
      <c r="P3479" s="3" t="s">
        <v>72</v>
      </c>
      <c r="Q3479" s="3" t="s">
        <v>36</v>
      </c>
      <c r="R3479" s="3" t="s">
        <v>74</v>
      </c>
      <c r="S3479" s="3"/>
      <c r="T3479" s="2"/>
      <c r="U3479" s="3" t="s">
        <v>50</v>
      </c>
      <c r="V3479" s="3"/>
      <c r="W3479" s="3" t="s">
        <v>39</v>
      </c>
      <c r="X3479" s="3" t="s">
        <v>40</v>
      </c>
      <c r="Y3479" s="3"/>
      <c r="Z3479" s="3">
        <v>6328</v>
      </c>
      <c r="AA3479" s="3" t="s">
        <v>316</v>
      </c>
    </row>
    <row r="3480" spans="1:27" x14ac:dyDescent="0.2">
      <c r="A3480" s="5">
        <v>6437</v>
      </c>
      <c r="B3480">
        <v>45740</v>
      </c>
      <c r="C3480" s="3"/>
      <c r="D3480" s="3" t="s">
        <v>5912</v>
      </c>
      <c r="E3480" s="3" t="s">
        <v>78</v>
      </c>
      <c r="F3480" s="3" t="s">
        <v>2943</v>
      </c>
      <c r="G3480" s="3" t="s">
        <v>100</v>
      </c>
      <c r="H3480" s="3" t="s">
        <v>32</v>
      </c>
      <c r="I3480" s="3" t="s">
        <v>100</v>
      </c>
      <c r="J3480" s="3" t="s">
        <v>48</v>
      </c>
      <c r="K3480" s="3" t="s">
        <v>101</v>
      </c>
      <c r="L3480" s="3" t="s">
        <v>95</v>
      </c>
      <c r="M3480" t="b">
        <v>0</v>
      </c>
      <c r="N3480" s="3" t="s">
        <v>84</v>
      </c>
      <c r="O3480" s="3" t="s">
        <v>2943</v>
      </c>
      <c r="P3480" s="3" t="s">
        <v>2943</v>
      </c>
      <c r="Q3480" s="3" t="s">
        <v>116</v>
      </c>
      <c r="R3480" s="3" t="s">
        <v>116</v>
      </c>
      <c r="S3480" s="3"/>
      <c r="T3480" s="2"/>
      <c r="U3480" s="3" t="s">
        <v>95</v>
      </c>
      <c r="V3480" s="3"/>
      <c r="W3480" s="3" t="s">
        <v>39</v>
      </c>
      <c r="X3480" s="3" t="s">
        <v>40</v>
      </c>
      <c r="Y3480" s="3"/>
      <c r="Z3480" s="3">
        <v>6243</v>
      </c>
      <c r="AA3480" s="3" t="s">
        <v>2906</v>
      </c>
    </row>
    <row r="3481" spans="1:27" x14ac:dyDescent="0.2">
      <c r="A3481" s="5">
        <v>6438</v>
      </c>
      <c r="B3481">
        <v>45565</v>
      </c>
      <c r="C3481" s="3" t="s">
        <v>5913</v>
      </c>
      <c r="D3481" s="3" t="s">
        <v>5914</v>
      </c>
      <c r="E3481" s="3" t="s">
        <v>867</v>
      </c>
      <c r="F3481" s="3" t="s">
        <v>868</v>
      </c>
      <c r="G3481" s="3" t="s">
        <v>47</v>
      </c>
      <c r="H3481" s="3" t="s">
        <v>32</v>
      </c>
      <c r="I3481" s="3"/>
      <c r="J3481" s="3"/>
      <c r="K3481" s="3"/>
      <c r="L3481" s="3"/>
      <c r="M3481" t="b">
        <v>0</v>
      </c>
      <c r="N3481" s="3" t="s">
        <v>73</v>
      </c>
      <c r="O3481" s="3" t="s">
        <v>868</v>
      </c>
      <c r="P3481" s="3" t="s">
        <v>868</v>
      </c>
      <c r="Q3481" s="3" t="s">
        <v>116</v>
      </c>
      <c r="R3481" s="3" t="s">
        <v>116</v>
      </c>
      <c r="S3481" s="3"/>
      <c r="T3481" s="2">
        <v>2000</v>
      </c>
      <c r="U3481" s="3" t="s">
        <v>50</v>
      </c>
      <c r="V3481" s="3"/>
      <c r="W3481" s="3" t="s">
        <v>39</v>
      </c>
      <c r="X3481" s="3" t="s">
        <v>40</v>
      </c>
      <c r="Y3481" s="3"/>
      <c r="Z3481" s="3">
        <v>6064</v>
      </c>
      <c r="AA3481" s="3" t="s">
        <v>2906</v>
      </c>
    </row>
    <row r="3482" spans="1:27" x14ac:dyDescent="0.2">
      <c r="A3482" s="5">
        <v>6439</v>
      </c>
      <c r="B3482">
        <v>45560</v>
      </c>
      <c r="C3482" s="3" t="s">
        <v>115</v>
      </c>
      <c r="D3482" s="3" t="s">
        <v>5915</v>
      </c>
      <c r="E3482" s="3" t="s">
        <v>111</v>
      </c>
      <c r="F3482" s="3" t="s">
        <v>112</v>
      </c>
      <c r="G3482" s="3" t="s">
        <v>113</v>
      </c>
      <c r="H3482" s="3" t="s">
        <v>32</v>
      </c>
      <c r="I3482" s="3"/>
      <c r="J3482" s="3"/>
      <c r="K3482" s="3"/>
      <c r="L3482" s="3"/>
      <c r="M3482" t="b">
        <v>0</v>
      </c>
      <c r="N3482" s="3" t="s">
        <v>73</v>
      </c>
      <c r="O3482" s="3" t="s">
        <v>112</v>
      </c>
      <c r="P3482" s="3" t="s">
        <v>112</v>
      </c>
      <c r="Q3482" s="3" t="s">
        <v>116</v>
      </c>
      <c r="R3482" s="3" t="s">
        <v>116</v>
      </c>
      <c r="S3482" s="3"/>
      <c r="T3482" s="2">
        <v>3000</v>
      </c>
      <c r="U3482" s="3" t="s">
        <v>115</v>
      </c>
      <c r="V3482" s="3"/>
      <c r="W3482" s="3" t="s">
        <v>39</v>
      </c>
      <c r="X3482" s="3" t="s">
        <v>40</v>
      </c>
      <c r="Y3482" s="3"/>
      <c r="Z3482" s="3">
        <v>6224</v>
      </c>
      <c r="AA3482" s="3" t="s">
        <v>41</v>
      </c>
    </row>
    <row r="3483" spans="1:27" x14ac:dyDescent="0.2">
      <c r="A3483" s="5">
        <v>6440</v>
      </c>
      <c r="B3483">
        <v>45630</v>
      </c>
      <c r="C3483" s="3" t="s">
        <v>5916</v>
      </c>
      <c r="D3483" s="3" t="s">
        <v>5917</v>
      </c>
      <c r="E3483" s="3" t="s">
        <v>867</v>
      </c>
      <c r="F3483" s="3" t="s">
        <v>868</v>
      </c>
      <c r="G3483" s="3" t="s">
        <v>47</v>
      </c>
      <c r="H3483" s="3" t="s">
        <v>32</v>
      </c>
      <c r="I3483" s="3"/>
      <c r="J3483" s="3"/>
      <c r="K3483" s="3"/>
      <c r="L3483" s="3"/>
      <c r="M3483" t="b">
        <v>0</v>
      </c>
      <c r="N3483" s="3" t="s">
        <v>73</v>
      </c>
      <c r="O3483" s="3" t="s">
        <v>868</v>
      </c>
      <c r="P3483" s="3" t="s">
        <v>868</v>
      </c>
      <c r="Q3483" s="3" t="s">
        <v>116</v>
      </c>
      <c r="R3483" s="3" t="s">
        <v>116</v>
      </c>
      <c r="S3483" s="3"/>
      <c r="T3483" s="2">
        <v>2000</v>
      </c>
      <c r="U3483" s="3" t="s">
        <v>50</v>
      </c>
      <c r="V3483" s="3"/>
      <c r="W3483" s="3" t="s">
        <v>39</v>
      </c>
      <c r="X3483" s="3" t="s">
        <v>40</v>
      </c>
      <c r="Y3483" s="3"/>
      <c r="Z3483" s="3">
        <v>6412</v>
      </c>
      <c r="AA3483" s="3" t="s">
        <v>2906</v>
      </c>
    </row>
    <row r="3484" spans="1:27" x14ac:dyDescent="0.2">
      <c r="A3484" s="5">
        <v>6442</v>
      </c>
      <c r="B3484">
        <v>45655</v>
      </c>
      <c r="C3484" s="3" t="s">
        <v>113</v>
      </c>
      <c r="D3484" s="3" t="s">
        <v>5918</v>
      </c>
      <c r="E3484" s="3" t="s">
        <v>111</v>
      </c>
      <c r="F3484" s="3" t="s">
        <v>112</v>
      </c>
      <c r="G3484" s="3" t="s">
        <v>113</v>
      </c>
      <c r="H3484" s="3" t="s">
        <v>32</v>
      </c>
      <c r="I3484" s="3"/>
      <c r="J3484" s="3"/>
      <c r="K3484" s="3"/>
      <c r="L3484" s="3"/>
      <c r="M3484" t="b">
        <v>0</v>
      </c>
      <c r="N3484" s="3" t="s">
        <v>73</v>
      </c>
      <c r="O3484" s="3" t="s">
        <v>112</v>
      </c>
      <c r="P3484" s="3" t="s">
        <v>112</v>
      </c>
      <c r="Q3484" s="3" t="s">
        <v>116</v>
      </c>
      <c r="R3484" s="3" t="s">
        <v>116</v>
      </c>
      <c r="S3484" s="3"/>
      <c r="T3484" s="2">
        <v>3000</v>
      </c>
      <c r="U3484" s="3" t="s">
        <v>115</v>
      </c>
      <c r="V3484" s="3"/>
      <c r="W3484" s="3" t="s">
        <v>39</v>
      </c>
      <c r="X3484" s="3" t="s">
        <v>40</v>
      </c>
      <c r="Y3484" s="3"/>
      <c r="Z3484" s="3">
        <v>6224</v>
      </c>
      <c r="AA3484" s="3" t="s">
        <v>41</v>
      </c>
    </row>
    <row r="3485" spans="1:27" x14ac:dyDescent="0.2">
      <c r="A3485" s="5">
        <v>6445</v>
      </c>
      <c r="B3485">
        <v>45656</v>
      </c>
      <c r="C3485" s="3" t="s">
        <v>5919</v>
      </c>
      <c r="D3485" s="3" t="s">
        <v>5920</v>
      </c>
      <c r="E3485" s="3" t="s">
        <v>111</v>
      </c>
      <c r="F3485" s="3" t="s">
        <v>112</v>
      </c>
      <c r="G3485" s="3" t="s">
        <v>113</v>
      </c>
      <c r="H3485" s="3" t="s">
        <v>32</v>
      </c>
      <c r="I3485" s="3"/>
      <c r="J3485" s="3"/>
      <c r="K3485" s="3"/>
      <c r="L3485" s="3"/>
      <c r="M3485" t="b">
        <v>0</v>
      </c>
      <c r="N3485" s="3" t="s">
        <v>73</v>
      </c>
      <c r="O3485" s="3" t="s">
        <v>112</v>
      </c>
      <c r="P3485" s="3" t="s">
        <v>112</v>
      </c>
      <c r="Q3485" s="3" t="s">
        <v>116</v>
      </c>
      <c r="R3485" s="3" t="s">
        <v>116</v>
      </c>
      <c r="S3485" s="3"/>
      <c r="T3485" s="2">
        <v>3000</v>
      </c>
      <c r="U3485" s="3" t="s">
        <v>115</v>
      </c>
      <c r="V3485" s="3"/>
      <c r="W3485" s="3" t="s">
        <v>39</v>
      </c>
      <c r="X3485" s="3" t="s">
        <v>40</v>
      </c>
      <c r="Y3485" s="3"/>
      <c r="Z3485" s="3">
        <v>6224</v>
      </c>
      <c r="AA3485" s="3" t="s">
        <v>41</v>
      </c>
    </row>
    <row r="3486" spans="1:27" x14ac:dyDescent="0.2">
      <c r="A3486" s="5">
        <v>6446</v>
      </c>
      <c r="C3486" s="3"/>
      <c r="D3486" s="3" t="s">
        <v>5921</v>
      </c>
      <c r="E3486" s="3" t="s">
        <v>119</v>
      </c>
      <c r="F3486" s="3" t="s">
        <v>120</v>
      </c>
      <c r="G3486" s="3" t="s">
        <v>47</v>
      </c>
      <c r="H3486" s="3" t="s">
        <v>32</v>
      </c>
      <c r="I3486" s="3" t="s">
        <v>47</v>
      </c>
      <c r="J3486" s="3" t="s">
        <v>48</v>
      </c>
      <c r="K3486" s="3" t="s">
        <v>49</v>
      </c>
      <c r="L3486" s="3" t="s">
        <v>50</v>
      </c>
      <c r="M3486" t="b">
        <v>1</v>
      </c>
      <c r="N3486" s="3" t="s">
        <v>73</v>
      </c>
      <c r="O3486" s="3" t="s">
        <v>120</v>
      </c>
      <c r="P3486" s="3" t="s">
        <v>120</v>
      </c>
      <c r="Q3486" s="3" t="s">
        <v>36</v>
      </c>
      <c r="R3486" s="3" t="s">
        <v>74</v>
      </c>
      <c r="S3486" s="3"/>
      <c r="T3486" s="2">
        <v>2000</v>
      </c>
      <c r="U3486" s="3" t="s">
        <v>50</v>
      </c>
      <c r="V3486" s="3" t="s">
        <v>1710</v>
      </c>
      <c r="W3486" s="3" t="s">
        <v>39</v>
      </c>
      <c r="X3486" s="3" t="s">
        <v>40</v>
      </c>
      <c r="Y3486" s="3"/>
      <c r="Z3486" s="3">
        <v>6057</v>
      </c>
      <c r="AA3486" s="3" t="s">
        <v>316</v>
      </c>
    </row>
    <row r="3487" spans="1:27" x14ac:dyDescent="0.2">
      <c r="A3487" s="5">
        <v>6447</v>
      </c>
      <c r="B3487">
        <v>45698</v>
      </c>
      <c r="C3487" s="3" t="s">
        <v>5922</v>
      </c>
      <c r="D3487" s="3" t="s">
        <v>5923</v>
      </c>
      <c r="E3487" s="3" t="s">
        <v>123</v>
      </c>
      <c r="F3487" s="3" t="s">
        <v>136</v>
      </c>
      <c r="G3487" s="3" t="s">
        <v>113</v>
      </c>
      <c r="H3487" s="3" t="s">
        <v>32</v>
      </c>
      <c r="I3487" s="3"/>
      <c r="J3487" s="3"/>
      <c r="K3487" s="3"/>
      <c r="L3487" s="3"/>
      <c r="M3487" t="b">
        <v>0</v>
      </c>
      <c r="N3487" s="3" t="s">
        <v>139</v>
      </c>
      <c r="O3487" s="3" t="s">
        <v>136</v>
      </c>
      <c r="P3487" s="3" t="s">
        <v>140</v>
      </c>
      <c r="Q3487" s="3" t="s">
        <v>36</v>
      </c>
      <c r="R3487" s="3" t="s">
        <v>74</v>
      </c>
      <c r="S3487" s="3"/>
      <c r="T3487" s="2">
        <v>3000</v>
      </c>
      <c r="U3487" s="3" t="s">
        <v>115</v>
      </c>
      <c r="V3487" s="3"/>
      <c r="W3487" s="3" t="s">
        <v>39</v>
      </c>
      <c r="X3487" s="3" t="s">
        <v>40</v>
      </c>
      <c r="Y3487" s="3"/>
      <c r="Z3487" s="3">
        <v>4619</v>
      </c>
      <c r="AA3487" s="3" t="s">
        <v>41</v>
      </c>
    </row>
    <row r="3488" spans="1:27" x14ac:dyDescent="0.2">
      <c r="A3488" s="5">
        <v>6448</v>
      </c>
      <c r="C3488" s="3"/>
      <c r="D3488" s="3" t="s">
        <v>5924</v>
      </c>
      <c r="E3488" s="3" t="s">
        <v>867</v>
      </c>
      <c r="F3488" s="3" t="s">
        <v>868</v>
      </c>
      <c r="G3488" s="3" t="s">
        <v>201</v>
      </c>
      <c r="H3488" s="3" t="s">
        <v>32</v>
      </c>
      <c r="I3488" s="3"/>
      <c r="J3488" s="3"/>
      <c r="K3488" s="3"/>
      <c r="L3488" s="3"/>
      <c r="M3488" t="b">
        <v>1</v>
      </c>
      <c r="N3488" s="3" t="s">
        <v>73</v>
      </c>
      <c r="O3488" s="3" t="s">
        <v>868</v>
      </c>
      <c r="P3488" s="3" t="s">
        <v>868</v>
      </c>
      <c r="Q3488" s="3" t="s">
        <v>116</v>
      </c>
      <c r="R3488" s="3" t="s">
        <v>116</v>
      </c>
      <c r="S3488" s="3"/>
      <c r="T3488" s="2">
        <v>2016</v>
      </c>
      <c r="U3488" s="3" t="s">
        <v>50</v>
      </c>
      <c r="V3488" s="3"/>
      <c r="W3488" s="3" t="s">
        <v>39</v>
      </c>
      <c r="X3488" s="3" t="s">
        <v>40</v>
      </c>
      <c r="Y3488" s="3"/>
      <c r="Z3488" s="3">
        <v>6054</v>
      </c>
      <c r="AA3488" s="3" t="s">
        <v>316</v>
      </c>
    </row>
    <row r="3489" spans="1:27" x14ac:dyDescent="0.2">
      <c r="A3489" s="5">
        <v>6449</v>
      </c>
      <c r="B3489">
        <v>45710</v>
      </c>
      <c r="C3489" s="3" t="s">
        <v>5925</v>
      </c>
      <c r="D3489" s="3" t="s">
        <v>5926</v>
      </c>
      <c r="E3489" s="3" t="s">
        <v>867</v>
      </c>
      <c r="F3489" s="3" t="s">
        <v>868</v>
      </c>
      <c r="G3489" s="3" t="s">
        <v>376</v>
      </c>
      <c r="H3489" s="3" t="s">
        <v>32</v>
      </c>
      <c r="I3489" s="3"/>
      <c r="J3489" s="3"/>
      <c r="K3489" s="3"/>
      <c r="L3489" s="3"/>
      <c r="M3489" t="b">
        <v>0</v>
      </c>
      <c r="N3489" s="3" t="s">
        <v>73</v>
      </c>
      <c r="O3489" s="3" t="s">
        <v>868</v>
      </c>
      <c r="P3489" s="3" t="s">
        <v>868</v>
      </c>
      <c r="Q3489" s="3" t="s">
        <v>116</v>
      </c>
      <c r="R3489" s="3" t="s">
        <v>116</v>
      </c>
      <c r="S3489" s="3"/>
      <c r="T3489" s="2">
        <v>2011</v>
      </c>
      <c r="U3489" s="3" t="s">
        <v>50</v>
      </c>
      <c r="V3489" s="3"/>
      <c r="W3489" s="3" t="s">
        <v>39</v>
      </c>
      <c r="X3489" s="3" t="s">
        <v>40</v>
      </c>
      <c r="Y3489" s="3"/>
      <c r="Z3489" s="3">
        <v>6338</v>
      </c>
      <c r="AA3489" s="3" t="s">
        <v>2906</v>
      </c>
    </row>
    <row r="3490" spans="1:27" x14ac:dyDescent="0.2">
      <c r="A3490" s="5">
        <v>6452</v>
      </c>
      <c r="B3490">
        <v>45678</v>
      </c>
      <c r="C3490" s="3"/>
      <c r="D3490" s="3" t="s">
        <v>5927</v>
      </c>
      <c r="E3490" s="3" t="s">
        <v>78</v>
      </c>
      <c r="F3490" s="3" t="s">
        <v>2943</v>
      </c>
      <c r="G3490" s="3" t="s">
        <v>274</v>
      </c>
      <c r="H3490" s="3" t="s">
        <v>32</v>
      </c>
      <c r="I3490" s="3"/>
      <c r="J3490" s="3"/>
      <c r="K3490" s="3"/>
      <c r="L3490" s="3"/>
      <c r="M3490" t="b">
        <v>0</v>
      </c>
      <c r="N3490" s="3" t="s">
        <v>84</v>
      </c>
      <c r="O3490" s="3" t="s">
        <v>2943</v>
      </c>
      <c r="P3490" s="3" t="s">
        <v>2943</v>
      </c>
      <c r="Q3490" s="3" t="s">
        <v>116</v>
      </c>
      <c r="R3490" s="3" t="s">
        <v>116</v>
      </c>
      <c r="S3490" s="3"/>
      <c r="T3490" s="2">
        <v>4128</v>
      </c>
      <c r="U3490" s="3" t="s">
        <v>95</v>
      </c>
      <c r="V3490" s="3"/>
      <c r="W3490" s="3" t="s">
        <v>39</v>
      </c>
      <c r="X3490" s="3" t="s">
        <v>40</v>
      </c>
      <c r="Y3490" s="3"/>
      <c r="Z3490" s="3">
        <v>6241</v>
      </c>
      <c r="AA3490" s="3" t="s">
        <v>2906</v>
      </c>
    </row>
    <row r="3491" spans="1:27" x14ac:dyDescent="0.2">
      <c r="A3491" s="5">
        <v>6453</v>
      </c>
      <c r="C3491" s="3"/>
      <c r="D3491" s="3" t="s">
        <v>5928</v>
      </c>
      <c r="E3491" s="3" t="s">
        <v>78</v>
      </c>
      <c r="F3491" s="3" t="s">
        <v>2943</v>
      </c>
      <c r="G3491" s="3" t="s">
        <v>274</v>
      </c>
      <c r="H3491" s="3" t="s">
        <v>32</v>
      </c>
      <c r="I3491" s="3"/>
      <c r="J3491" s="3"/>
      <c r="K3491" s="3"/>
      <c r="L3491" s="3"/>
      <c r="M3491" t="b">
        <v>1</v>
      </c>
      <c r="N3491" s="3" t="s">
        <v>84</v>
      </c>
      <c r="O3491" s="3" t="s">
        <v>2943</v>
      </c>
      <c r="P3491" s="3" t="s">
        <v>2943</v>
      </c>
      <c r="Q3491" s="3" t="s">
        <v>116</v>
      </c>
      <c r="R3491" s="3" t="s">
        <v>116</v>
      </c>
      <c r="S3491" s="3"/>
      <c r="T3491" s="2">
        <v>4128</v>
      </c>
      <c r="U3491" s="3" t="s">
        <v>95</v>
      </c>
      <c r="V3491" s="3"/>
      <c r="W3491" s="3" t="s">
        <v>39</v>
      </c>
      <c r="X3491" s="3" t="s">
        <v>40</v>
      </c>
      <c r="Y3491" s="3"/>
      <c r="Z3491" s="3">
        <v>5630</v>
      </c>
      <c r="AA3491" s="3" t="s">
        <v>316</v>
      </c>
    </row>
    <row r="3492" spans="1:27" x14ac:dyDescent="0.2">
      <c r="A3492" s="5">
        <v>6454</v>
      </c>
      <c r="B3492">
        <v>45691</v>
      </c>
      <c r="C3492" s="3" t="s">
        <v>5929</v>
      </c>
      <c r="D3492" s="3" t="s">
        <v>5930</v>
      </c>
      <c r="E3492" s="3" t="s">
        <v>78</v>
      </c>
      <c r="F3492" s="3" t="s">
        <v>2943</v>
      </c>
      <c r="G3492" s="3" t="s">
        <v>274</v>
      </c>
      <c r="H3492" s="3" t="s">
        <v>32</v>
      </c>
      <c r="I3492" s="3"/>
      <c r="J3492" s="3"/>
      <c r="K3492" s="3"/>
      <c r="L3492" s="3"/>
      <c r="M3492" t="b">
        <v>0</v>
      </c>
      <c r="N3492" s="3" t="s">
        <v>84</v>
      </c>
      <c r="O3492" s="3" t="s">
        <v>2943</v>
      </c>
      <c r="P3492" s="3" t="s">
        <v>2943</v>
      </c>
      <c r="Q3492" s="3" t="s">
        <v>116</v>
      </c>
      <c r="R3492" s="3" t="s">
        <v>116</v>
      </c>
      <c r="S3492" s="3"/>
      <c r="T3492" s="2">
        <v>4128</v>
      </c>
      <c r="U3492" s="3" t="s">
        <v>95</v>
      </c>
      <c r="V3492" s="3"/>
      <c r="W3492" s="3" t="s">
        <v>39</v>
      </c>
      <c r="X3492" s="3" t="s">
        <v>40</v>
      </c>
      <c r="Y3492" s="3"/>
      <c r="Z3492" s="3">
        <v>6237</v>
      </c>
      <c r="AA3492" s="3" t="s">
        <v>5931</v>
      </c>
    </row>
    <row r="3493" spans="1:27" x14ac:dyDescent="0.2">
      <c r="A3493" s="5">
        <v>6455</v>
      </c>
      <c r="B3493">
        <v>45626</v>
      </c>
      <c r="C3493" s="3"/>
      <c r="D3493" s="3" t="s">
        <v>5932</v>
      </c>
      <c r="E3493" s="3" t="s">
        <v>1158</v>
      </c>
      <c r="F3493" s="3" t="s">
        <v>1159</v>
      </c>
      <c r="G3493" s="3" t="s">
        <v>235</v>
      </c>
      <c r="H3493" s="3" t="s">
        <v>32</v>
      </c>
      <c r="I3493" s="3"/>
      <c r="J3493" s="3"/>
      <c r="K3493" s="3"/>
      <c r="L3493" s="3"/>
      <c r="M3493" t="b">
        <v>0</v>
      </c>
      <c r="N3493" s="3" t="s">
        <v>139</v>
      </c>
      <c r="O3493" s="3" t="s">
        <v>1159</v>
      </c>
      <c r="P3493" s="3" t="s">
        <v>1159</v>
      </c>
      <c r="Q3493" s="3" t="s">
        <v>36</v>
      </c>
      <c r="R3493" s="3" t="s">
        <v>74</v>
      </c>
      <c r="S3493" s="3"/>
      <c r="T3493" s="2">
        <v>6090</v>
      </c>
      <c r="U3493" s="3" t="s">
        <v>83</v>
      </c>
      <c r="V3493" s="3"/>
      <c r="W3493" s="3" t="s">
        <v>39</v>
      </c>
      <c r="X3493" s="3" t="s">
        <v>40</v>
      </c>
      <c r="Y3493" s="3"/>
      <c r="Z3493" s="3">
        <v>2018</v>
      </c>
      <c r="AA3493" s="3" t="s">
        <v>316</v>
      </c>
    </row>
    <row r="3494" spans="1:27" x14ac:dyDescent="0.2">
      <c r="A3494" s="5">
        <v>6456</v>
      </c>
      <c r="B3494">
        <v>45652</v>
      </c>
      <c r="C3494" s="3" t="s">
        <v>5933</v>
      </c>
      <c r="D3494" s="3" t="s">
        <v>5934</v>
      </c>
      <c r="E3494" s="3" t="s">
        <v>29</v>
      </c>
      <c r="F3494" s="3" t="s">
        <v>3319</v>
      </c>
      <c r="G3494" s="3" t="s">
        <v>31</v>
      </c>
      <c r="H3494" s="3" t="s">
        <v>32</v>
      </c>
      <c r="I3494" s="3"/>
      <c r="J3494" s="3"/>
      <c r="K3494" s="3"/>
      <c r="L3494" s="3"/>
      <c r="M3494" t="b">
        <v>0</v>
      </c>
      <c r="N3494" s="3" t="s">
        <v>35</v>
      </c>
      <c r="O3494" s="3" t="s">
        <v>3319</v>
      </c>
      <c r="P3494" s="3" t="s">
        <v>3319</v>
      </c>
      <c r="Q3494" s="3" t="s">
        <v>36</v>
      </c>
      <c r="R3494" s="3" t="s">
        <v>539</v>
      </c>
      <c r="S3494" s="3"/>
      <c r="T3494" s="2">
        <v>2072</v>
      </c>
      <c r="U3494" s="3" t="s">
        <v>31</v>
      </c>
      <c r="V3494" s="3"/>
      <c r="W3494" s="3" t="s">
        <v>39</v>
      </c>
      <c r="X3494" s="3" t="s">
        <v>40</v>
      </c>
      <c r="Y3494" s="3"/>
      <c r="Z3494" s="3">
        <v>3687</v>
      </c>
      <c r="AA3494" s="3" t="s">
        <v>316</v>
      </c>
    </row>
    <row r="3495" spans="1:27" x14ac:dyDescent="0.2">
      <c r="A3495" s="5">
        <v>6462</v>
      </c>
      <c r="B3495">
        <v>44865</v>
      </c>
      <c r="C3495" s="3" t="s">
        <v>5935</v>
      </c>
      <c r="D3495" s="3" t="s">
        <v>5936</v>
      </c>
      <c r="E3495" s="3" t="s">
        <v>119</v>
      </c>
      <c r="F3495" s="3" t="s">
        <v>120</v>
      </c>
      <c r="G3495" s="3" t="s">
        <v>224</v>
      </c>
      <c r="H3495" s="3" t="s">
        <v>32</v>
      </c>
      <c r="I3495" s="3" t="s">
        <v>224</v>
      </c>
      <c r="J3495" s="3" t="s">
        <v>48</v>
      </c>
      <c r="K3495" s="3" t="s">
        <v>225</v>
      </c>
      <c r="L3495" s="3" t="s">
        <v>95</v>
      </c>
      <c r="M3495" t="b">
        <v>0</v>
      </c>
      <c r="N3495" s="3" t="s">
        <v>73</v>
      </c>
      <c r="O3495" s="3" t="s">
        <v>120</v>
      </c>
      <c r="P3495" s="3" t="s">
        <v>120</v>
      </c>
      <c r="Q3495" s="3" t="s">
        <v>36</v>
      </c>
      <c r="R3495" s="3" t="s">
        <v>74</v>
      </c>
      <c r="S3495" s="3"/>
      <c r="T3495" s="2"/>
      <c r="U3495" s="3" t="s">
        <v>95</v>
      </c>
      <c r="V3495" s="3"/>
      <c r="W3495" s="3" t="s">
        <v>39</v>
      </c>
      <c r="X3495" s="3" t="s">
        <v>40</v>
      </c>
      <c r="Y3495" s="3"/>
      <c r="Z3495" s="3">
        <v>5470</v>
      </c>
      <c r="AA3495" s="3" t="s">
        <v>316</v>
      </c>
    </row>
    <row r="3496" spans="1:27" x14ac:dyDescent="0.2">
      <c r="A3496" s="5">
        <v>6463</v>
      </c>
      <c r="B3496">
        <v>45796</v>
      </c>
      <c r="C3496" s="3"/>
      <c r="D3496" s="3" t="s">
        <v>5937</v>
      </c>
      <c r="E3496" s="3" t="s">
        <v>57</v>
      </c>
      <c r="F3496" s="3" t="s">
        <v>58</v>
      </c>
      <c r="G3496" s="3" t="s">
        <v>57</v>
      </c>
      <c r="H3496" s="3" t="s">
        <v>60</v>
      </c>
      <c r="I3496" s="3" t="s">
        <v>57</v>
      </c>
      <c r="J3496" s="3" t="s">
        <v>31</v>
      </c>
      <c r="K3496" s="3" t="s">
        <v>34</v>
      </c>
      <c r="L3496" s="3" t="s">
        <v>31</v>
      </c>
      <c r="M3496" t="b">
        <v>0</v>
      </c>
      <c r="N3496" s="3" t="s">
        <v>35</v>
      </c>
      <c r="O3496" s="3" t="s">
        <v>58</v>
      </c>
      <c r="P3496" s="3" t="s">
        <v>61</v>
      </c>
      <c r="Q3496" s="3" t="s">
        <v>62</v>
      </c>
      <c r="R3496" s="3" t="s">
        <v>63</v>
      </c>
      <c r="S3496" s="3" t="s">
        <v>5288</v>
      </c>
      <c r="T3496" s="2"/>
      <c r="U3496" s="3" t="s">
        <v>31</v>
      </c>
      <c r="V3496" s="3" t="s">
        <v>1941</v>
      </c>
      <c r="W3496" s="3" t="s">
        <v>39</v>
      </c>
      <c r="X3496" s="3" t="s">
        <v>40</v>
      </c>
      <c r="Y3496" s="3" t="s">
        <v>2455</v>
      </c>
      <c r="Z3496" s="3"/>
      <c r="AA3496" s="3" t="s">
        <v>1712</v>
      </c>
    </row>
    <row r="3497" spans="1:27" x14ac:dyDescent="0.2">
      <c r="A3497" s="5">
        <v>6464</v>
      </c>
      <c r="C3497" s="3"/>
      <c r="D3497" s="3" t="s">
        <v>5938</v>
      </c>
      <c r="E3497" s="3" t="s">
        <v>91</v>
      </c>
      <c r="F3497" s="3" t="s">
        <v>5535</v>
      </c>
      <c r="G3497" s="3" t="s">
        <v>224</v>
      </c>
      <c r="H3497" s="3" t="s">
        <v>32</v>
      </c>
      <c r="I3497" s="3" t="s">
        <v>224</v>
      </c>
      <c r="J3497" s="3" t="s">
        <v>48</v>
      </c>
      <c r="K3497" s="3" t="s">
        <v>225</v>
      </c>
      <c r="L3497" s="3" t="s">
        <v>95</v>
      </c>
      <c r="M3497" t="b">
        <v>0</v>
      </c>
      <c r="N3497" s="3" t="s">
        <v>84</v>
      </c>
      <c r="O3497" s="3" t="s">
        <v>5535</v>
      </c>
      <c r="P3497" s="3" t="s">
        <v>140</v>
      </c>
      <c r="Q3497" s="3" t="s">
        <v>36</v>
      </c>
      <c r="R3497" s="3" t="s">
        <v>74</v>
      </c>
      <c r="S3497" s="3"/>
      <c r="T3497" s="2"/>
      <c r="U3497" s="3" t="s">
        <v>95</v>
      </c>
      <c r="V3497" s="3"/>
      <c r="W3497" s="3" t="s">
        <v>39</v>
      </c>
      <c r="X3497" s="3" t="s">
        <v>40</v>
      </c>
      <c r="Y3497" s="3"/>
      <c r="Z3497" s="3">
        <v>5508</v>
      </c>
      <c r="AA3497" s="3" t="s">
        <v>546</v>
      </c>
    </row>
    <row r="3498" spans="1:27" x14ac:dyDescent="0.2">
      <c r="A3498" s="5">
        <v>6466</v>
      </c>
      <c r="B3498">
        <v>45828</v>
      </c>
      <c r="C3498" s="3"/>
      <c r="D3498" s="3" t="s">
        <v>5939</v>
      </c>
      <c r="E3498" s="3" t="s">
        <v>91</v>
      </c>
      <c r="F3498" s="3" t="s">
        <v>92</v>
      </c>
      <c r="G3498" s="3" t="s">
        <v>100</v>
      </c>
      <c r="H3498" s="3" t="s">
        <v>32</v>
      </c>
      <c r="I3498" s="3" t="s">
        <v>100</v>
      </c>
      <c r="J3498" s="3" t="s">
        <v>48</v>
      </c>
      <c r="K3498" s="3" t="s">
        <v>101</v>
      </c>
      <c r="L3498" s="3" t="s">
        <v>95</v>
      </c>
      <c r="M3498" t="b">
        <v>0</v>
      </c>
      <c r="N3498" s="3" t="s">
        <v>84</v>
      </c>
      <c r="O3498" s="3" t="s">
        <v>92</v>
      </c>
      <c r="P3498" s="3" t="s">
        <v>92</v>
      </c>
      <c r="Q3498" s="3" t="s">
        <v>36</v>
      </c>
      <c r="R3498" s="3" t="s">
        <v>74</v>
      </c>
      <c r="S3498" s="3"/>
      <c r="T3498" s="2"/>
      <c r="U3498" s="3" t="s">
        <v>95</v>
      </c>
      <c r="V3498" s="3"/>
      <c r="W3498" s="3" t="s">
        <v>39</v>
      </c>
      <c r="X3498" s="3" t="s">
        <v>40</v>
      </c>
      <c r="Y3498" s="3"/>
      <c r="Z3498" s="3">
        <v>6600</v>
      </c>
      <c r="AA3498" s="3" t="s">
        <v>546</v>
      </c>
    </row>
    <row r="3499" spans="1:27" x14ac:dyDescent="0.2">
      <c r="A3499" s="5">
        <v>6467</v>
      </c>
      <c r="B3499">
        <v>45734</v>
      </c>
      <c r="C3499" s="3"/>
      <c r="D3499" s="3" t="s">
        <v>5940</v>
      </c>
      <c r="E3499" s="3" t="s">
        <v>240</v>
      </c>
      <c r="F3499" s="3" t="s">
        <v>3601</v>
      </c>
      <c r="G3499" s="3" t="s">
        <v>242</v>
      </c>
      <c r="H3499" s="3" t="s">
        <v>32</v>
      </c>
      <c r="I3499" s="3"/>
      <c r="J3499" s="3"/>
      <c r="K3499" s="3"/>
      <c r="L3499" s="3"/>
      <c r="M3499" t="b">
        <v>0</v>
      </c>
      <c r="N3499" s="3" t="s">
        <v>139</v>
      </c>
      <c r="O3499" s="3" t="s">
        <v>3601</v>
      </c>
      <c r="P3499" s="3" t="s">
        <v>3601</v>
      </c>
      <c r="Q3499" s="3" t="s">
        <v>116</v>
      </c>
      <c r="R3499" s="3" t="s">
        <v>116</v>
      </c>
      <c r="S3499" s="3"/>
      <c r="T3499" s="2">
        <v>8016</v>
      </c>
      <c r="U3499" s="3" t="s">
        <v>244</v>
      </c>
      <c r="V3499" s="3"/>
      <c r="W3499" s="3" t="s">
        <v>39</v>
      </c>
      <c r="X3499" s="3" t="s">
        <v>40</v>
      </c>
      <c r="Y3499" s="3"/>
      <c r="Z3499" s="3">
        <v>6576</v>
      </c>
      <c r="AA3499" s="3" t="s">
        <v>3521</v>
      </c>
    </row>
    <row r="3500" spans="1:27" x14ac:dyDescent="0.2">
      <c r="A3500" s="5">
        <v>6468</v>
      </c>
      <c r="B3500">
        <v>45753</v>
      </c>
      <c r="C3500" s="3" t="s">
        <v>5941</v>
      </c>
      <c r="D3500" s="3" t="s">
        <v>5942</v>
      </c>
      <c r="E3500" s="3" t="s">
        <v>147</v>
      </c>
      <c r="F3500" s="3" t="s">
        <v>234</v>
      </c>
      <c r="G3500" s="3" t="s">
        <v>235</v>
      </c>
      <c r="H3500" s="3" t="s">
        <v>32</v>
      </c>
      <c r="I3500" s="3" t="s">
        <v>235</v>
      </c>
      <c r="J3500" s="3" t="s">
        <v>48</v>
      </c>
      <c r="K3500" s="3" t="s">
        <v>237</v>
      </c>
      <c r="L3500" s="3" t="s">
        <v>83</v>
      </c>
      <c r="M3500" t="b">
        <v>0</v>
      </c>
      <c r="N3500" s="3" t="s">
        <v>139</v>
      </c>
      <c r="O3500" s="3" t="s">
        <v>234</v>
      </c>
      <c r="P3500" s="3" t="s">
        <v>234</v>
      </c>
      <c r="Q3500" s="3" t="s">
        <v>116</v>
      </c>
      <c r="R3500" s="3" t="s">
        <v>116</v>
      </c>
      <c r="S3500" s="3"/>
      <c r="T3500" s="2">
        <v>6009</v>
      </c>
      <c r="U3500" s="3" t="s">
        <v>83</v>
      </c>
      <c r="V3500" s="3"/>
      <c r="W3500" s="3" t="s">
        <v>39</v>
      </c>
      <c r="X3500" s="3" t="s">
        <v>40</v>
      </c>
      <c r="Y3500" s="3"/>
      <c r="Z3500" s="3">
        <v>4361</v>
      </c>
      <c r="AA3500" s="3" t="s">
        <v>1182</v>
      </c>
    </row>
    <row r="3501" spans="1:27" x14ac:dyDescent="0.2">
      <c r="A3501" s="5">
        <v>6469</v>
      </c>
      <c r="B3501">
        <v>45647</v>
      </c>
      <c r="C3501" s="3"/>
      <c r="D3501" s="3" t="s">
        <v>5943</v>
      </c>
      <c r="E3501" s="3" t="s">
        <v>147</v>
      </c>
      <c r="F3501" s="3" t="s">
        <v>234</v>
      </c>
      <c r="G3501" s="3" t="s">
        <v>158</v>
      </c>
      <c r="H3501" s="3" t="s">
        <v>32</v>
      </c>
      <c r="I3501" s="3" t="s">
        <v>158</v>
      </c>
      <c r="J3501" s="3" t="s">
        <v>48</v>
      </c>
      <c r="K3501" s="3" t="s">
        <v>159</v>
      </c>
      <c r="L3501" s="3" t="s">
        <v>83</v>
      </c>
      <c r="M3501" t="b">
        <v>0</v>
      </c>
      <c r="N3501" s="3" t="s">
        <v>139</v>
      </c>
      <c r="O3501" s="3" t="s">
        <v>234</v>
      </c>
      <c r="P3501" s="3" t="s">
        <v>234</v>
      </c>
      <c r="Q3501" s="3" t="s">
        <v>116</v>
      </c>
      <c r="R3501" s="3" t="s">
        <v>116</v>
      </c>
      <c r="S3501" s="3"/>
      <c r="T3501" s="2">
        <v>6114</v>
      </c>
      <c r="U3501" s="3" t="s">
        <v>83</v>
      </c>
      <c r="V3501" s="3"/>
      <c r="W3501" s="3" t="s">
        <v>39</v>
      </c>
      <c r="X3501" s="3" t="s">
        <v>40</v>
      </c>
      <c r="Y3501" s="3"/>
      <c r="Z3501" s="3"/>
      <c r="AA3501" s="3" t="s">
        <v>316</v>
      </c>
    </row>
    <row r="3502" spans="1:27" x14ac:dyDescent="0.2">
      <c r="A3502" s="5">
        <v>6471</v>
      </c>
      <c r="B3502">
        <v>45879</v>
      </c>
      <c r="C3502" s="3"/>
      <c r="D3502" s="3" t="s">
        <v>5944</v>
      </c>
      <c r="E3502" s="3" t="s">
        <v>57</v>
      </c>
      <c r="F3502" s="3" t="s">
        <v>58</v>
      </c>
      <c r="G3502" s="3" t="s">
        <v>57</v>
      </c>
      <c r="H3502" s="3" t="s">
        <v>60</v>
      </c>
      <c r="I3502" s="3" t="s">
        <v>57</v>
      </c>
      <c r="J3502" s="3" t="s">
        <v>31</v>
      </c>
      <c r="K3502" s="3" t="s">
        <v>34</v>
      </c>
      <c r="L3502" s="3" t="s">
        <v>31</v>
      </c>
      <c r="M3502" t="b">
        <v>0</v>
      </c>
      <c r="N3502" s="3" t="s">
        <v>35</v>
      </c>
      <c r="O3502" s="3" t="s">
        <v>58</v>
      </c>
      <c r="P3502" s="3" t="s">
        <v>61</v>
      </c>
      <c r="Q3502" s="3" t="s">
        <v>62</v>
      </c>
      <c r="R3502" s="3" t="s">
        <v>63</v>
      </c>
      <c r="S3502" s="3" t="s">
        <v>5288</v>
      </c>
      <c r="T3502" s="2"/>
      <c r="U3502" s="3" t="s">
        <v>31</v>
      </c>
      <c r="V3502" s="3" t="s">
        <v>1941</v>
      </c>
      <c r="W3502" s="3" t="s">
        <v>39</v>
      </c>
      <c r="X3502" s="3" t="s">
        <v>40</v>
      </c>
      <c r="Y3502" s="3" t="s">
        <v>2455</v>
      </c>
      <c r="Z3502" s="3"/>
      <c r="AA3502" s="3" t="s">
        <v>1712</v>
      </c>
    </row>
    <row r="3503" spans="1:27" x14ac:dyDescent="0.2">
      <c r="A3503" s="5">
        <v>6472</v>
      </c>
      <c r="B3503">
        <v>45803</v>
      </c>
      <c r="C3503" s="3" t="s">
        <v>5945</v>
      </c>
      <c r="D3503" s="3" t="s">
        <v>5946</v>
      </c>
      <c r="E3503" s="3" t="s">
        <v>867</v>
      </c>
      <c r="F3503" s="3" t="s">
        <v>868</v>
      </c>
      <c r="G3503" s="3" t="s">
        <v>201</v>
      </c>
      <c r="H3503" s="3" t="s">
        <v>4157</v>
      </c>
      <c r="I3503" s="3" t="s">
        <v>201</v>
      </c>
      <c r="J3503" s="3" t="s">
        <v>48</v>
      </c>
      <c r="K3503" s="3" t="s">
        <v>202</v>
      </c>
      <c r="L3503" s="3" t="s">
        <v>50</v>
      </c>
      <c r="M3503" t="b">
        <v>0</v>
      </c>
      <c r="N3503" s="3" t="s">
        <v>73</v>
      </c>
      <c r="O3503" s="3" t="s">
        <v>868</v>
      </c>
      <c r="P3503" s="3" t="s">
        <v>868</v>
      </c>
      <c r="Q3503" s="3" t="s">
        <v>116</v>
      </c>
      <c r="R3503" s="3" t="s">
        <v>116</v>
      </c>
      <c r="S3503" s="3"/>
      <c r="T3503" s="2">
        <v>2016</v>
      </c>
      <c r="U3503" s="3" t="s">
        <v>50</v>
      </c>
      <c r="V3503" s="3"/>
      <c r="W3503" s="3" t="s">
        <v>39</v>
      </c>
      <c r="X3503" s="3" t="s">
        <v>40</v>
      </c>
      <c r="Y3503" s="3"/>
      <c r="Z3503" s="3"/>
      <c r="AA3503" s="3" t="s">
        <v>5020</v>
      </c>
    </row>
    <row r="3504" spans="1:27" x14ac:dyDescent="0.2">
      <c r="A3504" s="5">
        <v>6473</v>
      </c>
      <c r="B3504">
        <v>46067</v>
      </c>
      <c r="C3504" s="3" t="s">
        <v>5947</v>
      </c>
      <c r="D3504" s="3" t="s">
        <v>5948</v>
      </c>
      <c r="E3504" s="3" t="s">
        <v>111</v>
      </c>
      <c r="F3504" s="3" t="s">
        <v>112</v>
      </c>
      <c r="G3504" s="3" t="s">
        <v>113</v>
      </c>
      <c r="H3504" s="3" t="s">
        <v>4157</v>
      </c>
      <c r="I3504" s="3"/>
      <c r="J3504" s="3"/>
      <c r="K3504" s="3"/>
      <c r="L3504" s="3"/>
      <c r="M3504" t="b">
        <v>0</v>
      </c>
      <c r="N3504" s="3" t="s">
        <v>73</v>
      </c>
      <c r="O3504" s="3" t="s">
        <v>112</v>
      </c>
      <c r="P3504" s="3" t="s">
        <v>112</v>
      </c>
      <c r="Q3504" s="3" t="s">
        <v>116</v>
      </c>
      <c r="R3504" s="3" t="s">
        <v>116</v>
      </c>
      <c r="S3504" s="3"/>
      <c r="T3504" s="2"/>
      <c r="U3504" s="3" t="s">
        <v>115</v>
      </c>
      <c r="V3504" s="3"/>
      <c r="W3504" s="3" t="s">
        <v>39</v>
      </c>
      <c r="X3504" s="3" t="s">
        <v>40</v>
      </c>
      <c r="Y3504" s="3"/>
      <c r="Z3504" s="3"/>
      <c r="AA3504" s="3" t="s">
        <v>5020</v>
      </c>
    </row>
    <row r="3505" spans="1:27" x14ac:dyDescent="0.2">
      <c r="A3505" s="5">
        <v>6474</v>
      </c>
      <c r="C3505" s="3" t="s">
        <v>5949</v>
      </c>
      <c r="D3505" s="3" t="s">
        <v>5950</v>
      </c>
      <c r="E3505" s="3" t="s">
        <v>111</v>
      </c>
      <c r="F3505" s="3" t="s">
        <v>112</v>
      </c>
      <c r="G3505" s="3" t="s">
        <v>113</v>
      </c>
      <c r="H3505" s="3" t="s">
        <v>4157</v>
      </c>
      <c r="I3505" s="3"/>
      <c r="J3505" s="3"/>
      <c r="K3505" s="3"/>
      <c r="L3505" s="3"/>
      <c r="M3505" t="b">
        <v>0</v>
      </c>
      <c r="N3505" s="3" t="s">
        <v>73</v>
      </c>
      <c r="O3505" s="3" t="s">
        <v>112</v>
      </c>
      <c r="P3505" s="3" t="s">
        <v>112</v>
      </c>
      <c r="Q3505" s="3" t="s">
        <v>116</v>
      </c>
      <c r="R3505" s="3" t="s">
        <v>116</v>
      </c>
      <c r="S3505" s="3"/>
      <c r="T3505" s="2"/>
      <c r="U3505" s="3" t="s">
        <v>115</v>
      </c>
      <c r="V3505" s="3"/>
      <c r="W3505" s="3" t="s">
        <v>39</v>
      </c>
      <c r="X3505" s="3" t="s">
        <v>40</v>
      </c>
      <c r="Y3505" s="3"/>
      <c r="Z3505" s="3"/>
      <c r="AA3505" s="3" t="s">
        <v>316</v>
      </c>
    </row>
    <row r="3506" spans="1:27" x14ac:dyDescent="0.2">
      <c r="A3506" s="5">
        <v>6475</v>
      </c>
      <c r="B3506">
        <v>45559</v>
      </c>
      <c r="C3506" s="3" t="s">
        <v>5951</v>
      </c>
      <c r="D3506" s="3" t="s">
        <v>5951</v>
      </c>
      <c r="E3506" s="3" t="s">
        <v>111</v>
      </c>
      <c r="F3506" s="3" t="s">
        <v>112</v>
      </c>
      <c r="G3506" s="3" t="s">
        <v>113</v>
      </c>
      <c r="H3506" s="3" t="s">
        <v>4157</v>
      </c>
      <c r="I3506" s="3"/>
      <c r="J3506" s="3"/>
      <c r="K3506" s="3"/>
      <c r="L3506" s="3"/>
      <c r="M3506" t="b">
        <v>0</v>
      </c>
      <c r="N3506" s="3" t="s">
        <v>73</v>
      </c>
      <c r="O3506" s="3" t="s">
        <v>112</v>
      </c>
      <c r="P3506" s="3" t="s">
        <v>112</v>
      </c>
      <c r="Q3506" s="3" t="s">
        <v>116</v>
      </c>
      <c r="R3506" s="3" t="s">
        <v>116</v>
      </c>
      <c r="S3506" s="3"/>
      <c r="T3506" s="2">
        <v>3000</v>
      </c>
      <c r="U3506" s="3" t="s">
        <v>115</v>
      </c>
      <c r="V3506" s="3"/>
      <c r="W3506" s="3" t="s">
        <v>39</v>
      </c>
      <c r="X3506" s="3" t="s">
        <v>40</v>
      </c>
      <c r="Y3506" s="3"/>
      <c r="Z3506" s="3"/>
      <c r="AA3506" s="3" t="s">
        <v>316</v>
      </c>
    </row>
    <row r="3507" spans="1:27" x14ac:dyDescent="0.2">
      <c r="A3507" s="5">
        <v>6476</v>
      </c>
      <c r="B3507">
        <v>45586</v>
      </c>
      <c r="C3507" s="3" t="s">
        <v>5952</v>
      </c>
      <c r="D3507" s="3" t="s">
        <v>5952</v>
      </c>
      <c r="E3507" s="3" t="s">
        <v>111</v>
      </c>
      <c r="F3507" s="3" t="s">
        <v>112</v>
      </c>
      <c r="G3507" s="3" t="s">
        <v>113</v>
      </c>
      <c r="H3507" s="3" t="s">
        <v>4157</v>
      </c>
      <c r="I3507" s="3"/>
      <c r="J3507" s="3"/>
      <c r="K3507" s="3"/>
      <c r="L3507" s="3"/>
      <c r="M3507" t="b">
        <v>0</v>
      </c>
      <c r="N3507" s="3" t="s">
        <v>73</v>
      </c>
      <c r="O3507" s="3" t="s">
        <v>112</v>
      </c>
      <c r="P3507" s="3" t="s">
        <v>112</v>
      </c>
      <c r="Q3507" s="3" t="s">
        <v>116</v>
      </c>
      <c r="R3507" s="3" t="s">
        <v>116</v>
      </c>
      <c r="S3507" s="3"/>
      <c r="T3507" s="2">
        <v>3000</v>
      </c>
      <c r="U3507" s="3" t="s">
        <v>115</v>
      </c>
      <c r="V3507" s="3"/>
      <c r="W3507" s="3" t="s">
        <v>39</v>
      </c>
      <c r="X3507" s="3" t="s">
        <v>40</v>
      </c>
      <c r="Y3507" s="3"/>
      <c r="Z3507" s="3"/>
      <c r="AA3507" s="3" t="s">
        <v>316</v>
      </c>
    </row>
    <row r="3508" spans="1:27" x14ac:dyDescent="0.2">
      <c r="A3508" s="5">
        <v>6477</v>
      </c>
      <c r="B3508">
        <v>45598</v>
      </c>
      <c r="C3508" s="3" t="s">
        <v>5953</v>
      </c>
      <c r="D3508" s="3" t="s">
        <v>5954</v>
      </c>
      <c r="E3508" s="3" t="s">
        <v>111</v>
      </c>
      <c r="F3508" s="3" t="s">
        <v>112</v>
      </c>
      <c r="G3508" s="3" t="s">
        <v>113</v>
      </c>
      <c r="H3508" s="3" t="s">
        <v>4157</v>
      </c>
      <c r="I3508" s="3"/>
      <c r="J3508" s="3"/>
      <c r="K3508" s="3"/>
      <c r="L3508" s="3"/>
      <c r="M3508" t="b">
        <v>0</v>
      </c>
      <c r="N3508" s="3" t="s">
        <v>73</v>
      </c>
      <c r="O3508" s="3" t="s">
        <v>112</v>
      </c>
      <c r="P3508" s="3" t="s">
        <v>112</v>
      </c>
      <c r="Q3508" s="3" t="s">
        <v>116</v>
      </c>
      <c r="R3508" s="3" t="s">
        <v>116</v>
      </c>
      <c r="S3508" s="3"/>
      <c r="T3508" s="2">
        <v>3000</v>
      </c>
      <c r="U3508" s="3" t="s">
        <v>115</v>
      </c>
      <c r="V3508" s="3"/>
      <c r="W3508" s="3" t="s">
        <v>39</v>
      </c>
      <c r="X3508" s="3" t="s">
        <v>40</v>
      </c>
      <c r="Y3508" s="3"/>
      <c r="Z3508" s="3"/>
      <c r="AA3508" s="3" t="s">
        <v>316</v>
      </c>
    </row>
    <row r="3509" spans="1:27" x14ac:dyDescent="0.2">
      <c r="A3509" s="5">
        <v>6478</v>
      </c>
      <c r="B3509">
        <v>45981</v>
      </c>
      <c r="C3509" s="3" t="s">
        <v>5955</v>
      </c>
      <c r="D3509" s="3" t="s">
        <v>5956</v>
      </c>
      <c r="E3509" s="3" t="s">
        <v>111</v>
      </c>
      <c r="F3509" s="3" t="s">
        <v>112</v>
      </c>
      <c r="G3509" s="3" t="s">
        <v>113</v>
      </c>
      <c r="H3509" s="3" t="s">
        <v>4157</v>
      </c>
      <c r="I3509" s="3"/>
      <c r="J3509" s="3"/>
      <c r="K3509" s="3"/>
      <c r="L3509" s="3"/>
      <c r="M3509" t="b">
        <v>0</v>
      </c>
      <c r="N3509" s="3" t="s">
        <v>73</v>
      </c>
      <c r="O3509" s="3" t="s">
        <v>112</v>
      </c>
      <c r="P3509" s="3" t="s">
        <v>112</v>
      </c>
      <c r="Q3509" s="3" t="s">
        <v>116</v>
      </c>
      <c r="R3509" s="3" t="s">
        <v>116</v>
      </c>
      <c r="S3509" s="3"/>
      <c r="T3509" s="2"/>
      <c r="U3509" s="3" t="s">
        <v>115</v>
      </c>
      <c r="V3509" s="3"/>
      <c r="W3509" s="3" t="s">
        <v>39</v>
      </c>
      <c r="X3509" s="3" t="s">
        <v>40</v>
      </c>
      <c r="Y3509" s="3"/>
      <c r="Z3509" s="3"/>
      <c r="AA3509" s="3" t="s">
        <v>5020</v>
      </c>
    </row>
    <row r="3510" spans="1:27" x14ac:dyDescent="0.2">
      <c r="A3510" s="5">
        <v>6479</v>
      </c>
      <c r="B3510">
        <v>45596</v>
      </c>
      <c r="C3510" s="3" t="s">
        <v>5957</v>
      </c>
      <c r="D3510" s="3" t="s">
        <v>5957</v>
      </c>
      <c r="E3510" s="3" t="s">
        <v>111</v>
      </c>
      <c r="F3510" s="3" t="s">
        <v>112</v>
      </c>
      <c r="G3510" s="3" t="s">
        <v>113</v>
      </c>
      <c r="H3510" s="3" t="s">
        <v>4157</v>
      </c>
      <c r="I3510" s="3"/>
      <c r="J3510" s="3"/>
      <c r="K3510" s="3"/>
      <c r="L3510" s="3"/>
      <c r="M3510" t="b">
        <v>0</v>
      </c>
      <c r="N3510" s="3" t="s">
        <v>73</v>
      </c>
      <c r="O3510" s="3" t="s">
        <v>112</v>
      </c>
      <c r="P3510" s="3" t="s">
        <v>112</v>
      </c>
      <c r="Q3510" s="3" t="s">
        <v>116</v>
      </c>
      <c r="R3510" s="3" t="s">
        <v>116</v>
      </c>
      <c r="S3510" s="3"/>
      <c r="T3510" s="2">
        <v>3000</v>
      </c>
      <c r="U3510" s="3" t="s">
        <v>115</v>
      </c>
      <c r="V3510" s="3"/>
      <c r="W3510" s="3" t="s">
        <v>39</v>
      </c>
      <c r="X3510" s="3" t="s">
        <v>40</v>
      </c>
      <c r="Y3510" s="3"/>
      <c r="Z3510" s="3"/>
      <c r="AA3510" s="3" t="s">
        <v>316</v>
      </c>
    </row>
    <row r="3511" spans="1:27" x14ac:dyDescent="0.2">
      <c r="A3511" s="5">
        <v>6480</v>
      </c>
      <c r="B3511">
        <v>45597</v>
      </c>
      <c r="C3511" s="3" t="s">
        <v>5958</v>
      </c>
      <c r="D3511" s="3" t="s">
        <v>5958</v>
      </c>
      <c r="E3511" s="3" t="s">
        <v>111</v>
      </c>
      <c r="F3511" s="3" t="s">
        <v>112</v>
      </c>
      <c r="G3511" s="3" t="s">
        <v>113</v>
      </c>
      <c r="H3511" s="3" t="s">
        <v>4157</v>
      </c>
      <c r="I3511" s="3"/>
      <c r="J3511" s="3"/>
      <c r="K3511" s="3"/>
      <c r="L3511" s="3"/>
      <c r="M3511" t="b">
        <v>0</v>
      </c>
      <c r="N3511" s="3" t="s">
        <v>73</v>
      </c>
      <c r="O3511" s="3" t="s">
        <v>112</v>
      </c>
      <c r="P3511" s="3" t="s">
        <v>112</v>
      </c>
      <c r="Q3511" s="3" t="s">
        <v>116</v>
      </c>
      <c r="R3511" s="3" t="s">
        <v>116</v>
      </c>
      <c r="S3511" s="3"/>
      <c r="T3511" s="2">
        <v>3000</v>
      </c>
      <c r="U3511" s="3" t="s">
        <v>115</v>
      </c>
      <c r="V3511" s="3"/>
      <c r="W3511" s="3" t="s">
        <v>39</v>
      </c>
      <c r="X3511" s="3" t="s">
        <v>40</v>
      </c>
      <c r="Y3511" s="3"/>
      <c r="Z3511" s="3"/>
      <c r="AA3511" s="3" t="s">
        <v>316</v>
      </c>
    </row>
    <row r="3512" spans="1:27" x14ac:dyDescent="0.2">
      <c r="A3512" s="5">
        <v>6481</v>
      </c>
      <c r="B3512">
        <v>45980</v>
      </c>
      <c r="C3512" s="3" t="s">
        <v>5959</v>
      </c>
      <c r="D3512" s="3" t="s">
        <v>5960</v>
      </c>
      <c r="E3512" s="3" t="s">
        <v>111</v>
      </c>
      <c r="F3512" s="3" t="s">
        <v>112</v>
      </c>
      <c r="G3512" s="3" t="s">
        <v>113</v>
      </c>
      <c r="H3512" s="3" t="s">
        <v>4157</v>
      </c>
      <c r="I3512" s="3"/>
      <c r="J3512" s="3"/>
      <c r="K3512" s="3"/>
      <c r="L3512" s="3"/>
      <c r="M3512" t="b">
        <v>0</v>
      </c>
      <c r="N3512" s="3" t="s">
        <v>73</v>
      </c>
      <c r="O3512" s="3" t="s">
        <v>112</v>
      </c>
      <c r="P3512" s="3" t="s">
        <v>112</v>
      </c>
      <c r="Q3512" s="3" t="s">
        <v>116</v>
      </c>
      <c r="R3512" s="3" t="s">
        <v>116</v>
      </c>
      <c r="S3512" s="3"/>
      <c r="T3512" s="2"/>
      <c r="U3512" s="3" t="s">
        <v>115</v>
      </c>
      <c r="V3512" s="3"/>
      <c r="W3512" s="3" t="s">
        <v>39</v>
      </c>
      <c r="X3512" s="3" t="s">
        <v>40</v>
      </c>
      <c r="Y3512" s="3"/>
      <c r="Z3512" s="3"/>
      <c r="AA3512" s="3" t="s">
        <v>5020</v>
      </c>
    </row>
    <row r="3513" spans="1:27" x14ac:dyDescent="0.2">
      <c r="A3513" s="5">
        <v>6482</v>
      </c>
      <c r="B3513">
        <v>45599</v>
      </c>
      <c r="C3513" s="3" t="s">
        <v>5961</v>
      </c>
      <c r="D3513" s="3" t="s">
        <v>5961</v>
      </c>
      <c r="E3513" s="3" t="s">
        <v>111</v>
      </c>
      <c r="F3513" s="3" t="s">
        <v>112</v>
      </c>
      <c r="G3513" s="3" t="s">
        <v>113</v>
      </c>
      <c r="H3513" s="3" t="s">
        <v>4157</v>
      </c>
      <c r="I3513" s="3"/>
      <c r="J3513" s="3"/>
      <c r="K3513" s="3"/>
      <c r="L3513" s="3"/>
      <c r="M3513" t="b">
        <v>0</v>
      </c>
      <c r="N3513" s="3" t="s">
        <v>73</v>
      </c>
      <c r="O3513" s="3" t="s">
        <v>112</v>
      </c>
      <c r="P3513" s="3" t="s">
        <v>112</v>
      </c>
      <c r="Q3513" s="3" t="s">
        <v>116</v>
      </c>
      <c r="R3513" s="3" t="s">
        <v>116</v>
      </c>
      <c r="S3513" s="3"/>
      <c r="T3513" s="2">
        <v>3000</v>
      </c>
      <c r="U3513" s="3" t="s">
        <v>115</v>
      </c>
      <c r="V3513" s="3"/>
      <c r="W3513" s="3" t="s">
        <v>39</v>
      </c>
      <c r="X3513" s="3" t="s">
        <v>40</v>
      </c>
      <c r="Y3513" s="3"/>
      <c r="Z3513" s="3"/>
      <c r="AA3513" s="3" t="s">
        <v>316</v>
      </c>
    </row>
    <row r="3514" spans="1:27" x14ac:dyDescent="0.2">
      <c r="A3514" s="5">
        <v>6483</v>
      </c>
      <c r="B3514">
        <v>45595</v>
      </c>
      <c r="C3514" s="3" t="s">
        <v>5962</v>
      </c>
      <c r="D3514" s="3" t="s">
        <v>5963</v>
      </c>
      <c r="E3514" s="3" t="s">
        <v>111</v>
      </c>
      <c r="F3514" s="3" t="s">
        <v>112</v>
      </c>
      <c r="G3514" s="3" t="s">
        <v>831</v>
      </c>
      <c r="H3514" s="3" t="s">
        <v>4157</v>
      </c>
      <c r="I3514" s="3"/>
      <c r="J3514" s="3"/>
      <c r="K3514" s="3"/>
      <c r="L3514" s="3"/>
      <c r="M3514" t="b">
        <v>0</v>
      </c>
      <c r="N3514" s="3" t="s">
        <v>73</v>
      </c>
      <c r="O3514" s="3" t="s">
        <v>112</v>
      </c>
      <c r="P3514" s="3" t="s">
        <v>112</v>
      </c>
      <c r="Q3514" s="3" t="s">
        <v>116</v>
      </c>
      <c r="R3514" s="3" t="s">
        <v>116</v>
      </c>
      <c r="S3514" s="3"/>
      <c r="T3514" s="2">
        <v>5057</v>
      </c>
      <c r="U3514" s="3" t="s">
        <v>115</v>
      </c>
      <c r="V3514" s="3"/>
      <c r="W3514" s="3" t="s">
        <v>39</v>
      </c>
      <c r="X3514" s="3" t="s">
        <v>40</v>
      </c>
      <c r="Y3514" s="3"/>
      <c r="Z3514" s="3"/>
      <c r="AA3514" s="3" t="s">
        <v>316</v>
      </c>
    </row>
    <row r="3515" spans="1:27" x14ac:dyDescent="0.2">
      <c r="A3515" s="5">
        <v>6484</v>
      </c>
      <c r="B3515">
        <v>45424</v>
      </c>
      <c r="C3515" s="3" t="s">
        <v>5964</v>
      </c>
      <c r="D3515" s="3" t="s">
        <v>5965</v>
      </c>
      <c r="E3515" s="3" t="s">
        <v>111</v>
      </c>
      <c r="F3515" s="3" t="s">
        <v>112</v>
      </c>
      <c r="G3515" s="3" t="s">
        <v>113</v>
      </c>
      <c r="H3515" s="3" t="s">
        <v>4157</v>
      </c>
      <c r="I3515" s="3"/>
      <c r="J3515" s="3"/>
      <c r="K3515" s="3"/>
      <c r="L3515" s="3"/>
      <c r="M3515" t="b">
        <v>0</v>
      </c>
      <c r="N3515" s="3" t="s">
        <v>73</v>
      </c>
      <c r="O3515" s="3" t="s">
        <v>112</v>
      </c>
      <c r="P3515" s="3" t="s">
        <v>112</v>
      </c>
      <c r="Q3515" s="3" t="s">
        <v>116</v>
      </c>
      <c r="R3515" s="3" t="s">
        <v>116</v>
      </c>
      <c r="S3515" s="3"/>
      <c r="T3515" s="2">
        <v>3001</v>
      </c>
      <c r="U3515" s="3" t="s">
        <v>115</v>
      </c>
      <c r="V3515" s="3"/>
      <c r="W3515" s="3" t="s">
        <v>39</v>
      </c>
      <c r="X3515" s="3" t="s">
        <v>40</v>
      </c>
      <c r="Y3515" s="3"/>
      <c r="Z3515" s="3"/>
      <c r="AA3515" s="3" t="s">
        <v>316</v>
      </c>
    </row>
    <row r="3516" spans="1:27" x14ac:dyDescent="0.2">
      <c r="A3516" s="5">
        <v>6485</v>
      </c>
      <c r="B3516">
        <v>46228</v>
      </c>
      <c r="C3516" s="3"/>
      <c r="D3516" s="3" t="s">
        <v>5966</v>
      </c>
      <c r="E3516" s="3" t="s">
        <v>1775</v>
      </c>
      <c r="F3516" s="3" t="s">
        <v>4031</v>
      </c>
      <c r="G3516" s="3" t="s">
        <v>1765</v>
      </c>
      <c r="H3516" s="3" t="s">
        <v>1764</v>
      </c>
      <c r="I3516" s="3" t="s">
        <v>1765</v>
      </c>
      <c r="J3516" s="3" t="s">
        <v>31</v>
      </c>
      <c r="K3516" s="3" t="s">
        <v>1766</v>
      </c>
      <c r="L3516" s="3" t="s">
        <v>31</v>
      </c>
      <c r="M3516" t="b">
        <v>0</v>
      </c>
      <c r="N3516" s="3" t="s">
        <v>35</v>
      </c>
      <c r="O3516" s="3" t="s">
        <v>4031</v>
      </c>
      <c r="P3516" s="3" t="s">
        <v>4032</v>
      </c>
      <c r="Q3516" s="3" t="s">
        <v>4033</v>
      </c>
      <c r="R3516" s="3" t="s">
        <v>4033</v>
      </c>
      <c r="S3516" s="3" t="s">
        <v>5288</v>
      </c>
      <c r="T3516" s="2">
        <v>2072</v>
      </c>
      <c r="U3516" s="3" t="s">
        <v>1769</v>
      </c>
      <c r="V3516" s="3" t="s">
        <v>2706</v>
      </c>
      <c r="W3516" s="3" t="s">
        <v>39</v>
      </c>
      <c r="X3516" s="3" t="s">
        <v>40</v>
      </c>
      <c r="Y3516" s="3" t="s">
        <v>2707</v>
      </c>
      <c r="Z3516" s="3"/>
      <c r="AA3516" s="3" t="s">
        <v>1784</v>
      </c>
    </row>
    <row r="3517" spans="1:27" x14ac:dyDescent="0.2">
      <c r="A3517" s="5">
        <v>6486</v>
      </c>
      <c r="C3517" s="3"/>
      <c r="D3517" s="3" t="s">
        <v>5967</v>
      </c>
      <c r="E3517" s="3" t="s">
        <v>1775</v>
      </c>
      <c r="F3517" s="3" t="s">
        <v>4031</v>
      </c>
      <c r="G3517" s="3" t="s">
        <v>1793</v>
      </c>
      <c r="H3517" s="3" t="s">
        <v>1764</v>
      </c>
      <c r="I3517" s="3" t="s">
        <v>1793</v>
      </c>
      <c r="J3517" s="3" t="s">
        <v>31</v>
      </c>
      <c r="K3517" s="3" t="s">
        <v>1766</v>
      </c>
      <c r="L3517" s="3" t="s">
        <v>31</v>
      </c>
      <c r="M3517" t="b">
        <v>0</v>
      </c>
      <c r="N3517" s="3" t="s">
        <v>35</v>
      </c>
      <c r="O3517" s="3" t="s">
        <v>4031</v>
      </c>
      <c r="P3517" s="3" t="s">
        <v>4032</v>
      </c>
      <c r="Q3517" s="3" t="s">
        <v>4033</v>
      </c>
      <c r="R3517" s="3" t="s">
        <v>4033</v>
      </c>
      <c r="S3517" s="3"/>
      <c r="T3517" s="2"/>
      <c r="U3517" s="3" t="s">
        <v>1769</v>
      </c>
      <c r="V3517" s="3" t="s">
        <v>2706</v>
      </c>
      <c r="W3517" s="3" t="s">
        <v>39</v>
      </c>
      <c r="X3517" s="3" t="s">
        <v>40</v>
      </c>
      <c r="Y3517" s="3" t="s">
        <v>2707</v>
      </c>
      <c r="Z3517" s="3"/>
      <c r="AA3517" s="3" t="s">
        <v>1784</v>
      </c>
    </row>
    <row r="3518" spans="1:27" x14ac:dyDescent="0.2">
      <c r="A3518" s="5">
        <v>6487</v>
      </c>
      <c r="C3518" s="3"/>
      <c r="D3518" s="3" t="s">
        <v>5968</v>
      </c>
      <c r="E3518" s="3" t="s">
        <v>1775</v>
      </c>
      <c r="F3518" s="3" t="s">
        <v>4872</v>
      </c>
      <c r="G3518" s="3" t="s">
        <v>1793</v>
      </c>
      <c r="H3518" s="3" t="s">
        <v>1764</v>
      </c>
      <c r="I3518" s="3" t="s">
        <v>1793</v>
      </c>
      <c r="J3518" s="3" t="s">
        <v>31</v>
      </c>
      <c r="K3518" s="3" t="s">
        <v>1766</v>
      </c>
      <c r="L3518" s="3" t="s">
        <v>31</v>
      </c>
      <c r="M3518" t="b">
        <v>1</v>
      </c>
      <c r="N3518" s="3" t="s">
        <v>35</v>
      </c>
      <c r="O3518" s="3" t="s">
        <v>4872</v>
      </c>
      <c r="P3518" s="3" t="s">
        <v>4873</v>
      </c>
      <c r="Q3518" s="3" t="s">
        <v>4872</v>
      </c>
      <c r="R3518" s="3" t="s">
        <v>4872</v>
      </c>
      <c r="S3518" s="3"/>
      <c r="T3518" s="2"/>
      <c r="U3518" s="3" t="s">
        <v>1769</v>
      </c>
      <c r="V3518" s="3" t="s">
        <v>2706</v>
      </c>
      <c r="W3518" s="3" t="s">
        <v>39</v>
      </c>
      <c r="X3518" s="3" t="s">
        <v>40</v>
      </c>
      <c r="Y3518" s="3" t="s">
        <v>2707</v>
      </c>
      <c r="Z3518" s="3"/>
      <c r="AA3518" s="3" t="s">
        <v>1784</v>
      </c>
    </row>
    <row r="3519" spans="1:27" x14ac:dyDescent="0.2">
      <c r="A3519" s="5">
        <v>6488</v>
      </c>
      <c r="C3519" s="3"/>
      <c r="D3519" s="3" t="s">
        <v>5969</v>
      </c>
      <c r="E3519" s="3" t="s">
        <v>1158</v>
      </c>
      <c r="F3519" s="3" t="s">
        <v>1159</v>
      </c>
      <c r="G3519" s="3" t="s">
        <v>235</v>
      </c>
      <c r="H3519" s="3" t="s">
        <v>32</v>
      </c>
      <c r="I3519" s="3" t="s">
        <v>235</v>
      </c>
      <c r="J3519" s="3" t="s">
        <v>48</v>
      </c>
      <c r="K3519" s="3" t="s">
        <v>237</v>
      </c>
      <c r="L3519" s="3" t="s">
        <v>83</v>
      </c>
      <c r="M3519" t="b">
        <v>0</v>
      </c>
      <c r="N3519" s="3" t="s">
        <v>139</v>
      </c>
      <c r="O3519" s="3" t="s">
        <v>1159</v>
      </c>
      <c r="P3519" s="3" t="s">
        <v>1159</v>
      </c>
      <c r="Q3519" s="3" t="s">
        <v>36</v>
      </c>
      <c r="R3519" s="3" t="s">
        <v>74</v>
      </c>
      <c r="S3519" s="3"/>
      <c r="T3519" s="2"/>
      <c r="U3519" s="3" t="s">
        <v>83</v>
      </c>
      <c r="V3519" s="3"/>
      <c r="W3519" s="3" t="s">
        <v>39</v>
      </c>
      <c r="X3519" s="3" t="s">
        <v>40</v>
      </c>
      <c r="Y3519" s="3"/>
      <c r="Z3519" s="3">
        <v>2014</v>
      </c>
      <c r="AA3519" s="3" t="s">
        <v>546</v>
      </c>
    </row>
    <row r="3520" spans="1:27" x14ac:dyDescent="0.2">
      <c r="A3520" s="5">
        <v>6489</v>
      </c>
      <c r="B3520">
        <v>46421</v>
      </c>
      <c r="C3520" s="3"/>
      <c r="D3520" s="3" t="s">
        <v>5970</v>
      </c>
      <c r="E3520" s="3" t="s">
        <v>123</v>
      </c>
      <c r="F3520" s="3" t="s">
        <v>136</v>
      </c>
      <c r="G3520" s="3" t="s">
        <v>113</v>
      </c>
      <c r="H3520" s="3" t="s">
        <v>32</v>
      </c>
      <c r="I3520" s="3"/>
      <c r="J3520" s="3"/>
      <c r="K3520" s="3"/>
      <c r="L3520" s="3"/>
      <c r="M3520" t="b">
        <v>0</v>
      </c>
      <c r="N3520" s="3" t="s">
        <v>139</v>
      </c>
      <c r="O3520" s="3" t="s">
        <v>136</v>
      </c>
      <c r="P3520" s="3" t="s">
        <v>140</v>
      </c>
      <c r="Q3520" s="3" t="s">
        <v>36</v>
      </c>
      <c r="R3520" s="3" t="s">
        <v>74</v>
      </c>
      <c r="S3520" s="3"/>
      <c r="T3520" s="2">
        <v>3002</v>
      </c>
      <c r="U3520" s="3" t="s">
        <v>115</v>
      </c>
      <c r="V3520" s="3"/>
      <c r="W3520" s="3" t="s">
        <v>39</v>
      </c>
      <c r="X3520" s="3" t="s">
        <v>40</v>
      </c>
      <c r="Y3520" s="3"/>
      <c r="Z3520" s="3">
        <v>6499</v>
      </c>
      <c r="AA3520" s="3" t="s">
        <v>316</v>
      </c>
    </row>
    <row r="3521" spans="1:27" x14ac:dyDescent="0.2">
      <c r="A3521" s="5">
        <v>6490</v>
      </c>
      <c r="C3521" s="3"/>
      <c r="D3521" s="3" t="s">
        <v>5971</v>
      </c>
      <c r="E3521" s="3" t="s">
        <v>123</v>
      </c>
      <c r="F3521" s="3" t="s">
        <v>136</v>
      </c>
      <c r="G3521" s="3" t="s">
        <v>3543</v>
      </c>
      <c r="H3521" s="3" t="s">
        <v>32</v>
      </c>
      <c r="I3521" s="3" t="s">
        <v>3543</v>
      </c>
      <c r="J3521" s="3" t="s">
        <v>81</v>
      </c>
      <c r="K3521" s="3" t="s">
        <v>258</v>
      </c>
      <c r="L3521" s="3" t="s">
        <v>115</v>
      </c>
      <c r="M3521" t="b">
        <v>0</v>
      </c>
      <c r="N3521" s="3" t="s">
        <v>139</v>
      </c>
      <c r="O3521" s="3" t="s">
        <v>136</v>
      </c>
      <c r="P3521" s="3" t="s">
        <v>140</v>
      </c>
      <c r="Q3521" s="3" t="s">
        <v>36</v>
      </c>
      <c r="R3521" s="3" t="s">
        <v>74</v>
      </c>
      <c r="S3521" s="3"/>
      <c r="T3521" s="2"/>
      <c r="U3521" s="3" t="s">
        <v>115</v>
      </c>
      <c r="V3521" s="3"/>
      <c r="W3521" s="3" t="s">
        <v>39</v>
      </c>
      <c r="X3521" s="3" t="s">
        <v>40</v>
      </c>
      <c r="Y3521" s="3"/>
      <c r="Z3521" s="3">
        <v>5260</v>
      </c>
      <c r="AA3521" s="3" t="s">
        <v>546</v>
      </c>
    </row>
    <row r="3522" spans="1:27" x14ac:dyDescent="0.2">
      <c r="A3522" s="5">
        <v>6491</v>
      </c>
      <c r="B3522">
        <v>45852</v>
      </c>
      <c r="C3522" s="3"/>
      <c r="D3522" s="3" t="s">
        <v>5972</v>
      </c>
      <c r="E3522" s="3" t="s">
        <v>119</v>
      </c>
      <c r="F3522" s="3" t="s">
        <v>120</v>
      </c>
      <c r="G3522" s="3" t="s">
        <v>47</v>
      </c>
      <c r="H3522" s="3" t="s">
        <v>32</v>
      </c>
      <c r="I3522" s="3" t="s">
        <v>47</v>
      </c>
      <c r="J3522" s="3" t="s">
        <v>48</v>
      </c>
      <c r="K3522" s="3" t="s">
        <v>49</v>
      </c>
      <c r="L3522" s="3" t="s">
        <v>50</v>
      </c>
      <c r="M3522" t="b">
        <v>0</v>
      </c>
      <c r="N3522" s="3" t="s">
        <v>73</v>
      </c>
      <c r="O3522" s="3" t="s">
        <v>120</v>
      </c>
      <c r="P3522" s="3" t="s">
        <v>120</v>
      </c>
      <c r="Q3522" s="3" t="s">
        <v>36</v>
      </c>
      <c r="R3522" s="3" t="s">
        <v>74</v>
      </c>
      <c r="S3522" s="3"/>
      <c r="T3522" s="2"/>
      <c r="U3522" s="3" t="s">
        <v>50</v>
      </c>
      <c r="V3522" s="3"/>
      <c r="W3522" s="3" t="s">
        <v>39</v>
      </c>
      <c r="X3522" s="3" t="s">
        <v>40</v>
      </c>
      <c r="Y3522" s="3"/>
      <c r="Z3522" s="3">
        <v>4877</v>
      </c>
      <c r="AA3522" s="3" t="s">
        <v>2906</v>
      </c>
    </row>
    <row r="3523" spans="1:27" x14ac:dyDescent="0.2">
      <c r="A3523" s="5">
        <v>6494</v>
      </c>
      <c r="B3523">
        <v>45855</v>
      </c>
      <c r="C3523" s="3"/>
      <c r="D3523" s="3" t="s">
        <v>5973</v>
      </c>
      <c r="E3523" s="3" t="s">
        <v>78</v>
      </c>
      <c r="F3523" s="3" t="s">
        <v>5974</v>
      </c>
      <c r="G3523" s="3" t="s">
        <v>95</v>
      </c>
      <c r="H3523" s="3" t="s">
        <v>32</v>
      </c>
      <c r="I3523" s="3"/>
      <c r="J3523" s="3"/>
      <c r="K3523" s="3"/>
      <c r="L3523" s="3"/>
      <c r="M3523" t="b">
        <v>0</v>
      </c>
      <c r="N3523" s="3" t="s">
        <v>84</v>
      </c>
      <c r="O3523" s="3" t="s">
        <v>5974</v>
      </c>
      <c r="P3523" s="3" t="s">
        <v>5975</v>
      </c>
      <c r="Q3523" s="3" t="s">
        <v>116</v>
      </c>
      <c r="R3523" s="3" t="s">
        <v>116</v>
      </c>
      <c r="S3523" s="3"/>
      <c r="T3523" s="2">
        <v>4097</v>
      </c>
      <c r="U3523" s="3" t="s">
        <v>95</v>
      </c>
      <c r="V3523" s="3"/>
      <c r="W3523" s="3" t="s">
        <v>39</v>
      </c>
      <c r="X3523" s="3" t="s">
        <v>40</v>
      </c>
      <c r="Y3523" s="3"/>
      <c r="Z3523" s="3">
        <v>6342</v>
      </c>
      <c r="AA3523" s="3" t="s">
        <v>316</v>
      </c>
    </row>
    <row r="3524" spans="1:27" x14ac:dyDescent="0.2">
      <c r="A3524" s="5">
        <v>6495</v>
      </c>
      <c r="B3524">
        <v>45788</v>
      </c>
      <c r="C3524" s="3"/>
      <c r="D3524" s="3" t="s">
        <v>5976</v>
      </c>
      <c r="E3524" s="3" t="s">
        <v>111</v>
      </c>
      <c r="F3524" s="3" t="s">
        <v>112</v>
      </c>
      <c r="G3524" s="3" t="s">
        <v>5191</v>
      </c>
      <c r="H3524" s="3" t="s">
        <v>32</v>
      </c>
      <c r="I3524" s="3"/>
      <c r="J3524" s="3"/>
      <c r="K3524" s="3"/>
      <c r="L3524" s="3"/>
      <c r="M3524" t="b">
        <v>1</v>
      </c>
      <c r="N3524" s="3" t="s">
        <v>73</v>
      </c>
      <c r="O3524" s="3" t="s">
        <v>112</v>
      </c>
      <c r="P3524" s="3" t="s">
        <v>112</v>
      </c>
      <c r="Q3524" s="3" t="s">
        <v>116</v>
      </c>
      <c r="R3524" s="3" t="s">
        <v>116</v>
      </c>
      <c r="S3524" s="3"/>
      <c r="T3524" s="2">
        <v>3062</v>
      </c>
      <c r="U3524" s="3" t="s">
        <v>115</v>
      </c>
      <c r="V3524" s="3"/>
      <c r="W3524" s="3" t="s">
        <v>39</v>
      </c>
      <c r="X3524" s="3" t="s">
        <v>40</v>
      </c>
      <c r="Y3524" s="3"/>
      <c r="Z3524" s="3"/>
      <c r="AA3524" s="3" t="s">
        <v>3521</v>
      </c>
    </row>
    <row r="3525" spans="1:27" x14ac:dyDescent="0.2">
      <c r="A3525" s="5">
        <v>6496</v>
      </c>
      <c r="B3525">
        <v>45783</v>
      </c>
      <c r="C3525" s="3"/>
      <c r="D3525" s="3" t="s">
        <v>5977</v>
      </c>
      <c r="E3525" s="3" t="s">
        <v>111</v>
      </c>
      <c r="F3525" s="3" t="s">
        <v>112</v>
      </c>
      <c r="G3525" s="3" t="s">
        <v>5191</v>
      </c>
      <c r="H3525" s="3" t="s">
        <v>32</v>
      </c>
      <c r="I3525" s="3"/>
      <c r="J3525" s="3"/>
      <c r="K3525" s="3"/>
      <c r="L3525" s="3"/>
      <c r="M3525" t="b">
        <v>1</v>
      </c>
      <c r="N3525" s="3" t="s">
        <v>73</v>
      </c>
      <c r="O3525" s="3" t="s">
        <v>112</v>
      </c>
      <c r="P3525" s="3" t="s">
        <v>112</v>
      </c>
      <c r="Q3525" s="3" t="s">
        <v>116</v>
      </c>
      <c r="R3525" s="3" t="s">
        <v>116</v>
      </c>
      <c r="S3525" s="3"/>
      <c r="T3525" s="2">
        <v>3062</v>
      </c>
      <c r="U3525" s="3" t="s">
        <v>115</v>
      </c>
      <c r="V3525" s="3"/>
      <c r="W3525" s="3" t="s">
        <v>39</v>
      </c>
      <c r="X3525" s="3" t="s">
        <v>40</v>
      </c>
      <c r="Y3525" s="3"/>
      <c r="Z3525" s="3">
        <v>6634</v>
      </c>
      <c r="AA3525" s="3" t="s">
        <v>869</v>
      </c>
    </row>
    <row r="3526" spans="1:27" x14ac:dyDescent="0.2">
      <c r="A3526" s="5">
        <v>6497</v>
      </c>
      <c r="B3526">
        <v>45769</v>
      </c>
      <c r="C3526" s="3"/>
      <c r="D3526" s="3" t="s">
        <v>5978</v>
      </c>
      <c r="E3526" s="3" t="s">
        <v>111</v>
      </c>
      <c r="F3526" s="3" t="s">
        <v>112</v>
      </c>
      <c r="G3526" s="3" t="s">
        <v>5191</v>
      </c>
      <c r="H3526" s="3" t="s">
        <v>32</v>
      </c>
      <c r="I3526" s="3"/>
      <c r="J3526" s="3"/>
      <c r="K3526" s="3"/>
      <c r="L3526" s="3"/>
      <c r="M3526" t="b">
        <v>0</v>
      </c>
      <c r="N3526" s="3" t="s">
        <v>73</v>
      </c>
      <c r="O3526" s="3" t="s">
        <v>112</v>
      </c>
      <c r="P3526" s="3" t="s">
        <v>112</v>
      </c>
      <c r="Q3526" s="3" t="s">
        <v>116</v>
      </c>
      <c r="R3526" s="3" t="s">
        <v>116</v>
      </c>
      <c r="S3526" s="3"/>
      <c r="T3526" s="2">
        <v>3062</v>
      </c>
      <c r="U3526" s="3" t="s">
        <v>115</v>
      </c>
      <c r="V3526" s="3"/>
      <c r="W3526" s="3" t="s">
        <v>39</v>
      </c>
      <c r="X3526" s="3" t="s">
        <v>40</v>
      </c>
      <c r="Y3526" s="3"/>
      <c r="Z3526" s="3">
        <v>6166</v>
      </c>
      <c r="AA3526" s="3" t="s">
        <v>1182</v>
      </c>
    </row>
    <row r="3527" spans="1:27" x14ac:dyDescent="0.2">
      <c r="A3527" s="5">
        <v>6499</v>
      </c>
      <c r="C3527" s="3" t="s">
        <v>5979</v>
      </c>
      <c r="D3527" s="3" t="s">
        <v>5980</v>
      </c>
      <c r="E3527" s="3" t="s">
        <v>1762</v>
      </c>
      <c r="F3527" s="3" t="s">
        <v>1762</v>
      </c>
      <c r="G3527" s="3" t="s">
        <v>3429</v>
      </c>
      <c r="H3527" s="3" t="s">
        <v>3430</v>
      </c>
      <c r="I3527" s="3" t="s">
        <v>3429</v>
      </c>
      <c r="J3527" s="3" t="s">
        <v>31</v>
      </c>
      <c r="K3527" s="3" t="s">
        <v>1766</v>
      </c>
      <c r="L3527" s="3" t="s">
        <v>31</v>
      </c>
      <c r="M3527" t="b">
        <v>0</v>
      </c>
      <c r="N3527" s="3" t="s">
        <v>35</v>
      </c>
      <c r="O3527" s="3" t="s">
        <v>1762</v>
      </c>
      <c r="P3527" s="3" t="s">
        <v>1762</v>
      </c>
      <c r="Q3527" s="3" t="s">
        <v>1767</v>
      </c>
      <c r="R3527" s="3" t="s">
        <v>1768</v>
      </c>
      <c r="S3527" s="3" t="s">
        <v>4135</v>
      </c>
      <c r="T3527" s="2"/>
      <c r="U3527" s="3" t="s">
        <v>1769</v>
      </c>
      <c r="V3527" s="3" t="s">
        <v>3432</v>
      </c>
      <c r="W3527" s="3" t="s">
        <v>39</v>
      </c>
      <c r="X3527" s="3" t="s">
        <v>40</v>
      </c>
      <c r="Y3527" s="3" t="s">
        <v>3437</v>
      </c>
      <c r="Z3527" s="3"/>
      <c r="AA3527" s="3" t="s">
        <v>1712</v>
      </c>
    </row>
    <row r="3528" spans="1:27" x14ac:dyDescent="0.2">
      <c r="A3528" s="5">
        <v>6500</v>
      </c>
      <c r="C3528" s="3"/>
      <c r="D3528" s="3" t="s">
        <v>5981</v>
      </c>
      <c r="E3528" s="3" t="s">
        <v>192</v>
      </c>
      <c r="F3528" s="3" t="s">
        <v>193</v>
      </c>
      <c r="G3528" s="3" t="s">
        <v>811</v>
      </c>
      <c r="H3528" s="3" t="s">
        <v>194</v>
      </c>
      <c r="I3528" s="3" t="s">
        <v>811</v>
      </c>
      <c r="J3528" s="3" t="s">
        <v>31</v>
      </c>
      <c r="K3528" s="3" t="s">
        <v>330</v>
      </c>
      <c r="L3528" s="3" t="s">
        <v>31</v>
      </c>
      <c r="M3528" t="b">
        <v>0</v>
      </c>
      <c r="N3528" s="3" t="s">
        <v>35</v>
      </c>
      <c r="O3528" s="3" t="s">
        <v>193</v>
      </c>
      <c r="P3528" s="3" t="s">
        <v>193</v>
      </c>
      <c r="Q3528" s="3" t="s">
        <v>192</v>
      </c>
      <c r="R3528" s="3" t="s">
        <v>192</v>
      </c>
      <c r="S3528" s="3" t="s">
        <v>4607</v>
      </c>
      <c r="T3528" s="2"/>
      <c r="U3528" s="3" t="s">
        <v>31</v>
      </c>
      <c r="V3528" s="3" t="s">
        <v>1802</v>
      </c>
      <c r="W3528" s="3" t="s">
        <v>39</v>
      </c>
      <c r="X3528" s="3" t="s">
        <v>40</v>
      </c>
      <c r="Y3528" s="3" t="s">
        <v>2455</v>
      </c>
      <c r="Z3528" s="3"/>
      <c r="AA3528" s="3" t="s">
        <v>1712</v>
      </c>
    </row>
    <row r="3529" spans="1:27" x14ac:dyDescent="0.2">
      <c r="A3529" s="5">
        <v>6501</v>
      </c>
      <c r="B3529">
        <v>46250</v>
      </c>
      <c r="C3529" s="3"/>
      <c r="D3529" s="3" t="s">
        <v>5982</v>
      </c>
      <c r="E3529" s="3" t="s">
        <v>192</v>
      </c>
      <c r="F3529" s="3" t="s">
        <v>193</v>
      </c>
      <c r="G3529" s="3" t="s">
        <v>811</v>
      </c>
      <c r="H3529" s="3" t="s">
        <v>194</v>
      </c>
      <c r="I3529" s="3" t="s">
        <v>811</v>
      </c>
      <c r="J3529" s="3" t="s">
        <v>31</v>
      </c>
      <c r="K3529" s="3" t="s">
        <v>330</v>
      </c>
      <c r="L3529" s="3" t="s">
        <v>31</v>
      </c>
      <c r="M3529" t="b">
        <v>0</v>
      </c>
      <c r="N3529" s="3" t="s">
        <v>35</v>
      </c>
      <c r="O3529" s="3" t="s">
        <v>193</v>
      </c>
      <c r="P3529" s="3" t="s">
        <v>193</v>
      </c>
      <c r="Q3529" s="3" t="s">
        <v>192</v>
      </c>
      <c r="R3529" s="3" t="s">
        <v>192</v>
      </c>
      <c r="S3529" s="3" t="s">
        <v>4607</v>
      </c>
      <c r="T3529" s="2"/>
      <c r="U3529" s="3" t="s">
        <v>31</v>
      </c>
      <c r="V3529" s="3" t="s">
        <v>1802</v>
      </c>
      <c r="W3529" s="3" t="s">
        <v>39</v>
      </c>
      <c r="X3529" s="3" t="s">
        <v>40</v>
      </c>
      <c r="Y3529" s="3" t="s">
        <v>2455</v>
      </c>
      <c r="Z3529" s="3"/>
      <c r="AA3529" s="3" t="s">
        <v>316</v>
      </c>
    </row>
    <row r="3530" spans="1:27" x14ac:dyDescent="0.2">
      <c r="A3530" s="5">
        <v>6502</v>
      </c>
      <c r="B3530">
        <v>46013</v>
      </c>
      <c r="C3530" s="3"/>
      <c r="D3530" s="3" t="s">
        <v>5983</v>
      </c>
      <c r="E3530" s="3" t="s">
        <v>1775</v>
      </c>
      <c r="F3530" s="3" t="s">
        <v>4031</v>
      </c>
      <c r="G3530" s="3" t="s">
        <v>1765</v>
      </c>
      <c r="H3530" s="3" t="s">
        <v>1764</v>
      </c>
      <c r="I3530" s="3" t="s">
        <v>1765</v>
      </c>
      <c r="J3530" s="3" t="s">
        <v>31</v>
      </c>
      <c r="K3530" s="3" t="s">
        <v>1766</v>
      </c>
      <c r="L3530" s="3" t="s">
        <v>31</v>
      </c>
      <c r="M3530" t="b">
        <v>0</v>
      </c>
      <c r="N3530" s="3" t="s">
        <v>35</v>
      </c>
      <c r="O3530" s="3" t="s">
        <v>4031</v>
      </c>
      <c r="P3530" s="3" t="s">
        <v>4032</v>
      </c>
      <c r="Q3530" s="3" t="s">
        <v>4033</v>
      </c>
      <c r="R3530" s="3" t="s">
        <v>4033</v>
      </c>
      <c r="S3530" s="3"/>
      <c r="T3530" s="2">
        <v>2072</v>
      </c>
      <c r="U3530" s="3" t="s">
        <v>1769</v>
      </c>
      <c r="V3530" s="3" t="s">
        <v>2706</v>
      </c>
      <c r="W3530" s="3" t="s">
        <v>39</v>
      </c>
      <c r="X3530" s="3" t="s">
        <v>40</v>
      </c>
      <c r="Y3530" s="3" t="s">
        <v>2707</v>
      </c>
      <c r="Z3530" s="3"/>
      <c r="AA3530" s="3" t="s">
        <v>1784</v>
      </c>
    </row>
    <row r="3531" spans="1:27" x14ac:dyDescent="0.2">
      <c r="A3531" s="5">
        <v>6503</v>
      </c>
      <c r="C3531" s="3"/>
      <c r="D3531" s="3" t="s">
        <v>5984</v>
      </c>
      <c r="E3531" s="3" t="s">
        <v>1158</v>
      </c>
      <c r="F3531" s="3" t="s">
        <v>1159</v>
      </c>
      <c r="G3531" s="3" t="s">
        <v>235</v>
      </c>
      <c r="H3531" s="3" t="s">
        <v>32</v>
      </c>
      <c r="I3531" s="3" t="s">
        <v>235</v>
      </c>
      <c r="J3531" s="3" t="s">
        <v>48</v>
      </c>
      <c r="K3531" s="3" t="s">
        <v>237</v>
      </c>
      <c r="L3531" s="3" t="s">
        <v>83</v>
      </c>
      <c r="M3531" t="b">
        <v>0</v>
      </c>
      <c r="N3531" s="3" t="s">
        <v>139</v>
      </c>
      <c r="O3531" s="3" t="s">
        <v>1159</v>
      </c>
      <c r="P3531" s="3" t="s">
        <v>1159</v>
      </c>
      <c r="Q3531" s="3" t="s">
        <v>36</v>
      </c>
      <c r="R3531" s="3" t="s">
        <v>74</v>
      </c>
      <c r="S3531" s="3"/>
      <c r="T3531" s="2"/>
      <c r="U3531" s="3" t="s">
        <v>83</v>
      </c>
      <c r="V3531" s="3"/>
      <c r="W3531" s="3" t="s">
        <v>39</v>
      </c>
      <c r="X3531" s="3" t="s">
        <v>40</v>
      </c>
      <c r="Y3531" s="3"/>
      <c r="Z3531" s="3">
        <v>6599</v>
      </c>
      <c r="AA3531" s="3" t="s">
        <v>546</v>
      </c>
    </row>
    <row r="3532" spans="1:27" x14ac:dyDescent="0.2">
      <c r="A3532" s="5">
        <v>6504</v>
      </c>
      <c r="B3532">
        <v>46055</v>
      </c>
      <c r="C3532" s="3" t="s">
        <v>5985</v>
      </c>
      <c r="D3532" s="3" t="s">
        <v>5986</v>
      </c>
      <c r="E3532" s="3" t="s">
        <v>1775</v>
      </c>
      <c r="F3532" s="3" t="s">
        <v>5372</v>
      </c>
      <c r="G3532" s="3" t="s">
        <v>1765</v>
      </c>
      <c r="H3532" s="3" t="s">
        <v>5373</v>
      </c>
      <c r="I3532" s="3" t="s">
        <v>1765</v>
      </c>
      <c r="J3532" s="3" t="s">
        <v>31</v>
      </c>
      <c r="K3532" s="3" t="s">
        <v>1766</v>
      </c>
      <c r="L3532" s="3" t="s">
        <v>31</v>
      </c>
      <c r="M3532" t="b">
        <v>0</v>
      </c>
      <c r="N3532" s="3" t="s">
        <v>35</v>
      </c>
      <c r="O3532" s="3" t="s">
        <v>5372</v>
      </c>
      <c r="P3532" s="3" t="s">
        <v>5374</v>
      </c>
      <c r="Q3532" s="3" t="s">
        <v>5372</v>
      </c>
      <c r="R3532" s="3" t="s">
        <v>5372</v>
      </c>
      <c r="S3532" s="3"/>
      <c r="T3532" s="2"/>
      <c r="U3532" s="3" t="s">
        <v>1769</v>
      </c>
      <c r="V3532" s="3" t="s">
        <v>5375</v>
      </c>
      <c r="W3532" s="3" t="s">
        <v>39</v>
      </c>
      <c r="X3532" s="3" t="s">
        <v>40</v>
      </c>
      <c r="Y3532" s="3" t="s">
        <v>2707</v>
      </c>
      <c r="Z3532" s="3"/>
      <c r="AA3532" s="3" t="s">
        <v>1784</v>
      </c>
    </row>
    <row r="3533" spans="1:27" x14ac:dyDescent="0.2">
      <c r="A3533" s="5">
        <v>6505</v>
      </c>
      <c r="B3533">
        <v>45960</v>
      </c>
      <c r="C3533" s="3"/>
      <c r="D3533" s="3" t="s">
        <v>5987</v>
      </c>
      <c r="E3533" s="3" t="s">
        <v>78</v>
      </c>
      <c r="F3533" s="3" t="s">
        <v>2943</v>
      </c>
      <c r="G3533" s="3" t="s">
        <v>100</v>
      </c>
      <c r="H3533" s="3" t="s">
        <v>32</v>
      </c>
      <c r="I3533" s="3"/>
      <c r="J3533" s="3"/>
      <c r="K3533" s="3"/>
      <c r="L3533" s="3"/>
      <c r="M3533" t="b">
        <v>0</v>
      </c>
      <c r="N3533" s="3" t="s">
        <v>84</v>
      </c>
      <c r="O3533" s="3" t="s">
        <v>2943</v>
      </c>
      <c r="P3533" s="3" t="s">
        <v>2943</v>
      </c>
      <c r="Q3533" s="3" t="s">
        <v>116</v>
      </c>
      <c r="R3533" s="3" t="s">
        <v>116</v>
      </c>
      <c r="S3533" s="3"/>
      <c r="T3533" s="2">
        <v>4024</v>
      </c>
      <c r="U3533" s="3" t="s">
        <v>95</v>
      </c>
      <c r="V3533" s="3"/>
      <c r="W3533" s="3" t="s">
        <v>39</v>
      </c>
      <c r="X3533" s="3" t="s">
        <v>40</v>
      </c>
      <c r="Y3533" s="3"/>
      <c r="Z3533" s="3">
        <v>6243</v>
      </c>
      <c r="AA3533" s="3" t="s">
        <v>316</v>
      </c>
    </row>
    <row r="3534" spans="1:27" x14ac:dyDescent="0.2">
      <c r="A3534" s="5">
        <v>6506</v>
      </c>
      <c r="B3534">
        <v>45919</v>
      </c>
      <c r="C3534" s="3"/>
      <c r="D3534" s="3" t="s">
        <v>5988</v>
      </c>
      <c r="E3534" s="3" t="s">
        <v>867</v>
      </c>
      <c r="F3534" s="3" t="s">
        <v>868</v>
      </c>
      <c r="G3534" s="3" t="s">
        <v>47</v>
      </c>
      <c r="H3534" s="3" t="s">
        <v>32</v>
      </c>
      <c r="I3534" s="3"/>
      <c r="J3534" s="3"/>
      <c r="K3534" s="3"/>
      <c r="L3534" s="3"/>
      <c r="M3534" t="b">
        <v>0</v>
      </c>
      <c r="N3534" s="3" t="s">
        <v>73</v>
      </c>
      <c r="O3534" s="3" t="s">
        <v>868</v>
      </c>
      <c r="P3534" s="3" t="s">
        <v>868</v>
      </c>
      <c r="Q3534" s="3" t="s">
        <v>116</v>
      </c>
      <c r="R3534" s="3" t="s">
        <v>116</v>
      </c>
      <c r="S3534" s="3"/>
      <c r="T3534" s="2">
        <v>2000</v>
      </c>
      <c r="U3534" s="3" t="s">
        <v>50</v>
      </c>
      <c r="V3534" s="3"/>
      <c r="W3534" s="3" t="s">
        <v>39</v>
      </c>
      <c r="X3534" s="3" t="s">
        <v>40</v>
      </c>
      <c r="Y3534" s="3"/>
      <c r="Z3534" s="3">
        <v>2910</v>
      </c>
      <c r="AA3534" s="3" t="s">
        <v>316</v>
      </c>
    </row>
    <row r="3535" spans="1:27" x14ac:dyDescent="0.2">
      <c r="A3535" s="5">
        <v>6507</v>
      </c>
      <c r="B3535">
        <v>45933</v>
      </c>
      <c r="C3535" s="3" t="s">
        <v>5989</v>
      </c>
      <c r="D3535" s="3" t="s">
        <v>5990</v>
      </c>
      <c r="E3535" s="3" t="s">
        <v>78</v>
      </c>
      <c r="F3535" s="3" t="s">
        <v>2943</v>
      </c>
      <c r="G3535" s="3" t="s">
        <v>100</v>
      </c>
      <c r="H3535" s="3" t="s">
        <v>4157</v>
      </c>
      <c r="I3535" s="3" t="s">
        <v>100</v>
      </c>
      <c r="J3535" s="3" t="s">
        <v>48</v>
      </c>
      <c r="K3535" s="3" t="s">
        <v>101</v>
      </c>
      <c r="L3535" s="3" t="s">
        <v>95</v>
      </c>
      <c r="M3535" t="b">
        <v>0</v>
      </c>
      <c r="N3535" s="3" t="s">
        <v>84</v>
      </c>
      <c r="O3535" s="3" t="s">
        <v>2943</v>
      </c>
      <c r="P3535" s="3" t="s">
        <v>2943</v>
      </c>
      <c r="Q3535" s="3" t="s">
        <v>116</v>
      </c>
      <c r="R3535" s="3" t="s">
        <v>116</v>
      </c>
      <c r="S3535" s="3" t="s">
        <v>3431</v>
      </c>
      <c r="T3535" s="2">
        <v>4026</v>
      </c>
      <c r="U3535" s="3" t="s">
        <v>95</v>
      </c>
      <c r="V3535" s="3"/>
      <c r="W3535" s="3" t="s">
        <v>39</v>
      </c>
      <c r="X3535" s="3" t="s">
        <v>40</v>
      </c>
      <c r="Y3535" s="3"/>
      <c r="Z3535" s="3"/>
      <c r="AA3535" s="3" t="s">
        <v>5299</v>
      </c>
    </row>
    <row r="3536" spans="1:27" x14ac:dyDescent="0.2">
      <c r="A3536" s="5">
        <v>6508</v>
      </c>
      <c r="B3536">
        <v>46065</v>
      </c>
      <c r="C3536" s="3"/>
      <c r="D3536" s="3" t="s">
        <v>5991</v>
      </c>
      <c r="E3536" s="3" t="s">
        <v>66</v>
      </c>
      <c r="F3536" s="3" t="s">
        <v>67</v>
      </c>
      <c r="G3536" s="3" t="s">
        <v>47</v>
      </c>
      <c r="H3536" s="3" t="s">
        <v>32</v>
      </c>
      <c r="I3536" s="3"/>
      <c r="J3536" s="3"/>
      <c r="K3536" s="3"/>
      <c r="L3536" s="3"/>
      <c r="M3536" t="b">
        <v>0</v>
      </c>
      <c r="N3536" s="3" t="s">
        <v>35</v>
      </c>
      <c r="O3536" s="3" t="s">
        <v>67</v>
      </c>
      <c r="P3536" s="3" t="s">
        <v>67</v>
      </c>
      <c r="Q3536" s="3" t="s">
        <v>68</v>
      </c>
      <c r="R3536" s="3" t="s">
        <v>69</v>
      </c>
      <c r="S3536" s="3"/>
      <c r="T3536" s="2">
        <v>2000</v>
      </c>
      <c r="U3536" s="3" t="s">
        <v>50</v>
      </c>
      <c r="V3536" s="3"/>
      <c r="W3536" s="3" t="s">
        <v>39</v>
      </c>
      <c r="X3536" s="3" t="s">
        <v>40</v>
      </c>
      <c r="Y3536" s="3"/>
      <c r="Z3536" s="3">
        <v>5211</v>
      </c>
      <c r="AA3536" s="3" t="s">
        <v>316</v>
      </c>
    </row>
    <row r="3537" spans="1:27" x14ac:dyDescent="0.2">
      <c r="A3537" s="5">
        <v>6509</v>
      </c>
      <c r="B3537">
        <v>45995</v>
      </c>
      <c r="C3537" s="3"/>
      <c r="D3537" s="3" t="s">
        <v>5992</v>
      </c>
      <c r="E3537" s="3" t="s">
        <v>78</v>
      </c>
      <c r="F3537" s="3" t="s">
        <v>5974</v>
      </c>
      <c r="G3537" s="3" t="s">
        <v>95</v>
      </c>
      <c r="H3537" s="3" t="s">
        <v>32</v>
      </c>
      <c r="I3537" s="3"/>
      <c r="J3537" s="3"/>
      <c r="K3537" s="3"/>
      <c r="L3537" s="3"/>
      <c r="M3537" t="b">
        <v>0</v>
      </c>
      <c r="N3537" s="3" t="s">
        <v>84</v>
      </c>
      <c r="O3537" s="3" t="s">
        <v>5974</v>
      </c>
      <c r="P3537" s="3" t="s">
        <v>5975</v>
      </c>
      <c r="Q3537" s="3" t="s">
        <v>116</v>
      </c>
      <c r="R3537" s="3" t="s">
        <v>116</v>
      </c>
      <c r="S3537" s="3"/>
      <c r="T3537" s="2">
        <v>4097</v>
      </c>
      <c r="U3537" s="3" t="s">
        <v>95</v>
      </c>
      <c r="V3537" s="3"/>
      <c r="W3537" s="3" t="s">
        <v>39</v>
      </c>
      <c r="X3537" s="3" t="s">
        <v>40</v>
      </c>
      <c r="Y3537" s="3"/>
      <c r="Z3537" s="3">
        <v>6610</v>
      </c>
      <c r="AA3537" s="3" t="s">
        <v>316</v>
      </c>
    </row>
    <row r="3538" spans="1:27" x14ac:dyDescent="0.2">
      <c r="A3538" s="5">
        <v>6510</v>
      </c>
      <c r="B3538">
        <v>45961</v>
      </c>
      <c r="C3538" s="3"/>
      <c r="D3538" s="3" t="s">
        <v>5993</v>
      </c>
      <c r="E3538" s="3" t="s">
        <v>78</v>
      </c>
      <c r="F3538" s="3" t="s">
        <v>2943</v>
      </c>
      <c r="G3538" s="3" t="s">
        <v>224</v>
      </c>
      <c r="H3538" s="3" t="s">
        <v>32</v>
      </c>
      <c r="I3538" s="3"/>
      <c r="J3538" s="3"/>
      <c r="K3538" s="3"/>
      <c r="L3538" s="3"/>
      <c r="M3538" t="b">
        <v>0</v>
      </c>
      <c r="N3538" s="3" t="s">
        <v>84</v>
      </c>
      <c r="O3538" s="3" t="s">
        <v>2943</v>
      </c>
      <c r="P3538" s="3" t="s">
        <v>2943</v>
      </c>
      <c r="Q3538" s="3" t="s">
        <v>116</v>
      </c>
      <c r="R3538" s="3" t="s">
        <v>116</v>
      </c>
      <c r="S3538" s="3"/>
      <c r="T3538" s="2">
        <v>4001</v>
      </c>
      <c r="U3538" s="3" t="s">
        <v>95</v>
      </c>
      <c r="V3538" s="3"/>
      <c r="W3538" s="3" t="s">
        <v>39</v>
      </c>
      <c r="X3538" s="3" t="s">
        <v>40</v>
      </c>
      <c r="Y3538" s="3"/>
      <c r="Z3538" s="3">
        <v>6211</v>
      </c>
      <c r="AA3538" s="3" t="s">
        <v>316</v>
      </c>
    </row>
    <row r="3539" spans="1:27" x14ac:dyDescent="0.2">
      <c r="A3539" s="5">
        <v>6511</v>
      </c>
      <c r="B3539">
        <v>45938</v>
      </c>
      <c r="C3539" s="3"/>
      <c r="D3539" s="3" t="s">
        <v>5994</v>
      </c>
      <c r="E3539" s="3" t="s">
        <v>78</v>
      </c>
      <c r="F3539" s="3" t="s">
        <v>2943</v>
      </c>
      <c r="G3539" s="3" t="s">
        <v>224</v>
      </c>
      <c r="H3539" s="3" t="s">
        <v>32</v>
      </c>
      <c r="I3539" s="3"/>
      <c r="J3539" s="3"/>
      <c r="K3539" s="3"/>
      <c r="L3539" s="3"/>
      <c r="M3539" t="b">
        <v>0</v>
      </c>
      <c r="N3539" s="3" t="s">
        <v>84</v>
      </c>
      <c r="O3539" s="3" t="s">
        <v>2943</v>
      </c>
      <c r="P3539" s="3" t="s">
        <v>2943</v>
      </c>
      <c r="Q3539" s="3" t="s">
        <v>116</v>
      </c>
      <c r="R3539" s="3" t="s">
        <v>116</v>
      </c>
      <c r="S3539" s="3"/>
      <c r="T3539" s="2">
        <v>4001</v>
      </c>
      <c r="U3539" s="3" t="s">
        <v>95</v>
      </c>
      <c r="V3539" s="3"/>
      <c r="W3539" s="3" t="s">
        <v>39</v>
      </c>
      <c r="X3539" s="3" t="s">
        <v>40</v>
      </c>
      <c r="Y3539" s="3"/>
      <c r="Z3539" s="3">
        <v>6211</v>
      </c>
      <c r="AA3539" s="3" t="s">
        <v>316</v>
      </c>
    </row>
    <row r="3540" spans="1:27" x14ac:dyDescent="0.2">
      <c r="A3540" s="5">
        <v>6512</v>
      </c>
      <c r="B3540">
        <v>45930</v>
      </c>
      <c r="C3540" s="3"/>
      <c r="D3540" s="3" t="s">
        <v>5995</v>
      </c>
      <c r="E3540" s="3" t="s">
        <v>78</v>
      </c>
      <c r="F3540" s="3" t="s">
        <v>2943</v>
      </c>
      <c r="G3540" s="3" t="s">
        <v>93</v>
      </c>
      <c r="H3540" s="3" t="s">
        <v>32</v>
      </c>
      <c r="I3540" s="3"/>
      <c r="J3540" s="3"/>
      <c r="K3540" s="3"/>
      <c r="L3540" s="3"/>
      <c r="M3540" t="b">
        <v>0</v>
      </c>
      <c r="N3540" s="3" t="s">
        <v>84</v>
      </c>
      <c r="O3540" s="3" t="s">
        <v>2943</v>
      </c>
      <c r="P3540" s="3" t="s">
        <v>2943</v>
      </c>
      <c r="Q3540" s="3" t="s">
        <v>116</v>
      </c>
      <c r="R3540" s="3" t="s">
        <v>116</v>
      </c>
      <c r="S3540" s="3"/>
      <c r="T3540" s="2">
        <v>4000</v>
      </c>
      <c r="U3540" s="3" t="s">
        <v>95</v>
      </c>
      <c r="V3540" s="3"/>
      <c r="W3540" s="3" t="s">
        <v>39</v>
      </c>
      <c r="X3540" s="3" t="s">
        <v>40</v>
      </c>
      <c r="Y3540" s="3"/>
      <c r="Z3540" s="3">
        <v>6252</v>
      </c>
      <c r="AA3540" s="3" t="s">
        <v>316</v>
      </c>
    </row>
    <row r="3541" spans="1:27" x14ac:dyDescent="0.2">
      <c r="A3541" s="5">
        <v>6513</v>
      </c>
      <c r="B3541">
        <v>45871</v>
      </c>
      <c r="C3541" s="3"/>
      <c r="D3541" s="3" t="s">
        <v>5996</v>
      </c>
      <c r="E3541" s="3" t="s">
        <v>78</v>
      </c>
      <c r="F3541" s="3" t="s">
        <v>2943</v>
      </c>
      <c r="G3541" s="3" t="s">
        <v>93</v>
      </c>
      <c r="H3541" s="3" t="s">
        <v>32</v>
      </c>
      <c r="I3541" s="3"/>
      <c r="J3541" s="3"/>
      <c r="K3541" s="3"/>
      <c r="L3541" s="3"/>
      <c r="M3541" t="b">
        <v>0</v>
      </c>
      <c r="N3541" s="3" t="s">
        <v>84</v>
      </c>
      <c r="O3541" s="3" t="s">
        <v>2943</v>
      </c>
      <c r="P3541" s="3" t="s">
        <v>2943</v>
      </c>
      <c r="Q3541" s="3" t="s">
        <v>116</v>
      </c>
      <c r="R3541" s="3" t="s">
        <v>116</v>
      </c>
      <c r="S3541" s="3"/>
      <c r="T3541" s="2">
        <v>4000</v>
      </c>
      <c r="U3541" s="3" t="s">
        <v>95</v>
      </c>
      <c r="V3541" s="3"/>
      <c r="W3541" s="3" t="s">
        <v>39</v>
      </c>
      <c r="X3541" s="3" t="s">
        <v>40</v>
      </c>
      <c r="Y3541" s="3"/>
      <c r="Z3541" s="3">
        <v>6252</v>
      </c>
      <c r="AA3541" s="3" t="s">
        <v>316</v>
      </c>
    </row>
    <row r="3542" spans="1:27" x14ac:dyDescent="0.2">
      <c r="A3542" s="5">
        <v>6514</v>
      </c>
      <c r="B3542">
        <v>45748</v>
      </c>
      <c r="C3542" s="3"/>
      <c r="D3542" s="3" t="s">
        <v>5997</v>
      </c>
      <c r="E3542" s="3" t="s">
        <v>78</v>
      </c>
      <c r="F3542" s="3" t="s">
        <v>2943</v>
      </c>
      <c r="G3542" s="3" t="s">
        <v>742</v>
      </c>
      <c r="H3542" s="3" t="s">
        <v>32</v>
      </c>
      <c r="I3542" s="3"/>
      <c r="J3542" s="3"/>
      <c r="K3542" s="3"/>
      <c r="L3542" s="3"/>
      <c r="M3542" t="b">
        <v>0</v>
      </c>
      <c r="N3542" s="3" t="s">
        <v>84</v>
      </c>
      <c r="O3542" s="3" t="s">
        <v>2943</v>
      </c>
      <c r="P3542" s="3" t="s">
        <v>2943</v>
      </c>
      <c r="Q3542" s="3" t="s">
        <v>116</v>
      </c>
      <c r="R3542" s="3" t="s">
        <v>116</v>
      </c>
      <c r="S3542" s="3"/>
      <c r="T3542" s="2">
        <v>4130</v>
      </c>
      <c r="U3542" s="3" t="s">
        <v>95</v>
      </c>
      <c r="V3542" s="3"/>
      <c r="W3542" s="3" t="s">
        <v>39</v>
      </c>
      <c r="X3542" s="3" t="s">
        <v>40</v>
      </c>
      <c r="Y3542" s="3"/>
      <c r="Z3542" s="3">
        <v>6138</v>
      </c>
      <c r="AA3542" s="3" t="s">
        <v>316</v>
      </c>
    </row>
    <row r="3543" spans="1:27" x14ac:dyDescent="0.2">
      <c r="A3543" s="5">
        <v>6515</v>
      </c>
      <c r="B3543">
        <v>45750</v>
      </c>
      <c r="C3543" s="3"/>
      <c r="D3543" s="3" t="s">
        <v>5998</v>
      </c>
      <c r="E3543" s="3" t="s">
        <v>78</v>
      </c>
      <c r="F3543" s="3" t="s">
        <v>2943</v>
      </c>
      <c r="G3543" s="3" t="s">
        <v>742</v>
      </c>
      <c r="H3543" s="3" t="s">
        <v>32</v>
      </c>
      <c r="I3543" s="3"/>
      <c r="J3543" s="3"/>
      <c r="K3543" s="3"/>
      <c r="L3543" s="3"/>
      <c r="M3543" t="b">
        <v>0</v>
      </c>
      <c r="N3543" s="3" t="s">
        <v>84</v>
      </c>
      <c r="O3543" s="3" t="s">
        <v>2943</v>
      </c>
      <c r="P3543" s="3" t="s">
        <v>2943</v>
      </c>
      <c r="Q3543" s="3" t="s">
        <v>116</v>
      </c>
      <c r="R3543" s="3" t="s">
        <v>116</v>
      </c>
      <c r="S3543" s="3"/>
      <c r="T3543" s="2">
        <v>4130</v>
      </c>
      <c r="U3543" s="3" t="s">
        <v>95</v>
      </c>
      <c r="V3543" s="3"/>
      <c r="W3543" s="3" t="s">
        <v>39</v>
      </c>
      <c r="X3543" s="3" t="s">
        <v>40</v>
      </c>
      <c r="Y3543" s="3"/>
      <c r="Z3543" s="3">
        <v>6138</v>
      </c>
      <c r="AA3543" s="3" t="s">
        <v>316</v>
      </c>
    </row>
    <row r="3544" spans="1:27" x14ac:dyDescent="0.2">
      <c r="A3544" s="5">
        <v>6516</v>
      </c>
      <c r="B3544">
        <v>46514</v>
      </c>
      <c r="C3544" s="3"/>
      <c r="D3544" s="3" t="s">
        <v>5999</v>
      </c>
      <c r="E3544" s="3" t="s">
        <v>1804</v>
      </c>
      <c r="F3544" s="3" t="s">
        <v>4443</v>
      </c>
      <c r="G3544" s="3" t="s">
        <v>1804</v>
      </c>
      <c r="H3544" s="3" t="s">
        <v>1806</v>
      </c>
      <c r="I3544" s="3" t="s">
        <v>1804</v>
      </c>
      <c r="J3544" s="3" t="s">
        <v>31</v>
      </c>
      <c r="K3544" s="3" t="s">
        <v>1807</v>
      </c>
      <c r="L3544" s="3" t="s">
        <v>31</v>
      </c>
      <c r="M3544" t="b">
        <v>0</v>
      </c>
      <c r="N3544" s="3" t="s">
        <v>35</v>
      </c>
      <c r="O3544" s="3" t="s">
        <v>4443</v>
      </c>
      <c r="P3544" s="3" t="s">
        <v>4444</v>
      </c>
      <c r="Q3544" s="3" t="s">
        <v>4443</v>
      </c>
      <c r="R3544" s="3" t="s">
        <v>4443</v>
      </c>
      <c r="S3544" s="3"/>
      <c r="T3544" s="2">
        <v>2072</v>
      </c>
      <c r="U3544" s="3" t="s">
        <v>1769</v>
      </c>
      <c r="V3544" s="3" t="s">
        <v>1815</v>
      </c>
      <c r="W3544" s="3" t="s">
        <v>39</v>
      </c>
      <c r="X3544" s="3" t="s">
        <v>40</v>
      </c>
      <c r="Y3544" s="3" t="s">
        <v>2707</v>
      </c>
      <c r="Z3544" s="3"/>
      <c r="AA3544" s="3" t="s">
        <v>3343</v>
      </c>
    </row>
    <row r="3545" spans="1:27" x14ac:dyDescent="0.2">
      <c r="A3545" s="5">
        <v>6517</v>
      </c>
      <c r="C3545" s="3"/>
      <c r="D3545" s="3" t="s">
        <v>6000</v>
      </c>
      <c r="E3545" s="3" t="s">
        <v>57</v>
      </c>
      <c r="F3545" s="3" t="s">
        <v>58</v>
      </c>
      <c r="G3545" s="3" t="s">
        <v>57</v>
      </c>
      <c r="H3545" s="3" t="s">
        <v>60</v>
      </c>
      <c r="I3545" s="3"/>
      <c r="J3545" s="3"/>
      <c r="K3545" s="3"/>
      <c r="L3545" s="3"/>
      <c r="M3545" t="b">
        <v>0</v>
      </c>
      <c r="N3545" s="3" t="s">
        <v>35</v>
      </c>
      <c r="O3545" s="3" t="s">
        <v>58</v>
      </c>
      <c r="P3545" s="3" t="s">
        <v>61</v>
      </c>
      <c r="Q3545" s="3" t="s">
        <v>62</v>
      </c>
      <c r="R3545" s="3" t="s">
        <v>63</v>
      </c>
      <c r="S3545" s="3"/>
      <c r="T3545" s="2">
        <v>2072</v>
      </c>
      <c r="U3545" s="3" t="s">
        <v>1769</v>
      </c>
      <c r="V3545" s="3" t="s">
        <v>1941</v>
      </c>
      <c r="W3545" s="3" t="s">
        <v>39</v>
      </c>
      <c r="X3545" s="3" t="s">
        <v>40</v>
      </c>
      <c r="Y3545" s="3" t="s">
        <v>2455</v>
      </c>
      <c r="Z3545" s="3"/>
      <c r="AA3545" s="3" t="s">
        <v>1712</v>
      </c>
    </row>
    <row r="3546" spans="1:27" x14ac:dyDescent="0.2">
      <c r="A3546" s="5">
        <v>6518</v>
      </c>
      <c r="B3546">
        <v>46078</v>
      </c>
      <c r="C3546" s="3"/>
      <c r="D3546" s="3" t="s">
        <v>6001</v>
      </c>
      <c r="E3546" s="3" t="s">
        <v>78</v>
      </c>
      <c r="F3546" s="3" t="s">
        <v>2943</v>
      </c>
      <c r="G3546" s="3" t="s">
        <v>100</v>
      </c>
      <c r="H3546" s="3" t="s">
        <v>32</v>
      </c>
      <c r="I3546" s="3"/>
      <c r="J3546" s="3"/>
      <c r="K3546" s="3"/>
      <c r="L3546" s="3"/>
      <c r="M3546" t="b">
        <v>1</v>
      </c>
      <c r="N3546" s="3" t="s">
        <v>84</v>
      </c>
      <c r="O3546" s="3" t="s">
        <v>2943</v>
      </c>
      <c r="P3546" s="3" t="s">
        <v>2943</v>
      </c>
      <c r="Q3546" s="3" t="s">
        <v>116</v>
      </c>
      <c r="R3546" s="3" t="s">
        <v>116</v>
      </c>
      <c r="S3546" s="3"/>
      <c r="T3546" s="2">
        <v>4026</v>
      </c>
      <c r="U3546" s="3" t="s">
        <v>95</v>
      </c>
      <c r="V3546" s="3"/>
      <c r="W3546" s="3" t="s">
        <v>39</v>
      </c>
      <c r="X3546" s="3" t="s">
        <v>40</v>
      </c>
      <c r="Y3546" s="3"/>
      <c r="Z3546" s="3">
        <v>6243</v>
      </c>
      <c r="AA3546" s="3" t="s">
        <v>316</v>
      </c>
    </row>
    <row r="3547" spans="1:27" x14ac:dyDescent="0.2">
      <c r="A3547" s="5">
        <v>6519</v>
      </c>
      <c r="B3547">
        <v>46080</v>
      </c>
      <c r="C3547" s="3"/>
      <c r="D3547" s="3" t="s">
        <v>6002</v>
      </c>
      <c r="E3547" s="3" t="s">
        <v>78</v>
      </c>
      <c r="F3547" s="3" t="s">
        <v>2943</v>
      </c>
      <c r="G3547" s="3" t="s">
        <v>100</v>
      </c>
      <c r="H3547" s="3" t="s">
        <v>32</v>
      </c>
      <c r="I3547" s="3"/>
      <c r="J3547" s="3"/>
      <c r="K3547" s="3"/>
      <c r="L3547" s="3"/>
      <c r="M3547" t="b">
        <v>0</v>
      </c>
      <c r="N3547" s="3" t="s">
        <v>84</v>
      </c>
      <c r="O3547" s="3" t="s">
        <v>2943</v>
      </c>
      <c r="P3547" s="3" t="s">
        <v>2943</v>
      </c>
      <c r="Q3547" s="3" t="s">
        <v>116</v>
      </c>
      <c r="R3547" s="3" t="s">
        <v>116</v>
      </c>
      <c r="S3547" s="3"/>
      <c r="T3547" s="2">
        <v>4026</v>
      </c>
      <c r="U3547" s="3" t="s">
        <v>95</v>
      </c>
      <c r="V3547" s="3"/>
      <c r="W3547" s="3" t="s">
        <v>39</v>
      </c>
      <c r="X3547" s="3" t="s">
        <v>40</v>
      </c>
      <c r="Y3547" s="3"/>
      <c r="Z3547" s="3">
        <v>6243</v>
      </c>
      <c r="AA3547" s="3" t="s">
        <v>316</v>
      </c>
    </row>
    <row r="3548" spans="1:27" x14ac:dyDescent="0.2">
      <c r="A3548" s="5">
        <v>6520</v>
      </c>
      <c r="B3548">
        <v>46079</v>
      </c>
      <c r="C3548" s="3"/>
      <c r="D3548" s="3" t="s">
        <v>6003</v>
      </c>
      <c r="E3548" s="3" t="s">
        <v>78</v>
      </c>
      <c r="F3548" s="3" t="s">
        <v>2943</v>
      </c>
      <c r="G3548" s="3" t="s">
        <v>100</v>
      </c>
      <c r="H3548" s="3" t="s">
        <v>32</v>
      </c>
      <c r="I3548" s="3"/>
      <c r="J3548" s="3"/>
      <c r="K3548" s="3"/>
      <c r="L3548" s="3"/>
      <c r="M3548" t="b">
        <v>0</v>
      </c>
      <c r="N3548" s="3" t="s">
        <v>84</v>
      </c>
      <c r="O3548" s="3" t="s">
        <v>2943</v>
      </c>
      <c r="P3548" s="3" t="s">
        <v>2943</v>
      </c>
      <c r="Q3548" s="3" t="s">
        <v>116</v>
      </c>
      <c r="R3548" s="3" t="s">
        <v>116</v>
      </c>
      <c r="S3548" s="3"/>
      <c r="T3548" s="2">
        <v>4026</v>
      </c>
      <c r="U3548" s="3" t="s">
        <v>95</v>
      </c>
      <c r="V3548" s="3"/>
      <c r="W3548" s="3" t="s">
        <v>39</v>
      </c>
      <c r="X3548" s="3" t="s">
        <v>40</v>
      </c>
      <c r="Y3548" s="3"/>
      <c r="Z3548" s="3">
        <v>6243</v>
      </c>
      <c r="AA3548" s="3" t="s">
        <v>316</v>
      </c>
    </row>
    <row r="3549" spans="1:27" x14ac:dyDescent="0.2">
      <c r="A3549" s="5">
        <v>6521</v>
      </c>
      <c r="B3549">
        <v>46086</v>
      </c>
      <c r="C3549" s="3"/>
      <c r="D3549" s="3" t="s">
        <v>6004</v>
      </c>
      <c r="E3549" s="3" t="s">
        <v>119</v>
      </c>
      <c r="F3549" s="3" t="s">
        <v>120</v>
      </c>
      <c r="G3549" s="3" t="s">
        <v>113</v>
      </c>
      <c r="H3549" s="3" t="s">
        <v>32</v>
      </c>
      <c r="I3549" s="3"/>
      <c r="J3549" s="3"/>
      <c r="K3549" s="3"/>
      <c r="L3549" s="3"/>
      <c r="M3549" t="b">
        <v>0</v>
      </c>
      <c r="N3549" s="3" t="s">
        <v>73</v>
      </c>
      <c r="O3549" s="3" t="s">
        <v>120</v>
      </c>
      <c r="P3549" s="3" t="s">
        <v>120</v>
      </c>
      <c r="Q3549" s="3" t="s">
        <v>36</v>
      </c>
      <c r="R3549" s="3" t="s">
        <v>74</v>
      </c>
      <c r="S3549" s="3"/>
      <c r="T3549" s="2">
        <v>3000</v>
      </c>
      <c r="U3549" s="3" t="s">
        <v>115</v>
      </c>
      <c r="V3549" s="3"/>
      <c r="W3549" s="3" t="s">
        <v>39</v>
      </c>
      <c r="X3549" s="3" t="s">
        <v>40</v>
      </c>
      <c r="Y3549" s="3"/>
      <c r="Z3549" s="3">
        <v>4891</v>
      </c>
      <c r="AA3549" s="3" t="s">
        <v>316</v>
      </c>
    </row>
    <row r="3550" spans="1:27" x14ac:dyDescent="0.2">
      <c r="A3550" s="5">
        <v>6522</v>
      </c>
      <c r="B3550">
        <v>46157</v>
      </c>
      <c r="C3550" s="3"/>
      <c r="D3550" s="3" t="s">
        <v>6005</v>
      </c>
      <c r="E3550" s="3" t="s">
        <v>1775</v>
      </c>
      <c r="F3550" s="3" t="s">
        <v>4031</v>
      </c>
      <c r="G3550" s="3" t="s">
        <v>3332</v>
      </c>
      <c r="H3550" s="3" t="s">
        <v>3234</v>
      </c>
      <c r="I3550" s="3"/>
      <c r="J3550" s="3"/>
      <c r="K3550" s="3"/>
      <c r="L3550" s="3"/>
      <c r="M3550" t="b">
        <v>0</v>
      </c>
      <c r="N3550" s="3" t="s">
        <v>35</v>
      </c>
      <c r="O3550" s="3" t="s">
        <v>4031</v>
      </c>
      <c r="P3550" s="3" t="s">
        <v>4032</v>
      </c>
      <c r="Q3550" s="3" t="s">
        <v>4033</v>
      </c>
      <c r="R3550" s="3" t="s">
        <v>4033</v>
      </c>
      <c r="S3550" s="3"/>
      <c r="T3550" s="2">
        <v>2072</v>
      </c>
      <c r="U3550" s="3" t="s">
        <v>1769</v>
      </c>
      <c r="V3550" s="3" t="s">
        <v>3334</v>
      </c>
      <c r="W3550" s="3" t="s">
        <v>39</v>
      </c>
      <c r="X3550" s="3" t="s">
        <v>40</v>
      </c>
      <c r="Y3550" s="3" t="s">
        <v>2707</v>
      </c>
      <c r="Z3550" s="3"/>
      <c r="AA3550" s="3" t="s">
        <v>1784</v>
      </c>
    </row>
    <row r="3551" spans="1:27" x14ac:dyDescent="0.2">
      <c r="A3551" s="5">
        <v>6523</v>
      </c>
      <c r="B3551">
        <v>46146</v>
      </c>
      <c r="C3551" s="3"/>
      <c r="D3551" s="3" t="s">
        <v>6006</v>
      </c>
      <c r="E3551" s="3" t="s">
        <v>346</v>
      </c>
      <c r="F3551" s="3" t="s">
        <v>347</v>
      </c>
      <c r="G3551" s="3" t="s">
        <v>31</v>
      </c>
      <c r="H3551" s="3" t="s">
        <v>32</v>
      </c>
      <c r="I3551" s="3"/>
      <c r="J3551" s="3"/>
      <c r="K3551" s="3"/>
      <c r="L3551" s="3"/>
      <c r="M3551" t="b">
        <v>0</v>
      </c>
      <c r="N3551" s="3" t="s">
        <v>84</v>
      </c>
      <c r="O3551" s="3" t="s">
        <v>347</v>
      </c>
      <c r="P3551" s="3" t="s">
        <v>347</v>
      </c>
      <c r="Q3551" s="3" t="s">
        <v>116</v>
      </c>
      <c r="R3551" s="3" t="s">
        <v>149</v>
      </c>
      <c r="S3551" s="3" t="s">
        <v>3501</v>
      </c>
      <c r="T3551" s="2">
        <v>4024</v>
      </c>
      <c r="U3551" s="3" t="s">
        <v>95</v>
      </c>
      <c r="V3551" s="3"/>
      <c r="W3551" s="3" t="s">
        <v>39</v>
      </c>
      <c r="X3551" s="3" t="s">
        <v>40</v>
      </c>
      <c r="Y3551" s="3"/>
      <c r="Z3551" s="3">
        <v>6785</v>
      </c>
      <c r="AA3551" s="3" t="s">
        <v>316</v>
      </c>
    </row>
    <row r="3552" spans="1:27" x14ac:dyDescent="0.2">
      <c r="A3552" s="5">
        <v>6524</v>
      </c>
      <c r="B3552">
        <v>46147</v>
      </c>
      <c r="C3552" s="3"/>
      <c r="D3552" s="3" t="s">
        <v>6007</v>
      </c>
      <c r="E3552" s="3" t="s">
        <v>346</v>
      </c>
      <c r="F3552" s="3" t="s">
        <v>347</v>
      </c>
      <c r="G3552" s="3" t="s">
        <v>2365</v>
      </c>
      <c r="H3552" s="3" t="s">
        <v>32</v>
      </c>
      <c r="I3552" s="3"/>
      <c r="J3552" s="3"/>
      <c r="K3552" s="3"/>
      <c r="L3552" s="3"/>
      <c r="M3552" t="b">
        <v>0</v>
      </c>
      <c r="N3552" s="3" t="s">
        <v>84</v>
      </c>
      <c r="O3552" s="3" t="s">
        <v>347</v>
      </c>
      <c r="P3552" s="3" t="s">
        <v>347</v>
      </c>
      <c r="Q3552" s="3" t="s">
        <v>116</v>
      </c>
      <c r="R3552" s="3" t="s">
        <v>149</v>
      </c>
      <c r="S3552" s="3" t="s">
        <v>3501</v>
      </c>
      <c r="T3552" s="2">
        <v>2000</v>
      </c>
      <c r="U3552" s="3" t="s">
        <v>50</v>
      </c>
      <c r="V3552" s="3"/>
      <c r="W3552" s="3" t="s">
        <v>39</v>
      </c>
      <c r="X3552" s="3" t="s">
        <v>40</v>
      </c>
      <c r="Y3552" s="3"/>
      <c r="Z3552" s="3">
        <v>6781</v>
      </c>
      <c r="AA3552" s="3" t="s">
        <v>316</v>
      </c>
    </row>
    <row r="3553" spans="1:27" x14ac:dyDescent="0.2">
      <c r="A3553" s="5">
        <v>6525</v>
      </c>
      <c r="B3553">
        <v>46148</v>
      </c>
      <c r="C3553" s="3"/>
      <c r="D3553" s="3" t="s">
        <v>6008</v>
      </c>
      <c r="E3553" s="3" t="s">
        <v>78</v>
      </c>
      <c r="F3553" s="3" t="s">
        <v>2943</v>
      </c>
      <c r="G3553" s="3" t="s">
        <v>274</v>
      </c>
      <c r="H3553" s="3" t="s">
        <v>32</v>
      </c>
      <c r="I3553" s="3"/>
      <c r="J3553" s="3"/>
      <c r="K3553" s="3"/>
      <c r="L3553" s="3"/>
      <c r="M3553" t="b">
        <v>0</v>
      </c>
      <c r="N3553" s="3" t="s">
        <v>84</v>
      </c>
      <c r="O3553" s="3" t="s">
        <v>2943</v>
      </c>
      <c r="P3553" s="3" t="s">
        <v>2943</v>
      </c>
      <c r="Q3553" s="3" t="s">
        <v>116</v>
      </c>
      <c r="R3553" s="3" t="s">
        <v>116</v>
      </c>
      <c r="S3553" s="3"/>
      <c r="T3553" s="2">
        <v>4128</v>
      </c>
      <c r="U3553" s="3" t="s">
        <v>95</v>
      </c>
      <c r="V3553" s="3"/>
      <c r="W3553" s="3" t="s">
        <v>39</v>
      </c>
      <c r="X3553" s="3" t="s">
        <v>40</v>
      </c>
      <c r="Y3553" s="3"/>
      <c r="Z3553" s="3">
        <v>5459</v>
      </c>
      <c r="AA3553" s="3" t="s">
        <v>316</v>
      </c>
    </row>
    <row r="3554" spans="1:27" x14ac:dyDescent="0.2">
      <c r="A3554" s="5">
        <v>6526</v>
      </c>
      <c r="B3554">
        <v>46201</v>
      </c>
      <c r="C3554" s="3"/>
      <c r="D3554" s="3" t="s">
        <v>6009</v>
      </c>
      <c r="E3554" s="3" t="s">
        <v>78</v>
      </c>
      <c r="F3554" s="3" t="s">
        <v>2943</v>
      </c>
      <c r="G3554" s="3" t="s">
        <v>100</v>
      </c>
      <c r="H3554" s="3" t="s">
        <v>32</v>
      </c>
      <c r="I3554" s="3"/>
      <c r="J3554" s="3"/>
      <c r="K3554" s="3"/>
      <c r="L3554" s="3"/>
      <c r="M3554" t="b">
        <v>0</v>
      </c>
      <c r="N3554" s="3" t="s">
        <v>84</v>
      </c>
      <c r="O3554" s="3" t="s">
        <v>2943</v>
      </c>
      <c r="P3554" s="3" t="s">
        <v>2943</v>
      </c>
      <c r="Q3554" s="3" t="s">
        <v>116</v>
      </c>
      <c r="R3554" s="3" t="s">
        <v>116</v>
      </c>
      <c r="S3554" s="3"/>
      <c r="T3554" s="2">
        <v>4026</v>
      </c>
      <c r="U3554" s="3" t="s">
        <v>95</v>
      </c>
      <c r="V3554" s="3"/>
      <c r="W3554" s="3" t="s">
        <v>39</v>
      </c>
      <c r="X3554" s="3" t="s">
        <v>40</v>
      </c>
      <c r="Y3554" s="3"/>
      <c r="Z3554" s="3">
        <v>6243</v>
      </c>
      <c r="AA3554" s="3" t="s">
        <v>316</v>
      </c>
    </row>
    <row r="3555" spans="1:27" x14ac:dyDescent="0.2">
      <c r="A3555" s="5">
        <v>6527</v>
      </c>
      <c r="B3555">
        <v>46202</v>
      </c>
      <c r="C3555" s="3"/>
      <c r="D3555" s="3" t="s">
        <v>6010</v>
      </c>
      <c r="E3555" s="3" t="s">
        <v>78</v>
      </c>
      <c r="F3555" s="3" t="s">
        <v>2943</v>
      </c>
      <c r="G3555" s="3" t="s">
        <v>100</v>
      </c>
      <c r="H3555" s="3" t="s">
        <v>32</v>
      </c>
      <c r="I3555" s="3"/>
      <c r="J3555" s="3"/>
      <c r="K3555" s="3"/>
      <c r="L3555" s="3"/>
      <c r="M3555" t="b">
        <v>0</v>
      </c>
      <c r="N3555" s="3" t="s">
        <v>84</v>
      </c>
      <c r="O3555" s="3" t="s">
        <v>2943</v>
      </c>
      <c r="P3555" s="3" t="s">
        <v>2943</v>
      </c>
      <c r="Q3555" s="3" t="s">
        <v>116</v>
      </c>
      <c r="R3555" s="3" t="s">
        <v>116</v>
      </c>
      <c r="S3555" s="3"/>
      <c r="T3555" s="2">
        <v>4026</v>
      </c>
      <c r="U3555" s="3" t="s">
        <v>95</v>
      </c>
      <c r="V3555" s="3"/>
      <c r="W3555" s="3" t="s">
        <v>39</v>
      </c>
      <c r="X3555" s="3" t="s">
        <v>40</v>
      </c>
      <c r="Y3555" s="3"/>
      <c r="Z3555" s="3">
        <v>6243</v>
      </c>
      <c r="AA3555" s="3" t="s">
        <v>316</v>
      </c>
    </row>
    <row r="3556" spans="1:27" x14ac:dyDescent="0.2">
      <c r="A3556" s="5">
        <v>6528</v>
      </c>
      <c r="B3556">
        <v>46205</v>
      </c>
      <c r="C3556" s="3"/>
      <c r="D3556" s="3" t="s">
        <v>6011</v>
      </c>
      <c r="E3556" s="3" t="s">
        <v>123</v>
      </c>
      <c r="F3556" s="3" t="s">
        <v>124</v>
      </c>
      <c r="G3556" s="3" t="s">
        <v>113</v>
      </c>
      <c r="H3556" s="3" t="s">
        <v>32</v>
      </c>
      <c r="I3556" s="3"/>
      <c r="J3556" s="3"/>
      <c r="K3556" s="3"/>
      <c r="L3556" s="3"/>
      <c r="M3556" t="b">
        <v>0</v>
      </c>
      <c r="N3556" s="3" t="s">
        <v>73</v>
      </c>
      <c r="O3556" s="3" t="s">
        <v>124</v>
      </c>
      <c r="P3556" s="3" t="s">
        <v>124</v>
      </c>
      <c r="Q3556" s="3" t="s">
        <v>36</v>
      </c>
      <c r="R3556" s="3" t="s">
        <v>74</v>
      </c>
      <c r="S3556" s="3"/>
      <c r="T3556" s="2">
        <v>3000</v>
      </c>
      <c r="U3556" s="3" t="s">
        <v>115</v>
      </c>
      <c r="V3556" s="3"/>
      <c r="W3556" s="3" t="s">
        <v>39</v>
      </c>
      <c r="X3556" s="3" t="s">
        <v>40</v>
      </c>
      <c r="Y3556" s="3"/>
      <c r="Z3556" s="3">
        <v>4876</v>
      </c>
      <c r="AA3556" s="3" t="s">
        <v>316</v>
      </c>
    </row>
    <row r="3557" spans="1:27" x14ac:dyDescent="0.2">
      <c r="A3557" s="5">
        <v>6529</v>
      </c>
      <c r="B3557">
        <v>46204</v>
      </c>
      <c r="C3557" s="3"/>
      <c r="D3557" s="3" t="s">
        <v>6012</v>
      </c>
      <c r="E3557" s="3" t="s">
        <v>111</v>
      </c>
      <c r="F3557" s="3" t="s">
        <v>112</v>
      </c>
      <c r="G3557" s="3" t="s">
        <v>113</v>
      </c>
      <c r="H3557" s="3" t="s">
        <v>32</v>
      </c>
      <c r="I3557" s="3"/>
      <c r="J3557" s="3"/>
      <c r="K3557" s="3"/>
      <c r="L3557" s="3"/>
      <c r="M3557" t="b">
        <v>0</v>
      </c>
      <c r="N3557" s="3" t="s">
        <v>73</v>
      </c>
      <c r="O3557" s="3" t="s">
        <v>112</v>
      </c>
      <c r="P3557" s="3" t="s">
        <v>112</v>
      </c>
      <c r="Q3557" s="3" t="s">
        <v>116</v>
      </c>
      <c r="R3557" s="3" t="s">
        <v>116</v>
      </c>
      <c r="S3557" s="3"/>
      <c r="T3557" s="2">
        <v>3000</v>
      </c>
      <c r="U3557" s="3" t="s">
        <v>115</v>
      </c>
      <c r="V3557" s="3"/>
      <c r="W3557" s="3" t="s">
        <v>39</v>
      </c>
      <c r="X3557" s="3" t="s">
        <v>40</v>
      </c>
      <c r="Y3557" s="3"/>
      <c r="Z3557" s="3">
        <v>6224</v>
      </c>
      <c r="AA3557" s="3" t="s">
        <v>41</v>
      </c>
    </row>
    <row r="3558" spans="1:27" x14ac:dyDescent="0.2">
      <c r="A3558" s="5">
        <v>6530</v>
      </c>
      <c r="B3558">
        <v>99999</v>
      </c>
      <c r="C3558" s="3"/>
      <c r="D3558" s="3" t="s">
        <v>6013</v>
      </c>
      <c r="E3558" s="3" t="s">
        <v>1762</v>
      </c>
      <c r="F3558" s="3" t="s">
        <v>1762</v>
      </c>
      <c r="G3558" s="3" t="s">
        <v>4484</v>
      </c>
      <c r="H3558" s="3" t="s">
        <v>3430</v>
      </c>
      <c r="I3558" s="3" t="s">
        <v>1762</v>
      </c>
      <c r="J3558" s="3" t="s">
        <v>31</v>
      </c>
      <c r="K3558" s="3" t="s">
        <v>1766</v>
      </c>
      <c r="L3558" s="3" t="s">
        <v>31</v>
      </c>
      <c r="M3558" t="b">
        <v>0</v>
      </c>
      <c r="N3558" s="3" t="s">
        <v>35</v>
      </c>
      <c r="O3558" s="3" t="s">
        <v>1762</v>
      </c>
      <c r="P3558" s="3" t="s">
        <v>1762</v>
      </c>
      <c r="Q3558" s="3" t="s">
        <v>1767</v>
      </c>
      <c r="R3558" s="3" t="s">
        <v>1768</v>
      </c>
      <c r="S3558" s="3" t="s">
        <v>5161</v>
      </c>
      <c r="T3558" s="2"/>
      <c r="U3558" s="3" t="s">
        <v>1769</v>
      </c>
      <c r="V3558" s="3" t="s">
        <v>6014</v>
      </c>
      <c r="W3558" s="3" t="s">
        <v>39</v>
      </c>
      <c r="X3558" s="3" t="s">
        <v>40</v>
      </c>
      <c r="Y3558" s="3"/>
      <c r="Z3558" s="3"/>
      <c r="AA3558" s="3" t="s">
        <v>316</v>
      </c>
    </row>
    <row r="3559" spans="1:27" x14ac:dyDescent="0.2">
      <c r="A3559" s="5">
        <v>6531</v>
      </c>
      <c r="B3559">
        <v>46177</v>
      </c>
      <c r="C3559" s="3"/>
      <c r="D3559" s="3" t="s">
        <v>6015</v>
      </c>
      <c r="E3559" s="3" t="s">
        <v>1158</v>
      </c>
      <c r="F3559" s="3" t="s">
        <v>1159</v>
      </c>
      <c r="G3559" s="3" t="s">
        <v>235</v>
      </c>
      <c r="H3559" s="3" t="s">
        <v>32</v>
      </c>
      <c r="I3559" s="3"/>
      <c r="J3559" s="3"/>
      <c r="K3559" s="3"/>
      <c r="L3559" s="3"/>
      <c r="M3559" t="b">
        <v>0</v>
      </c>
      <c r="N3559" s="3" t="s">
        <v>139</v>
      </c>
      <c r="O3559" s="3" t="s">
        <v>1159</v>
      </c>
      <c r="P3559" s="3" t="s">
        <v>1159</v>
      </c>
      <c r="Q3559" s="3" t="s">
        <v>36</v>
      </c>
      <c r="R3559" s="3" t="s">
        <v>74</v>
      </c>
      <c r="S3559" s="3"/>
      <c r="T3559" s="2">
        <v>6009</v>
      </c>
      <c r="U3559" s="3" t="s">
        <v>83</v>
      </c>
      <c r="V3559" s="3"/>
      <c r="W3559" s="3" t="s">
        <v>39</v>
      </c>
      <c r="X3559" s="3" t="s">
        <v>40</v>
      </c>
      <c r="Y3559" s="3"/>
      <c r="Z3559" s="3">
        <v>6582</v>
      </c>
      <c r="AA3559" s="3" t="s">
        <v>316</v>
      </c>
    </row>
    <row r="3560" spans="1:27" x14ac:dyDescent="0.2">
      <c r="A3560" s="5">
        <v>6532</v>
      </c>
      <c r="B3560">
        <v>46278</v>
      </c>
      <c r="C3560" s="3"/>
      <c r="D3560" s="3" t="s">
        <v>6016</v>
      </c>
      <c r="E3560" s="3" t="s">
        <v>71</v>
      </c>
      <c r="F3560" s="3" t="s">
        <v>72</v>
      </c>
      <c r="G3560" s="3" t="s">
        <v>47</v>
      </c>
      <c r="H3560" s="3" t="s">
        <v>32</v>
      </c>
      <c r="I3560" s="3"/>
      <c r="J3560" s="3"/>
      <c r="K3560" s="3"/>
      <c r="L3560" s="3"/>
      <c r="M3560" t="b">
        <v>0</v>
      </c>
      <c r="N3560" s="3" t="s">
        <v>73</v>
      </c>
      <c r="O3560" s="3" t="s">
        <v>72</v>
      </c>
      <c r="P3560" s="3" t="s">
        <v>72</v>
      </c>
      <c r="Q3560" s="3" t="s">
        <v>36</v>
      </c>
      <c r="R3560" s="3" t="s">
        <v>74</v>
      </c>
      <c r="S3560" s="3"/>
      <c r="T3560" s="2">
        <v>2000</v>
      </c>
      <c r="U3560" s="3" t="s">
        <v>50</v>
      </c>
      <c r="V3560" s="3"/>
      <c r="W3560" s="3" t="s">
        <v>39</v>
      </c>
      <c r="X3560" s="3" t="s">
        <v>40</v>
      </c>
      <c r="Y3560" s="3"/>
      <c r="Z3560" s="3">
        <v>5211</v>
      </c>
      <c r="AA3560" s="3" t="s">
        <v>316</v>
      </c>
    </row>
    <row r="3561" spans="1:27" x14ac:dyDescent="0.2">
      <c r="A3561" s="5">
        <v>6533</v>
      </c>
      <c r="B3561">
        <v>46271</v>
      </c>
      <c r="C3561" s="3"/>
      <c r="D3561" s="3" t="s">
        <v>6017</v>
      </c>
      <c r="E3561" s="3" t="s">
        <v>240</v>
      </c>
      <c r="F3561" s="3" t="s">
        <v>241</v>
      </c>
      <c r="G3561" s="3" t="s">
        <v>242</v>
      </c>
      <c r="H3561" s="3" t="s">
        <v>32</v>
      </c>
      <c r="I3561" s="3"/>
      <c r="J3561" s="3"/>
      <c r="K3561" s="3"/>
      <c r="L3561" s="3"/>
      <c r="M3561" t="b">
        <v>0</v>
      </c>
      <c r="N3561" s="3" t="s">
        <v>139</v>
      </c>
      <c r="O3561" s="3" t="s">
        <v>241</v>
      </c>
      <c r="P3561" s="3" t="s">
        <v>241</v>
      </c>
      <c r="Q3561" s="3" t="s">
        <v>36</v>
      </c>
      <c r="R3561" s="3" t="s">
        <v>54</v>
      </c>
      <c r="S3561" s="3"/>
      <c r="T3561" s="2">
        <v>8016</v>
      </c>
      <c r="U3561" s="3" t="s">
        <v>244</v>
      </c>
      <c r="V3561" s="3"/>
      <c r="W3561" s="3" t="s">
        <v>39</v>
      </c>
      <c r="X3561" s="3" t="s">
        <v>40</v>
      </c>
      <c r="Y3561" s="3"/>
      <c r="Z3561" s="3">
        <v>6194</v>
      </c>
      <c r="AA3561" s="3" t="s">
        <v>316</v>
      </c>
    </row>
    <row r="3562" spans="1:27" x14ac:dyDescent="0.2">
      <c r="A3562" s="5">
        <v>6534</v>
      </c>
      <c r="B3562">
        <v>46270</v>
      </c>
      <c r="C3562" s="3"/>
      <c r="D3562" s="3" t="s">
        <v>6018</v>
      </c>
      <c r="E3562" s="3" t="s">
        <v>240</v>
      </c>
      <c r="F3562" s="3" t="s">
        <v>241</v>
      </c>
      <c r="G3562" s="3" t="s">
        <v>242</v>
      </c>
      <c r="H3562" s="3" t="s">
        <v>32</v>
      </c>
      <c r="I3562" s="3"/>
      <c r="J3562" s="3"/>
      <c r="K3562" s="3"/>
      <c r="L3562" s="3"/>
      <c r="M3562" t="b">
        <v>0</v>
      </c>
      <c r="N3562" s="3" t="s">
        <v>139</v>
      </c>
      <c r="O3562" s="3" t="s">
        <v>241</v>
      </c>
      <c r="P3562" s="3" t="s">
        <v>241</v>
      </c>
      <c r="Q3562" s="3" t="s">
        <v>36</v>
      </c>
      <c r="R3562" s="3" t="s">
        <v>54</v>
      </c>
      <c r="S3562" s="3"/>
      <c r="T3562" s="2">
        <v>8016</v>
      </c>
      <c r="U3562" s="3" t="s">
        <v>244</v>
      </c>
      <c r="V3562" s="3"/>
      <c r="W3562" s="3" t="s">
        <v>39</v>
      </c>
      <c r="X3562" s="3" t="s">
        <v>40</v>
      </c>
      <c r="Y3562" s="3"/>
      <c r="Z3562" s="3">
        <v>6194</v>
      </c>
      <c r="AA3562" s="3" t="s">
        <v>316</v>
      </c>
    </row>
    <row r="3563" spans="1:27" x14ac:dyDescent="0.2">
      <c r="A3563" s="5">
        <v>6535</v>
      </c>
      <c r="B3563">
        <v>46445</v>
      </c>
      <c r="C3563" s="3"/>
      <c r="D3563" s="3" t="s">
        <v>6019</v>
      </c>
      <c r="E3563" s="3" t="s">
        <v>119</v>
      </c>
      <c r="F3563" s="3" t="s">
        <v>120</v>
      </c>
      <c r="G3563" s="3" t="s">
        <v>113</v>
      </c>
      <c r="H3563" s="3" t="s">
        <v>32</v>
      </c>
      <c r="I3563" s="3"/>
      <c r="J3563" s="3"/>
      <c r="K3563" s="3"/>
      <c r="L3563" s="3"/>
      <c r="M3563" t="b">
        <v>0</v>
      </c>
      <c r="N3563" s="3" t="s">
        <v>73</v>
      </c>
      <c r="O3563" s="3" t="s">
        <v>120</v>
      </c>
      <c r="P3563" s="3" t="s">
        <v>120</v>
      </c>
      <c r="Q3563" s="3" t="s">
        <v>36</v>
      </c>
      <c r="R3563" s="3" t="s">
        <v>74</v>
      </c>
      <c r="S3563" s="3"/>
      <c r="T3563" s="2">
        <v>3000</v>
      </c>
      <c r="U3563" s="3" t="s">
        <v>115</v>
      </c>
      <c r="V3563" s="3"/>
      <c r="W3563" s="3" t="s">
        <v>39</v>
      </c>
      <c r="X3563" s="3" t="s">
        <v>40</v>
      </c>
      <c r="Y3563" s="3"/>
      <c r="Z3563" s="3">
        <v>6228</v>
      </c>
      <c r="AA3563" s="3" t="s">
        <v>316</v>
      </c>
    </row>
    <row r="3564" spans="1:27" x14ac:dyDescent="0.2">
      <c r="A3564" s="5">
        <v>6536</v>
      </c>
      <c r="B3564">
        <v>46450</v>
      </c>
      <c r="C3564" s="3"/>
      <c r="D3564" s="3" t="s">
        <v>6020</v>
      </c>
      <c r="E3564" s="3" t="s">
        <v>123</v>
      </c>
      <c r="F3564" s="3" t="s">
        <v>124</v>
      </c>
      <c r="G3564" s="3" t="s">
        <v>113</v>
      </c>
      <c r="H3564" s="3" t="s">
        <v>32</v>
      </c>
      <c r="I3564" s="3"/>
      <c r="J3564" s="3"/>
      <c r="K3564" s="3"/>
      <c r="L3564" s="3"/>
      <c r="M3564" t="b">
        <v>0</v>
      </c>
      <c r="N3564" s="3" t="s">
        <v>73</v>
      </c>
      <c r="O3564" s="3" t="s">
        <v>124</v>
      </c>
      <c r="P3564" s="3" t="s">
        <v>124</v>
      </c>
      <c r="Q3564" s="3" t="s">
        <v>36</v>
      </c>
      <c r="R3564" s="3" t="s">
        <v>74</v>
      </c>
      <c r="S3564" s="3"/>
      <c r="T3564" s="2">
        <v>3000</v>
      </c>
      <c r="U3564" s="3" t="s">
        <v>115</v>
      </c>
      <c r="V3564" s="3"/>
      <c r="W3564" s="3" t="s">
        <v>39</v>
      </c>
      <c r="X3564" s="3" t="s">
        <v>40</v>
      </c>
      <c r="Y3564" s="3"/>
      <c r="Z3564" s="3">
        <v>6268</v>
      </c>
      <c r="AA3564" s="3" t="s">
        <v>316</v>
      </c>
    </row>
    <row r="3565" spans="1:27" x14ac:dyDescent="0.2">
      <c r="A3565" s="5">
        <v>6537</v>
      </c>
      <c r="B3565">
        <v>46453</v>
      </c>
      <c r="C3565" s="3"/>
      <c r="D3565" s="3" t="s">
        <v>6021</v>
      </c>
      <c r="E3565" s="3" t="s">
        <v>1158</v>
      </c>
      <c r="F3565" s="3" t="s">
        <v>1159</v>
      </c>
      <c r="G3565" s="3" t="s">
        <v>235</v>
      </c>
      <c r="H3565" s="3" t="s">
        <v>32</v>
      </c>
      <c r="I3565" s="3"/>
      <c r="J3565" s="3"/>
      <c r="K3565" s="3"/>
      <c r="L3565" s="3"/>
      <c r="M3565" t="b">
        <v>0</v>
      </c>
      <c r="N3565" s="3" t="s">
        <v>139</v>
      </c>
      <c r="O3565" s="3" t="s">
        <v>1159</v>
      </c>
      <c r="P3565" s="3" t="s">
        <v>1159</v>
      </c>
      <c r="Q3565" s="3" t="s">
        <v>36</v>
      </c>
      <c r="R3565" s="3" t="s">
        <v>74</v>
      </c>
      <c r="S3565" s="3"/>
      <c r="T3565" s="2">
        <v>6179</v>
      </c>
      <c r="U3565" s="3" t="s">
        <v>83</v>
      </c>
      <c r="V3565" s="3"/>
      <c r="W3565" s="3" t="s">
        <v>39</v>
      </c>
      <c r="X3565" s="3" t="s">
        <v>40</v>
      </c>
      <c r="Y3565" s="3"/>
      <c r="Z3565" s="3">
        <v>2014</v>
      </c>
      <c r="AA3565" s="3" t="s">
        <v>5391</v>
      </c>
    </row>
    <row r="3566" spans="1:27" x14ac:dyDescent="0.2">
      <c r="A3566" s="5">
        <v>6538</v>
      </c>
      <c r="B3566">
        <v>46358</v>
      </c>
      <c r="C3566" s="3"/>
      <c r="D3566" s="3" t="s">
        <v>6022</v>
      </c>
      <c r="E3566" s="3" t="s">
        <v>6023</v>
      </c>
      <c r="F3566" s="3" t="s">
        <v>6023</v>
      </c>
      <c r="G3566" s="3"/>
      <c r="H3566" s="3" t="s">
        <v>32</v>
      </c>
      <c r="I3566" s="3"/>
      <c r="J3566" s="3"/>
      <c r="K3566" s="3"/>
      <c r="L3566" s="3"/>
      <c r="M3566" t="b">
        <v>0</v>
      </c>
      <c r="N3566" s="3" t="s">
        <v>35</v>
      </c>
      <c r="O3566" s="3" t="s">
        <v>6023</v>
      </c>
      <c r="P3566" s="3" t="s">
        <v>6024</v>
      </c>
      <c r="Q3566" s="3" t="s">
        <v>116</v>
      </c>
      <c r="R3566" s="3" t="s">
        <v>116</v>
      </c>
      <c r="S3566" s="3" t="s">
        <v>6025</v>
      </c>
      <c r="T3566" s="2">
        <v>6173</v>
      </c>
      <c r="U3566" s="3" t="s">
        <v>83</v>
      </c>
      <c r="V3566" s="3" t="s">
        <v>6023</v>
      </c>
      <c r="W3566" s="3" t="s">
        <v>39</v>
      </c>
      <c r="X3566" s="3" t="s">
        <v>40</v>
      </c>
      <c r="Y3566" s="3"/>
      <c r="Z3566" s="3"/>
      <c r="AA3566" s="3" t="s">
        <v>316</v>
      </c>
    </row>
    <row r="3567" spans="1:27" x14ac:dyDescent="0.2">
      <c r="A3567" s="5">
        <v>6539</v>
      </c>
      <c r="B3567">
        <v>46280</v>
      </c>
      <c r="C3567" s="3"/>
      <c r="D3567" s="3" t="s">
        <v>6026</v>
      </c>
      <c r="E3567" s="3" t="s">
        <v>6023</v>
      </c>
      <c r="F3567" s="3" t="s">
        <v>6023</v>
      </c>
      <c r="G3567" s="3"/>
      <c r="H3567" s="3" t="s">
        <v>32</v>
      </c>
      <c r="I3567" s="3"/>
      <c r="J3567" s="3"/>
      <c r="K3567" s="3"/>
      <c r="L3567" s="3"/>
      <c r="M3567" t="b">
        <v>0</v>
      </c>
      <c r="N3567" s="3" t="s">
        <v>35</v>
      </c>
      <c r="O3567" s="3" t="s">
        <v>6023</v>
      </c>
      <c r="P3567" s="3" t="s">
        <v>6024</v>
      </c>
      <c r="Q3567" s="3" t="s">
        <v>116</v>
      </c>
      <c r="R3567" s="3" t="s">
        <v>116</v>
      </c>
      <c r="S3567" s="3" t="s">
        <v>6025</v>
      </c>
      <c r="T3567" s="2">
        <v>6177</v>
      </c>
      <c r="U3567" s="3" t="s">
        <v>83</v>
      </c>
      <c r="V3567" s="3" t="s">
        <v>6023</v>
      </c>
      <c r="W3567" s="3" t="s">
        <v>39</v>
      </c>
      <c r="X3567" s="3" t="s">
        <v>40</v>
      </c>
      <c r="Y3567" s="3"/>
      <c r="Z3567" s="3"/>
      <c r="AA3567" s="3" t="s">
        <v>316</v>
      </c>
    </row>
    <row r="3568" spans="1:27" x14ac:dyDescent="0.2">
      <c r="A3568" s="5">
        <v>6540</v>
      </c>
      <c r="B3568">
        <v>46282</v>
      </c>
      <c r="C3568" s="3"/>
      <c r="D3568" s="3" t="s">
        <v>6027</v>
      </c>
      <c r="E3568" s="3" t="s">
        <v>6023</v>
      </c>
      <c r="F3568" s="3" t="s">
        <v>6023</v>
      </c>
      <c r="G3568" s="3"/>
      <c r="H3568" s="3" t="s">
        <v>32</v>
      </c>
      <c r="I3568" s="3"/>
      <c r="J3568" s="3"/>
      <c r="K3568" s="3"/>
      <c r="L3568" s="3"/>
      <c r="M3568" t="b">
        <v>0</v>
      </c>
      <c r="N3568" s="3" t="s">
        <v>35</v>
      </c>
      <c r="O3568" s="3" t="s">
        <v>6023</v>
      </c>
      <c r="P3568" s="3" t="s">
        <v>6024</v>
      </c>
      <c r="Q3568" s="3" t="s">
        <v>116</v>
      </c>
      <c r="R3568" s="3" t="s">
        <v>116</v>
      </c>
      <c r="S3568" s="3" t="s">
        <v>6025</v>
      </c>
      <c r="T3568" s="2">
        <v>6177</v>
      </c>
      <c r="U3568" s="3" t="s">
        <v>83</v>
      </c>
      <c r="V3568" s="3" t="s">
        <v>6023</v>
      </c>
      <c r="W3568" s="3" t="s">
        <v>39</v>
      </c>
      <c r="X3568" s="3" t="s">
        <v>40</v>
      </c>
      <c r="Y3568" s="3"/>
      <c r="Z3568" s="3"/>
      <c r="AA3568" s="3" t="s">
        <v>316</v>
      </c>
    </row>
    <row r="3569" spans="1:27" x14ac:dyDescent="0.2">
      <c r="A3569" s="5">
        <v>6542</v>
      </c>
      <c r="B3569">
        <v>46287</v>
      </c>
      <c r="C3569" s="3"/>
      <c r="D3569" s="3" t="s">
        <v>6028</v>
      </c>
      <c r="E3569" s="3" t="s">
        <v>6023</v>
      </c>
      <c r="F3569" s="3" t="s">
        <v>6023</v>
      </c>
      <c r="G3569" s="3"/>
      <c r="H3569" s="3" t="s">
        <v>32</v>
      </c>
      <c r="I3569" s="3"/>
      <c r="J3569" s="3"/>
      <c r="K3569" s="3"/>
      <c r="L3569" s="3"/>
      <c r="M3569" t="b">
        <v>0</v>
      </c>
      <c r="N3569" s="3" t="s">
        <v>35</v>
      </c>
      <c r="O3569" s="3" t="s">
        <v>6023</v>
      </c>
      <c r="P3569" s="3" t="s">
        <v>6024</v>
      </c>
      <c r="Q3569" s="3" t="s">
        <v>116</v>
      </c>
      <c r="R3569" s="3" t="s">
        <v>116</v>
      </c>
      <c r="S3569" s="3" t="s">
        <v>6025</v>
      </c>
      <c r="T3569" s="2">
        <v>6177</v>
      </c>
      <c r="U3569" s="3" t="s">
        <v>83</v>
      </c>
      <c r="V3569" s="3" t="s">
        <v>6023</v>
      </c>
      <c r="W3569" s="3" t="s">
        <v>39</v>
      </c>
      <c r="X3569" s="3" t="s">
        <v>40</v>
      </c>
      <c r="Y3569" s="3"/>
      <c r="Z3569" s="3"/>
      <c r="AA3569" s="3" t="s">
        <v>316</v>
      </c>
    </row>
    <row r="3570" spans="1:27" x14ac:dyDescent="0.2">
      <c r="A3570" s="5">
        <v>6544</v>
      </c>
      <c r="B3570">
        <v>46290</v>
      </c>
      <c r="C3570" s="3"/>
      <c r="D3570" s="3" t="s">
        <v>6029</v>
      </c>
      <c r="E3570" s="3" t="s">
        <v>6023</v>
      </c>
      <c r="F3570" s="3" t="s">
        <v>6023</v>
      </c>
      <c r="G3570" s="3"/>
      <c r="H3570" s="3" t="s">
        <v>32</v>
      </c>
      <c r="I3570" s="3"/>
      <c r="J3570" s="3"/>
      <c r="K3570" s="3"/>
      <c r="L3570" s="3"/>
      <c r="M3570" t="b">
        <v>0</v>
      </c>
      <c r="N3570" s="3" t="s">
        <v>35</v>
      </c>
      <c r="O3570" s="3" t="s">
        <v>6023</v>
      </c>
      <c r="P3570" s="3" t="s">
        <v>6024</v>
      </c>
      <c r="Q3570" s="3" t="s">
        <v>116</v>
      </c>
      <c r="R3570" s="3" t="s">
        <v>116</v>
      </c>
      <c r="S3570" s="3" t="s">
        <v>6025</v>
      </c>
      <c r="T3570" s="2">
        <v>6177</v>
      </c>
      <c r="U3570" s="3" t="s">
        <v>83</v>
      </c>
      <c r="V3570" s="3" t="s">
        <v>6023</v>
      </c>
      <c r="W3570" s="3" t="s">
        <v>39</v>
      </c>
      <c r="X3570" s="3" t="s">
        <v>40</v>
      </c>
      <c r="Y3570" s="3"/>
      <c r="Z3570" s="3"/>
      <c r="AA3570" s="3" t="s">
        <v>316</v>
      </c>
    </row>
    <row r="3571" spans="1:27" x14ac:dyDescent="0.2">
      <c r="A3571" s="5">
        <v>6546</v>
      </c>
      <c r="B3571">
        <v>46292</v>
      </c>
      <c r="C3571" s="3"/>
      <c r="D3571" s="3" t="s">
        <v>6030</v>
      </c>
      <c r="E3571" s="3" t="s">
        <v>6023</v>
      </c>
      <c r="F3571" s="3" t="s">
        <v>6023</v>
      </c>
      <c r="G3571" s="3"/>
      <c r="H3571" s="3" t="s">
        <v>32</v>
      </c>
      <c r="I3571" s="3"/>
      <c r="J3571" s="3"/>
      <c r="K3571" s="3"/>
      <c r="L3571" s="3"/>
      <c r="M3571" t="b">
        <v>0</v>
      </c>
      <c r="N3571" s="3" t="s">
        <v>35</v>
      </c>
      <c r="O3571" s="3" t="s">
        <v>6023</v>
      </c>
      <c r="P3571" s="3" t="s">
        <v>6024</v>
      </c>
      <c r="Q3571" s="3" t="s">
        <v>116</v>
      </c>
      <c r="R3571" s="3" t="s">
        <v>116</v>
      </c>
      <c r="S3571" s="3" t="s">
        <v>6025</v>
      </c>
      <c r="T3571" s="2">
        <v>6177</v>
      </c>
      <c r="U3571" s="3" t="s">
        <v>83</v>
      </c>
      <c r="V3571" s="3" t="s">
        <v>6023</v>
      </c>
      <c r="W3571" s="3" t="s">
        <v>39</v>
      </c>
      <c r="X3571" s="3" t="s">
        <v>40</v>
      </c>
      <c r="Y3571" s="3"/>
      <c r="Z3571" s="3"/>
      <c r="AA3571" s="3" t="s">
        <v>316</v>
      </c>
    </row>
    <row r="3572" spans="1:27" x14ac:dyDescent="0.2">
      <c r="A3572" s="5">
        <v>6548</v>
      </c>
      <c r="B3572">
        <v>46298</v>
      </c>
      <c r="C3572" s="3"/>
      <c r="D3572" s="3" t="s">
        <v>6031</v>
      </c>
      <c r="E3572" s="3" t="s">
        <v>6023</v>
      </c>
      <c r="F3572" s="3" t="s">
        <v>6023</v>
      </c>
      <c r="G3572" s="3"/>
      <c r="H3572" s="3" t="s">
        <v>32</v>
      </c>
      <c r="I3572" s="3"/>
      <c r="J3572" s="3"/>
      <c r="K3572" s="3"/>
      <c r="L3572" s="3"/>
      <c r="M3572" t="b">
        <v>0</v>
      </c>
      <c r="N3572" s="3" t="s">
        <v>35</v>
      </c>
      <c r="O3572" s="3" t="s">
        <v>6023</v>
      </c>
      <c r="P3572" s="3" t="s">
        <v>6024</v>
      </c>
      <c r="Q3572" s="3" t="s">
        <v>116</v>
      </c>
      <c r="R3572" s="3" t="s">
        <v>116</v>
      </c>
      <c r="S3572" s="3" t="s">
        <v>6025</v>
      </c>
      <c r="T3572" s="2">
        <v>6177</v>
      </c>
      <c r="U3572" s="3" t="s">
        <v>83</v>
      </c>
      <c r="V3572" s="3" t="s">
        <v>6023</v>
      </c>
      <c r="W3572" s="3" t="s">
        <v>39</v>
      </c>
      <c r="X3572" s="3" t="s">
        <v>40</v>
      </c>
      <c r="Y3572" s="3"/>
      <c r="Z3572" s="3"/>
      <c r="AA3572" s="3" t="s">
        <v>316</v>
      </c>
    </row>
    <row r="3573" spans="1:27" x14ac:dyDescent="0.2">
      <c r="A3573" s="5">
        <v>6550</v>
      </c>
      <c r="B3573">
        <v>46300</v>
      </c>
      <c r="C3573" s="3"/>
      <c r="D3573" s="3" t="s">
        <v>6032</v>
      </c>
      <c r="E3573" s="3" t="s">
        <v>6023</v>
      </c>
      <c r="F3573" s="3" t="s">
        <v>6023</v>
      </c>
      <c r="G3573" s="3"/>
      <c r="H3573" s="3" t="s">
        <v>32</v>
      </c>
      <c r="I3573" s="3"/>
      <c r="J3573" s="3"/>
      <c r="K3573" s="3"/>
      <c r="L3573" s="3"/>
      <c r="M3573" t="b">
        <v>0</v>
      </c>
      <c r="N3573" s="3" t="s">
        <v>35</v>
      </c>
      <c r="O3573" s="3" t="s">
        <v>6023</v>
      </c>
      <c r="P3573" s="3" t="s">
        <v>6024</v>
      </c>
      <c r="Q3573" s="3" t="s">
        <v>116</v>
      </c>
      <c r="R3573" s="3" t="s">
        <v>116</v>
      </c>
      <c r="S3573" s="3" t="s">
        <v>6025</v>
      </c>
      <c r="T3573" s="2">
        <v>6177</v>
      </c>
      <c r="U3573" s="3" t="s">
        <v>83</v>
      </c>
      <c r="V3573" s="3" t="s">
        <v>6023</v>
      </c>
      <c r="W3573" s="3" t="s">
        <v>39</v>
      </c>
      <c r="X3573" s="3" t="s">
        <v>40</v>
      </c>
      <c r="Y3573" s="3"/>
      <c r="Z3573" s="3"/>
      <c r="AA3573" s="3" t="s">
        <v>316</v>
      </c>
    </row>
    <row r="3574" spans="1:27" x14ac:dyDescent="0.2">
      <c r="A3574" s="5">
        <v>6552</v>
      </c>
      <c r="B3574">
        <v>46304</v>
      </c>
      <c r="C3574" s="3"/>
      <c r="D3574" s="3" t="s">
        <v>6033</v>
      </c>
      <c r="E3574" s="3" t="s">
        <v>6023</v>
      </c>
      <c r="F3574" s="3" t="s">
        <v>6023</v>
      </c>
      <c r="G3574" s="3"/>
      <c r="H3574" s="3" t="s">
        <v>32</v>
      </c>
      <c r="I3574" s="3"/>
      <c r="J3574" s="3"/>
      <c r="K3574" s="3"/>
      <c r="L3574" s="3"/>
      <c r="M3574" t="b">
        <v>0</v>
      </c>
      <c r="N3574" s="3" t="s">
        <v>35</v>
      </c>
      <c r="O3574" s="3" t="s">
        <v>6023</v>
      </c>
      <c r="P3574" s="3" t="s">
        <v>6024</v>
      </c>
      <c r="Q3574" s="3" t="s">
        <v>116</v>
      </c>
      <c r="R3574" s="3" t="s">
        <v>116</v>
      </c>
      <c r="S3574" s="3" t="s">
        <v>6025</v>
      </c>
      <c r="T3574" s="2">
        <v>6177</v>
      </c>
      <c r="U3574" s="3" t="s">
        <v>83</v>
      </c>
      <c r="V3574" s="3" t="s">
        <v>6023</v>
      </c>
      <c r="W3574" s="3" t="s">
        <v>39</v>
      </c>
      <c r="X3574" s="3" t="s">
        <v>40</v>
      </c>
      <c r="Y3574" s="3"/>
      <c r="Z3574" s="3"/>
      <c r="AA3574" s="3" t="s">
        <v>316</v>
      </c>
    </row>
    <row r="3575" spans="1:27" x14ac:dyDescent="0.2">
      <c r="A3575" s="5">
        <v>6554</v>
      </c>
      <c r="B3575">
        <v>46311</v>
      </c>
      <c r="C3575" s="3"/>
      <c r="D3575" s="3" t="s">
        <v>6034</v>
      </c>
      <c r="E3575" s="3" t="s">
        <v>6023</v>
      </c>
      <c r="F3575" s="3" t="s">
        <v>6023</v>
      </c>
      <c r="G3575" s="3"/>
      <c r="H3575" s="3" t="s">
        <v>32</v>
      </c>
      <c r="I3575" s="3"/>
      <c r="J3575" s="3"/>
      <c r="K3575" s="3"/>
      <c r="L3575" s="3"/>
      <c r="M3575" t="b">
        <v>0</v>
      </c>
      <c r="N3575" s="3" t="s">
        <v>35</v>
      </c>
      <c r="O3575" s="3" t="s">
        <v>6023</v>
      </c>
      <c r="P3575" s="3" t="s">
        <v>6024</v>
      </c>
      <c r="Q3575" s="3" t="s">
        <v>116</v>
      </c>
      <c r="R3575" s="3" t="s">
        <v>116</v>
      </c>
      <c r="S3575" s="3" t="s">
        <v>6025</v>
      </c>
      <c r="T3575" s="2">
        <v>6177</v>
      </c>
      <c r="U3575" s="3" t="s">
        <v>83</v>
      </c>
      <c r="V3575" s="3" t="s">
        <v>6023</v>
      </c>
      <c r="W3575" s="3" t="s">
        <v>39</v>
      </c>
      <c r="X3575" s="3" t="s">
        <v>40</v>
      </c>
      <c r="Y3575" s="3"/>
      <c r="Z3575" s="3"/>
      <c r="AA3575" s="3" t="s">
        <v>316</v>
      </c>
    </row>
    <row r="3576" spans="1:27" x14ac:dyDescent="0.2">
      <c r="A3576" s="5">
        <v>6556</v>
      </c>
      <c r="B3576">
        <v>46314</v>
      </c>
      <c r="C3576" s="3"/>
      <c r="D3576" s="3" t="s">
        <v>6035</v>
      </c>
      <c r="E3576" s="3" t="s">
        <v>6023</v>
      </c>
      <c r="F3576" s="3" t="s">
        <v>6023</v>
      </c>
      <c r="G3576" s="3"/>
      <c r="H3576" s="3" t="s">
        <v>32</v>
      </c>
      <c r="I3576" s="3"/>
      <c r="J3576" s="3"/>
      <c r="K3576" s="3"/>
      <c r="L3576" s="3"/>
      <c r="M3576" t="b">
        <v>0</v>
      </c>
      <c r="N3576" s="3" t="s">
        <v>35</v>
      </c>
      <c r="O3576" s="3" t="s">
        <v>6023</v>
      </c>
      <c r="P3576" s="3" t="s">
        <v>6024</v>
      </c>
      <c r="Q3576" s="3" t="s">
        <v>116</v>
      </c>
      <c r="R3576" s="3" t="s">
        <v>116</v>
      </c>
      <c r="S3576" s="3" t="s">
        <v>6025</v>
      </c>
      <c r="T3576" s="2">
        <v>6177</v>
      </c>
      <c r="U3576" s="3" t="s">
        <v>83</v>
      </c>
      <c r="V3576" s="3" t="s">
        <v>6023</v>
      </c>
      <c r="W3576" s="3" t="s">
        <v>39</v>
      </c>
      <c r="X3576" s="3" t="s">
        <v>40</v>
      </c>
      <c r="Y3576" s="3"/>
      <c r="Z3576" s="3"/>
      <c r="AA3576" s="3" t="s">
        <v>316</v>
      </c>
    </row>
    <row r="3577" spans="1:27" x14ac:dyDescent="0.2">
      <c r="A3577" s="5">
        <v>6558</v>
      </c>
      <c r="B3577">
        <v>46316</v>
      </c>
      <c r="C3577" s="3"/>
      <c r="D3577" s="3" t="s">
        <v>6036</v>
      </c>
      <c r="E3577" s="3" t="s">
        <v>6023</v>
      </c>
      <c r="F3577" s="3" t="s">
        <v>6023</v>
      </c>
      <c r="G3577" s="3"/>
      <c r="H3577" s="3" t="s">
        <v>32</v>
      </c>
      <c r="I3577" s="3"/>
      <c r="J3577" s="3"/>
      <c r="K3577" s="3"/>
      <c r="L3577" s="3"/>
      <c r="M3577" t="b">
        <v>0</v>
      </c>
      <c r="N3577" s="3" t="s">
        <v>35</v>
      </c>
      <c r="O3577" s="3" t="s">
        <v>6023</v>
      </c>
      <c r="P3577" s="3" t="s">
        <v>6024</v>
      </c>
      <c r="Q3577" s="3" t="s">
        <v>116</v>
      </c>
      <c r="R3577" s="3" t="s">
        <v>116</v>
      </c>
      <c r="S3577" s="3" t="s">
        <v>6025</v>
      </c>
      <c r="T3577" s="2">
        <v>6177</v>
      </c>
      <c r="U3577" s="3" t="s">
        <v>83</v>
      </c>
      <c r="V3577" s="3" t="s">
        <v>6023</v>
      </c>
      <c r="W3577" s="3" t="s">
        <v>39</v>
      </c>
      <c r="X3577" s="3" t="s">
        <v>40</v>
      </c>
      <c r="Y3577" s="3"/>
      <c r="Z3577" s="3"/>
      <c r="AA3577" s="3" t="s">
        <v>316</v>
      </c>
    </row>
    <row r="3578" spans="1:27" x14ac:dyDescent="0.2">
      <c r="A3578" s="5">
        <v>6560</v>
      </c>
      <c r="B3578">
        <v>46317</v>
      </c>
      <c r="C3578" s="3"/>
      <c r="D3578" s="3" t="s">
        <v>6037</v>
      </c>
      <c r="E3578" s="3" t="s">
        <v>6023</v>
      </c>
      <c r="F3578" s="3" t="s">
        <v>6023</v>
      </c>
      <c r="G3578" s="3"/>
      <c r="H3578" s="3" t="s">
        <v>32</v>
      </c>
      <c r="I3578" s="3"/>
      <c r="J3578" s="3"/>
      <c r="K3578" s="3"/>
      <c r="L3578" s="3"/>
      <c r="M3578" t="b">
        <v>0</v>
      </c>
      <c r="N3578" s="3" t="s">
        <v>35</v>
      </c>
      <c r="O3578" s="3" t="s">
        <v>6023</v>
      </c>
      <c r="P3578" s="3" t="s">
        <v>6024</v>
      </c>
      <c r="Q3578" s="3" t="s">
        <v>116</v>
      </c>
      <c r="R3578" s="3" t="s">
        <v>116</v>
      </c>
      <c r="S3578" s="3" t="s">
        <v>6025</v>
      </c>
      <c r="T3578" s="2">
        <v>6177</v>
      </c>
      <c r="U3578" s="3" t="s">
        <v>83</v>
      </c>
      <c r="V3578" s="3" t="s">
        <v>6023</v>
      </c>
      <c r="W3578" s="3" t="s">
        <v>39</v>
      </c>
      <c r="X3578" s="3" t="s">
        <v>40</v>
      </c>
      <c r="Y3578" s="3"/>
      <c r="Z3578" s="3"/>
      <c r="AA3578" s="3" t="s">
        <v>316</v>
      </c>
    </row>
    <row r="3579" spans="1:27" x14ac:dyDescent="0.2">
      <c r="A3579" s="5">
        <v>6561</v>
      </c>
      <c r="B3579">
        <v>46322</v>
      </c>
      <c r="C3579" s="3"/>
      <c r="D3579" s="3" t="s">
        <v>6038</v>
      </c>
      <c r="E3579" s="3" t="s">
        <v>6023</v>
      </c>
      <c r="F3579" s="3" t="s">
        <v>6023</v>
      </c>
      <c r="G3579" s="3"/>
      <c r="H3579" s="3" t="s">
        <v>32</v>
      </c>
      <c r="I3579" s="3"/>
      <c r="J3579" s="3"/>
      <c r="K3579" s="3"/>
      <c r="L3579" s="3"/>
      <c r="M3579" t="b">
        <v>0</v>
      </c>
      <c r="N3579" s="3" t="s">
        <v>35</v>
      </c>
      <c r="O3579" s="3" t="s">
        <v>6023</v>
      </c>
      <c r="P3579" s="3" t="s">
        <v>6024</v>
      </c>
      <c r="Q3579" s="3" t="s">
        <v>116</v>
      </c>
      <c r="R3579" s="3" t="s">
        <v>116</v>
      </c>
      <c r="S3579" s="3" t="s">
        <v>6025</v>
      </c>
      <c r="T3579" s="2">
        <v>6177</v>
      </c>
      <c r="U3579" s="3" t="s">
        <v>83</v>
      </c>
      <c r="V3579" s="3" t="s">
        <v>6023</v>
      </c>
      <c r="W3579" s="3" t="s">
        <v>39</v>
      </c>
      <c r="X3579" s="3" t="s">
        <v>40</v>
      </c>
      <c r="Y3579" s="3"/>
      <c r="Z3579" s="3"/>
      <c r="AA3579" s="3" t="s">
        <v>316</v>
      </c>
    </row>
    <row r="3580" spans="1:27" x14ac:dyDescent="0.2">
      <c r="A3580" s="5">
        <v>6562</v>
      </c>
      <c r="B3580">
        <v>46328</v>
      </c>
      <c r="C3580" s="3"/>
      <c r="D3580" s="3" t="s">
        <v>6039</v>
      </c>
      <c r="E3580" s="3" t="s">
        <v>6023</v>
      </c>
      <c r="F3580" s="3" t="s">
        <v>6023</v>
      </c>
      <c r="G3580" s="3"/>
      <c r="H3580" s="3" t="s">
        <v>32</v>
      </c>
      <c r="I3580" s="3"/>
      <c r="J3580" s="3"/>
      <c r="K3580" s="3"/>
      <c r="L3580" s="3"/>
      <c r="M3580" t="b">
        <v>0</v>
      </c>
      <c r="N3580" s="3" t="s">
        <v>35</v>
      </c>
      <c r="O3580" s="3" t="s">
        <v>6023</v>
      </c>
      <c r="P3580" s="3" t="s">
        <v>6024</v>
      </c>
      <c r="Q3580" s="3" t="s">
        <v>116</v>
      </c>
      <c r="R3580" s="3" t="s">
        <v>116</v>
      </c>
      <c r="S3580" s="3" t="s">
        <v>6025</v>
      </c>
      <c r="T3580" s="2">
        <v>6177</v>
      </c>
      <c r="U3580" s="3" t="s">
        <v>83</v>
      </c>
      <c r="V3580" s="3" t="s">
        <v>6023</v>
      </c>
      <c r="W3580" s="3" t="s">
        <v>39</v>
      </c>
      <c r="X3580" s="3" t="s">
        <v>40</v>
      </c>
      <c r="Y3580" s="3"/>
      <c r="Z3580" s="3"/>
      <c r="AA3580" s="3" t="s">
        <v>316</v>
      </c>
    </row>
    <row r="3581" spans="1:27" x14ac:dyDescent="0.2">
      <c r="A3581" s="5">
        <v>6563</v>
      </c>
      <c r="B3581">
        <v>46325</v>
      </c>
      <c r="C3581" s="3"/>
      <c r="D3581" s="3" t="s">
        <v>6040</v>
      </c>
      <c r="E3581" s="3" t="s">
        <v>6023</v>
      </c>
      <c r="F3581" s="3" t="s">
        <v>6023</v>
      </c>
      <c r="G3581" s="3"/>
      <c r="H3581" s="3" t="s">
        <v>32</v>
      </c>
      <c r="I3581" s="3"/>
      <c r="J3581" s="3"/>
      <c r="K3581" s="3"/>
      <c r="L3581" s="3"/>
      <c r="M3581" t="b">
        <v>0</v>
      </c>
      <c r="N3581" s="3" t="s">
        <v>35</v>
      </c>
      <c r="O3581" s="3" t="s">
        <v>6023</v>
      </c>
      <c r="P3581" s="3" t="s">
        <v>6024</v>
      </c>
      <c r="Q3581" s="3" t="s">
        <v>116</v>
      </c>
      <c r="R3581" s="3" t="s">
        <v>116</v>
      </c>
      <c r="S3581" s="3" t="s">
        <v>6025</v>
      </c>
      <c r="T3581" s="2">
        <v>6177</v>
      </c>
      <c r="U3581" s="3" t="s">
        <v>83</v>
      </c>
      <c r="V3581" s="3" t="s">
        <v>6023</v>
      </c>
      <c r="W3581" s="3" t="s">
        <v>39</v>
      </c>
      <c r="X3581" s="3" t="s">
        <v>40</v>
      </c>
      <c r="Y3581" s="3"/>
      <c r="Z3581" s="3"/>
      <c r="AA3581" s="3" t="s">
        <v>316</v>
      </c>
    </row>
    <row r="3582" spans="1:27" x14ac:dyDescent="0.2">
      <c r="A3582" s="5">
        <v>6564</v>
      </c>
      <c r="B3582">
        <v>46376</v>
      </c>
      <c r="C3582" s="3"/>
      <c r="D3582" s="3" t="s">
        <v>6041</v>
      </c>
      <c r="E3582" s="3" t="s">
        <v>6023</v>
      </c>
      <c r="F3582" s="3" t="s">
        <v>6023</v>
      </c>
      <c r="G3582" s="3"/>
      <c r="H3582" s="3" t="s">
        <v>32</v>
      </c>
      <c r="I3582" s="3"/>
      <c r="J3582" s="3"/>
      <c r="K3582" s="3"/>
      <c r="L3582" s="3"/>
      <c r="M3582" t="b">
        <v>0</v>
      </c>
      <c r="N3582" s="3" t="s">
        <v>35</v>
      </c>
      <c r="O3582" s="3" t="s">
        <v>6023</v>
      </c>
      <c r="P3582" s="3" t="s">
        <v>6024</v>
      </c>
      <c r="Q3582" s="3" t="s">
        <v>116</v>
      </c>
      <c r="R3582" s="3" t="s">
        <v>116</v>
      </c>
      <c r="S3582" s="3" t="s">
        <v>6025</v>
      </c>
      <c r="T3582" s="2">
        <v>6177</v>
      </c>
      <c r="U3582" s="3" t="s">
        <v>83</v>
      </c>
      <c r="V3582" s="3" t="s">
        <v>6023</v>
      </c>
      <c r="W3582" s="3" t="s">
        <v>39</v>
      </c>
      <c r="X3582" s="3" t="s">
        <v>40</v>
      </c>
      <c r="Y3582" s="3"/>
      <c r="Z3582" s="3"/>
      <c r="AA3582" s="3" t="s">
        <v>316</v>
      </c>
    </row>
    <row r="3583" spans="1:27" x14ac:dyDescent="0.2">
      <c r="A3583" s="5">
        <v>6565</v>
      </c>
      <c r="B3583">
        <v>46341</v>
      </c>
      <c r="C3583" s="3"/>
      <c r="D3583" s="3" t="s">
        <v>6042</v>
      </c>
      <c r="E3583" s="3" t="s">
        <v>6023</v>
      </c>
      <c r="F3583" s="3" t="s">
        <v>6023</v>
      </c>
      <c r="G3583" s="3"/>
      <c r="H3583" s="3" t="s">
        <v>32</v>
      </c>
      <c r="I3583" s="3"/>
      <c r="J3583" s="3"/>
      <c r="K3583" s="3"/>
      <c r="L3583" s="3"/>
      <c r="M3583" t="b">
        <v>0</v>
      </c>
      <c r="N3583" s="3" t="s">
        <v>35</v>
      </c>
      <c r="O3583" s="3" t="s">
        <v>6023</v>
      </c>
      <c r="P3583" s="3" t="s">
        <v>6024</v>
      </c>
      <c r="Q3583" s="3" t="s">
        <v>116</v>
      </c>
      <c r="R3583" s="3" t="s">
        <v>116</v>
      </c>
      <c r="S3583" s="3" t="s">
        <v>6025</v>
      </c>
      <c r="T3583" s="2">
        <v>6177</v>
      </c>
      <c r="U3583" s="3" t="s">
        <v>83</v>
      </c>
      <c r="V3583" s="3" t="s">
        <v>6023</v>
      </c>
      <c r="W3583" s="3" t="s">
        <v>39</v>
      </c>
      <c r="X3583" s="3" t="s">
        <v>40</v>
      </c>
      <c r="Y3583" s="3"/>
      <c r="Z3583" s="3"/>
      <c r="AA3583" s="3" t="s">
        <v>316</v>
      </c>
    </row>
    <row r="3584" spans="1:27" x14ac:dyDescent="0.2">
      <c r="A3584" s="5">
        <v>6566</v>
      </c>
      <c r="B3584">
        <v>46378</v>
      </c>
      <c r="C3584" s="3"/>
      <c r="D3584" s="3" t="s">
        <v>6043</v>
      </c>
      <c r="E3584" s="3" t="s">
        <v>6023</v>
      </c>
      <c r="F3584" s="3" t="s">
        <v>6023</v>
      </c>
      <c r="G3584" s="3"/>
      <c r="H3584" s="3" t="s">
        <v>32</v>
      </c>
      <c r="I3584" s="3"/>
      <c r="J3584" s="3"/>
      <c r="K3584" s="3"/>
      <c r="L3584" s="3"/>
      <c r="M3584" t="b">
        <v>0</v>
      </c>
      <c r="N3584" s="3" t="s">
        <v>35</v>
      </c>
      <c r="O3584" s="3" t="s">
        <v>6023</v>
      </c>
      <c r="P3584" s="3" t="s">
        <v>6024</v>
      </c>
      <c r="Q3584" s="3" t="s">
        <v>116</v>
      </c>
      <c r="R3584" s="3" t="s">
        <v>116</v>
      </c>
      <c r="S3584" s="3" t="s">
        <v>6025</v>
      </c>
      <c r="T3584" s="2">
        <v>6177</v>
      </c>
      <c r="U3584" s="3" t="s">
        <v>83</v>
      </c>
      <c r="V3584" s="3" t="s">
        <v>6023</v>
      </c>
      <c r="W3584" s="3" t="s">
        <v>39</v>
      </c>
      <c r="X3584" s="3" t="s">
        <v>40</v>
      </c>
      <c r="Y3584" s="3"/>
      <c r="Z3584" s="3"/>
      <c r="AA3584" s="3" t="s">
        <v>316</v>
      </c>
    </row>
    <row r="3585" spans="1:27" x14ac:dyDescent="0.2">
      <c r="A3585" s="5">
        <v>6567</v>
      </c>
      <c r="B3585">
        <v>46380</v>
      </c>
      <c r="C3585" s="3"/>
      <c r="D3585" s="3" t="s">
        <v>6044</v>
      </c>
      <c r="E3585" s="3" t="s">
        <v>6023</v>
      </c>
      <c r="F3585" s="3" t="s">
        <v>6023</v>
      </c>
      <c r="G3585" s="3"/>
      <c r="H3585" s="3" t="s">
        <v>32</v>
      </c>
      <c r="I3585" s="3"/>
      <c r="J3585" s="3"/>
      <c r="K3585" s="3"/>
      <c r="L3585" s="3"/>
      <c r="M3585" t="b">
        <v>0</v>
      </c>
      <c r="N3585" s="3" t="s">
        <v>35</v>
      </c>
      <c r="O3585" s="3" t="s">
        <v>6023</v>
      </c>
      <c r="P3585" s="3" t="s">
        <v>6024</v>
      </c>
      <c r="Q3585" s="3" t="s">
        <v>116</v>
      </c>
      <c r="R3585" s="3" t="s">
        <v>116</v>
      </c>
      <c r="S3585" s="3" t="s">
        <v>6025</v>
      </c>
      <c r="T3585" s="2">
        <v>6177</v>
      </c>
      <c r="U3585" s="3" t="s">
        <v>83</v>
      </c>
      <c r="V3585" s="3" t="s">
        <v>6023</v>
      </c>
      <c r="W3585" s="3" t="s">
        <v>39</v>
      </c>
      <c r="X3585" s="3" t="s">
        <v>40</v>
      </c>
      <c r="Y3585" s="3"/>
      <c r="Z3585" s="3"/>
      <c r="AA3585" s="3" t="s">
        <v>316</v>
      </c>
    </row>
    <row r="3586" spans="1:27" x14ac:dyDescent="0.2">
      <c r="A3586" s="5">
        <v>6568</v>
      </c>
      <c r="B3586">
        <v>46381</v>
      </c>
      <c r="C3586" s="3"/>
      <c r="D3586" s="3" t="s">
        <v>6045</v>
      </c>
      <c r="E3586" s="3" t="s">
        <v>6023</v>
      </c>
      <c r="F3586" s="3" t="s">
        <v>6023</v>
      </c>
      <c r="G3586" s="3"/>
      <c r="H3586" s="3" t="s">
        <v>32</v>
      </c>
      <c r="I3586" s="3"/>
      <c r="J3586" s="3"/>
      <c r="K3586" s="3"/>
      <c r="L3586" s="3"/>
      <c r="M3586" t="b">
        <v>0</v>
      </c>
      <c r="N3586" s="3" t="s">
        <v>35</v>
      </c>
      <c r="O3586" s="3" t="s">
        <v>6023</v>
      </c>
      <c r="P3586" s="3" t="s">
        <v>6024</v>
      </c>
      <c r="Q3586" s="3" t="s">
        <v>116</v>
      </c>
      <c r="R3586" s="3" t="s">
        <v>116</v>
      </c>
      <c r="S3586" s="3" t="s">
        <v>6025</v>
      </c>
      <c r="T3586" s="2">
        <v>6177</v>
      </c>
      <c r="U3586" s="3" t="s">
        <v>83</v>
      </c>
      <c r="V3586" s="3" t="s">
        <v>6023</v>
      </c>
      <c r="W3586" s="3" t="s">
        <v>39</v>
      </c>
      <c r="X3586" s="3" t="s">
        <v>40</v>
      </c>
      <c r="Y3586" s="3"/>
      <c r="Z3586" s="3"/>
      <c r="AA3586" s="3" t="s">
        <v>316</v>
      </c>
    </row>
    <row r="3587" spans="1:27" x14ac:dyDescent="0.2">
      <c r="A3587" s="5">
        <v>6569</v>
      </c>
      <c r="B3587">
        <v>46384</v>
      </c>
      <c r="C3587" s="3"/>
      <c r="D3587" s="3" t="s">
        <v>6046</v>
      </c>
      <c r="E3587" s="3" t="s">
        <v>6023</v>
      </c>
      <c r="F3587" s="3" t="s">
        <v>6023</v>
      </c>
      <c r="G3587" s="3"/>
      <c r="H3587" s="3" t="s">
        <v>32</v>
      </c>
      <c r="I3587" s="3"/>
      <c r="J3587" s="3"/>
      <c r="K3587" s="3"/>
      <c r="L3587" s="3"/>
      <c r="M3587" t="b">
        <v>0</v>
      </c>
      <c r="N3587" s="3" t="s">
        <v>35</v>
      </c>
      <c r="O3587" s="3" t="s">
        <v>6023</v>
      </c>
      <c r="P3587" s="3" t="s">
        <v>6024</v>
      </c>
      <c r="Q3587" s="3" t="s">
        <v>116</v>
      </c>
      <c r="R3587" s="3" t="s">
        <v>116</v>
      </c>
      <c r="S3587" s="3" t="s">
        <v>6025</v>
      </c>
      <c r="T3587" s="2">
        <v>6177</v>
      </c>
      <c r="U3587" s="3" t="s">
        <v>83</v>
      </c>
      <c r="V3587" s="3" t="s">
        <v>6023</v>
      </c>
      <c r="W3587" s="3" t="s">
        <v>39</v>
      </c>
      <c r="X3587" s="3" t="s">
        <v>40</v>
      </c>
      <c r="Y3587" s="3"/>
      <c r="Z3587" s="3"/>
      <c r="AA3587" s="3" t="s">
        <v>316</v>
      </c>
    </row>
    <row r="3588" spans="1:27" x14ac:dyDescent="0.2">
      <c r="A3588" s="5">
        <v>6570</v>
      </c>
      <c r="B3588">
        <v>46388</v>
      </c>
      <c r="C3588" s="3"/>
      <c r="D3588" s="3" t="s">
        <v>6047</v>
      </c>
      <c r="E3588" s="3" t="s">
        <v>6023</v>
      </c>
      <c r="F3588" s="3" t="s">
        <v>6023</v>
      </c>
      <c r="G3588" s="3"/>
      <c r="H3588" s="3" t="s">
        <v>32</v>
      </c>
      <c r="I3588" s="3"/>
      <c r="J3588" s="3"/>
      <c r="K3588" s="3"/>
      <c r="L3588" s="3"/>
      <c r="M3588" t="b">
        <v>0</v>
      </c>
      <c r="N3588" s="3" t="s">
        <v>35</v>
      </c>
      <c r="O3588" s="3" t="s">
        <v>6023</v>
      </c>
      <c r="P3588" s="3" t="s">
        <v>6024</v>
      </c>
      <c r="Q3588" s="3" t="s">
        <v>116</v>
      </c>
      <c r="R3588" s="3" t="s">
        <v>116</v>
      </c>
      <c r="S3588" s="3" t="s">
        <v>6025</v>
      </c>
      <c r="T3588" s="2">
        <v>6177</v>
      </c>
      <c r="U3588" s="3" t="s">
        <v>83</v>
      </c>
      <c r="V3588" s="3" t="s">
        <v>6023</v>
      </c>
      <c r="W3588" s="3" t="s">
        <v>39</v>
      </c>
      <c r="X3588" s="3" t="s">
        <v>40</v>
      </c>
      <c r="Y3588" s="3"/>
      <c r="Z3588" s="3"/>
      <c r="AA3588" s="3" t="s">
        <v>316</v>
      </c>
    </row>
    <row r="3589" spans="1:27" x14ac:dyDescent="0.2">
      <c r="A3589" s="5">
        <v>6572</v>
      </c>
      <c r="B3589">
        <v>46394</v>
      </c>
      <c r="C3589" s="3"/>
      <c r="D3589" s="3" t="s">
        <v>6048</v>
      </c>
      <c r="E3589" s="3" t="s">
        <v>6023</v>
      </c>
      <c r="F3589" s="3" t="s">
        <v>6023</v>
      </c>
      <c r="G3589" s="3"/>
      <c r="H3589" s="3" t="s">
        <v>32</v>
      </c>
      <c r="I3589" s="3"/>
      <c r="J3589" s="3"/>
      <c r="K3589" s="3"/>
      <c r="L3589" s="3"/>
      <c r="M3589" t="b">
        <v>0</v>
      </c>
      <c r="N3589" s="3" t="s">
        <v>35</v>
      </c>
      <c r="O3589" s="3" t="s">
        <v>6023</v>
      </c>
      <c r="P3589" s="3" t="s">
        <v>6024</v>
      </c>
      <c r="Q3589" s="3" t="s">
        <v>116</v>
      </c>
      <c r="R3589" s="3" t="s">
        <v>116</v>
      </c>
      <c r="S3589" s="3" t="s">
        <v>6025</v>
      </c>
      <c r="T3589" s="2">
        <v>6177</v>
      </c>
      <c r="U3589" s="3" t="s">
        <v>83</v>
      </c>
      <c r="V3589" s="3" t="s">
        <v>6023</v>
      </c>
      <c r="W3589" s="3" t="s">
        <v>39</v>
      </c>
      <c r="X3589" s="3" t="s">
        <v>40</v>
      </c>
      <c r="Y3589" s="3"/>
      <c r="Z3589" s="3"/>
      <c r="AA3589" s="3" t="s">
        <v>316</v>
      </c>
    </row>
    <row r="3590" spans="1:27" x14ac:dyDescent="0.2">
      <c r="A3590" s="5">
        <v>6574</v>
      </c>
      <c r="B3590">
        <v>46399</v>
      </c>
      <c r="C3590" s="3"/>
      <c r="D3590" s="3" t="s">
        <v>6049</v>
      </c>
      <c r="E3590" s="3" t="s">
        <v>6023</v>
      </c>
      <c r="F3590" s="3" t="s">
        <v>6023</v>
      </c>
      <c r="G3590" s="3"/>
      <c r="H3590" s="3" t="s">
        <v>32</v>
      </c>
      <c r="I3590" s="3"/>
      <c r="J3590" s="3"/>
      <c r="K3590" s="3"/>
      <c r="L3590" s="3"/>
      <c r="M3590" t="b">
        <v>0</v>
      </c>
      <c r="N3590" s="3" t="s">
        <v>35</v>
      </c>
      <c r="O3590" s="3" t="s">
        <v>6023</v>
      </c>
      <c r="P3590" s="3" t="s">
        <v>6024</v>
      </c>
      <c r="Q3590" s="3" t="s">
        <v>116</v>
      </c>
      <c r="R3590" s="3" t="s">
        <v>116</v>
      </c>
      <c r="S3590" s="3" t="s">
        <v>6025</v>
      </c>
      <c r="T3590" s="2">
        <v>6177</v>
      </c>
      <c r="U3590" s="3" t="s">
        <v>83</v>
      </c>
      <c r="V3590" s="3" t="s">
        <v>6023</v>
      </c>
      <c r="W3590" s="3" t="s">
        <v>39</v>
      </c>
      <c r="X3590" s="3" t="s">
        <v>40</v>
      </c>
      <c r="Y3590" s="3"/>
      <c r="Z3590" s="3"/>
      <c r="AA3590" s="3" t="s">
        <v>316</v>
      </c>
    </row>
    <row r="3591" spans="1:27" x14ac:dyDescent="0.2">
      <c r="A3591" s="5">
        <v>6576</v>
      </c>
      <c r="B3591">
        <v>46400</v>
      </c>
      <c r="C3591" s="3"/>
      <c r="D3591" s="3" t="s">
        <v>6050</v>
      </c>
      <c r="E3591" s="3" t="s">
        <v>6023</v>
      </c>
      <c r="F3591" s="3" t="s">
        <v>6023</v>
      </c>
      <c r="G3591" s="3"/>
      <c r="H3591" s="3" t="s">
        <v>32</v>
      </c>
      <c r="I3591" s="3"/>
      <c r="J3591" s="3"/>
      <c r="K3591" s="3"/>
      <c r="L3591" s="3"/>
      <c r="M3591" t="b">
        <v>0</v>
      </c>
      <c r="N3591" s="3" t="s">
        <v>35</v>
      </c>
      <c r="O3591" s="3" t="s">
        <v>6023</v>
      </c>
      <c r="P3591" s="3" t="s">
        <v>6024</v>
      </c>
      <c r="Q3591" s="3" t="s">
        <v>116</v>
      </c>
      <c r="R3591" s="3" t="s">
        <v>116</v>
      </c>
      <c r="S3591" s="3" t="s">
        <v>6025</v>
      </c>
      <c r="T3591" s="2">
        <v>6177</v>
      </c>
      <c r="U3591" s="3" t="s">
        <v>83</v>
      </c>
      <c r="V3591" s="3" t="s">
        <v>6023</v>
      </c>
      <c r="W3591" s="3" t="s">
        <v>39</v>
      </c>
      <c r="X3591" s="3" t="s">
        <v>40</v>
      </c>
      <c r="Y3591" s="3"/>
      <c r="Z3591" s="3"/>
      <c r="AA3591" s="3" t="s">
        <v>316</v>
      </c>
    </row>
    <row r="3592" spans="1:27" x14ac:dyDescent="0.2">
      <c r="A3592" s="5">
        <v>6578</v>
      </c>
      <c r="B3592">
        <v>46401</v>
      </c>
      <c r="C3592" s="3"/>
      <c r="D3592" s="3" t="s">
        <v>6051</v>
      </c>
      <c r="E3592" s="3" t="s">
        <v>6023</v>
      </c>
      <c r="F3592" s="3" t="s">
        <v>6023</v>
      </c>
      <c r="G3592" s="3"/>
      <c r="H3592" s="3" t="s">
        <v>32</v>
      </c>
      <c r="I3592" s="3"/>
      <c r="J3592" s="3"/>
      <c r="K3592" s="3"/>
      <c r="L3592" s="3"/>
      <c r="M3592" t="b">
        <v>0</v>
      </c>
      <c r="N3592" s="3" t="s">
        <v>35</v>
      </c>
      <c r="O3592" s="3" t="s">
        <v>6023</v>
      </c>
      <c r="P3592" s="3" t="s">
        <v>6024</v>
      </c>
      <c r="Q3592" s="3" t="s">
        <v>116</v>
      </c>
      <c r="R3592" s="3" t="s">
        <v>116</v>
      </c>
      <c r="S3592" s="3" t="s">
        <v>6025</v>
      </c>
      <c r="T3592" s="2">
        <v>6177</v>
      </c>
      <c r="U3592" s="3" t="s">
        <v>83</v>
      </c>
      <c r="V3592" s="3" t="s">
        <v>6023</v>
      </c>
      <c r="W3592" s="3" t="s">
        <v>39</v>
      </c>
      <c r="X3592" s="3" t="s">
        <v>40</v>
      </c>
      <c r="Y3592" s="3"/>
      <c r="Z3592" s="3"/>
      <c r="AA3592" s="3" t="s">
        <v>316</v>
      </c>
    </row>
    <row r="3593" spans="1:27" x14ac:dyDescent="0.2">
      <c r="A3593" s="5">
        <v>6580</v>
      </c>
      <c r="B3593">
        <v>46402</v>
      </c>
      <c r="C3593" s="3"/>
      <c r="D3593" s="3" t="s">
        <v>6052</v>
      </c>
      <c r="E3593" s="3" t="s">
        <v>6023</v>
      </c>
      <c r="F3593" s="3" t="s">
        <v>6023</v>
      </c>
      <c r="G3593" s="3"/>
      <c r="H3593" s="3" t="s">
        <v>32</v>
      </c>
      <c r="I3593" s="3"/>
      <c r="J3593" s="3"/>
      <c r="K3593" s="3"/>
      <c r="L3593" s="3"/>
      <c r="M3593" t="b">
        <v>0</v>
      </c>
      <c r="N3593" s="3" t="s">
        <v>35</v>
      </c>
      <c r="O3593" s="3" t="s">
        <v>6023</v>
      </c>
      <c r="P3593" s="3" t="s">
        <v>6024</v>
      </c>
      <c r="Q3593" s="3" t="s">
        <v>116</v>
      </c>
      <c r="R3593" s="3" t="s">
        <v>116</v>
      </c>
      <c r="S3593" s="3" t="s">
        <v>6025</v>
      </c>
      <c r="T3593" s="2">
        <v>6177</v>
      </c>
      <c r="U3593" s="3" t="s">
        <v>83</v>
      </c>
      <c r="V3593" s="3" t="s">
        <v>6023</v>
      </c>
      <c r="W3593" s="3" t="s">
        <v>39</v>
      </c>
      <c r="X3593" s="3" t="s">
        <v>40</v>
      </c>
      <c r="Y3593" s="3"/>
      <c r="Z3593" s="3"/>
      <c r="AA3593" s="3" t="s">
        <v>316</v>
      </c>
    </row>
    <row r="3594" spans="1:27" x14ac:dyDescent="0.2">
      <c r="A3594" s="5">
        <v>6582</v>
      </c>
      <c r="B3594">
        <v>46403</v>
      </c>
      <c r="C3594" s="3"/>
      <c r="D3594" s="3" t="s">
        <v>6053</v>
      </c>
      <c r="E3594" s="3" t="s">
        <v>6023</v>
      </c>
      <c r="F3594" s="3" t="s">
        <v>6023</v>
      </c>
      <c r="G3594" s="3"/>
      <c r="H3594" s="3" t="s">
        <v>32</v>
      </c>
      <c r="I3594" s="3"/>
      <c r="J3594" s="3"/>
      <c r="K3594" s="3"/>
      <c r="L3594" s="3"/>
      <c r="M3594" t="b">
        <v>0</v>
      </c>
      <c r="N3594" s="3" t="s">
        <v>35</v>
      </c>
      <c r="O3594" s="3" t="s">
        <v>6023</v>
      </c>
      <c r="P3594" s="3" t="s">
        <v>6024</v>
      </c>
      <c r="Q3594" s="3" t="s">
        <v>116</v>
      </c>
      <c r="R3594" s="3" t="s">
        <v>116</v>
      </c>
      <c r="S3594" s="3" t="s">
        <v>6025</v>
      </c>
      <c r="T3594" s="2">
        <v>6177</v>
      </c>
      <c r="U3594" s="3" t="s">
        <v>83</v>
      </c>
      <c r="V3594" s="3" t="s">
        <v>6023</v>
      </c>
      <c r="W3594" s="3" t="s">
        <v>39</v>
      </c>
      <c r="X3594" s="3" t="s">
        <v>40</v>
      </c>
      <c r="Y3594" s="3"/>
      <c r="Z3594" s="3"/>
      <c r="AA3594" s="3" t="s">
        <v>316</v>
      </c>
    </row>
    <row r="3595" spans="1:27" x14ac:dyDescent="0.2">
      <c r="A3595" s="5">
        <v>6584</v>
      </c>
      <c r="B3595">
        <v>46283</v>
      </c>
      <c r="C3595" s="3"/>
      <c r="D3595" s="3" t="s">
        <v>6054</v>
      </c>
      <c r="E3595" s="3" t="s">
        <v>6023</v>
      </c>
      <c r="F3595" s="3" t="s">
        <v>6023</v>
      </c>
      <c r="G3595" s="3"/>
      <c r="H3595" s="3" t="s">
        <v>32</v>
      </c>
      <c r="I3595" s="3"/>
      <c r="J3595" s="3"/>
      <c r="K3595" s="3"/>
      <c r="L3595" s="3"/>
      <c r="M3595" t="b">
        <v>0</v>
      </c>
      <c r="N3595" s="3" t="s">
        <v>35</v>
      </c>
      <c r="O3595" s="3" t="s">
        <v>6023</v>
      </c>
      <c r="P3595" s="3" t="s">
        <v>6024</v>
      </c>
      <c r="Q3595" s="3" t="s">
        <v>116</v>
      </c>
      <c r="R3595" s="3" t="s">
        <v>116</v>
      </c>
      <c r="S3595" s="3" t="s">
        <v>6025</v>
      </c>
      <c r="T3595" s="2">
        <v>6177</v>
      </c>
      <c r="U3595" s="3" t="s">
        <v>83</v>
      </c>
      <c r="V3595" s="3" t="s">
        <v>6023</v>
      </c>
      <c r="W3595" s="3" t="s">
        <v>39</v>
      </c>
      <c r="X3595" s="3" t="s">
        <v>40</v>
      </c>
      <c r="Y3595" s="3"/>
      <c r="Z3595" s="3"/>
      <c r="AA3595" s="3" t="s">
        <v>316</v>
      </c>
    </row>
    <row r="3596" spans="1:27" x14ac:dyDescent="0.2">
      <c r="A3596" s="5">
        <v>6586</v>
      </c>
      <c r="B3596">
        <v>46289</v>
      </c>
      <c r="C3596" s="3"/>
      <c r="D3596" s="3" t="s">
        <v>6055</v>
      </c>
      <c r="E3596" s="3" t="s">
        <v>6023</v>
      </c>
      <c r="F3596" s="3" t="s">
        <v>6023</v>
      </c>
      <c r="G3596" s="3"/>
      <c r="H3596" s="3" t="s">
        <v>32</v>
      </c>
      <c r="I3596" s="3"/>
      <c r="J3596" s="3"/>
      <c r="K3596" s="3"/>
      <c r="L3596" s="3"/>
      <c r="M3596" t="b">
        <v>0</v>
      </c>
      <c r="N3596" s="3" t="s">
        <v>35</v>
      </c>
      <c r="O3596" s="3" t="s">
        <v>6023</v>
      </c>
      <c r="P3596" s="3" t="s">
        <v>6024</v>
      </c>
      <c r="Q3596" s="3" t="s">
        <v>116</v>
      </c>
      <c r="R3596" s="3" t="s">
        <v>116</v>
      </c>
      <c r="S3596" s="3" t="s">
        <v>6025</v>
      </c>
      <c r="T3596" s="2">
        <v>6177</v>
      </c>
      <c r="U3596" s="3" t="s">
        <v>83</v>
      </c>
      <c r="V3596" s="3" t="s">
        <v>6023</v>
      </c>
      <c r="W3596" s="3" t="s">
        <v>39</v>
      </c>
      <c r="X3596" s="3" t="s">
        <v>40</v>
      </c>
      <c r="Y3596" s="3"/>
      <c r="Z3596" s="3"/>
      <c r="AA3596" s="3" t="s">
        <v>316</v>
      </c>
    </row>
    <row r="3597" spans="1:27" x14ac:dyDescent="0.2">
      <c r="A3597" s="5">
        <v>6588</v>
      </c>
      <c r="B3597">
        <v>46295</v>
      </c>
      <c r="C3597" s="3"/>
      <c r="D3597" s="3" t="s">
        <v>6056</v>
      </c>
      <c r="E3597" s="3" t="s">
        <v>6023</v>
      </c>
      <c r="F3597" s="3" t="s">
        <v>6023</v>
      </c>
      <c r="G3597" s="3"/>
      <c r="H3597" s="3" t="s">
        <v>32</v>
      </c>
      <c r="I3597" s="3"/>
      <c r="J3597" s="3"/>
      <c r="K3597" s="3"/>
      <c r="L3597" s="3"/>
      <c r="M3597" t="b">
        <v>0</v>
      </c>
      <c r="N3597" s="3" t="s">
        <v>35</v>
      </c>
      <c r="O3597" s="3" t="s">
        <v>6023</v>
      </c>
      <c r="P3597" s="3" t="s">
        <v>6024</v>
      </c>
      <c r="Q3597" s="3" t="s">
        <v>116</v>
      </c>
      <c r="R3597" s="3" t="s">
        <v>116</v>
      </c>
      <c r="S3597" s="3" t="s">
        <v>6025</v>
      </c>
      <c r="T3597" s="2">
        <v>6177</v>
      </c>
      <c r="U3597" s="3" t="s">
        <v>83</v>
      </c>
      <c r="V3597" s="3" t="s">
        <v>6023</v>
      </c>
      <c r="W3597" s="3" t="s">
        <v>39</v>
      </c>
      <c r="X3597" s="3" t="s">
        <v>40</v>
      </c>
      <c r="Y3597" s="3"/>
      <c r="Z3597" s="3"/>
      <c r="AA3597" s="3" t="s">
        <v>316</v>
      </c>
    </row>
    <row r="3598" spans="1:27" x14ac:dyDescent="0.2">
      <c r="A3598" s="5">
        <v>6590</v>
      </c>
      <c r="B3598">
        <v>46307</v>
      </c>
      <c r="C3598" s="3"/>
      <c r="D3598" s="3" t="s">
        <v>6057</v>
      </c>
      <c r="E3598" s="3" t="s">
        <v>6023</v>
      </c>
      <c r="F3598" s="3" t="s">
        <v>6023</v>
      </c>
      <c r="G3598" s="3"/>
      <c r="H3598" s="3" t="s">
        <v>32</v>
      </c>
      <c r="I3598" s="3"/>
      <c r="J3598" s="3"/>
      <c r="K3598" s="3"/>
      <c r="L3598" s="3"/>
      <c r="M3598" t="b">
        <v>0</v>
      </c>
      <c r="N3598" s="3" t="s">
        <v>35</v>
      </c>
      <c r="O3598" s="3" t="s">
        <v>6023</v>
      </c>
      <c r="P3598" s="3" t="s">
        <v>6024</v>
      </c>
      <c r="Q3598" s="3" t="s">
        <v>116</v>
      </c>
      <c r="R3598" s="3" t="s">
        <v>116</v>
      </c>
      <c r="S3598" s="3" t="s">
        <v>6025</v>
      </c>
      <c r="T3598" s="2">
        <v>6166</v>
      </c>
      <c r="U3598" s="3" t="s">
        <v>83</v>
      </c>
      <c r="V3598" s="3" t="s">
        <v>6023</v>
      </c>
      <c r="W3598" s="3" t="s">
        <v>39</v>
      </c>
      <c r="X3598" s="3" t="s">
        <v>40</v>
      </c>
      <c r="Y3598" s="3"/>
      <c r="Z3598" s="3"/>
      <c r="AA3598" s="3" t="s">
        <v>316</v>
      </c>
    </row>
    <row r="3599" spans="1:27" x14ac:dyDescent="0.2">
      <c r="A3599" s="5">
        <v>6591</v>
      </c>
      <c r="B3599">
        <v>46310</v>
      </c>
      <c r="C3599" s="3"/>
      <c r="D3599" s="3" t="s">
        <v>6058</v>
      </c>
      <c r="E3599" s="3" t="s">
        <v>6023</v>
      </c>
      <c r="F3599" s="3" t="s">
        <v>6023</v>
      </c>
      <c r="G3599" s="3"/>
      <c r="H3599" s="3" t="s">
        <v>32</v>
      </c>
      <c r="I3599" s="3"/>
      <c r="J3599" s="3"/>
      <c r="K3599" s="3"/>
      <c r="L3599" s="3"/>
      <c r="M3599" t="b">
        <v>0</v>
      </c>
      <c r="N3599" s="3" t="s">
        <v>35</v>
      </c>
      <c r="O3599" s="3" t="s">
        <v>6023</v>
      </c>
      <c r="P3599" s="3" t="s">
        <v>6024</v>
      </c>
      <c r="Q3599" s="3" t="s">
        <v>116</v>
      </c>
      <c r="R3599" s="3" t="s">
        <v>116</v>
      </c>
      <c r="S3599" s="3" t="s">
        <v>6025</v>
      </c>
      <c r="T3599" s="2">
        <v>6173</v>
      </c>
      <c r="U3599" s="3" t="s">
        <v>83</v>
      </c>
      <c r="V3599" s="3" t="s">
        <v>6023</v>
      </c>
      <c r="W3599" s="3" t="s">
        <v>39</v>
      </c>
      <c r="X3599" s="3" t="s">
        <v>40</v>
      </c>
      <c r="Y3599" s="3"/>
      <c r="Z3599" s="3"/>
      <c r="AA3599" s="3" t="s">
        <v>316</v>
      </c>
    </row>
    <row r="3600" spans="1:27" x14ac:dyDescent="0.2">
      <c r="A3600" s="5">
        <v>6592</v>
      </c>
      <c r="B3600">
        <v>46320</v>
      </c>
      <c r="C3600" s="3"/>
      <c r="D3600" s="3" t="s">
        <v>6059</v>
      </c>
      <c r="E3600" s="3" t="s">
        <v>6023</v>
      </c>
      <c r="F3600" s="3" t="s">
        <v>6023</v>
      </c>
      <c r="G3600" s="3"/>
      <c r="H3600" s="3" t="s">
        <v>32</v>
      </c>
      <c r="I3600" s="3"/>
      <c r="J3600" s="3"/>
      <c r="K3600" s="3"/>
      <c r="L3600" s="3"/>
      <c r="M3600" t="b">
        <v>0</v>
      </c>
      <c r="N3600" s="3" t="s">
        <v>35</v>
      </c>
      <c r="O3600" s="3" t="s">
        <v>6023</v>
      </c>
      <c r="P3600" s="3" t="s">
        <v>6024</v>
      </c>
      <c r="Q3600" s="3" t="s">
        <v>116</v>
      </c>
      <c r="R3600" s="3" t="s">
        <v>116</v>
      </c>
      <c r="S3600" s="3" t="s">
        <v>6025</v>
      </c>
      <c r="T3600" s="2">
        <v>6173</v>
      </c>
      <c r="U3600" s="3" t="s">
        <v>83</v>
      </c>
      <c r="V3600" s="3" t="s">
        <v>6023</v>
      </c>
      <c r="W3600" s="3" t="s">
        <v>39</v>
      </c>
      <c r="X3600" s="3" t="s">
        <v>40</v>
      </c>
      <c r="Y3600" s="3"/>
      <c r="Z3600" s="3"/>
      <c r="AA3600" s="3" t="s">
        <v>316</v>
      </c>
    </row>
    <row r="3601" spans="1:27" x14ac:dyDescent="0.2">
      <c r="A3601" s="5">
        <v>6593</v>
      </c>
      <c r="B3601">
        <v>46334</v>
      </c>
      <c r="C3601" s="3"/>
      <c r="D3601" s="3" t="s">
        <v>6060</v>
      </c>
      <c r="E3601" s="3" t="s">
        <v>6023</v>
      </c>
      <c r="F3601" s="3" t="s">
        <v>6023</v>
      </c>
      <c r="G3601" s="3"/>
      <c r="H3601" s="3" t="s">
        <v>32</v>
      </c>
      <c r="I3601" s="3"/>
      <c r="J3601" s="3"/>
      <c r="K3601" s="3"/>
      <c r="L3601" s="3"/>
      <c r="M3601" t="b">
        <v>0</v>
      </c>
      <c r="N3601" s="3" t="s">
        <v>35</v>
      </c>
      <c r="O3601" s="3" t="s">
        <v>6023</v>
      </c>
      <c r="P3601" s="3" t="s">
        <v>6024</v>
      </c>
      <c r="Q3601" s="3" t="s">
        <v>116</v>
      </c>
      <c r="R3601" s="3" t="s">
        <v>116</v>
      </c>
      <c r="S3601" s="3" t="s">
        <v>6025</v>
      </c>
      <c r="T3601" s="2">
        <v>6173</v>
      </c>
      <c r="U3601" s="3" t="s">
        <v>83</v>
      </c>
      <c r="V3601" s="3" t="s">
        <v>6023</v>
      </c>
      <c r="W3601" s="3" t="s">
        <v>39</v>
      </c>
      <c r="X3601" s="3" t="s">
        <v>40</v>
      </c>
      <c r="Y3601" s="3"/>
      <c r="Z3601" s="3"/>
      <c r="AA3601" s="3" t="s">
        <v>316</v>
      </c>
    </row>
    <row r="3602" spans="1:27" x14ac:dyDescent="0.2">
      <c r="A3602" s="5">
        <v>6594</v>
      </c>
      <c r="B3602">
        <v>46339</v>
      </c>
      <c r="C3602" s="3"/>
      <c r="D3602" s="3" t="s">
        <v>6061</v>
      </c>
      <c r="E3602" s="3" t="s">
        <v>6023</v>
      </c>
      <c r="F3602" s="3" t="s">
        <v>6023</v>
      </c>
      <c r="G3602" s="3"/>
      <c r="H3602" s="3" t="s">
        <v>32</v>
      </c>
      <c r="I3602" s="3"/>
      <c r="J3602" s="3"/>
      <c r="K3602" s="3"/>
      <c r="L3602" s="3"/>
      <c r="M3602" t="b">
        <v>0</v>
      </c>
      <c r="N3602" s="3" t="s">
        <v>35</v>
      </c>
      <c r="O3602" s="3" t="s">
        <v>6023</v>
      </c>
      <c r="P3602" s="3" t="s">
        <v>6024</v>
      </c>
      <c r="Q3602" s="3" t="s">
        <v>116</v>
      </c>
      <c r="R3602" s="3" t="s">
        <v>116</v>
      </c>
      <c r="S3602" s="3" t="s">
        <v>6025</v>
      </c>
      <c r="T3602" s="2">
        <v>6173</v>
      </c>
      <c r="U3602" s="3" t="s">
        <v>83</v>
      </c>
      <c r="V3602" s="3" t="s">
        <v>6023</v>
      </c>
      <c r="W3602" s="3" t="s">
        <v>39</v>
      </c>
      <c r="X3602" s="3" t="s">
        <v>40</v>
      </c>
      <c r="Y3602" s="3"/>
      <c r="Z3602" s="3"/>
      <c r="AA3602" s="3" t="s">
        <v>316</v>
      </c>
    </row>
    <row r="3603" spans="1:27" x14ac:dyDescent="0.2">
      <c r="A3603" s="5">
        <v>6595</v>
      </c>
      <c r="B3603">
        <v>46342</v>
      </c>
      <c r="C3603" s="3"/>
      <c r="D3603" s="3" t="s">
        <v>6062</v>
      </c>
      <c r="E3603" s="3" t="s">
        <v>6023</v>
      </c>
      <c r="F3603" s="3" t="s">
        <v>6023</v>
      </c>
      <c r="G3603" s="3"/>
      <c r="H3603" s="3" t="s">
        <v>32</v>
      </c>
      <c r="I3603" s="3"/>
      <c r="J3603" s="3"/>
      <c r="K3603" s="3"/>
      <c r="L3603" s="3"/>
      <c r="M3603" t="b">
        <v>0</v>
      </c>
      <c r="N3603" s="3" t="s">
        <v>35</v>
      </c>
      <c r="O3603" s="3" t="s">
        <v>6023</v>
      </c>
      <c r="P3603" s="3" t="s">
        <v>6024</v>
      </c>
      <c r="Q3603" s="3" t="s">
        <v>116</v>
      </c>
      <c r="R3603" s="3" t="s">
        <v>116</v>
      </c>
      <c r="S3603" s="3" t="s">
        <v>6025</v>
      </c>
      <c r="T3603" s="2">
        <v>6173</v>
      </c>
      <c r="U3603" s="3" t="s">
        <v>83</v>
      </c>
      <c r="V3603" s="3" t="s">
        <v>6023</v>
      </c>
      <c r="W3603" s="3" t="s">
        <v>39</v>
      </c>
      <c r="X3603" s="3" t="s">
        <v>40</v>
      </c>
      <c r="Y3603" s="3"/>
      <c r="Z3603" s="3"/>
      <c r="AA3603" s="3" t="s">
        <v>316</v>
      </c>
    </row>
    <row r="3604" spans="1:27" x14ac:dyDescent="0.2">
      <c r="A3604" s="5">
        <v>6596</v>
      </c>
      <c r="B3604">
        <v>46346</v>
      </c>
      <c r="C3604" s="3"/>
      <c r="D3604" s="3" t="s">
        <v>6063</v>
      </c>
      <c r="E3604" s="3" t="s">
        <v>6023</v>
      </c>
      <c r="F3604" s="3" t="s">
        <v>6023</v>
      </c>
      <c r="G3604" s="3"/>
      <c r="H3604" s="3" t="s">
        <v>32</v>
      </c>
      <c r="I3604" s="3"/>
      <c r="J3604" s="3"/>
      <c r="K3604" s="3"/>
      <c r="L3604" s="3"/>
      <c r="M3604" t="b">
        <v>0</v>
      </c>
      <c r="N3604" s="3" t="s">
        <v>35</v>
      </c>
      <c r="O3604" s="3" t="s">
        <v>6023</v>
      </c>
      <c r="P3604" s="3" t="s">
        <v>6024</v>
      </c>
      <c r="Q3604" s="3" t="s">
        <v>116</v>
      </c>
      <c r="R3604" s="3" t="s">
        <v>116</v>
      </c>
      <c r="S3604" s="3" t="s">
        <v>6025</v>
      </c>
      <c r="T3604" s="2">
        <v>6173</v>
      </c>
      <c r="U3604" s="3" t="s">
        <v>83</v>
      </c>
      <c r="V3604" s="3" t="s">
        <v>6023</v>
      </c>
      <c r="W3604" s="3" t="s">
        <v>39</v>
      </c>
      <c r="X3604" s="3" t="s">
        <v>40</v>
      </c>
      <c r="Y3604" s="3"/>
      <c r="Z3604" s="3"/>
      <c r="AA3604" s="3" t="s">
        <v>316</v>
      </c>
    </row>
    <row r="3605" spans="1:27" x14ac:dyDescent="0.2">
      <c r="A3605" s="5">
        <v>6597</v>
      </c>
      <c r="B3605">
        <v>46348</v>
      </c>
      <c r="C3605" s="3"/>
      <c r="D3605" s="3" t="s">
        <v>6064</v>
      </c>
      <c r="E3605" s="3" t="s">
        <v>6023</v>
      </c>
      <c r="F3605" s="3" t="s">
        <v>6023</v>
      </c>
      <c r="G3605" s="3"/>
      <c r="H3605" s="3" t="s">
        <v>32</v>
      </c>
      <c r="I3605" s="3"/>
      <c r="J3605" s="3"/>
      <c r="K3605" s="3"/>
      <c r="L3605" s="3"/>
      <c r="M3605" t="b">
        <v>0</v>
      </c>
      <c r="N3605" s="3" t="s">
        <v>35</v>
      </c>
      <c r="O3605" s="3" t="s">
        <v>6023</v>
      </c>
      <c r="P3605" s="3" t="s">
        <v>6024</v>
      </c>
      <c r="Q3605" s="3" t="s">
        <v>116</v>
      </c>
      <c r="R3605" s="3" t="s">
        <v>116</v>
      </c>
      <c r="S3605" s="3" t="s">
        <v>6025</v>
      </c>
      <c r="T3605" s="2">
        <v>6173</v>
      </c>
      <c r="U3605" s="3" t="s">
        <v>83</v>
      </c>
      <c r="V3605" s="3" t="s">
        <v>6023</v>
      </c>
      <c r="W3605" s="3" t="s">
        <v>39</v>
      </c>
      <c r="X3605" s="3" t="s">
        <v>40</v>
      </c>
      <c r="Y3605" s="3"/>
      <c r="Z3605" s="3"/>
      <c r="AA3605" s="3" t="s">
        <v>316</v>
      </c>
    </row>
    <row r="3606" spans="1:27" x14ac:dyDescent="0.2">
      <c r="A3606" s="5">
        <v>6598</v>
      </c>
      <c r="B3606">
        <v>46353</v>
      </c>
      <c r="C3606" s="3"/>
      <c r="D3606" s="3" t="s">
        <v>6065</v>
      </c>
      <c r="E3606" s="3" t="s">
        <v>6023</v>
      </c>
      <c r="F3606" s="3" t="s">
        <v>6023</v>
      </c>
      <c r="G3606" s="3"/>
      <c r="H3606" s="3" t="s">
        <v>32</v>
      </c>
      <c r="I3606" s="3"/>
      <c r="J3606" s="3"/>
      <c r="K3606" s="3"/>
      <c r="L3606" s="3"/>
      <c r="M3606" t="b">
        <v>0</v>
      </c>
      <c r="N3606" s="3" t="s">
        <v>35</v>
      </c>
      <c r="O3606" s="3" t="s">
        <v>6023</v>
      </c>
      <c r="P3606" s="3" t="s">
        <v>6024</v>
      </c>
      <c r="Q3606" s="3" t="s">
        <v>116</v>
      </c>
      <c r="R3606" s="3" t="s">
        <v>116</v>
      </c>
      <c r="S3606" s="3" t="s">
        <v>6025</v>
      </c>
      <c r="T3606" s="2">
        <v>6173</v>
      </c>
      <c r="U3606" s="3" t="s">
        <v>83</v>
      </c>
      <c r="V3606" s="3" t="s">
        <v>6023</v>
      </c>
      <c r="W3606" s="3" t="s">
        <v>39</v>
      </c>
      <c r="X3606" s="3" t="s">
        <v>40</v>
      </c>
      <c r="Y3606" s="3"/>
      <c r="Z3606" s="3"/>
      <c r="AA3606" s="3" t="s">
        <v>316</v>
      </c>
    </row>
    <row r="3607" spans="1:27" x14ac:dyDescent="0.2">
      <c r="A3607" s="5">
        <v>6599</v>
      </c>
      <c r="B3607">
        <v>46359</v>
      </c>
      <c r="C3607" s="3"/>
      <c r="D3607" s="3" t="s">
        <v>6066</v>
      </c>
      <c r="E3607" s="3" t="s">
        <v>6023</v>
      </c>
      <c r="F3607" s="3" t="s">
        <v>6023</v>
      </c>
      <c r="G3607" s="3"/>
      <c r="H3607" s="3" t="s">
        <v>32</v>
      </c>
      <c r="I3607" s="3"/>
      <c r="J3607" s="3"/>
      <c r="K3607" s="3"/>
      <c r="L3607" s="3"/>
      <c r="M3607" t="b">
        <v>0</v>
      </c>
      <c r="N3607" s="3" t="s">
        <v>35</v>
      </c>
      <c r="O3607" s="3" t="s">
        <v>6023</v>
      </c>
      <c r="P3607" s="3" t="s">
        <v>6024</v>
      </c>
      <c r="Q3607" s="3" t="s">
        <v>116</v>
      </c>
      <c r="R3607" s="3" t="s">
        <v>116</v>
      </c>
      <c r="S3607" s="3" t="s">
        <v>6025</v>
      </c>
      <c r="T3607" s="2">
        <v>6173</v>
      </c>
      <c r="U3607" s="3" t="s">
        <v>83</v>
      </c>
      <c r="V3607" s="3" t="s">
        <v>6023</v>
      </c>
      <c r="W3607" s="3" t="s">
        <v>39</v>
      </c>
      <c r="X3607" s="3" t="s">
        <v>40</v>
      </c>
      <c r="Y3607" s="3"/>
      <c r="Z3607" s="3"/>
      <c r="AA3607" s="3" t="s">
        <v>316</v>
      </c>
    </row>
    <row r="3608" spans="1:27" x14ac:dyDescent="0.2">
      <c r="A3608" s="5">
        <v>6600</v>
      </c>
      <c r="B3608">
        <v>46360</v>
      </c>
      <c r="C3608" s="3"/>
      <c r="D3608" s="3" t="s">
        <v>6067</v>
      </c>
      <c r="E3608" s="3" t="s">
        <v>6023</v>
      </c>
      <c r="F3608" s="3" t="s">
        <v>6023</v>
      </c>
      <c r="G3608" s="3"/>
      <c r="H3608" s="3" t="s">
        <v>32</v>
      </c>
      <c r="I3608" s="3"/>
      <c r="J3608" s="3"/>
      <c r="K3608" s="3"/>
      <c r="L3608" s="3"/>
      <c r="M3608" t="b">
        <v>0</v>
      </c>
      <c r="N3608" s="3" t="s">
        <v>35</v>
      </c>
      <c r="O3608" s="3" t="s">
        <v>6023</v>
      </c>
      <c r="P3608" s="3" t="s">
        <v>6024</v>
      </c>
      <c r="Q3608" s="3" t="s">
        <v>116</v>
      </c>
      <c r="R3608" s="3" t="s">
        <v>116</v>
      </c>
      <c r="S3608" s="3" t="s">
        <v>6025</v>
      </c>
      <c r="T3608" s="2">
        <v>6173</v>
      </c>
      <c r="U3608" s="3" t="s">
        <v>83</v>
      </c>
      <c r="V3608" s="3" t="s">
        <v>6023</v>
      </c>
      <c r="W3608" s="3" t="s">
        <v>39</v>
      </c>
      <c r="X3608" s="3" t="s">
        <v>40</v>
      </c>
      <c r="Y3608" s="3"/>
      <c r="Z3608" s="3"/>
      <c r="AA3608" s="3" t="s">
        <v>316</v>
      </c>
    </row>
    <row r="3609" spans="1:27" x14ac:dyDescent="0.2">
      <c r="A3609" s="5">
        <v>6601</v>
      </c>
      <c r="B3609">
        <v>46281</v>
      </c>
      <c r="C3609" s="3"/>
      <c r="D3609" s="3" t="s">
        <v>6068</v>
      </c>
      <c r="E3609" s="3" t="s">
        <v>6023</v>
      </c>
      <c r="F3609" s="3" t="s">
        <v>6023</v>
      </c>
      <c r="G3609" s="3"/>
      <c r="H3609" s="3" t="s">
        <v>32</v>
      </c>
      <c r="I3609" s="3"/>
      <c r="J3609" s="3"/>
      <c r="K3609" s="3"/>
      <c r="L3609" s="3"/>
      <c r="M3609" t="b">
        <v>0</v>
      </c>
      <c r="N3609" s="3" t="s">
        <v>35</v>
      </c>
      <c r="O3609" s="3" t="s">
        <v>6023</v>
      </c>
      <c r="P3609" s="3" t="s">
        <v>6024</v>
      </c>
      <c r="Q3609" s="3" t="s">
        <v>116</v>
      </c>
      <c r="R3609" s="3" t="s">
        <v>116</v>
      </c>
      <c r="S3609" s="3" t="s">
        <v>6025</v>
      </c>
      <c r="T3609" s="2">
        <v>6173</v>
      </c>
      <c r="U3609" s="3" t="s">
        <v>83</v>
      </c>
      <c r="V3609" s="3" t="s">
        <v>6023</v>
      </c>
      <c r="W3609" s="3" t="s">
        <v>39</v>
      </c>
      <c r="X3609" s="3" t="s">
        <v>40</v>
      </c>
      <c r="Y3609" s="3"/>
      <c r="Z3609" s="3"/>
      <c r="AA3609" s="3" t="s">
        <v>316</v>
      </c>
    </row>
    <row r="3610" spans="1:27" x14ac:dyDescent="0.2">
      <c r="A3610" s="5">
        <v>6602</v>
      </c>
      <c r="B3610">
        <v>46284</v>
      </c>
      <c r="C3610" s="3"/>
      <c r="D3610" s="3" t="s">
        <v>6069</v>
      </c>
      <c r="E3610" s="3" t="s">
        <v>6023</v>
      </c>
      <c r="F3610" s="3" t="s">
        <v>6023</v>
      </c>
      <c r="G3610" s="3"/>
      <c r="H3610" s="3" t="s">
        <v>32</v>
      </c>
      <c r="I3610" s="3"/>
      <c r="J3610" s="3"/>
      <c r="K3610" s="3"/>
      <c r="L3610" s="3"/>
      <c r="M3610" t="b">
        <v>0</v>
      </c>
      <c r="N3610" s="3" t="s">
        <v>35</v>
      </c>
      <c r="O3610" s="3" t="s">
        <v>6023</v>
      </c>
      <c r="P3610" s="3" t="s">
        <v>6024</v>
      </c>
      <c r="Q3610" s="3" t="s">
        <v>116</v>
      </c>
      <c r="R3610" s="3" t="s">
        <v>116</v>
      </c>
      <c r="S3610" s="3" t="s">
        <v>6025</v>
      </c>
      <c r="T3610" s="2">
        <v>6173</v>
      </c>
      <c r="U3610" s="3" t="s">
        <v>83</v>
      </c>
      <c r="V3610" s="3" t="s">
        <v>6023</v>
      </c>
      <c r="W3610" s="3" t="s">
        <v>39</v>
      </c>
      <c r="X3610" s="3" t="s">
        <v>40</v>
      </c>
      <c r="Y3610" s="3"/>
      <c r="Z3610" s="3"/>
      <c r="AA3610" s="3" t="s">
        <v>316</v>
      </c>
    </row>
    <row r="3611" spans="1:27" x14ac:dyDescent="0.2">
      <c r="A3611" s="5">
        <v>6604</v>
      </c>
      <c r="B3611">
        <v>46286</v>
      </c>
      <c r="C3611" s="3"/>
      <c r="D3611" s="3" t="s">
        <v>6070</v>
      </c>
      <c r="E3611" s="3" t="s">
        <v>6023</v>
      </c>
      <c r="F3611" s="3" t="s">
        <v>6023</v>
      </c>
      <c r="G3611" s="3"/>
      <c r="H3611" s="3" t="s">
        <v>32</v>
      </c>
      <c r="I3611" s="3"/>
      <c r="J3611" s="3"/>
      <c r="K3611" s="3"/>
      <c r="L3611" s="3"/>
      <c r="M3611" t="b">
        <v>0</v>
      </c>
      <c r="N3611" s="3" t="s">
        <v>35</v>
      </c>
      <c r="O3611" s="3" t="s">
        <v>6023</v>
      </c>
      <c r="P3611" s="3" t="s">
        <v>6024</v>
      </c>
      <c r="Q3611" s="3" t="s">
        <v>116</v>
      </c>
      <c r="R3611" s="3" t="s">
        <v>116</v>
      </c>
      <c r="S3611" s="3" t="s">
        <v>6025</v>
      </c>
      <c r="T3611" s="2">
        <v>6173</v>
      </c>
      <c r="U3611" s="3" t="s">
        <v>83</v>
      </c>
      <c r="V3611" s="3" t="s">
        <v>6023</v>
      </c>
      <c r="W3611" s="3" t="s">
        <v>39</v>
      </c>
      <c r="X3611" s="3" t="s">
        <v>40</v>
      </c>
      <c r="Y3611" s="3"/>
      <c r="Z3611" s="3"/>
      <c r="AA3611" s="3" t="s">
        <v>316</v>
      </c>
    </row>
    <row r="3612" spans="1:27" x14ac:dyDescent="0.2">
      <c r="A3612" s="5">
        <v>6605</v>
      </c>
      <c r="B3612">
        <v>46288</v>
      </c>
      <c r="C3612" s="3"/>
      <c r="D3612" s="3" t="s">
        <v>6071</v>
      </c>
      <c r="E3612" s="3" t="s">
        <v>6023</v>
      </c>
      <c r="F3612" s="3" t="s">
        <v>6023</v>
      </c>
      <c r="G3612" s="3"/>
      <c r="H3612" s="3" t="s">
        <v>32</v>
      </c>
      <c r="I3612" s="3"/>
      <c r="J3612" s="3"/>
      <c r="K3612" s="3"/>
      <c r="L3612" s="3"/>
      <c r="M3612" t="b">
        <v>0</v>
      </c>
      <c r="N3612" s="3" t="s">
        <v>35</v>
      </c>
      <c r="O3612" s="3" t="s">
        <v>6023</v>
      </c>
      <c r="P3612" s="3" t="s">
        <v>6024</v>
      </c>
      <c r="Q3612" s="3" t="s">
        <v>116</v>
      </c>
      <c r="R3612" s="3" t="s">
        <v>116</v>
      </c>
      <c r="S3612" s="3" t="s">
        <v>6025</v>
      </c>
      <c r="T3612" s="2">
        <v>6173</v>
      </c>
      <c r="U3612" s="3" t="s">
        <v>83</v>
      </c>
      <c r="V3612" s="3" t="s">
        <v>6023</v>
      </c>
      <c r="W3612" s="3" t="s">
        <v>39</v>
      </c>
      <c r="X3612" s="3" t="s">
        <v>40</v>
      </c>
      <c r="Y3612" s="3"/>
      <c r="Z3612" s="3"/>
      <c r="AA3612" s="3" t="s">
        <v>316</v>
      </c>
    </row>
    <row r="3613" spans="1:27" x14ac:dyDescent="0.2">
      <c r="A3613" s="5">
        <v>6607</v>
      </c>
      <c r="B3613">
        <v>46291</v>
      </c>
      <c r="C3613" s="3"/>
      <c r="D3613" s="3" t="s">
        <v>6072</v>
      </c>
      <c r="E3613" s="3" t="s">
        <v>6023</v>
      </c>
      <c r="F3613" s="3" t="s">
        <v>6023</v>
      </c>
      <c r="G3613" s="3"/>
      <c r="H3613" s="3" t="s">
        <v>32</v>
      </c>
      <c r="I3613" s="3"/>
      <c r="J3613" s="3"/>
      <c r="K3613" s="3"/>
      <c r="L3613" s="3"/>
      <c r="M3613" t="b">
        <v>0</v>
      </c>
      <c r="N3613" s="3" t="s">
        <v>35</v>
      </c>
      <c r="O3613" s="3" t="s">
        <v>6023</v>
      </c>
      <c r="P3613" s="3" t="s">
        <v>6024</v>
      </c>
      <c r="Q3613" s="3" t="s">
        <v>116</v>
      </c>
      <c r="R3613" s="3" t="s">
        <v>116</v>
      </c>
      <c r="S3613" s="3" t="s">
        <v>6025</v>
      </c>
      <c r="T3613" s="2">
        <v>6173</v>
      </c>
      <c r="U3613" s="3" t="s">
        <v>83</v>
      </c>
      <c r="V3613" s="3" t="s">
        <v>6023</v>
      </c>
      <c r="W3613" s="3" t="s">
        <v>39</v>
      </c>
      <c r="X3613" s="3" t="s">
        <v>40</v>
      </c>
      <c r="Y3613" s="3"/>
      <c r="Z3613" s="3"/>
      <c r="AA3613" s="3" t="s">
        <v>316</v>
      </c>
    </row>
    <row r="3614" spans="1:27" x14ac:dyDescent="0.2">
      <c r="A3614" s="5">
        <v>6608</v>
      </c>
      <c r="B3614">
        <v>46299</v>
      </c>
      <c r="C3614" s="3"/>
      <c r="D3614" s="3" t="s">
        <v>6073</v>
      </c>
      <c r="E3614" s="3" t="s">
        <v>6023</v>
      </c>
      <c r="F3614" s="3" t="s">
        <v>6023</v>
      </c>
      <c r="G3614" s="3"/>
      <c r="H3614" s="3" t="s">
        <v>32</v>
      </c>
      <c r="I3614" s="3"/>
      <c r="J3614" s="3"/>
      <c r="K3614" s="3"/>
      <c r="L3614" s="3"/>
      <c r="M3614" t="b">
        <v>0</v>
      </c>
      <c r="N3614" s="3" t="s">
        <v>35</v>
      </c>
      <c r="O3614" s="3" t="s">
        <v>6023</v>
      </c>
      <c r="P3614" s="3" t="s">
        <v>6024</v>
      </c>
      <c r="Q3614" s="3" t="s">
        <v>116</v>
      </c>
      <c r="R3614" s="3" t="s">
        <v>116</v>
      </c>
      <c r="S3614" s="3" t="s">
        <v>6025</v>
      </c>
      <c r="T3614" s="2">
        <v>6173</v>
      </c>
      <c r="U3614" s="3" t="s">
        <v>83</v>
      </c>
      <c r="V3614" s="3" t="s">
        <v>6023</v>
      </c>
      <c r="W3614" s="3" t="s">
        <v>39</v>
      </c>
      <c r="X3614" s="3" t="s">
        <v>40</v>
      </c>
      <c r="Y3614" s="3"/>
      <c r="Z3614" s="3"/>
      <c r="AA3614" s="3" t="s">
        <v>316</v>
      </c>
    </row>
    <row r="3615" spans="1:27" x14ac:dyDescent="0.2">
      <c r="A3615" s="5">
        <v>6610</v>
      </c>
      <c r="B3615">
        <v>46302</v>
      </c>
      <c r="C3615" s="3"/>
      <c r="D3615" s="3" t="s">
        <v>6074</v>
      </c>
      <c r="E3615" s="3" t="s">
        <v>6023</v>
      </c>
      <c r="F3615" s="3" t="s">
        <v>6023</v>
      </c>
      <c r="G3615" s="3"/>
      <c r="H3615" s="3" t="s">
        <v>32</v>
      </c>
      <c r="I3615" s="3"/>
      <c r="J3615" s="3"/>
      <c r="K3615" s="3"/>
      <c r="L3615" s="3"/>
      <c r="M3615" t="b">
        <v>0</v>
      </c>
      <c r="N3615" s="3" t="s">
        <v>35</v>
      </c>
      <c r="O3615" s="3" t="s">
        <v>6023</v>
      </c>
      <c r="P3615" s="3" t="s">
        <v>6024</v>
      </c>
      <c r="Q3615" s="3" t="s">
        <v>116</v>
      </c>
      <c r="R3615" s="3" t="s">
        <v>116</v>
      </c>
      <c r="S3615" s="3" t="s">
        <v>6025</v>
      </c>
      <c r="T3615" s="2">
        <v>6173</v>
      </c>
      <c r="U3615" s="3" t="s">
        <v>83</v>
      </c>
      <c r="V3615" s="3" t="s">
        <v>6023</v>
      </c>
      <c r="W3615" s="3" t="s">
        <v>39</v>
      </c>
      <c r="X3615" s="3" t="s">
        <v>40</v>
      </c>
      <c r="Y3615" s="3"/>
      <c r="Z3615" s="3"/>
      <c r="AA3615" s="3" t="s">
        <v>316</v>
      </c>
    </row>
    <row r="3616" spans="1:27" x14ac:dyDescent="0.2">
      <c r="A3616" s="5">
        <v>6611</v>
      </c>
      <c r="B3616">
        <v>46308</v>
      </c>
      <c r="C3616" s="3"/>
      <c r="D3616" s="3" t="s">
        <v>6075</v>
      </c>
      <c r="E3616" s="3" t="s">
        <v>6023</v>
      </c>
      <c r="F3616" s="3" t="s">
        <v>6023</v>
      </c>
      <c r="G3616" s="3"/>
      <c r="H3616" s="3" t="s">
        <v>32</v>
      </c>
      <c r="I3616" s="3"/>
      <c r="J3616" s="3"/>
      <c r="K3616" s="3"/>
      <c r="L3616" s="3"/>
      <c r="M3616" t="b">
        <v>0</v>
      </c>
      <c r="N3616" s="3" t="s">
        <v>35</v>
      </c>
      <c r="O3616" s="3" t="s">
        <v>6023</v>
      </c>
      <c r="P3616" s="3" t="s">
        <v>6024</v>
      </c>
      <c r="Q3616" s="3" t="s">
        <v>116</v>
      </c>
      <c r="R3616" s="3" t="s">
        <v>116</v>
      </c>
      <c r="S3616" s="3" t="s">
        <v>6025</v>
      </c>
      <c r="T3616" s="2">
        <v>6173</v>
      </c>
      <c r="U3616" s="3" t="s">
        <v>83</v>
      </c>
      <c r="V3616" s="3" t="s">
        <v>6023</v>
      </c>
      <c r="W3616" s="3" t="s">
        <v>39</v>
      </c>
      <c r="X3616" s="3" t="s">
        <v>40</v>
      </c>
      <c r="Y3616" s="3"/>
      <c r="Z3616" s="3"/>
      <c r="AA3616" s="3" t="s">
        <v>316</v>
      </c>
    </row>
    <row r="3617" spans="1:27" x14ac:dyDescent="0.2">
      <c r="A3617" s="5">
        <v>6612</v>
      </c>
      <c r="B3617">
        <v>46309</v>
      </c>
      <c r="C3617" s="3"/>
      <c r="D3617" s="3" t="s">
        <v>6076</v>
      </c>
      <c r="E3617" s="3" t="s">
        <v>6023</v>
      </c>
      <c r="F3617" s="3" t="s">
        <v>6023</v>
      </c>
      <c r="G3617" s="3"/>
      <c r="H3617" s="3" t="s">
        <v>32</v>
      </c>
      <c r="I3617" s="3"/>
      <c r="J3617" s="3"/>
      <c r="K3617" s="3"/>
      <c r="L3617" s="3"/>
      <c r="M3617" t="b">
        <v>0</v>
      </c>
      <c r="N3617" s="3" t="s">
        <v>35</v>
      </c>
      <c r="O3617" s="3" t="s">
        <v>6023</v>
      </c>
      <c r="P3617" s="3" t="s">
        <v>6024</v>
      </c>
      <c r="Q3617" s="3" t="s">
        <v>116</v>
      </c>
      <c r="R3617" s="3" t="s">
        <v>116</v>
      </c>
      <c r="S3617" s="3" t="s">
        <v>6025</v>
      </c>
      <c r="T3617" s="2">
        <v>6173</v>
      </c>
      <c r="U3617" s="3" t="s">
        <v>83</v>
      </c>
      <c r="V3617" s="3" t="s">
        <v>6023</v>
      </c>
      <c r="W3617" s="3" t="s">
        <v>39</v>
      </c>
      <c r="X3617" s="3" t="s">
        <v>40</v>
      </c>
      <c r="Y3617" s="3"/>
      <c r="Z3617" s="3"/>
      <c r="AA3617" s="3" t="s">
        <v>316</v>
      </c>
    </row>
    <row r="3618" spans="1:27" x14ac:dyDescent="0.2">
      <c r="A3618" s="5">
        <v>6614</v>
      </c>
      <c r="B3618">
        <v>46313</v>
      </c>
      <c r="C3618" s="3"/>
      <c r="D3618" s="3" t="s">
        <v>6077</v>
      </c>
      <c r="E3618" s="3" t="s">
        <v>6023</v>
      </c>
      <c r="F3618" s="3" t="s">
        <v>6023</v>
      </c>
      <c r="G3618" s="3"/>
      <c r="H3618" s="3" t="s">
        <v>32</v>
      </c>
      <c r="I3618" s="3"/>
      <c r="J3618" s="3"/>
      <c r="K3618" s="3"/>
      <c r="L3618" s="3"/>
      <c r="M3618" t="b">
        <v>0</v>
      </c>
      <c r="N3618" s="3" t="s">
        <v>35</v>
      </c>
      <c r="O3618" s="3" t="s">
        <v>6023</v>
      </c>
      <c r="P3618" s="3" t="s">
        <v>6024</v>
      </c>
      <c r="Q3618" s="3" t="s">
        <v>116</v>
      </c>
      <c r="R3618" s="3" t="s">
        <v>116</v>
      </c>
      <c r="S3618" s="3" t="s">
        <v>6025</v>
      </c>
      <c r="T3618" s="2">
        <v>6173</v>
      </c>
      <c r="U3618" s="3" t="s">
        <v>83</v>
      </c>
      <c r="V3618" s="3" t="s">
        <v>6023</v>
      </c>
      <c r="W3618" s="3" t="s">
        <v>39</v>
      </c>
      <c r="X3618" s="3" t="s">
        <v>40</v>
      </c>
      <c r="Y3618" s="3"/>
      <c r="Z3618" s="3"/>
      <c r="AA3618" s="3" t="s">
        <v>316</v>
      </c>
    </row>
    <row r="3619" spans="1:27" x14ac:dyDescent="0.2">
      <c r="A3619" s="5">
        <v>6615</v>
      </c>
      <c r="B3619">
        <v>46319</v>
      </c>
      <c r="C3619" s="3"/>
      <c r="D3619" s="3" t="s">
        <v>6078</v>
      </c>
      <c r="E3619" s="3" t="s">
        <v>6023</v>
      </c>
      <c r="F3619" s="3" t="s">
        <v>6023</v>
      </c>
      <c r="G3619" s="3"/>
      <c r="H3619" s="3" t="s">
        <v>32</v>
      </c>
      <c r="I3619" s="3"/>
      <c r="J3619" s="3"/>
      <c r="K3619" s="3"/>
      <c r="L3619" s="3"/>
      <c r="M3619" t="b">
        <v>0</v>
      </c>
      <c r="N3619" s="3" t="s">
        <v>35</v>
      </c>
      <c r="O3619" s="3" t="s">
        <v>6023</v>
      </c>
      <c r="P3619" s="3" t="s">
        <v>6024</v>
      </c>
      <c r="Q3619" s="3" t="s">
        <v>116</v>
      </c>
      <c r="R3619" s="3" t="s">
        <v>116</v>
      </c>
      <c r="S3619" s="3" t="s">
        <v>6025</v>
      </c>
      <c r="T3619" s="2">
        <v>6173</v>
      </c>
      <c r="U3619" s="3" t="s">
        <v>83</v>
      </c>
      <c r="V3619" s="3" t="s">
        <v>6023</v>
      </c>
      <c r="W3619" s="3" t="s">
        <v>39</v>
      </c>
      <c r="X3619" s="3" t="s">
        <v>40</v>
      </c>
      <c r="Y3619" s="3"/>
      <c r="Z3619" s="3"/>
      <c r="AA3619" s="3" t="s">
        <v>316</v>
      </c>
    </row>
    <row r="3620" spans="1:27" x14ac:dyDescent="0.2">
      <c r="A3620" s="5">
        <v>6617</v>
      </c>
      <c r="B3620">
        <v>46326</v>
      </c>
      <c r="C3620" s="3"/>
      <c r="D3620" s="3" t="s">
        <v>6079</v>
      </c>
      <c r="E3620" s="3" t="s">
        <v>6023</v>
      </c>
      <c r="F3620" s="3" t="s">
        <v>6023</v>
      </c>
      <c r="G3620" s="3"/>
      <c r="H3620" s="3" t="s">
        <v>32</v>
      </c>
      <c r="I3620" s="3"/>
      <c r="J3620" s="3"/>
      <c r="K3620" s="3"/>
      <c r="L3620" s="3"/>
      <c r="M3620" t="b">
        <v>0</v>
      </c>
      <c r="N3620" s="3" t="s">
        <v>35</v>
      </c>
      <c r="O3620" s="3" t="s">
        <v>6023</v>
      </c>
      <c r="P3620" s="3" t="s">
        <v>6024</v>
      </c>
      <c r="Q3620" s="3" t="s">
        <v>116</v>
      </c>
      <c r="R3620" s="3" t="s">
        <v>116</v>
      </c>
      <c r="S3620" s="3" t="s">
        <v>6025</v>
      </c>
      <c r="T3620" s="2">
        <v>6173</v>
      </c>
      <c r="U3620" s="3" t="s">
        <v>83</v>
      </c>
      <c r="V3620" s="3" t="s">
        <v>6023</v>
      </c>
      <c r="W3620" s="3" t="s">
        <v>39</v>
      </c>
      <c r="X3620" s="3" t="s">
        <v>40</v>
      </c>
      <c r="Y3620" s="3"/>
      <c r="Z3620" s="3"/>
      <c r="AA3620" s="3" t="s">
        <v>316</v>
      </c>
    </row>
    <row r="3621" spans="1:27" x14ac:dyDescent="0.2">
      <c r="A3621" s="5">
        <v>6618</v>
      </c>
      <c r="B3621">
        <v>46330</v>
      </c>
      <c r="C3621" s="3"/>
      <c r="D3621" s="3" t="s">
        <v>6080</v>
      </c>
      <c r="E3621" s="3" t="s">
        <v>6023</v>
      </c>
      <c r="F3621" s="3" t="s">
        <v>6023</v>
      </c>
      <c r="G3621" s="3"/>
      <c r="H3621" s="3" t="s">
        <v>32</v>
      </c>
      <c r="I3621" s="3"/>
      <c r="J3621" s="3"/>
      <c r="K3621" s="3"/>
      <c r="L3621" s="3"/>
      <c r="M3621" t="b">
        <v>0</v>
      </c>
      <c r="N3621" s="3" t="s">
        <v>35</v>
      </c>
      <c r="O3621" s="3" t="s">
        <v>6023</v>
      </c>
      <c r="P3621" s="3" t="s">
        <v>6024</v>
      </c>
      <c r="Q3621" s="3" t="s">
        <v>116</v>
      </c>
      <c r="R3621" s="3" t="s">
        <v>116</v>
      </c>
      <c r="S3621" s="3" t="s">
        <v>6025</v>
      </c>
      <c r="T3621" s="2">
        <v>6173</v>
      </c>
      <c r="U3621" s="3" t="s">
        <v>83</v>
      </c>
      <c r="V3621" s="3" t="s">
        <v>6023</v>
      </c>
      <c r="W3621" s="3" t="s">
        <v>39</v>
      </c>
      <c r="X3621" s="3" t="s">
        <v>40</v>
      </c>
      <c r="Y3621" s="3"/>
      <c r="Z3621" s="3"/>
      <c r="AA3621" s="3" t="s">
        <v>316</v>
      </c>
    </row>
    <row r="3622" spans="1:27" x14ac:dyDescent="0.2">
      <c r="A3622" s="5">
        <v>6620</v>
      </c>
      <c r="B3622">
        <v>46333</v>
      </c>
      <c r="C3622" s="3"/>
      <c r="D3622" s="3" t="s">
        <v>6081</v>
      </c>
      <c r="E3622" s="3" t="s">
        <v>6023</v>
      </c>
      <c r="F3622" s="3" t="s">
        <v>6023</v>
      </c>
      <c r="G3622" s="3"/>
      <c r="H3622" s="3" t="s">
        <v>32</v>
      </c>
      <c r="I3622" s="3"/>
      <c r="J3622" s="3"/>
      <c r="K3622" s="3"/>
      <c r="L3622" s="3"/>
      <c r="M3622" t="b">
        <v>0</v>
      </c>
      <c r="N3622" s="3" t="s">
        <v>35</v>
      </c>
      <c r="O3622" s="3" t="s">
        <v>6023</v>
      </c>
      <c r="P3622" s="3" t="s">
        <v>6024</v>
      </c>
      <c r="Q3622" s="3" t="s">
        <v>116</v>
      </c>
      <c r="R3622" s="3" t="s">
        <v>116</v>
      </c>
      <c r="S3622" s="3" t="s">
        <v>6025</v>
      </c>
      <c r="T3622" s="2">
        <v>6173</v>
      </c>
      <c r="U3622" s="3" t="s">
        <v>83</v>
      </c>
      <c r="V3622" s="3" t="s">
        <v>6023</v>
      </c>
      <c r="W3622" s="3" t="s">
        <v>39</v>
      </c>
      <c r="X3622" s="3" t="s">
        <v>40</v>
      </c>
      <c r="Y3622" s="3"/>
      <c r="Z3622" s="3"/>
      <c r="AA3622" s="3" t="s">
        <v>316</v>
      </c>
    </row>
    <row r="3623" spans="1:27" x14ac:dyDescent="0.2">
      <c r="A3623" s="5">
        <v>6621</v>
      </c>
      <c r="B3623">
        <v>46335</v>
      </c>
      <c r="C3623" s="3"/>
      <c r="D3623" s="3" t="s">
        <v>6082</v>
      </c>
      <c r="E3623" s="3" t="s">
        <v>6023</v>
      </c>
      <c r="F3623" s="3" t="s">
        <v>6023</v>
      </c>
      <c r="G3623" s="3"/>
      <c r="H3623" s="3" t="s">
        <v>32</v>
      </c>
      <c r="I3623" s="3"/>
      <c r="J3623" s="3"/>
      <c r="K3623" s="3"/>
      <c r="L3623" s="3"/>
      <c r="M3623" t="b">
        <v>0</v>
      </c>
      <c r="N3623" s="3" t="s">
        <v>35</v>
      </c>
      <c r="O3623" s="3" t="s">
        <v>6023</v>
      </c>
      <c r="P3623" s="3" t="s">
        <v>6024</v>
      </c>
      <c r="Q3623" s="3" t="s">
        <v>116</v>
      </c>
      <c r="R3623" s="3" t="s">
        <v>116</v>
      </c>
      <c r="S3623" s="3" t="s">
        <v>6025</v>
      </c>
      <c r="T3623" s="2">
        <v>6173</v>
      </c>
      <c r="U3623" s="3" t="s">
        <v>83</v>
      </c>
      <c r="V3623" s="3" t="s">
        <v>6023</v>
      </c>
      <c r="W3623" s="3" t="s">
        <v>39</v>
      </c>
      <c r="X3623" s="3" t="s">
        <v>40</v>
      </c>
      <c r="Y3623" s="3"/>
      <c r="Z3623" s="3"/>
      <c r="AA3623" s="3" t="s">
        <v>316</v>
      </c>
    </row>
    <row r="3624" spans="1:27" x14ac:dyDescent="0.2">
      <c r="A3624" s="5">
        <v>6622</v>
      </c>
      <c r="B3624">
        <v>46338</v>
      </c>
      <c r="C3624" s="3"/>
      <c r="D3624" s="3" t="s">
        <v>6083</v>
      </c>
      <c r="E3624" s="3" t="s">
        <v>6023</v>
      </c>
      <c r="F3624" s="3" t="s">
        <v>6023</v>
      </c>
      <c r="G3624" s="3"/>
      <c r="H3624" s="3" t="s">
        <v>32</v>
      </c>
      <c r="I3624" s="3"/>
      <c r="J3624" s="3"/>
      <c r="K3624" s="3"/>
      <c r="L3624" s="3"/>
      <c r="M3624" t="b">
        <v>0</v>
      </c>
      <c r="N3624" s="3" t="s">
        <v>35</v>
      </c>
      <c r="O3624" s="3" t="s">
        <v>6023</v>
      </c>
      <c r="P3624" s="3" t="s">
        <v>6024</v>
      </c>
      <c r="Q3624" s="3" t="s">
        <v>116</v>
      </c>
      <c r="R3624" s="3" t="s">
        <v>116</v>
      </c>
      <c r="S3624" s="3" t="s">
        <v>6025</v>
      </c>
      <c r="T3624" s="2">
        <v>6173</v>
      </c>
      <c r="U3624" s="3" t="s">
        <v>83</v>
      </c>
      <c r="V3624" s="3" t="s">
        <v>6023</v>
      </c>
      <c r="W3624" s="3" t="s">
        <v>39</v>
      </c>
      <c r="X3624" s="3" t="s">
        <v>40</v>
      </c>
      <c r="Y3624" s="3"/>
      <c r="Z3624" s="3"/>
      <c r="AA3624" s="3" t="s">
        <v>316</v>
      </c>
    </row>
    <row r="3625" spans="1:27" x14ac:dyDescent="0.2">
      <c r="A3625" s="5">
        <v>6624</v>
      </c>
      <c r="B3625">
        <v>46285</v>
      </c>
      <c r="C3625" s="3"/>
      <c r="D3625" s="3" t="s">
        <v>6084</v>
      </c>
      <c r="E3625" s="3" t="s">
        <v>6023</v>
      </c>
      <c r="F3625" s="3" t="s">
        <v>6023</v>
      </c>
      <c r="G3625" s="3"/>
      <c r="H3625" s="3" t="s">
        <v>32</v>
      </c>
      <c r="I3625" s="3"/>
      <c r="J3625" s="3"/>
      <c r="K3625" s="3"/>
      <c r="L3625" s="3"/>
      <c r="M3625" t="b">
        <v>0</v>
      </c>
      <c r="N3625" s="3" t="s">
        <v>35</v>
      </c>
      <c r="O3625" s="3" t="s">
        <v>6023</v>
      </c>
      <c r="P3625" s="3" t="s">
        <v>6024</v>
      </c>
      <c r="Q3625" s="3" t="s">
        <v>116</v>
      </c>
      <c r="R3625" s="3" t="s">
        <v>116</v>
      </c>
      <c r="S3625" s="3" t="s">
        <v>6025</v>
      </c>
      <c r="T3625" s="2">
        <v>6177</v>
      </c>
      <c r="U3625" s="3" t="s">
        <v>83</v>
      </c>
      <c r="V3625" s="3" t="s">
        <v>6023</v>
      </c>
      <c r="W3625" s="3" t="s">
        <v>39</v>
      </c>
      <c r="X3625" s="3" t="s">
        <v>40</v>
      </c>
      <c r="Y3625" s="3"/>
      <c r="Z3625" s="3"/>
      <c r="AA3625" s="3" t="s">
        <v>316</v>
      </c>
    </row>
    <row r="3626" spans="1:27" x14ac:dyDescent="0.2">
      <c r="A3626" s="5">
        <v>6627</v>
      </c>
      <c r="B3626">
        <v>46296</v>
      </c>
      <c r="C3626" s="3"/>
      <c r="D3626" s="3" t="s">
        <v>6085</v>
      </c>
      <c r="E3626" s="3" t="s">
        <v>6023</v>
      </c>
      <c r="F3626" s="3" t="s">
        <v>6023</v>
      </c>
      <c r="G3626" s="3"/>
      <c r="H3626" s="3" t="s">
        <v>32</v>
      </c>
      <c r="I3626" s="3"/>
      <c r="J3626" s="3"/>
      <c r="K3626" s="3"/>
      <c r="L3626" s="3"/>
      <c r="M3626" t="b">
        <v>0</v>
      </c>
      <c r="N3626" s="3" t="s">
        <v>35</v>
      </c>
      <c r="O3626" s="3" t="s">
        <v>6023</v>
      </c>
      <c r="P3626" s="3" t="s">
        <v>6024</v>
      </c>
      <c r="Q3626" s="3" t="s">
        <v>116</v>
      </c>
      <c r="R3626" s="3" t="s">
        <v>116</v>
      </c>
      <c r="S3626" s="3" t="s">
        <v>6025</v>
      </c>
      <c r="T3626" s="2">
        <v>6177</v>
      </c>
      <c r="U3626" s="3" t="s">
        <v>83</v>
      </c>
      <c r="V3626" s="3" t="s">
        <v>6023</v>
      </c>
      <c r="W3626" s="3" t="s">
        <v>39</v>
      </c>
      <c r="X3626" s="3" t="s">
        <v>40</v>
      </c>
      <c r="Y3626" s="3"/>
      <c r="Z3626" s="3"/>
      <c r="AA3626" s="3" t="s">
        <v>316</v>
      </c>
    </row>
    <row r="3627" spans="1:27" x14ac:dyDescent="0.2">
      <c r="A3627" s="5">
        <v>6628</v>
      </c>
      <c r="B3627">
        <v>50041</v>
      </c>
      <c r="C3627" s="3"/>
      <c r="D3627" s="3" t="s">
        <v>6086</v>
      </c>
      <c r="E3627" s="3" t="s">
        <v>6023</v>
      </c>
      <c r="F3627" s="3" t="s">
        <v>6023</v>
      </c>
      <c r="G3627" s="3"/>
      <c r="H3627" s="3" t="s">
        <v>32</v>
      </c>
      <c r="I3627" s="3"/>
      <c r="J3627" s="3"/>
      <c r="K3627" s="3"/>
      <c r="L3627" s="3"/>
      <c r="M3627" t="b">
        <v>0</v>
      </c>
      <c r="N3627" s="3" t="s">
        <v>35</v>
      </c>
      <c r="O3627" s="3" t="s">
        <v>6023</v>
      </c>
      <c r="P3627" s="3" t="s">
        <v>6024</v>
      </c>
      <c r="Q3627" s="3" t="s">
        <v>116</v>
      </c>
      <c r="R3627" s="3" t="s">
        <v>116</v>
      </c>
      <c r="S3627" s="3" t="s">
        <v>6025</v>
      </c>
      <c r="T3627" s="2">
        <v>6177</v>
      </c>
      <c r="U3627" s="3" t="s">
        <v>83</v>
      </c>
      <c r="V3627" s="3" t="s">
        <v>6023</v>
      </c>
      <c r="W3627" s="3" t="s">
        <v>39</v>
      </c>
      <c r="X3627" s="3" t="s">
        <v>40</v>
      </c>
      <c r="Y3627" s="3"/>
      <c r="Z3627" s="3"/>
      <c r="AA3627" s="3" t="s">
        <v>316</v>
      </c>
    </row>
    <row r="3628" spans="1:27" x14ac:dyDescent="0.2">
      <c r="A3628" s="5">
        <v>6630</v>
      </c>
      <c r="B3628">
        <v>46306</v>
      </c>
      <c r="C3628" s="3"/>
      <c r="D3628" s="3" t="s">
        <v>6087</v>
      </c>
      <c r="E3628" s="3" t="s">
        <v>6023</v>
      </c>
      <c r="F3628" s="3" t="s">
        <v>6023</v>
      </c>
      <c r="G3628" s="3"/>
      <c r="H3628" s="3" t="s">
        <v>32</v>
      </c>
      <c r="I3628" s="3"/>
      <c r="J3628" s="3"/>
      <c r="K3628" s="3"/>
      <c r="L3628" s="3"/>
      <c r="M3628" t="b">
        <v>0</v>
      </c>
      <c r="N3628" s="3" t="s">
        <v>35</v>
      </c>
      <c r="O3628" s="3" t="s">
        <v>6023</v>
      </c>
      <c r="P3628" s="3" t="s">
        <v>6024</v>
      </c>
      <c r="Q3628" s="3" t="s">
        <v>116</v>
      </c>
      <c r="R3628" s="3" t="s">
        <v>116</v>
      </c>
      <c r="S3628" s="3" t="s">
        <v>6025</v>
      </c>
      <c r="T3628" s="2">
        <v>6177</v>
      </c>
      <c r="U3628" s="3" t="s">
        <v>83</v>
      </c>
      <c r="V3628" s="3" t="s">
        <v>6023</v>
      </c>
      <c r="W3628" s="3" t="s">
        <v>39</v>
      </c>
      <c r="X3628" s="3" t="s">
        <v>40</v>
      </c>
      <c r="Y3628" s="3"/>
      <c r="Z3628" s="3"/>
      <c r="AA3628" s="3" t="s">
        <v>316</v>
      </c>
    </row>
    <row r="3629" spans="1:27" x14ac:dyDescent="0.2">
      <c r="A3629" s="5">
        <v>6631</v>
      </c>
      <c r="B3629">
        <v>50030</v>
      </c>
      <c r="C3629" s="3"/>
      <c r="D3629" s="3" t="s">
        <v>6088</v>
      </c>
      <c r="E3629" s="3" t="s">
        <v>6023</v>
      </c>
      <c r="F3629" s="3" t="s">
        <v>6023</v>
      </c>
      <c r="G3629" s="3"/>
      <c r="H3629" s="3" t="s">
        <v>32</v>
      </c>
      <c r="I3629" s="3"/>
      <c r="J3629" s="3"/>
      <c r="K3629" s="3"/>
      <c r="L3629" s="3"/>
      <c r="M3629" t="b">
        <v>0</v>
      </c>
      <c r="N3629" s="3" t="s">
        <v>35</v>
      </c>
      <c r="O3629" s="3" t="s">
        <v>6023</v>
      </c>
      <c r="P3629" s="3" t="s">
        <v>6024</v>
      </c>
      <c r="Q3629" s="3" t="s">
        <v>116</v>
      </c>
      <c r="R3629" s="3" t="s">
        <v>116</v>
      </c>
      <c r="S3629" s="3" t="s">
        <v>6025</v>
      </c>
      <c r="T3629" s="2">
        <v>6177</v>
      </c>
      <c r="U3629" s="3" t="s">
        <v>83</v>
      </c>
      <c r="V3629" s="3" t="s">
        <v>6023</v>
      </c>
      <c r="W3629" s="3" t="s">
        <v>39</v>
      </c>
      <c r="X3629" s="3" t="s">
        <v>40</v>
      </c>
      <c r="Y3629" s="3"/>
      <c r="Z3629" s="3"/>
      <c r="AA3629" s="3" t="s">
        <v>316</v>
      </c>
    </row>
    <row r="3630" spans="1:27" x14ac:dyDescent="0.2">
      <c r="A3630" s="5">
        <v>6634</v>
      </c>
      <c r="B3630">
        <v>46318</v>
      </c>
      <c r="C3630" s="3"/>
      <c r="D3630" s="3" t="s">
        <v>6089</v>
      </c>
      <c r="E3630" s="3" t="s">
        <v>6023</v>
      </c>
      <c r="F3630" s="3" t="s">
        <v>6023</v>
      </c>
      <c r="G3630" s="3"/>
      <c r="H3630" s="3" t="s">
        <v>32</v>
      </c>
      <c r="I3630" s="3"/>
      <c r="J3630" s="3"/>
      <c r="K3630" s="3"/>
      <c r="L3630" s="3"/>
      <c r="M3630" t="b">
        <v>0</v>
      </c>
      <c r="N3630" s="3" t="s">
        <v>35</v>
      </c>
      <c r="O3630" s="3" t="s">
        <v>6023</v>
      </c>
      <c r="P3630" s="3" t="s">
        <v>6024</v>
      </c>
      <c r="Q3630" s="3" t="s">
        <v>116</v>
      </c>
      <c r="R3630" s="3" t="s">
        <v>116</v>
      </c>
      <c r="S3630" s="3" t="s">
        <v>6025</v>
      </c>
      <c r="T3630" s="2">
        <v>6177</v>
      </c>
      <c r="U3630" s="3" t="s">
        <v>83</v>
      </c>
      <c r="V3630" s="3" t="s">
        <v>6023</v>
      </c>
      <c r="W3630" s="3" t="s">
        <v>39</v>
      </c>
      <c r="X3630" s="3" t="s">
        <v>40</v>
      </c>
      <c r="Y3630" s="3"/>
      <c r="Z3630" s="3"/>
      <c r="AA3630" s="3" t="s">
        <v>316</v>
      </c>
    </row>
    <row r="3631" spans="1:27" x14ac:dyDescent="0.2">
      <c r="A3631" s="5">
        <v>6635</v>
      </c>
      <c r="B3631">
        <v>46337</v>
      </c>
      <c r="C3631" s="3"/>
      <c r="D3631" s="3" t="s">
        <v>6090</v>
      </c>
      <c r="E3631" s="3" t="s">
        <v>6023</v>
      </c>
      <c r="F3631" s="3" t="s">
        <v>6023</v>
      </c>
      <c r="G3631" s="3"/>
      <c r="H3631" s="3" t="s">
        <v>32</v>
      </c>
      <c r="I3631" s="3"/>
      <c r="J3631" s="3"/>
      <c r="K3631" s="3"/>
      <c r="L3631" s="3"/>
      <c r="M3631" t="b">
        <v>0</v>
      </c>
      <c r="N3631" s="3" t="s">
        <v>35</v>
      </c>
      <c r="O3631" s="3" t="s">
        <v>6023</v>
      </c>
      <c r="P3631" s="3" t="s">
        <v>6024</v>
      </c>
      <c r="Q3631" s="3" t="s">
        <v>116</v>
      </c>
      <c r="R3631" s="3" t="s">
        <v>116</v>
      </c>
      <c r="S3631" s="3" t="s">
        <v>6025</v>
      </c>
      <c r="T3631" s="2">
        <v>6177</v>
      </c>
      <c r="U3631" s="3" t="s">
        <v>83</v>
      </c>
      <c r="V3631" s="3" t="s">
        <v>6023</v>
      </c>
      <c r="W3631" s="3" t="s">
        <v>39</v>
      </c>
      <c r="X3631" s="3" t="s">
        <v>40</v>
      </c>
      <c r="Y3631" s="3"/>
      <c r="Z3631" s="3"/>
      <c r="AA3631" s="3" t="s">
        <v>316</v>
      </c>
    </row>
    <row r="3632" spans="1:27" x14ac:dyDescent="0.2">
      <c r="A3632" s="5">
        <v>6636</v>
      </c>
      <c r="B3632">
        <v>46340</v>
      </c>
      <c r="C3632" s="3"/>
      <c r="D3632" s="3" t="s">
        <v>6091</v>
      </c>
      <c r="E3632" s="3" t="s">
        <v>6023</v>
      </c>
      <c r="F3632" s="3" t="s">
        <v>6023</v>
      </c>
      <c r="G3632" s="3"/>
      <c r="H3632" s="3" t="s">
        <v>32</v>
      </c>
      <c r="I3632" s="3"/>
      <c r="J3632" s="3"/>
      <c r="K3632" s="3"/>
      <c r="L3632" s="3"/>
      <c r="M3632" t="b">
        <v>0</v>
      </c>
      <c r="N3632" s="3" t="s">
        <v>35</v>
      </c>
      <c r="O3632" s="3" t="s">
        <v>6023</v>
      </c>
      <c r="P3632" s="3" t="s">
        <v>6024</v>
      </c>
      <c r="Q3632" s="3" t="s">
        <v>116</v>
      </c>
      <c r="R3632" s="3" t="s">
        <v>116</v>
      </c>
      <c r="S3632" s="3" t="s">
        <v>6025</v>
      </c>
      <c r="T3632" s="2">
        <v>6177</v>
      </c>
      <c r="U3632" s="3" t="s">
        <v>83</v>
      </c>
      <c r="V3632" s="3" t="s">
        <v>6023</v>
      </c>
      <c r="W3632" s="3" t="s">
        <v>39</v>
      </c>
      <c r="X3632" s="3" t="s">
        <v>40</v>
      </c>
      <c r="Y3632" s="3"/>
      <c r="Z3632" s="3"/>
      <c r="AA3632" s="3" t="s">
        <v>316</v>
      </c>
    </row>
    <row r="3633" spans="1:27" x14ac:dyDescent="0.2">
      <c r="A3633" s="5">
        <v>6637</v>
      </c>
      <c r="B3633">
        <v>46345</v>
      </c>
      <c r="C3633" s="3"/>
      <c r="D3633" s="3" t="s">
        <v>6092</v>
      </c>
      <c r="E3633" s="3" t="s">
        <v>6023</v>
      </c>
      <c r="F3633" s="3" t="s">
        <v>6023</v>
      </c>
      <c r="G3633" s="3"/>
      <c r="H3633" s="3" t="s">
        <v>32</v>
      </c>
      <c r="I3633" s="3"/>
      <c r="J3633" s="3"/>
      <c r="K3633" s="3"/>
      <c r="L3633" s="3"/>
      <c r="M3633" t="b">
        <v>0</v>
      </c>
      <c r="N3633" s="3" t="s">
        <v>35</v>
      </c>
      <c r="O3633" s="3" t="s">
        <v>6023</v>
      </c>
      <c r="P3633" s="3" t="s">
        <v>6024</v>
      </c>
      <c r="Q3633" s="3" t="s">
        <v>116</v>
      </c>
      <c r="R3633" s="3" t="s">
        <v>116</v>
      </c>
      <c r="S3633" s="3" t="s">
        <v>6025</v>
      </c>
      <c r="T3633" s="2">
        <v>6177</v>
      </c>
      <c r="U3633" s="3" t="s">
        <v>83</v>
      </c>
      <c r="V3633" s="3" t="s">
        <v>6023</v>
      </c>
      <c r="W3633" s="3" t="s">
        <v>39</v>
      </c>
      <c r="X3633" s="3" t="s">
        <v>40</v>
      </c>
      <c r="Y3633" s="3"/>
      <c r="Z3633" s="3"/>
      <c r="AA3633" s="3" t="s">
        <v>316</v>
      </c>
    </row>
    <row r="3634" spans="1:27" x14ac:dyDescent="0.2">
      <c r="A3634" s="5">
        <v>6638</v>
      </c>
      <c r="B3634">
        <v>46349</v>
      </c>
      <c r="C3634" s="3"/>
      <c r="D3634" s="3" t="s">
        <v>6093</v>
      </c>
      <c r="E3634" s="3" t="s">
        <v>6023</v>
      </c>
      <c r="F3634" s="3" t="s">
        <v>6023</v>
      </c>
      <c r="G3634" s="3"/>
      <c r="H3634" s="3" t="s">
        <v>32</v>
      </c>
      <c r="I3634" s="3"/>
      <c r="J3634" s="3"/>
      <c r="K3634" s="3"/>
      <c r="L3634" s="3"/>
      <c r="M3634" t="b">
        <v>0</v>
      </c>
      <c r="N3634" s="3" t="s">
        <v>35</v>
      </c>
      <c r="O3634" s="3" t="s">
        <v>6023</v>
      </c>
      <c r="P3634" s="3" t="s">
        <v>6024</v>
      </c>
      <c r="Q3634" s="3" t="s">
        <v>116</v>
      </c>
      <c r="R3634" s="3" t="s">
        <v>116</v>
      </c>
      <c r="S3634" s="3" t="s">
        <v>6025</v>
      </c>
      <c r="T3634" s="2">
        <v>6177</v>
      </c>
      <c r="U3634" s="3" t="s">
        <v>83</v>
      </c>
      <c r="V3634" s="3" t="s">
        <v>6023</v>
      </c>
      <c r="W3634" s="3" t="s">
        <v>39</v>
      </c>
      <c r="X3634" s="3" t="s">
        <v>40</v>
      </c>
      <c r="Y3634" s="3"/>
      <c r="Z3634" s="3"/>
      <c r="AA3634" s="3" t="s">
        <v>316</v>
      </c>
    </row>
    <row r="3635" spans="1:27" x14ac:dyDescent="0.2">
      <c r="A3635" s="5">
        <v>6639</v>
      </c>
      <c r="B3635">
        <v>46352</v>
      </c>
      <c r="C3635" s="3"/>
      <c r="D3635" s="3" t="s">
        <v>6094</v>
      </c>
      <c r="E3635" s="3" t="s">
        <v>6023</v>
      </c>
      <c r="F3635" s="3" t="s">
        <v>6023</v>
      </c>
      <c r="G3635" s="3"/>
      <c r="H3635" s="3" t="s">
        <v>32</v>
      </c>
      <c r="I3635" s="3"/>
      <c r="J3635" s="3"/>
      <c r="K3635" s="3"/>
      <c r="L3635" s="3"/>
      <c r="M3635" t="b">
        <v>0</v>
      </c>
      <c r="N3635" s="3" t="s">
        <v>35</v>
      </c>
      <c r="O3635" s="3" t="s">
        <v>6023</v>
      </c>
      <c r="P3635" s="3" t="s">
        <v>6024</v>
      </c>
      <c r="Q3635" s="3" t="s">
        <v>116</v>
      </c>
      <c r="R3635" s="3" t="s">
        <v>116</v>
      </c>
      <c r="S3635" s="3" t="s">
        <v>6025</v>
      </c>
      <c r="T3635" s="2">
        <v>6177</v>
      </c>
      <c r="U3635" s="3" t="s">
        <v>83</v>
      </c>
      <c r="V3635" s="3" t="s">
        <v>6023</v>
      </c>
      <c r="W3635" s="3" t="s">
        <v>39</v>
      </c>
      <c r="X3635" s="3" t="s">
        <v>40</v>
      </c>
      <c r="Y3635" s="3"/>
      <c r="Z3635" s="3"/>
      <c r="AA3635" s="3" t="s">
        <v>316</v>
      </c>
    </row>
    <row r="3636" spans="1:27" x14ac:dyDescent="0.2">
      <c r="A3636" s="5">
        <v>6640</v>
      </c>
      <c r="B3636">
        <v>46363</v>
      </c>
      <c r="C3636" s="3"/>
      <c r="D3636" s="3" t="s">
        <v>6095</v>
      </c>
      <c r="E3636" s="3" t="s">
        <v>6023</v>
      </c>
      <c r="F3636" s="3" t="s">
        <v>6023</v>
      </c>
      <c r="G3636" s="3"/>
      <c r="H3636" s="3" t="s">
        <v>32</v>
      </c>
      <c r="I3636" s="3"/>
      <c r="J3636" s="3"/>
      <c r="K3636" s="3"/>
      <c r="L3636" s="3"/>
      <c r="M3636" t="b">
        <v>0</v>
      </c>
      <c r="N3636" s="3" t="s">
        <v>35</v>
      </c>
      <c r="O3636" s="3" t="s">
        <v>6023</v>
      </c>
      <c r="P3636" s="3" t="s">
        <v>6024</v>
      </c>
      <c r="Q3636" s="3" t="s">
        <v>116</v>
      </c>
      <c r="R3636" s="3" t="s">
        <v>116</v>
      </c>
      <c r="S3636" s="3" t="s">
        <v>6025</v>
      </c>
      <c r="T3636" s="2">
        <v>6177</v>
      </c>
      <c r="U3636" s="3" t="s">
        <v>83</v>
      </c>
      <c r="V3636" s="3" t="s">
        <v>6023</v>
      </c>
      <c r="W3636" s="3" t="s">
        <v>39</v>
      </c>
      <c r="X3636" s="3" t="s">
        <v>40</v>
      </c>
      <c r="Y3636" s="3"/>
      <c r="Z3636" s="3"/>
      <c r="AA3636" s="3" t="s">
        <v>316</v>
      </c>
    </row>
    <row r="3637" spans="1:27" x14ac:dyDescent="0.2">
      <c r="A3637" s="5">
        <v>6641</v>
      </c>
      <c r="B3637">
        <v>46357</v>
      </c>
      <c r="C3637" s="3"/>
      <c r="D3637" s="3" t="s">
        <v>6096</v>
      </c>
      <c r="E3637" s="3" t="s">
        <v>6023</v>
      </c>
      <c r="F3637" s="3" t="s">
        <v>6023</v>
      </c>
      <c r="G3637" s="3"/>
      <c r="H3637" s="3" t="s">
        <v>32</v>
      </c>
      <c r="I3637" s="3"/>
      <c r="J3637" s="3"/>
      <c r="K3637" s="3"/>
      <c r="L3637" s="3"/>
      <c r="M3637" t="b">
        <v>0</v>
      </c>
      <c r="N3637" s="3" t="s">
        <v>35</v>
      </c>
      <c r="O3637" s="3" t="s">
        <v>6023</v>
      </c>
      <c r="P3637" s="3" t="s">
        <v>6024</v>
      </c>
      <c r="Q3637" s="3" t="s">
        <v>116</v>
      </c>
      <c r="R3637" s="3" t="s">
        <v>116</v>
      </c>
      <c r="S3637" s="3" t="s">
        <v>6025</v>
      </c>
      <c r="T3637" s="2">
        <v>6177</v>
      </c>
      <c r="U3637" s="3" t="s">
        <v>83</v>
      </c>
      <c r="V3637" s="3" t="s">
        <v>6023</v>
      </c>
      <c r="W3637" s="3" t="s">
        <v>39</v>
      </c>
      <c r="X3637" s="3" t="s">
        <v>40</v>
      </c>
      <c r="Y3637" s="3"/>
      <c r="Z3637" s="3"/>
      <c r="AA3637" s="3" t="s">
        <v>316</v>
      </c>
    </row>
    <row r="3638" spans="1:27" x14ac:dyDescent="0.2">
      <c r="A3638" s="5">
        <v>6642</v>
      </c>
      <c r="B3638">
        <v>46293</v>
      </c>
      <c r="C3638" s="3"/>
      <c r="D3638" s="3" t="s">
        <v>6097</v>
      </c>
      <c r="E3638" s="3" t="s">
        <v>6023</v>
      </c>
      <c r="F3638" s="3" t="s">
        <v>6023</v>
      </c>
      <c r="G3638" s="3"/>
      <c r="H3638" s="3" t="s">
        <v>32</v>
      </c>
      <c r="I3638" s="3"/>
      <c r="J3638" s="3"/>
      <c r="K3638" s="3"/>
      <c r="L3638" s="3"/>
      <c r="M3638" t="b">
        <v>0</v>
      </c>
      <c r="N3638" s="3" t="s">
        <v>35</v>
      </c>
      <c r="O3638" s="3" t="s">
        <v>6023</v>
      </c>
      <c r="P3638" s="3" t="s">
        <v>6024</v>
      </c>
      <c r="Q3638" s="3" t="s">
        <v>116</v>
      </c>
      <c r="R3638" s="3" t="s">
        <v>116</v>
      </c>
      <c r="S3638" s="3" t="s">
        <v>6025</v>
      </c>
      <c r="T3638" s="2">
        <v>6173</v>
      </c>
      <c r="U3638" s="3" t="s">
        <v>83</v>
      </c>
      <c r="V3638" s="3" t="s">
        <v>6023</v>
      </c>
      <c r="W3638" s="3" t="s">
        <v>39</v>
      </c>
      <c r="X3638" s="3" t="s">
        <v>40</v>
      </c>
      <c r="Y3638" s="3"/>
      <c r="Z3638" s="3"/>
      <c r="AA3638" s="3" t="s">
        <v>316</v>
      </c>
    </row>
    <row r="3639" spans="1:27" x14ac:dyDescent="0.2">
      <c r="A3639" s="5">
        <v>6644</v>
      </c>
      <c r="B3639">
        <v>46305</v>
      </c>
      <c r="C3639" s="3"/>
      <c r="D3639" s="3" t="s">
        <v>6098</v>
      </c>
      <c r="E3639" s="3" t="s">
        <v>6023</v>
      </c>
      <c r="F3639" s="3" t="s">
        <v>6023</v>
      </c>
      <c r="G3639" s="3"/>
      <c r="H3639" s="3" t="s">
        <v>32</v>
      </c>
      <c r="I3639" s="3"/>
      <c r="J3639" s="3"/>
      <c r="K3639" s="3"/>
      <c r="L3639" s="3"/>
      <c r="M3639" t="b">
        <v>0</v>
      </c>
      <c r="N3639" s="3" t="s">
        <v>35</v>
      </c>
      <c r="O3639" s="3" t="s">
        <v>6023</v>
      </c>
      <c r="P3639" s="3" t="s">
        <v>6024</v>
      </c>
      <c r="Q3639" s="3" t="s">
        <v>116</v>
      </c>
      <c r="R3639" s="3" t="s">
        <v>116</v>
      </c>
      <c r="S3639" s="3" t="s">
        <v>6025</v>
      </c>
      <c r="T3639" s="2">
        <v>6173</v>
      </c>
      <c r="U3639" s="3" t="s">
        <v>83</v>
      </c>
      <c r="V3639" s="3" t="s">
        <v>6023</v>
      </c>
      <c r="W3639" s="3" t="s">
        <v>39</v>
      </c>
      <c r="X3639" s="3" t="s">
        <v>40</v>
      </c>
      <c r="Y3639" s="3"/>
      <c r="Z3639" s="3"/>
      <c r="AA3639" s="3" t="s">
        <v>316</v>
      </c>
    </row>
    <row r="3640" spans="1:27" x14ac:dyDescent="0.2">
      <c r="A3640" s="5">
        <v>6645</v>
      </c>
      <c r="B3640">
        <v>46315</v>
      </c>
      <c r="C3640" s="3"/>
      <c r="D3640" s="3" t="s">
        <v>6099</v>
      </c>
      <c r="E3640" s="3" t="s">
        <v>6023</v>
      </c>
      <c r="F3640" s="3" t="s">
        <v>6023</v>
      </c>
      <c r="G3640" s="3"/>
      <c r="H3640" s="3" t="s">
        <v>32</v>
      </c>
      <c r="I3640" s="3"/>
      <c r="J3640" s="3"/>
      <c r="K3640" s="3"/>
      <c r="L3640" s="3"/>
      <c r="M3640" t="b">
        <v>0</v>
      </c>
      <c r="N3640" s="3" t="s">
        <v>35</v>
      </c>
      <c r="O3640" s="3" t="s">
        <v>6023</v>
      </c>
      <c r="P3640" s="3" t="s">
        <v>6024</v>
      </c>
      <c r="Q3640" s="3" t="s">
        <v>116</v>
      </c>
      <c r="R3640" s="3" t="s">
        <v>116</v>
      </c>
      <c r="S3640" s="3" t="s">
        <v>6025</v>
      </c>
      <c r="T3640" s="2">
        <v>6173</v>
      </c>
      <c r="U3640" s="3" t="s">
        <v>83</v>
      </c>
      <c r="V3640" s="3" t="s">
        <v>6023</v>
      </c>
      <c r="W3640" s="3" t="s">
        <v>39</v>
      </c>
      <c r="X3640" s="3" t="s">
        <v>40</v>
      </c>
      <c r="Y3640" s="3"/>
      <c r="Z3640" s="3"/>
      <c r="AA3640" s="3" t="s">
        <v>316</v>
      </c>
    </row>
    <row r="3641" spans="1:27" x14ac:dyDescent="0.2">
      <c r="A3641" s="5">
        <v>6647</v>
      </c>
      <c r="B3641">
        <v>46332</v>
      </c>
      <c r="C3641" s="3"/>
      <c r="D3641" s="3" t="s">
        <v>6100</v>
      </c>
      <c r="E3641" s="3" t="s">
        <v>6023</v>
      </c>
      <c r="F3641" s="3" t="s">
        <v>6023</v>
      </c>
      <c r="G3641" s="3"/>
      <c r="H3641" s="3" t="s">
        <v>32</v>
      </c>
      <c r="I3641" s="3"/>
      <c r="J3641" s="3"/>
      <c r="K3641" s="3"/>
      <c r="L3641" s="3"/>
      <c r="M3641" t="b">
        <v>0</v>
      </c>
      <c r="N3641" s="3" t="s">
        <v>35</v>
      </c>
      <c r="O3641" s="3" t="s">
        <v>6023</v>
      </c>
      <c r="P3641" s="3" t="s">
        <v>6024</v>
      </c>
      <c r="Q3641" s="3" t="s">
        <v>116</v>
      </c>
      <c r="R3641" s="3" t="s">
        <v>116</v>
      </c>
      <c r="S3641" s="3" t="s">
        <v>6025</v>
      </c>
      <c r="T3641" s="2">
        <v>6173</v>
      </c>
      <c r="U3641" s="3" t="s">
        <v>83</v>
      </c>
      <c r="V3641" s="3" t="s">
        <v>6023</v>
      </c>
      <c r="W3641" s="3" t="s">
        <v>39</v>
      </c>
      <c r="X3641" s="3" t="s">
        <v>40</v>
      </c>
      <c r="Y3641" s="3"/>
      <c r="Z3641" s="3"/>
      <c r="AA3641" s="3" t="s">
        <v>316</v>
      </c>
    </row>
    <row r="3642" spans="1:27" x14ac:dyDescent="0.2">
      <c r="A3642" s="5">
        <v>6648</v>
      </c>
      <c r="B3642">
        <v>46344</v>
      </c>
      <c r="C3642" s="3"/>
      <c r="D3642" s="3" t="s">
        <v>6101</v>
      </c>
      <c r="E3642" s="3" t="s">
        <v>6023</v>
      </c>
      <c r="F3642" s="3" t="s">
        <v>6023</v>
      </c>
      <c r="G3642" s="3"/>
      <c r="H3642" s="3" t="s">
        <v>32</v>
      </c>
      <c r="I3642" s="3"/>
      <c r="J3642" s="3"/>
      <c r="K3642" s="3"/>
      <c r="L3642" s="3"/>
      <c r="M3642" t="b">
        <v>0</v>
      </c>
      <c r="N3642" s="3" t="s">
        <v>35</v>
      </c>
      <c r="O3642" s="3" t="s">
        <v>6023</v>
      </c>
      <c r="P3642" s="3" t="s">
        <v>6024</v>
      </c>
      <c r="Q3642" s="3" t="s">
        <v>116</v>
      </c>
      <c r="R3642" s="3" t="s">
        <v>116</v>
      </c>
      <c r="S3642" s="3" t="s">
        <v>6025</v>
      </c>
      <c r="T3642" s="2">
        <v>6173</v>
      </c>
      <c r="U3642" s="3" t="s">
        <v>83</v>
      </c>
      <c r="V3642" s="3" t="s">
        <v>6023</v>
      </c>
      <c r="W3642" s="3" t="s">
        <v>39</v>
      </c>
      <c r="X3642" s="3" t="s">
        <v>40</v>
      </c>
      <c r="Y3642" s="3"/>
      <c r="Z3642" s="3"/>
      <c r="AA3642" s="3" t="s">
        <v>316</v>
      </c>
    </row>
    <row r="3643" spans="1:27" x14ac:dyDescent="0.2">
      <c r="A3643" s="5">
        <v>6649</v>
      </c>
      <c r="B3643">
        <v>46350</v>
      </c>
      <c r="C3643" s="3"/>
      <c r="D3643" s="3" t="s">
        <v>6102</v>
      </c>
      <c r="E3643" s="3" t="s">
        <v>6023</v>
      </c>
      <c r="F3643" s="3" t="s">
        <v>6023</v>
      </c>
      <c r="G3643" s="3"/>
      <c r="H3643" s="3" t="s">
        <v>32</v>
      </c>
      <c r="I3643" s="3"/>
      <c r="J3643" s="3"/>
      <c r="K3643" s="3"/>
      <c r="L3643" s="3"/>
      <c r="M3643" t="b">
        <v>0</v>
      </c>
      <c r="N3643" s="3" t="s">
        <v>35</v>
      </c>
      <c r="O3643" s="3" t="s">
        <v>6023</v>
      </c>
      <c r="P3643" s="3" t="s">
        <v>6024</v>
      </c>
      <c r="Q3643" s="3" t="s">
        <v>116</v>
      </c>
      <c r="R3643" s="3" t="s">
        <v>116</v>
      </c>
      <c r="S3643" s="3" t="s">
        <v>6025</v>
      </c>
      <c r="T3643" s="2">
        <v>6173</v>
      </c>
      <c r="U3643" s="3" t="s">
        <v>83</v>
      </c>
      <c r="V3643" s="3" t="s">
        <v>6023</v>
      </c>
      <c r="W3643" s="3" t="s">
        <v>39</v>
      </c>
      <c r="X3643" s="3" t="s">
        <v>40</v>
      </c>
      <c r="Y3643" s="3"/>
      <c r="Z3643" s="3"/>
      <c r="AA3643" s="3" t="s">
        <v>316</v>
      </c>
    </row>
    <row r="3644" spans="1:27" x14ac:dyDescent="0.2">
      <c r="A3644" s="5">
        <v>6651</v>
      </c>
      <c r="B3644">
        <v>46354</v>
      </c>
      <c r="C3644" s="3"/>
      <c r="D3644" s="3" t="s">
        <v>6103</v>
      </c>
      <c r="E3644" s="3" t="s">
        <v>6023</v>
      </c>
      <c r="F3644" s="3" t="s">
        <v>6023</v>
      </c>
      <c r="G3644" s="3"/>
      <c r="H3644" s="3" t="s">
        <v>32</v>
      </c>
      <c r="I3644" s="3"/>
      <c r="J3644" s="3"/>
      <c r="K3644" s="3"/>
      <c r="L3644" s="3"/>
      <c r="M3644" t="b">
        <v>0</v>
      </c>
      <c r="N3644" s="3" t="s">
        <v>35</v>
      </c>
      <c r="O3644" s="3" t="s">
        <v>6023</v>
      </c>
      <c r="P3644" s="3" t="s">
        <v>6024</v>
      </c>
      <c r="Q3644" s="3" t="s">
        <v>116</v>
      </c>
      <c r="R3644" s="3" t="s">
        <v>116</v>
      </c>
      <c r="S3644" s="3" t="s">
        <v>6025</v>
      </c>
      <c r="T3644" s="2">
        <v>6173</v>
      </c>
      <c r="U3644" s="3" t="s">
        <v>83</v>
      </c>
      <c r="V3644" s="3" t="s">
        <v>6023</v>
      </c>
      <c r="W3644" s="3" t="s">
        <v>39</v>
      </c>
      <c r="X3644" s="3" t="s">
        <v>40</v>
      </c>
      <c r="Y3644" s="3"/>
      <c r="Z3644" s="3"/>
      <c r="AA3644" s="3" t="s">
        <v>316</v>
      </c>
    </row>
    <row r="3645" spans="1:27" x14ac:dyDescent="0.2">
      <c r="A3645" s="5">
        <v>6652</v>
      </c>
      <c r="B3645">
        <v>46361</v>
      </c>
      <c r="C3645" s="3"/>
      <c r="D3645" s="3" t="s">
        <v>6104</v>
      </c>
      <c r="E3645" s="3" t="s">
        <v>6023</v>
      </c>
      <c r="F3645" s="3" t="s">
        <v>6023</v>
      </c>
      <c r="G3645" s="3"/>
      <c r="H3645" s="3" t="s">
        <v>32</v>
      </c>
      <c r="I3645" s="3"/>
      <c r="J3645" s="3"/>
      <c r="K3645" s="3"/>
      <c r="L3645" s="3"/>
      <c r="M3645" t="b">
        <v>0</v>
      </c>
      <c r="N3645" s="3" t="s">
        <v>35</v>
      </c>
      <c r="O3645" s="3" t="s">
        <v>6023</v>
      </c>
      <c r="P3645" s="3" t="s">
        <v>6024</v>
      </c>
      <c r="Q3645" s="3" t="s">
        <v>116</v>
      </c>
      <c r="R3645" s="3" t="s">
        <v>116</v>
      </c>
      <c r="S3645" s="3" t="s">
        <v>6025</v>
      </c>
      <c r="T3645" s="2">
        <v>6173</v>
      </c>
      <c r="U3645" s="3" t="s">
        <v>83</v>
      </c>
      <c r="V3645" s="3" t="s">
        <v>6023</v>
      </c>
      <c r="W3645" s="3" t="s">
        <v>39</v>
      </c>
      <c r="X3645" s="3" t="s">
        <v>40</v>
      </c>
      <c r="Y3645" s="3"/>
      <c r="Z3645" s="3"/>
      <c r="AA3645" s="3" t="s">
        <v>316</v>
      </c>
    </row>
    <row r="3646" spans="1:27" x14ac:dyDescent="0.2">
      <c r="A3646" s="5">
        <v>6654</v>
      </c>
      <c r="B3646">
        <v>46366</v>
      </c>
      <c r="C3646" s="3"/>
      <c r="D3646" s="3" t="s">
        <v>6105</v>
      </c>
      <c r="E3646" s="3" t="s">
        <v>6023</v>
      </c>
      <c r="F3646" s="3" t="s">
        <v>6023</v>
      </c>
      <c r="G3646" s="3"/>
      <c r="H3646" s="3" t="s">
        <v>32</v>
      </c>
      <c r="I3646" s="3"/>
      <c r="J3646" s="3"/>
      <c r="K3646" s="3"/>
      <c r="L3646" s="3"/>
      <c r="M3646" t="b">
        <v>0</v>
      </c>
      <c r="N3646" s="3" t="s">
        <v>35</v>
      </c>
      <c r="O3646" s="3" t="s">
        <v>6023</v>
      </c>
      <c r="P3646" s="3" t="s">
        <v>6024</v>
      </c>
      <c r="Q3646" s="3" t="s">
        <v>116</v>
      </c>
      <c r="R3646" s="3" t="s">
        <v>116</v>
      </c>
      <c r="S3646" s="3" t="s">
        <v>6025</v>
      </c>
      <c r="T3646" s="2">
        <v>6173</v>
      </c>
      <c r="U3646" s="3" t="s">
        <v>83</v>
      </c>
      <c r="V3646" s="3" t="s">
        <v>6023</v>
      </c>
      <c r="W3646" s="3" t="s">
        <v>39</v>
      </c>
      <c r="X3646" s="3" t="s">
        <v>40</v>
      </c>
      <c r="Y3646" s="3"/>
      <c r="Z3646" s="3"/>
      <c r="AA3646" s="3" t="s">
        <v>316</v>
      </c>
    </row>
    <row r="3647" spans="1:27" x14ac:dyDescent="0.2">
      <c r="A3647" s="5">
        <v>6655</v>
      </c>
      <c r="B3647">
        <v>46369</v>
      </c>
      <c r="C3647" s="3"/>
      <c r="D3647" s="3" t="s">
        <v>6105</v>
      </c>
      <c r="E3647" s="3" t="s">
        <v>6023</v>
      </c>
      <c r="F3647" s="3" t="s">
        <v>6023</v>
      </c>
      <c r="G3647" s="3"/>
      <c r="H3647" s="3" t="s">
        <v>32</v>
      </c>
      <c r="I3647" s="3"/>
      <c r="J3647" s="3"/>
      <c r="K3647" s="3"/>
      <c r="L3647" s="3"/>
      <c r="M3647" t="b">
        <v>0</v>
      </c>
      <c r="N3647" s="3" t="s">
        <v>35</v>
      </c>
      <c r="O3647" s="3" t="s">
        <v>6023</v>
      </c>
      <c r="P3647" s="3" t="s">
        <v>6024</v>
      </c>
      <c r="Q3647" s="3" t="s">
        <v>116</v>
      </c>
      <c r="R3647" s="3" t="s">
        <v>116</v>
      </c>
      <c r="S3647" s="3" t="s">
        <v>6025</v>
      </c>
      <c r="T3647" s="2">
        <v>6173</v>
      </c>
      <c r="U3647" s="3" t="s">
        <v>83</v>
      </c>
      <c r="V3647" s="3" t="s">
        <v>6023</v>
      </c>
      <c r="W3647" s="3" t="s">
        <v>39</v>
      </c>
      <c r="X3647" s="3" t="s">
        <v>40</v>
      </c>
      <c r="Y3647" s="3"/>
      <c r="Z3647" s="3"/>
      <c r="AA3647" s="3" t="s">
        <v>316</v>
      </c>
    </row>
    <row r="3648" spans="1:27" x14ac:dyDescent="0.2">
      <c r="A3648" s="5">
        <v>6657</v>
      </c>
      <c r="B3648">
        <v>46370</v>
      </c>
      <c r="C3648" s="3"/>
      <c r="D3648" s="3" t="s">
        <v>6106</v>
      </c>
      <c r="E3648" s="3" t="s">
        <v>6023</v>
      </c>
      <c r="F3648" s="3" t="s">
        <v>6023</v>
      </c>
      <c r="G3648" s="3"/>
      <c r="H3648" s="3" t="s">
        <v>32</v>
      </c>
      <c r="I3648" s="3"/>
      <c r="J3648" s="3"/>
      <c r="K3648" s="3"/>
      <c r="L3648" s="3"/>
      <c r="M3648" t="b">
        <v>0</v>
      </c>
      <c r="N3648" s="3" t="s">
        <v>35</v>
      </c>
      <c r="O3648" s="3" t="s">
        <v>6023</v>
      </c>
      <c r="P3648" s="3" t="s">
        <v>6024</v>
      </c>
      <c r="Q3648" s="3" t="s">
        <v>116</v>
      </c>
      <c r="R3648" s="3" t="s">
        <v>116</v>
      </c>
      <c r="S3648" s="3" t="s">
        <v>6025</v>
      </c>
      <c r="T3648" s="2">
        <v>6173</v>
      </c>
      <c r="U3648" s="3" t="s">
        <v>83</v>
      </c>
      <c r="V3648" s="3" t="s">
        <v>6023</v>
      </c>
      <c r="W3648" s="3" t="s">
        <v>39</v>
      </c>
      <c r="X3648" s="3" t="s">
        <v>40</v>
      </c>
      <c r="Y3648" s="3"/>
      <c r="Z3648" s="3"/>
      <c r="AA3648" s="3" t="s">
        <v>316</v>
      </c>
    </row>
    <row r="3649" spans="1:27" x14ac:dyDescent="0.2">
      <c r="A3649" s="5">
        <v>6659</v>
      </c>
      <c r="B3649">
        <v>46372</v>
      </c>
      <c r="C3649" s="3"/>
      <c r="D3649" s="3" t="s">
        <v>6067</v>
      </c>
      <c r="E3649" s="3" t="s">
        <v>6023</v>
      </c>
      <c r="F3649" s="3" t="s">
        <v>6023</v>
      </c>
      <c r="G3649" s="3"/>
      <c r="H3649" s="3" t="s">
        <v>32</v>
      </c>
      <c r="I3649" s="3"/>
      <c r="J3649" s="3"/>
      <c r="K3649" s="3"/>
      <c r="L3649" s="3"/>
      <c r="M3649" t="b">
        <v>0</v>
      </c>
      <c r="N3649" s="3" t="s">
        <v>35</v>
      </c>
      <c r="O3649" s="3" t="s">
        <v>6023</v>
      </c>
      <c r="P3649" s="3" t="s">
        <v>6024</v>
      </c>
      <c r="Q3649" s="3" t="s">
        <v>116</v>
      </c>
      <c r="R3649" s="3" t="s">
        <v>116</v>
      </c>
      <c r="S3649" s="3" t="s">
        <v>6025</v>
      </c>
      <c r="T3649" s="2">
        <v>6173</v>
      </c>
      <c r="U3649" s="3" t="s">
        <v>83</v>
      </c>
      <c r="V3649" s="3" t="s">
        <v>6023</v>
      </c>
      <c r="W3649" s="3" t="s">
        <v>39</v>
      </c>
      <c r="X3649" s="3" t="s">
        <v>40</v>
      </c>
      <c r="Y3649" s="3"/>
      <c r="Z3649" s="3"/>
      <c r="AA3649" s="3" t="s">
        <v>316</v>
      </c>
    </row>
    <row r="3650" spans="1:27" x14ac:dyDescent="0.2">
      <c r="A3650" s="5">
        <v>6660</v>
      </c>
      <c r="B3650">
        <v>46375</v>
      </c>
      <c r="C3650" s="3"/>
      <c r="D3650" s="3" t="s">
        <v>6069</v>
      </c>
      <c r="E3650" s="3" t="s">
        <v>6023</v>
      </c>
      <c r="F3650" s="3" t="s">
        <v>6023</v>
      </c>
      <c r="G3650" s="3"/>
      <c r="H3650" s="3" t="s">
        <v>32</v>
      </c>
      <c r="I3650" s="3"/>
      <c r="J3650" s="3"/>
      <c r="K3650" s="3"/>
      <c r="L3650" s="3"/>
      <c r="M3650" t="b">
        <v>0</v>
      </c>
      <c r="N3650" s="3" t="s">
        <v>35</v>
      </c>
      <c r="O3650" s="3" t="s">
        <v>6023</v>
      </c>
      <c r="P3650" s="3" t="s">
        <v>6024</v>
      </c>
      <c r="Q3650" s="3" t="s">
        <v>116</v>
      </c>
      <c r="R3650" s="3" t="s">
        <v>116</v>
      </c>
      <c r="S3650" s="3" t="s">
        <v>6025</v>
      </c>
      <c r="T3650" s="2">
        <v>6173</v>
      </c>
      <c r="U3650" s="3" t="s">
        <v>83</v>
      </c>
      <c r="V3650" s="3" t="s">
        <v>6023</v>
      </c>
      <c r="W3650" s="3" t="s">
        <v>39</v>
      </c>
      <c r="X3650" s="3" t="s">
        <v>40</v>
      </c>
      <c r="Y3650" s="3"/>
      <c r="Z3650" s="3"/>
      <c r="AA3650" s="3" t="s">
        <v>316</v>
      </c>
    </row>
    <row r="3651" spans="1:27" x14ac:dyDescent="0.2">
      <c r="A3651" s="5">
        <v>6661</v>
      </c>
      <c r="B3651">
        <v>46362</v>
      </c>
      <c r="C3651" s="3"/>
      <c r="D3651" s="3" t="s">
        <v>6107</v>
      </c>
      <c r="E3651" s="3" t="s">
        <v>6023</v>
      </c>
      <c r="F3651" s="3" t="s">
        <v>6023</v>
      </c>
      <c r="G3651" s="3"/>
      <c r="H3651" s="3" t="s">
        <v>32</v>
      </c>
      <c r="I3651" s="3"/>
      <c r="J3651" s="3"/>
      <c r="K3651" s="3"/>
      <c r="L3651" s="3"/>
      <c r="M3651" t="b">
        <v>0</v>
      </c>
      <c r="N3651" s="3" t="s">
        <v>35</v>
      </c>
      <c r="O3651" s="3" t="s">
        <v>6023</v>
      </c>
      <c r="P3651" s="3" t="s">
        <v>6024</v>
      </c>
      <c r="Q3651" s="3" t="s">
        <v>116</v>
      </c>
      <c r="R3651" s="3" t="s">
        <v>116</v>
      </c>
      <c r="S3651" s="3" t="s">
        <v>6025</v>
      </c>
      <c r="T3651" s="2">
        <v>6173</v>
      </c>
      <c r="U3651" s="3" t="s">
        <v>83</v>
      </c>
      <c r="V3651" s="3" t="s">
        <v>6023</v>
      </c>
      <c r="W3651" s="3" t="s">
        <v>39</v>
      </c>
      <c r="X3651" s="3" t="s">
        <v>40</v>
      </c>
      <c r="Y3651" s="3"/>
      <c r="Z3651" s="3"/>
      <c r="AA3651" s="3" t="s">
        <v>316</v>
      </c>
    </row>
    <row r="3652" spans="1:27" x14ac:dyDescent="0.2">
      <c r="A3652" s="5">
        <v>6662</v>
      </c>
      <c r="B3652">
        <v>46327</v>
      </c>
      <c r="C3652" s="3"/>
      <c r="D3652" s="3" t="s">
        <v>6108</v>
      </c>
      <c r="E3652" s="3" t="s">
        <v>6023</v>
      </c>
      <c r="F3652" s="3" t="s">
        <v>6023</v>
      </c>
      <c r="G3652" s="3"/>
      <c r="H3652" s="3" t="s">
        <v>32</v>
      </c>
      <c r="I3652" s="3"/>
      <c r="J3652" s="3"/>
      <c r="K3652" s="3"/>
      <c r="L3652" s="3"/>
      <c r="M3652" t="b">
        <v>0</v>
      </c>
      <c r="N3652" s="3" t="s">
        <v>35</v>
      </c>
      <c r="O3652" s="3" t="s">
        <v>6023</v>
      </c>
      <c r="P3652" s="3" t="s">
        <v>6024</v>
      </c>
      <c r="Q3652" s="3" t="s">
        <v>116</v>
      </c>
      <c r="R3652" s="3" t="s">
        <v>116</v>
      </c>
      <c r="S3652" s="3" t="s">
        <v>6025</v>
      </c>
      <c r="T3652" s="2">
        <v>6173</v>
      </c>
      <c r="U3652" s="3" t="s">
        <v>83</v>
      </c>
      <c r="V3652" s="3" t="s">
        <v>6023</v>
      </c>
      <c r="W3652" s="3" t="s">
        <v>39</v>
      </c>
      <c r="X3652" s="3" t="s">
        <v>40</v>
      </c>
      <c r="Y3652" s="3"/>
      <c r="Z3652" s="3"/>
      <c r="AA3652" s="3" t="s">
        <v>316</v>
      </c>
    </row>
    <row r="3653" spans="1:27" x14ac:dyDescent="0.2">
      <c r="A3653" s="5">
        <v>6664</v>
      </c>
      <c r="B3653">
        <v>46343</v>
      </c>
      <c r="C3653" s="3"/>
      <c r="D3653" s="3" t="s">
        <v>6109</v>
      </c>
      <c r="E3653" s="3" t="s">
        <v>6023</v>
      </c>
      <c r="F3653" s="3" t="s">
        <v>6023</v>
      </c>
      <c r="G3653" s="3"/>
      <c r="H3653" s="3" t="s">
        <v>32</v>
      </c>
      <c r="I3653" s="3"/>
      <c r="J3653" s="3"/>
      <c r="K3653" s="3"/>
      <c r="L3653" s="3"/>
      <c r="M3653" t="b">
        <v>0</v>
      </c>
      <c r="N3653" s="3" t="s">
        <v>35</v>
      </c>
      <c r="O3653" s="3" t="s">
        <v>6023</v>
      </c>
      <c r="P3653" s="3" t="s">
        <v>6024</v>
      </c>
      <c r="Q3653" s="3" t="s">
        <v>116</v>
      </c>
      <c r="R3653" s="3" t="s">
        <v>116</v>
      </c>
      <c r="S3653" s="3" t="s">
        <v>6025</v>
      </c>
      <c r="T3653" s="2">
        <v>6173</v>
      </c>
      <c r="U3653" s="3" t="s">
        <v>83</v>
      </c>
      <c r="V3653" s="3" t="s">
        <v>6023</v>
      </c>
      <c r="W3653" s="3" t="s">
        <v>39</v>
      </c>
      <c r="X3653" s="3" t="s">
        <v>40</v>
      </c>
      <c r="Y3653" s="3"/>
      <c r="Z3653" s="3"/>
      <c r="AA3653" s="3" t="s">
        <v>316</v>
      </c>
    </row>
    <row r="3654" spans="1:27" x14ac:dyDescent="0.2">
      <c r="A3654" s="5">
        <v>6665</v>
      </c>
      <c r="B3654">
        <v>46347</v>
      </c>
      <c r="C3654" s="3"/>
      <c r="D3654" s="3" t="s">
        <v>6110</v>
      </c>
      <c r="E3654" s="3" t="s">
        <v>6023</v>
      </c>
      <c r="F3654" s="3" t="s">
        <v>6023</v>
      </c>
      <c r="G3654" s="3"/>
      <c r="H3654" s="3" t="s">
        <v>32</v>
      </c>
      <c r="I3654" s="3"/>
      <c r="J3654" s="3"/>
      <c r="K3654" s="3"/>
      <c r="L3654" s="3"/>
      <c r="M3654" t="b">
        <v>0</v>
      </c>
      <c r="N3654" s="3" t="s">
        <v>35</v>
      </c>
      <c r="O3654" s="3" t="s">
        <v>6023</v>
      </c>
      <c r="P3654" s="3" t="s">
        <v>6024</v>
      </c>
      <c r="Q3654" s="3" t="s">
        <v>116</v>
      </c>
      <c r="R3654" s="3" t="s">
        <v>116</v>
      </c>
      <c r="S3654" s="3" t="s">
        <v>6025</v>
      </c>
      <c r="T3654" s="2">
        <v>6173</v>
      </c>
      <c r="U3654" s="3" t="s">
        <v>83</v>
      </c>
      <c r="V3654" s="3" t="s">
        <v>6023</v>
      </c>
      <c r="W3654" s="3" t="s">
        <v>39</v>
      </c>
      <c r="X3654" s="3" t="s">
        <v>40</v>
      </c>
      <c r="Y3654" s="3"/>
      <c r="Z3654" s="3"/>
      <c r="AA3654" s="3" t="s">
        <v>316</v>
      </c>
    </row>
    <row r="3655" spans="1:27" x14ac:dyDescent="0.2">
      <c r="A3655" s="5">
        <v>6666</v>
      </c>
      <c r="B3655">
        <v>46356</v>
      </c>
      <c r="C3655" s="3"/>
      <c r="D3655" s="3" t="s">
        <v>6111</v>
      </c>
      <c r="E3655" s="3" t="s">
        <v>6023</v>
      </c>
      <c r="F3655" s="3" t="s">
        <v>6023</v>
      </c>
      <c r="G3655" s="3"/>
      <c r="H3655" s="3" t="s">
        <v>32</v>
      </c>
      <c r="I3655" s="3"/>
      <c r="J3655" s="3"/>
      <c r="K3655" s="3"/>
      <c r="L3655" s="3"/>
      <c r="M3655" t="b">
        <v>0</v>
      </c>
      <c r="N3655" s="3" t="s">
        <v>35</v>
      </c>
      <c r="O3655" s="3" t="s">
        <v>6023</v>
      </c>
      <c r="P3655" s="3" t="s">
        <v>6024</v>
      </c>
      <c r="Q3655" s="3" t="s">
        <v>116</v>
      </c>
      <c r="R3655" s="3" t="s">
        <v>116</v>
      </c>
      <c r="S3655" s="3" t="s">
        <v>6025</v>
      </c>
      <c r="T3655" s="2">
        <v>6173</v>
      </c>
      <c r="U3655" s="3" t="s">
        <v>83</v>
      </c>
      <c r="V3655" s="3" t="s">
        <v>6023</v>
      </c>
      <c r="W3655" s="3" t="s">
        <v>39</v>
      </c>
      <c r="X3655" s="3" t="s">
        <v>40</v>
      </c>
      <c r="Y3655" s="3"/>
      <c r="Z3655" s="3"/>
      <c r="AA3655" s="3" t="s">
        <v>316</v>
      </c>
    </row>
    <row r="3656" spans="1:27" x14ac:dyDescent="0.2">
      <c r="A3656" s="5">
        <v>6667</v>
      </c>
      <c r="B3656">
        <v>46367</v>
      </c>
      <c r="C3656" s="3"/>
      <c r="D3656" s="3" t="s">
        <v>6112</v>
      </c>
      <c r="E3656" s="3" t="s">
        <v>6023</v>
      </c>
      <c r="F3656" s="3" t="s">
        <v>6023</v>
      </c>
      <c r="G3656" s="3"/>
      <c r="H3656" s="3" t="s">
        <v>32</v>
      </c>
      <c r="I3656" s="3"/>
      <c r="J3656" s="3"/>
      <c r="K3656" s="3"/>
      <c r="L3656" s="3"/>
      <c r="M3656" t="b">
        <v>0</v>
      </c>
      <c r="N3656" s="3" t="s">
        <v>35</v>
      </c>
      <c r="O3656" s="3" t="s">
        <v>6023</v>
      </c>
      <c r="P3656" s="3" t="s">
        <v>6024</v>
      </c>
      <c r="Q3656" s="3" t="s">
        <v>116</v>
      </c>
      <c r="R3656" s="3" t="s">
        <v>116</v>
      </c>
      <c r="S3656" s="3" t="s">
        <v>6025</v>
      </c>
      <c r="T3656" s="2">
        <v>6177</v>
      </c>
      <c r="U3656" s="3" t="s">
        <v>83</v>
      </c>
      <c r="V3656" s="3" t="s">
        <v>6023</v>
      </c>
      <c r="W3656" s="3" t="s">
        <v>39</v>
      </c>
      <c r="X3656" s="3" t="s">
        <v>40</v>
      </c>
      <c r="Y3656" s="3"/>
      <c r="Z3656" s="3"/>
      <c r="AA3656" s="3" t="s">
        <v>316</v>
      </c>
    </row>
    <row r="3657" spans="1:27" x14ac:dyDescent="0.2">
      <c r="A3657" s="5">
        <v>6669</v>
      </c>
      <c r="B3657">
        <v>46377</v>
      </c>
      <c r="C3657" s="3"/>
      <c r="D3657" s="3" t="s">
        <v>6113</v>
      </c>
      <c r="E3657" s="3" t="s">
        <v>6023</v>
      </c>
      <c r="F3657" s="3" t="s">
        <v>6023</v>
      </c>
      <c r="G3657" s="3"/>
      <c r="H3657" s="3" t="s">
        <v>32</v>
      </c>
      <c r="I3657" s="3"/>
      <c r="J3657" s="3"/>
      <c r="K3657" s="3"/>
      <c r="L3657" s="3"/>
      <c r="M3657" t="b">
        <v>0</v>
      </c>
      <c r="N3657" s="3" t="s">
        <v>35</v>
      </c>
      <c r="O3657" s="3" t="s">
        <v>6023</v>
      </c>
      <c r="P3657" s="3" t="s">
        <v>6024</v>
      </c>
      <c r="Q3657" s="3" t="s">
        <v>116</v>
      </c>
      <c r="R3657" s="3" t="s">
        <v>116</v>
      </c>
      <c r="S3657" s="3" t="s">
        <v>6025</v>
      </c>
      <c r="T3657" s="2">
        <v>6177</v>
      </c>
      <c r="U3657" s="3" t="s">
        <v>83</v>
      </c>
      <c r="V3657" s="3" t="s">
        <v>6023</v>
      </c>
      <c r="W3657" s="3" t="s">
        <v>39</v>
      </c>
      <c r="X3657" s="3" t="s">
        <v>40</v>
      </c>
      <c r="Y3657" s="3"/>
      <c r="Z3657" s="3"/>
      <c r="AA3657" s="3" t="s">
        <v>316</v>
      </c>
    </row>
    <row r="3658" spans="1:27" x14ac:dyDescent="0.2">
      <c r="A3658" s="5">
        <v>6670</v>
      </c>
      <c r="B3658">
        <v>46379</v>
      </c>
      <c r="C3658" s="3"/>
      <c r="D3658" s="3" t="s">
        <v>6114</v>
      </c>
      <c r="E3658" s="3" t="s">
        <v>6023</v>
      </c>
      <c r="F3658" s="3" t="s">
        <v>6023</v>
      </c>
      <c r="G3658" s="3"/>
      <c r="H3658" s="3" t="s">
        <v>32</v>
      </c>
      <c r="I3658" s="3"/>
      <c r="J3658" s="3"/>
      <c r="K3658" s="3"/>
      <c r="L3658" s="3"/>
      <c r="M3658" t="b">
        <v>0</v>
      </c>
      <c r="N3658" s="3" t="s">
        <v>35</v>
      </c>
      <c r="O3658" s="3" t="s">
        <v>6023</v>
      </c>
      <c r="P3658" s="3" t="s">
        <v>6024</v>
      </c>
      <c r="Q3658" s="3" t="s">
        <v>116</v>
      </c>
      <c r="R3658" s="3" t="s">
        <v>116</v>
      </c>
      <c r="S3658" s="3" t="s">
        <v>6025</v>
      </c>
      <c r="T3658" s="2">
        <v>6177</v>
      </c>
      <c r="U3658" s="3" t="s">
        <v>83</v>
      </c>
      <c r="V3658" s="3" t="s">
        <v>6023</v>
      </c>
      <c r="W3658" s="3" t="s">
        <v>39</v>
      </c>
      <c r="X3658" s="3" t="s">
        <v>40</v>
      </c>
      <c r="Y3658" s="3"/>
      <c r="Z3658" s="3"/>
      <c r="AA3658" s="3" t="s">
        <v>316</v>
      </c>
    </row>
    <row r="3659" spans="1:27" x14ac:dyDescent="0.2">
      <c r="A3659" s="5">
        <v>6672</v>
      </c>
      <c r="B3659">
        <v>46383</v>
      </c>
      <c r="C3659" s="3"/>
      <c r="D3659" s="3" t="s">
        <v>6115</v>
      </c>
      <c r="E3659" s="3" t="s">
        <v>6023</v>
      </c>
      <c r="F3659" s="3" t="s">
        <v>6023</v>
      </c>
      <c r="G3659" s="3"/>
      <c r="H3659" s="3" t="s">
        <v>32</v>
      </c>
      <c r="I3659" s="3"/>
      <c r="J3659" s="3"/>
      <c r="K3659" s="3"/>
      <c r="L3659" s="3"/>
      <c r="M3659" t="b">
        <v>0</v>
      </c>
      <c r="N3659" s="3" t="s">
        <v>35</v>
      </c>
      <c r="O3659" s="3" t="s">
        <v>6023</v>
      </c>
      <c r="P3659" s="3" t="s">
        <v>6024</v>
      </c>
      <c r="Q3659" s="3" t="s">
        <v>116</v>
      </c>
      <c r="R3659" s="3" t="s">
        <v>116</v>
      </c>
      <c r="S3659" s="3" t="s">
        <v>6025</v>
      </c>
      <c r="T3659" s="2">
        <v>6177</v>
      </c>
      <c r="U3659" s="3" t="s">
        <v>83</v>
      </c>
      <c r="V3659" s="3" t="s">
        <v>6023</v>
      </c>
      <c r="W3659" s="3" t="s">
        <v>39</v>
      </c>
      <c r="X3659" s="3" t="s">
        <v>40</v>
      </c>
      <c r="Y3659" s="3"/>
      <c r="Z3659" s="3"/>
      <c r="AA3659" s="3" t="s">
        <v>316</v>
      </c>
    </row>
    <row r="3660" spans="1:27" x14ac:dyDescent="0.2">
      <c r="A3660" s="5">
        <v>6673</v>
      </c>
      <c r="B3660">
        <v>46385</v>
      </c>
      <c r="C3660" s="3"/>
      <c r="D3660" s="3" t="s">
        <v>6116</v>
      </c>
      <c r="E3660" s="3" t="s">
        <v>6023</v>
      </c>
      <c r="F3660" s="3" t="s">
        <v>6023</v>
      </c>
      <c r="G3660" s="3"/>
      <c r="H3660" s="3" t="s">
        <v>32</v>
      </c>
      <c r="I3660" s="3"/>
      <c r="J3660" s="3"/>
      <c r="K3660" s="3"/>
      <c r="L3660" s="3"/>
      <c r="M3660" t="b">
        <v>0</v>
      </c>
      <c r="N3660" s="3" t="s">
        <v>35</v>
      </c>
      <c r="O3660" s="3" t="s">
        <v>6023</v>
      </c>
      <c r="P3660" s="3" t="s">
        <v>6024</v>
      </c>
      <c r="Q3660" s="3" t="s">
        <v>116</v>
      </c>
      <c r="R3660" s="3" t="s">
        <v>116</v>
      </c>
      <c r="S3660" s="3" t="s">
        <v>6025</v>
      </c>
      <c r="T3660" s="2">
        <v>6177</v>
      </c>
      <c r="U3660" s="3" t="s">
        <v>83</v>
      </c>
      <c r="V3660" s="3" t="s">
        <v>6023</v>
      </c>
      <c r="W3660" s="3" t="s">
        <v>39</v>
      </c>
      <c r="X3660" s="3" t="s">
        <v>40</v>
      </c>
      <c r="Y3660" s="3"/>
      <c r="Z3660" s="3"/>
      <c r="AA3660" s="3" t="s">
        <v>316</v>
      </c>
    </row>
    <row r="3661" spans="1:27" x14ac:dyDescent="0.2">
      <c r="A3661" s="5">
        <v>6675</v>
      </c>
      <c r="B3661">
        <v>46387</v>
      </c>
      <c r="C3661" s="3"/>
      <c r="D3661" s="3" t="s">
        <v>6036</v>
      </c>
      <c r="E3661" s="3" t="s">
        <v>6023</v>
      </c>
      <c r="F3661" s="3" t="s">
        <v>6023</v>
      </c>
      <c r="G3661" s="3"/>
      <c r="H3661" s="3" t="s">
        <v>32</v>
      </c>
      <c r="I3661" s="3"/>
      <c r="J3661" s="3"/>
      <c r="K3661" s="3"/>
      <c r="L3661" s="3"/>
      <c r="M3661" t="b">
        <v>0</v>
      </c>
      <c r="N3661" s="3" t="s">
        <v>35</v>
      </c>
      <c r="O3661" s="3" t="s">
        <v>6023</v>
      </c>
      <c r="P3661" s="3" t="s">
        <v>6024</v>
      </c>
      <c r="Q3661" s="3" t="s">
        <v>116</v>
      </c>
      <c r="R3661" s="3" t="s">
        <v>116</v>
      </c>
      <c r="S3661" s="3" t="s">
        <v>6025</v>
      </c>
      <c r="T3661" s="2">
        <v>6177</v>
      </c>
      <c r="U3661" s="3" t="s">
        <v>83</v>
      </c>
      <c r="V3661" s="3" t="s">
        <v>6023</v>
      </c>
      <c r="W3661" s="3" t="s">
        <v>39</v>
      </c>
      <c r="X3661" s="3" t="s">
        <v>40</v>
      </c>
      <c r="Y3661" s="3"/>
      <c r="Z3661" s="3"/>
      <c r="AA3661" s="3" t="s">
        <v>316</v>
      </c>
    </row>
    <row r="3662" spans="1:27" x14ac:dyDescent="0.2">
      <c r="A3662" s="5">
        <v>6676</v>
      </c>
      <c r="B3662">
        <v>46390</v>
      </c>
      <c r="C3662" s="3"/>
      <c r="D3662" s="3" t="s">
        <v>6117</v>
      </c>
      <c r="E3662" s="3" t="s">
        <v>6023</v>
      </c>
      <c r="F3662" s="3" t="s">
        <v>6023</v>
      </c>
      <c r="G3662" s="3"/>
      <c r="H3662" s="3" t="s">
        <v>32</v>
      </c>
      <c r="I3662" s="3"/>
      <c r="J3662" s="3"/>
      <c r="K3662" s="3"/>
      <c r="L3662" s="3"/>
      <c r="M3662" t="b">
        <v>0</v>
      </c>
      <c r="N3662" s="3" t="s">
        <v>35</v>
      </c>
      <c r="O3662" s="3" t="s">
        <v>6023</v>
      </c>
      <c r="P3662" s="3" t="s">
        <v>6024</v>
      </c>
      <c r="Q3662" s="3" t="s">
        <v>116</v>
      </c>
      <c r="R3662" s="3" t="s">
        <v>116</v>
      </c>
      <c r="S3662" s="3" t="s">
        <v>6025</v>
      </c>
      <c r="T3662" s="2">
        <v>6177</v>
      </c>
      <c r="U3662" s="3" t="s">
        <v>83</v>
      </c>
      <c r="V3662" s="3" t="s">
        <v>6023</v>
      </c>
      <c r="W3662" s="3" t="s">
        <v>39</v>
      </c>
      <c r="X3662" s="3" t="s">
        <v>40</v>
      </c>
      <c r="Y3662" s="3"/>
      <c r="Z3662" s="3"/>
      <c r="AA3662" s="3" t="s">
        <v>316</v>
      </c>
    </row>
    <row r="3663" spans="1:27" x14ac:dyDescent="0.2">
      <c r="A3663" s="5">
        <v>6678</v>
      </c>
      <c r="B3663">
        <v>46392</v>
      </c>
      <c r="C3663" s="3"/>
      <c r="D3663" s="3" t="s">
        <v>6118</v>
      </c>
      <c r="E3663" s="3" t="s">
        <v>6023</v>
      </c>
      <c r="F3663" s="3" t="s">
        <v>6023</v>
      </c>
      <c r="G3663" s="3"/>
      <c r="H3663" s="3" t="s">
        <v>32</v>
      </c>
      <c r="I3663" s="3"/>
      <c r="J3663" s="3"/>
      <c r="K3663" s="3"/>
      <c r="L3663" s="3"/>
      <c r="M3663" t="b">
        <v>0</v>
      </c>
      <c r="N3663" s="3" t="s">
        <v>35</v>
      </c>
      <c r="O3663" s="3" t="s">
        <v>6023</v>
      </c>
      <c r="P3663" s="3" t="s">
        <v>6024</v>
      </c>
      <c r="Q3663" s="3" t="s">
        <v>116</v>
      </c>
      <c r="R3663" s="3" t="s">
        <v>116</v>
      </c>
      <c r="S3663" s="3" t="s">
        <v>6025</v>
      </c>
      <c r="T3663" s="2">
        <v>6177</v>
      </c>
      <c r="U3663" s="3" t="s">
        <v>83</v>
      </c>
      <c r="V3663" s="3" t="s">
        <v>6023</v>
      </c>
      <c r="W3663" s="3" t="s">
        <v>39</v>
      </c>
      <c r="X3663" s="3" t="s">
        <v>40</v>
      </c>
      <c r="Y3663" s="3"/>
      <c r="Z3663" s="3"/>
      <c r="AA3663" s="3" t="s">
        <v>316</v>
      </c>
    </row>
    <row r="3664" spans="1:27" x14ac:dyDescent="0.2">
      <c r="A3664" s="5">
        <v>6680</v>
      </c>
      <c r="B3664">
        <v>46396</v>
      </c>
      <c r="C3664" s="3"/>
      <c r="D3664" s="3" t="s">
        <v>6119</v>
      </c>
      <c r="E3664" s="3" t="s">
        <v>6023</v>
      </c>
      <c r="F3664" s="3" t="s">
        <v>6023</v>
      </c>
      <c r="G3664" s="3"/>
      <c r="H3664" s="3" t="s">
        <v>32</v>
      </c>
      <c r="I3664" s="3"/>
      <c r="J3664" s="3"/>
      <c r="K3664" s="3"/>
      <c r="L3664" s="3"/>
      <c r="M3664" t="b">
        <v>0</v>
      </c>
      <c r="N3664" s="3" t="s">
        <v>35</v>
      </c>
      <c r="O3664" s="3" t="s">
        <v>6023</v>
      </c>
      <c r="P3664" s="3" t="s">
        <v>6024</v>
      </c>
      <c r="Q3664" s="3" t="s">
        <v>116</v>
      </c>
      <c r="R3664" s="3" t="s">
        <v>116</v>
      </c>
      <c r="S3664" s="3" t="s">
        <v>6025</v>
      </c>
      <c r="T3664" s="2">
        <v>6177</v>
      </c>
      <c r="U3664" s="3" t="s">
        <v>83</v>
      </c>
      <c r="V3664" s="3" t="s">
        <v>6023</v>
      </c>
      <c r="W3664" s="3" t="s">
        <v>39</v>
      </c>
      <c r="X3664" s="3" t="s">
        <v>40</v>
      </c>
      <c r="Y3664" s="3"/>
      <c r="Z3664" s="3"/>
      <c r="AA3664" s="3" t="s">
        <v>316</v>
      </c>
    </row>
    <row r="3665" spans="1:27" x14ac:dyDescent="0.2">
      <c r="A3665" s="5">
        <v>6681</v>
      </c>
      <c r="B3665">
        <v>46404</v>
      </c>
      <c r="C3665" s="3"/>
      <c r="D3665" s="3" t="s">
        <v>6120</v>
      </c>
      <c r="E3665" s="3" t="s">
        <v>6023</v>
      </c>
      <c r="F3665" s="3" t="s">
        <v>6023</v>
      </c>
      <c r="G3665" s="3"/>
      <c r="H3665" s="3" t="s">
        <v>32</v>
      </c>
      <c r="I3665" s="3"/>
      <c r="J3665" s="3"/>
      <c r="K3665" s="3"/>
      <c r="L3665" s="3"/>
      <c r="M3665" t="b">
        <v>0</v>
      </c>
      <c r="N3665" s="3" t="s">
        <v>35</v>
      </c>
      <c r="O3665" s="3" t="s">
        <v>6023</v>
      </c>
      <c r="P3665" s="3" t="s">
        <v>6024</v>
      </c>
      <c r="Q3665" s="3" t="s">
        <v>116</v>
      </c>
      <c r="R3665" s="3" t="s">
        <v>116</v>
      </c>
      <c r="S3665" s="3" t="s">
        <v>6025</v>
      </c>
      <c r="T3665" s="2">
        <v>6177</v>
      </c>
      <c r="U3665" s="3" t="s">
        <v>83</v>
      </c>
      <c r="V3665" s="3" t="s">
        <v>6023</v>
      </c>
      <c r="W3665" s="3" t="s">
        <v>39</v>
      </c>
      <c r="X3665" s="3" t="s">
        <v>40</v>
      </c>
      <c r="Y3665" s="3"/>
      <c r="Z3665" s="3"/>
      <c r="AA3665" s="3" t="s">
        <v>316</v>
      </c>
    </row>
    <row r="3666" spans="1:27" x14ac:dyDescent="0.2">
      <c r="A3666" s="5">
        <v>6683</v>
      </c>
      <c r="B3666">
        <v>46397</v>
      </c>
      <c r="C3666" s="3"/>
      <c r="D3666" s="3" t="s">
        <v>6121</v>
      </c>
      <c r="E3666" s="3" t="s">
        <v>6023</v>
      </c>
      <c r="F3666" s="3" t="s">
        <v>6023</v>
      </c>
      <c r="G3666" s="3"/>
      <c r="H3666" s="3" t="s">
        <v>32</v>
      </c>
      <c r="I3666" s="3"/>
      <c r="J3666" s="3"/>
      <c r="K3666" s="3"/>
      <c r="L3666" s="3"/>
      <c r="M3666" t="b">
        <v>0</v>
      </c>
      <c r="N3666" s="3" t="s">
        <v>35</v>
      </c>
      <c r="O3666" s="3" t="s">
        <v>6023</v>
      </c>
      <c r="P3666" s="3" t="s">
        <v>6024</v>
      </c>
      <c r="Q3666" s="3" t="s">
        <v>116</v>
      </c>
      <c r="R3666" s="3" t="s">
        <v>116</v>
      </c>
      <c r="S3666" s="3" t="s">
        <v>6025</v>
      </c>
      <c r="T3666" s="2">
        <v>6177</v>
      </c>
      <c r="U3666" s="3" t="s">
        <v>83</v>
      </c>
      <c r="V3666" s="3" t="s">
        <v>6023</v>
      </c>
      <c r="W3666" s="3" t="s">
        <v>39</v>
      </c>
      <c r="X3666" s="3" t="s">
        <v>40</v>
      </c>
      <c r="Y3666" s="3"/>
      <c r="Z3666" s="3"/>
      <c r="AA3666" s="3" t="s">
        <v>316</v>
      </c>
    </row>
    <row r="3667" spans="1:27" x14ac:dyDescent="0.2">
      <c r="A3667" s="5">
        <v>6684</v>
      </c>
      <c r="B3667">
        <v>50083</v>
      </c>
      <c r="C3667" s="3"/>
      <c r="D3667" s="3" t="s">
        <v>6122</v>
      </c>
      <c r="E3667" s="3" t="s">
        <v>2832</v>
      </c>
      <c r="F3667" s="3" t="s">
        <v>2834</v>
      </c>
      <c r="G3667" s="3" t="s">
        <v>235</v>
      </c>
      <c r="H3667" s="3" t="s">
        <v>32</v>
      </c>
      <c r="I3667" s="3" t="s">
        <v>235</v>
      </c>
      <c r="J3667" s="3" t="s">
        <v>48</v>
      </c>
      <c r="K3667" s="3" t="s">
        <v>237</v>
      </c>
      <c r="L3667" s="3" t="s">
        <v>83</v>
      </c>
      <c r="M3667" t="b">
        <v>0</v>
      </c>
      <c r="N3667" s="3" t="s">
        <v>35</v>
      </c>
      <c r="O3667" s="3" t="s">
        <v>2834</v>
      </c>
      <c r="P3667" s="3" t="s">
        <v>2834</v>
      </c>
      <c r="Q3667" s="3" t="s">
        <v>36</v>
      </c>
      <c r="R3667" s="3" t="s">
        <v>37</v>
      </c>
      <c r="S3667" s="3"/>
      <c r="T3667" s="2"/>
      <c r="U3667" s="3" t="s">
        <v>83</v>
      </c>
      <c r="V3667" s="3" t="s">
        <v>1710</v>
      </c>
      <c r="W3667" s="3" t="s">
        <v>39</v>
      </c>
      <c r="X3667" s="3" t="s">
        <v>40</v>
      </c>
      <c r="Y3667" s="3"/>
      <c r="Z3667" s="3">
        <v>6072</v>
      </c>
      <c r="AA3667" s="3" t="s">
        <v>316</v>
      </c>
    </row>
    <row r="3668" spans="1:27" x14ac:dyDescent="0.2">
      <c r="A3668" s="5">
        <v>6685</v>
      </c>
      <c r="B3668">
        <v>50082</v>
      </c>
      <c r="C3668" s="3"/>
      <c r="D3668" s="3" t="s">
        <v>6123</v>
      </c>
      <c r="E3668" s="3" t="s">
        <v>2832</v>
      </c>
      <c r="F3668" s="3" t="s">
        <v>2834</v>
      </c>
      <c r="G3668" s="3" t="s">
        <v>235</v>
      </c>
      <c r="H3668" s="3" t="s">
        <v>32</v>
      </c>
      <c r="I3668" s="3" t="s">
        <v>235</v>
      </c>
      <c r="J3668" s="3" t="s">
        <v>48</v>
      </c>
      <c r="K3668" s="3" t="s">
        <v>237</v>
      </c>
      <c r="L3668" s="3" t="s">
        <v>83</v>
      </c>
      <c r="M3668" t="b">
        <v>0</v>
      </c>
      <c r="N3668" s="3" t="s">
        <v>35</v>
      </c>
      <c r="O3668" s="3" t="s">
        <v>2834</v>
      </c>
      <c r="P3668" s="3" t="s">
        <v>2834</v>
      </c>
      <c r="Q3668" s="3" t="s">
        <v>36</v>
      </c>
      <c r="R3668" s="3" t="s">
        <v>37</v>
      </c>
      <c r="S3668" s="3"/>
      <c r="T3668" s="2"/>
      <c r="U3668" s="3" t="s">
        <v>83</v>
      </c>
      <c r="V3668" s="3" t="s">
        <v>1710</v>
      </c>
      <c r="W3668" s="3" t="s">
        <v>39</v>
      </c>
      <c r="X3668" s="3" t="s">
        <v>40</v>
      </c>
      <c r="Y3668" s="3"/>
      <c r="Z3668" s="3">
        <v>6077</v>
      </c>
      <c r="AA3668" s="3" t="s">
        <v>316</v>
      </c>
    </row>
    <row r="3669" spans="1:27" x14ac:dyDescent="0.2">
      <c r="A3669" s="5">
        <v>6686</v>
      </c>
      <c r="B3669">
        <v>46504</v>
      </c>
      <c r="C3669" s="3"/>
      <c r="D3669" s="3" t="s">
        <v>6124</v>
      </c>
      <c r="E3669" s="3" t="s">
        <v>240</v>
      </c>
      <c r="F3669" s="3" t="s">
        <v>241</v>
      </c>
      <c r="G3669" s="3" t="s">
        <v>242</v>
      </c>
      <c r="H3669" s="3" t="s">
        <v>32</v>
      </c>
      <c r="I3669" s="3"/>
      <c r="J3669" s="3"/>
      <c r="K3669" s="3"/>
      <c r="L3669" s="3"/>
      <c r="M3669" t="b">
        <v>0</v>
      </c>
      <c r="N3669" s="3" t="s">
        <v>139</v>
      </c>
      <c r="O3669" s="3" t="s">
        <v>241</v>
      </c>
      <c r="P3669" s="3" t="s">
        <v>241</v>
      </c>
      <c r="Q3669" s="3" t="s">
        <v>36</v>
      </c>
      <c r="R3669" s="3" t="s">
        <v>54</v>
      </c>
      <c r="S3669" s="3"/>
      <c r="T3669" s="2">
        <v>8016</v>
      </c>
      <c r="U3669" s="3" t="s">
        <v>244</v>
      </c>
      <c r="V3669" s="3"/>
      <c r="W3669" s="3" t="s">
        <v>39</v>
      </c>
      <c r="X3669" s="3" t="s">
        <v>40</v>
      </c>
      <c r="Y3669" s="3"/>
      <c r="Z3669" s="3">
        <v>6864</v>
      </c>
      <c r="AA3669" s="3" t="s">
        <v>316</v>
      </c>
    </row>
    <row r="3670" spans="1:27" x14ac:dyDescent="0.2">
      <c r="A3670" s="5">
        <v>6687</v>
      </c>
      <c r="B3670">
        <v>45711</v>
      </c>
      <c r="C3670" s="3"/>
      <c r="D3670" s="3" t="s">
        <v>6125</v>
      </c>
      <c r="E3670" s="3" t="s">
        <v>147</v>
      </c>
      <c r="F3670" s="3" t="s">
        <v>148</v>
      </c>
      <c r="G3670" s="3" t="s">
        <v>586</v>
      </c>
      <c r="H3670" s="3" t="s">
        <v>32</v>
      </c>
      <c r="I3670" s="3"/>
      <c r="J3670" s="3"/>
      <c r="K3670" s="3"/>
      <c r="L3670" s="3"/>
      <c r="M3670" t="b">
        <v>0</v>
      </c>
      <c r="N3670" s="3" t="s">
        <v>139</v>
      </c>
      <c r="O3670" s="3" t="s">
        <v>148</v>
      </c>
      <c r="P3670" s="3" t="s">
        <v>148</v>
      </c>
      <c r="Q3670" s="3" t="s">
        <v>116</v>
      </c>
      <c r="R3670" s="3" t="s">
        <v>149</v>
      </c>
      <c r="S3670" s="3"/>
      <c r="T3670" s="2">
        <v>6023</v>
      </c>
      <c r="U3670" s="3" t="s">
        <v>83</v>
      </c>
      <c r="V3670" s="3"/>
      <c r="W3670" s="3" t="s">
        <v>39</v>
      </c>
      <c r="X3670" s="3" t="s">
        <v>40</v>
      </c>
      <c r="Y3670" s="3"/>
      <c r="Z3670" s="3"/>
      <c r="AA3670" s="3" t="s">
        <v>316</v>
      </c>
    </row>
    <row r="3671" spans="1:27" x14ac:dyDescent="0.2">
      <c r="A3671" s="5">
        <v>6688</v>
      </c>
      <c r="C3671" s="3"/>
      <c r="D3671" s="3" t="s">
        <v>6126</v>
      </c>
      <c r="E3671" s="3" t="s">
        <v>119</v>
      </c>
      <c r="F3671" s="3" t="s">
        <v>120</v>
      </c>
      <c r="G3671" s="3" t="s">
        <v>137</v>
      </c>
      <c r="H3671" s="3" t="s">
        <v>32</v>
      </c>
      <c r="I3671" s="3"/>
      <c r="J3671" s="3"/>
      <c r="K3671" s="3"/>
      <c r="L3671" s="3"/>
      <c r="M3671" t="b">
        <v>0</v>
      </c>
      <c r="N3671" s="3" t="s">
        <v>73</v>
      </c>
      <c r="O3671" s="3" t="s">
        <v>120</v>
      </c>
      <c r="P3671" s="3" t="s">
        <v>120</v>
      </c>
      <c r="Q3671" s="3" t="s">
        <v>36</v>
      </c>
      <c r="R3671" s="3" t="s">
        <v>74</v>
      </c>
      <c r="S3671" s="3"/>
      <c r="T3671" s="2"/>
      <c r="U3671" s="3" t="s">
        <v>83</v>
      </c>
      <c r="V3671" s="3"/>
      <c r="W3671" s="3" t="s">
        <v>39</v>
      </c>
      <c r="X3671" s="3" t="s">
        <v>40</v>
      </c>
      <c r="Y3671" s="3"/>
      <c r="Z3671" s="3"/>
      <c r="AA3671" s="3" t="s">
        <v>316</v>
      </c>
    </row>
    <row r="3672" spans="1:27" x14ac:dyDescent="0.2">
      <c r="A3672" s="5">
        <v>6690</v>
      </c>
      <c r="B3672">
        <v>46512</v>
      </c>
      <c r="C3672" s="3"/>
      <c r="D3672" s="3" t="s">
        <v>6127</v>
      </c>
      <c r="E3672" s="3" t="s">
        <v>1804</v>
      </c>
      <c r="F3672" s="3" t="s">
        <v>4443</v>
      </c>
      <c r="G3672" s="3" t="s">
        <v>1804</v>
      </c>
      <c r="H3672" s="3" t="s">
        <v>1806</v>
      </c>
      <c r="I3672" s="3" t="s">
        <v>1804</v>
      </c>
      <c r="J3672" s="3" t="s">
        <v>31</v>
      </c>
      <c r="K3672" s="3" t="s">
        <v>1807</v>
      </c>
      <c r="L3672" s="3" t="s">
        <v>31</v>
      </c>
      <c r="M3672" t="b">
        <v>0</v>
      </c>
      <c r="N3672" s="3" t="s">
        <v>35</v>
      </c>
      <c r="O3672" s="3" t="s">
        <v>4443</v>
      </c>
      <c r="P3672" s="3" t="s">
        <v>4444</v>
      </c>
      <c r="Q3672" s="3" t="s">
        <v>4443</v>
      </c>
      <c r="R3672" s="3" t="s">
        <v>4443</v>
      </c>
      <c r="S3672" s="3"/>
      <c r="T3672" s="2">
        <v>2072</v>
      </c>
      <c r="U3672" s="3" t="s">
        <v>1769</v>
      </c>
      <c r="V3672" s="3" t="s">
        <v>1815</v>
      </c>
      <c r="W3672" s="3" t="s">
        <v>39</v>
      </c>
      <c r="X3672" s="3" t="s">
        <v>40</v>
      </c>
      <c r="Y3672" s="3"/>
      <c r="Z3672" s="3"/>
      <c r="AA3672" s="3" t="s">
        <v>316</v>
      </c>
    </row>
    <row r="3673" spans="1:27" x14ac:dyDescent="0.2">
      <c r="A3673" s="5">
        <v>6692</v>
      </c>
      <c r="B3673">
        <v>46511</v>
      </c>
      <c r="C3673" s="3"/>
      <c r="D3673" s="3" t="s">
        <v>6128</v>
      </c>
      <c r="E3673" s="3" t="s">
        <v>1775</v>
      </c>
      <c r="F3673" s="3" t="s">
        <v>4031</v>
      </c>
      <c r="G3673" s="3" t="s">
        <v>1765</v>
      </c>
      <c r="H3673" s="3" t="s">
        <v>1764</v>
      </c>
      <c r="I3673" s="3" t="s">
        <v>1765</v>
      </c>
      <c r="J3673" s="3" t="s">
        <v>31</v>
      </c>
      <c r="K3673" s="3" t="s">
        <v>1766</v>
      </c>
      <c r="L3673" s="3" t="s">
        <v>31</v>
      </c>
      <c r="M3673" t="b">
        <v>0</v>
      </c>
      <c r="N3673" s="3" t="s">
        <v>35</v>
      </c>
      <c r="O3673" s="3" t="s">
        <v>4031</v>
      </c>
      <c r="P3673" s="3" t="s">
        <v>4032</v>
      </c>
      <c r="Q3673" s="3" t="s">
        <v>4033</v>
      </c>
      <c r="R3673" s="3" t="s">
        <v>4033</v>
      </c>
      <c r="S3673" s="3"/>
      <c r="T3673" s="2">
        <v>2072</v>
      </c>
      <c r="U3673" s="3" t="s">
        <v>1769</v>
      </c>
      <c r="V3673" s="3" t="s">
        <v>2706</v>
      </c>
      <c r="W3673" s="3" t="s">
        <v>39</v>
      </c>
      <c r="X3673" s="3" t="s">
        <v>40</v>
      </c>
      <c r="Y3673" s="3"/>
      <c r="Z3673" s="3"/>
      <c r="AA3673" s="3" t="s">
        <v>316</v>
      </c>
    </row>
    <row r="3674" spans="1:27" x14ac:dyDescent="0.2">
      <c r="A3674" s="5">
        <v>6693</v>
      </c>
      <c r="B3674">
        <v>46513</v>
      </c>
      <c r="C3674" s="3"/>
      <c r="D3674" s="3" t="s">
        <v>6129</v>
      </c>
      <c r="E3674" s="3" t="s">
        <v>1775</v>
      </c>
      <c r="F3674" s="3" t="s">
        <v>4031</v>
      </c>
      <c r="G3674" s="3" t="s">
        <v>1765</v>
      </c>
      <c r="H3674" s="3" t="s">
        <v>1764</v>
      </c>
      <c r="I3674" s="3" t="s">
        <v>1765</v>
      </c>
      <c r="J3674" s="3" t="s">
        <v>31</v>
      </c>
      <c r="K3674" s="3" t="s">
        <v>1766</v>
      </c>
      <c r="L3674" s="3" t="s">
        <v>31</v>
      </c>
      <c r="M3674" t="b">
        <v>0</v>
      </c>
      <c r="N3674" s="3" t="s">
        <v>35</v>
      </c>
      <c r="O3674" s="3" t="s">
        <v>4031</v>
      </c>
      <c r="P3674" s="3" t="s">
        <v>4032</v>
      </c>
      <c r="Q3674" s="3" t="s">
        <v>4033</v>
      </c>
      <c r="R3674" s="3" t="s">
        <v>4033</v>
      </c>
      <c r="S3674" s="3"/>
      <c r="T3674" s="2">
        <v>2072</v>
      </c>
      <c r="U3674" s="3" t="s">
        <v>1769</v>
      </c>
      <c r="V3674" s="3" t="s">
        <v>2706</v>
      </c>
      <c r="W3674" s="3" t="s">
        <v>39</v>
      </c>
      <c r="X3674" s="3" t="s">
        <v>40</v>
      </c>
      <c r="Y3674" s="3"/>
      <c r="Z3674" s="3"/>
      <c r="AA3674" s="3" t="s">
        <v>316</v>
      </c>
    </row>
    <row r="3675" spans="1:27" x14ac:dyDescent="0.2">
      <c r="A3675" s="5">
        <v>6694</v>
      </c>
      <c r="B3675">
        <v>50093</v>
      </c>
      <c r="C3675" s="3"/>
      <c r="D3675" s="3" t="s">
        <v>6130</v>
      </c>
      <c r="E3675" s="3" t="s">
        <v>1775</v>
      </c>
      <c r="F3675" s="3" t="s">
        <v>4902</v>
      </c>
      <c r="G3675" s="3" t="s">
        <v>1793</v>
      </c>
      <c r="H3675" s="3" t="s">
        <v>1764</v>
      </c>
      <c r="I3675" s="3" t="s">
        <v>1793</v>
      </c>
      <c r="J3675" s="3" t="s">
        <v>31</v>
      </c>
      <c r="K3675" s="3" t="s">
        <v>1766</v>
      </c>
      <c r="L3675" s="3" t="s">
        <v>31</v>
      </c>
      <c r="M3675" t="b">
        <v>0</v>
      </c>
      <c r="N3675" s="3" t="s">
        <v>35</v>
      </c>
      <c r="O3675" s="3" t="s">
        <v>4902</v>
      </c>
      <c r="P3675" s="3" t="s">
        <v>4903</v>
      </c>
      <c r="Q3675" s="3" t="s">
        <v>4902</v>
      </c>
      <c r="R3675" s="3" t="s">
        <v>4902</v>
      </c>
      <c r="S3675" s="3"/>
      <c r="T3675" s="2">
        <v>2072</v>
      </c>
      <c r="U3675" s="3" t="s">
        <v>1769</v>
      </c>
      <c r="V3675" s="3" t="s">
        <v>2706</v>
      </c>
      <c r="W3675" s="3" t="s">
        <v>39</v>
      </c>
      <c r="X3675" s="3" t="s">
        <v>40</v>
      </c>
      <c r="Y3675" s="3" t="s">
        <v>2707</v>
      </c>
      <c r="Z3675" s="3"/>
      <c r="AA3675" s="3" t="s">
        <v>3343</v>
      </c>
    </row>
    <row r="3676" spans="1:27" x14ac:dyDescent="0.2">
      <c r="A3676" s="5">
        <v>6695</v>
      </c>
      <c r="B3676">
        <v>50021</v>
      </c>
      <c r="C3676" s="3"/>
      <c r="D3676" s="3" t="s">
        <v>6131</v>
      </c>
      <c r="E3676" s="3" t="s">
        <v>91</v>
      </c>
      <c r="F3676" s="3" t="s">
        <v>92</v>
      </c>
      <c r="G3676" s="3" t="s">
        <v>93</v>
      </c>
      <c r="H3676" s="3" t="s">
        <v>32</v>
      </c>
      <c r="I3676" s="3" t="s">
        <v>93</v>
      </c>
      <c r="J3676" s="3" t="s">
        <v>48</v>
      </c>
      <c r="K3676" s="3" t="s">
        <v>94</v>
      </c>
      <c r="L3676" s="3" t="s">
        <v>95</v>
      </c>
      <c r="M3676" t="b">
        <v>0</v>
      </c>
      <c r="N3676" s="3" t="s">
        <v>84</v>
      </c>
      <c r="O3676" s="3" t="s">
        <v>92</v>
      </c>
      <c r="P3676" s="3" t="s">
        <v>92</v>
      </c>
      <c r="Q3676" s="3" t="s">
        <v>36</v>
      </c>
      <c r="R3676" s="3" t="s">
        <v>74</v>
      </c>
      <c r="S3676" s="3"/>
      <c r="T3676" s="2"/>
      <c r="U3676" s="3" t="s">
        <v>95</v>
      </c>
      <c r="V3676" s="3"/>
      <c r="W3676" s="3" t="s">
        <v>39</v>
      </c>
      <c r="X3676" s="3" t="s">
        <v>40</v>
      </c>
      <c r="Y3676" s="3"/>
      <c r="Z3676" s="3">
        <v>6942</v>
      </c>
      <c r="AA3676" s="3" t="s">
        <v>316</v>
      </c>
    </row>
    <row r="3677" spans="1:27" x14ac:dyDescent="0.2">
      <c r="A3677" s="5">
        <v>6696</v>
      </c>
      <c r="B3677">
        <v>46209</v>
      </c>
      <c r="C3677" s="3"/>
      <c r="D3677" s="3" t="s">
        <v>6132</v>
      </c>
      <c r="E3677" s="3" t="s">
        <v>2832</v>
      </c>
      <c r="F3677" s="3" t="s">
        <v>2833</v>
      </c>
      <c r="G3677" s="3" t="s">
        <v>235</v>
      </c>
      <c r="H3677" s="3" t="s">
        <v>1710</v>
      </c>
      <c r="I3677" s="3" t="s">
        <v>235</v>
      </c>
      <c r="J3677" s="3" t="s">
        <v>48</v>
      </c>
      <c r="K3677" s="3" t="s">
        <v>237</v>
      </c>
      <c r="L3677" s="3" t="s">
        <v>83</v>
      </c>
      <c r="M3677" t="b">
        <v>0</v>
      </c>
      <c r="N3677" s="3" t="s">
        <v>35</v>
      </c>
      <c r="O3677" s="3" t="s">
        <v>2833</v>
      </c>
      <c r="P3677" s="3" t="s">
        <v>2834</v>
      </c>
      <c r="Q3677" s="3" t="s">
        <v>36</v>
      </c>
      <c r="R3677" s="3" t="s">
        <v>37</v>
      </c>
      <c r="S3677" s="3"/>
      <c r="T3677" s="2"/>
      <c r="U3677" s="3" t="s">
        <v>83</v>
      </c>
      <c r="V3677" s="3"/>
      <c r="W3677" s="3" t="s">
        <v>39</v>
      </c>
      <c r="X3677" s="3" t="s">
        <v>40</v>
      </c>
      <c r="Y3677" s="3"/>
      <c r="Z3677" s="3"/>
      <c r="AA3677" s="3" t="s">
        <v>6133</v>
      </c>
    </row>
    <row r="3678" spans="1:27" x14ac:dyDescent="0.2">
      <c r="A3678" s="5">
        <v>6697</v>
      </c>
      <c r="B3678">
        <v>50066</v>
      </c>
      <c r="C3678" s="3"/>
      <c r="D3678" s="3" t="s">
        <v>6134</v>
      </c>
      <c r="E3678" s="3" t="s">
        <v>123</v>
      </c>
      <c r="F3678" s="3" t="s">
        <v>136</v>
      </c>
      <c r="G3678" s="3" t="s">
        <v>5191</v>
      </c>
      <c r="H3678" s="3" t="s">
        <v>32</v>
      </c>
      <c r="I3678" s="3"/>
      <c r="J3678" s="3"/>
      <c r="K3678" s="3"/>
      <c r="L3678" s="3"/>
      <c r="M3678" t="b">
        <v>0</v>
      </c>
      <c r="N3678" s="3" t="s">
        <v>139</v>
      </c>
      <c r="O3678" s="3" t="s">
        <v>136</v>
      </c>
      <c r="P3678" s="3" t="s">
        <v>140</v>
      </c>
      <c r="Q3678" s="3" t="s">
        <v>36</v>
      </c>
      <c r="R3678" s="3" t="s">
        <v>74</v>
      </c>
      <c r="S3678" s="3"/>
      <c r="T3678" s="2"/>
      <c r="U3678" s="3" t="s">
        <v>115</v>
      </c>
      <c r="V3678" s="3"/>
      <c r="W3678" s="3" t="s">
        <v>39</v>
      </c>
      <c r="X3678" s="3" t="s">
        <v>40</v>
      </c>
      <c r="Y3678" s="3"/>
      <c r="Z3678" s="3">
        <v>6317</v>
      </c>
      <c r="AA3678" s="3" t="s">
        <v>316</v>
      </c>
    </row>
    <row r="3679" spans="1:27" x14ac:dyDescent="0.2">
      <c r="A3679" s="5">
        <v>6698</v>
      </c>
      <c r="B3679">
        <v>50086</v>
      </c>
      <c r="C3679" s="3"/>
      <c r="D3679" s="3" t="s">
        <v>6135</v>
      </c>
      <c r="E3679" s="3" t="s">
        <v>71</v>
      </c>
      <c r="F3679" s="3" t="s">
        <v>6136</v>
      </c>
      <c r="G3679" s="3" t="s">
        <v>2365</v>
      </c>
      <c r="H3679" s="3" t="s">
        <v>32</v>
      </c>
      <c r="I3679" s="3"/>
      <c r="J3679" s="3"/>
      <c r="K3679" s="3"/>
      <c r="L3679" s="3"/>
      <c r="M3679" t="b">
        <v>0</v>
      </c>
      <c r="N3679" s="3" t="s">
        <v>73</v>
      </c>
      <c r="O3679" s="3" t="s">
        <v>6136</v>
      </c>
      <c r="P3679" s="3" t="s">
        <v>140</v>
      </c>
      <c r="Q3679" s="3" t="s">
        <v>36</v>
      </c>
      <c r="R3679" s="3" t="s">
        <v>74</v>
      </c>
      <c r="S3679" s="3"/>
      <c r="T3679" s="2"/>
      <c r="U3679" s="3" t="s">
        <v>50</v>
      </c>
      <c r="V3679" s="3"/>
      <c r="W3679" s="3" t="s">
        <v>39</v>
      </c>
      <c r="X3679" s="3" t="s">
        <v>40</v>
      </c>
      <c r="Y3679" s="3"/>
      <c r="Z3679" s="3">
        <v>2932</v>
      </c>
      <c r="AA3679" s="3" t="s">
        <v>316</v>
      </c>
    </row>
    <row r="3680" spans="1:27" x14ac:dyDescent="0.2">
      <c r="A3680" s="5">
        <v>6699</v>
      </c>
      <c r="B3680">
        <v>50116</v>
      </c>
      <c r="C3680" s="3"/>
      <c r="D3680" s="3" t="s">
        <v>6137</v>
      </c>
      <c r="E3680" s="3" t="s">
        <v>346</v>
      </c>
      <c r="F3680" s="3" t="s">
        <v>347</v>
      </c>
      <c r="G3680" s="3" t="s">
        <v>242</v>
      </c>
      <c r="H3680" s="3" t="s">
        <v>32</v>
      </c>
      <c r="I3680" s="3"/>
      <c r="J3680" s="3"/>
      <c r="K3680" s="3"/>
      <c r="L3680" s="3"/>
      <c r="M3680" t="b">
        <v>0</v>
      </c>
      <c r="N3680" s="3" t="s">
        <v>84</v>
      </c>
      <c r="O3680" s="3" t="s">
        <v>347</v>
      </c>
      <c r="P3680" s="3" t="s">
        <v>347</v>
      </c>
      <c r="Q3680" s="3" t="s">
        <v>116</v>
      </c>
      <c r="R3680" s="3" t="s">
        <v>149</v>
      </c>
      <c r="S3680" s="3" t="s">
        <v>3501</v>
      </c>
      <c r="T3680" s="2"/>
      <c r="U3680" s="3" t="s">
        <v>244</v>
      </c>
      <c r="V3680" s="3"/>
      <c r="W3680" s="3" t="s">
        <v>39</v>
      </c>
      <c r="X3680" s="3" t="s">
        <v>40</v>
      </c>
      <c r="Y3680" s="3"/>
      <c r="Z3680" s="3">
        <v>6985</v>
      </c>
      <c r="AA3680" s="3" t="s">
        <v>1182</v>
      </c>
    </row>
    <row r="3681" spans="1:27" x14ac:dyDescent="0.2">
      <c r="A3681" s="5">
        <v>6700</v>
      </c>
      <c r="B3681">
        <v>50027</v>
      </c>
      <c r="C3681" s="3"/>
      <c r="D3681" s="3" t="s">
        <v>6138</v>
      </c>
      <c r="E3681" s="3" t="s">
        <v>192</v>
      </c>
      <c r="F3681" s="3" t="s">
        <v>193</v>
      </c>
      <c r="G3681" s="3" t="s">
        <v>3630</v>
      </c>
      <c r="H3681" s="3" t="s">
        <v>194</v>
      </c>
      <c r="I3681" s="3" t="s">
        <v>3630</v>
      </c>
      <c r="J3681" s="3" t="s">
        <v>31</v>
      </c>
      <c r="K3681" s="3" t="s">
        <v>330</v>
      </c>
      <c r="L3681" s="3" t="s">
        <v>31</v>
      </c>
      <c r="M3681" t="b">
        <v>0</v>
      </c>
      <c r="N3681" s="3" t="s">
        <v>35</v>
      </c>
      <c r="O3681" s="3" t="s">
        <v>193</v>
      </c>
      <c r="P3681" s="3" t="s">
        <v>193</v>
      </c>
      <c r="Q3681" s="3" t="s">
        <v>192</v>
      </c>
      <c r="R3681" s="3" t="s">
        <v>192</v>
      </c>
      <c r="S3681" s="3" t="s">
        <v>2170</v>
      </c>
      <c r="T3681" s="2"/>
      <c r="U3681" s="3" t="s">
        <v>95</v>
      </c>
      <c r="V3681" s="3" t="s">
        <v>1802</v>
      </c>
      <c r="W3681" s="3" t="s">
        <v>39</v>
      </c>
      <c r="X3681" s="3" t="s">
        <v>40</v>
      </c>
      <c r="Y3681" s="3"/>
      <c r="Z3681" s="3"/>
      <c r="AA3681" s="3" t="s">
        <v>316</v>
      </c>
    </row>
    <row r="3682" spans="1:27" x14ac:dyDescent="0.2">
      <c r="A3682" s="5">
        <v>6701</v>
      </c>
      <c r="B3682">
        <v>50038</v>
      </c>
      <c r="C3682" s="3"/>
      <c r="D3682" s="3" t="s">
        <v>6139</v>
      </c>
      <c r="E3682" s="3" t="s">
        <v>192</v>
      </c>
      <c r="F3682" s="3" t="s">
        <v>193</v>
      </c>
      <c r="G3682" s="3" t="s">
        <v>811</v>
      </c>
      <c r="H3682" s="3" t="s">
        <v>194</v>
      </c>
      <c r="I3682" s="3" t="s">
        <v>811</v>
      </c>
      <c r="J3682" s="3" t="s">
        <v>31</v>
      </c>
      <c r="K3682" s="3" t="s">
        <v>330</v>
      </c>
      <c r="L3682" s="3" t="s">
        <v>31</v>
      </c>
      <c r="M3682" t="b">
        <v>0</v>
      </c>
      <c r="N3682" s="3" t="s">
        <v>35</v>
      </c>
      <c r="O3682" s="3" t="s">
        <v>193</v>
      </c>
      <c r="P3682" s="3" t="s">
        <v>193</v>
      </c>
      <c r="Q3682" s="3" t="s">
        <v>192</v>
      </c>
      <c r="R3682" s="3" t="s">
        <v>192</v>
      </c>
      <c r="S3682" s="3" t="s">
        <v>2170</v>
      </c>
      <c r="T3682" s="2"/>
      <c r="U3682" s="3" t="s">
        <v>50</v>
      </c>
      <c r="V3682" s="3" t="s">
        <v>1802</v>
      </c>
      <c r="W3682" s="3" t="s">
        <v>39</v>
      </c>
      <c r="X3682" s="3" t="s">
        <v>40</v>
      </c>
      <c r="Y3682" s="3"/>
      <c r="Z3682" s="3"/>
      <c r="AA3682" s="3" t="s">
        <v>316</v>
      </c>
    </row>
    <row r="3683" spans="1:27" x14ac:dyDescent="0.2">
      <c r="A3683" s="5">
        <v>6702</v>
      </c>
      <c r="B3683">
        <v>50117</v>
      </c>
      <c r="C3683" s="3"/>
      <c r="D3683" s="3" t="s">
        <v>6140</v>
      </c>
      <c r="E3683" s="3" t="s">
        <v>1804</v>
      </c>
      <c r="F3683" s="3" t="s">
        <v>4443</v>
      </c>
      <c r="G3683" s="3" t="s">
        <v>1804</v>
      </c>
      <c r="H3683" s="3" t="s">
        <v>1806</v>
      </c>
      <c r="I3683" s="3" t="s">
        <v>1804</v>
      </c>
      <c r="J3683" s="3" t="s">
        <v>31</v>
      </c>
      <c r="K3683" s="3" t="s">
        <v>1807</v>
      </c>
      <c r="L3683" s="3" t="s">
        <v>31</v>
      </c>
      <c r="M3683" t="b">
        <v>0</v>
      </c>
      <c r="N3683" s="3" t="s">
        <v>35</v>
      </c>
      <c r="O3683" s="3" t="s">
        <v>4443</v>
      </c>
      <c r="P3683" s="3" t="s">
        <v>4444</v>
      </c>
      <c r="Q3683" s="3" t="s">
        <v>4443</v>
      </c>
      <c r="R3683" s="3" t="s">
        <v>4443</v>
      </c>
      <c r="S3683" s="3"/>
      <c r="T3683" s="2"/>
      <c r="U3683" s="3" t="s">
        <v>1769</v>
      </c>
      <c r="V3683" s="3" t="s">
        <v>1815</v>
      </c>
      <c r="W3683" s="3" t="s">
        <v>39</v>
      </c>
      <c r="X3683" s="3" t="s">
        <v>40</v>
      </c>
      <c r="Y3683" s="3"/>
      <c r="Z3683" s="3"/>
      <c r="AA3683" s="3" t="s">
        <v>316</v>
      </c>
    </row>
    <row r="3684" spans="1:27" x14ac:dyDescent="0.2">
      <c r="A3684" s="5">
        <v>6703</v>
      </c>
      <c r="B3684">
        <v>50017</v>
      </c>
      <c r="C3684" s="3"/>
      <c r="D3684" s="3" t="s">
        <v>6141</v>
      </c>
      <c r="E3684" s="3" t="s">
        <v>78</v>
      </c>
      <c r="F3684" s="3" t="s">
        <v>2943</v>
      </c>
      <c r="G3684" s="3" t="s">
        <v>100</v>
      </c>
      <c r="H3684" s="3" t="s">
        <v>32</v>
      </c>
      <c r="I3684" s="3"/>
      <c r="J3684" s="3"/>
      <c r="K3684" s="3"/>
      <c r="L3684" s="3"/>
      <c r="M3684" t="b">
        <v>0</v>
      </c>
      <c r="N3684" s="3" t="s">
        <v>84</v>
      </c>
      <c r="O3684" s="3" t="s">
        <v>2943</v>
      </c>
      <c r="P3684" s="3" t="s">
        <v>2943</v>
      </c>
      <c r="Q3684" s="3" t="s">
        <v>116</v>
      </c>
      <c r="R3684" s="3" t="s">
        <v>116</v>
      </c>
      <c r="S3684" s="3"/>
      <c r="T3684" s="2">
        <v>4026</v>
      </c>
      <c r="U3684" s="3" t="s">
        <v>95</v>
      </c>
      <c r="V3684" s="3"/>
      <c r="W3684" s="3" t="s">
        <v>39</v>
      </c>
      <c r="X3684" s="3" t="s">
        <v>40</v>
      </c>
      <c r="Y3684" s="3"/>
      <c r="Z3684" s="3"/>
      <c r="AA3684" s="3" t="s">
        <v>316</v>
      </c>
    </row>
    <row r="3685" spans="1:27" x14ac:dyDescent="0.2">
      <c r="A3685" s="5">
        <v>6705</v>
      </c>
      <c r="B3685">
        <v>50161</v>
      </c>
      <c r="C3685" s="3"/>
      <c r="D3685" s="3" t="s">
        <v>6142</v>
      </c>
      <c r="E3685" s="3" t="s">
        <v>91</v>
      </c>
      <c r="F3685" s="3" t="s">
        <v>5535</v>
      </c>
      <c r="G3685" s="3" t="s">
        <v>100</v>
      </c>
      <c r="H3685" s="3" t="s">
        <v>32</v>
      </c>
      <c r="I3685" s="3" t="s">
        <v>95</v>
      </c>
      <c r="J3685" s="3" t="s">
        <v>48</v>
      </c>
      <c r="K3685" s="3" t="s">
        <v>94</v>
      </c>
      <c r="L3685" s="3" t="s">
        <v>95</v>
      </c>
      <c r="M3685" t="b">
        <v>0</v>
      </c>
      <c r="N3685" s="3" t="s">
        <v>84</v>
      </c>
      <c r="O3685" s="3" t="s">
        <v>5535</v>
      </c>
      <c r="P3685" s="3" t="s">
        <v>140</v>
      </c>
      <c r="Q3685" s="3" t="s">
        <v>36</v>
      </c>
      <c r="R3685" s="3" t="s">
        <v>74</v>
      </c>
      <c r="S3685" s="3" t="s">
        <v>3431</v>
      </c>
      <c r="T3685" s="2"/>
      <c r="U3685" s="3" t="s">
        <v>95</v>
      </c>
      <c r="V3685" s="3"/>
      <c r="W3685" s="3" t="s">
        <v>39</v>
      </c>
      <c r="X3685" s="3" t="s">
        <v>40</v>
      </c>
      <c r="Y3685" s="3"/>
      <c r="Z3685" s="3">
        <v>6542</v>
      </c>
      <c r="AA3685" s="3" t="s">
        <v>316</v>
      </c>
    </row>
    <row r="3686" spans="1:27" x14ac:dyDescent="0.2">
      <c r="A3686" s="5">
        <v>6707</v>
      </c>
      <c r="B3686">
        <v>50162</v>
      </c>
      <c r="C3686" s="3"/>
      <c r="D3686" s="3" t="s">
        <v>6143</v>
      </c>
      <c r="E3686" s="3" t="s">
        <v>91</v>
      </c>
      <c r="F3686" s="3" t="s">
        <v>5535</v>
      </c>
      <c r="G3686" s="3" t="s">
        <v>100</v>
      </c>
      <c r="H3686" s="3" t="s">
        <v>32</v>
      </c>
      <c r="I3686" s="3" t="s">
        <v>95</v>
      </c>
      <c r="J3686" s="3" t="s">
        <v>48</v>
      </c>
      <c r="K3686" s="3" t="s">
        <v>94</v>
      </c>
      <c r="L3686" s="3" t="s">
        <v>95</v>
      </c>
      <c r="M3686" t="b">
        <v>0</v>
      </c>
      <c r="N3686" s="3" t="s">
        <v>84</v>
      </c>
      <c r="O3686" s="3" t="s">
        <v>5535</v>
      </c>
      <c r="P3686" s="3" t="s">
        <v>140</v>
      </c>
      <c r="Q3686" s="3" t="s">
        <v>36</v>
      </c>
      <c r="R3686" s="3" t="s">
        <v>74</v>
      </c>
      <c r="S3686" s="3" t="s">
        <v>3431</v>
      </c>
      <c r="T3686" s="2"/>
      <c r="U3686" s="3" t="s">
        <v>95</v>
      </c>
      <c r="V3686" s="3"/>
      <c r="W3686" s="3" t="s">
        <v>39</v>
      </c>
      <c r="X3686" s="3" t="s">
        <v>40</v>
      </c>
      <c r="Y3686" s="3"/>
      <c r="Z3686" s="3">
        <v>6536</v>
      </c>
      <c r="AA3686" s="3" t="s">
        <v>316</v>
      </c>
    </row>
    <row r="3687" spans="1:27" x14ac:dyDescent="0.2">
      <c r="A3687" s="5">
        <v>6708</v>
      </c>
      <c r="B3687">
        <v>50163</v>
      </c>
      <c r="C3687" s="3"/>
      <c r="D3687" s="3" t="s">
        <v>6144</v>
      </c>
      <c r="E3687" s="3" t="s">
        <v>91</v>
      </c>
      <c r="F3687" s="3" t="s">
        <v>5535</v>
      </c>
      <c r="G3687" s="3" t="s">
        <v>100</v>
      </c>
      <c r="H3687" s="3" t="s">
        <v>32</v>
      </c>
      <c r="I3687" s="3" t="s">
        <v>95</v>
      </c>
      <c r="J3687" s="3" t="s">
        <v>48</v>
      </c>
      <c r="K3687" s="3" t="s">
        <v>94</v>
      </c>
      <c r="L3687" s="3" t="s">
        <v>95</v>
      </c>
      <c r="M3687" t="b">
        <v>0</v>
      </c>
      <c r="N3687" s="3" t="s">
        <v>84</v>
      </c>
      <c r="O3687" s="3" t="s">
        <v>5535</v>
      </c>
      <c r="P3687" s="3" t="s">
        <v>140</v>
      </c>
      <c r="Q3687" s="3" t="s">
        <v>36</v>
      </c>
      <c r="R3687" s="3" t="s">
        <v>74</v>
      </c>
      <c r="S3687" s="3" t="s">
        <v>3431</v>
      </c>
      <c r="T3687" s="2"/>
      <c r="U3687" s="3" t="s">
        <v>95</v>
      </c>
      <c r="V3687" s="3"/>
      <c r="W3687" s="3" t="s">
        <v>39</v>
      </c>
      <c r="X3687" s="3" t="s">
        <v>40</v>
      </c>
      <c r="Y3687" s="3"/>
      <c r="Z3687" s="3">
        <v>6521</v>
      </c>
      <c r="AA3687" s="3" t="s">
        <v>316</v>
      </c>
    </row>
    <row r="3688" spans="1:27" x14ac:dyDescent="0.2">
      <c r="A3688" s="5">
        <v>6709</v>
      </c>
      <c r="C3688" s="3"/>
      <c r="D3688" s="3" t="s">
        <v>6145</v>
      </c>
      <c r="E3688" s="3" t="s">
        <v>91</v>
      </c>
      <c r="F3688" s="3" t="s">
        <v>5535</v>
      </c>
      <c r="G3688" s="3" t="s">
        <v>93</v>
      </c>
      <c r="H3688" s="3" t="s">
        <v>32</v>
      </c>
      <c r="I3688" s="3" t="s">
        <v>95</v>
      </c>
      <c r="J3688" s="3" t="s">
        <v>48</v>
      </c>
      <c r="K3688" s="3" t="s">
        <v>94</v>
      </c>
      <c r="L3688" s="3" t="s">
        <v>95</v>
      </c>
      <c r="M3688" t="b">
        <v>0</v>
      </c>
      <c r="N3688" s="3" t="s">
        <v>84</v>
      </c>
      <c r="O3688" s="3" t="s">
        <v>5535</v>
      </c>
      <c r="P3688" s="3" t="s">
        <v>140</v>
      </c>
      <c r="Q3688" s="3" t="s">
        <v>36</v>
      </c>
      <c r="R3688" s="3" t="s">
        <v>74</v>
      </c>
      <c r="S3688" s="3" t="s">
        <v>3431</v>
      </c>
      <c r="T3688" s="2"/>
      <c r="U3688" s="3" t="s">
        <v>95</v>
      </c>
      <c r="V3688" s="3"/>
      <c r="W3688" s="3" t="s">
        <v>39</v>
      </c>
      <c r="X3688" s="3" t="s">
        <v>40</v>
      </c>
      <c r="Y3688" s="3"/>
      <c r="Z3688" s="3">
        <v>6517</v>
      </c>
      <c r="AA3688" s="3" t="s">
        <v>316</v>
      </c>
    </row>
    <row r="3689" spans="1:27" x14ac:dyDescent="0.2">
      <c r="A3689" s="5">
        <v>6710</v>
      </c>
      <c r="C3689" s="3"/>
      <c r="D3689" s="3" t="s">
        <v>6146</v>
      </c>
      <c r="E3689" s="3" t="s">
        <v>71</v>
      </c>
      <c r="F3689" s="3" t="s">
        <v>6136</v>
      </c>
      <c r="G3689" s="3" t="s">
        <v>47</v>
      </c>
      <c r="H3689" s="3" t="s">
        <v>32</v>
      </c>
      <c r="I3689" s="3" t="s">
        <v>95</v>
      </c>
      <c r="J3689" s="3" t="s">
        <v>48</v>
      </c>
      <c r="K3689" s="3" t="s">
        <v>94</v>
      </c>
      <c r="L3689" s="3" t="s">
        <v>95</v>
      </c>
      <c r="M3689" t="b">
        <v>0</v>
      </c>
      <c r="N3689" s="3" t="s">
        <v>73</v>
      </c>
      <c r="O3689" s="3" t="s">
        <v>6136</v>
      </c>
      <c r="P3689" s="3" t="s">
        <v>140</v>
      </c>
      <c r="Q3689" s="3" t="s">
        <v>36</v>
      </c>
      <c r="R3689" s="3" t="s">
        <v>74</v>
      </c>
      <c r="S3689" s="3" t="s">
        <v>3431</v>
      </c>
      <c r="T3689" s="2"/>
      <c r="U3689" s="3" t="s">
        <v>50</v>
      </c>
      <c r="V3689" s="3"/>
      <c r="W3689" s="3" t="s">
        <v>39</v>
      </c>
      <c r="X3689" s="3" t="s">
        <v>40</v>
      </c>
      <c r="Y3689" s="3"/>
      <c r="Z3689" s="3">
        <v>6532</v>
      </c>
      <c r="AA3689" s="3" t="s">
        <v>316</v>
      </c>
    </row>
    <row r="3690" spans="1:27" x14ac:dyDescent="0.2">
      <c r="A3690" s="5">
        <v>6711</v>
      </c>
      <c r="C3690" s="3"/>
      <c r="D3690" s="3" t="s">
        <v>6147</v>
      </c>
      <c r="E3690" s="3" t="s">
        <v>1158</v>
      </c>
      <c r="F3690" s="3" t="s">
        <v>6148</v>
      </c>
      <c r="G3690" s="3" t="s">
        <v>235</v>
      </c>
      <c r="H3690" s="3" t="s">
        <v>32</v>
      </c>
      <c r="I3690" s="3" t="s">
        <v>83</v>
      </c>
      <c r="J3690" s="3" t="s">
        <v>48</v>
      </c>
      <c r="K3690" s="3" t="s">
        <v>237</v>
      </c>
      <c r="L3690" s="3" t="s">
        <v>83</v>
      </c>
      <c r="M3690" t="b">
        <v>0</v>
      </c>
      <c r="N3690" s="3" t="s">
        <v>6149</v>
      </c>
      <c r="O3690" s="3" t="s">
        <v>6148</v>
      </c>
      <c r="P3690" s="3" t="s">
        <v>140</v>
      </c>
      <c r="Q3690" s="3" t="s">
        <v>36</v>
      </c>
      <c r="R3690" s="3" t="s">
        <v>74</v>
      </c>
      <c r="S3690" s="3" t="s">
        <v>3431</v>
      </c>
      <c r="T3690" s="2"/>
      <c r="U3690" s="3" t="s">
        <v>83</v>
      </c>
      <c r="V3690" s="3"/>
      <c r="W3690" s="3" t="s">
        <v>39</v>
      </c>
      <c r="X3690" s="3" t="s">
        <v>40</v>
      </c>
      <c r="Y3690" s="3"/>
      <c r="Z3690" s="3">
        <v>6533</v>
      </c>
      <c r="AA3690" s="3" t="s">
        <v>316</v>
      </c>
    </row>
    <row r="3691" spans="1:27" x14ac:dyDescent="0.2">
      <c r="A3691" s="5">
        <v>6712</v>
      </c>
      <c r="C3691" s="3"/>
      <c r="D3691" s="3" t="s">
        <v>6150</v>
      </c>
      <c r="E3691" s="3" t="s">
        <v>91</v>
      </c>
      <c r="F3691" s="3" t="s">
        <v>5535</v>
      </c>
      <c r="G3691" s="3" t="s">
        <v>100</v>
      </c>
      <c r="H3691" s="3" t="s">
        <v>32</v>
      </c>
      <c r="I3691" s="3" t="s">
        <v>95</v>
      </c>
      <c r="J3691" s="3" t="s">
        <v>48</v>
      </c>
      <c r="K3691" s="3" t="s">
        <v>94</v>
      </c>
      <c r="L3691" s="3" t="s">
        <v>95</v>
      </c>
      <c r="M3691" t="b">
        <v>0</v>
      </c>
      <c r="N3691" s="3" t="s">
        <v>84</v>
      </c>
      <c r="O3691" s="3" t="s">
        <v>5535</v>
      </c>
      <c r="P3691" s="3" t="s">
        <v>140</v>
      </c>
      <c r="Q3691" s="3" t="s">
        <v>36</v>
      </c>
      <c r="R3691" s="3" t="s">
        <v>74</v>
      </c>
      <c r="S3691" s="3" t="s">
        <v>3431</v>
      </c>
      <c r="T3691" s="2"/>
      <c r="U3691" s="3" t="s">
        <v>95</v>
      </c>
      <c r="V3691" s="3"/>
      <c r="W3691" s="3" t="s">
        <v>39</v>
      </c>
      <c r="X3691" s="3" t="s">
        <v>40</v>
      </c>
      <c r="Y3691" s="3"/>
      <c r="Z3691" s="3">
        <v>6981</v>
      </c>
      <c r="AA3691" s="3" t="s">
        <v>1182</v>
      </c>
    </row>
    <row r="3692" spans="1:27" x14ac:dyDescent="0.2">
      <c r="A3692" s="5">
        <v>6713</v>
      </c>
      <c r="B3692">
        <v>45299</v>
      </c>
      <c r="C3692" s="3"/>
      <c r="D3692" s="3" t="s">
        <v>6151</v>
      </c>
      <c r="E3692" s="3" t="s">
        <v>119</v>
      </c>
      <c r="F3692" s="3" t="s">
        <v>120</v>
      </c>
      <c r="G3692" s="3" t="s">
        <v>113</v>
      </c>
      <c r="H3692" s="3" t="s">
        <v>256</v>
      </c>
      <c r="I3692" s="3" t="s">
        <v>113</v>
      </c>
      <c r="J3692" s="3" t="s">
        <v>48</v>
      </c>
      <c r="K3692" s="3" t="s">
        <v>114</v>
      </c>
      <c r="L3692" s="3" t="s">
        <v>115</v>
      </c>
      <c r="M3692" t="b">
        <v>0</v>
      </c>
      <c r="N3692" s="3" t="s">
        <v>73</v>
      </c>
      <c r="O3692" s="3" t="s">
        <v>120</v>
      </c>
      <c r="P3692" s="3" t="s">
        <v>120</v>
      </c>
      <c r="Q3692" s="3" t="s">
        <v>36</v>
      </c>
      <c r="R3692" s="3" t="s">
        <v>74</v>
      </c>
      <c r="S3692" s="3"/>
      <c r="T3692" s="2"/>
      <c r="U3692" s="3" t="s">
        <v>115</v>
      </c>
      <c r="V3692" s="3"/>
      <c r="W3692" s="3" t="s">
        <v>39</v>
      </c>
      <c r="X3692" s="3" t="s">
        <v>40</v>
      </c>
      <c r="Y3692" s="3"/>
      <c r="Z3692" s="3"/>
      <c r="AA3692" s="3" t="s">
        <v>546</v>
      </c>
    </row>
    <row r="3693" spans="1:27" x14ac:dyDescent="0.2">
      <c r="A3693" s="5">
        <v>6714</v>
      </c>
      <c r="B3693">
        <v>45543</v>
      </c>
      <c r="C3693" s="3"/>
      <c r="D3693" s="3" t="s">
        <v>6152</v>
      </c>
      <c r="E3693" s="3" t="s">
        <v>119</v>
      </c>
      <c r="F3693" s="3" t="s">
        <v>120</v>
      </c>
      <c r="G3693" s="3" t="s">
        <v>113</v>
      </c>
      <c r="H3693" s="3" t="s">
        <v>256</v>
      </c>
      <c r="I3693" s="3" t="s">
        <v>113</v>
      </c>
      <c r="J3693" s="3" t="s">
        <v>48</v>
      </c>
      <c r="K3693" s="3" t="s">
        <v>114</v>
      </c>
      <c r="L3693" s="3" t="s">
        <v>115</v>
      </c>
      <c r="M3693" t="b">
        <v>0</v>
      </c>
      <c r="N3693" s="3" t="s">
        <v>73</v>
      </c>
      <c r="O3693" s="3" t="s">
        <v>120</v>
      </c>
      <c r="P3693" s="3" t="s">
        <v>120</v>
      </c>
      <c r="Q3693" s="3" t="s">
        <v>36</v>
      </c>
      <c r="R3693" s="3" t="s">
        <v>74</v>
      </c>
      <c r="S3693" s="3"/>
      <c r="T3693" s="2"/>
      <c r="U3693" s="3" t="s">
        <v>115</v>
      </c>
      <c r="V3693" s="3"/>
      <c r="W3693" s="3" t="s">
        <v>39</v>
      </c>
      <c r="X3693" s="3" t="s">
        <v>40</v>
      </c>
      <c r="Y3693" s="3"/>
      <c r="Z3693" s="3"/>
      <c r="AA3693" s="3" t="s">
        <v>316</v>
      </c>
    </row>
    <row r="3694" spans="1:27" x14ac:dyDescent="0.2">
      <c r="A3694" s="5">
        <v>6715</v>
      </c>
      <c r="B3694">
        <v>44477</v>
      </c>
      <c r="C3694" s="3"/>
      <c r="D3694" s="3" t="s">
        <v>6153</v>
      </c>
      <c r="E3694" s="3" t="s">
        <v>119</v>
      </c>
      <c r="F3694" s="3" t="s">
        <v>120</v>
      </c>
      <c r="G3694" s="3" t="s">
        <v>137</v>
      </c>
      <c r="H3694" s="3" t="s">
        <v>256</v>
      </c>
      <c r="I3694" s="3" t="s">
        <v>113</v>
      </c>
      <c r="J3694" s="3" t="s">
        <v>48</v>
      </c>
      <c r="K3694" s="3" t="s">
        <v>114</v>
      </c>
      <c r="L3694" s="3" t="s">
        <v>115</v>
      </c>
      <c r="M3694" t="b">
        <v>0</v>
      </c>
      <c r="N3694" s="3" t="s">
        <v>73</v>
      </c>
      <c r="O3694" s="3" t="s">
        <v>120</v>
      </c>
      <c r="P3694" s="3" t="s">
        <v>120</v>
      </c>
      <c r="Q3694" s="3" t="s">
        <v>36</v>
      </c>
      <c r="R3694" s="3" t="s">
        <v>74</v>
      </c>
      <c r="S3694" s="3"/>
      <c r="T3694" s="2"/>
      <c r="U3694" s="3" t="s">
        <v>83</v>
      </c>
      <c r="V3694" s="3"/>
      <c r="W3694" s="3" t="s">
        <v>39</v>
      </c>
      <c r="X3694" s="3" t="s">
        <v>40</v>
      </c>
      <c r="Y3694" s="3"/>
      <c r="Z3694" s="3"/>
      <c r="AA3694" s="3" t="s">
        <v>546</v>
      </c>
    </row>
    <row r="3695" spans="1:27" x14ac:dyDescent="0.2">
      <c r="A3695" s="5">
        <v>6716</v>
      </c>
      <c r="B3695">
        <v>44478</v>
      </c>
      <c r="C3695" s="3"/>
      <c r="D3695" s="3" t="s">
        <v>6154</v>
      </c>
      <c r="E3695" s="3" t="s">
        <v>119</v>
      </c>
      <c r="F3695" s="3" t="s">
        <v>120</v>
      </c>
      <c r="G3695" s="3" t="s">
        <v>137</v>
      </c>
      <c r="H3695" s="3" t="s">
        <v>256</v>
      </c>
      <c r="I3695" s="3"/>
      <c r="J3695" s="3"/>
      <c r="K3695" s="3"/>
      <c r="L3695" s="3"/>
      <c r="M3695" t="b">
        <v>0</v>
      </c>
      <c r="N3695" s="3" t="s">
        <v>73</v>
      </c>
      <c r="O3695" s="3" t="s">
        <v>120</v>
      </c>
      <c r="P3695" s="3" t="s">
        <v>120</v>
      </c>
      <c r="Q3695" s="3" t="s">
        <v>36</v>
      </c>
      <c r="R3695" s="3" t="s">
        <v>74</v>
      </c>
      <c r="S3695" s="3"/>
      <c r="T3695" s="2"/>
      <c r="U3695" s="3" t="s">
        <v>83</v>
      </c>
      <c r="V3695" s="3"/>
      <c r="W3695" s="3" t="s">
        <v>39</v>
      </c>
      <c r="X3695" s="3" t="s">
        <v>40</v>
      </c>
      <c r="Y3695" s="3"/>
      <c r="Z3695" s="3"/>
      <c r="AA3695" s="3" t="s">
        <v>316</v>
      </c>
    </row>
    <row r="3696" spans="1:27" x14ac:dyDescent="0.2">
      <c r="A3696" s="5">
        <v>6717</v>
      </c>
      <c r="B3696">
        <v>50052</v>
      </c>
      <c r="C3696" s="3"/>
      <c r="D3696" s="3" t="s">
        <v>6155</v>
      </c>
      <c r="E3696" s="3" t="s">
        <v>119</v>
      </c>
      <c r="F3696" s="3" t="s">
        <v>120</v>
      </c>
      <c r="G3696" s="3" t="s">
        <v>113</v>
      </c>
      <c r="H3696" s="3" t="s">
        <v>256</v>
      </c>
      <c r="I3696" s="3" t="s">
        <v>113</v>
      </c>
      <c r="J3696" s="3" t="s">
        <v>48</v>
      </c>
      <c r="K3696" s="3" t="s">
        <v>114</v>
      </c>
      <c r="L3696" s="3" t="s">
        <v>115</v>
      </c>
      <c r="M3696" t="b">
        <v>0</v>
      </c>
      <c r="N3696" s="3" t="s">
        <v>73</v>
      </c>
      <c r="O3696" s="3" t="s">
        <v>120</v>
      </c>
      <c r="P3696" s="3" t="s">
        <v>120</v>
      </c>
      <c r="Q3696" s="3" t="s">
        <v>36</v>
      </c>
      <c r="R3696" s="3" t="s">
        <v>74</v>
      </c>
      <c r="S3696" s="3"/>
      <c r="T3696" s="2"/>
      <c r="U3696" s="3" t="s">
        <v>115</v>
      </c>
      <c r="V3696" s="3"/>
      <c r="W3696" s="3" t="s">
        <v>39</v>
      </c>
      <c r="X3696" s="3" t="s">
        <v>40</v>
      </c>
      <c r="Y3696" s="3"/>
      <c r="Z3696" s="3"/>
      <c r="AA3696" s="3" t="s">
        <v>546</v>
      </c>
    </row>
    <row r="3697" spans="1:27" x14ac:dyDescent="0.2">
      <c r="A3697" s="5">
        <v>6718</v>
      </c>
      <c r="B3697">
        <v>45718</v>
      </c>
      <c r="C3697" s="3"/>
      <c r="D3697" s="3" t="s">
        <v>6156</v>
      </c>
      <c r="E3697" s="3" t="s">
        <v>119</v>
      </c>
      <c r="F3697" s="3" t="s">
        <v>120</v>
      </c>
      <c r="G3697" s="3" t="s">
        <v>137</v>
      </c>
      <c r="H3697" s="3" t="s">
        <v>256</v>
      </c>
      <c r="I3697" s="3" t="s">
        <v>113</v>
      </c>
      <c r="J3697" s="3" t="s">
        <v>48</v>
      </c>
      <c r="K3697" s="3" t="s">
        <v>114</v>
      </c>
      <c r="L3697" s="3" t="s">
        <v>115</v>
      </c>
      <c r="M3697" t="b">
        <v>0</v>
      </c>
      <c r="N3697" s="3" t="s">
        <v>73</v>
      </c>
      <c r="O3697" s="3" t="s">
        <v>120</v>
      </c>
      <c r="P3697" s="3" t="s">
        <v>120</v>
      </c>
      <c r="Q3697" s="3" t="s">
        <v>36</v>
      </c>
      <c r="R3697" s="3" t="s">
        <v>74</v>
      </c>
      <c r="S3697" s="3"/>
      <c r="T3697" s="2"/>
      <c r="U3697" s="3" t="s">
        <v>83</v>
      </c>
      <c r="V3697" s="3"/>
      <c r="W3697" s="3" t="s">
        <v>39</v>
      </c>
      <c r="X3697" s="3" t="s">
        <v>40</v>
      </c>
      <c r="Y3697" s="3"/>
      <c r="Z3697" s="3"/>
      <c r="AA3697" s="3" t="s">
        <v>546</v>
      </c>
    </row>
    <row r="3698" spans="1:27" x14ac:dyDescent="0.2">
      <c r="A3698" s="5">
        <v>6719</v>
      </c>
      <c r="C3698" s="3"/>
      <c r="D3698" s="3" t="s">
        <v>6157</v>
      </c>
      <c r="E3698" s="3" t="s">
        <v>119</v>
      </c>
      <c r="F3698" s="3" t="s">
        <v>120</v>
      </c>
      <c r="G3698" s="3" t="s">
        <v>137</v>
      </c>
      <c r="H3698" s="3" t="s">
        <v>256</v>
      </c>
      <c r="I3698" s="3" t="s">
        <v>137</v>
      </c>
      <c r="J3698" s="3" t="s">
        <v>48</v>
      </c>
      <c r="K3698" s="3" t="s">
        <v>138</v>
      </c>
      <c r="L3698" s="3" t="s">
        <v>83</v>
      </c>
      <c r="M3698" t="b">
        <v>0</v>
      </c>
      <c r="N3698" s="3" t="s">
        <v>73</v>
      </c>
      <c r="O3698" s="3" t="s">
        <v>120</v>
      </c>
      <c r="P3698" s="3" t="s">
        <v>120</v>
      </c>
      <c r="Q3698" s="3" t="s">
        <v>36</v>
      </c>
      <c r="R3698" s="3" t="s">
        <v>74</v>
      </c>
      <c r="S3698" s="3"/>
      <c r="T3698" s="2"/>
      <c r="U3698" s="3" t="s">
        <v>83</v>
      </c>
      <c r="V3698" s="3"/>
      <c r="W3698" s="3" t="s">
        <v>39</v>
      </c>
      <c r="X3698" s="3" t="s">
        <v>40</v>
      </c>
      <c r="Y3698" s="3"/>
      <c r="Z3698" s="3"/>
      <c r="AA3698" s="3" t="s">
        <v>546</v>
      </c>
    </row>
    <row r="3699" spans="1:27" x14ac:dyDescent="0.2">
      <c r="A3699" s="5">
        <v>6720</v>
      </c>
      <c r="B3699">
        <v>50147</v>
      </c>
      <c r="C3699" s="3"/>
      <c r="D3699" s="3" t="s">
        <v>6158</v>
      </c>
      <c r="E3699" s="3" t="s">
        <v>1775</v>
      </c>
      <c r="F3699" s="3" t="s">
        <v>4902</v>
      </c>
      <c r="G3699" s="3" t="s">
        <v>1765</v>
      </c>
      <c r="H3699" s="3" t="s">
        <v>1764</v>
      </c>
      <c r="I3699" s="3" t="s">
        <v>1765</v>
      </c>
      <c r="J3699" s="3" t="s">
        <v>31</v>
      </c>
      <c r="K3699" s="3" t="s">
        <v>1766</v>
      </c>
      <c r="L3699" s="3" t="s">
        <v>31</v>
      </c>
      <c r="M3699" t="b">
        <v>0</v>
      </c>
      <c r="N3699" s="3" t="s">
        <v>35</v>
      </c>
      <c r="O3699" s="3" t="s">
        <v>4902</v>
      </c>
      <c r="P3699" s="3" t="s">
        <v>4903</v>
      </c>
      <c r="Q3699" s="3" t="s">
        <v>4902</v>
      </c>
      <c r="R3699" s="3" t="s">
        <v>4902</v>
      </c>
      <c r="S3699" s="3"/>
      <c r="T3699" s="2"/>
      <c r="U3699" s="3" t="s">
        <v>1769</v>
      </c>
      <c r="V3699" s="3" t="s">
        <v>2706</v>
      </c>
      <c r="W3699" s="3" t="s">
        <v>39</v>
      </c>
      <c r="X3699" s="3" t="s">
        <v>40</v>
      </c>
      <c r="Y3699" s="3"/>
      <c r="Z3699" s="3"/>
      <c r="AA3699" s="3" t="s">
        <v>3343</v>
      </c>
    </row>
    <row r="3700" spans="1:27" x14ac:dyDescent="0.2">
      <c r="A3700" s="5">
        <v>6721</v>
      </c>
      <c r="B3700">
        <v>46406</v>
      </c>
      <c r="C3700" s="3"/>
      <c r="D3700" s="3" t="s">
        <v>6159</v>
      </c>
      <c r="E3700" s="3" t="s">
        <v>174</v>
      </c>
      <c r="F3700" s="3" t="s">
        <v>4204</v>
      </c>
      <c r="G3700" s="3" t="s">
        <v>1125</v>
      </c>
      <c r="H3700" s="3" t="s">
        <v>32</v>
      </c>
      <c r="I3700" s="3" t="s">
        <v>1125</v>
      </c>
      <c r="J3700" s="3" t="s">
        <v>81</v>
      </c>
      <c r="K3700" s="3" t="s">
        <v>743</v>
      </c>
      <c r="L3700" s="3" t="s">
        <v>83</v>
      </c>
      <c r="M3700" t="b">
        <v>0</v>
      </c>
      <c r="N3700" s="3" t="s">
        <v>84</v>
      </c>
      <c r="O3700" s="3" t="s">
        <v>4204</v>
      </c>
      <c r="P3700" s="3" t="s">
        <v>4204</v>
      </c>
      <c r="Q3700" s="3" t="s">
        <v>3732</v>
      </c>
      <c r="R3700" s="3" t="s">
        <v>3733</v>
      </c>
      <c r="S3700" s="3"/>
      <c r="T3700" s="2">
        <v>6102</v>
      </c>
      <c r="U3700" s="3" t="s">
        <v>81</v>
      </c>
      <c r="V3700" s="3"/>
      <c r="W3700" s="3" t="s">
        <v>39</v>
      </c>
      <c r="X3700" s="3" t="s">
        <v>40</v>
      </c>
      <c r="Y3700" s="3"/>
      <c r="Z3700" s="3">
        <v>6650</v>
      </c>
      <c r="AA3700" s="3" t="s">
        <v>316</v>
      </c>
    </row>
    <row r="3701" spans="1:27" x14ac:dyDescent="0.2">
      <c r="A3701" s="5">
        <v>6722</v>
      </c>
      <c r="B3701">
        <v>50141</v>
      </c>
      <c r="C3701" s="3"/>
      <c r="D3701" s="3" t="s">
        <v>6402</v>
      </c>
      <c r="E3701" s="3" t="s">
        <v>6023</v>
      </c>
      <c r="F3701" s="3" t="s">
        <v>6023</v>
      </c>
      <c r="G3701" s="3"/>
      <c r="H3701" s="3" t="s">
        <v>32</v>
      </c>
      <c r="I3701" s="3"/>
      <c r="J3701" s="3"/>
      <c r="K3701" s="3"/>
      <c r="L3701" s="3"/>
      <c r="M3701" t="b">
        <v>0</v>
      </c>
      <c r="N3701" s="3" t="s">
        <v>35</v>
      </c>
      <c r="O3701" s="3" t="s">
        <v>6023</v>
      </c>
      <c r="P3701" s="3" t="s">
        <v>6024</v>
      </c>
      <c r="Q3701" s="3" t="s">
        <v>116</v>
      </c>
      <c r="R3701" s="3" t="s">
        <v>116</v>
      </c>
      <c r="S3701" s="3" t="s">
        <v>6025</v>
      </c>
      <c r="T3701" s="2"/>
      <c r="U3701" s="3" t="s">
        <v>83</v>
      </c>
      <c r="V3701" s="3" t="s">
        <v>6023</v>
      </c>
      <c r="W3701" s="3" t="s">
        <v>39</v>
      </c>
      <c r="X3701" s="3" t="s">
        <v>40</v>
      </c>
      <c r="Y3701" s="3"/>
      <c r="Z3701" s="3"/>
      <c r="AA3701" s="3" t="s">
        <v>316</v>
      </c>
    </row>
    <row r="3702" spans="1:27" x14ac:dyDescent="0.2">
      <c r="A3702" s="5">
        <v>6723</v>
      </c>
      <c r="B3702">
        <v>50139</v>
      </c>
      <c r="C3702" s="3"/>
      <c r="D3702" s="3" t="s">
        <v>6403</v>
      </c>
      <c r="E3702" s="3" t="s">
        <v>6023</v>
      </c>
      <c r="F3702" s="3" t="s">
        <v>6023</v>
      </c>
      <c r="G3702" s="3"/>
      <c r="H3702" s="3" t="s">
        <v>32</v>
      </c>
      <c r="I3702" s="3"/>
      <c r="J3702" s="3"/>
      <c r="K3702" s="3"/>
      <c r="L3702" s="3"/>
      <c r="M3702" t="b">
        <v>0</v>
      </c>
      <c r="N3702" s="3" t="s">
        <v>35</v>
      </c>
      <c r="O3702" s="3" t="s">
        <v>6023</v>
      </c>
      <c r="P3702" s="3" t="s">
        <v>6024</v>
      </c>
      <c r="Q3702" s="3" t="s">
        <v>116</v>
      </c>
      <c r="R3702" s="3" t="s">
        <v>116</v>
      </c>
      <c r="S3702" s="3" t="s">
        <v>6025</v>
      </c>
      <c r="T3702" s="2"/>
      <c r="U3702" s="3" t="s">
        <v>83</v>
      </c>
      <c r="V3702" s="3" t="s">
        <v>6023</v>
      </c>
      <c r="W3702" s="3" t="s">
        <v>39</v>
      </c>
      <c r="X3702" s="3" t="s">
        <v>40</v>
      </c>
      <c r="Y3702" s="3"/>
      <c r="Z3702" s="3"/>
      <c r="AA3702" s="3" t="s">
        <v>316</v>
      </c>
    </row>
    <row r="3703" spans="1:27" x14ac:dyDescent="0.2">
      <c r="A3703" s="5">
        <v>6724</v>
      </c>
      <c r="B3703">
        <v>50142</v>
      </c>
      <c r="C3703" s="3"/>
      <c r="D3703" s="3" t="s">
        <v>6405</v>
      </c>
      <c r="E3703" s="3" t="s">
        <v>147</v>
      </c>
      <c r="F3703" s="3" t="s">
        <v>148</v>
      </c>
      <c r="G3703" s="3" t="s">
        <v>1576</v>
      </c>
      <c r="H3703" s="3" t="s">
        <v>32</v>
      </c>
      <c r="I3703" s="3" t="s">
        <v>33</v>
      </c>
      <c r="J3703" s="3" t="s">
        <v>31</v>
      </c>
      <c r="K3703" s="3" t="s">
        <v>34</v>
      </c>
      <c r="L3703" s="3" t="s">
        <v>31</v>
      </c>
      <c r="M3703" t="b">
        <v>0</v>
      </c>
      <c r="N3703" s="3" t="s">
        <v>139</v>
      </c>
      <c r="O3703" s="3" t="s">
        <v>148</v>
      </c>
      <c r="P3703" s="3" t="s">
        <v>148</v>
      </c>
      <c r="Q3703" s="3" t="s">
        <v>116</v>
      </c>
      <c r="R3703" s="3" t="s">
        <v>149</v>
      </c>
      <c r="S3703" s="3"/>
      <c r="T3703" s="2">
        <v>2072</v>
      </c>
      <c r="U3703" s="3" t="s">
        <v>83</v>
      </c>
      <c r="V3703" s="3"/>
      <c r="W3703" s="3" t="s">
        <v>39</v>
      </c>
      <c r="X3703" s="3" t="s">
        <v>40</v>
      </c>
      <c r="Y3703" s="3"/>
      <c r="Z3703" s="3"/>
      <c r="AA3703" s="3" t="s">
        <v>316</v>
      </c>
    </row>
    <row r="3704" spans="1:27" x14ac:dyDescent="0.2">
      <c r="A3704" s="5">
        <v>6725</v>
      </c>
      <c r="B3704">
        <v>50018</v>
      </c>
      <c r="C3704" s="3"/>
      <c r="D3704" s="3" t="s">
        <v>6401</v>
      </c>
      <c r="E3704" s="3" t="s">
        <v>71</v>
      </c>
      <c r="F3704" s="3" t="s">
        <v>72</v>
      </c>
      <c r="G3704" s="3" t="s">
        <v>201</v>
      </c>
      <c r="H3704" s="3" t="s">
        <v>32</v>
      </c>
      <c r="I3704" s="3" t="s">
        <v>201</v>
      </c>
      <c r="J3704" s="3" t="s">
        <v>48</v>
      </c>
      <c r="K3704" s="3" t="s">
        <v>202</v>
      </c>
      <c r="L3704" s="3" t="s">
        <v>50</v>
      </c>
      <c r="M3704" t="b">
        <v>0</v>
      </c>
      <c r="N3704" s="3" t="s">
        <v>73</v>
      </c>
      <c r="O3704" s="3" t="s">
        <v>72</v>
      </c>
      <c r="P3704" s="3" t="s">
        <v>72</v>
      </c>
      <c r="Q3704" s="3" t="s">
        <v>36</v>
      </c>
      <c r="R3704" s="3" t="s">
        <v>74</v>
      </c>
      <c r="S3704" s="3"/>
      <c r="T3704" s="2"/>
      <c r="U3704" s="3" t="s">
        <v>50</v>
      </c>
      <c r="V3704" s="3"/>
      <c r="W3704" s="3" t="s">
        <v>39</v>
      </c>
      <c r="X3704" s="3" t="s">
        <v>40</v>
      </c>
      <c r="Y3704" s="3"/>
      <c r="Z3704" s="3"/>
      <c r="AA3704" s="3" t="s">
        <v>316</v>
      </c>
    </row>
  </sheetData>
  <phoneticPr fontId="35"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P8"/>
  <sheetViews>
    <sheetView workbookViewId="0">
      <selection activeCell="C10" sqref="C10"/>
    </sheetView>
  </sheetViews>
  <sheetFormatPr defaultRowHeight="14.25" x14ac:dyDescent="0.2"/>
  <cols>
    <col min="1" max="1" width="12.625" bestFit="1" customWidth="1"/>
    <col min="2" max="16" width="11.125" customWidth="1"/>
  </cols>
  <sheetData>
    <row r="3" spans="1:16" ht="18" x14ac:dyDescent="0.25">
      <c r="A3" s="27" t="s">
        <v>6397</v>
      </c>
      <c r="B3" s="28" t="s">
        <v>6260</v>
      </c>
      <c r="C3" s="28" t="s">
        <v>6261</v>
      </c>
      <c r="D3" s="28" t="s">
        <v>6223</v>
      </c>
      <c r="E3" s="28" t="s">
        <v>6224</v>
      </c>
      <c r="F3" s="28" t="s">
        <v>6225</v>
      </c>
      <c r="G3" s="28"/>
      <c r="H3" s="28" t="s">
        <v>6226</v>
      </c>
      <c r="I3" s="28" t="s">
        <v>6227</v>
      </c>
      <c r="J3" s="28" t="s">
        <v>6228</v>
      </c>
      <c r="K3" s="28" t="s">
        <v>6229</v>
      </c>
      <c r="L3" s="28" t="s">
        <v>6230</v>
      </c>
      <c r="M3" s="28" t="s">
        <v>6231</v>
      </c>
      <c r="N3" s="28" t="s">
        <v>6232</v>
      </c>
      <c r="O3" s="28" t="s">
        <v>6233</v>
      </c>
      <c r="P3" s="28" t="s">
        <v>6234</v>
      </c>
    </row>
    <row r="4" spans="1:16" x14ac:dyDescent="0.2">
      <c r="A4" t="s">
        <v>6398</v>
      </c>
      <c r="B4" s="29">
        <v>3820245</v>
      </c>
      <c r="C4" s="29">
        <v>3167544</v>
      </c>
      <c r="D4" s="29">
        <v>3286000</v>
      </c>
      <c r="E4" s="29">
        <v>2738500</v>
      </c>
      <c r="F4" s="29">
        <v>2309000</v>
      </c>
      <c r="G4" s="29"/>
      <c r="H4" s="29">
        <v>1757000</v>
      </c>
      <c r="I4" s="29">
        <v>3247000</v>
      </c>
      <c r="J4" s="29">
        <v>2823500</v>
      </c>
      <c r="K4" s="29">
        <v>1520000</v>
      </c>
      <c r="L4" s="29">
        <v>1470000</v>
      </c>
      <c r="M4" s="29">
        <v>1561000</v>
      </c>
      <c r="N4" s="29">
        <v>1424000</v>
      </c>
      <c r="O4" s="29">
        <v>1508500</v>
      </c>
      <c r="P4" s="29">
        <v>1792500</v>
      </c>
    </row>
    <row r="5" spans="1:16" x14ac:dyDescent="0.2">
      <c r="A5" t="s">
        <v>6399</v>
      </c>
      <c r="B5" s="29">
        <v>2752881</v>
      </c>
      <c r="C5" s="29">
        <v>4816544</v>
      </c>
      <c r="D5" s="29">
        <v>3686000</v>
      </c>
      <c r="E5" s="29">
        <v>3343500</v>
      </c>
      <c r="F5" s="29">
        <v>3104000</v>
      </c>
      <c r="G5" s="29"/>
      <c r="H5" s="29">
        <v>1757000</v>
      </c>
      <c r="I5" s="29">
        <v>3247000</v>
      </c>
      <c r="J5" s="29">
        <v>2823500</v>
      </c>
      <c r="K5" s="29">
        <v>1520000</v>
      </c>
      <c r="L5" s="29">
        <v>1470000</v>
      </c>
      <c r="M5" s="29">
        <v>1561000</v>
      </c>
      <c r="N5" s="29">
        <v>1424000</v>
      </c>
      <c r="O5" s="29">
        <v>1508500</v>
      </c>
      <c r="P5" s="29">
        <v>1792500</v>
      </c>
    </row>
    <row r="6" spans="1:16" ht="15" x14ac:dyDescent="0.25">
      <c r="A6" t="s">
        <v>6400</v>
      </c>
      <c r="B6" s="30">
        <f>B5-B4</f>
        <v>-1067364</v>
      </c>
      <c r="C6" s="30">
        <f>C5-C4</f>
        <v>1649000</v>
      </c>
      <c r="D6" s="30">
        <f>D5-D4</f>
        <v>400000</v>
      </c>
      <c r="E6" s="30">
        <f>E5-E4</f>
        <v>605000</v>
      </c>
      <c r="F6" s="30">
        <f>F5-F4</f>
        <v>795000</v>
      </c>
      <c r="G6" s="31">
        <f>SUM(B6:F6)</f>
        <v>2381636</v>
      </c>
      <c r="H6" s="30">
        <v>0</v>
      </c>
      <c r="I6" s="30">
        <v>0</v>
      </c>
      <c r="J6" s="30">
        <v>0</v>
      </c>
      <c r="K6" s="30">
        <v>0</v>
      </c>
      <c r="L6" s="30">
        <v>0</v>
      </c>
      <c r="M6" s="30">
        <v>0</v>
      </c>
      <c r="N6" s="30">
        <v>0</v>
      </c>
      <c r="O6" s="30">
        <v>0</v>
      </c>
      <c r="P6" s="30">
        <v>0</v>
      </c>
    </row>
    <row r="8" spans="1:16" x14ac:dyDescent="0.2">
      <c r="B8">
        <v>3820245</v>
      </c>
      <c r="C8">
        <v>3167544</v>
      </c>
      <c r="D8">
        <v>3286000</v>
      </c>
      <c r="E8">
        <v>2738500</v>
      </c>
      <c r="F8">
        <v>2309000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BE944"/>
  <sheetViews>
    <sheetView zoomScale="85" zoomScaleNormal="85" workbookViewId="0">
      <selection sqref="A1:BE1859"/>
    </sheetView>
  </sheetViews>
  <sheetFormatPr defaultRowHeight="14.25" x14ac:dyDescent="0.2"/>
  <cols>
    <col min="1" max="1" width="7.375" bestFit="1" customWidth="1"/>
    <col min="2" max="2" width="14.125" bestFit="1" customWidth="1"/>
    <col min="3" max="3" width="80.625" bestFit="1" customWidth="1"/>
    <col min="4" max="4" width="11.125" bestFit="1" customWidth="1"/>
    <col min="5" max="5" width="11.875" bestFit="1" customWidth="1"/>
    <col min="6" max="11" width="11.125" bestFit="1" customWidth="1"/>
    <col min="12" max="12" width="11.875" bestFit="1" customWidth="1"/>
    <col min="13" max="13" width="11.125" bestFit="1" customWidth="1"/>
    <col min="14" max="21" width="12.375" bestFit="1" customWidth="1"/>
    <col min="22" max="22" width="12.875" bestFit="1" customWidth="1"/>
    <col min="23" max="23" width="12.375" bestFit="1" customWidth="1"/>
    <col min="24" max="25" width="12.875" bestFit="1" customWidth="1"/>
    <col min="26" max="26" width="12.375" bestFit="1" customWidth="1"/>
    <col min="27" max="27" width="12.875" bestFit="1" customWidth="1"/>
    <col min="28" max="28" width="14.625" bestFit="1" customWidth="1"/>
    <col min="29" max="30" width="15.875" bestFit="1" customWidth="1"/>
    <col min="31" max="31" width="13.125" bestFit="1" customWidth="1"/>
    <col min="32" max="32" width="12.375" bestFit="1" customWidth="1"/>
    <col min="33" max="33" width="23.125" bestFit="1" customWidth="1"/>
    <col min="34" max="34" width="17.375" bestFit="1" customWidth="1"/>
    <col min="35" max="35" width="26.125" bestFit="1" customWidth="1"/>
    <col min="36" max="37" width="23.125" bestFit="1" customWidth="1"/>
    <col min="38" max="38" width="23.375" bestFit="1" customWidth="1"/>
    <col min="39" max="39" width="24.125" bestFit="1" customWidth="1"/>
    <col min="40" max="41" width="25.125" bestFit="1" customWidth="1"/>
    <col min="42" max="42" width="22.625" bestFit="1" customWidth="1"/>
    <col min="43" max="43" width="11.375" bestFit="1" customWidth="1"/>
    <col min="44" max="44" width="31.125" bestFit="1" customWidth="1"/>
    <col min="45" max="45" width="13" bestFit="1" customWidth="1"/>
    <col min="46" max="46" width="8.625" bestFit="1" customWidth="1"/>
    <col min="47" max="47" width="9.375" bestFit="1" customWidth="1"/>
    <col min="48" max="48" width="8.625" bestFit="1" customWidth="1"/>
    <col min="49" max="49" width="13" bestFit="1" customWidth="1"/>
    <col min="50" max="50" width="14.5" bestFit="1" customWidth="1"/>
    <col min="51" max="51" width="15" bestFit="1" customWidth="1"/>
    <col min="52" max="52" width="11.625" bestFit="1" customWidth="1"/>
    <col min="53" max="53" width="16.875" bestFit="1" customWidth="1"/>
    <col min="54" max="54" width="11.625" bestFit="1" customWidth="1"/>
    <col min="55" max="55" width="12.5" bestFit="1" customWidth="1"/>
    <col min="56" max="56" width="7.125" bestFit="1" customWidth="1"/>
    <col min="57" max="57" width="13.125" bestFit="1" customWidth="1"/>
    <col min="58" max="58" width="16.375" bestFit="1" customWidth="1"/>
  </cols>
  <sheetData>
    <row r="1" spans="1:57" x14ac:dyDescent="0.2">
      <c r="A1" t="s">
        <v>6160</v>
      </c>
      <c r="B1" t="s">
        <v>6161</v>
      </c>
      <c r="C1" t="s">
        <v>6162</v>
      </c>
      <c r="D1" t="s">
        <v>6163</v>
      </c>
      <c r="E1" t="s">
        <v>6164</v>
      </c>
      <c r="F1" t="s">
        <v>6165</v>
      </c>
      <c r="G1" t="s">
        <v>6166</v>
      </c>
      <c r="H1" t="s">
        <v>6167</v>
      </c>
      <c r="I1" t="s">
        <v>6168</v>
      </c>
      <c r="J1" t="s">
        <v>6169</v>
      </c>
      <c r="K1" t="s">
        <v>6170</v>
      </c>
      <c r="L1" t="s">
        <v>6171</v>
      </c>
      <c r="M1" t="s">
        <v>6172</v>
      </c>
      <c r="N1" t="s">
        <v>6173</v>
      </c>
      <c r="O1" t="s">
        <v>6174</v>
      </c>
      <c r="P1" t="s">
        <v>6175</v>
      </c>
      <c r="Q1" t="s">
        <v>6176</v>
      </c>
      <c r="R1" t="s">
        <v>6177</v>
      </c>
      <c r="S1" t="s">
        <v>6178</v>
      </c>
      <c r="T1" t="s">
        <v>6179</v>
      </c>
      <c r="U1" t="s">
        <v>6180</v>
      </c>
      <c r="V1" t="s">
        <v>6181</v>
      </c>
      <c r="W1" t="s">
        <v>6182</v>
      </c>
      <c r="X1" t="s">
        <v>6183</v>
      </c>
      <c r="Y1" t="s">
        <v>6184</v>
      </c>
      <c r="Z1" t="s">
        <v>6185</v>
      </c>
      <c r="AA1" t="s">
        <v>6186</v>
      </c>
      <c r="AB1" s="10" t="s">
        <v>6187</v>
      </c>
      <c r="AC1" t="s">
        <v>6188</v>
      </c>
      <c r="AD1" t="s">
        <v>6189</v>
      </c>
      <c r="AE1" s="10" t="s">
        <v>6190</v>
      </c>
      <c r="AF1" s="10" t="s">
        <v>6191</v>
      </c>
      <c r="AG1" s="10" t="s">
        <v>6192</v>
      </c>
      <c r="AH1" s="10" t="s">
        <v>6193</v>
      </c>
      <c r="AI1" s="10" t="s">
        <v>6194</v>
      </c>
      <c r="AJ1" t="s">
        <v>6195</v>
      </c>
      <c r="AK1" s="10" t="s">
        <v>6196</v>
      </c>
      <c r="AL1" s="10" t="s">
        <v>6197</v>
      </c>
      <c r="AM1" t="s">
        <v>6198</v>
      </c>
      <c r="AN1" s="10" t="s">
        <v>6199</v>
      </c>
      <c r="AO1" s="10" t="s">
        <v>6200</v>
      </c>
      <c r="AP1" t="s">
        <v>6201</v>
      </c>
      <c r="AQ1" t="s">
        <v>6202</v>
      </c>
      <c r="AR1" t="s">
        <v>7</v>
      </c>
      <c r="AS1" t="s">
        <v>6203</v>
      </c>
      <c r="AT1" t="s">
        <v>6204</v>
      </c>
      <c r="AU1" t="s">
        <v>6205</v>
      </c>
      <c r="AV1" t="s">
        <v>6206</v>
      </c>
      <c r="AW1" t="s">
        <v>6207</v>
      </c>
      <c r="AX1" t="s">
        <v>6208</v>
      </c>
      <c r="AY1" t="s">
        <v>6209</v>
      </c>
      <c r="AZ1" t="s">
        <v>6210</v>
      </c>
      <c r="BA1" t="s">
        <v>6211</v>
      </c>
      <c r="BB1" t="s">
        <v>6212</v>
      </c>
      <c r="BC1" t="s">
        <v>6213</v>
      </c>
      <c r="BD1" t="s">
        <v>0</v>
      </c>
      <c r="BE1" t="s">
        <v>26</v>
      </c>
    </row>
    <row r="2" spans="1:57" hidden="1" x14ac:dyDescent="0.2">
      <c r="A2" s="2">
        <v>6255</v>
      </c>
      <c r="B2" s="1">
        <v>45412</v>
      </c>
      <c r="C2" s="3" t="s">
        <v>5604</v>
      </c>
      <c r="D2">
        <v>0</v>
      </c>
      <c r="E2">
        <v>0</v>
      </c>
      <c r="F2">
        <v>0</v>
      </c>
      <c r="G2">
        <v>0</v>
      </c>
      <c r="H2">
        <v>0</v>
      </c>
      <c r="I2">
        <v>0</v>
      </c>
      <c r="J2">
        <v>0</v>
      </c>
      <c r="K2">
        <v>0</v>
      </c>
      <c r="L2">
        <v>3502.38</v>
      </c>
      <c r="M2">
        <v>0</v>
      </c>
      <c r="N2">
        <v>0</v>
      </c>
      <c r="O2">
        <v>0</v>
      </c>
      <c r="P2">
        <v>0</v>
      </c>
      <c r="Q2">
        <v>0</v>
      </c>
      <c r="R2">
        <v>0</v>
      </c>
      <c r="S2">
        <v>0</v>
      </c>
      <c r="T2">
        <v>0</v>
      </c>
      <c r="U2">
        <v>0</v>
      </c>
      <c r="V2">
        <v>0</v>
      </c>
      <c r="W2">
        <v>0</v>
      </c>
      <c r="X2">
        <v>0</v>
      </c>
      <c r="Y2">
        <v>0</v>
      </c>
      <c r="Z2">
        <v>0</v>
      </c>
      <c r="AA2">
        <v>0</v>
      </c>
      <c r="AB2">
        <v>0</v>
      </c>
      <c r="AC2">
        <v>0</v>
      </c>
      <c r="AD2">
        <v>0</v>
      </c>
      <c r="AE2">
        <v>3502.38</v>
      </c>
      <c r="AF2">
        <v>3502.38</v>
      </c>
      <c r="AG2">
        <v>0</v>
      </c>
      <c r="AH2">
        <v>0</v>
      </c>
      <c r="AI2">
        <v>0</v>
      </c>
      <c r="AJ2">
        <v>3502.38</v>
      </c>
      <c r="AK2">
        <v>3502.38</v>
      </c>
      <c r="AL2">
        <v>0</v>
      </c>
      <c r="AM2">
        <v>3502.38</v>
      </c>
      <c r="AN2">
        <v>3502.38</v>
      </c>
      <c r="AO2">
        <v>0</v>
      </c>
      <c r="AP2">
        <v>0</v>
      </c>
      <c r="AQ2" s="4">
        <v>0</v>
      </c>
      <c r="AR2" s="3" t="s">
        <v>32</v>
      </c>
      <c r="AS2" s="3" t="s">
        <v>6214</v>
      </c>
      <c r="AT2" s="3" t="s">
        <v>6215</v>
      </c>
      <c r="AU2" s="3" t="s">
        <v>6216</v>
      </c>
      <c r="AV2" s="3" t="s">
        <v>6217</v>
      </c>
      <c r="AW2" s="3"/>
      <c r="AX2" s="3"/>
      <c r="AY2" s="3"/>
      <c r="AZ2" s="3"/>
      <c r="BA2" s="3"/>
      <c r="BB2" t="b">
        <v>0</v>
      </c>
      <c r="BC2" s="3"/>
      <c r="BD2" s="5">
        <v>117818</v>
      </c>
      <c r="BE2" s="3" t="s">
        <v>316</v>
      </c>
    </row>
    <row r="3" spans="1:57" hidden="1" x14ac:dyDescent="0.2">
      <c r="A3" s="2">
        <v>4446</v>
      </c>
      <c r="B3" s="1">
        <v>45412</v>
      </c>
      <c r="C3" s="3" t="s">
        <v>2831</v>
      </c>
      <c r="D3">
        <v>2114.9699999999998</v>
      </c>
      <c r="E3">
        <v>-664.30000000000098</v>
      </c>
      <c r="F3">
        <v>23371.759999999998</v>
      </c>
      <c r="G3">
        <v>62582.8</v>
      </c>
      <c r="H3">
        <v>9133.14</v>
      </c>
      <c r="I3">
        <v>186511.07</v>
      </c>
      <c r="J3">
        <v>18424.03</v>
      </c>
      <c r="K3">
        <v>2323.4299999999998</v>
      </c>
      <c r="L3">
        <v>-3955</v>
      </c>
      <c r="M3">
        <v>0</v>
      </c>
      <c r="N3">
        <v>0</v>
      </c>
      <c r="O3">
        <v>0</v>
      </c>
      <c r="P3">
        <v>0</v>
      </c>
      <c r="Q3">
        <v>0</v>
      </c>
      <c r="R3">
        <v>0</v>
      </c>
      <c r="S3">
        <v>0</v>
      </c>
      <c r="T3">
        <v>0</v>
      </c>
      <c r="U3">
        <v>0</v>
      </c>
      <c r="V3">
        <v>0</v>
      </c>
      <c r="W3">
        <v>0</v>
      </c>
      <c r="X3">
        <v>0</v>
      </c>
      <c r="Y3">
        <v>0</v>
      </c>
      <c r="Z3">
        <v>0</v>
      </c>
      <c r="AA3">
        <v>0</v>
      </c>
      <c r="AB3">
        <v>0</v>
      </c>
      <c r="AC3">
        <v>0</v>
      </c>
      <c r="AD3">
        <v>0</v>
      </c>
      <c r="AE3">
        <v>299841.90000000002</v>
      </c>
      <c r="AF3">
        <v>668118.4</v>
      </c>
      <c r="AG3">
        <v>0</v>
      </c>
      <c r="AH3">
        <v>0</v>
      </c>
      <c r="AI3">
        <v>0</v>
      </c>
      <c r="AJ3">
        <v>299841.90000000002</v>
      </c>
      <c r="AK3">
        <v>299841.90000000002</v>
      </c>
      <c r="AL3">
        <v>0</v>
      </c>
      <c r="AM3">
        <v>668118.4</v>
      </c>
      <c r="AN3">
        <v>668118.4</v>
      </c>
      <c r="AO3">
        <v>0</v>
      </c>
      <c r="AP3">
        <v>54194.54</v>
      </c>
      <c r="AQ3" s="4">
        <v>0</v>
      </c>
      <c r="AR3" s="3" t="s">
        <v>256</v>
      </c>
      <c r="AS3" s="3" t="s">
        <v>6214</v>
      </c>
      <c r="AT3" s="3" t="s">
        <v>6215</v>
      </c>
      <c r="AU3" s="3" t="s">
        <v>6216</v>
      </c>
      <c r="AV3" s="3" t="s">
        <v>6217</v>
      </c>
      <c r="AW3" s="3"/>
      <c r="AX3" s="3"/>
      <c r="AY3" s="3"/>
      <c r="AZ3" s="3"/>
      <c r="BA3" s="3"/>
      <c r="BB3" t="b">
        <v>0</v>
      </c>
      <c r="BC3" s="3"/>
      <c r="BD3" s="5">
        <v>117819</v>
      </c>
      <c r="BE3" s="3" t="s">
        <v>316</v>
      </c>
    </row>
    <row r="4" spans="1:57" hidden="1" x14ac:dyDescent="0.2">
      <c r="A4" s="2">
        <v>4451</v>
      </c>
      <c r="B4" s="1">
        <v>45412</v>
      </c>
      <c r="C4" s="3" t="s">
        <v>2839</v>
      </c>
      <c r="D4">
        <v>2061</v>
      </c>
      <c r="E4">
        <v>133282.16</v>
      </c>
      <c r="F4">
        <v>28925.37</v>
      </c>
      <c r="G4">
        <v>-38232.160000000003</v>
      </c>
      <c r="H4">
        <v>664.82</v>
      </c>
      <c r="I4">
        <v>1271.06</v>
      </c>
      <c r="J4">
        <v>222.04</v>
      </c>
      <c r="K4">
        <v>0</v>
      </c>
      <c r="L4">
        <v>0</v>
      </c>
      <c r="M4">
        <v>0</v>
      </c>
      <c r="N4">
        <v>0</v>
      </c>
      <c r="O4">
        <v>0</v>
      </c>
      <c r="P4">
        <v>0</v>
      </c>
      <c r="Q4">
        <v>0</v>
      </c>
      <c r="R4">
        <v>0</v>
      </c>
      <c r="S4">
        <v>0</v>
      </c>
      <c r="T4">
        <v>0</v>
      </c>
      <c r="U4">
        <v>0</v>
      </c>
      <c r="V4">
        <v>0</v>
      </c>
      <c r="W4">
        <v>0</v>
      </c>
      <c r="X4">
        <v>0</v>
      </c>
      <c r="Y4">
        <v>0</v>
      </c>
      <c r="Z4">
        <v>0</v>
      </c>
      <c r="AA4">
        <v>0</v>
      </c>
      <c r="AB4">
        <v>0</v>
      </c>
      <c r="AC4">
        <v>0</v>
      </c>
      <c r="AD4">
        <v>0</v>
      </c>
      <c r="AE4">
        <v>128194.29</v>
      </c>
      <c r="AF4">
        <v>312043.11</v>
      </c>
      <c r="AG4">
        <v>0</v>
      </c>
      <c r="AH4">
        <v>0</v>
      </c>
      <c r="AI4">
        <v>0</v>
      </c>
      <c r="AJ4">
        <v>128194.29</v>
      </c>
      <c r="AK4">
        <v>128194.29</v>
      </c>
      <c r="AL4">
        <v>0</v>
      </c>
      <c r="AM4">
        <v>312043.11</v>
      </c>
      <c r="AN4">
        <v>312043.11</v>
      </c>
      <c r="AO4">
        <v>0</v>
      </c>
      <c r="AP4">
        <v>47281.66</v>
      </c>
      <c r="AQ4" s="4">
        <v>0</v>
      </c>
      <c r="AR4" s="3" t="s">
        <v>256</v>
      </c>
      <c r="AS4" s="3" t="s">
        <v>6214</v>
      </c>
      <c r="AT4" s="3" t="s">
        <v>6215</v>
      </c>
      <c r="AU4" s="3" t="s">
        <v>6216</v>
      </c>
      <c r="AV4" s="3" t="s">
        <v>6217</v>
      </c>
      <c r="AW4" s="3"/>
      <c r="AX4" s="3"/>
      <c r="AY4" s="3"/>
      <c r="AZ4" s="3"/>
      <c r="BA4" s="3"/>
      <c r="BB4" t="b">
        <v>0</v>
      </c>
      <c r="BC4" s="3"/>
      <c r="BD4" s="5">
        <v>117820</v>
      </c>
      <c r="BE4" s="3" t="s">
        <v>316</v>
      </c>
    </row>
    <row r="5" spans="1:57" hidden="1" x14ac:dyDescent="0.2">
      <c r="A5" s="2">
        <v>5510</v>
      </c>
      <c r="B5" s="1">
        <v>45412</v>
      </c>
      <c r="C5" s="3" t="s">
        <v>4531</v>
      </c>
      <c r="D5">
        <v>0</v>
      </c>
      <c r="E5">
        <v>0</v>
      </c>
      <c r="F5">
        <v>0</v>
      </c>
      <c r="G5">
        <v>0</v>
      </c>
      <c r="H5">
        <v>0</v>
      </c>
      <c r="I5">
        <v>0</v>
      </c>
      <c r="J5">
        <v>0</v>
      </c>
      <c r="K5">
        <v>-0.02</v>
      </c>
      <c r="L5">
        <v>0</v>
      </c>
      <c r="M5">
        <v>0</v>
      </c>
      <c r="N5">
        <v>0</v>
      </c>
      <c r="O5">
        <v>0</v>
      </c>
      <c r="P5">
        <v>0</v>
      </c>
      <c r="Q5">
        <v>0</v>
      </c>
      <c r="R5">
        <v>0</v>
      </c>
      <c r="S5">
        <v>0</v>
      </c>
      <c r="T5">
        <v>0</v>
      </c>
      <c r="U5">
        <v>0</v>
      </c>
      <c r="V5">
        <v>0</v>
      </c>
      <c r="W5">
        <v>0</v>
      </c>
      <c r="X5">
        <v>0</v>
      </c>
      <c r="Y5">
        <v>0</v>
      </c>
      <c r="Z5">
        <v>0</v>
      </c>
      <c r="AA5">
        <v>0</v>
      </c>
      <c r="AB5">
        <v>0</v>
      </c>
      <c r="AC5">
        <v>0</v>
      </c>
      <c r="AD5">
        <v>0</v>
      </c>
      <c r="AE5">
        <v>-0.02</v>
      </c>
      <c r="AF5">
        <v>1071309.71</v>
      </c>
      <c r="AG5">
        <v>0</v>
      </c>
      <c r="AH5">
        <v>0</v>
      </c>
      <c r="AI5">
        <v>0</v>
      </c>
      <c r="AJ5">
        <v>-0.02</v>
      </c>
      <c r="AK5">
        <v>-0.02</v>
      </c>
      <c r="AL5">
        <v>0</v>
      </c>
      <c r="AM5">
        <v>1071309.71</v>
      </c>
      <c r="AN5">
        <v>1071309.71</v>
      </c>
      <c r="AO5">
        <v>0</v>
      </c>
      <c r="AP5">
        <v>0</v>
      </c>
      <c r="AQ5" s="4">
        <v>0</v>
      </c>
      <c r="AR5" s="3" t="s">
        <v>256</v>
      </c>
      <c r="AS5" s="3" t="s">
        <v>6214</v>
      </c>
      <c r="AT5" s="3" t="s">
        <v>6215</v>
      </c>
      <c r="AU5" s="3" t="s">
        <v>6216</v>
      </c>
      <c r="AV5" s="3" t="s">
        <v>6217</v>
      </c>
      <c r="AW5" s="3"/>
      <c r="AX5" s="3"/>
      <c r="AY5" s="3"/>
      <c r="AZ5" s="3"/>
      <c r="BA5" s="3"/>
      <c r="BB5" t="b">
        <v>0</v>
      </c>
      <c r="BC5" s="3"/>
      <c r="BD5" s="5">
        <v>117821</v>
      </c>
      <c r="BE5" s="3" t="s">
        <v>316</v>
      </c>
    </row>
    <row r="6" spans="1:57" hidden="1" x14ac:dyDescent="0.2">
      <c r="A6" s="2">
        <v>5589</v>
      </c>
      <c r="B6" s="1">
        <v>45412</v>
      </c>
      <c r="C6" s="3" t="s">
        <v>4631</v>
      </c>
      <c r="D6">
        <v>60.6</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60.6</v>
      </c>
      <c r="AF6">
        <v>234571.21</v>
      </c>
      <c r="AG6">
        <v>0</v>
      </c>
      <c r="AH6">
        <v>0</v>
      </c>
      <c r="AI6">
        <v>0</v>
      </c>
      <c r="AJ6">
        <v>60.6</v>
      </c>
      <c r="AK6">
        <v>60.6</v>
      </c>
      <c r="AL6">
        <v>0</v>
      </c>
      <c r="AM6">
        <v>234571.21</v>
      </c>
      <c r="AN6">
        <v>234571.21</v>
      </c>
      <c r="AO6">
        <v>0</v>
      </c>
      <c r="AP6">
        <v>0</v>
      </c>
      <c r="AQ6" s="4">
        <v>0</v>
      </c>
      <c r="AR6" s="3" t="s">
        <v>256</v>
      </c>
      <c r="AS6" s="3" t="s">
        <v>6214</v>
      </c>
      <c r="AT6" s="3" t="s">
        <v>6215</v>
      </c>
      <c r="AU6" s="3" t="s">
        <v>6216</v>
      </c>
      <c r="AV6" s="3" t="s">
        <v>6217</v>
      </c>
      <c r="AW6" s="3"/>
      <c r="AX6" s="3"/>
      <c r="AY6" s="3"/>
      <c r="AZ6" s="3"/>
      <c r="BA6" s="3"/>
      <c r="BB6" t="b">
        <v>0</v>
      </c>
      <c r="BC6" s="3"/>
      <c r="BD6" s="5">
        <v>117822</v>
      </c>
      <c r="BE6" s="3" t="s">
        <v>316</v>
      </c>
    </row>
    <row r="7" spans="1:57" hidden="1" x14ac:dyDescent="0.2">
      <c r="A7" s="2">
        <v>3310</v>
      </c>
      <c r="B7" s="1">
        <v>45412</v>
      </c>
      <c r="C7" s="3" t="s">
        <v>1157</v>
      </c>
      <c r="D7">
        <v>17370.009999999998</v>
      </c>
      <c r="E7">
        <v>6481.7</v>
      </c>
      <c r="F7">
        <v>6363</v>
      </c>
      <c r="G7">
        <v>129.59</v>
      </c>
      <c r="H7">
        <v>1968.88</v>
      </c>
      <c r="I7">
        <v>4630.5200000000004</v>
      </c>
      <c r="J7">
        <v>13113.93</v>
      </c>
      <c r="K7">
        <v>3168.1</v>
      </c>
      <c r="L7">
        <v>3324.63</v>
      </c>
      <c r="M7">
        <v>0</v>
      </c>
      <c r="N7">
        <v>0</v>
      </c>
      <c r="O7">
        <v>0</v>
      </c>
      <c r="P7">
        <v>0</v>
      </c>
      <c r="Q7">
        <v>0</v>
      </c>
      <c r="R7">
        <v>0</v>
      </c>
      <c r="S7">
        <v>0</v>
      </c>
      <c r="T7">
        <v>0</v>
      </c>
      <c r="U7">
        <v>0</v>
      </c>
      <c r="V7">
        <v>0</v>
      </c>
      <c r="W7">
        <v>0</v>
      </c>
      <c r="X7">
        <v>0</v>
      </c>
      <c r="Y7">
        <v>0</v>
      </c>
      <c r="Z7">
        <v>0</v>
      </c>
      <c r="AA7">
        <v>0</v>
      </c>
      <c r="AB7">
        <v>0</v>
      </c>
      <c r="AC7">
        <v>0</v>
      </c>
      <c r="AD7">
        <v>0</v>
      </c>
      <c r="AE7">
        <v>56550.36</v>
      </c>
      <c r="AF7">
        <v>850670.93</v>
      </c>
      <c r="AG7">
        <v>0</v>
      </c>
      <c r="AH7">
        <v>0</v>
      </c>
      <c r="AI7">
        <v>1071344</v>
      </c>
      <c r="AJ7">
        <v>56550.36</v>
      </c>
      <c r="AK7">
        <v>56550.36</v>
      </c>
      <c r="AL7">
        <v>0</v>
      </c>
      <c r="AM7">
        <v>850670.93</v>
      </c>
      <c r="AN7">
        <v>850670.93</v>
      </c>
      <c r="AO7">
        <v>0</v>
      </c>
      <c r="AP7">
        <v>0</v>
      </c>
      <c r="AQ7" s="4">
        <v>0</v>
      </c>
      <c r="AR7" s="3" t="s">
        <v>32</v>
      </c>
      <c r="AS7" s="3" t="s">
        <v>6214</v>
      </c>
      <c r="AT7" s="3" t="s">
        <v>6215</v>
      </c>
      <c r="AU7" s="3" t="s">
        <v>6216</v>
      </c>
      <c r="AV7" s="3" t="s">
        <v>6217</v>
      </c>
      <c r="AW7" s="3"/>
      <c r="AX7" s="3"/>
      <c r="AY7" s="3"/>
      <c r="AZ7" s="3"/>
      <c r="BA7" s="3"/>
      <c r="BB7" t="b">
        <v>0</v>
      </c>
      <c r="BC7" s="3"/>
      <c r="BD7" s="5">
        <v>117823</v>
      </c>
      <c r="BE7" s="3" t="s">
        <v>316</v>
      </c>
    </row>
    <row r="8" spans="1:57" hidden="1" x14ac:dyDescent="0.2">
      <c r="A8" s="2">
        <v>4407</v>
      </c>
      <c r="B8" s="1">
        <v>45412</v>
      </c>
      <c r="C8" s="3" t="s">
        <v>2777</v>
      </c>
      <c r="D8">
        <v>74087.5</v>
      </c>
      <c r="E8">
        <v>1493954.89</v>
      </c>
      <c r="F8">
        <v>287763.34000000003</v>
      </c>
      <c r="G8">
        <v>1528587.95</v>
      </c>
      <c r="H8">
        <v>1006443.83</v>
      </c>
      <c r="I8">
        <v>936568.9</v>
      </c>
      <c r="J8">
        <v>699664.51</v>
      </c>
      <c r="K8">
        <v>1482759.42</v>
      </c>
      <c r="L8">
        <v>207036.81</v>
      </c>
      <c r="M8">
        <v>217220.1</v>
      </c>
      <c r="N8">
        <v>0</v>
      </c>
      <c r="O8">
        <v>0</v>
      </c>
      <c r="P8">
        <v>0</v>
      </c>
      <c r="Q8">
        <v>0</v>
      </c>
      <c r="R8">
        <v>0</v>
      </c>
      <c r="S8">
        <v>0</v>
      </c>
      <c r="T8">
        <v>0</v>
      </c>
      <c r="U8">
        <v>0</v>
      </c>
      <c r="V8">
        <v>0</v>
      </c>
      <c r="W8">
        <v>0</v>
      </c>
      <c r="X8">
        <v>0</v>
      </c>
      <c r="Y8">
        <v>0</v>
      </c>
      <c r="Z8">
        <v>0</v>
      </c>
      <c r="AA8">
        <v>0</v>
      </c>
      <c r="AB8">
        <v>0</v>
      </c>
      <c r="AC8">
        <v>0</v>
      </c>
      <c r="AD8">
        <v>0</v>
      </c>
      <c r="AE8">
        <v>7934087.25</v>
      </c>
      <c r="AF8">
        <v>12998151.85</v>
      </c>
      <c r="AG8">
        <v>0</v>
      </c>
      <c r="AH8">
        <v>8748557.1899999995</v>
      </c>
      <c r="AI8">
        <v>13608599.82</v>
      </c>
      <c r="AJ8">
        <v>7716867.1500000004</v>
      </c>
      <c r="AK8">
        <v>7934087.25</v>
      </c>
      <c r="AL8">
        <v>0</v>
      </c>
      <c r="AM8">
        <v>12780931.75</v>
      </c>
      <c r="AN8">
        <v>12998151.85</v>
      </c>
      <c r="AO8">
        <v>0</v>
      </c>
      <c r="AP8">
        <v>5164615.5</v>
      </c>
      <c r="AQ8" s="4">
        <v>0</v>
      </c>
      <c r="AR8" s="3" t="s">
        <v>32</v>
      </c>
      <c r="AS8" s="3" t="s">
        <v>6214</v>
      </c>
      <c r="AT8" s="3" t="s">
        <v>6215</v>
      </c>
      <c r="AU8" s="3" t="s">
        <v>6216</v>
      </c>
      <c r="AV8" s="3" t="s">
        <v>6217</v>
      </c>
      <c r="AW8" s="3"/>
      <c r="AX8" s="3"/>
      <c r="AY8" s="3"/>
      <c r="AZ8" s="3"/>
      <c r="BA8" s="3"/>
      <c r="BB8" t="b">
        <v>0</v>
      </c>
      <c r="BC8" s="3"/>
      <c r="BD8" s="5">
        <v>117824</v>
      </c>
      <c r="BE8" s="3" t="s">
        <v>316</v>
      </c>
    </row>
    <row r="9" spans="1:57" hidden="1" x14ac:dyDescent="0.2">
      <c r="A9" s="2">
        <v>4840</v>
      </c>
      <c r="B9" s="1">
        <v>45412</v>
      </c>
      <c r="C9" s="3" t="s">
        <v>3452</v>
      </c>
      <c r="D9">
        <v>6106.42</v>
      </c>
      <c r="E9">
        <v>14652.71</v>
      </c>
      <c r="F9">
        <v>14911.75</v>
      </c>
      <c r="G9">
        <v>4137.7299999999996</v>
      </c>
      <c r="H9">
        <v>19027.18</v>
      </c>
      <c r="I9">
        <v>3798.88</v>
      </c>
      <c r="J9">
        <v>10774.08</v>
      </c>
      <c r="K9">
        <v>6417.51</v>
      </c>
      <c r="L9">
        <v>59714.400000000001</v>
      </c>
      <c r="M9">
        <v>28988.16</v>
      </c>
      <c r="N9">
        <v>0</v>
      </c>
      <c r="O9">
        <v>0</v>
      </c>
      <c r="P9">
        <v>0</v>
      </c>
      <c r="Q9">
        <v>0</v>
      </c>
      <c r="R9">
        <v>0</v>
      </c>
      <c r="S9">
        <v>0</v>
      </c>
      <c r="T9">
        <v>0</v>
      </c>
      <c r="U9">
        <v>0</v>
      </c>
      <c r="V9">
        <v>0</v>
      </c>
      <c r="W9">
        <v>0</v>
      </c>
      <c r="X9">
        <v>0</v>
      </c>
      <c r="Y9">
        <v>0</v>
      </c>
      <c r="Z9">
        <v>0</v>
      </c>
      <c r="AA9">
        <v>0</v>
      </c>
      <c r="AB9">
        <v>0</v>
      </c>
      <c r="AC9">
        <v>0</v>
      </c>
      <c r="AD9">
        <v>0</v>
      </c>
      <c r="AE9">
        <v>168528.82</v>
      </c>
      <c r="AF9">
        <v>572967.27</v>
      </c>
      <c r="AG9">
        <v>0</v>
      </c>
      <c r="AH9">
        <v>660000</v>
      </c>
      <c r="AI9">
        <v>720000</v>
      </c>
      <c r="AJ9">
        <v>139540.66</v>
      </c>
      <c r="AK9">
        <v>168528.82</v>
      </c>
      <c r="AL9">
        <v>0</v>
      </c>
      <c r="AM9">
        <v>543979.11</v>
      </c>
      <c r="AN9">
        <v>572967.27</v>
      </c>
      <c r="AO9">
        <v>0</v>
      </c>
      <c r="AP9">
        <v>71600.17</v>
      </c>
      <c r="AQ9" s="4">
        <v>0</v>
      </c>
      <c r="AR9" s="3" t="s">
        <v>32</v>
      </c>
      <c r="AS9" s="3" t="s">
        <v>6214</v>
      </c>
      <c r="AT9" s="3" t="s">
        <v>6215</v>
      </c>
      <c r="AU9" s="3" t="s">
        <v>6216</v>
      </c>
      <c r="AV9" s="3" t="s">
        <v>6217</v>
      </c>
      <c r="AW9" s="3"/>
      <c r="AX9" s="3"/>
      <c r="AY9" s="3"/>
      <c r="AZ9" s="3"/>
      <c r="BA9" s="3"/>
      <c r="BB9" t="b">
        <v>0</v>
      </c>
      <c r="BC9" s="3"/>
      <c r="BD9" s="5">
        <v>117825</v>
      </c>
      <c r="BE9" s="3" t="s">
        <v>316</v>
      </c>
    </row>
    <row r="10" spans="1:57" x14ac:dyDescent="0.2">
      <c r="A10" s="2">
        <v>4991</v>
      </c>
      <c r="B10" s="1">
        <v>45412</v>
      </c>
      <c r="C10" s="3" t="s">
        <v>3677</v>
      </c>
      <c r="D10">
        <v>2322.2199999999998</v>
      </c>
      <c r="E10">
        <v>5823.74</v>
      </c>
      <c r="F10">
        <v>7092.87</v>
      </c>
      <c r="G10">
        <v>2058</v>
      </c>
      <c r="H10">
        <v>9729.66</v>
      </c>
      <c r="I10">
        <v>4153.71</v>
      </c>
      <c r="J10">
        <v>3510.93</v>
      </c>
      <c r="K10">
        <v>10110.09</v>
      </c>
      <c r="L10">
        <v>8434.6</v>
      </c>
      <c r="M10">
        <v>23655.09</v>
      </c>
      <c r="N10">
        <v>0</v>
      </c>
      <c r="O10">
        <v>0</v>
      </c>
      <c r="P10">
        <v>0</v>
      </c>
      <c r="Q10">
        <v>0</v>
      </c>
      <c r="R10">
        <v>0</v>
      </c>
      <c r="S10">
        <v>0</v>
      </c>
      <c r="T10">
        <v>0</v>
      </c>
      <c r="U10">
        <v>0</v>
      </c>
      <c r="V10">
        <v>0</v>
      </c>
      <c r="W10">
        <v>0</v>
      </c>
      <c r="X10">
        <v>0</v>
      </c>
      <c r="Y10">
        <v>0</v>
      </c>
      <c r="Z10">
        <v>0</v>
      </c>
      <c r="AA10">
        <v>0</v>
      </c>
      <c r="AB10">
        <v>0</v>
      </c>
      <c r="AC10">
        <v>0</v>
      </c>
      <c r="AD10">
        <v>0</v>
      </c>
      <c r="AE10">
        <v>76890.91</v>
      </c>
      <c r="AF10">
        <v>684614.45</v>
      </c>
      <c r="AG10">
        <v>0</v>
      </c>
      <c r="AH10">
        <v>86433.46</v>
      </c>
      <c r="AI10">
        <v>694157</v>
      </c>
      <c r="AJ10">
        <v>53235.82</v>
      </c>
      <c r="AK10">
        <v>76890.91</v>
      </c>
      <c r="AL10">
        <v>0</v>
      </c>
      <c r="AM10">
        <v>660959.36</v>
      </c>
      <c r="AN10">
        <v>684614.45</v>
      </c>
      <c r="AO10">
        <v>0</v>
      </c>
      <c r="AP10">
        <v>726</v>
      </c>
      <c r="AQ10" s="4">
        <v>0</v>
      </c>
      <c r="AR10" s="3" t="s">
        <v>32</v>
      </c>
      <c r="AS10" s="3" t="s">
        <v>6214</v>
      </c>
      <c r="AT10" s="3" t="s">
        <v>6215</v>
      </c>
      <c r="AU10" s="3" t="s">
        <v>6216</v>
      </c>
      <c r="AV10" s="3" t="s">
        <v>6217</v>
      </c>
      <c r="AW10" s="3"/>
      <c r="AX10" s="3"/>
      <c r="AY10" s="3"/>
      <c r="AZ10" s="3"/>
      <c r="BA10" s="3"/>
      <c r="BB10" t="b">
        <v>0</v>
      </c>
      <c r="BC10" s="3"/>
      <c r="BD10" s="5">
        <v>117826</v>
      </c>
      <c r="BE10" s="3" t="s">
        <v>316</v>
      </c>
    </row>
    <row r="11" spans="1:57" hidden="1" x14ac:dyDescent="0.2">
      <c r="A11" s="2">
        <v>4995</v>
      </c>
      <c r="B11" s="1">
        <v>45412</v>
      </c>
      <c r="C11" s="3" t="s">
        <v>3684</v>
      </c>
      <c r="D11">
        <v>161.6</v>
      </c>
      <c r="E11">
        <v>565.6</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727.2</v>
      </c>
      <c r="AF11">
        <v>397487.28</v>
      </c>
      <c r="AG11">
        <v>0</v>
      </c>
      <c r="AH11">
        <v>0</v>
      </c>
      <c r="AI11">
        <v>500000</v>
      </c>
      <c r="AJ11">
        <v>727.2</v>
      </c>
      <c r="AK11">
        <v>727.2</v>
      </c>
      <c r="AL11">
        <v>0</v>
      </c>
      <c r="AM11">
        <v>397487.28</v>
      </c>
      <c r="AN11">
        <v>397487.28</v>
      </c>
      <c r="AO11">
        <v>0</v>
      </c>
      <c r="AP11">
        <v>0</v>
      </c>
      <c r="AQ11" s="4">
        <v>0</v>
      </c>
      <c r="AR11" s="3" t="s">
        <v>32</v>
      </c>
      <c r="AS11" s="3" t="s">
        <v>6214</v>
      </c>
      <c r="AT11" s="3" t="s">
        <v>6215</v>
      </c>
      <c r="AU11" s="3" t="s">
        <v>6216</v>
      </c>
      <c r="AV11" s="3" t="s">
        <v>6217</v>
      </c>
      <c r="AW11" s="3"/>
      <c r="AX11" s="3"/>
      <c r="AY11" s="3"/>
      <c r="AZ11" s="3"/>
      <c r="BA11" s="3"/>
      <c r="BB11" t="b">
        <v>0</v>
      </c>
      <c r="BC11" s="3"/>
      <c r="BD11" s="5">
        <v>117827</v>
      </c>
      <c r="BE11" s="3" t="s">
        <v>316</v>
      </c>
    </row>
    <row r="12" spans="1:57" hidden="1" x14ac:dyDescent="0.2">
      <c r="A12" s="2">
        <v>4996</v>
      </c>
      <c r="B12" s="1">
        <v>45412</v>
      </c>
      <c r="C12" s="3" t="s">
        <v>3687</v>
      </c>
      <c r="D12">
        <v>0</v>
      </c>
      <c r="E12">
        <v>0</v>
      </c>
      <c r="F12">
        <v>0</v>
      </c>
      <c r="G12">
        <v>0</v>
      </c>
      <c r="H12">
        <v>0</v>
      </c>
      <c r="I12">
        <v>46608</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46608</v>
      </c>
      <c r="AF12">
        <v>419832.27</v>
      </c>
      <c r="AG12">
        <v>0</v>
      </c>
      <c r="AH12">
        <v>0</v>
      </c>
      <c r="AI12">
        <v>510000</v>
      </c>
      <c r="AJ12">
        <v>46608</v>
      </c>
      <c r="AK12">
        <v>46608</v>
      </c>
      <c r="AL12">
        <v>0</v>
      </c>
      <c r="AM12">
        <v>419832.27</v>
      </c>
      <c r="AN12">
        <v>419832.27</v>
      </c>
      <c r="AO12">
        <v>0</v>
      </c>
      <c r="AP12">
        <v>0</v>
      </c>
      <c r="AQ12" s="4">
        <v>0</v>
      </c>
      <c r="AR12" s="3" t="s">
        <v>32</v>
      </c>
      <c r="AS12" s="3" t="s">
        <v>6214</v>
      </c>
      <c r="AT12" s="3" t="s">
        <v>6215</v>
      </c>
      <c r="AU12" s="3" t="s">
        <v>6216</v>
      </c>
      <c r="AV12" s="3" t="s">
        <v>6217</v>
      </c>
      <c r="AW12" s="3"/>
      <c r="AX12" s="3"/>
      <c r="AY12" s="3"/>
      <c r="AZ12" s="3"/>
      <c r="BA12" s="3"/>
      <c r="BB12" t="b">
        <v>0</v>
      </c>
      <c r="BC12" s="3"/>
      <c r="BD12" s="5">
        <v>117828</v>
      </c>
      <c r="BE12" s="3" t="s">
        <v>316</v>
      </c>
    </row>
    <row r="13" spans="1:57" hidden="1" x14ac:dyDescent="0.2">
      <c r="A13" s="2">
        <v>4998</v>
      </c>
      <c r="B13" s="1">
        <v>45412</v>
      </c>
      <c r="C13" s="3" t="s">
        <v>3691</v>
      </c>
      <c r="D13">
        <v>3696</v>
      </c>
      <c r="E13">
        <v>4652</v>
      </c>
      <c r="F13">
        <v>9323.65</v>
      </c>
      <c r="G13">
        <v>10357.200000000001</v>
      </c>
      <c r="H13">
        <v>3697</v>
      </c>
      <c r="I13">
        <v>7496.7</v>
      </c>
      <c r="J13">
        <v>7761.6</v>
      </c>
      <c r="K13">
        <v>6409.2</v>
      </c>
      <c r="L13">
        <v>0</v>
      </c>
      <c r="M13">
        <v>0</v>
      </c>
      <c r="N13">
        <v>0</v>
      </c>
      <c r="O13">
        <v>0</v>
      </c>
      <c r="P13">
        <v>0</v>
      </c>
      <c r="Q13">
        <v>0</v>
      </c>
      <c r="R13">
        <v>0</v>
      </c>
      <c r="S13">
        <v>0</v>
      </c>
      <c r="T13">
        <v>0</v>
      </c>
      <c r="U13">
        <v>0</v>
      </c>
      <c r="V13">
        <v>0</v>
      </c>
      <c r="W13">
        <v>0</v>
      </c>
      <c r="X13">
        <v>0</v>
      </c>
      <c r="Y13">
        <v>0</v>
      </c>
      <c r="Z13">
        <v>0</v>
      </c>
      <c r="AA13">
        <v>0</v>
      </c>
      <c r="AB13">
        <v>0</v>
      </c>
      <c r="AC13">
        <v>0</v>
      </c>
      <c r="AD13">
        <v>0</v>
      </c>
      <c r="AE13">
        <v>53393.35</v>
      </c>
      <c r="AF13">
        <v>149521.5</v>
      </c>
      <c r="AG13">
        <v>0</v>
      </c>
      <c r="AH13">
        <v>0</v>
      </c>
      <c r="AI13">
        <v>210000</v>
      </c>
      <c r="AJ13">
        <v>53393.35</v>
      </c>
      <c r="AK13">
        <v>53393.35</v>
      </c>
      <c r="AL13">
        <v>0</v>
      </c>
      <c r="AM13">
        <v>149521.5</v>
      </c>
      <c r="AN13">
        <v>149521.5</v>
      </c>
      <c r="AO13">
        <v>0</v>
      </c>
      <c r="AP13">
        <v>0</v>
      </c>
      <c r="AQ13" s="4">
        <v>0</v>
      </c>
      <c r="AR13" s="3" t="s">
        <v>32</v>
      </c>
      <c r="AS13" s="3" t="s">
        <v>6214</v>
      </c>
      <c r="AT13" s="3" t="s">
        <v>6215</v>
      </c>
      <c r="AU13" s="3" t="s">
        <v>6216</v>
      </c>
      <c r="AV13" s="3" t="s">
        <v>6217</v>
      </c>
      <c r="AW13" s="3"/>
      <c r="AX13" s="3"/>
      <c r="AY13" s="3"/>
      <c r="AZ13" s="3"/>
      <c r="BA13" s="3"/>
      <c r="BB13" t="b">
        <v>0</v>
      </c>
      <c r="BC13" s="3"/>
      <c r="BD13" s="5">
        <v>117829</v>
      </c>
      <c r="BE13" s="3" t="s">
        <v>316</v>
      </c>
    </row>
    <row r="14" spans="1:57" hidden="1" x14ac:dyDescent="0.2">
      <c r="A14" s="2">
        <v>4999</v>
      </c>
      <c r="B14" s="1">
        <v>45412</v>
      </c>
      <c r="C14" s="3" t="s">
        <v>3693</v>
      </c>
      <c r="D14">
        <v>24385.95</v>
      </c>
      <c r="E14">
        <v>15534.88</v>
      </c>
      <c r="F14">
        <v>22755.24</v>
      </c>
      <c r="G14">
        <v>32409.37</v>
      </c>
      <c r="H14">
        <v>55651.25</v>
      </c>
      <c r="I14">
        <v>47000.69</v>
      </c>
      <c r="J14">
        <v>11502.01</v>
      </c>
      <c r="K14">
        <v>57201.21</v>
      </c>
      <c r="L14">
        <v>44739.62</v>
      </c>
      <c r="M14">
        <v>56082.73</v>
      </c>
      <c r="N14">
        <v>0</v>
      </c>
      <c r="O14">
        <v>0</v>
      </c>
      <c r="P14">
        <v>0</v>
      </c>
      <c r="Q14">
        <v>0</v>
      </c>
      <c r="R14">
        <v>0</v>
      </c>
      <c r="S14">
        <v>0</v>
      </c>
      <c r="T14">
        <v>0</v>
      </c>
      <c r="U14">
        <v>0</v>
      </c>
      <c r="V14">
        <v>0</v>
      </c>
      <c r="W14">
        <v>0</v>
      </c>
      <c r="X14">
        <v>0</v>
      </c>
      <c r="Y14">
        <v>0</v>
      </c>
      <c r="Z14">
        <v>0</v>
      </c>
      <c r="AA14">
        <v>0</v>
      </c>
      <c r="AB14">
        <v>0</v>
      </c>
      <c r="AC14">
        <v>0</v>
      </c>
      <c r="AD14">
        <v>0</v>
      </c>
      <c r="AE14">
        <v>367262.95</v>
      </c>
      <c r="AF14">
        <v>412032.76</v>
      </c>
      <c r="AG14">
        <v>0</v>
      </c>
      <c r="AH14">
        <v>755000</v>
      </c>
      <c r="AI14">
        <v>910000</v>
      </c>
      <c r="AJ14">
        <v>311180.21999999997</v>
      </c>
      <c r="AK14">
        <v>367262.95</v>
      </c>
      <c r="AL14">
        <v>0</v>
      </c>
      <c r="AM14">
        <v>355950.03</v>
      </c>
      <c r="AN14">
        <v>412032.76</v>
      </c>
      <c r="AO14">
        <v>0</v>
      </c>
      <c r="AP14">
        <v>317629.88</v>
      </c>
      <c r="AQ14" s="4">
        <v>0</v>
      </c>
      <c r="AR14" s="3" t="s">
        <v>32</v>
      </c>
      <c r="AS14" s="3" t="s">
        <v>6214</v>
      </c>
      <c r="AT14" s="3" t="s">
        <v>6215</v>
      </c>
      <c r="AU14" s="3" t="s">
        <v>6216</v>
      </c>
      <c r="AV14" s="3" t="s">
        <v>6217</v>
      </c>
      <c r="AW14" s="3"/>
      <c r="AX14" s="3"/>
      <c r="AY14" s="3"/>
      <c r="AZ14" s="3"/>
      <c r="BA14" s="3"/>
      <c r="BB14" t="b">
        <v>0</v>
      </c>
      <c r="BC14" s="3"/>
      <c r="BD14" s="5">
        <v>117830</v>
      </c>
      <c r="BE14" s="3" t="s">
        <v>316</v>
      </c>
    </row>
    <row r="15" spans="1:57" hidden="1" x14ac:dyDescent="0.2">
      <c r="A15" s="2">
        <v>5013</v>
      </c>
      <c r="B15" s="1">
        <v>45412</v>
      </c>
      <c r="C15" s="3" t="s">
        <v>3718</v>
      </c>
      <c r="D15">
        <v>0</v>
      </c>
      <c r="E15">
        <v>311</v>
      </c>
      <c r="F15">
        <v>3716.5</v>
      </c>
      <c r="G15">
        <v>533.86</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4561.3599999999997</v>
      </c>
      <c r="AF15">
        <v>541779.29</v>
      </c>
      <c r="AG15">
        <v>0</v>
      </c>
      <c r="AH15">
        <v>0</v>
      </c>
      <c r="AI15">
        <v>547000</v>
      </c>
      <c r="AJ15">
        <v>4561.3599999999997</v>
      </c>
      <c r="AK15">
        <v>4561.3599999999997</v>
      </c>
      <c r="AL15">
        <v>0</v>
      </c>
      <c r="AM15">
        <v>541779.29</v>
      </c>
      <c r="AN15">
        <v>541779.29</v>
      </c>
      <c r="AO15">
        <v>0</v>
      </c>
      <c r="AP15">
        <v>0</v>
      </c>
      <c r="AQ15" s="4">
        <v>0</v>
      </c>
      <c r="AR15" s="3" t="s">
        <v>32</v>
      </c>
      <c r="AS15" s="3" t="s">
        <v>6214</v>
      </c>
      <c r="AT15" s="3" t="s">
        <v>6215</v>
      </c>
      <c r="AU15" s="3" t="s">
        <v>6216</v>
      </c>
      <c r="AV15" s="3" t="s">
        <v>6217</v>
      </c>
      <c r="AW15" s="3"/>
      <c r="AX15" s="3"/>
      <c r="AY15" s="3"/>
      <c r="AZ15" s="3"/>
      <c r="BA15" s="3"/>
      <c r="BB15" t="b">
        <v>0</v>
      </c>
      <c r="BC15" s="3"/>
      <c r="BD15" s="5">
        <v>117831</v>
      </c>
      <c r="BE15" s="3" t="s">
        <v>316</v>
      </c>
    </row>
    <row r="16" spans="1:57" hidden="1" x14ac:dyDescent="0.2">
      <c r="A16" s="2">
        <v>5014</v>
      </c>
      <c r="B16" s="1">
        <v>45412</v>
      </c>
      <c r="C16" s="3" t="s">
        <v>3720</v>
      </c>
      <c r="D16">
        <v>0</v>
      </c>
      <c r="E16">
        <v>-690.71</v>
      </c>
      <c r="F16">
        <v>0</v>
      </c>
      <c r="G16">
        <v>70528</v>
      </c>
      <c r="H16">
        <v>2202.09</v>
      </c>
      <c r="I16">
        <v>2453.86</v>
      </c>
      <c r="J16">
        <v>0</v>
      </c>
      <c r="K16">
        <v>283.32</v>
      </c>
      <c r="L16">
        <v>0</v>
      </c>
      <c r="M16">
        <v>0</v>
      </c>
      <c r="N16">
        <v>0</v>
      </c>
      <c r="O16">
        <v>0</v>
      </c>
      <c r="P16">
        <v>0</v>
      </c>
      <c r="Q16">
        <v>0</v>
      </c>
      <c r="R16">
        <v>0</v>
      </c>
      <c r="S16">
        <v>0</v>
      </c>
      <c r="T16">
        <v>0</v>
      </c>
      <c r="U16">
        <v>0</v>
      </c>
      <c r="V16">
        <v>0</v>
      </c>
      <c r="W16">
        <v>0</v>
      </c>
      <c r="X16">
        <v>0</v>
      </c>
      <c r="Y16">
        <v>0</v>
      </c>
      <c r="Z16">
        <v>0</v>
      </c>
      <c r="AA16">
        <v>0</v>
      </c>
      <c r="AB16">
        <v>0</v>
      </c>
      <c r="AC16">
        <v>0</v>
      </c>
      <c r="AD16">
        <v>0</v>
      </c>
      <c r="AE16">
        <v>74776.56</v>
      </c>
      <c r="AF16">
        <v>1397915.68</v>
      </c>
      <c r="AG16">
        <v>0</v>
      </c>
      <c r="AH16">
        <v>0</v>
      </c>
      <c r="AI16">
        <v>1280000</v>
      </c>
      <c r="AJ16">
        <v>74776.56</v>
      </c>
      <c r="AK16">
        <v>74776.56</v>
      </c>
      <c r="AL16">
        <v>0</v>
      </c>
      <c r="AM16">
        <v>1397915.68</v>
      </c>
      <c r="AN16">
        <v>1397915.68</v>
      </c>
      <c r="AO16">
        <v>0</v>
      </c>
      <c r="AP16">
        <v>0</v>
      </c>
      <c r="AQ16" s="4">
        <v>0</v>
      </c>
      <c r="AR16" s="3" t="s">
        <v>32</v>
      </c>
      <c r="AS16" s="3" t="s">
        <v>6214</v>
      </c>
      <c r="AT16" s="3" t="s">
        <v>6215</v>
      </c>
      <c r="AU16" s="3" t="s">
        <v>6216</v>
      </c>
      <c r="AV16" s="3" t="s">
        <v>6217</v>
      </c>
      <c r="AW16" s="3"/>
      <c r="AX16" s="3"/>
      <c r="AY16" s="3"/>
      <c r="AZ16" s="3"/>
      <c r="BA16" s="3"/>
      <c r="BB16" t="b">
        <v>0</v>
      </c>
      <c r="BC16" s="3"/>
      <c r="BD16" s="5">
        <v>117832</v>
      </c>
      <c r="BE16" s="3" t="s">
        <v>316</v>
      </c>
    </row>
    <row r="17" spans="1:57" hidden="1" x14ac:dyDescent="0.2">
      <c r="A17" s="2">
        <v>5319</v>
      </c>
      <c r="B17" s="1">
        <v>45412</v>
      </c>
      <c r="C17" s="3" t="s">
        <v>4262</v>
      </c>
      <c r="D17">
        <v>0</v>
      </c>
      <c r="E17">
        <v>48792.5</v>
      </c>
      <c r="F17">
        <v>0</v>
      </c>
      <c r="G17">
        <v>2753.22</v>
      </c>
      <c r="H17">
        <v>-4326.2700000000004</v>
      </c>
      <c r="I17">
        <v>6094.83</v>
      </c>
      <c r="J17">
        <v>8750</v>
      </c>
      <c r="K17">
        <v>0</v>
      </c>
      <c r="L17">
        <v>54549.5</v>
      </c>
      <c r="M17">
        <v>0</v>
      </c>
      <c r="N17">
        <v>0</v>
      </c>
      <c r="O17">
        <v>0</v>
      </c>
      <c r="P17">
        <v>0</v>
      </c>
      <c r="Q17">
        <v>0</v>
      </c>
      <c r="R17">
        <v>0</v>
      </c>
      <c r="S17">
        <v>0</v>
      </c>
      <c r="T17">
        <v>0</v>
      </c>
      <c r="U17">
        <v>0</v>
      </c>
      <c r="V17">
        <v>0</v>
      </c>
      <c r="W17">
        <v>0</v>
      </c>
      <c r="X17">
        <v>0</v>
      </c>
      <c r="Y17">
        <v>0</v>
      </c>
      <c r="Z17">
        <v>0</v>
      </c>
      <c r="AA17">
        <v>0</v>
      </c>
      <c r="AB17">
        <v>0</v>
      </c>
      <c r="AC17">
        <v>0</v>
      </c>
      <c r="AD17">
        <v>0</v>
      </c>
      <c r="AE17">
        <v>116613.78</v>
      </c>
      <c r="AF17">
        <v>116613.78</v>
      </c>
      <c r="AG17">
        <v>0</v>
      </c>
      <c r="AH17">
        <v>0</v>
      </c>
      <c r="AI17">
        <v>0</v>
      </c>
      <c r="AJ17">
        <v>116613.78</v>
      </c>
      <c r="AK17">
        <v>116613.78</v>
      </c>
      <c r="AL17">
        <v>0</v>
      </c>
      <c r="AM17">
        <v>116613.78</v>
      </c>
      <c r="AN17">
        <v>116613.78</v>
      </c>
      <c r="AO17">
        <v>0</v>
      </c>
      <c r="AP17">
        <v>0</v>
      </c>
      <c r="AQ17" s="4">
        <v>0</v>
      </c>
      <c r="AR17" s="3" t="s">
        <v>4157</v>
      </c>
      <c r="AS17" s="3" t="s">
        <v>6214</v>
      </c>
      <c r="AT17" s="3" t="s">
        <v>6215</v>
      </c>
      <c r="AU17" s="3" t="s">
        <v>6216</v>
      </c>
      <c r="AV17" s="3" t="s">
        <v>6217</v>
      </c>
      <c r="AW17" s="3"/>
      <c r="AX17" s="3"/>
      <c r="AY17" s="3"/>
      <c r="AZ17" s="3"/>
      <c r="BA17" s="3"/>
      <c r="BB17" t="b">
        <v>0</v>
      </c>
      <c r="BC17" s="3"/>
      <c r="BD17" s="5">
        <v>117833</v>
      </c>
      <c r="BE17" s="3" t="s">
        <v>316</v>
      </c>
    </row>
    <row r="18" spans="1:57" hidden="1" x14ac:dyDescent="0.2">
      <c r="A18" s="2">
        <v>5320</v>
      </c>
      <c r="B18" s="1">
        <v>45412</v>
      </c>
      <c r="C18" s="3" t="s">
        <v>4264</v>
      </c>
      <c r="D18">
        <v>0</v>
      </c>
      <c r="E18">
        <v>0</v>
      </c>
      <c r="F18">
        <v>0</v>
      </c>
      <c r="G18">
        <v>0</v>
      </c>
      <c r="H18">
        <v>0</v>
      </c>
      <c r="I18">
        <v>0</v>
      </c>
      <c r="J18">
        <v>0</v>
      </c>
      <c r="K18">
        <v>-3416.58</v>
      </c>
      <c r="L18">
        <v>0</v>
      </c>
      <c r="M18">
        <v>334.5</v>
      </c>
      <c r="N18">
        <v>0</v>
      </c>
      <c r="O18">
        <v>0</v>
      </c>
      <c r="P18">
        <v>0</v>
      </c>
      <c r="Q18">
        <v>0</v>
      </c>
      <c r="R18">
        <v>0</v>
      </c>
      <c r="S18">
        <v>0</v>
      </c>
      <c r="T18">
        <v>0</v>
      </c>
      <c r="U18">
        <v>0</v>
      </c>
      <c r="V18">
        <v>0</v>
      </c>
      <c r="W18">
        <v>0</v>
      </c>
      <c r="X18">
        <v>0</v>
      </c>
      <c r="Y18">
        <v>0</v>
      </c>
      <c r="Z18">
        <v>0</v>
      </c>
      <c r="AA18">
        <v>0</v>
      </c>
      <c r="AB18">
        <v>0</v>
      </c>
      <c r="AC18">
        <v>0</v>
      </c>
      <c r="AD18">
        <v>0</v>
      </c>
      <c r="AE18">
        <v>-3082.08</v>
      </c>
      <c r="AF18">
        <v>719085.89</v>
      </c>
      <c r="AG18">
        <v>0</v>
      </c>
      <c r="AH18">
        <v>0</v>
      </c>
      <c r="AI18">
        <v>0</v>
      </c>
      <c r="AJ18">
        <v>-3416.58</v>
      </c>
      <c r="AK18">
        <v>-3082.08</v>
      </c>
      <c r="AL18">
        <v>0</v>
      </c>
      <c r="AM18">
        <v>718751.39</v>
      </c>
      <c r="AN18">
        <v>719085.89</v>
      </c>
      <c r="AO18">
        <v>0</v>
      </c>
      <c r="AP18">
        <v>0</v>
      </c>
      <c r="AQ18" s="4">
        <v>0</v>
      </c>
      <c r="AR18" s="3" t="s">
        <v>4157</v>
      </c>
      <c r="AS18" s="3" t="s">
        <v>6214</v>
      </c>
      <c r="AT18" s="3" t="s">
        <v>6215</v>
      </c>
      <c r="AU18" s="3" t="s">
        <v>6216</v>
      </c>
      <c r="AV18" s="3" t="s">
        <v>6217</v>
      </c>
      <c r="AW18" s="3"/>
      <c r="AX18" s="3"/>
      <c r="AY18" s="3"/>
      <c r="AZ18" s="3"/>
      <c r="BA18" s="3"/>
      <c r="BB18" t="b">
        <v>0</v>
      </c>
      <c r="BC18" s="3"/>
      <c r="BD18" s="5">
        <v>117834</v>
      </c>
      <c r="BE18" s="3" t="s">
        <v>316</v>
      </c>
    </row>
    <row r="19" spans="1:57" hidden="1" x14ac:dyDescent="0.2">
      <c r="A19" s="2">
        <v>5507</v>
      </c>
      <c r="B19" s="1">
        <v>45412</v>
      </c>
      <c r="C19" s="3" t="s">
        <v>4527</v>
      </c>
      <c r="D19">
        <v>46861</v>
      </c>
      <c r="E19">
        <v>34430.93</v>
      </c>
      <c r="F19">
        <v>10371.620000000001</v>
      </c>
      <c r="G19">
        <v>6140.08</v>
      </c>
      <c r="H19">
        <v>11496.43</v>
      </c>
      <c r="I19">
        <v>37272.51</v>
      </c>
      <c r="J19">
        <v>14844.97</v>
      </c>
      <c r="K19">
        <v>10058.129999999999</v>
      </c>
      <c r="L19">
        <v>63872.32</v>
      </c>
      <c r="M19">
        <v>8559.7099999999991</v>
      </c>
      <c r="N19">
        <v>0</v>
      </c>
      <c r="O19">
        <v>0</v>
      </c>
      <c r="P19">
        <v>0</v>
      </c>
      <c r="Q19">
        <v>0</v>
      </c>
      <c r="R19">
        <v>0</v>
      </c>
      <c r="S19">
        <v>0</v>
      </c>
      <c r="T19">
        <v>0</v>
      </c>
      <c r="U19">
        <v>0</v>
      </c>
      <c r="V19">
        <v>0</v>
      </c>
      <c r="W19">
        <v>0</v>
      </c>
      <c r="X19">
        <v>0</v>
      </c>
      <c r="Y19">
        <v>0</v>
      </c>
      <c r="Z19">
        <v>0</v>
      </c>
      <c r="AA19">
        <v>0</v>
      </c>
      <c r="AB19">
        <v>0</v>
      </c>
      <c r="AC19">
        <v>0</v>
      </c>
      <c r="AD19">
        <v>0</v>
      </c>
      <c r="AE19">
        <v>243907.7</v>
      </c>
      <c r="AF19">
        <v>654555.57999999996</v>
      </c>
      <c r="AG19">
        <v>0</v>
      </c>
      <c r="AH19">
        <v>586250</v>
      </c>
      <c r="AI19">
        <v>1005000</v>
      </c>
      <c r="AJ19">
        <v>235347.99</v>
      </c>
      <c r="AK19">
        <v>243907.7</v>
      </c>
      <c r="AL19">
        <v>0</v>
      </c>
      <c r="AM19">
        <v>645995.87</v>
      </c>
      <c r="AN19">
        <v>654555.57999999996</v>
      </c>
      <c r="AO19">
        <v>0</v>
      </c>
      <c r="AP19">
        <v>74459.5</v>
      </c>
      <c r="AQ19" s="4">
        <v>0</v>
      </c>
      <c r="AR19" s="3" t="s">
        <v>32</v>
      </c>
      <c r="AS19" s="3" t="s">
        <v>6214</v>
      </c>
      <c r="AT19" s="3" t="s">
        <v>6215</v>
      </c>
      <c r="AU19" s="3" t="s">
        <v>6216</v>
      </c>
      <c r="AV19" s="3" t="s">
        <v>6217</v>
      </c>
      <c r="AW19" s="3"/>
      <c r="AX19" s="3"/>
      <c r="AY19" s="3"/>
      <c r="AZ19" s="3"/>
      <c r="BA19" s="3"/>
      <c r="BB19" t="b">
        <v>0</v>
      </c>
      <c r="BC19" s="3"/>
      <c r="BD19" s="5">
        <v>117835</v>
      </c>
      <c r="BE19" s="3" t="s">
        <v>316</v>
      </c>
    </row>
    <row r="20" spans="1:57" hidden="1" x14ac:dyDescent="0.2">
      <c r="A20" s="2">
        <v>5508</v>
      </c>
      <c r="B20" s="1">
        <v>45412</v>
      </c>
      <c r="C20" s="3" t="s">
        <v>4529</v>
      </c>
      <c r="D20">
        <v>63152.33</v>
      </c>
      <c r="E20">
        <v>38297.35</v>
      </c>
      <c r="F20">
        <v>8144.8</v>
      </c>
      <c r="G20">
        <v>6875.26</v>
      </c>
      <c r="H20">
        <v>17972.91</v>
      </c>
      <c r="I20">
        <v>30009.57</v>
      </c>
      <c r="J20">
        <v>18117.759999999998</v>
      </c>
      <c r="K20">
        <v>38688.199999999997</v>
      </c>
      <c r="L20">
        <v>124248.33</v>
      </c>
      <c r="M20">
        <v>236213.98</v>
      </c>
      <c r="N20">
        <v>0</v>
      </c>
      <c r="O20">
        <v>0</v>
      </c>
      <c r="P20">
        <v>0</v>
      </c>
      <c r="Q20">
        <v>0</v>
      </c>
      <c r="R20">
        <v>0</v>
      </c>
      <c r="S20">
        <v>0</v>
      </c>
      <c r="T20">
        <v>0</v>
      </c>
      <c r="U20">
        <v>0</v>
      </c>
      <c r="V20">
        <v>0</v>
      </c>
      <c r="W20">
        <v>0</v>
      </c>
      <c r="X20">
        <v>0</v>
      </c>
      <c r="Y20">
        <v>0</v>
      </c>
      <c r="Z20">
        <v>0</v>
      </c>
      <c r="AA20">
        <v>0</v>
      </c>
      <c r="AB20">
        <v>0</v>
      </c>
      <c r="AC20">
        <v>0</v>
      </c>
      <c r="AD20">
        <v>0</v>
      </c>
      <c r="AE20">
        <v>581720.49</v>
      </c>
      <c r="AF20">
        <v>1084845.53</v>
      </c>
      <c r="AG20">
        <v>0</v>
      </c>
      <c r="AH20">
        <v>659166.68999999994</v>
      </c>
      <c r="AI20">
        <v>1130000</v>
      </c>
      <c r="AJ20">
        <v>345506.51</v>
      </c>
      <c r="AK20">
        <v>581720.49</v>
      </c>
      <c r="AL20">
        <v>0</v>
      </c>
      <c r="AM20">
        <v>848631.55</v>
      </c>
      <c r="AN20">
        <v>1084845.53</v>
      </c>
      <c r="AO20">
        <v>0</v>
      </c>
      <c r="AP20">
        <v>10653.68</v>
      </c>
      <c r="AQ20" s="4">
        <v>0</v>
      </c>
      <c r="AR20" s="3" t="s">
        <v>32</v>
      </c>
      <c r="AS20" s="3" t="s">
        <v>6214</v>
      </c>
      <c r="AT20" s="3" t="s">
        <v>6215</v>
      </c>
      <c r="AU20" s="3" t="s">
        <v>6216</v>
      </c>
      <c r="AV20" s="3" t="s">
        <v>6217</v>
      </c>
      <c r="AW20" s="3"/>
      <c r="AX20" s="3"/>
      <c r="AY20" s="3"/>
      <c r="AZ20" s="3"/>
      <c r="BA20" s="3"/>
      <c r="BB20" t="b">
        <v>0</v>
      </c>
      <c r="BC20" s="3"/>
      <c r="BD20" s="5">
        <v>117836</v>
      </c>
      <c r="BE20" s="3" t="s">
        <v>316</v>
      </c>
    </row>
    <row r="21" spans="1:57" hidden="1" x14ac:dyDescent="0.2">
      <c r="A21" s="2">
        <v>5623</v>
      </c>
      <c r="B21" s="1">
        <v>45412</v>
      </c>
      <c r="C21" s="3" t="s">
        <v>4679</v>
      </c>
      <c r="D21">
        <v>6096.75</v>
      </c>
      <c r="E21">
        <v>7494.17</v>
      </c>
      <c r="F21">
        <v>3663.2</v>
      </c>
      <c r="G21">
        <v>17507.48</v>
      </c>
      <c r="H21">
        <v>40259.599999999999</v>
      </c>
      <c r="I21">
        <v>18270.87</v>
      </c>
      <c r="J21">
        <v>19639.330000000002</v>
      </c>
      <c r="K21">
        <v>23678.15</v>
      </c>
      <c r="L21">
        <v>50440.57</v>
      </c>
      <c r="M21">
        <v>2010.83</v>
      </c>
      <c r="N21">
        <v>0</v>
      </c>
      <c r="O21">
        <v>0</v>
      </c>
      <c r="P21">
        <v>0</v>
      </c>
      <c r="Q21">
        <v>0</v>
      </c>
      <c r="R21">
        <v>0</v>
      </c>
      <c r="S21">
        <v>0</v>
      </c>
      <c r="T21">
        <v>0</v>
      </c>
      <c r="U21">
        <v>0</v>
      </c>
      <c r="V21">
        <v>0</v>
      </c>
      <c r="W21">
        <v>0</v>
      </c>
      <c r="X21">
        <v>0</v>
      </c>
      <c r="Y21">
        <v>0</v>
      </c>
      <c r="Z21">
        <v>0</v>
      </c>
      <c r="AA21">
        <v>0</v>
      </c>
      <c r="AB21">
        <v>0</v>
      </c>
      <c r="AC21">
        <v>0</v>
      </c>
      <c r="AD21">
        <v>0</v>
      </c>
      <c r="AE21">
        <v>189060.95</v>
      </c>
      <c r="AF21">
        <v>227076.75</v>
      </c>
      <c r="AG21">
        <v>0</v>
      </c>
      <c r="AH21">
        <v>775000</v>
      </c>
      <c r="AI21">
        <v>935000</v>
      </c>
      <c r="AJ21">
        <v>187050.12</v>
      </c>
      <c r="AK21">
        <v>189060.95</v>
      </c>
      <c r="AL21">
        <v>0</v>
      </c>
      <c r="AM21">
        <v>225065.92</v>
      </c>
      <c r="AN21">
        <v>227076.75</v>
      </c>
      <c r="AO21">
        <v>0</v>
      </c>
      <c r="AP21">
        <v>434390.94</v>
      </c>
      <c r="AQ21" s="4">
        <v>0</v>
      </c>
      <c r="AR21" s="3" t="s">
        <v>32</v>
      </c>
      <c r="AS21" s="3" t="s">
        <v>6214</v>
      </c>
      <c r="AT21" s="3" t="s">
        <v>6215</v>
      </c>
      <c r="AU21" s="3" t="s">
        <v>6216</v>
      </c>
      <c r="AV21" s="3" t="s">
        <v>6217</v>
      </c>
      <c r="AW21" s="3"/>
      <c r="AX21" s="3"/>
      <c r="AY21" s="3"/>
      <c r="AZ21" s="3"/>
      <c r="BA21" s="3"/>
      <c r="BB21" t="b">
        <v>0</v>
      </c>
      <c r="BC21" s="3"/>
      <c r="BD21" s="5">
        <v>117837</v>
      </c>
      <c r="BE21" s="3" t="s">
        <v>316</v>
      </c>
    </row>
    <row r="22" spans="1:57" hidden="1" x14ac:dyDescent="0.2">
      <c r="A22" s="2">
        <v>5659</v>
      </c>
      <c r="B22" s="1">
        <v>45412</v>
      </c>
      <c r="C22" s="3" t="s">
        <v>4744</v>
      </c>
      <c r="D22">
        <v>208950.68</v>
      </c>
      <c r="E22">
        <v>35330.949999999997</v>
      </c>
      <c r="F22">
        <v>103362.23</v>
      </c>
      <c r="G22">
        <v>85127.89</v>
      </c>
      <c r="H22">
        <v>218258.11</v>
      </c>
      <c r="I22">
        <v>518127.59</v>
      </c>
      <c r="J22">
        <v>110623.41</v>
      </c>
      <c r="K22">
        <v>44158.16</v>
      </c>
      <c r="L22">
        <v>91380.24</v>
      </c>
      <c r="M22">
        <v>27648.65</v>
      </c>
      <c r="N22">
        <v>0</v>
      </c>
      <c r="O22">
        <v>0</v>
      </c>
      <c r="P22">
        <v>0</v>
      </c>
      <c r="Q22">
        <v>0</v>
      </c>
      <c r="R22">
        <v>0</v>
      </c>
      <c r="S22">
        <v>0</v>
      </c>
      <c r="T22">
        <v>0</v>
      </c>
      <c r="U22">
        <v>0</v>
      </c>
      <c r="V22">
        <v>0</v>
      </c>
      <c r="W22">
        <v>0</v>
      </c>
      <c r="X22">
        <v>0</v>
      </c>
      <c r="Y22">
        <v>0</v>
      </c>
      <c r="Z22">
        <v>0</v>
      </c>
      <c r="AA22">
        <v>0</v>
      </c>
      <c r="AB22">
        <v>0</v>
      </c>
      <c r="AC22">
        <v>0</v>
      </c>
      <c r="AD22">
        <v>0</v>
      </c>
      <c r="AE22">
        <v>1442967.91</v>
      </c>
      <c r="AF22">
        <v>3013587.59</v>
      </c>
      <c r="AG22">
        <v>0</v>
      </c>
      <c r="AH22">
        <v>100000</v>
      </c>
      <c r="AI22">
        <v>2900000</v>
      </c>
      <c r="AJ22">
        <v>1415319.26</v>
      </c>
      <c r="AK22">
        <v>1442967.91</v>
      </c>
      <c r="AL22">
        <v>0</v>
      </c>
      <c r="AM22">
        <v>2985938.94</v>
      </c>
      <c r="AN22">
        <v>3013587.59</v>
      </c>
      <c r="AO22">
        <v>0</v>
      </c>
      <c r="AP22">
        <v>118013.88</v>
      </c>
      <c r="AQ22" s="4">
        <v>0</v>
      </c>
      <c r="AR22" s="3" t="s">
        <v>32</v>
      </c>
      <c r="AS22" s="3" t="s">
        <v>6214</v>
      </c>
      <c r="AT22" s="3" t="s">
        <v>6215</v>
      </c>
      <c r="AU22" s="3" t="s">
        <v>6216</v>
      </c>
      <c r="AV22" s="3" t="s">
        <v>6217</v>
      </c>
      <c r="AW22" s="3"/>
      <c r="AX22" s="3"/>
      <c r="AY22" s="3"/>
      <c r="AZ22" s="3"/>
      <c r="BA22" s="3"/>
      <c r="BB22" t="b">
        <v>0</v>
      </c>
      <c r="BC22" s="3"/>
      <c r="BD22" s="5">
        <v>117838</v>
      </c>
      <c r="BE22" s="3" t="s">
        <v>316</v>
      </c>
    </row>
    <row r="23" spans="1:57" hidden="1" x14ac:dyDescent="0.2">
      <c r="A23" s="2">
        <v>5663</v>
      </c>
      <c r="B23" s="1">
        <v>45412</v>
      </c>
      <c r="C23" s="3" t="s">
        <v>4752</v>
      </c>
      <c r="D23">
        <v>5479.9</v>
      </c>
      <c r="E23">
        <v>7782.59</v>
      </c>
      <c r="F23">
        <v>1120.68</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14383.17</v>
      </c>
      <c r="AF23">
        <v>552786.04</v>
      </c>
      <c r="AG23">
        <v>0</v>
      </c>
      <c r="AH23">
        <v>0</v>
      </c>
      <c r="AI23">
        <v>480000</v>
      </c>
      <c r="AJ23">
        <v>14383.17</v>
      </c>
      <c r="AK23">
        <v>14383.17</v>
      </c>
      <c r="AL23">
        <v>0</v>
      </c>
      <c r="AM23">
        <v>552786.04</v>
      </c>
      <c r="AN23">
        <v>552786.04</v>
      </c>
      <c r="AO23">
        <v>0</v>
      </c>
      <c r="AP23">
        <v>0</v>
      </c>
      <c r="AQ23" s="4">
        <v>0</v>
      </c>
      <c r="AR23" s="3" t="s">
        <v>32</v>
      </c>
      <c r="AS23" s="3" t="s">
        <v>6214</v>
      </c>
      <c r="AT23" s="3" t="s">
        <v>6215</v>
      </c>
      <c r="AU23" s="3" t="s">
        <v>6216</v>
      </c>
      <c r="AV23" s="3" t="s">
        <v>6217</v>
      </c>
      <c r="AW23" s="3"/>
      <c r="AX23" s="3"/>
      <c r="AY23" s="3"/>
      <c r="AZ23" s="3"/>
      <c r="BA23" s="3"/>
      <c r="BB23" t="b">
        <v>0</v>
      </c>
      <c r="BC23" s="3"/>
      <c r="BD23" s="5">
        <v>117839</v>
      </c>
      <c r="BE23" s="3" t="s">
        <v>316</v>
      </c>
    </row>
    <row r="24" spans="1:57" hidden="1" x14ac:dyDescent="0.2">
      <c r="A24" s="2">
        <v>5925</v>
      </c>
      <c r="B24" s="1">
        <v>45412</v>
      </c>
      <c r="C24" s="3" t="s">
        <v>5175</v>
      </c>
      <c r="D24">
        <v>7282.06</v>
      </c>
      <c r="E24">
        <v>3455.38</v>
      </c>
      <c r="F24">
        <v>-101</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10636.44</v>
      </c>
      <c r="AF24">
        <v>214167.65</v>
      </c>
      <c r="AG24">
        <v>0</v>
      </c>
      <c r="AH24">
        <v>0</v>
      </c>
      <c r="AI24">
        <v>197000</v>
      </c>
      <c r="AJ24">
        <v>10636.44</v>
      </c>
      <c r="AK24">
        <v>10636.44</v>
      </c>
      <c r="AL24">
        <v>0</v>
      </c>
      <c r="AM24">
        <v>214167.65</v>
      </c>
      <c r="AN24">
        <v>214167.65</v>
      </c>
      <c r="AO24">
        <v>0</v>
      </c>
      <c r="AP24">
        <v>0</v>
      </c>
      <c r="AQ24" s="4">
        <v>0</v>
      </c>
      <c r="AR24" s="3" t="s">
        <v>32</v>
      </c>
      <c r="AS24" s="3" t="s">
        <v>6214</v>
      </c>
      <c r="AT24" s="3" t="s">
        <v>6215</v>
      </c>
      <c r="AU24" s="3" t="s">
        <v>6216</v>
      </c>
      <c r="AV24" s="3" t="s">
        <v>6217</v>
      </c>
      <c r="AW24" s="3"/>
      <c r="AX24" s="3"/>
      <c r="AY24" s="3"/>
      <c r="AZ24" s="3"/>
      <c r="BA24" s="3"/>
      <c r="BB24" t="b">
        <v>0</v>
      </c>
      <c r="BC24" s="3"/>
      <c r="BD24" s="5">
        <v>117840</v>
      </c>
      <c r="BE24" s="3" t="s">
        <v>316</v>
      </c>
    </row>
    <row r="25" spans="1:57" hidden="1" x14ac:dyDescent="0.2">
      <c r="A25" s="2">
        <v>5931</v>
      </c>
      <c r="B25" s="1">
        <v>45412</v>
      </c>
      <c r="C25" s="3" t="s">
        <v>5182</v>
      </c>
      <c r="D25">
        <v>500</v>
      </c>
      <c r="E25">
        <v>3762.38</v>
      </c>
      <c r="F25">
        <v>1435.6</v>
      </c>
      <c r="G25">
        <v>1053.23</v>
      </c>
      <c r="H25">
        <v>325.63</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7076.84</v>
      </c>
      <c r="AF25">
        <v>35171.919999999998</v>
      </c>
      <c r="AG25">
        <v>0</v>
      </c>
      <c r="AH25">
        <v>0</v>
      </c>
      <c r="AI25">
        <v>125000</v>
      </c>
      <c r="AJ25">
        <v>7076.84</v>
      </c>
      <c r="AK25">
        <v>7076.84</v>
      </c>
      <c r="AL25">
        <v>0</v>
      </c>
      <c r="AM25">
        <v>35171.919999999998</v>
      </c>
      <c r="AN25">
        <v>35171.919999999998</v>
      </c>
      <c r="AO25">
        <v>0</v>
      </c>
      <c r="AP25">
        <v>0</v>
      </c>
      <c r="AQ25" s="4">
        <v>0</v>
      </c>
      <c r="AR25" s="3" t="s">
        <v>32</v>
      </c>
      <c r="AS25" s="3" t="s">
        <v>6214</v>
      </c>
      <c r="AT25" s="3" t="s">
        <v>6215</v>
      </c>
      <c r="AU25" s="3" t="s">
        <v>6216</v>
      </c>
      <c r="AV25" s="3" t="s">
        <v>6217</v>
      </c>
      <c r="AW25" s="3"/>
      <c r="AX25" s="3"/>
      <c r="AY25" s="3"/>
      <c r="AZ25" s="3"/>
      <c r="BA25" s="3"/>
      <c r="BB25" t="b">
        <v>0</v>
      </c>
      <c r="BC25" s="3"/>
      <c r="BD25" s="5">
        <v>117841</v>
      </c>
      <c r="BE25" s="3" t="s">
        <v>316</v>
      </c>
    </row>
    <row r="26" spans="1:57" hidden="1" x14ac:dyDescent="0.2">
      <c r="A26" s="2">
        <v>5943</v>
      </c>
      <c r="B26" s="1">
        <v>45412</v>
      </c>
      <c r="C26" s="3" t="s">
        <v>5196</v>
      </c>
      <c r="D26">
        <v>828.57</v>
      </c>
      <c r="E26">
        <v>3503.38</v>
      </c>
      <c r="F26">
        <v>6439.49</v>
      </c>
      <c r="G26">
        <v>6561.2</v>
      </c>
      <c r="H26">
        <v>4211.62</v>
      </c>
      <c r="I26">
        <v>2581.65</v>
      </c>
      <c r="J26">
        <v>1159.9000000000001</v>
      </c>
      <c r="K26">
        <v>1530.12</v>
      </c>
      <c r="L26">
        <v>2323.0100000000002</v>
      </c>
      <c r="M26">
        <v>13936.95</v>
      </c>
      <c r="N26">
        <v>0</v>
      </c>
      <c r="O26">
        <v>0</v>
      </c>
      <c r="P26">
        <v>0</v>
      </c>
      <c r="Q26">
        <v>0</v>
      </c>
      <c r="R26">
        <v>0</v>
      </c>
      <c r="S26">
        <v>0</v>
      </c>
      <c r="T26">
        <v>0</v>
      </c>
      <c r="U26">
        <v>0</v>
      </c>
      <c r="V26">
        <v>0</v>
      </c>
      <c r="W26">
        <v>0</v>
      </c>
      <c r="X26">
        <v>0</v>
      </c>
      <c r="Y26">
        <v>0</v>
      </c>
      <c r="Z26">
        <v>0</v>
      </c>
      <c r="AA26">
        <v>0</v>
      </c>
      <c r="AB26">
        <v>0</v>
      </c>
      <c r="AC26">
        <v>0</v>
      </c>
      <c r="AD26">
        <v>0</v>
      </c>
      <c r="AE26">
        <v>43075.89</v>
      </c>
      <c r="AF26">
        <v>71148.52</v>
      </c>
      <c r="AG26">
        <v>0</v>
      </c>
      <c r="AH26">
        <v>0</v>
      </c>
      <c r="AI26">
        <v>90000</v>
      </c>
      <c r="AJ26">
        <v>29138.94</v>
      </c>
      <c r="AK26">
        <v>43075.89</v>
      </c>
      <c r="AL26">
        <v>0</v>
      </c>
      <c r="AM26">
        <v>57211.57</v>
      </c>
      <c r="AN26">
        <v>71148.52</v>
      </c>
      <c r="AO26">
        <v>0</v>
      </c>
      <c r="AP26">
        <v>0</v>
      </c>
      <c r="AQ26" s="4">
        <v>0</v>
      </c>
      <c r="AR26" s="3" t="s">
        <v>32</v>
      </c>
      <c r="AS26" s="3" t="s">
        <v>6214</v>
      </c>
      <c r="AT26" s="3" t="s">
        <v>6215</v>
      </c>
      <c r="AU26" s="3" t="s">
        <v>6216</v>
      </c>
      <c r="AV26" s="3" t="s">
        <v>6217</v>
      </c>
      <c r="AW26" s="3"/>
      <c r="AX26" s="3"/>
      <c r="AY26" s="3"/>
      <c r="AZ26" s="3"/>
      <c r="BA26" s="3"/>
      <c r="BB26" t="b">
        <v>0</v>
      </c>
      <c r="BC26" s="3"/>
      <c r="BD26" s="5">
        <v>117842</v>
      </c>
      <c r="BE26" s="3" t="s">
        <v>316</v>
      </c>
    </row>
    <row r="27" spans="1:57" hidden="1" x14ac:dyDescent="0.2">
      <c r="A27" s="2">
        <v>5973</v>
      </c>
      <c r="B27" s="1">
        <v>45412</v>
      </c>
      <c r="C27" s="3" t="s">
        <v>5236</v>
      </c>
      <c r="D27">
        <v>0</v>
      </c>
      <c r="E27">
        <v>0</v>
      </c>
      <c r="F27">
        <v>2143.1999999999998</v>
      </c>
      <c r="G27">
        <v>1117.2</v>
      </c>
      <c r="H27">
        <v>7820.4</v>
      </c>
      <c r="I27">
        <v>4461.08</v>
      </c>
      <c r="J27">
        <v>14395.8</v>
      </c>
      <c r="K27">
        <v>38123.47</v>
      </c>
      <c r="L27">
        <v>20553.37</v>
      </c>
      <c r="M27">
        <v>26812.03</v>
      </c>
      <c r="N27">
        <v>0</v>
      </c>
      <c r="O27">
        <v>0</v>
      </c>
      <c r="P27">
        <v>0</v>
      </c>
      <c r="Q27">
        <v>0</v>
      </c>
      <c r="R27">
        <v>0</v>
      </c>
      <c r="S27">
        <v>0</v>
      </c>
      <c r="T27">
        <v>0</v>
      </c>
      <c r="U27">
        <v>0</v>
      </c>
      <c r="V27">
        <v>0</v>
      </c>
      <c r="W27">
        <v>0</v>
      </c>
      <c r="X27">
        <v>0</v>
      </c>
      <c r="Y27">
        <v>0</v>
      </c>
      <c r="Z27">
        <v>0</v>
      </c>
      <c r="AA27">
        <v>0</v>
      </c>
      <c r="AB27">
        <v>0</v>
      </c>
      <c r="AC27">
        <v>0</v>
      </c>
      <c r="AD27">
        <v>0</v>
      </c>
      <c r="AE27">
        <v>115426.55</v>
      </c>
      <c r="AF27">
        <v>115426.55</v>
      </c>
      <c r="AG27">
        <v>0</v>
      </c>
      <c r="AH27">
        <v>0</v>
      </c>
      <c r="AI27">
        <v>150000</v>
      </c>
      <c r="AJ27">
        <v>88614.52</v>
      </c>
      <c r="AK27">
        <v>115426.55</v>
      </c>
      <c r="AL27">
        <v>0</v>
      </c>
      <c r="AM27">
        <v>88614.52</v>
      </c>
      <c r="AN27">
        <v>115426.55</v>
      </c>
      <c r="AO27">
        <v>0</v>
      </c>
      <c r="AP27">
        <v>1671.37</v>
      </c>
      <c r="AQ27" s="4">
        <v>0</v>
      </c>
      <c r="AR27" s="3" t="s">
        <v>32</v>
      </c>
      <c r="AS27" s="3" t="s">
        <v>6214</v>
      </c>
      <c r="AT27" s="3" t="s">
        <v>6215</v>
      </c>
      <c r="AU27" s="3" t="s">
        <v>6216</v>
      </c>
      <c r="AV27" s="3" t="s">
        <v>6217</v>
      </c>
      <c r="AW27" s="3"/>
      <c r="AX27" s="3"/>
      <c r="AY27" s="3"/>
      <c r="AZ27" s="3"/>
      <c r="BA27" s="3"/>
      <c r="BB27" t="b">
        <v>0</v>
      </c>
      <c r="BC27" s="3"/>
      <c r="BD27" s="5">
        <v>117843</v>
      </c>
      <c r="BE27" s="3" t="s">
        <v>316</v>
      </c>
    </row>
    <row r="28" spans="1:57" hidden="1" x14ac:dyDescent="0.2">
      <c r="A28" s="2">
        <v>5974</v>
      </c>
      <c r="B28" s="1">
        <v>45412</v>
      </c>
      <c r="C28" s="3" t="s">
        <v>5238</v>
      </c>
      <c r="D28">
        <v>21927.69</v>
      </c>
      <c r="E28">
        <v>18166.14</v>
      </c>
      <c r="F28">
        <v>1698.8</v>
      </c>
      <c r="G28">
        <v>54396.29</v>
      </c>
      <c r="H28">
        <v>0</v>
      </c>
      <c r="I28">
        <v>1010.8</v>
      </c>
      <c r="J28">
        <v>59.35</v>
      </c>
      <c r="K28">
        <v>-1042.97</v>
      </c>
      <c r="L28">
        <v>294</v>
      </c>
      <c r="M28">
        <v>53655.95</v>
      </c>
      <c r="N28">
        <v>0</v>
      </c>
      <c r="O28">
        <v>0</v>
      </c>
      <c r="P28">
        <v>0</v>
      </c>
      <c r="Q28">
        <v>0</v>
      </c>
      <c r="R28">
        <v>0</v>
      </c>
      <c r="S28">
        <v>0</v>
      </c>
      <c r="T28">
        <v>0</v>
      </c>
      <c r="U28">
        <v>0</v>
      </c>
      <c r="V28">
        <v>0</v>
      </c>
      <c r="W28">
        <v>0</v>
      </c>
      <c r="X28">
        <v>0</v>
      </c>
      <c r="Y28">
        <v>0</v>
      </c>
      <c r="Z28">
        <v>0</v>
      </c>
      <c r="AA28">
        <v>0</v>
      </c>
      <c r="AB28">
        <v>0</v>
      </c>
      <c r="AC28">
        <v>0</v>
      </c>
      <c r="AD28">
        <v>0</v>
      </c>
      <c r="AE28">
        <v>150166.04999999999</v>
      </c>
      <c r="AF28">
        <v>2578102.2400000002</v>
      </c>
      <c r="AG28">
        <v>0</v>
      </c>
      <c r="AH28">
        <v>2530000</v>
      </c>
      <c r="AI28">
        <v>2530000</v>
      </c>
      <c r="AJ28">
        <v>96510.1</v>
      </c>
      <c r="AK28">
        <v>150166.04999999999</v>
      </c>
      <c r="AL28">
        <v>0</v>
      </c>
      <c r="AM28">
        <v>2524446.29</v>
      </c>
      <c r="AN28">
        <v>2578102.2400000002</v>
      </c>
      <c r="AO28">
        <v>0</v>
      </c>
      <c r="AP28">
        <v>2751.76</v>
      </c>
      <c r="AQ28" s="4">
        <v>0</v>
      </c>
      <c r="AR28" s="3" t="s">
        <v>32</v>
      </c>
      <c r="AS28" s="3" t="s">
        <v>6214</v>
      </c>
      <c r="AT28" s="3" t="s">
        <v>6215</v>
      </c>
      <c r="AU28" s="3" t="s">
        <v>6216</v>
      </c>
      <c r="AV28" s="3" t="s">
        <v>6217</v>
      </c>
      <c r="AW28" s="3"/>
      <c r="AX28" s="3"/>
      <c r="AY28" s="3"/>
      <c r="AZ28" s="3"/>
      <c r="BA28" s="3"/>
      <c r="BB28" t="b">
        <v>0</v>
      </c>
      <c r="BC28" s="3"/>
      <c r="BD28" s="5">
        <v>117844</v>
      </c>
      <c r="BE28" s="3" t="s">
        <v>316</v>
      </c>
    </row>
    <row r="29" spans="1:57" hidden="1" x14ac:dyDescent="0.2">
      <c r="A29" s="2">
        <v>5999</v>
      </c>
      <c r="B29" s="1">
        <v>45412</v>
      </c>
      <c r="C29" s="3" t="s">
        <v>5273</v>
      </c>
      <c r="D29">
        <v>1048.19</v>
      </c>
      <c r="E29">
        <v>2349.19</v>
      </c>
      <c r="F29">
        <v>8165.65</v>
      </c>
      <c r="G29">
        <v>9519.59</v>
      </c>
      <c r="H29">
        <v>13681.4</v>
      </c>
      <c r="I29">
        <v>9750.59</v>
      </c>
      <c r="J29">
        <v>3169.74</v>
      </c>
      <c r="K29">
        <v>1041.78</v>
      </c>
      <c r="L29">
        <v>24588.94</v>
      </c>
      <c r="M29">
        <v>31732.04</v>
      </c>
      <c r="N29">
        <v>0</v>
      </c>
      <c r="O29">
        <v>0</v>
      </c>
      <c r="P29">
        <v>0</v>
      </c>
      <c r="Q29">
        <v>0</v>
      </c>
      <c r="R29">
        <v>0</v>
      </c>
      <c r="S29">
        <v>0</v>
      </c>
      <c r="T29">
        <v>0</v>
      </c>
      <c r="U29">
        <v>0</v>
      </c>
      <c r="V29">
        <v>0</v>
      </c>
      <c r="W29">
        <v>0</v>
      </c>
      <c r="X29">
        <v>0</v>
      </c>
      <c r="Y29">
        <v>0</v>
      </c>
      <c r="Z29">
        <v>0</v>
      </c>
      <c r="AA29">
        <v>0</v>
      </c>
      <c r="AB29">
        <v>0</v>
      </c>
      <c r="AC29">
        <v>0</v>
      </c>
      <c r="AD29">
        <v>0</v>
      </c>
      <c r="AE29">
        <v>105047.11</v>
      </c>
      <c r="AF29">
        <v>108752.91</v>
      </c>
      <c r="AG29">
        <v>0</v>
      </c>
      <c r="AH29">
        <v>140000</v>
      </c>
      <c r="AI29">
        <v>165000</v>
      </c>
      <c r="AJ29">
        <v>73315.070000000007</v>
      </c>
      <c r="AK29">
        <v>105047.11</v>
      </c>
      <c r="AL29">
        <v>0</v>
      </c>
      <c r="AM29">
        <v>77020.87</v>
      </c>
      <c r="AN29">
        <v>108752.91</v>
      </c>
      <c r="AO29">
        <v>0</v>
      </c>
      <c r="AP29">
        <v>0</v>
      </c>
      <c r="AQ29" s="4">
        <v>0</v>
      </c>
      <c r="AR29" s="3" t="s">
        <v>32</v>
      </c>
      <c r="AS29" s="3" t="s">
        <v>6214</v>
      </c>
      <c r="AT29" s="3" t="s">
        <v>6215</v>
      </c>
      <c r="AU29" s="3" t="s">
        <v>6216</v>
      </c>
      <c r="AV29" s="3" t="s">
        <v>6217</v>
      </c>
      <c r="AW29" s="3"/>
      <c r="AX29" s="3"/>
      <c r="AY29" s="3"/>
      <c r="AZ29" s="3"/>
      <c r="BA29" s="3"/>
      <c r="BB29" t="b">
        <v>0</v>
      </c>
      <c r="BC29" s="3"/>
      <c r="BD29" s="5">
        <v>117845</v>
      </c>
      <c r="BE29" s="3" t="s">
        <v>316</v>
      </c>
    </row>
    <row r="30" spans="1:57" hidden="1" x14ac:dyDescent="0.2">
      <c r="A30" s="2">
        <v>6018</v>
      </c>
      <c r="B30" s="1">
        <v>45412</v>
      </c>
      <c r="C30" s="3" t="s">
        <v>5294</v>
      </c>
      <c r="D30">
        <v>1434.5</v>
      </c>
      <c r="E30">
        <v>9236.06</v>
      </c>
      <c r="F30">
        <v>9043.06</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19713.62</v>
      </c>
      <c r="AF30">
        <v>109499.5</v>
      </c>
      <c r="AG30">
        <v>0</v>
      </c>
      <c r="AH30">
        <v>0</v>
      </c>
      <c r="AI30">
        <v>140000</v>
      </c>
      <c r="AJ30">
        <v>19713.62</v>
      </c>
      <c r="AK30">
        <v>19713.62</v>
      </c>
      <c r="AL30">
        <v>0</v>
      </c>
      <c r="AM30">
        <v>109499.5</v>
      </c>
      <c r="AN30">
        <v>109499.5</v>
      </c>
      <c r="AO30">
        <v>0</v>
      </c>
      <c r="AP30">
        <v>0</v>
      </c>
      <c r="AQ30" s="4">
        <v>0</v>
      </c>
      <c r="AR30" s="3" t="s">
        <v>32</v>
      </c>
      <c r="AS30" s="3" t="s">
        <v>6214</v>
      </c>
      <c r="AT30" s="3" t="s">
        <v>6215</v>
      </c>
      <c r="AU30" s="3" t="s">
        <v>6216</v>
      </c>
      <c r="AV30" s="3" t="s">
        <v>6217</v>
      </c>
      <c r="AW30" s="3"/>
      <c r="AX30" s="3"/>
      <c r="AY30" s="3"/>
      <c r="AZ30" s="3"/>
      <c r="BA30" s="3"/>
      <c r="BB30" t="b">
        <v>0</v>
      </c>
      <c r="BC30" s="3"/>
      <c r="BD30" s="5">
        <v>117846</v>
      </c>
      <c r="BE30" s="3" t="s">
        <v>316</v>
      </c>
    </row>
    <row r="31" spans="1:57" hidden="1" x14ac:dyDescent="0.2">
      <c r="A31" s="2">
        <v>6025</v>
      </c>
      <c r="B31" s="1">
        <v>45412</v>
      </c>
      <c r="C31" s="3" t="s">
        <v>5306</v>
      </c>
      <c r="D31">
        <v>3541.5</v>
      </c>
      <c r="E31">
        <v>0</v>
      </c>
      <c r="F31">
        <v>0</v>
      </c>
      <c r="G31">
        <v>0</v>
      </c>
      <c r="H31">
        <v>0</v>
      </c>
      <c r="I31">
        <v>0</v>
      </c>
      <c r="J31">
        <v>0</v>
      </c>
      <c r="K31">
        <v>0</v>
      </c>
      <c r="L31">
        <v>0</v>
      </c>
      <c r="M31">
        <v>55916.4</v>
      </c>
      <c r="N31">
        <v>0</v>
      </c>
      <c r="O31">
        <v>0</v>
      </c>
      <c r="P31">
        <v>0</v>
      </c>
      <c r="Q31">
        <v>0</v>
      </c>
      <c r="R31">
        <v>0</v>
      </c>
      <c r="S31">
        <v>0</v>
      </c>
      <c r="T31">
        <v>0</v>
      </c>
      <c r="U31">
        <v>0</v>
      </c>
      <c r="V31">
        <v>0</v>
      </c>
      <c r="W31">
        <v>0</v>
      </c>
      <c r="X31">
        <v>0</v>
      </c>
      <c r="Y31">
        <v>0</v>
      </c>
      <c r="Z31">
        <v>0</v>
      </c>
      <c r="AA31">
        <v>0</v>
      </c>
      <c r="AB31">
        <v>0</v>
      </c>
      <c r="AC31">
        <v>0</v>
      </c>
      <c r="AD31">
        <v>0</v>
      </c>
      <c r="AE31">
        <v>59457.9</v>
      </c>
      <c r="AF31">
        <v>314880.75</v>
      </c>
      <c r="AG31">
        <v>0</v>
      </c>
      <c r="AH31">
        <v>0</v>
      </c>
      <c r="AI31">
        <v>275000</v>
      </c>
      <c r="AJ31">
        <v>3541.5</v>
      </c>
      <c r="AK31">
        <v>59457.9</v>
      </c>
      <c r="AL31">
        <v>0</v>
      </c>
      <c r="AM31">
        <v>258964.35</v>
      </c>
      <c r="AN31">
        <v>314880.75</v>
      </c>
      <c r="AO31">
        <v>0</v>
      </c>
      <c r="AP31">
        <v>0</v>
      </c>
      <c r="AQ31" s="4">
        <v>0</v>
      </c>
      <c r="AR31" s="3" t="s">
        <v>32</v>
      </c>
      <c r="AS31" s="3" t="s">
        <v>6214</v>
      </c>
      <c r="AT31" s="3" t="s">
        <v>6215</v>
      </c>
      <c r="AU31" s="3" t="s">
        <v>6216</v>
      </c>
      <c r="AV31" s="3" t="s">
        <v>6217</v>
      </c>
      <c r="AW31" s="3"/>
      <c r="AX31" s="3"/>
      <c r="AY31" s="3"/>
      <c r="AZ31" s="3"/>
      <c r="BA31" s="3"/>
      <c r="BB31" t="b">
        <v>0</v>
      </c>
      <c r="BC31" s="3"/>
      <c r="BD31" s="5">
        <v>117847</v>
      </c>
      <c r="BE31" s="3" t="s">
        <v>316</v>
      </c>
    </row>
    <row r="32" spans="1:57" hidden="1" x14ac:dyDescent="0.2">
      <c r="A32" s="2">
        <v>6128</v>
      </c>
      <c r="B32" s="1">
        <v>45412</v>
      </c>
      <c r="C32" s="3" t="s">
        <v>5455</v>
      </c>
      <c r="D32">
        <v>2767.4</v>
      </c>
      <c r="E32">
        <v>12434.79</v>
      </c>
      <c r="F32">
        <v>3496.47</v>
      </c>
      <c r="G32">
        <v>3809.35</v>
      </c>
      <c r="H32">
        <v>1997.35</v>
      </c>
      <c r="I32">
        <v>1398.33</v>
      </c>
      <c r="J32">
        <v>845.23</v>
      </c>
      <c r="K32">
        <v>1653.2</v>
      </c>
      <c r="L32">
        <v>1056.3</v>
      </c>
      <c r="M32">
        <v>0</v>
      </c>
      <c r="N32">
        <v>0</v>
      </c>
      <c r="O32">
        <v>0</v>
      </c>
      <c r="P32">
        <v>0</v>
      </c>
      <c r="Q32">
        <v>0</v>
      </c>
      <c r="R32">
        <v>0</v>
      </c>
      <c r="S32">
        <v>0</v>
      </c>
      <c r="T32">
        <v>0</v>
      </c>
      <c r="U32">
        <v>0</v>
      </c>
      <c r="V32">
        <v>0</v>
      </c>
      <c r="W32">
        <v>0</v>
      </c>
      <c r="X32">
        <v>0</v>
      </c>
      <c r="Y32">
        <v>0</v>
      </c>
      <c r="Z32">
        <v>0</v>
      </c>
      <c r="AA32">
        <v>0</v>
      </c>
      <c r="AB32">
        <v>0</v>
      </c>
      <c r="AC32">
        <v>0</v>
      </c>
      <c r="AD32">
        <v>0</v>
      </c>
      <c r="AE32">
        <v>29458.42</v>
      </c>
      <c r="AF32">
        <v>32510.720000000001</v>
      </c>
      <c r="AG32">
        <v>0</v>
      </c>
      <c r="AH32">
        <v>40000</v>
      </c>
      <c r="AI32">
        <v>55000</v>
      </c>
      <c r="AJ32">
        <v>29458.42</v>
      </c>
      <c r="AK32">
        <v>29458.42</v>
      </c>
      <c r="AL32">
        <v>0</v>
      </c>
      <c r="AM32">
        <v>32510.720000000001</v>
      </c>
      <c r="AN32">
        <v>32510.720000000001</v>
      </c>
      <c r="AO32">
        <v>0</v>
      </c>
      <c r="AP32">
        <v>0</v>
      </c>
      <c r="AQ32" s="4">
        <v>0</v>
      </c>
      <c r="AR32" s="3" t="s">
        <v>32</v>
      </c>
      <c r="AS32" s="3" t="s">
        <v>6214</v>
      </c>
      <c r="AT32" s="3" t="s">
        <v>6215</v>
      </c>
      <c r="AU32" s="3" t="s">
        <v>6216</v>
      </c>
      <c r="AV32" s="3" t="s">
        <v>6217</v>
      </c>
      <c r="AW32" s="3"/>
      <c r="AX32" s="3"/>
      <c r="AY32" s="3"/>
      <c r="AZ32" s="3"/>
      <c r="BA32" s="3"/>
      <c r="BB32" t="b">
        <v>0</v>
      </c>
      <c r="BC32" s="3"/>
      <c r="BD32" s="5">
        <v>117848</v>
      </c>
      <c r="BE32" s="3" t="s">
        <v>316</v>
      </c>
    </row>
    <row r="33" spans="1:57" hidden="1" x14ac:dyDescent="0.2">
      <c r="A33" s="2">
        <v>6130</v>
      </c>
      <c r="B33" s="1">
        <v>45412</v>
      </c>
      <c r="C33" s="3" t="s">
        <v>5457</v>
      </c>
      <c r="D33">
        <v>0</v>
      </c>
      <c r="E33">
        <v>0</v>
      </c>
      <c r="F33">
        <v>0</v>
      </c>
      <c r="G33">
        <v>0</v>
      </c>
      <c r="H33">
        <v>0</v>
      </c>
      <c r="I33">
        <v>588</v>
      </c>
      <c r="J33">
        <v>970.2</v>
      </c>
      <c r="K33">
        <v>2221</v>
      </c>
      <c r="L33">
        <v>15071.29</v>
      </c>
      <c r="M33">
        <v>6357.78</v>
      </c>
      <c r="N33">
        <v>0</v>
      </c>
      <c r="O33">
        <v>0</v>
      </c>
      <c r="P33">
        <v>0</v>
      </c>
      <c r="Q33">
        <v>0</v>
      </c>
      <c r="R33">
        <v>0</v>
      </c>
      <c r="S33">
        <v>0</v>
      </c>
      <c r="T33">
        <v>0</v>
      </c>
      <c r="U33">
        <v>0</v>
      </c>
      <c r="V33">
        <v>0</v>
      </c>
      <c r="W33">
        <v>0</v>
      </c>
      <c r="X33">
        <v>0</v>
      </c>
      <c r="Y33">
        <v>0</v>
      </c>
      <c r="Z33">
        <v>0</v>
      </c>
      <c r="AA33">
        <v>0</v>
      </c>
      <c r="AB33">
        <v>0</v>
      </c>
      <c r="AC33">
        <v>0</v>
      </c>
      <c r="AD33">
        <v>0</v>
      </c>
      <c r="AE33">
        <v>25208.27</v>
      </c>
      <c r="AF33">
        <v>25208.27</v>
      </c>
      <c r="AG33">
        <v>0</v>
      </c>
      <c r="AH33">
        <v>227460</v>
      </c>
      <c r="AI33">
        <v>280000</v>
      </c>
      <c r="AJ33">
        <v>18850.490000000002</v>
      </c>
      <c r="AK33">
        <v>25208.27</v>
      </c>
      <c r="AL33">
        <v>0</v>
      </c>
      <c r="AM33">
        <v>18850.490000000002</v>
      </c>
      <c r="AN33">
        <v>25208.27</v>
      </c>
      <c r="AO33">
        <v>0</v>
      </c>
      <c r="AP33">
        <v>169471.91</v>
      </c>
      <c r="AQ33" s="4">
        <v>0</v>
      </c>
      <c r="AR33" s="3" t="s">
        <v>32</v>
      </c>
      <c r="AS33" s="3" t="s">
        <v>6214</v>
      </c>
      <c r="AT33" s="3" t="s">
        <v>6215</v>
      </c>
      <c r="AU33" s="3" t="s">
        <v>6216</v>
      </c>
      <c r="AV33" s="3" t="s">
        <v>6217</v>
      </c>
      <c r="AW33" s="3"/>
      <c r="AX33" s="3"/>
      <c r="AY33" s="3"/>
      <c r="AZ33" s="3"/>
      <c r="BA33" s="3"/>
      <c r="BB33" t="b">
        <v>0</v>
      </c>
      <c r="BC33" s="3"/>
      <c r="BD33" s="5">
        <v>117849</v>
      </c>
      <c r="BE33" s="3" t="s">
        <v>316</v>
      </c>
    </row>
    <row r="34" spans="1:57" hidden="1" x14ac:dyDescent="0.2">
      <c r="A34" s="2">
        <v>6156</v>
      </c>
      <c r="B34" s="1">
        <v>45412</v>
      </c>
      <c r="C34" s="3" t="s">
        <v>5479</v>
      </c>
      <c r="D34">
        <v>30286.78</v>
      </c>
      <c r="E34">
        <v>20285.34</v>
      </c>
      <c r="F34">
        <v>89419.99</v>
      </c>
      <c r="G34">
        <v>30526.66</v>
      </c>
      <c r="H34">
        <v>36789.82</v>
      </c>
      <c r="I34">
        <v>29823.42</v>
      </c>
      <c r="J34">
        <v>104024.84</v>
      </c>
      <c r="K34">
        <v>92121.44</v>
      </c>
      <c r="L34">
        <v>124236.49</v>
      </c>
      <c r="M34">
        <v>59106.76</v>
      </c>
      <c r="N34">
        <v>0</v>
      </c>
      <c r="O34">
        <v>0</v>
      </c>
      <c r="P34">
        <v>0</v>
      </c>
      <c r="Q34">
        <v>0</v>
      </c>
      <c r="R34">
        <v>0</v>
      </c>
      <c r="S34">
        <v>0</v>
      </c>
      <c r="T34">
        <v>0</v>
      </c>
      <c r="U34">
        <v>0</v>
      </c>
      <c r="V34">
        <v>0</v>
      </c>
      <c r="W34">
        <v>0</v>
      </c>
      <c r="X34">
        <v>0</v>
      </c>
      <c r="Y34">
        <v>0</v>
      </c>
      <c r="Z34">
        <v>0</v>
      </c>
      <c r="AA34">
        <v>0</v>
      </c>
      <c r="AB34">
        <v>0</v>
      </c>
      <c r="AC34">
        <v>0</v>
      </c>
      <c r="AD34">
        <v>0</v>
      </c>
      <c r="AE34">
        <v>616621.54</v>
      </c>
      <c r="AF34">
        <v>643285.86</v>
      </c>
      <c r="AG34">
        <v>0</v>
      </c>
      <c r="AH34">
        <v>1212132</v>
      </c>
      <c r="AI34">
        <v>1314800</v>
      </c>
      <c r="AJ34">
        <v>557514.78</v>
      </c>
      <c r="AK34">
        <v>616621.54</v>
      </c>
      <c r="AL34">
        <v>0</v>
      </c>
      <c r="AM34">
        <v>584179.1</v>
      </c>
      <c r="AN34">
        <v>643285.86</v>
      </c>
      <c r="AO34">
        <v>0</v>
      </c>
      <c r="AP34">
        <v>273537.26</v>
      </c>
      <c r="AQ34" s="4">
        <v>0</v>
      </c>
      <c r="AR34" s="3" t="s">
        <v>32</v>
      </c>
      <c r="AS34" s="3" t="s">
        <v>6214</v>
      </c>
      <c r="AT34" s="3" t="s">
        <v>6215</v>
      </c>
      <c r="AU34" s="3" t="s">
        <v>6216</v>
      </c>
      <c r="AV34" s="3" t="s">
        <v>6217</v>
      </c>
      <c r="AW34" s="3"/>
      <c r="AX34" s="3"/>
      <c r="AY34" s="3"/>
      <c r="AZ34" s="3"/>
      <c r="BA34" s="3"/>
      <c r="BB34" t="b">
        <v>0</v>
      </c>
      <c r="BC34" s="3"/>
      <c r="BD34" s="5">
        <v>117850</v>
      </c>
      <c r="BE34" s="3" t="s">
        <v>316</v>
      </c>
    </row>
    <row r="35" spans="1:57" hidden="1" x14ac:dyDescent="0.2">
      <c r="A35" s="2">
        <v>6182</v>
      </c>
      <c r="B35" s="1">
        <v>45412</v>
      </c>
      <c r="C35" s="3" t="s">
        <v>5507</v>
      </c>
      <c r="D35">
        <v>9403.7000000000007</v>
      </c>
      <c r="E35">
        <v>107186.43</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116590.13</v>
      </c>
      <c r="AF35">
        <v>138730.43</v>
      </c>
      <c r="AG35">
        <v>0</v>
      </c>
      <c r="AH35">
        <v>0</v>
      </c>
      <c r="AI35">
        <v>0</v>
      </c>
      <c r="AJ35">
        <v>116590.13</v>
      </c>
      <c r="AK35">
        <v>116590.13</v>
      </c>
      <c r="AL35">
        <v>0</v>
      </c>
      <c r="AM35">
        <v>138730.43</v>
      </c>
      <c r="AN35">
        <v>138730.43</v>
      </c>
      <c r="AO35">
        <v>0</v>
      </c>
      <c r="AP35">
        <v>0</v>
      </c>
      <c r="AQ35" s="4">
        <v>0</v>
      </c>
      <c r="AR35" s="3" t="s">
        <v>4157</v>
      </c>
      <c r="AS35" s="3" t="s">
        <v>6214</v>
      </c>
      <c r="AT35" s="3" t="s">
        <v>6215</v>
      </c>
      <c r="AU35" s="3" t="s">
        <v>6216</v>
      </c>
      <c r="AV35" s="3" t="s">
        <v>6217</v>
      </c>
      <c r="AW35" s="3"/>
      <c r="AX35" s="3"/>
      <c r="AY35" s="3"/>
      <c r="AZ35" s="3"/>
      <c r="BA35" s="3"/>
      <c r="BB35" t="b">
        <v>0</v>
      </c>
      <c r="BC35" s="3"/>
      <c r="BD35" s="5">
        <v>117851</v>
      </c>
      <c r="BE35" s="3" t="s">
        <v>316</v>
      </c>
    </row>
    <row r="36" spans="1:57" hidden="1" x14ac:dyDescent="0.2">
      <c r="A36" s="2">
        <v>6306</v>
      </c>
      <c r="B36" s="1">
        <v>45412</v>
      </c>
      <c r="C36" s="3" t="s">
        <v>5701</v>
      </c>
      <c r="D36">
        <v>179036</v>
      </c>
      <c r="E36">
        <v>74483.61</v>
      </c>
      <c r="F36">
        <v>26524.51</v>
      </c>
      <c r="G36">
        <v>17641.2</v>
      </c>
      <c r="H36">
        <v>28361.24</v>
      </c>
      <c r="I36">
        <v>9547.91</v>
      </c>
      <c r="J36">
        <v>30595.47</v>
      </c>
      <c r="K36">
        <v>9550.65</v>
      </c>
      <c r="L36">
        <v>5049.8900000000003</v>
      </c>
      <c r="M36">
        <v>36012.75</v>
      </c>
      <c r="N36">
        <v>0</v>
      </c>
      <c r="O36">
        <v>0</v>
      </c>
      <c r="P36">
        <v>0</v>
      </c>
      <c r="Q36">
        <v>0</v>
      </c>
      <c r="R36">
        <v>0</v>
      </c>
      <c r="S36">
        <v>0</v>
      </c>
      <c r="T36">
        <v>0</v>
      </c>
      <c r="U36">
        <v>0</v>
      </c>
      <c r="V36">
        <v>0</v>
      </c>
      <c r="W36">
        <v>0</v>
      </c>
      <c r="X36">
        <v>0</v>
      </c>
      <c r="Y36">
        <v>0</v>
      </c>
      <c r="Z36">
        <v>0</v>
      </c>
      <c r="AA36">
        <v>0</v>
      </c>
      <c r="AB36">
        <v>0</v>
      </c>
      <c r="AC36">
        <v>0</v>
      </c>
      <c r="AD36">
        <v>0</v>
      </c>
      <c r="AE36">
        <v>416803.23</v>
      </c>
      <c r="AF36">
        <v>416803.23</v>
      </c>
      <c r="AG36">
        <v>0</v>
      </c>
      <c r="AH36">
        <v>150000</v>
      </c>
      <c r="AI36">
        <v>150000</v>
      </c>
      <c r="AJ36">
        <v>380790.48</v>
      </c>
      <c r="AK36">
        <v>416803.23</v>
      </c>
      <c r="AL36">
        <v>0</v>
      </c>
      <c r="AM36">
        <v>380790.48</v>
      </c>
      <c r="AN36">
        <v>416803.23</v>
      </c>
      <c r="AO36">
        <v>0</v>
      </c>
      <c r="AP36">
        <v>0</v>
      </c>
      <c r="AQ36" s="4">
        <v>0</v>
      </c>
      <c r="AR36" s="3" t="s">
        <v>32</v>
      </c>
      <c r="AS36" s="3" t="s">
        <v>6214</v>
      </c>
      <c r="AT36" s="3" t="s">
        <v>6215</v>
      </c>
      <c r="AU36" s="3" t="s">
        <v>6216</v>
      </c>
      <c r="AV36" s="3" t="s">
        <v>6217</v>
      </c>
      <c r="AW36" s="3"/>
      <c r="AX36" s="3"/>
      <c r="AY36" s="3"/>
      <c r="AZ36" s="3"/>
      <c r="BA36" s="3"/>
      <c r="BB36" t="b">
        <v>0</v>
      </c>
      <c r="BC36" s="3"/>
      <c r="BD36" s="5">
        <v>117852</v>
      </c>
      <c r="BE36" s="3" t="s">
        <v>316</v>
      </c>
    </row>
    <row r="37" spans="1:57" hidden="1" x14ac:dyDescent="0.2">
      <c r="A37" s="2">
        <v>6311</v>
      </c>
      <c r="B37" s="1">
        <v>45412</v>
      </c>
      <c r="C37" s="3" t="s">
        <v>5711</v>
      </c>
      <c r="D37">
        <v>0</v>
      </c>
      <c r="E37">
        <v>0</v>
      </c>
      <c r="F37">
        <v>0</v>
      </c>
      <c r="G37">
        <v>0</v>
      </c>
      <c r="H37">
        <v>0</v>
      </c>
      <c r="I37">
        <v>0</v>
      </c>
      <c r="J37">
        <v>12129.6</v>
      </c>
      <c r="K37">
        <v>18112.82</v>
      </c>
      <c r="L37">
        <v>418987.29</v>
      </c>
      <c r="M37">
        <v>53322.16</v>
      </c>
      <c r="N37">
        <v>0</v>
      </c>
      <c r="O37">
        <v>0</v>
      </c>
      <c r="P37">
        <v>0</v>
      </c>
      <c r="Q37">
        <v>0</v>
      </c>
      <c r="R37">
        <v>0</v>
      </c>
      <c r="S37">
        <v>0</v>
      </c>
      <c r="T37">
        <v>0</v>
      </c>
      <c r="U37">
        <v>0</v>
      </c>
      <c r="V37">
        <v>0</v>
      </c>
      <c r="W37">
        <v>0</v>
      </c>
      <c r="X37">
        <v>0</v>
      </c>
      <c r="Y37">
        <v>0</v>
      </c>
      <c r="Z37">
        <v>0</v>
      </c>
      <c r="AA37">
        <v>0</v>
      </c>
      <c r="AB37">
        <v>0</v>
      </c>
      <c r="AC37">
        <v>0</v>
      </c>
      <c r="AD37">
        <v>0</v>
      </c>
      <c r="AE37">
        <v>502551.87</v>
      </c>
      <c r="AF37">
        <v>502551.87</v>
      </c>
      <c r="AG37">
        <v>0</v>
      </c>
      <c r="AH37">
        <v>1656000</v>
      </c>
      <c r="AI37">
        <v>2760000</v>
      </c>
      <c r="AJ37">
        <v>449229.71</v>
      </c>
      <c r="AK37">
        <v>502551.87</v>
      </c>
      <c r="AL37">
        <v>0</v>
      </c>
      <c r="AM37">
        <v>449229.71</v>
      </c>
      <c r="AN37">
        <v>502551.87</v>
      </c>
      <c r="AO37">
        <v>0</v>
      </c>
      <c r="AP37">
        <v>2387916.38</v>
      </c>
      <c r="AQ37" s="4">
        <v>0</v>
      </c>
      <c r="AR37" s="3" t="s">
        <v>32</v>
      </c>
      <c r="AS37" s="3" t="s">
        <v>6214</v>
      </c>
      <c r="AT37" s="3" t="s">
        <v>6215</v>
      </c>
      <c r="AU37" s="3" t="s">
        <v>6216</v>
      </c>
      <c r="AV37" s="3" t="s">
        <v>6217</v>
      </c>
      <c r="AW37" s="3"/>
      <c r="AX37" s="3"/>
      <c r="AY37" s="3"/>
      <c r="AZ37" s="3"/>
      <c r="BA37" s="3"/>
      <c r="BB37" t="b">
        <v>0</v>
      </c>
      <c r="BC37" s="3"/>
      <c r="BD37" s="5">
        <v>117853</v>
      </c>
      <c r="BE37" s="3" t="s">
        <v>316</v>
      </c>
    </row>
    <row r="38" spans="1:57" hidden="1" x14ac:dyDescent="0.2">
      <c r="A38" s="2">
        <v>6313</v>
      </c>
      <c r="B38" s="1">
        <v>45412</v>
      </c>
      <c r="C38" s="3" t="s">
        <v>5715</v>
      </c>
      <c r="D38">
        <v>0</v>
      </c>
      <c r="E38">
        <v>15299.43</v>
      </c>
      <c r="F38">
        <v>19451.48</v>
      </c>
      <c r="G38">
        <v>24169.09</v>
      </c>
      <c r="H38">
        <v>44981.21</v>
      </c>
      <c r="I38">
        <v>46567.71</v>
      </c>
      <c r="J38">
        <v>37223.160000000003</v>
      </c>
      <c r="K38">
        <v>41529.449999999997</v>
      </c>
      <c r="L38">
        <v>85152.41</v>
      </c>
      <c r="M38">
        <v>54477.440000000002</v>
      </c>
      <c r="N38">
        <v>0</v>
      </c>
      <c r="O38">
        <v>0</v>
      </c>
      <c r="P38">
        <v>0</v>
      </c>
      <c r="Q38">
        <v>0</v>
      </c>
      <c r="R38">
        <v>0</v>
      </c>
      <c r="S38">
        <v>0</v>
      </c>
      <c r="T38">
        <v>0</v>
      </c>
      <c r="U38">
        <v>0</v>
      </c>
      <c r="V38">
        <v>0</v>
      </c>
      <c r="W38">
        <v>0</v>
      </c>
      <c r="X38">
        <v>0</v>
      </c>
      <c r="Y38">
        <v>0</v>
      </c>
      <c r="Z38">
        <v>0</v>
      </c>
      <c r="AA38">
        <v>0</v>
      </c>
      <c r="AB38">
        <v>0</v>
      </c>
      <c r="AC38">
        <v>0</v>
      </c>
      <c r="AD38">
        <v>0</v>
      </c>
      <c r="AE38">
        <v>368851.38</v>
      </c>
      <c r="AF38">
        <v>368851.38</v>
      </c>
      <c r="AG38">
        <v>0</v>
      </c>
      <c r="AH38">
        <v>321990</v>
      </c>
      <c r="AI38">
        <v>1499616</v>
      </c>
      <c r="AJ38">
        <v>314373.94</v>
      </c>
      <c r="AK38">
        <v>368851.38</v>
      </c>
      <c r="AL38">
        <v>0</v>
      </c>
      <c r="AM38">
        <v>314373.94</v>
      </c>
      <c r="AN38">
        <v>368851.38</v>
      </c>
      <c r="AO38">
        <v>0</v>
      </c>
      <c r="AP38">
        <v>288546.75</v>
      </c>
      <c r="AQ38" s="4">
        <v>0</v>
      </c>
      <c r="AR38" s="3" t="s">
        <v>32</v>
      </c>
      <c r="AS38" s="3" t="s">
        <v>6214</v>
      </c>
      <c r="AT38" s="3" t="s">
        <v>6215</v>
      </c>
      <c r="AU38" s="3" t="s">
        <v>6216</v>
      </c>
      <c r="AV38" s="3" t="s">
        <v>6217</v>
      </c>
      <c r="AW38" s="3"/>
      <c r="AX38" s="3"/>
      <c r="AY38" s="3"/>
      <c r="AZ38" s="3"/>
      <c r="BA38" s="3"/>
      <c r="BB38" t="b">
        <v>0</v>
      </c>
      <c r="BC38" s="3"/>
      <c r="BD38" s="5">
        <v>117854</v>
      </c>
      <c r="BE38" s="3" t="s">
        <v>316</v>
      </c>
    </row>
    <row r="39" spans="1:57" hidden="1" x14ac:dyDescent="0.2">
      <c r="A39" s="2">
        <v>6384</v>
      </c>
      <c r="B39" s="1">
        <v>45412</v>
      </c>
      <c r="C39" s="3" t="s">
        <v>2793</v>
      </c>
      <c r="D39">
        <v>0</v>
      </c>
      <c r="E39">
        <v>0</v>
      </c>
      <c r="F39">
        <v>0</v>
      </c>
      <c r="G39">
        <v>0</v>
      </c>
      <c r="H39">
        <v>0</v>
      </c>
      <c r="I39">
        <v>0</v>
      </c>
      <c r="J39">
        <v>4372</v>
      </c>
      <c r="K39">
        <v>4503.8100000000004</v>
      </c>
      <c r="L39">
        <v>10455.040000000001</v>
      </c>
      <c r="M39">
        <v>6812.52</v>
      </c>
      <c r="N39">
        <v>0</v>
      </c>
      <c r="O39">
        <v>0</v>
      </c>
      <c r="P39">
        <v>0</v>
      </c>
      <c r="Q39">
        <v>0</v>
      </c>
      <c r="R39">
        <v>0</v>
      </c>
      <c r="S39">
        <v>0</v>
      </c>
      <c r="T39">
        <v>0</v>
      </c>
      <c r="U39">
        <v>0</v>
      </c>
      <c r="V39">
        <v>0</v>
      </c>
      <c r="W39">
        <v>0</v>
      </c>
      <c r="X39">
        <v>0</v>
      </c>
      <c r="Y39">
        <v>0</v>
      </c>
      <c r="Z39">
        <v>0</v>
      </c>
      <c r="AA39">
        <v>0</v>
      </c>
      <c r="AB39">
        <v>0</v>
      </c>
      <c r="AC39">
        <v>0</v>
      </c>
      <c r="AD39">
        <v>0</v>
      </c>
      <c r="AE39">
        <v>26143.37</v>
      </c>
      <c r="AF39">
        <v>26143.37</v>
      </c>
      <c r="AG39">
        <v>0</v>
      </c>
      <c r="AH39">
        <v>728538</v>
      </c>
      <c r="AI39">
        <v>1942768</v>
      </c>
      <c r="AJ39">
        <v>19330.849999999999</v>
      </c>
      <c r="AK39">
        <v>26143.37</v>
      </c>
      <c r="AL39">
        <v>0</v>
      </c>
      <c r="AM39">
        <v>19330.849999999999</v>
      </c>
      <c r="AN39">
        <v>26143.37</v>
      </c>
      <c r="AO39">
        <v>0</v>
      </c>
      <c r="AP39">
        <v>0</v>
      </c>
      <c r="AQ39" s="4">
        <v>0</v>
      </c>
      <c r="AR39" s="3" t="s">
        <v>32</v>
      </c>
      <c r="AS39" s="3" t="s">
        <v>6214</v>
      </c>
      <c r="AT39" s="3" t="s">
        <v>6215</v>
      </c>
      <c r="AU39" s="3" t="s">
        <v>6216</v>
      </c>
      <c r="AV39" s="3" t="s">
        <v>6217</v>
      </c>
      <c r="AW39" s="3"/>
      <c r="AX39" s="3"/>
      <c r="AY39" s="3"/>
      <c r="AZ39" s="3"/>
      <c r="BA39" s="3"/>
      <c r="BB39" t="b">
        <v>0</v>
      </c>
      <c r="BC39" s="3"/>
      <c r="BD39" s="5">
        <v>117855</v>
      </c>
      <c r="BE39" s="3" t="s">
        <v>316</v>
      </c>
    </row>
    <row r="40" spans="1:57" hidden="1" x14ac:dyDescent="0.2">
      <c r="A40" s="2">
        <v>6468</v>
      </c>
      <c r="B40" s="1">
        <v>45412</v>
      </c>
      <c r="C40" s="3" t="s">
        <v>5942</v>
      </c>
      <c r="D40">
        <v>0</v>
      </c>
      <c r="E40">
        <v>0</v>
      </c>
      <c r="F40">
        <v>2234.4</v>
      </c>
      <c r="G40">
        <v>1603.86</v>
      </c>
      <c r="H40">
        <v>3748.74</v>
      </c>
      <c r="I40">
        <v>3108.63</v>
      </c>
      <c r="J40">
        <v>2868.06</v>
      </c>
      <c r="K40">
        <v>4153.3</v>
      </c>
      <c r="L40">
        <v>382.2</v>
      </c>
      <c r="M40">
        <v>4271.38</v>
      </c>
      <c r="N40">
        <v>0</v>
      </c>
      <c r="O40">
        <v>0</v>
      </c>
      <c r="P40">
        <v>0</v>
      </c>
      <c r="Q40">
        <v>0</v>
      </c>
      <c r="R40">
        <v>0</v>
      </c>
      <c r="S40">
        <v>0</v>
      </c>
      <c r="T40">
        <v>0</v>
      </c>
      <c r="U40">
        <v>0</v>
      </c>
      <c r="V40">
        <v>0</v>
      </c>
      <c r="W40">
        <v>0</v>
      </c>
      <c r="X40">
        <v>0</v>
      </c>
      <c r="Y40">
        <v>0</v>
      </c>
      <c r="Z40">
        <v>0</v>
      </c>
      <c r="AA40">
        <v>0</v>
      </c>
      <c r="AB40">
        <v>0</v>
      </c>
      <c r="AC40">
        <v>0</v>
      </c>
      <c r="AD40">
        <v>0</v>
      </c>
      <c r="AE40">
        <v>22370.57</v>
      </c>
      <c r="AF40">
        <v>22370.57</v>
      </c>
      <c r="AG40">
        <v>0</v>
      </c>
      <c r="AH40">
        <v>55000</v>
      </c>
      <c r="AI40">
        <v>55000</v>
      </c>
      <c r="AJ40">
        <v>18099.189999999999</v>
      </c>
      <c r="AK40">
        <v>22370.57</v>
      </c>
      <c r="AL40">
        <v>0</v>
      </c>
      <c r="AM40">
        <v>18099.189999999999</v>
      </c>
      <c r="AN40">
        <v>22370.57</v>
      </c>
      <c r="AO40">
        <v>0</v>
      </c>
      <c r="AP40">
        <v>19975.91</v>
      </c>
      <c r="AQ40" s="4">
        <v>0</v>
      </c>
      <c r="AR40" s="3" t="s">
        <v>32</v>
      </c>
      <c r="AS40" s="3" t="s">
        <v>6214</v>
      </c>
      <c r="AT40" s="3" t="s">
        <v>6215</v>
      </c>
      <c r="AU40" s="3" t="s">
        <v>6216</v>
      </c>
      <c r="AV40" s="3" t="s">
        <v>6217</v>
      </c>
      <c r="AW40" s="3"/>
      <c r="AX40" s="3"/>
      <c r="AY40" s="3"/>
      <c r="AZ40" s="3"/>
      <c r="BA40" s="3"/>
      <c r="BB40" t="b">
        <v>0</v>
      </c>
      <c r="BC40" s="3"/>
      <c r="BD40" s="5">
        <v>117856</v>
      </c>
      <c r="BE40" s="3" t="s">
        <v>316</v>
      </c>
    </row>
    <row r="41" spans="1:57" hidden="1" x14ac:dyDescent="0.2">
      <c r="A41" s="2">
        <v>6531</v>
      </c>
      <c r="B41" s="1">
        <v>45412</v>
      </c>
      <c r="C41" s="3" t="s">
        <v>6015</v>
      </c>
      <c r="D41">
        <v>0</v>
      </c>
      <c r="E41">
        <v>0</v>
      </c>
      <c r="F41">
        <v>0</v>
      </c>
      <c r="G41">
        <v>0</v>
      </c>
      <c r="H41">
        <v>0</v>
      </c>
      <c r="I41">
        <v>0</v>
      </c>
      <c r="J41">
        <v>970.2</v>
      </c>
      <c r="K41">
        <v>458</v>
      </c>
      <c r="L41">
        <v>4269.75</v>
      </c>
      <c r="M41">
        <v>2181.4699999999998</v>
      </c>
      <c r="N41">
        <v>0</v>
      </c>
      <c r="O41">
        <v>0</v>
      </c>
      <c r="P41">
        <v>0</v>
      </c>
      <c r="Q41">
        <v>0</v>
      </c>
      <c r="R41">
        <v>0</v>
      </c>
      <c r="S41">
        <v>0</v>
      </c>
      <c r="T41">
        <v>0</v>
      </c>
      <c r="U41">
        <v>0</v>
      </c>
      <c r="V41">
        <v>0</v>
      </c>
      <c r="W41">
        <v>0</v>
      </c>
      <c r="X41">
        <v>0</v>
      </c>
      <c r="Y41">
        <v>0</v>
      </c>
      <c r="Z41">
        <v>0</v>
      </c>
      <c r="AA41">
        <v>0</v>
      </c>
      <c r="AB41">
        <v>0</v>
      </c>
      <c r="AC41">
        <v>0</v>
      </c>
      <c r="AD41">
        <v>0</v>
      </c>
      <c r="AE41">
        <v>7879.42</v>
      </c>
      <c r="AF41">
        <v>7879.42</v>
      </c>
      <c r="AG41">
        <v>0</v>
      </c>
      <c r="AH41">
        <v>40000.019999999997</v>
      </c>
      <c r="AI41">
        <v>80000.039999999994</v>
      </c>
      <c r="AJ41">
        <v>5697.95</v>
      </c>
      <c r="AK41">
        <v>7879.42</v>
      </c>
      <c r="AL41">
        <v>0</v>
      </c>
      <c r="AM41">
        <v>5697.95</v>
      </c>
      <c r="AN41">
        <v>7879.42</v>
      </c>
      <c r="AO41">
        <v>0</v>
      </c>
      <c r="AP41">
        <v>19004.75</v>
      </c>
      <c r="AQ41" s="4">
        <v>0</v>
      </c>
      <c r="AR41" s="3" t="s">
        <v>32</v>
      </c>
      <c r="AS41" s="3" t="s">
        <v>6214</v>
      </c>
      <c r="AT41" s="3" t="s">
        <v>6215</v>
      </c>
      <c r="AU41" s="3" t="s">
        <v>6216</v>
      </c>
      <c r="AV41" s="3" t="s">
        <v>6217</v>
      </c>
      <c r="AW41" s="3"/>
      <c r="AX41" s="3"/>
      <c r="AY41" s="3"/>
      <c r="AZ41" s="3"/>
      <c r="BA41" s="3"/>
      <c r="BB41" t="b">
        <v>0</v>
      </c>
      <c r="BC41" s="3"/>
      <c r="BD41" s="5">
        <v>117857</v>
      </c>
      <c r="BE41" s="3" t="s">
        <v>316</v>
      </c>
    </row>
    <row r="42" spans="1:57" hidden="1" x14ac:dyDescent="0.2">
      <c r="A42" s="2">
        <v>6696</v>
      </c>
      <c r="B42" s="1">
        <v>45412</v>
      </c>
      <c r="C42" s="3" t="s">
        <v>6132</v>
      </c>
      <c r="D42">
        <v>0</v>
      </c>
      <c r="E42">
        <v>0</v>
      </c>
      <c r="F42">
        <v>0</v>
      </c>
      <c r="G42">
        <v>0</v>
      </c>
      <c r="H42">
        <v>0</v>
      </c>
      <c r="I42">
        <v>0</v>
      </c>
      <c r="J42">
        <v>0</v>
      </c>
      <c r="K42">
        <v>0</v>
      </c>
      <c r="L42">
        <v>2728</v>
      </c>
      <c r="M42">
        <v>47500</v>
      </c>
      <c r="N42">
        <v>0</v>
      </c>
      <c r="O42">
        <v>0</v>
      </c>
      <c r="P42">
        <v>0</v>
      </c>
      <c r="Q42">
        <v>0</v>
      </c>
      <c r="R42">
        <v>0</v>
      </c>
      <c r="S42">
        <v>0</v>
      </c>
      <c r="T42">
        <v>0</v>
      </c>
      <c r="U42">
        <v>0</v>
      </c>
      <c r="V42">
        <v>0</v>
      </c>
      <c r="W42">
        <v>0</v>
      </c>
      <c r="X42">
        <v>0</v>
      </c>
      <c r="Y42">
        <v>0</v>
      </c>
      <c r="Z42">
        <v>0</v>
      </c>
      <c r="AA42">
        <v>0</v>
      </c>
      <c r="AB42">
        <v>0</v>
      </c>
      <c r="AC42">
        <v>0</v>
      </c>
      <c r="AD42">
        <v>0</v>
      </c>
      <c r="AE42">
        <v>50228</v>
      </c>
      <c r="AF42">
        <v>50228</v>
      </c>
      <c r="AG42">
        <v>0</v>
      </c>
      <c r="AH42">
        <v>332222.25</v>
      </c>
      <c r="AI42">
        <v>598000.05000000005</v>
      </c>
      <c r="AJ42">
        <v>2728</v>
      </c>
      <c r="AK42">
        <v>50228</v>
      </c>
      <c r="AL42">
        <v>0</v>
      </c>
      <c r="AM42">
        <v>2728</v>
      </c>
      <c r="AN42">
        <v>50228</v>
      </c>
      <c r="AO42">
        <v>0</v>
      </c>
      <c r="AP42">
        <v>0</v>
      </c>
      <c r="AQ42" s="4">
        <v>0</v>
      </c>
      <c r="AR42" s="3" t="s">
        <v>1710</v>
      </c>
      <c r="AS42" s="3" t="s">
        <v>6214</v>
      </c>
      <c r="AT42" s="3" t="s">
        <v>6215</v>
      </c>
      <c r="AU42" s="3" t="s">
        <v>6216</v>
      </c>
      <c r="AV42" s="3" t="s">
        <v>6217</v>
      </c>
      <c r="AW42" s="3"/>
      <c r="AX42" s="3"/>
      <c r="AY42" s="3"/>
      <c r="AZ42" s="3"/>
      <c r="BA42" s="3"/>
      <c r="BB42" t="b">
        <v>0</v>
      </c>
      <c r="BC42" s="3"/>
      <c r="BD42" s="5">
        <v>117858</v>
      </c>
      <c r="BE42" s="3" t="s">
        <v>316</v>
      </c>
    </row>
    <row r="43" spans="1:57" hidden="1" x14ac:dyDescent="0.2">
      <c r="A43" s="2">
        <v>5513</v>
      </c>
      <c r="B43" s="1">
        <v>45412</v>
      </c>
      <c r="C43" s="3" t="s">
        <v>4535</v>
      </c>
      <c r="D43">
        <v>17145.61</v>
      </c>
      <c r="E43">
        <v>11208.91</v>
      </c>
      <c r="F43">
        <v>13179.58</v>
      </c>
      <c r="G43">
        <v>14963.96</v>
      </c>
      <c r="H43">
        <v>33381.230000000003</v>
      </c>
      <c r="I43">
        <v>21718.28</v>
      </c>
      <c r="J43">
        <v>23823.03</v>
      </c>
      <c r="K43">
        <v>58708.79</v>
      </c>
      <c r="L43">
        <v>202127.8</v>
      </c>
      <c r="M43">
        <v>-239032.23</v>
      </c>
      <c r="N43">
        <v>0</v>
      </c>
      <c r="O43">
        <v>0</v>
      </c>
      <c r="P43">
        <v>0</v>
      </c>
      <c r="Q43">
        <v>0</v>
      </c>
      <c r="R43">
        <v>0</v>
      </c>
      <c r="S43">
        <v>0</v>
      </c>
      <c r="T43">
        <v>0</v>
      </c>
      <c r="U43">
        <v>0</v>
      </c>
      <c r="V43">
        <v>0</v>
      </c>
      <c r="W43">
        <v>0</v>
      </c>
      <c r="X43">
        <v>0</v>
      </c>
      <c r="Y43">
        <v>0</v>
      </c>
      <c r="Z43">
        <v>0</v>
      </c>
      <c r="AA43">
        <v>0</v>
      </c>
      <c r="AB43">
        <v>0</v>
      </c>
      <c r="AC43">
        <v>0</v>
      </c>
      <c r="AD43">
        <v>0</v>
      </c>
      <c r="AE43">
        <v>157224.95999999999</v>
      </c>
      <c r="AF43">
        <v>409063.85</v>
      </c>
      <c r="AG43">
        <v>0</v>
      </c>
      <c r="AH43">
        <v>0</v>
      </c>
      <c r="AI43">
        <v>0</v>
      </c>
      <c r="AJ43">
        <v>396257.19</v>
      </c>
      <c r="AK43">
        <v>157224.95999999999</v>
      </c>
      <c r="AL43">
        <v>0</v>
      </c>
      <c r="AM43">
        <v>648096.07999999996</v>
      </c>
      <c r="AN43">
        <v>409063.85</v>
      </c>
      <c r="AO43">
        <v>0</v>
      </c>
      <c r="AP43">
        <v>18144.22</v>
      </c>
      <c r="AQ43" s="4">
        <v>0</v>
      </c>
      <c r="AR43" s="3" t="s">
        <v>256</v>
      </c>
      <c r="AS43" s="3" t="s">
        <v>6214</v>
      </c>
      <c r="AT43" s="3" t="s">
        <v>6215</v>
      </c>
      <c r="AU43" s="3" t="s">
        <v>6216</v>
      </c>
      <c r="AV43" s="3" t="s">
        <v>6217</v>
      </c>
      <c r="AW43" s="3"/>
      <c r="AX43" s="3"/>
      <c r="AY43" s="3"/>
      <c r="AZ43" s="3"/>
      <c r="BA43" s="3"/>
      <c r="BB43" t="b">
        <v>0</v>
      </c>
      <c r="BC43" s="3"/>
      <c r="BD43" s="5">
        <v>117859</v>
      </c>
      <c r="BE43" s="3" t="s">
        <v>316</v>
      </c>
    </row>
    <row r="44" spans="1:57" hidden="1" x14ac:dyDescent="0.2">
      <c r="A44" s="2">
        <v>5921</v>
      </c>
      <c r="B44" s="1">
        <v>45412</v>
      </c>
      <c r="C44" s="3" t="s">
        <v>5171</v>
      </c>
      <c r="D44">
        <v>404</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404</v>
      </c>
      <c r="AF44">
        <v>130540.96</v>
      </c>
      <c r="AG44">
        <v>0</v>
      </c>
      <c r="AH44">
        <v>0</v>
      </c>
      <c r="AI44">
        <v>0</v>
      </c>
      <c r="AJ44">
        <v>404</v>
      </c>
      <c r="AK44">
        <v>404</v>
      </c>
      <c r="AL44">
        <v>0</v>
      </c>
      <c r="AM44">
        <v>130540.96</v>
      </c>
      <c r="AN44">
        <v>130540.96</v>
      </c>
      <c r="AO44">
        <v>0</v>
      </c>
      <c r="AP44">
        <v>0</v>
      </c>
      <c r="AQ44" s="4">
        <v>0</v>
      </c>
      <c r="AR44" s="3" t="s">
        <v>256</v>
      </c>
      <c r="AS44" s="3" t="s">
        <v>6214</v>
      </c>
      <c r="AT44" s="3" t="s">
        <v>6215</v>
      </c>
      <c r="AU44" s="3" t="s">
        <v>6216</v>
      </c>
      <c r="AV44" s="3" t="s">
        <v>6217</v>
      </c>
      <c r="AW44" s="3"/>
      <c r="AX44" s="3"/>
      <c r="AY44" s="3"/>
      <c r="AZ44" s="3"/>
      <c r="BA44" s="3"/>
      <c r="BB44" t="b">
        <v>0</v>
      </c>
      <c r="BC44" s="3"/>
      <c r="BD44" s="5">
        <v>117860</v>
      </c>
      <c r="BE44" s="3" t="s">
        <v>316</v>
      </c>
    </row>
    <row r="45" spans="1:57" hidden="1" x14ac:dyDescent="0.2">
      <c r="A45" s="2">
        <v>5930</v>
      </c>
      <c r="B45" s="1">
        <v>45412</v>
      </c>
      <c r="C45" s="3" t="s">
        <v>5180</v>
      </c>
      <c r="D45">
        <v>0</v>
      </c>
      <c r="E45">
        <v>0</v>
      </c>
      <c r="F45">
        <v>0</v>
      </c>
      <c r="G45">
        <v>0</v>
      </c>
      <c r="H45">
        <v>0</v>
      </c>
      <c r="I45">
        <v>0</v>
      </c>
      <c r="J45">
        <v>-72</v>
      </c>
      <c r="K45">
        <v>0</v>
      </c>
      <c r="L45">
        <v>0</v>
      </c>
      <c r="M45">
        <v>0</v>
      </c>
      <c r="N45">
        <v>0</v>
      </c>
      <c r="O45">
        <v>0</v>
      </c>
      <c r="P45">
        <v>0</v>
      </c>
      <c r="Q45">
        <v>0</v>
      </c>
      <c r="R45">
        <v>0</v>
      </c>
      <c r="S45">
        <v>0</v>
      </c>
      <c r="T45">
        <v>0</v>
      </c>
      <c r="U45">
        <v>0</v>
      </c>
      <c r="V45">
        <v>0</v>
      </c>
      <c r="W45">
        <v>0</v>
      </c>
      <c r="X45">
        <v>0</v>
      </c>
      <c r="Y45">
        <v>0</v>
      </c>
      <c r="Z45">
        <v>0</v>
      </c>
      <c r="AA45">
        <v>0</v>
      </c>
      <c r="AB45">
        <v>0</v>
      </c>
      <c r="AC45">
        <v>0</v>
      </c>
      <c r="AD45">
        <v>0</v>
      </c>
      <c r="AE45">
        <v>-72</v>
      </c>
      <c r="AF45">
        <v>587961.37</v>
      </c>
      <c r="AG45">
        <v>0</v>
      </c>
      <c r="AH45">
        <v>0</v>
      </c>
      <c r="AI45">
        <v>0</v>
      </c>
      <c r="AJ45">
        <v>-72</v>
      </c>
      <c r="AK45">
        <v>-72</v>
      </c>
      <c r="AL45">
        <v>0</v>
      </c>
      <c r="AM45">
        <v>587961.37</v>
      </c>
      <c r="AN45">
        <v>587961.37</v>
      </c>
      <c r="AO45">
        <v>0</v>
      </c>
      <c r="AP45">
        <v>0</v>
      </c>
      <c r="AQ45" s="4">
        <v>0</v>
      </c>
      <c r="AR45" s="3" t="s">
        <v>194</v>
      </c>
      <c r="AS45" s="3" t="s">
        <v>6214</v>
      </c>
      <c r="AT45" s="3" t="s">
        <v>6215</v>
      </c>
      <c r="AU45" s="3" t="s">
        <v>6216</v>
      </c>
      <c r="AV45" s="3" t="s">
        <v>6217</v>
      </c>
      <c r="AW45" s="3"/>
      <c r="AX45" s="3"/>
      <c r="AY45" s="3"/>
      <c r="AZ45" s="3"/>
      <c r="BA45" s="3"/>
      <c r="BB45" t="b">
        <v>0</v>
      </c>
      <c r="BC45" s="3"/>
      <c r="BD45" s="5">
        <v>117861</v>
      </c>
      <c r="BE45" s="3" t="s">
        <v>316</v>
      </c>
    </row>
    <row r="46" spans="1:57" hidden="1" x14ac:dyDescent="0.2">
      <c r="A46" s="2">
        <v>4903</v>
      </c>
      <c r="B46" s="1">
        <v>45412</v>
      </c>
      <c r="C46" s="3" t="s">
        <v>3544</v>
      </c>
      <c r="D46">
        <v>0</v>
      </c>
      <c r="E46">
        <v>0</v>
      </c>
      <c r="F46">
        <v>0</v>
      </c>
      <c r="G46">
        <v>0</v>
      </c>
      <c r="H46">
        <v>0</v>
      </c>
      <c r="I46">
        <v>0</v>
      </c>
      <c r="J46">
        <v>0</v>
      </c>
      <c r="K46">
        <v>0</v>
      </c>
      <c r="L46">
        <v>0</v>
      </c>
      <c r="M46">
        <v>-369567.03</v>
      </c>
      <c r="N46">
        <v>0</v>
      </c>
      <c r="O46">
        <v>0</v>
      </c>
      <c r="P46">
        <v>0</v>
      </c>
      <c r="Q46">
        <v>0</v>
      </c>
      <c r="R46">
        <v>0</v>
      </c>
      <c r="S46">
        <v>0</v>
      </c>
      <c r="T46">
        <v>0</v>
      </c>
      <c r="U46">
        <v>0</v>
      </c>
      <c r="V46">
        <v>0</v>
      </c>
      <c r="W46">
        <v>0</v>
      </c>
      <c r="X46">
        <v>0</v>
      </c>
      <c r="Y46">
        <v>0</v>
      </c>
      <c r="Z46">
        <v>0</v>
      </c>
      <c r="AA46">
        <v>0</v>
      </c>
      <c r="AB46">
        <v>0</v>
      </c>
      <c r="AC46">
        <v>0</v>
      </c>
      <c r="AD46">
        <v>0</v>
      </c>
      <c r="AE46">
        <v>-369567.03</v>
      </c>
      <c r="AF46">
        <v>25325.9</v>
      </c>
      <c r="AG46">
        <v>0</v>
      </c>
      <c r="AH46">
        <v>0</v>
      </c>
      <c r="AI46">
        <v>0</v>
      </c>
      <c r="AJ46">
        <v>0</v>
      </c>
      <c r="AK46">
        <v>-369567.03</v>
      </c>
      <c r="AL46">
        <v>0</v>
      </c>
      <c r="AM46">
        <v>394892.93</v>
      </c>
      <c r="AN46">
        <v>25325.9</v>
      </c>
      <c r="AO46">
        <v>0</v>
      </c>
      <c r="AP46">
        <v>0</v>
      </c>
      <c r="AQ46" s="4">
        <v>0</v>
      </c>
      <c r="AR46" s="3" t="s">
        <v>256</v>
      </c>
      <c r="AS46" s="3" t="s">
        <v>6214</v>
      </c>
      <c r="AT46" s="3" t="s">
        <v>6215</v>
      </c>
      <c r="AU46" s="3" t="s">
        <v>6216</v>
      </c>
      <c r="AV46" s="3" t="s">
        <v>6217</v>
      </c>
      <c r="AW46" s="3"/>
      <c r="AX46" s="3"/>
      <c r="AY46" s="3"/>
      <c r="AZ46" s="3"/>
      <c r="BA46" s="3"/>
      <c r="BB46" t="b">
        <v>0</v>
      </c>
      <c r="BC46" s="3"/>
      <c r="BD46" s="5">
        <v>117862</v>
      </c>
      <c r="BE46" s="3" t="s">
        <v>316</v>
      </c>
    </row>
    <row r="47" spans="1:57" hidden="1" x14ac:dyDescent="0.2">
      <c r="A47" s="2">
        <v>4905</v>
      </c>
      <c r="B47" s="1">
        <v>45412</v>
      </c>
      <c r="C47" s="3" t="s">
        <v>3546</v>
      </c>
      <c r="D47">
        <v>0</v>
      </c>
      <c r="E47">
        <v>0</v>
      </c>
      <c r="F47">
        <v>0</v>
      </c>
      <c r="G47">
        <v>0</v>
      </c>
      <c r="H47">
        <v>0</v>
      </c>
      <c r="I47">
        <v>434964.49</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434964.49</v>
      </c>
      <c r="AK47">
        <v>0</v>
      </c>
      <c r="AL47">
        <v>0</v>
      </c>
      <c r="AM47">
        <v>1420802.06</v>
      </c>
      <c r="AN47">
        <v>0</v>
      </c>
      <c r="AO47">
        <v>0</v>
      </c>
      <c r="AP47">
        <v>0</v>
      </c>
      <c r="AQ47" s="4">
        <v>0</v>
      </c>
      <c r="AR47" s="3" t="s">
        <v>256</v>
      </c>
      <c r="AS47" s="3" t="s">
        <v>6214</v>
      </c>
      <c r="AT47" s="3" t="s">
        <v>6215</v>
      </c>
      <c r="AU47" s="3" t="s">
        <v>6216</v>
      </c>
      <c r="AV47" s="3" t="s">
        <v>6217</v>
      </c>
      <c r="AW47" s="3"/>
      <c r="AX47" s="3"/>
      <c r="AY47" s="3"/>
      <c r="AZ47" s="3"/>
      <c r="BA47" s="3"/>
      <c r="BB47" t="b">
        <v>0</v>
      </c>
      <c r="BC47" s="3"/>
      <c r="BD47" s="5">
        <v>117863</v>
      </c>
      <c r="BE47" s="3" t="s">
        <v>316</v>
      </c>
    </row>
    <row r="48" spans="1:57" hidden="1" x14ac:dyDescent="0.2">
      <c r="A48" s="2">
        <v>4907</v>
      </c>
      <c r="B48" s="1">
        <v>45412</v>
      </c>
      <c r="C48" s="3" t="s">
        <v>3549</v>
      </c>
      <c r="D48">
        <v>12312.94</v>
      </c>
      <c r="E48">
        <v>2182.6</v>
      </c>
      <c r="F48">
        <v>635.25</v>
      </c>
      <c r="G48">
        <v>0</v>
      </c>
      <c r="H48">
        <v>0</v>
      </c>
      <c r="I48">
        <v>77830</v>
      </c>
      <c r="J48">
        <v>4220</v>
      </c>
      <c r="K48">
        <v>0</v>
      </c>
      <c r="L48">
        <v>0</v>
      </c>
      <c r="M48">
        <v>0</v>
      </c>
      <c r="N48">
        <v>0</v>
      </c>
      <c r="O48">
        <v>0</v>
      </c>
      <c r="P48">
        <v>0</v>
      </c>
      <c r="Q48">
        <v>0</v>
      </c>
      <c r="R48">
        <v>0</v>
      </c>
      <c r="S48">
        <v>0</v>
      </c>
      <c r="T48">
        <v>0</v>
      </c>
      <c r="U48">
        <v>0</v>
      </c>
      <c r="V48">
        <v>0</v>
      </c>
      <c r="W48">
        <v>0</v>
      </c>
      <c r="X48">
        <v>0</v>
      </c>
      <c r="Y48">
        <v>0</v>
      </c>
      <c r="Z48">
        <v>0</v>
      </c>
      <c r="AA48">
        <v>0</v>
      </c>
      <c r="AB48">
        <v>0</v>
      </c>
      <c r="AC48">
        <v>0</v>
      </c>
      <c r="AD48">
        <v>0</v>
      </c>
      <c r="AE48">
        <v>97180.79</v>
      </c>
      <c r="AF48">
        <v>201257.01</v>
      </c>
      <c r="AG48">
        <v>0</v>
      </c>
      <c r="AH48">
        <v>0</v>
      </c>
      <c r="AI48">
        <v>0</v>
      </c>
      <c r="AJ48">
        <v>97180.79</v>
      </c>
      <c r="AK48">
        <v>97180.79</v>
      </c>
      <c r="AL48">
        <v>0</v>
      </c>
      <c r="AM48">
        <v>201257.01</v>
      </c>
      <c r="AN48">
        <v>201257.01</v>
      </c>
      <c r="AO48">
        <v>0</v>
      </c>
      <c r="AP48">
        <v>0</v>
      </c>
      <c r="AQ48" s="4">
        <v>0</v>
      </c>
      <c r="AR48" s="3" t="s">
        <v>256</v>
      </c>
      <c r="AS48" s="3" t="s">
        <v>6214</v>
      </c>
      <c r="AT48" s="3" t="s">
        <v>6215</v>
      </c>
      <c r="AU48" s="3" t="s">
        <v>6216</v>
      </c>
      <c r="AV48" s="3" t="s">
        <v>6217</v>
      </c>
      <c r="AW48" s="3"/>
      <c r="AX48" s="3"/>
      <c r="AY48" s="3"/>
      <c r="AZ48" s="3"/>
      <c r="BA48" s="3"/>
      <c r="BB48" t="b">
        <v>0</v>
      </c>
      <c r="BC48" s="3"/>
      <c r="BD48" s="5">
        <v>117864</v>
      </c>
      <c r="BE48" s="3" t="s">
        <v>316</v>
      </c>
    </row>
    <row r="49" spans="1:57" hidden="1" x14ac:dyDescent="0.2">
      <c r="A49" s="2">
        <v>4908</v>
      </c>
      <c r="B49" s="1">
        <v>45412</v>
      </c>
      <c r="C49" s="3" t="s">
        <v>3550</v>
      </c>
      <c r="D49">
        <v>429.14</v>
      </c>
      <c r="E49">
        <v>3853.05</v>
      </c>
      <c r="F49">
        <v>1534.63</v>
      </c>
      <c r="G49">
        <v>497.73</v>
      </c>
      <c r="H49">
        <v>33106.129999999997</v>
      </c>
      <c r="I49">
        <v>465.91</v>
      </c>
      <c r="J49">
        <v>294</v>
      </c>
      <c r="K49">
        <v>0</v>
      </c>
      <c r="L49">
        <v>34027.599999999999</v>
      </c>
      <c r="M49">
        <v>0</v>
      </c>
      <c r="N49">
        <v>0</v>
      </c>
      <c r="O49">
        <v>0</v>
      </c>
      <c r="P49">
        <v>0</v>
      </c>
      <c r="Q49">
        <v>0</v>
      </c>
      <c r="R49">
        <v>0</v>
      </c>
      <c r="S49">
        <v>0</v>
      </c>
      <c r="T49">
        <v>0</v>
      </c>
      <c r="U49">
        <v>0</v>
      </c>
      <c r="V49">
        <v>0</v>
      </c>
      <c r="W49">
        <v>0</v>
      </c>
      <c r="X49">
        <v>0</v>
      </c>
      <c r="Y49">
        <v>0</v>
      </c>
      <c r="Z49">
        <v>0</v>
      </c>
      <c r="AA49">
        <v>0</v>
      </c>
      <c r="AB49">
        <v>0</v>
      </c>
      <c r="AC49">
        <v>0</v>
      </c>
      <c r="AD49">
        <v>0</v>
      </c>
      <c r="AE49">
        <v>74208.19</v>
      </c>
      <c r="AF49">
        <v>578204.35</v>
      </c>
      <c r="AG49">
        <v>0</v>
      </c>
      <c r="AH49">
        <v>0</v>
      </c>
      <c r="AI49">
        <v>0</v>
      </c>
      <c r="AJ49">
        <v>74208.19</v>
      </c>
      <c r="AK49">
        <v>74208.19</v>
      </c>
      <c r="AL49">
        <v>0</v>
      </c>
      <c r="AM49">
        <v>578204.35</v>
      </c>
      <c r="AN49">
        <v>578204.35</v>
      </c>
      <c r="AO49">
        <v>0</v>
      </c>
      <c r="AP49">
        <v>0</v>
      </c>
      <c r="AQ49" s="4">
        <v>0</v>
      </c>
      <c r="AR49" s="3" t="s">
        <v>256</v>
      </c>
      <c r="AS49" s="3" t="s">
        <v>6214</v>
      </c>
      <c r="AT49" s="3" t="s">
        <v>6215</v>
      </c>
      <c r="AU49" s="3" t="s">
        <v>6216</v>
      </c>
      <c r="AV49" s="3" t="s">
        <v>6217</v>
      </c>
      <c r="AW49" s="3"/>
      <c r="AX49" s="3"/>
      <c r="AY49" s="3"/>
      <c r="AZ49" s="3"/>
      <c r="BA49" s="3"/>
      <c r="BB49" t="b">
        <v>0</v>
      </c>
      <c r="BC49" s="3"/>
      <c r="BD49" s="5">
        <v>117865</v>
      </c>
      <c r="BE49" s="3" t="s">
        <v>316</v>
      </c>
    </row>
    <row r="50" spans="1:57" hidden="1" x14ac:dyDescent="0.2">
      <c r="A50" s="2">
        <v>6196</v>
      </c>
      <c r="B50" s="1">
        <v>45412</v>
      </c>
      <c r="C50" s="3" t="s">
        <v>5522</v>
      </c>
      <c r="D50">
        <v>0</v>
      </c>
      <c r="E50">
        <v>0</v>
      </c>
      <c r="F50">
        <v>0</v>
      </c>
      <c r="G50">
        <v>0</v>
      </c>
      <c r="H50">
        <v>0</v>
      </c>
      <c r="I50">
        <v>0</v>
      </c>
      <c r="J50">
        <v>1923.94</v>
      </c>
      <c r="K50">
        <v>5685.58</v>
      </c>
      <c r="L50">
        <v>1520.84</v>
      </c>
      <c r="M50">
        <v>627.9</v>
      </c>
      <c r="N50">
        <v>0</v>
      </c>
      <c r="O50">
        <v>0</v>
      </c>
      <c r="P50">
        <v>0</v>
      </c>
      <c r="Q50">
        <v>0</v>
      </c>
      <c r="R50">
        <v>0</v>
      </c>
      <c r="S50">
        <v>0</v>
      </c>
      <c r="T50">
        <v>0</v>
      </c>
      <c r="U50">
        <v>0</v>
      </c>
      <c r="V50">
        <v>0</v>
      </c>
      <c r="W50">
        <v>0</v>
      </c>
      <c r="X50">
        <v>0</v>
      </c>
      <c r="Y50">
        <v>0</v>
      </c>
      <c r="Z50">
        <v>0</v>
      </c>
      <c r="AA50">
        <v>0</v>
      </c>
      <c r="AB50">
        <v>0</v>
      </c>
      <c r="AC50">
        <v>0</v>
      </c>
      <c r="AD50">
        <v>0</v>
      </c>
      <c r="AE50">
        <v>52237.32</v>
      </c>
      <c r="AF50">
        <v>82470.77</v>
      </c>
      <c r="AG50">
        <v>0</v>
      </c>
      <c r="AH50">
        <v>0</v>
      </c>
      <c r="AI50">
        <v>0</v>
      </c>
      <c r="AJ50">
        <v>51609.42</v>
      </c>
      <c r="AK50">
        <v>52237.32</v>
      </c>
      <c r="AL50">
        <v>0</v>
      </c>
      <c r="AM50">
        <v>81842.87</v>
      </c>
      <c r="AN50">
        <v>82470.77</v>
      </c>
      <c r="AO50">
        <v>0</v>
      </c>
      <c r="AP50">
        <v>0</v>
      </c>
      <c r="AQ50" s="4">
        <v>0</v>
      </c>
      <c r="AR50" s="3" t="s">
        <v>256</v>
      </c>
      <c r="AS50" s="3" t="s">
        <v>6214</v>
      </c>
      <c r="AT50" s="3" t="s">
        <v>6215</v>
      </c>
      <c r="AU50" s="3" t="s">
        <v>6216</v>
      </c>
      <c r="AV50" s="3" t="s">
        <v>6217</v>
      </c>
      <c r="AW50" s="3"/>
      <c r="AX50" s="3"/>
      <c r="AY50" s="3"/>
      <c r="AZ50" s="3"/>
      <c r="BA50" s="3"/>
      <c r="BB50" t="b">
        <v>0</v>
      </c>
      <c r="BC50" s="3"/>
      <c r="BD50" s="5">
        <v>117866</v>
      </c>
      <c r="BE50" s="3" t="s">
        <v>316</v>
      </c>
    </row>
    <row r="51" spans="1:57" hidden="1" x14ac:dyDescent="0.2">
      <c r="A51" s="2">
        <v>6426</v>
      </c>
      <c r="B51" s="1">
        <v>45412</v>
      </c>
      <c r="C51" s="3" t="s">
        <v>5902</v>
      </c>
      <c r="D51">
        <v>0</v>
      </c>
      <c r="E51">
        <v>7744</v>
      </c>
      <c r="F51">
        <v>5700.8</v>
      </c>
      <c r="G51">
        <v>55703.88</v>
      </c>
      <c r="H51">
        <v>2310</v>
      </c>
      <c r="I51">
        <v>7174</v>
      </c>
      <c r="J51">
        <v>21228.5</v>
      </c>
      <c r="K51">
        <v>2793</v>
      </c>
      <c r="L51">
        <v>4183.5</v>
      </c>
      <c r="M51">
        <v>399</v>
      </c>
      <c r="N51">
        <v>0</v>
      </c>
      <c r="O51">
        <v>0</v>
      </c>
      <c r="P51">
        <v>0</v>
      </c>
      <c r="Q51">
        <v>0</v>
      </c>
      <c r="R51">
        <v>0</v>
      </c>
      <c r="S51">
        <v>0</v>
      </c>
      <c r="T51">
        <v>0</v>
      </c>
      <c r="U51">
        <v>0</v>
      </c>
      <c r="V51">
        <v>0</v>
      </c>
      <c r="W51">
        <v>0</v>
      </c>
      <c r="X51">
        <v>0</v>
      </c>
      <c r="Y51">
        <v>0</v>
      </c>
      <c r="Z51">
        <v>0</v>
      </c>
      <c r="AA51">
        <v>0</v>
      </c>
      <c r="AB51">
        <v>0</v>
      </c>
      <c r="AC51">
        <v>0</v>
      </c>
      <c r="AD51">
        <v>0</v>
      </c>
      <c r="AE51">
        <v>96931.68</v>
      </c>
      <c r="AF51">
        <v>141601.20000000001</v>
      </c>
      <c r="AG51">
        <v>0</v>
      </c>
      <c r="AH51">
        <v>0</v>
      </c>
      <c r="AI51">
        <v>0</v>
      </c>
      <c r="AJ51">
        <v>96532.68</v>
      </c>
      <c r="AK51">
        <v>96931.68</v>
      </c>
      <c r="AL51">
        <v>0</v>
      </c>
      <c r="AM51">
        <v>141202.20000000001</v>
      </c>
      <c r="AN51">
        <v>141601.20000000001</v>
      </c>
      <c r="AO51">
        <v>0</v>
      </c>
      <c r="AP51">
        <v>716069.9</v>
      </c>
      <c r="AQ51" s="4">
        <v>0</v>
      </c>
      <c r="AR51" s="3" t="s">
        <v>256</v>
      </c>
      <c r="AS51" s="3" t="s">
        <v>6214</v>
      </c>
      <c r="AT51" s="3" t="s">
        <v>6215</v>
      </c>
      <c r="AU51" s="3" t="s">
        <v>6216</v>
      </c>
      <c r="AV51" s="3" t="s">
        <v>6217</v>
      </c>
      <c r="AW51" s="3"/>
      <c r="AX51" s="3"/>
      <c r="AY51" s="3"/>
      <c r="AZ51" s="3"/>
      <c r="BA51" s="3"/>
      <c r="BB51" t="b">
        <v>0</v>
      </c>
      <c r="BC51" s="3"/>
      <c r="BD51" s="5">
        <v>117867</v>
      </c>
      <c r="BE51" s="3" t="s">
        <v>316</v>
      </c>
    </row>
    <row r="52" spans="1:57" hidden="1" x14ac:dyDescent="0.2">
      <c r="A52" s="2">
        <v>5333</v>
      </c>
      <c r="B52" s="1">
        <v>45412</v>
      </c>
      <c r="C52" s="3" t="s">
        <v>4286</v>
      </c>
      <c r="D52">
        <v>-20412</v>
      </c>
      <c r="E52">
        <v>0</v>
      </c>
      <c r="F52">
        <v>0</v>
      </c>
      <c r="G52">
        <v>0</v>
      </c>
      <c r="H52">
        <v>0</v>
      </c>
      <c r="I52">
        <v>0</v>
      </c>
      <c r="J52">
        <v>0</v>
      </c>
      <c r="K52">
        <v>-0.04</v>
      </c>
      <c r="L52">
        <v>0</v>
      </c>
      <c r="M52">
        <v>0</v>
      </c>
      <c r="N52">
        <v>0</v>
      </c>
      <c r="O52">
        <v>0</v>
      </c>
      <c r="P52">
        <v>0</v>
      </c>
      <c r="Q52">
        <v>0</v>
      </c>
      <c r="R52">
        <v>0</v>
      </c>
      <c r="S52">
        <v>0</v>
      </c>
      <c r="T52">
        <v>0</v>
      </c>
      <c r="U52">
        <v>0</v>
      </c>
      <c r="V52">
        <v>0</v>
      </c>
      <c r="W52">
        <v>0</v>
      </c>
      <c r="X52">
        <v>0</v>
      </c>
      <c r="Y52">
        <v>0</v>
      </c>
      <c r="Z52">
        <v>0</v>
      </c>
      <c r="AA52">
        <v>0</v>
      </c>
      <c r="AB52">
        <v>0</v>
      </c>
      <c r="AC52">
        <v>0</v>
      </c>
      <c r="AD52">
        <v>0</v>
      </c>
      <c r="AE52">
        <v>-20412.04</v>
      </c>
      <c r="AF52">
        <v>1490909.22</v>
      </c>
      <c r="AG52">
        <v>0</v>
      </c>
      <c r="AH52">
        <v>0</v>
      </c>
      <c r="AI52">
        <v>0</v>
      </c>
      <c r="AJ52">
        <v>-20412.04</v>
      </c>
      <c r="AK52">
        <v>-20412.04</v>
      </c>
      <c r="AL52">
        <v>0</v>
      </c>
      <c r="AM52">
        <v>1490909.22</v>
      </c>
      <c r="AN52">
        <v>1490909.22</v>
      </c>
      <c r="AO52">
        <v>0</v>
      </c>
      <c r="AP52">
        <v>0</v>
      </c>
      <c r="AQ52" s="4">
        <v>0</v>
      </c>
      <c r="AR52" s="3" t="s">
        <v>4157</v>
      </c>
      <c r="AS52" s="3" t="s">
        <v>6214</v>
      </c>
      <c r="AT52" s="3" t="s">
        <v>6215</v>
      </c>
      <c r="AU52" s="3" t="s">
        <v>6216</v>
      </c>
      <c r="AV52" s="3" t="s">
        <v>6217</v>
      </c>
      <c r="AW52" s="3"/>
      <c r="AX52" s="3"/>
      <c r="AY52" s="3"/>
      <c r="AZ52" s="3"/>
      <c r="BA52" s="3"/>
      <c r="BB52" t="b">
        <v>0</v>
      </c>
      <c r="BC52" s="3"/>
      <c r="BD52" s="5">
        <v>117868</v>
      </c>
      <c r="BE52" s="3" t="s">
        <v>316</v>
      </c>
    </row>
    <row r="53" spans="1:57" hidden="1" x14ac:dyDescent="0.2">
      <c r="A53" s="2">
        <v>5834</v>
      </c>
      <c r="B53" s="1">
        <v>45412</v>
      </c>
      <c r="C53" s="3" t="s">
        <v>5060</v>
      </c>
      <c r="D53">
        <v>0</v>
      </c>
      <c r="E53">
        <v>1982.5</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1982.5</v>
      </c>
      <c r="AF53">
        <v>201573.27</v>
      </c>
      <c r="AG53">
        <v>0</v>
      </c>
      <c r="AH53">
        <v>0</v>
      </c>
      <c r="AI53">
        <v>0</v>
      </c>
      <c r="AJ53">
        <v>1982.5</v>
      </c>
      <c r="AK53">
        <v>1982.5</v>
      </c>
      <c r="AL53">
        <v>0</v>
      </c>
      <c r="AM53">
        <v>201573.27</v>
      </c>
      <c r="AN53">
        <v>201573.27</v>
      </c>
      <c r="AO53">
        <v>0</v>
      </c>
      <c r="AP53">
        <v>0</v>
      </c>
      <c r="AQ53" s="4">
        <v>0</v>
      </c>
      <c r="AR53" s="3" t="s">
        <v>4157</v>
      </c>
      <c r="AS53" s="3" t="s">
        <v>6214</v>
      </c>
      <c r="AT53" s="3" t="s">
        <v>6215</v>
      </c>
      <c r="AU53" s="3" t="s">
        <v>6216</v>
      </c>
      <c r="AV53" s="3" t="s">
        <v>6217</v>
      </c>
      <c r="AW53" s="3"/>
      <c r="AX53" s="3"/>
      <c r="AY53" s="3"/>
      <c r="AZ53" s="3"/>
      <c r="BA53" s="3"/>
      <c r="BB53" t="b">
        <v>0</v>
      </c>
      <c r="BC53" s="3"/>
      <c r="BD53" s="5">
        <v>117869</v>
      </c>
      <c r="BE53" s="3" t="s">
        <v>316</v>
      </c>
    </row>
    <row r="54" spans="1:57" hidden="1" x14ac:dyDescent="0.2">
      <c r="A54" s="2">
        <v>3504</v>
      </c>
      <c r="B54" s="1">
        <v>45412</v>
      </c>
      <c r="C54" s="3" t="s">
        <v>1500</v>
      </c>
      <c r="D54">
        <v>0</v>
      </c>
      <c r="E54">
        <v>0</v>
      </c>
      <c r="F54">
        <v>0</v>
      </c>
      <c r="G54">
        <v>0</v>
      </c>
      <c r="H54">
        <v>0</v>
      </c>
      <c r="I54">
        <v>0</v>
      </c>
      <c r="J54">
        <v>0</v>
      </c>
      <c r="K54">
        <v>0</v>
      </c>
      <c r="L54">
        <v>0</v>
      </c>
      <c r="M54">
        <v>588</v>
      </c>
      <c r="N54">
        <v>0</v>
      </c>
      <c r="O54">
        <v>0</v>
      </c>
      <c r="P54">
        <v>0</v>
      </c>
      <c r="Q54">
        <v>0</v>
      </c>
      <c r="R54">
        <v>0</v>
      </c>
      <c r="S54">
        <v>0</v>
      </c>
      <c r="T54">
        <v>0</v>
      </c>
      <c r="U54">
        <v>0</v>
      </c>
      <c r="V54">
        <v>0</v>
      </c>
      <c r="W54">
        <v>0</v>
      </c>
      <c r="X54">
        <v>0</v>
      </c>
      <c r="Y54">
        <v>0</v>
      </c>
      <c r="Z54">
        <v>0</v>
      </c>
      <c r="AA54">
        <v>0</v>
      </c>
      <c r="AB54">
        <v>0</v>
      </c>
      <c r="AC54">
        <v>0</v>
      </c>
      <c r="AD54">
        <v>0</v>
      </c>
      <c r="AE54">
        <v>588</v>
      </c>
      <c r="AF54">
        <v>588</v>
      </c>
      <c r="AG54">
        <v>0</v>
      </c>
      <c r="AH54">
        <v>0</v>
      </c>
      <c r="AI54">
        <v>0</v>
      </c>
      <c r="AJ54">
        <v>0</v>
      </c>
      <c r="AK54">
        <v>588</v>
      </c>
      <c r="AL54">
        <v>0</v>
      </c>
      <c r="AM54">
        <v>0</v>
      </c>
      <c r="AN54">
        <v>588</v>
      </c>
      <c r="AO54">
        <v>0</v>
      </c>
      <c r="AP54">
        <v>0</v>
      </c>
      <c r="AQ54" s="4">
        <v>0</v>
      </c>
      <c r="AR54" s="3" t="s">
        <v>32</v>
      </c>
      <c r="AS54" s="3" t="s">
        <v>6214</v>
      </c>
      <c r="AT54" s="3" t="s">
        <v>6215</v>
      </c>
      <c r="AU54" s="3" t="s">
        <v>6216</v>
      </c>
      <c r="AV54" s="3" t="s">
        <v>6217</v>
      </c>
      <c r="AW54" s="3"/>
      <c r="AX54" s="3"/>
      <c r="AY54" s="3"/>
      <c r="AZ54" s="3"/>
      <c r="BA54" s="3"/>
      <c r="BB54" t="b">
        <v>0</v>
      </c>
      <c r="BC54" s="3"/>
      <c r="BD54" s="5">
        <v>117870</v>
      </c>
      <c r="BE54" s="3" t="s">
        <v>316</v>
      </c>
    </row>
    <row r="55" spans="1:57" hidden="1" x14ac:dyDescent="0.2">
      <c r="A55" s="2">
        <v>4361</v>
      </c>
      <c r="B55" s="1">
        <v>45412</v>
      </c>
      <c r="C55" s="3" t="s">
        <v>2721</v>
      </c>
      <c r="D55">
        <v>0</v>
      </c>
      <c r="E55">
        <v>412.88</v>
      </c>
      <c r="F55">
        <v>345.8</v>
      </c>
      <c r="G55">
        <v>586</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1344.68</v>
      </c>
      <c r="AF55">
        <v>10320.52</v>
      </c>
      <c r="AG55">
        <v>0</v>
      </c>
      <c r="AH55">
        <v>0</v>
      </c>
      <c r="AI55">
        <v>0</v>
      </c>
      <c r="AJ55">
        <v>1344.68</v>
      </c>
      <c r="AK55">
        <v>1344.68</v>
      </c>
      <c r="AL55">
        <v>0</v>
      </c>
      <c r="AM55">
        <v>10320.52</v>
      </c>
      <c r="AN55">
        <v>10320.52</v>
      </c>
      <c r="AO55">
        <v>0</v>
      </c>
      <c r="AP55">
        <v>0</v>
      </c>
      <c r="AQ55" s="4">
        <v>0</v>
      </c>
      <c r="AR55" s="3" t="s">
        <v>256</v>
      </c>
      <c r="AS55" s="3" t="s">
        <v>6214</v>
      </c>
      <c r="AT55" s="3" t="s">
        <v>6215</v>
      </c>
      <c r="AU55" s="3" t="s">
        <v>6216</v>
      </c>
      <c r="AV55" s="3" t="s">
        <v>6217</v>
      </c>
      <c r="AW55" s="3"/>
      <c r="AX55" s="3"/>
      <c r="AY55" s="3"/>
      <c r="AZ55" s="3"/>
      <c r="BA55" s="3"/>
      <c r="BB55" t="b">
        <v>0</v>
      </c>
      <c r="BC55" s="3"/>
      <c r="BD55" s="5">
        <v>117871</v>
      </c>
      <c r="BE55" s="3" t="s">
        <v>316</v>
      </c>
    </row>
    <row r="56" spans="1:57" hidden="1" x14ac:dyDescent="0.2">
      <c r="A56" s="2">
        <v>4362</v>
      </c>
      <c r="B56" s="1">
        <v>45412</v>
      </c>
      <c r="C56" s="3" t="s">
        <v>2722</v>
      </c>
      <c r="D56">
        <v>9345.34</v>
      </c>
      <c r="E56">
        <v>178.84</v>
      </c>
      <c r="F56">
        <v>11174.49</v>
      </c>
      <c r="G56">
        <v>-3203.52</v>
      </c>
      <c r="H56">
        <v>266</v>
      </c>
      <c r="I56">
        <v>1357.56</v>
      </c>
      <c r="J56">
        <v>383.49</v>
      </c>
      <c r="K56">
        <v>98</v>
      </c>
      <c r="L56">
        <v>196</v>
      </c>
      <c r="M56">
        <v>0</v>
      </c>
      <c r="N56">
        <v>0</v>
      </c>
      <c r="O56">
        <v>0</v>
      </c>
      <c r="P56">
        <v>0</v>
      </c>
      <c r="Q56">
        <v>0</v>
      </c>
      <c r="R56">
        <v>0</v>
      </c>
      <c r="S56">
        <v>0</v>
      </c>
      <c r="T56">
        <v>0</v>
      </c>
      <c r="U56">
        <v>0</v>
      </c>
      <c r="V56">
        <v>0</v>
      </c>
      <c r="W56">
        <v>0</v>
      </c>
      <c r="X56">
        <v>0</v>
      </c>
      <c r="Y56">
        <v>0</v>
      </c>
      <c r="Z56">
        <v>0</v>
      </c>
      <c r="AA56">
        <v>0</v>
      </c>
      <c r="AB56">
        <v>0</v>
      </c>
      <c r="AC56">
        <v>0</v>
      </c>
      <c r="AD56">
        <v>0</v>
      </c>
      <c r="AE56">
        <v>19796.2</v>
      </c>
      <c r="AF56">
        <v>26245.64</v>
      </c>
      <c r="AG56">
        <v>0</v>
      </c>
      <c r="AH56">
        <v>0</v>
      </c>
      <c r="AI56">
        <v>0</v>
      </c>
      <c r="AJ56">
        <v>19796.2</v>
      </c>
      <c r="AK56">
        <v>19796.2</v>
      </c>
      <c r="AL56">
        <v>0</v>
      </c>
      <c r="AM56">
        <v>26245.64</v>
      </c>
      <c r="AN56">
        <v>26245.64</v>
      </c>
      <c r="AO56">
        <v>0</v>
      </c>
      <c r="AP56">
        <v>46067.57</v>
      </c>
      <c r="AQ56" s="4">
        <v>0</v>
      </c>
      <c r="AR56" s="3" t="s">
        <v>256</v>
      </c>
      <c r="AS56" s="3" t="s">
        <v>6214</v>
      </c>
      <c r="AT56" s="3" t="s">
        <v>6215</v>
      </c>
      <c r="AU56" s="3" t="s">
        <v>6216</v>
      </c>
      <c r="AV56" s="3" t="s">
        <v>6217</v>
      </c>
      <c r="AW56" s="3"/>
      <c r="AX56" s="3"/>
      <c r="AY56" s="3"/>
      <c r="AZ56" s="3"/>
      <c r="BA56" s="3"/>
      <c r="BB56" t="b">
        <v>0</v>
      </c>
      <c r="BC56" s="3"/>
      <c r="BD56" s="5">
        <v>117872</v>
      </c>
      <c r="BE56" s="3" t="s">
        <v>316</v>
      </c>
    </row>
    <row r="57" spans="1:57" hidden="1" x14ac:dyDescent="0.2">
      <c r="A57" s="2">
        <v>4837</v>
      </c>
      <c r="B57" s="1">
        <v>45412</v>
      </c>
      <c r="C57" s="3" t="s">
        <v>3448</v>
      </c>
      <c r="D57">
        <v>0</v>
      </c>
      <c r="E57">
        <v>224</v>
      </c>
      <c r="F57">
        <v>1123.2</v>
      </c>
      <c r="G57">
        <v>0</v>
      </c>
      <c r="H57">
        <v>0</v>
      </c>
      <c r="I57">
        <v>0</v>
      </c>
      <c r="J57">
        <v>242</v>
      </c>
      <c r="K57">
        <v>242</v>
      </c>
      <c r="L57">
        <v>310.8</v>
      </c>
      <c r="M57">
        <v>0</v>
      </c>
      <c r="N57">
        <v>0</v>
      </c>
      <c r="O57">
        <v>0</v>
      </c>
      <c r="P57">
        <v>0</v>
      </c>
      <c r="Q57">
        <v>0</v>
      </c>
      <c r="R57">
        <v>0</v>
      </c>
      <c r="S57">
        <v>0</v>
      </c>
      <c r="T57">
        <v>0</v>
      </c>
      <c r="U57">
        <v>0</v>
      </c>
      <c r="V57">
        <v>0</v>
      </c>
      <c r="W57">
        <v>0</v>
      </c>
      <c r="X57">
        <v>0</v>
      </c>
      <c r="Y57">
        <v>0</v>
      </c>
      <c r="Z57">
        <v>0</v>
      </c>
      <c r="AA57">
        <v>0</v>
      </c>
      <c r="AB57">
        <v>0</v>
      </c>
      <c r="AC57">
        <v>0</v>
      </c>
      <c r="AD57">
        <v>0</v>
      </c>
      <c r="AE57">
        <v>2142</v>
      </c>
      <c r="AF57">
        <v>107616.7</v>
      </c>
      <c r="AG57">
        <v>0</v>
      </c>
      <c r="AH57">
        <v>0</v>
      </c>
      <c r="AI57">
        <v>0</v>
      </c>
      <c r="AJ57">
        <v>2142</v>
      </c>
      <c r="AK57">
        <v>2142</v>
      </c>
      <c r="AL57">
        <v>0</v>
      </c>
      <c r="AM57">
        <v>107616.7</v>
      </c>
      <c r="AN57">
        <v>107616.7</v>
      </c>
      <c r="AO57">
        <v>0</v>
      </c>
      <c r="AP57">
        <v>5833.97</v>
      </c>
      <c r="AQ57" s="4">
        <v>0</v>
      </c>
      <c r="AR57" s="3" t="s">
        <v>256</v>
      </c>
      <c r="AS57" s="3" t="s">
        <v>6214</v>
      </c>
      <c r="AT57" s="3" t="s">
        <v>6215</v>
      </c>
      <c r="AU57" s="3" t="s">
        <v>6216</v>
      </c>
      <c r="AV57" s="3" t="s">
        <v>6217</v>
      </c>
      <c r="AW57" s="3"/>
      <c r="AX57" s="3"/>
      <c r="AY57" s="3"/>
      <c r="AZ57" s="3"/>
      <c r="BA57" s="3"/>
      <c r="BB57" t="b">
        <v>0</v>
      </c>
      <c r="BC57" s="3"/>
      <c r="BD57" s="5">
        <v>117873</v>
      </c>
      <c r="BE57" s="3" t="s">
        <v>316</v>
      </c>
    </row>
    <row r="58" spans="1:57" hidden="1" x14ac:dyDescent="0.2">
      <c r="A58" s="2">
        <v>4838</v>
      </c>
      <c r="B58" s="1">
        <v>45412</v>
      </c>
      <c r="C58" s="3" t="s">
        <v>3449</v>
      </c>
      <c r="D58">
        <v>0</v>
      </c>
      <c r="E58">
        <v>0</v>
      </c>
      <c r="F58">
        <v>399</v>
      </c>
      <c r="G58">
        <v>399</v>
      </c>
      <c r="H58">
        <v>1210.3</v>
      </c>
      <c r="I58">
        <v>0</v>
      </c>
      <c r="J58">
        <v>0</v>
      </c>
      <c r="K58">
        <v>0</v>
      </c>
      <c r="L58">
        <v>453.8</v>
      </c>
      <c r="M58">
        <v>1304.5</v>
      </c>
      <c r="N58">
        <v>0</v>
      </c>
      <c r="O58">
        <v>0</v>
      </c>
      <c r="P58">
        <v>0</v>
      </c>
      <c r="Q58">
        <v>0</v>
      </c>
      <c r="R58">
        <v>0</v>
      </c>
      <c r="S58">
        <v>0</v>
      </c>
      <c r="T58">
        <v>0</v>
      </c>
      <c r="U58">
        <v>0</v>
      </c>
      <c r="V58">
        <v>0</v>
      </c>
      <c r="W58">
        <v>0</v>
      </c>
      <c r="X58">
        <v>0</v>
      </c>
      <c r="Y58">
        <v>0</v>
      </c>
      <c r="Z58">
        <v>0</v>
      </c>
      <c r="AA58">
        <v>0</v>
      </c>
      <c r="AB58">
        <v>0</v>
      </c>
      <c r="AC58">
        <v>0</v>
      </c>
      <c r="AD58">
        <v>0</v>
      </c>
      <c r="AE58">
        <v>3766.6</v>
      </c>
      <c r="AF58">
        <v>11032.78</v>
      </c>
      <c r="AG58">
        <v>0</v>
      </c>
      <c r="AH58">
        <v>0</v>
      </c>
      <c r="AI58">
        <v>0</v>
      </c>
      <c r="AJ58">
        <v>2462.1</v>
      </c>
      <c r="AK58">
        <v>3766.6</v>
      </c>
      <c r="AL58">
        <v>0</v>
      </c>
      <c r="AM58">
        <v>9728.2800000000007</v>
      </c>
      <c r="AN58">
        <v>11032.78</v>
      </c>
      <c r="AO58">
        <v>0</v>
      </c>
      <c r="AP58">
        <v>0</v>
      </c>
      <c r="AQ58" s="4">
        <v>0</v>
      </c>
      <c r="AR58" s="3" t="s">
        <v>256</v>
      </c>
      <c r="AS58" s="3" t="s">
        <v>6214</v>
      </c>
      <c r="AT58" s="3" t="s">
        <v>6215</v>
      </c>
      <c r="AU58" s="3" t="s">
        <v>6216</v>
      </c>
      <c r="AV58" s="3" t="s">
        <v>6217</v>
      </c>
      <c r="AW58" s="3"/>
      <c r="AX58" s="3"/>
      <c r="AY58" s="3"/>
      <c r="AZ58" s="3"/>
      <c r="BA58" s="3"/>
      <c r="BB58" t="b">
        <v>0</v>
      </c>
      <c r="BC58" s="3"/>
      <c r="BD58" s="5">
        <v>117874</v>
      </c>
      <c r="BE58" s="3" t="s">
        <v>316</v>
      </c>
    </row>
    <row r="59" spans="1:57" hidden="1" x14ac:dyDescent="0.2">
      <c r="A59" s="2">
        <v>4919</v>
      </c>
      <c r="B59" s="1">
        <v>45412</v>
      </c>
      <c r="C59" s="3" t="s">
        <v>3561</v>
      </c>
      <c r="D59">
        <v>0</v>
      </c>
      <c r="E59">
        <v>102</v>
      </c>
      <c r="F59">
        <v>0</v>
      </c>
      <c r="G59">
        <v>0</v>
      </c>
      <c r="H59">
        <v>399</v>
      </c>
      <c r="I59">
        <v>0</v>
      </c>
      <c r="J59">
        <v>0</v>
      </c>
      <c r="K59">
        <v>0</v>
      </c>
      <c r="L59">
        <v>0</v>
      </c>
      <c r="M59">
        <v>199.5</v>
      </c>
      <c r="N59">
        <v>0</v>
      </c>
      <c r="O59">
        <v>0</v>
      </c>
      <c r="P59">
        <v>0</v>
      </c>
      <c r="Q59">
        <v>0</v>
      </c>
      <c r="R59">
        <v>0</v>
      </c>
      <c r="S59">
        <v>0</v>
      </c>
      <c r="T59">
        <v>0</v>
      </c>
      <c r="U59">
        <v>0</v>
      </c>
      <c r="V59">
        <v>0</v>
      </c>
      <c r="W59">
        <v>0</v>
      </c>
      <c r="X59">
        <v>0</v>
      </c>
      <c r="Y59">
        <v>0</v>
      </c>
      <c r="Z59">
        <v>0</v>
      </c>
      <c r="AA59">
        <v>0</v>
      </c>
      <c r="AB59">
        <v>0</v>
      </c>
      <c r="AC59">
        <v>0</v>
      </c>
      <c r="AD59">
        <v>0</v>
      </c>
      <c r="AE59">
        <v>700.5</v>
      </c>
      <c r="AF59">
        <v>12374.57</v>
      </c>
      <c r="AG59">
        <v>0</v>
      </c>
      <c r="AH59">
        <v>0</v>
      </c>
      <c r="AI59">
        <v>0</v>
      </c>
      <c r="AJ59">
        <v>501</v>
      </c>
      <c r="AK59">
        <v>700.5</v>
      </c>
      <c r="AL59">
        <v>0</v>
      </c>
      <c r="AM59">
        <v>12175.07</v>
      </c>
      <c r="AN59">
        <v>12374.57</v>
      </c>
      <c r="AO59">
        <v>0</v>
      </c>
      <c r="AP59">
        <v>0</v>
      </c>
      <c r="AQ59" s="4">
        <v>0</v>
      </c>
      <c r="AR59" s="3" t="s">
        <v>256</v>
      </c>
      <c r="AS59" s="3" t="s">
        <v>6214</v>
      </c>
      <c r="AT59" s="3" t="s">
        <v>6215</v>
      </c>
      <c r="AU59" s="3" t="s">
        <v>6216</v>
      </c>
      <c r="AV59" s="3" t="s">
        <v>6217</v>
      </c>
      <c r="AW59" s="3"/>
      <c r="AX59" s="3"/>
      <c r="AY59" s="3"/>
      <c r="AZ59" s="3"/>
      <c r="BA59" s="3"/>
      <c r="BB59" t="b">
        <v>0</v>
      </c>
      <c r="BC59" s="3"/>
      <c r="BD59" s="5">
        <v>117875</v>
      </c>
      <c r="BE59" s="3" t="s">
        <v>316</v>
      </c>
    </row>
    <row r="60" spans="1:57" hidden="1" x14ac:dyDescent="0.2">
      <c r="A60" s="2">
        <v>4921</v>
      </c>
      <c r="B60" s="1">
        <v>45412</v>
      </c>
      <c r="C60" s="3" t="s">
        <v>3563</v>
      </c>
      <c r="D60">
        <v>0</v>
      </c>
      <c r="E60">
        <v>0</v>
      </c>
      <c r="F60">
        <v>0</v>
      </c>
      <c r="G60">
        <v>2081.1999999999998</v>
      </c>
      <c r="H60">
        <v>3468.18</v>
      </c>
      <c r="I60">
        <v>305.76</v>
      </c>
      <c r="J60">
        <v>2319.94</v>
      </c>
      <c r="K60">
        <v>1646.4</v>
      </c>
      <c r="L60">
        <v>3025.82</v>
      </c>
      <c r="M60">
        <v>42513.02</v>
      </c>
      <c r="N60">
        <v>0</v>
      </c>
      <c r="O60">
        <v>0</v>
      </c>
      <c r="P60">
        <v>0</v>
      </c>
      <c r="Q60">
        <v>0</v>
      </c>
      <c r="R60">
        <v>0</v>
      </c>
      <c r="S60">
        <v>0</v>
      </c>
      <c r="T60">
        <v>0</v>
      </c>
      <c r="U60">
        <v>0</v>
      </c>
      <c r="V60">
        <v>0</v>
      </c>
      <c r="W60">
        <v>0</v>
      </c>
      <c r="X60">
        <v>0</v>
      </c>
      <c r="Y60">
        <v>0</v>
      </c>
      <c r="Z60">
        <v>0</v>
      </c>
      <c r="AA60">
        <v>0</v>
      </c>
      <c r="AB60">
        <v>0</v>
      </c>
      <c r="AC60">
        <v>0</v>
      </c>
      <c r="AD60">
        <v>0</v>
      </c>
      <c r="AE60">
        <v>55360.32</v>
      </c>
      <c r="AF60">
        <v>59499.16</v>
      </c>
      <c r="AG60">
        <v>0</v>
      </c>
      <c r="AH60">
        <v>0</v>
      </c>
      <c r="AI60">
        <v>0</v>
      </c>
      <c r="AJ60">
        <v>12847.3</v>
      </c>
      <c r="AK60">
        <v>55360.32</v>
      </c>
      <c r="AL60">
        <v>0</v>
      </c>
      <c r="AM60">
        <v>16986.14</v>
      </c>
      <c r="AN60">
        <v>59499.16</v>
      </c>
      <c r="AO60">
        <v>0</v>
      </c>
      <c r="AP60">
        <v>34700.230000000003</v>
      </c>
      <c r="AQ60" s="4">
        <v>0</v>
      </c>
      <c r="AR60" s="3" t="s">
        <v>256</v>
      </c>
      <c r="AS60" s="3" t="s">
        <v>6214</v>
      </c>
      <c r="AT60" s="3" t="s">
        <v>6215</v>
      </c>
      <c r="AU60" s="3" t="s">
        <v>6216</v>
      </c>
      <c r="AV60" s="3" t="s">
        <v>6217</v>
      </c>
      <c r="AW60" s="3"/>
      <c r="AX60" s="3"/>
      <c r="AY60" s="3"/>
      <c r="AZ60" s="3"/>
      <c r="BA60" s="3"/>
      <c r="BB60" t="b">
        <v>0</v>
      </c>
      <c r="BC60" s="3"/>
      <c r="BD60" s="5">
        <v>117876</v>
      </c>
      <c r="BE60" s="3" t="s">
        <v>316</v>
      </c>
    </row>
    <row r="61" spans="1:57" hidden="1" x14ac:dyDescent="0.2">
      <c r="A61" s="2">
        <v>4922</v>
      </c>
      <c r="B61" s="1">
        <v>45412</v>
      </c>
      <c r="C61" s="3" t="s">
        <v>3564</v>
      </c>
      <c r="D61">
        <v>1023.11</v>
      </c>
      <c r="E61">
        <v>85</v>
      </c>
      <c r="F61">
        <v>0</v>
      </c>
      <c r="G61">
        <v>0</v>
      </c>
      <c r="H61">
        <v>0</v>
      </c>
      <c r="I61">
        <v>0</v>
      </c>
      <c r="J61">
        <v>0</v>
      </c>
      <c r="K61">
        <v>0</v>
      </c>
      <c r="L61">
        <v>266</v>
      </c>
      <c r="M61">
        <v>0</v>
      </c>
      <c r="N61">
        <v>0</v>
      </c>
      <c r="O61">
        <v>0</v>
      </c>
      <c r="P61">
        <v>0</v>
      </c>
      <c r="Q61">
        <v>0</v>
      </c>
      <c r="R61">
        <v>0</v>
      </c>
      <c r="S61">
        <v>0</v>
      </c>
      <c r="T61">
        <v>0</v>
      </c>
      <c r="U61">
        <v>0</v>
      </c>
      <c r="V61">
        <v>0</v>
      </c>
      <c r="W61">
        <v>0</v>
      </c>
      <c r="X61">
        <v>0</v>
      </c>
      <c r="Y61">
        <v>0</v>
      </c>
      <c r="Z61">
        <v>0</v>
      </c>
      <c r="AA61">
        <v>0</v>
      </c>
      <c r="AB61">
        <v>0</v>
      </c>
      <c r="AC61">
        <v>0</v>
      </c>
      <c r="AD61">
        <v>0</v>
      </c>
      <c r="AE61">
        <v>1374.11</v>
      </c>
      <c r="AF61">
        <v>23501.42</v>
      </c>
      <c r="AG61">
        <v>0</v>
      </c>
      <c r="AH61">
        <v>0</v>
      </c>
      <c r="AI61">
        <v>0</v>
      </c>
      <c r="AJ61">
        <v>1374.11</v>
      </c>
      <c r="AK61">
        <v>1374.11</v>
      </c>
      <c r="AL61">
        <v>0</v>
      </c>
      <c r="AM61">
        <v>23501.42</v>
      </c>
      <c r="AN61">
        <v>23501.42</v>
      </c>
      <c r="AO61">
        <v>0</v>
      </c>
      <c r="AP61">
        <v>6534.06</v>
      </c>
      <c r="AQ61" s="4">
        <v>0</v>
      </c>
      <c r="AR61" s="3" t="s">
        <v>256</v>
      </c>
      <c r="AS61" s="3" t="s">
        <v>6214</v>
      </c>
      <c r="AT61" s="3" t="s">
        <v>6215</v>
      </c>
      <c r="AU61" s="3" t="s">
        <v>6216</v>
      </c>
      <c r="AV61" s="3" t="s">
        <v>6217</v>
      </c>
      <c r="AW61" s="3"/>
      <c r="AX61" s="3"/>
      <c r="AY61" s="3"/>
      <c r="AZ61" s="3"/>
      <c r="BA61" s="3"/>
      <c r="BB61" t="b">
        <v>0</v>
      </c>
      <c r="BC61" s="3"/>
      <c r="BD61" s="5">
        <v>117877</v>
      </c>
      <c r="BE61" s="3" t="s">
        <v>316</v>
      </c>
    </row>
    <row r="62" spans="1:57" hidden="1" x14ac:dyDescent="0.2">
      <c r="A62" s="2">
        <v>5231</v>
      </c>
      <c r="B62" s="1">
        <v>45412</v>
      </c>
      <c r="C62" s="3" t="s">
        <v>4139</v>
      </c>
      <c r="D62">
        <v>41569.050000000003</v>
      </c>
      <c r="E62">
        <v>1258</v>
      </c>
      <c r="F62">
        <v>94274.35</v>
      </c>
      <c r="G62">
        <v>-8587.25</v>
      </c>
      <c r="H62">
        <v>48455.55</v>
      </c>
      <c r="I62">
        <v>54964.58</v>
      </c>
      <c r="J62">
        <v>2189.0100000000002</v>
      </c>
      <c r="K62">
        <v>2317</v>
      </c>
      <c r="L62">
        <v>3205.7</v>
      </c>
      <c r="M62">
        <v>317</v>
      </c>
      <c r="N62">
        <v>0</v>
      </c>
      <c r="O62">
        <v>0</v>
      </c>
      <c r="P62">
        <v>0</v>
      </c>
      <c r="Q62">
        <v>0</v>
      </c>
      <c r="R62">
        <v>0</v>
      </c>
      <c r="S62">
        <v>0</v>
      </c>
      <c r="T62">
        <v>0</v>
      </c>
      <c r="U62">
        <v>0</v>
      </c>
      <c r="V62">
        <v>0</v>
      </c>
      <c r="W62">
        <v>0</v>
      </c>
      <c r="X62">
        <v>0</v>
      </c>
      <c r="Y62">
        <v>0</v>
      </c>
      <c r="Z62">
        <v>0</v>
      </c>
      <c r="AA62">
        <v>0</v>
      </c>
      <c r="AB62">
        <v>0</v>
      </c>
      <c r="AC62">
        <v>0</v>
      </c>
      <c r="AD62">
        <v>0</v>
      </c>
      <c r="AE62">
        <v>239962.99</v>
      </c>
      <c r="AF62">
        <v>487998.06</v>
      </c>
      <c r="AG62">
        <v>0</v>
      </c>
      <c r="AH62">
        <v>0</v>
      </c>
      <c r="AI62">
        <v>0</v>
      </c>
      <c r="AJ62">
        <v>239645.99</v>
      </c>
      <c r="AK62">
        <v>239962.99</v>
      </c>
      <c r="AL62">
        <v>0</v>
      </c>
      <c r="AM62">
        <v>487681.06</v>
      </c>
      <c r="AN62">
        <v>487998.06</v>
      </c>
      <c r="AO62">
        <v>0</v>
      </c>
      <c r="AP62">
        <v>55393.19</v>
      </c>
      <c r="AQ62" s="4">
        <v>0</v>
      </c>
      <c r="AR62" s="3" t="s">
        <v>256</v>
      </c>
      <c r="AS62" s="3" t="s">
        <v>6214</v>
      </c>
      <c r="AT62" s="3" t="s">
        <v>6215</v>
      </c>
      <c r="AU62" s="3" t="s">
        <v>6216</v>
      </c>
      <c r="AV62" s="3" t="s">
        <v>6217</v>
      </c>
      <c r="AW62" s="3"/>
      <c r="AX62" s="3"/>
      <c r="AY62" s="3"/>
      <c r="AZ62" s="3"/>
      <c r="BA62" s="3"/>
      <c r="BB62" t="b">
        <v>0</v>
      </c>
      <c r="BC62" s="3"/>
      <c r="BD62" s="5">
        <v>117878</v>
      </c>
      <c r="BE62" s="3" t="s">
        <v>316</v>
      </c>
    </row>
    <row r="63" spans="1:57" hidden="1" x14ac:dyDescent="0.2">
      <c r="A63" s="2">
        <v>5235</v>
      </c>
      <c r="B63" s="1">
        <v>45412</v>
      </c>
      <c r="C63" s="3" t="s">
        <v>4147</v>
      </c>
      <c r="D63">
        <v>9470.89</v>
      </c>
      <c r="E63">
        <v>30255.119999999999</v>
      </c>
      <c r="F63">
        <v>28105.89</v>
      </c>
      <c r="G63">
        <v>2835.8</v>
      </c>
      <c r="H63">
        <v>2143.0500000000002</v>
      </c>
      <c r="I63">
        <v>7335.46</v>
      </c>
      <c r="J63">
        <v>3484.72</v>
      </c>
      <c r="K63">
        <v>2947</v>
      </c>
      <c r="L63">
        <v>3365.6</v>
      </c>
      <c r="M63">
        <v>1263.5</v>
      </c>
      <c r="N63">
        <v>0</v>
      </c>
      <c r="O63">
        <v>0</v>
      </c>
      <c r="P63">
        <v>0</v>
      </c>
      <c r="Q63">
        <v>0</v>
      </c>
      <c r="R63">
        <v>0</v>
      </c>
      <c r="S63">
        <v>0</v>
      </c>
      <c r="T63">
        <v>0</v>
      </c>
      <c r="U63">
        <v>0</v>
      </c>
      <c r="V63">
        <v>0</v>
      </c>
      <c r="W63">
        <v>0</v>
      </c>
      <c r="X63">
        <v>0</v>
      </c>
      <c r="Y63">
        <v>0</v>
      </c>
      <c r="Z63">
        <v>0</v>
      </c>
      <c r="AA63">
        <v>0</v>
      </c>
      <c r="AB63">
        <v>0</v>
      </c>
      <c r="AC63">
        <v>0</v>
      </c>
      <c r="AD63">
        <v>0</v>
      </c>
      <c r="AE63">
        <v>91207.03</v>
      </c>
      <c r="AF63">
        <v>179275.86</v>
      </c>
      <c r="AG63">
        <v>0</v>
      </c>
      <c r="AH63">
        <v>0</v>
      </c>
      <c r="AI63">
        <v>0</v>
      </c>
      <c r="AJ63">
        <v>89943.53</v>
      </c>
      <c r="AK63">
        <v>91207.03</v>
      </c>
      <c r="AL63">
        <v>0</v>
      </c>
      <c r="AM63">
        <v>178012.36</v>
      </c>
      <c r="AN63">
        <v>179275.86</v>
      </c>
      <c r="AO63">
        <v>0</v>
      </c>
      <c r="AP63">
        <v>55254.32</v>
      </c>
      <c r="AQ63" s="4">
        <v>0</v>
      </c>
      <c r="AR63" s="3" t="s">
        <v>256</v>
      </c>
      <c r="AS63" s="3" t="s">
        <v>6214</v>
      </c>
      <c r="AT63" s="3" t="s">
        <v>6215</v>
      </c>
      <c r="AU63" s="3" t="s">
        <v>6216</v>
      </c>
      <c r="AV63" s="3" t="s">
        <v>6217</v>
      </c>
      <c r="AW63" s="3"/>
      <c r="AX63" s="3"/>
      <c r="AY63" s="3"/>
      <c r="AZ63" s="3"/>
      <c r="BA63" s="3"/>
      <c r="BB63" t="b">
        <v>0</v>
      </c>
      <c r="BC63" s="3"/>
      <c r="BD63" s="5">
        <v>117879</v>
      </c>
      <c r="BE63" s="3" t="s">
        <v>316</v>
      </c>
    </row>
    <row r="64" spans="1:57" hidden="1" x14ac:dyDescent="0.2">
      <c r="A64" s="2">
        <v>5236</v>
      </c>
      <c r="B64" s="1">
        <v>45412</v>
      </c>
      <c r="C64" s="3" t="s">
        <v>4149</v>
      </c>
      <c r="D64">
        <v>0</v>
      </c>
      <c r="E64">
        <v>0</v>
      </c>
      <c r="F64">
        <v>0</v>
      </c>
      <c r="G64">
        <v>0</v>
      </c>
      <c r="H64">
        <v>1669.8</v>
      </c>
      <c r="I64">
        <v>242</v>
      </c>
      <c r="J64">
        <v>0</v>
      </c>
      <c r="K64">
        <v>0</v>
      </c>
      <c r="L64">
        <v>921.2</v>
      </c>
      <c r="M64">
        <v>0</v>
      </c>
      <c r="N64">
        <v>0</v>
      </c>
      <c r="O64">
        <v>0</v>
      </c>
      <c r="P64">
        <v>0</v>
      </c>
      <c r="Q64">
        <v>0</v>
      </c>
      <c r="R64">
        <v>0</v>
      </c>
      <c r="S64">
        <v>0</v>
      </c>
      <c r="T64">
        <v>0</v>
      </c>
      <c r="U64">
        <v>0</v>
      </c>
      <c r="V64">
        <v>0</v>
      </c>
      <c r="W64">
        <v>0</v>
      </c>
      <c r="X64">
        <v>0</v>
      </c>
      <c r="Y64">
        <v>0</v>
      </c>
      <c r="Z64">
        <v>0</v>
      </c>
      <c r="AA64">
        <v>0</v>
      </c>
      <c r="AB64">
        <v>0</v>
      </c>
      <c r="AC64">
        <v>0</v>
      </c>
      <c r="AD64">
        <v>0</v>
      </c>
      <c r="AE64">
        <v>2833</v>
      </c>
      <c r="AF64">
        <v>8397.99</v>
      </c>
      <c r="AG64">
        <v>0</v>
      </c>
      <c r="AH64">
        <v>0</v>
      </c>
      <c r="AI64">
        <v>0</v>
      </c>
      <c r="AJ64">
        <v>2833</v>
      </c>
      <c r="AK64">
        <v>2833</v>
      </c>
      <c r="AL64">
        <v>0</v>
      </c>
      <c r="AM64">
        <v>8397.99</v>
      </c>
      <c r="AN64">
        <v>8397.99</v>
      </c>
      <c r="AO64">
        <v>0</v>
      </c>
      <c r="AP64">
        <v>8056.37</v>
      </c>
      <c r="AQ64" s="4">
        <v>0</v>
      </c>
      <c r="AR64" s="3" t="s">
        <v>256</v>
      </c>
      <c r="AS64" s="3" t="s">
        <v>6214</v>
      </c>
      <c r="AT64" s="3" t="s">
        <v>6215</v>
      </c>
      <c r="AU64" s="3" t="s">
        <v>6216</v>
      </c>
      <c r="AV64" s="3" t="s">
        <v>6217</v>
      </c>
      <c r="AW64" s="3"/>
      <c r="AX64" s="3"/>
      <c r="AY64" s="3"/>
      <c r="AZ64" s="3"/>
      <c r="BA64" s="3"/>
      <c r="BB64" t="b">
        <v>0</v>
      </c>
      <c r="BC64" s="3"/>
      <c r="BD64" s="5">
        <v>117880</v>
      </c>
      <c r="BE64" s="3" t="s">
        <v>316</v>
      </c>
    </row>
    <row r="65" spans="1:57" hidden="1" x14ac:dyDescent="0.2">
      <c r="A65" s="2">
        <v>5237</v>
      </c>
      <c r="B65" s="1">
        <v>45412</v>
      </c>
      <c r="C65" s="3" t="s">
        <v>4150</v>
      </c>
      <c r="D65">
        <v>115.09</v>
      </c>
      <c r="E65">
        <v>352.59</v>
      </c>
      <c r="F65">
        <v>798</v>
      </c>
      <c r="G65">
        <v>0</v>
      </c>
      <c r="H65">
        <v>0</v>
      </c>
      <c r="I65">
        <v>0</v>
      </c>
      <c r="J65">
        <v>2995.94</v>
      </c>
      <c r="K65">
        <v>1417.5</v>
      </c>
      <c r="L65">
        <v>1540</v>
      </c>
      <c r="M65">
        <v>98</v>
      </c>
      <c r="N65">
        <v>0</v>
      </c>
      <c r="O65">
        <v>0</v>
      </c>
      <c r="P65">
        <v>0</v>
      </c>
      <c r="Q65">
        <v>0</v>
      </c>
      <c r="R65">
        <v>0</v>
      </c>
      <c r="S65">
        <v>0</v>
      </c>
      <c r="T65">
        <v>0</v>
      </c>
      <c r="U65">
        <v>0</v>
      </c>
      <c r="V65">
        <v>0</v>
      </c>
      <c r="W65">
        <v>0</v>
      </c>
      <c r="X65">
        <v>0</v>
      </c>
      <c r="Y65">
        <v>0</v>
      </c>
      <c r="Z65">
        <v>0</v>
      </c>
      <c r="AA65">
        <v>0</v>
      </c>
      <c r="AB65">
        <v>0</v>
      </c>
      <c r="AC65">
        <v>0</v>
      </c>
      <c r="AD65">
        <v>0</v>
      </c>
      <c r="AE65">
        <v>7317.12</v>
      </c>
      <c r="AF65">
        <v>34896.300000000003</v>
      </c>
      <c r="AG65">
        <v>0</v>
      </c>
      <c r="AH65">
        <v>0</v>
      </c>
      <c r="AI65">
        <v>0</v>
      </c>
      <c r="AJ65">
        <v>7219.12</v>
      </c>
      <c r="AK65">
        <v>7317.12</v>
      </c>
      <c r="AL65">
        <v>0</v>
      </c>
      <c r="AM65">
        <v>34798.300000000003</v>
      </c>
      <c r="AN65">
        <v>34896.300000000003</v>
      </c>
      <c r="AO65">
        <v>0</v>
      </c>
      <c r="AP65">
        <v>447.72</v>
      </c>
      <c r="AQ65" s="4">
        <v>0</v>
      </c>
      <c r="AR65" s="3" t="s">
        <v>256</v>
      </c>
      <c r="AS65" s="3" t="s">
        <v>6214</v>
      </c>
      <c r="AT65" s="3" t="s">
        <v>6215</v>
      </c>
      <c r="AU65" s="3" t="s">
        <v>6216</v>
      </c>
      <c r="AV65" s="3" t="s">
        <v>6217</v>
      </c>
      <c r="AW65" s="3"/>
      <c r="AX65" s="3"/>
      <c r="AY65" s="3"/>
      <c r="AZ65" s="3"/>
      <c r="BA65" s="3"/>
      <c r="BB65" t="b">
        <v>0</v>
      </c>
      <c r="BC65" s="3"/>
      <c r="BD65" s="5">
        <v>117881</v>
      </c>
      <c r="BE65" s="3" t="s">
        <v>316</v>
      </c>
    </row>
    <row r="66" spans="1:57" hidden="1" x14ac:dyDescent="0.2">
      <c r="A66" s="2">
        <v>5238</v>
      </c>
      <c r="B66" s="1">
        <v>45412</v>
      </c>
      <c r="C66" s="3" t="s">
        <v>4151</v>
      </c>
      <c r="D66">
        <v>6750</v>
      </c>
      <c r="E66">
        <v>1844.04</v>
      </c>
      <c r="F66">
        <v>1995</v>
      </c>
      <c r="G66">
        <v>798</v>
      </c>
      <c r="H66">
        <v>16825.12</v>
      </c>
      <c r="I66">
        <v>21239.360000000001</v>
      </c>
      <c r="J66">
        <v>0</v>
      </c>
      <c r="K66">
        <v>294</v>
      </c>
      <c r="L66">
        <v>0</v>
      </c>
      <c r="M66">
        <v>0</v>
      </c>
      <c r="N66">
        <v>0</v>
      </c>
      <c r="O66">
        <v>0</v>
      </c>
      <c r="P66">
        <v>0</v>
      </c>
      <c r="Q66">
        <v>0</v>
      </c>
      <c r="R66">
        <v>0</v>
      </c>
      <c r="S66">
        <v>0</v>
      </c>
      <c r="T66">
        <v>0</v>
      </c>
      <c r="U66">
        <v>0</v>
      </c>
      <c r="V66">
        <v>0</v>
      </c>
      <c r="W66">
        <v>0</v>
      </c>
      <c r="X66">
        <v>0</v>
      </c>
      <c r="Y66">
        <v>0</v>
      </c>
      <c r="Z66">
        <v>0</v>
      </c>
      <c r="AA66">
        <v>0</v>
      </c>
      <c r="AB66">
        <v>0</v>
      </c>
      <c r="AC66">
        <v>0</v>
      </c>
      <c r="AD66">
        <v>0</v>
      </c>
      <c r="AE66">
        <v>49745.52</v>
      </c>
      <c r="AF66">
        <v>66455.320000000007</v>
      </c>
      <c r="AG66">
        <v>0</v>
      </c>
      <c r="AH66">
        <v>0</v>
      </c>
      <c r="AI66">
        <v>0</v>
      </c>
      <c r="AJ66">
        <v>49745.52</v>
      </c>
      <c r="AK66">
        <v>49745.52</v>
      </c>
      <c r="AL66">
        <v>0</v>
      </c>
      <c r="AM66">
        <v>66455.320000000007</v>
      </c>
      <c r="AN66">
        <v>66455.320000000007</v>
      </c>
      <c r="AO66">
        <v>0</v>
      </c>
      <c r="AP66">
        <v>18904.64</v>
      </c>
      <c r="AQ66" s="4">
        <v>0</v>
      </c>
      <c r="AR66" s="3" t="s">
        <v>256</v>
      </c>
      <c r="AS66" s="3" t="s">
        <v>6214</v>
      </c>
      <c r="AT66" s="3" t="s">
        <v>6215</v>
      </c>
      <c r="AU66" s="3" t="s">
        <v>6216</v>
      </c>
      <c r="AV66" s="3" t="s">
        <v>6217</v>
      </c>
      <c r="AW66" s="3"/>
      <c r="AX66" s="3"/>
      <c r="AY66" s="3"/>
      <c r="AZ66" s="3"/>
      <c r="BA66" s="3"/>
      <c r="BB66" t="b">
        <v>0</v>
      </c>
      <c r="BC66" s="3"/>
      <c r="BD66" s="5">
        <v>117882</v>
      </c>
      <c r="BE66" s="3" t="s">
        <v>316</v>
      </c>
    </row>
    <row r="67" spans="1:57" hidden="1" x14ac:dyDescent="0.2">
      <c r="A67" s="2">
        <v>5473</v>
      </c>
      <c r="B67" s="1">
        <v>45412</v>
      </c>
      <c r="C67" s="3" t="s">
        <v>4486</v>
      </c>
      <c r="D67">
        <v>0</v>
      </c>
      <c r="E67">
        <v>0</v>
      </c>
      <c r="F67">
        <v>0</v>
      </c>
      <c r="G67">
        <v>121</v>
      </c>
      <c r="H67">
        <v>1089</v>
      </c>
      <c r="I67">
        <v>242</v>
      </c>
      <c r="J67">
        <v>2205.34</v>
      </c>
      <c r="K67">
        <v>1026</v>
      </c>
      <c r="L67">
        <v>1038.8</v>
      </c>
      <c r="M67">
        <v>1843.4</v>
      </c>
      <c r="N67">
        <v>0</v>
      </c>
      <c r="O67">
        <v>0</v>
      </c>
      <c r="P67">
        <v>0</v>
      </c>
      <c r="Q67">
        <v>0</v>
      </c>
      <c r="R67">
        <v>0</v>
      </c>
      <c r="S67">
        <v>0</v>
      </c>
      <c r="T67">
        <v>0</v>
      </c>
      <c r="U67">
        <v>0</v>
      </c>
      <c r="V67">
        <v>0</v>
      </c>
      <c r="W67">
        <v>0</v>
      </c>
      <c r="X67">
        <v>0</v>
      </c>
      <c r="Y67">
        <v>0</v>
      </c>
      <c r="Z67">
        <v>0</v>
      </c>
      <c r="AA67">
        <v>0</v>
      </c>
      <c r="AB67">
        <v>0</v>
      </c>
      <c r="AC67">
        <v>0</v>
      </c>
      <c r="AD67">
        <v>0</v>
      </c>
      <c r="AE67">
        <v>7565.54</v>
      </c>
      <c r="AF67">
        <v>11082.9</v>
      </c>
      <c r="AG67">
        <v>0</v>
      </c>
      <c r="AH67">
        <v>0</v>
      </c>
      <c r="AI67">
        <v>0</v>
      </c>
      <c r="AJ67">
        <v>5722.14</v>
      </c>
      <c r="AK67">
        <v>7565.54</v>
      </c>
      <c r="AL67">
        <v>0</v>
      </c>
      <c r="AM67">
        <v>9239.5</v>
      </c>
      <c r="AN67">
        <v>11082.9</v>
      </c>
      <c r="AO67">
        <v>0</v>
      </c>
      <c r="AP67">
        <v>4050.99</v>
      </c>
      <c r="AQ67" s="4">
        <v>0</v>
      </c>
      <c r="AR67" s="3" t="s">
        <v>256</v>
      </c>
      <c r="AS67" s="3" t="s">
        <v>6214</v>
      </c>
      <c r="AT67" s="3" t="s">
        <v>6215</v>
      </c>
      <c r="AU67" s="3" t="s">
        <v>6216</v>
      </c>
      <c r="AV67" s="3" t="s">
        <v>6217</v>
      </c>
      <c r="AW67" s="3"/>
      <c r="AX67" s="3"/>
      <c r="AY67" s="3"/>
      <c r="AZ67" s="3"/>
      <c r="BA67" s="3"/>
      <c r="BB67" t="b">
        <v>0</v>
      </c>
      <c r="BC67" s="3"/>
      <c r="BD67" s="5">
        <v>117883</v>
      </c>
      <c r="BE67" s="3" t="s">
        <v>316</v>
      </c>
    </row>
    <row r="68" spans="1:57" hidden="1" x14ac:dyDescent="0.2">
      <c r="A68" s="2">
        <v>5516</v>
      </c>
      <c r="B68" s="1">
        <v>45412</v>
      </c>
      <c r="C68" s="3" t="s">
        <v>4539</v>
      </c>
      <c r="D68">
        <v>0</v>
      </c>
      <c r="E68">
        <v>0</v>
      </c>
      <c r="F68">
        <v>0</v>
      </c>
      <c r="G68">
        <v>266</v>
      </c>
      <c r="H68">
        <v>611.79999999999995</v>
      </c>
      <c r="I68">
        <v>0</v>
      </c>
      <c r="J68">
        <v>0</v>
      </c>
      <c r="K68">
        <v>0</v>
      </c>
      <c r="L68">
        <v>196</v>
      </c>
      <c r="M68">
        <v>329</v>
      </c>
      <c r="N68">
        <v>0</v>
      </c>
      <c r="O68">
        <v>0</v>
      </c>
      <c r="P68">
        <v>0</v>
      </c>
      <c r="Q68">
        <v>0</v>
      </c>
      <c r="R68">
        <v>0</v>
      </c>
      <c r="S68">
        <v>0</v>
      </c>
      <c r="T68">
        <v>0</v>
      </c>
      <c r="U68">
        <v>0</v>
      </c>
      <c r="V68">
        <v>0</v>
      </c>
      <c r="W68">
        <v>0</v>
      </c>
      <c r="X68">
        <v>0</v>
      </c>
      <c r="Y68">
        <v>0</v>
      </c>
      <c r="Z68">
        <v>0</v>
      </c>
      <c r="AA68">
        <v>0</v>
      </c>
      <c r="AB68">
        <v>0</v>
      </c>
      <c r="AC68">
        <v>0</v>
      </c>
      <c r="AD68">
        <v>0</v>
      </c>
      <c r="AE68">
        <v>1402.8</v>
      </c>
      <c r="AF68">
        <v>5691.58</v>
      </c>
      <c r="AG68">
        <v>0</v>
      </c>
      <c r="AH68">
        <v>0</v>
      </c>
      <c r="AI68">
        <v>0</v>
      </c>
      <c r="AJ68">
        <v>1073.8</v>
      </c>
      <c r="AK68">
        <v>1402.8</v>
      </c>
      <c r="AL68">
        <v>0</v>
      </c>
      <c r="AM68">
        <v>5362.58</v>
      </c>
      <c r="AN68">
        <v>5691.58</v>
      </c>
      <c r="AO68">
        <v>0</v>
      </c>
      <c r="AP68">
        <v>0</v>
      </c>
      <c r="AQ68" s="4">
        <v>0</v>
      </c>
      <c r="AR68" s="3" t="s">
        <v>256</v>
      </c>
      <c r="AS68" s="3" t="s">
        <v>6214</v>
      </c>
      <c r="AT68" s="3" t="s">
        <v>6215</v>
      </c>
      <c r="AU68" s="3" t="s">
        <v>6216</v>
      </c>
      <c r="AV68" s="3" t="s">
        <v>6217</v>
      </c>
      <c r="AW68" s="3"/>
      <c r="AX68" s="3"/>
      <c r="AY68" s="3"/>
      <c r="AZ68" s="3"/>
      <c r="BA68" s="3"/>
      <c r="BB68" t="b">
        <v>0</v>
      </c>
      <c r="BC68" s="3"/>
      <c r="BD68" s="5">
        <v>117884</v>
      </c>
      <c r="BE68" s="3" t="s">
        <v>316</v>
      </c>
    </row>
    <row r="69" spans="1:57" hidden="1" x14ac:dyDescent="0.2">
      <c r="A69" s="2">
        <v>5518</v>
      </c>
      <c r="B69" s="1">
        <v>45412</v>
      </c>
      <c r="C69" s="3" t="s">
        <v>4541</v>
      </c>
      <c r="D69">
        <v>272.68</v>
      </c>
      <c r="E69">
        <v>3136.68</v>
      </c>
      <c r="F69">
        <v>85</v>
      </c>
      <c r="G69">
        <v>0</v>
      </c>
      <c r="H69">
        <v>432</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3926.36</v>
      </c>
      <c r="AF69">
        <v>8533.7800000000007</v>
      </c>
      <c r="AG69">
        <v>0</v>
      </c>
      <c r="AH69">
        <v>0</v>
      </c>
      <c r="AI69">
        <v>0</v>
      </c>
      <c r="AJ69">
        <v>3926.36</v>
      </c>
      <c r="AK69">
        <v>3926.36</v>
      </c>
      <c r="AL69">
        <v>0</v>
      </c>
      <c r="AM69">
        <v>8533.7800000000007</v>
      </c>
      <c r="AN69">
        <v>8533.7800000000007</v>
      </c>
      <c r="AO69">
        <v>0</v>
      </c>
      <c r="AP69">
        <v>0</v>
      </c>
      <c r="AQ69" s="4">
        <v>0</v>
      </c>
      <c r="AR69" s="3" t="s">
        <v>256</v>
      </c>
      <c r="AS69" s="3" t="s">
        <v>6214</v>
      </c>
      <c r="AT69" s="3" t="s">
        <v>6215</v>
      </c>
      <c r="AU69" s="3" t="s">
        <v>6216</v>
      </c>
      <c r="AV69" s="3" t="s">
        <v>6217</v>
      </c>
      <c r="AW69" s="3"/>
      <c r="AX69" s="3"/>
      <c r="AY69" s="3"/>
      <c r="AZ69" s="3"/>
      <c r="BA69" s="3"/>
      <c r="BB69" t="b">
        <v>0</v>
      </c>
      <c r="BC69" s="3"/>
      <c r="BD69" s="5">
        <v>117885</v>
      </c>
      <c r="BE69" s="3" t="s">
        <v>316</v>
      </c>
    </row>
    <row r="70" spans="1:57" hidden="1" x14ac:dyDescent="0.2">
      <c r="A70" s="2">
        <v>5559</v>
      </c>
      <c r="B70" s="1">
        <v>45412</v>
      </c>
      <c r="C70" s="3" t="s">
        <v>4595</v>
      </c>
      <c r="D70">
        <v>0</v>
      </c>
      <c r="E70">
        <v>356.58</v>
      </c>
      <c r="F70">
        <v>585.20000000000005</v>
      </c>
      <c r="G70">
        <v>691.6</v>
      </c>
      <c r="H70">
        <v>0</v>
      </c>
      <c r="I70">
        <v>0</v>
      </c>
      <c r="J70">
        <v>0</v>
      </c>
      <c r="K70">
        <v>1171.8</v>
      </c>
      <c r="L70">
        <v>882</v>
      </c>
      <c r="M70">
        <v>0</v>
      </c>
      <c r="N70">
        <v>0</v>
      </c>
      <c r="O70">
        <v>0</v>
      </c>
      <c r="P70">
        <v>0</v>
      </c>
      <c r="Q70">
        <v>0</v>
      </c>
      <c r="R70">
        <v>0</v>
      </c>
      <c r="S70">
        <v>0</v>
      </c>
      <c r="T70">
        <v>0</v>
      </c>
      <c r="U70">
        <v>0</v>
      </c>
      <c r="V70">
        <v>0</v>
      </c>
      <c r="W70">
        <v>0</v>
      </c>
      <c r="X70">
        <v>0</v>
      </c>
      <c r="Y70">
        <v>0</v>
      </c>
      <c r="Z70">
        <v>0</v>
      </c>
      <c r="AA70">
        <v>0</v>
      </c>
      <c r="AB70">
        <v>0</v>
      </c>
      <c r="AC70">
        <v>0</v>
      </c>
      <c r="AD70">
        <v>0</v>
      </c>
      <c r="AE70">
        <v>3687.18</v>
      </c>
      <c r="AF70">
        <v>24760</v>
      </c>
      <c r="AG70">
        <v>0</v>
      </c>
      <c r="AH70">
        <v>0</v>
      </c>
      <c r="AI70">
        <v>0</v>
      </c>
      <c r="AJ70">
        <v>3687.18</v>
      </c>
      <c r="AK70">
        <v>3687.18</v>
      </c>
      <c r="AL70">
        <v>0</v>
      </c>
      <c r="AM70">
        <v>24760</v>
      </c>
      <c r="AN70">
        <v>24760</v>
      </c>
      <c r="AO70">
        <v>0</v>
      </c>
      <c r="AP70">
        <v>0</v>
      </c>
      <c r="AQ70" s="4">
        <v>0</v>
      </c>
      <c r="AR70" s="3" t="s">
        <v>256</v>
      </c>
      <c r="AS70" s="3" t="s">
        <v>6214</v>
      </c>
      <c r="AT70" s="3" t="s">
        <v>6215</v>
      </c>
      <c r="AU70" s="3" t="s">
        <v>6216</v>
      </c>
      <c r="AV70" s="3" t="s">
        <v>6217</v>
      </c>
      <c r="AW70" s="3"/>
      <c r="AX70" s="3"/>
      <c r="AY70" s="3"/>
      <c r="AZ70" s="3"/>
      <c r="BA70" s="3"/>
      <c r="BB70" t="b">
        <v>0</v>
      </c>
      <c r="BC70" s="3"/>
      <c r="BD70" s="5">
        <v>117886</v>
      </c>
      <c r="BE70" s="3" t="s">
        <v>316</v>
      </c>
    </row>
    <row r="71" spans="1:57" hidden="1" x14ac:dyDescent="0.2">
      <c r="A71" s="2">
        <v>5560</v>
      </c>
      <c r="B71" s="1">
        <v>45412</v>
      </c>
      <c r="C71" s="3" t="s">
        <v>4597</v>
      </c>
      <c r="D71">
        <v>1126.08</v>
      </c>
      <c r="E71">
        <v>1156.2</v>
      </c>
      <c r="F71">
        <v>1409.8</v>
      </c>
      <c r="G71">
        <v>886.2</v>
      </c>
      <c r="H71">
        <v>399</v>
      </c>
      <c r="I71">
        <v>7507.92</v>
      </c>
      <c r="J71">
        <v>24126.85</v>
      </c>
      <c r="K71">
        <v>7998.12</v>
      </c>
      <c r="L71">
        <v>7841.19</v>
      </c>
      <c r="M71">
        <v>-7512.19</v>
      </c>
      <c r="N71">
        <v>0</v>
      </c>
      <c r="O71">
        <v>0</v>
      </c>
      <c r="P71">
        <v>0</v>
      </c>
      <c r="Q71">
        <v>0</v>
      </c>
      <c r="R71">
        <v>0</v>
      </c>
      <c r="S71">
        <v>0</v>
      </c>
      <c r="T71">
        <v>0</v>
      </c>
      <c r="U71">
        <v>0</v>
      </c>
      <c r="V71">
        <v>0</v>
      </c>
      <c r="W71">
        <v>0</v>
      </c>
      <c r="X71">
        <v>0</v>
      </c>
      <c r="Y71">
        <v>0</v>
      </c>
      <c r="Z71">
        <v>0</v>
      </c>
      <c r="AA71">
        <v>0</v>
      </c>
      <c r="AB71">
        <v>0</v>
      </c>
      <c r="AC71">
        <v>0</v>
      </c>
      <c r="AD71">
        <v>0</v>
      </c>
      <c r="AE71">
        <v>44939.17</v>
      </c>
      <c r="AF71">
        <v>46670.37</v>
      </c>
      <c r="AG71">
        <v>0</v>
      </c>
      <c r="AH71">
        <v>0</v>
      </c>
      <c r="AI71">
        <v>0</v>
      </c>
      <c r="AJ71">
        <v>52451.360000000001</v>
      </c>
      <c r="AK71">
        <v>44939.17</v>
      </c>
      <c r="AL71">
        <v>0</v>
      </c>
      <c r="AM71">
        <v>54182.559999999998</v>
      </c>
      <c r="AN71">
        <v>46670.37</v>
      </c>
      <c r="AO71">
        <v>0</v>
      </c>
      <c r="AP71">
        <v>3343.52</v>
      </c>
      <c r="AQ71" s="4">
        <v>0</v>
      </c>
      <c r="AR71" s="3" t="s">
        <v>256</v>
      </c>
      <c r="AS71" s="3" t="s">
        <v>6214</v>
      </c>
      <c r="AT71" s="3" t="s">
        <v>6215</v>
      </c>
      <c r="AU71" s="3" t="s">
        <v>6216</v>
      </c>
      <c r="AV71" s="3" t="s">
        <v>6217</v>
      </c>
      <c r="AW71" s="3"/>
      <c r="AX71" s="3"/>
      <c r="AY71" s="3"/>
      <c r="AZ71" s="3"/>
      <c r="BA71" s="3"/>
      <c r="BB71" t="b">
        <v>0</v>
      </c>
      <c r="BC71" s="3"/>
      <c r="BD71" s="5">
        <v>117887</v>
      </c>
      <c r="BE71" s="3" t="s">
        <v>316</v>
      </c>
    </row>
    <row r="72" spans="1:57" hidden="1" x14ac:dyDescent="0.2">
      <c r="A72" s="2">
        <v>5562</v>
      </c>
      <c r="B72" s="1">
        <v>45412</v>
      </c>
      <c r="C72" s="3" t="s">
        <v>4599</v>
      </c>
      <c r="D72">
        <v>741.88</v>
      </c>
      <c r="E72">
        <v>563.04</v>
      </c>
      <c r="F72">
        <v>5863.28</v>
      </c>
      <c r="G72">
        <v>2226.88</v>
      </c>
      <c r="H72">
        <v>2021.6</v>
      </c>
      <c r="I72">
        <v>0</v>
      </c>
      <c r="J72">
        <v>0</v>
      </c>
      <c r="K72">
        <v>0</v>
      </c>
      <c r="L72">
        <v>1176</v>
      </c>
      <c r="M72">
        <v>66.5</v>
      </c>
      <c r="N72">
        <v>0</v>
      </c>
      <c r="O72">
        <v>0</v>
      </c>
      <c r="P72">
        <v>0</v>
      </c>
      <c r="Q72">
        <v>0</v>
      </c>
      <c r="R72">
        <v>0</v>
      </c>
      <c r="S72">
        <v>0</v>
      </c>
      <c r="T72">
        <v>0</v>
      </c>
      <c r="U72">
        <v>0</v>
      </c>
      <c r="V72">
        <v>0</v>
      </c>
      <c r="W72">
        <v>0</v>
      </c>
      <c r="X72">
        <v>0</v>
      </c>
      <c r="Y72">
        <v>0</v>
      </c>
      <c r="Z72">
        <v>0</v>
      </c>
      <c r="AA72">
        <v>0</v>
      </c>
      <c r="AB72">
        <v>0</v>
      </c>
      <c r="AC72">
        <v>0</v>
      </c>
      <c r="AD72">
        <v>0</v>
      </c>
      <c r="AE72">
        <v>12659.18</v>
      </c>
      <c r="AF72">
        <v>20188.61</v>
      </c>
      <c r="AG72">
        <v>0</v>
      </c>
      <c r="AH72">
        <v>0</v>
      </c>
      <c r="AI72">
        <v>0</v>
      </c>
      <c r="AJ72">
        <v>12592.68</v>
      </c>
      <c r="AK72">
        <v>12659.18</v>
      </c>
      <c r="AL72">
        <v>0</v>
      </c>
      <c r="AM72">
        <v>20122.11</v>
      </c>
      <c r="AN72">
        <v>20188.61</v>
      </c>
      <c r="AO72">
        <v>0</v>
      </c>
      <c r="AP72">
        <v>2961.93</v>
      </c>
      <c r="AQ72" s="4">
        <v>0</v>
      </c>
      <c r="AR72" s="3" t="s">
        <v>256</v>
      </c>
      <c r="AS72" s="3" t="s">
        <v>6214</v>
      </c>
      <c r="AT72" s="3" t="s">
        <v>6215</v>
      </c>
      <c r="AU72" s="3" t="s">
        <v>6216</v>
      </c>
      <c r="AV72" s="3" t="s">
        <v>6217</v>
      </c>
      <c r="AW72" s="3"/>
      <c r="AX72" s="3"/>
      <c r="AY72" s="3"/>
      <c r="AZ72" s="3"/>
      <c r="BA72" s="3"/>
      <c r="BB72" t="b">
        <v>0</v>
      </c>
      <c r="BC72" s="3"/>
      <c r="BD72" s="5">
        <v>117888</v>
      </c>
      <c r="BE72" s="3" t="s">
        <v>316</v>
      </c>
    </row>
    <row r="73" spans="1:57" hidden="1" x14ac:dyDescent="0.2">
      <c r="A73" s="2">
        <v>5907</v>
      </c>
      <c r="B73" s="1">
        <v>45412</v>
      </c>
      <c r="C73" s="3" t="s">
        <v>5163</v>
      </c>
      <c r="D73">
        <v>187.68</v>
      </c>
      <c r="E73">
        <v>1029.26</v>
      </c>
      <c r="F73">
        <v>931</v>
      </c>
      <c r="G73">
        <v>0</v>
      </c>
      <c r="H73">
        <v>665</v>
      </c>
      <c r="I73">
        <v>0</v>
      </c>
      <c r="J73">
        <v>1259.53</v>
      </c>
      <c r="K73">
        <v>0</v>
      </c>
      <c r="L73">
        <v>0</v>
      </c>
      <c r="M73">
        <v>630</v>
      </c>
      <c r="N73">
        <v>0</v>
      </c>
      <c r="O73">
        <v>0</v>
      </c>
      <c r="P73">
        <v>0</v>
      </c>
      <c r="Q73">
        <v>0</v>
      </c>
      <c r="R73">
        <v>0</v>
      </c>
      <c r="S73">
        <v>0</v>
      </c>
      <c r="T73">
        <v>0</v>
      </c>
      <c r="U73">
        <v>0</v>
      </c>
      <c r="V73">
        <v>0</v>
      </c>
      <c r="W73">
        <v>0</v>
      </c>
      <c r="X73">
        <v>0</v>
      </c>
      <c r="Y73">
        <v>0</v>
      </c>
      <c r="Z73">
        <v>0</v>
      </c>
      <c r="AA73">
        <v>0</v>
      </c>
      <c r="AB73">
        <v>0</v>
      </c>
      <c r="AC73">
        <v>0</v>
      </c>
      <c r="AD73">
        <v>0</v>
      </c>
      <c r="AE73">
        <v>4702.47</v>
      </c>
      <c r="AF73">
        <v>8193.5499999999993</v>
      </c>
      <c r="AG73">
        <v>0</v>
      </c>
      <c r="AH73">
        <v>0</v>
      </c>
      <c r="AI73">
        <v>0</v>
      </c>
      <c r="AJ73">
        <v>4072.47</v>
      </c>
      <c r="AK73">
        <v>4702.47</v>
      </c>
      <c r="AL73">
        <v>0</v>
      </c>
      <c r="AM73">
        <v>7563.55</v>
      </c>
      <c r="AN73">
        <v>8193.5499999999993</v>
      </c>
      <c r="AO73">
        <v>0</v>
      </c>
      <c r="AP73">
        <v>23740.47</v>
      </c>
      <c r="AQ73" s="4">
        <v>0</v>
      </c>
      <c r="AR73" s="3" t="s">
        <v>256</v>
      </c>
      <c r="AS73" s="3" t="s">
        <v>6214</v>
      </c>
      <c r="AT73" s="3" t="s">
        <v>6215</v>
      </c>
      <c r="AU73" s="3" t="s">
        <v>6216</v>
      </c>
      <c r="AV73" s="3" t="s">
        <v>6217</v>
      </c>
      <c r="AW73" s="3"/>
      <c r="AX73" s="3"/>
      <c r="AY73" s="3"/>
      <c r="AZ73" s="3"/>
      <c r="BA73" s="3"/>
      <c r="BB73" t="b">
        <v>0</v>
      </c>
      <c r="BC73" s="3"/>
      <c r="BD73" s="5">
        <v>117889</v>
      </c>
      <c r="BE73" s="3" t="s">
        <v>316</v>
      </c>
    </row>
    <row r="74" spans="1:57" hidden="1" x14ac:dyDescent="0.2">
      <c r="A74" s="2">
        <v>5908</v>
      </c>
      <c r="B74" s="1">
        <v>45412</v>
      </c>
      <c r="C74" s="3" t="s">
        <v>5165</v>
      </c>
      <c r="D74">
        <v>122</v>
      </c>
      <c r="E74">
        <v>122</v>
      </c>
      <c r="F74">
        <v>122</v>
      </c>
      <c r="G74">
        <v>122</v>
      </c>
      <c r="H74">
        <v>122</v>
      </c>
      <c r="I74">
        <v>0</v>
      </c>
      <c r="J74">
        <v>0</v>
      </c>
      <c r="K74">
        <v>0</v>
      </c>
      <c r="L74">
        <v>0</v>
      </c>
      <c r="M74">
        <v>162.24</v>
      </c>
      <c r="N74">
        <v>0</v>
      </c>
      <c r="O74">
        <v>0</v>
      </c>
      <c r="P74">
        <v>0</v>
      </c>
      <c r="Q74">
        <v>0</v>
      </c>
      <c r="R74">
        <v>0</v>
      </c>
      <c r="S74">
        <v>0</v>
      </c>
      <c r="T74">
        <v>0</v>
      </c>
      <c r="U74">
        <v>0</v>
      </c>
      <c r="V74">
        <v>0</v>
      </c>
      <c r="W74">
        <v>0</v>
      </c>
      <c r="X74">
        <v>0</v>
      </c>
      <c r="Y74">
        <v>0</v>
      </c>
      <c r="Z74">
        <v>0</v>
      </c>
      <c r="AA74">
        <v>0</v>
      </c>
      <c r="AB74">
        <v>0</v>
      </c>
      <c r="AC74">
        <v>0</v>
      </c>
      <c r="AD74">
        <v>0</v>
      </c>
      <c r="AE74">
        <v>772.24</v>
      </c>
      <c r="AF74">
        <v>1081.92</v>
      </c>
      <c r="AG74">
        <v>0</v>
      </c>
      <c r="AH74">
        <v>0</v>
      </c>
      <c r="AI74">
        <v>0</v>
      </c>
      <c r="AJ74">
        <v>610</v>
      </c>
      <c r="AK74">
        <v>772.24</v>
      </c>
      <c r="AL74">
        <v>0</v>
      </c>
      <c r="AM74">
        <v>919.68</v>
      </c>
      <c r="AN74">
        <v>1081.92</v>
      </c>
      <c r="AO74">
        <v>0</v>
      </c>
      <c r="AP74">
        <v>0</v>
      </c>
      <c r="AQ74" s="4">
        <v>0</v>
      </c>
      <c r="AR74" s="3" t="s">
        <v>256</v>
      </c>
      <c r="AS74" s="3" t="s">
        <v>6214</v>
      </c>
      <c r="AT74" s="3" t="s">
        <v>6215</v>
      </c>
      <c r="AU74" s="3" t="s">
        <v>6216</v>
      </c>
      <c r="AV74" s="3" t="s">
        <v>6217</v>
      </c>
      <c r="AW74" s="3"/>
      <c r="AX74" s="3"/>
      <c r="AY74" s="3"/>
      <c r="AZ74" s="3"/>
      <c r="BA74" s="3"/>
      <c r="BB74" t="b">
        <v>0</v>
      </c>
      <c r="BC74" s="3"/>
      <c r="BD74" s="5">
        <v>117890</v>
      </c>
      <c r="BE74" s="3" t="s">
        <v>316</v>
      </c>
    </row>
    <row r="75" spans="1:57" hidden="1" x14ac:dyDescent="0.2">
      <c r="A75" s="2">
        <v>5909</v>
      </c>
      <c r="B75" s="1">
        <v>45412</v>
      </c>
      <c r="C75" s="3" t="s">
        <v>5167</v>
      </c>
      <c r="D75">
        <v>-1327.28</v>
      </c>
      <c r="E75">
        <v>331</v>
      </c>
      <c r="F75">
        <v>1755.6</v>
      </c>
      <c r="G75">
        <v>1394.4</v>
      </c>
      <c r="H75">
        <v>731.5</v>
      </c>
      <c r="I75">
        <v>931</v>
      </c>
      <c r="J75">
        <v>266</v>
      </c>
      <c r="K75">
        <v>2205</v>
      </c>
      <c r="L75">
        <v>2229.5</v>
      </c>
      <c r="M75">
        <v>937.5</v>
      </c>
      <c r="N75">
        <v>0</v>
      </c>
      <c r="O75">
        <v>0</v>
      </c>
      <c r="P75">
        <v>0</v>
      </c>
      <c r="Q75">
        <v>0</v>
      </c>
      <c r="R75">
        <v>0</v>
      </c>
      <c r="S75">
        <v>0</v>
      </c>
      <c r="T75">
        <v>0</v>
      </c>
      <c r="U75">
        <v>0</v>
      </c>
      <c r="V75">
        <v>0</v>
      </c>
      <c r="W75">
        <v>0</v>
      </c>
      <c r="X75">
        <v>0</v>
      </c>
      <c r="Y75">
        <v>0</v>
      </c>
      <c r="Z75">
        <v>0</v>
      </c>
      <c r="AA75">
        <v>0</v>
      </c>
      <c r="AB75">
        <v>0</v>
      </c>
      <c r="AC75">
        <v>0</v>
      </c>
      <c r="AD75">
        <v>0</v>
      </c>
      <c r="AE75">
        <v>9454.2199999999993</v>
      </c>
      <c r="AF75">
        <v>76858.13</v>
      </c>
      <c r="AG75">
        <v>0</v>
      </c>
      <c r="AH75">
        <v>0</v>
      </c>
      <c r="AI75">
        <v>0</v>
      </c>
      <c r="AJ75">
        <v>8516.7199999999993</v>
      </c>
      <c r="AK75">
        <v>9454.2199999999993</v>
      </c>
      <c r="AL75">
        <v>0</v>
      </c>
      <c r="AM75">
        <v>75920.63</v>
      </c>
      <c r="AN75">
        <v>76858.13</v>
      </c>
      <c r="AO75">
        <v>0</v>
      </c>
      <c r="AP75">
        <v>1251.8599999999999</v>
      </c>
      <c r="AQ75" s="4">
        <v>0</v>
      </c>
      <c r="AR75" s="3" t="s">
        <v>256</v>
      </c>
      <c r="AS75" s="3" t="s">
        <v>6214</v>
      </c>
      <c r="AT75" s="3" t="s">
        <v>6215</v>
      </c>
      <c r="AU75" s="3" t="s">
        <v>6216</v>
      </c>
      <c r="AV75" s="3" t="s">
        <v>6217</v>
      </c>
      <c r="AW75" s="3"/>
      <c r="AX75" s="3"/>
      <c r="AY75" s="3"/>
      <c r="AZ75" s="3"/>
      <c r="BA75" s="3"/>
      <c r="BB75" t="b">
        <v>0</v>
      </c>
      <c r="BC75" s="3"/>
      <c r="BD75" s="5">
        <v>117891</v>
      </c>
      <c r="BE75" s="3" t="s">
        <v>316</v>
      </c>
    </row>
    <row r="76" spans="1:57" hidden="1" x14ac:dyDescent="0.2">
      <c r="A76" s="2">
        <v>6118</v>
      </c>
      <c r="B76" s="1">
        <v>45412</v>
      </c>
      <c r="C76" s="3" t="s">
        <v>5445</v>
      </c>
      <c r="D76">
        <v>1662.6</v>
      </c>
      <c r="E76">
        <v>3181.95</v>
      </c>
      <c r="F76">
        <v>1317.8</v>
      </c>
      <c r="G76">
        <v>507.18</v>
      </c>
      <c r="H76">
        <v>266</v>
      </c>
      <c r="I76">
        <v>798</v>
      </c>
      <c r="J76">
        <v>611.79999999999995</v>
      </c>
      <c r="K76">
        <v>2089.4</v>
      </c>
      <c r="L76">
        <v>3348.8</v>
      </c>
      <c r="M76">
        <v>14503.9</v>
      </c>
      <c r="N76">
        <v>0</v>
      </c>
      <c r="O76">
        <v>0</v>
      </c>
      <c r="P76">
        <v>0</v>
      </c>
      <c r="Q76">
        <v>0</v>
      </c>
      <c r="R76">
        <v>0</v>
      </c>
      <c r="S76">
        <v>0</v>
      </c>
      <c r="T76">
        <v>0</v>
      </c>
      <c r="U76">
        <v>0</v>
      </c>
      <c r="V76">
        <v>0</v>
      </c>
      <c r="W76">
        <v>0</v>
      </c>
      <c r="X76">
        <v>0</v>
      </c>
      <c r="Y76">
        <v>0</v>
      </c>
      <c r="Z76">
        <v>0</v>
      </c>
      <c r="AA76">
        <v>0</v>
      </c>
      <c r="AB76">
        <v>0</v>
      </c>
      <c r="AC76">
        <v>0</v>
      </c>
      <c r="AD76">
        <v>0</v>
      </c>
      <c r="AE76">
        <v>28287.43</v>
      </c>
      <c r="AF76">
        <v>37972.83</v>
      </c>
      <c r="AG76">
        <v>0</v>
      </c>
      <c r="AH76">
        <v>0</v>
      </c>
      <c r="AI76">
        <v>0</v>
      </c>
      <c r="AJ76">
        <v>13783.53</v>
      </c>
      <c r="AK76">
        <v>28287.43</v>
      </c>
      <c r="AL76">
        <v>0</v>
      </c>
      <c r="AM76">
        <v>23468.93</v>
      </c>
      <c r="AN76">
        <v>37972.83</v>
      </c>
      <c r="AO76">
        <v>0</v>
      </c>
      <c r="AP76">
        <v>82489.05</v>
      </c>
      <c r="AQ76" s="4">
        <v>0</v>
      </c>
      <c r="AR76" s="3" t="s">
        <v>256</v>
      </c>
      <c r="AS76" s="3" t="s">
        <v>6214</v>
      </c>
      <c r="AT76" s="3" t="s">
        <v>6215</v>
      </c>
      <c r="AU76" s="3" t="s">
        <v>6216</v>
      </c>
      <c r="AV76" s="3" t="s">
        <v>6217</v>
      </c>
      <c r="AW76" s="3"/>
      <c r="AX76" s="3"/>
      <c r="AY76" s="3"/>
      <c r="AZ76" s="3"/>
      <c r="BA76" s="3"/>
      <c r="BB76" t="b">
        <v>0</v>
      </c>
      <c r="BC76" s="3"/>
      <c r="BD76" s="5">
        <v>117892</v>
      </c>
      <c r="BE76" s="3" t="s">
        <v>316</v>
      </c>
    </row>
    <row r="77" spans="1:57" hidden="1" x14ac:dyDescent="0.2">
      <c r="A77" s="2">
        <v>6119</v>
      </c>
      <c r="B77" s="1">
        <v>45412</v>
      </c>
      <c r="C77" s="3" t="s">
        <v>5446</v>
      </c>
      <c r="D77">
        <v>11388.9</v>
      </c>
      <c r="E77">
        <v>29578.66</v>
      </c>
      <c r="F77">
        <v>10121.32</v>
      </c>
      <c r="G77">
        <v>25835.82</v>
      </c>
      <c r="H77">
        <v>1899.3</v>
      </c>
      <c r="I77">
        <v>37450.81</v>
      </c>
      <c r="J77">
        <v>1369.44</v>
      </c>
      <c r="K77">
        <v>25704.6</v>
      </c>
      <c r="L77">
        <v>86526.94</v>
      </c>
      <c r="M77">
        <v>101060.16</v>
      </c>
      <c r="N77">
        <v>0</v>
      </c>
      <c r="O77">
        <v>0</v>
      </c>
      <c r="P77">
        <v>0</v>
      </c>
      <c r="Q77">
        <v>0</v>
      </c>
      <c r="R77">
        <v>0</v>
      </c>
      <c r="S77">
        <v>0</v>
      </c>
      <c r="T77">
        <v>0</v>
      </c>
      <c r="U77">
        <v>0</v>
      </c>
      <c r="V77">
        <v>0</v>
      </c>
      <c r="W77">
        <v>0</v>
      </c>
      <c r="X77">
        <v>0</v>
      </c>
      <c r="Y77">
        <v>0</v>
      </c>
      <c r="Z77">
        <v>0</v>
      </c>
      <c r="AA77">
        <v>0</v>
      </c>
      <c r="AB77">
        <v>0</v>
      </c>
      <c r="AC77">
        <v>0</v>
      </c>
      <c r="AD77">
        <v>0</v>
      </c>
      <c r="AE77">
        <v>330935.95</v>
      </c>
      <c r="AF77">
        <v>443568.17</v>
      </c>
      <c r="AG77">
        <v>0</v>
      </c>
      <c r="AH77">
        <v>0</v>
      </c>
      <c r="AI77">
        <v>0</v>
      </c>
      <c r="AJ77">
        <v>229875.79</v>
      </c>
      <c r="AK77">
        <v>330935.95</v>
      </c>
      <c r="AL77">
        <v>0</v>
      </c>
      <c r="AM77">
        <v>342508.01</v>
      </c>
      <c r="AN77">
        <v>443568.17</v>
      </c>
      <c r="AO77">
        <v>0</v>
      </c>
      <c r="AP77">
        <v>122245.78</v>
      </c>
      <c r="AQ77" s="4">
        <v>0</v>
      </c>
      <c r="AR77" s="3" t="s">
        <v>256</v>
      </c>
      <c r="AS77" s="3" t="s">
        <v>6214</v>
      </c>
      <c r="AT77" s="3" t="s">
        <v>6215</v>
      </c>
      <c r="AU77" s="3" t="s">
        <v>6216</v>
      </c>
      <c r="AV77" s="3" t="s">
        <v>6217</v>
      </c>
      <c r="AW77" s="3"/>
      <c r="AX77" s="3"/>
      <c r="AY77" s="3"/>
      <c r="AZ77" s="3"/>
      <c r="BA77" s="3"/>
      <c r="BB77" t="b">
        <v>0</v>
      </c>
      <c r="BC77" s="3"/>
      <c r="BD77" s="5">
        <v>117893</v>
      </c>
      <c r="BE77" s="3" t="s">
        <v>316</v>
      </c>
    </row>
    <row r="78" spans="1:57" hidden="1" x14ac:dyDescent="0.2">
      <c r="A78" s="2">
        <v>6120</v>
      </c>
      <c r="B78" s="1">
        <v>45412</v>
      </c>
      <c r="C78" s="3" t="s">
        <v>5447</v>
      </c>
      <c r="D78">
        <v>552.67999999999995</v>
      </c>
      <c r="E78">
        <v>170</v>
      </c>
      <c r="F78">
        <v>0</v>
      </c>
      <c r="G78">
        <v>0</v>
      </c>
      <c r="H78">
        <v>0</v>
      </c>
      <c r="I78">
        <v>0</v>
      </c>
      <c r="J78">
        <v>0</v>
      </c>
      <c r="K78">
        <v>0</v>
      </c>
      <c r="L78">
        <v>0</v>
      </c>
      <c r="M78">
        <v>997.5</v>
      </c>
      <c r="N78">
        <v>0</v>
      </c>
      <c r="O78">
        <v>0</v>
      </c>
      <c r="P78">
        <v>0</v>
      </c>
      <c r="Q78">
        <v>0</v>
      </c>
      <c r="R78">
        <v>0</v>
      </c>
      <c r="S78">
        <v>0</v>
      </c>
      <c r="T78">
        <v>0</v>
      </c>
      <c r="U78">
        <v>0</v>
      </c>
      <c r="V78">
        <v>0</v>
      </c>
      <c r="W78">
        <v>0</v>
      </c>
      <c r="X78">
        <v>0</v>
      </c>
      <c r="Y78">
        <v>0</v>
      </c>
      <c r="Z78">
        <v>0</v>
      </c>
      <c r="AA78">
        <v>0</v>
      </c>
      <c r="AB78">
        <v>0</v>
      </c>
      <c r="AC78">
        <v>0</v>
      </c>
      <c r="AD78">
        <v>0</v>
      </c>
      <c r="AE78">
        <v>1720.18</v>
      </c>
      <c r="AF78">
        <v>11395</v>
      </c>
      <c r="AG78">
        <v>0</v>
      </c>
      <c r="AH78">
        <v>0</v>
      </c>
      <c r="AI78">
        <v>0</v>
      </c>
      <c r="AJ78">
        <v>722.68</v>
      </c>
      <c r="AK78">
        <v>1720.18</v>
      </c>
      <c r="AL78">
        <v>0</v>
      </c>
      <c r="AM78">
        <v>10397.5</v>
      </c>
      <c r="AN78">
        <v>11395</v>
      </c>
      <c r="AO78">
        <v>0</v>
      </c>
      <c r="AP78">
        <v>43540.82</v>
      </c>
      <c r="AQ78" s="4">
        <v>0</v>
      </c>
      <c r="AR78" s="3" t="s">
        <v>256</v>
      </c>
      <c r="AS78" s="3" t="s">
        <v>6214</v>
      </c>
      <c r="AT78" s="3" t="s">
        <v>6215</v>
      </c>
      <c r="AU78" s="3" t="s">
        <v>6216</v>
      </c>
      <c r="AV78" s="3" t="s">
        <v>6217</v>
      </c>
      <c r="AW78" s="3"/>
      <c r="AX78" s="3"/>
      <c r="AY78" s="3"/>
      <c r="AZ78" s="3"/>
      <c r="BA78" s="3"/>
      <c r="BB78" t="b">
        <v>0</v>
      </c>
      <c r="BC78" s="3"/>
      <c r="BD78" s="5">
        <v>117894</v>
      </c>
      <c r="BE78" s="3" t="s">
        <v>316</v>
      </c>
    </row>
    <row r="79" spans="1:57" hidden="1" x14ac:dyDescent="0.2">
      <c r="A79" s="2">
        <v>6121</v>
      </c>
      <c r="B79" s="1">
        <v>45412</v>
      </c>
      <c r="C79" s="3" t="s">
        <v>5448</v>
      </c>
      <c r="D79">
        <v>85</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85</v>
      </c>
      <c r="AF79">
        <v>5598.79</v>
      </c>
      <c r="AG79">
        <v>0</v>
      </c>
      <c r="AH79">
        <v>0</v>
      </c>
      <c r="AI79">
        <v>0</v>
      </c>
      <c r="AJ79">
        <v>85</v>
      </c>
      <c r="AK79">
        <v>85</v>
      </c>
      <c r="AL79">
        <v>0</v>
      </c>
      <c r="AM79">
        <v>5598.79</v>
      </c>
      <c r="AN79">
        <v>5598.79</v>
      </c>
      <c r="AO79">
        <v>0</v>
      </c>
      <c r="AP79">
        <v>22162.79</v>
      </c>
      <c r="AQ79" s="4">
        <v>0</v>
      </c>
      <c r="AR79" s="3" t="s">
        <v>256</v>
      </c>
      <c r="AS79" s="3" t="s">
        <v>6214</v>
      </c>
      <c r="AT79" s="3" t="s">
        <v>6215</v>
      </c>
      <c r="AU79" s="3" t="s">
        <v>6216</v>
      </c>
      <c r="AV79" s="3" t="s">
        <v>6217</v>
      </c>
      <c r="AW79" s="3"/>
      <c r="AX79" s="3"/>
      <c r="AY79" s="3"/>
      <c r="AZ79" s="3"/>
      <c r="BA79" s="3"/>
      <c r="BB79" t="b">
        <v>0</v>
      </c>
      <c r="BC79" s="3"/>
      <c r="BD79" s="5">
        <v>117895</v>
      </c>
      <c r="BE79" s="3" t="s">
        <v>316</v>
      </c>
    </row>
    <row r="80" spans="1:57" hidden="1" x14ac:dyDescent="0.2">
      <c r="A80" s="2">
        <v>6123</v>
      </c>
      <c r="B80" s="1">
        <v>45412</v>
      </c>
      <c r="C80" s="3" t="s">
        <v>5450</v>
      </c>
      <c r="D80">
        <v>0</v>
      </c>
      <c r="E80">
        <v>0</v>
      </c>
      <c r="F80">
        <v>9000</v>
      </c>
      <c r="G80">
        <v>430</v>
      </c>
      <c r="H80">
        <v>-9000</v>
      </c>
      <c r="I80">
        <v>8061.95</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8491.9500000000007</v>
      </c>
      <c r="AF80">
        <v>2067604.7</v>
      </c>
      <c r="AG80">
        <v>0</v>
      </c>
      <c r="AH80">
        <v>0</v>
      </c>
      <c r="AI80">
        <v>0</v>
      </c>
      <c r="AJ80">
        <v>8491.9500000000007</v>
      </c>
      <c r="AK80">
        <v>8491.9500000000007</v>
      </c>
      <c r="AL80">
        <v>0</v>
      </c>
      <c r="AM80">
        <v>2067604.7</v>
      </c>
      <c r="AN80">
        <v>2067604.7</v>
      </c>
      <c r="AO80">
        <v>0</v>
      </c>
      <c r="AP80">
        <v>13810.04</v>
      </c>
      <c r="AQ80" s="4">
        <v>0</v>
      </c>
      <c r="AR80" s="3" t="s">
        <v>256</v>
      </c>
      <c r="AS80" s="3" t="s">
        <v>6214</v>
      </c>
      <c r="AT80" s="3" t="s">
        <v>6215</v>
      </c>
      <c r="AU80" s="3" t="s">
        <v>6216</v>
      </c>
      <c r="AV80" s="3" t="s">
        <v>6217</v>
      </c>
      <c r="AW80" s="3"/>
      <c r="AX80" s="3"/>
      <c r="AY80" s="3"/>
      <c r="AZ80" s="3"/>
      <c r="BA80" s="3"/>
      <c r="BB80" t="b">
        <v>0</v>
      </c>
      <c r="BC80" s="3"/>
      <c r="BD80" s="5">
        <v>117896</v>
      </c>
      <c r="BE80" s="3" t="s">
        <v>316</v>
      </c>
    </row>
    <row r="81" spans="1:57" hidden="1" x14ac:dyDescent="0.2">
      <c r="A81" s="2">
        <v>6124</v>
      </c>
      <c r="B81" s="1">
        <v>45412</v>
      </c>
      <c r="C81" s="3" t="s">
        <v>5451</v>
      </c>
      <c r="D81">
        <v>0</v>
      </c>
      <c r="E81">
        <v>324.02</v>
      </c>
      <c r="F81">
        <v>1330</v>
      </c>
      <c r="G81">
        <v>0</v>
      </c>
      <c r="H81">
        <v>0</v>
      </c>
      <c r="I81">
        <v>5104.55</v>
      </c>
      <c r="J81">
        <v>-5104.55</v>
      </c>
      <c r="K81">
        <v>4401.92</v>
      </c>
      <c r="L81">
        <v>784</v>
      </c>
      <c r="M81">
        <v>0</v>
      </c>
      <c r="N81">
        <v>0</v>
      </c>
      <c r="O81">
        <v>0</v>
      </c>
      <c r="P81">
        <v>0</v>
      </c>
      <c r="Q81">
        <v>0</v>
      </c>
      <c r="R81">
        <v>0</v>
      </c>
      <c r="S81">
        <v>0</v>
      </c>
      <c r="T81">
        <v>0</v>
      </c>
      <c r="U81">
        <v>0</v>
      </c>
      <c r="V81">
        <v>0</v>
      </c>
      <c r="W81">
        <v>0</v>
      </c>
      <c r="X81">
        <v>0</v>
      </c>
      <c r="Y81">
        <v>0</v>
      </c>
      <c r="Z81">
        <v>0</v>
      </c>
      <c r="AA81">
        <v>0</v>
      </c>
      <c r="AB81">
        <v>0</v>
      </c>
      <c r="AC81">
        <v>0</v>
      </c>
      <c r="AD81">
        <v>0</v>
      </c>
      <c r="AE81">
        <v>6839.94</v>
      </c>
      <c r="AF81">
        <v>18945.73</v>
      </c>
      <c r="AG81">
        <v>0</v>
      </c>
      <c r="AH81">
        <v>0</v>
      </c>
      <c r="AI81">
        <v>0</v>
      </c>
      <c r="AJ81">
        <v>6839.94</v>
      </c>
      <c r="AK81">
        <v>6839.94</v>
      </c>
      <c r="AL81">
        <v>0</v>
      </c>
      <c r="AM81">
        <v>18945.73</v>
      </c>
      <c r="AN81">
        <v>18945.73</v>
      </c>
      <c r="AO81">
        <v>0</v>
      </c>
      <c r="AP81">
        <v>12946.91</v>
      </c>
      <c r="AQ81" s="4">
        <v>0</v>
      </c>
      <c r="AR81" s="3" t="s">
        <v>256</v>
      </c>
      <c r="AS81" s="3" t="s">
        <v>6214</v>
      </c>
      <c r="AT81" s="3" t="s">
        <v>6215</v>
      </c>
      <c r="AU81" s="3" t="s">
        <v>6216</v>
      </c>
      <c r="AV81" s="3" t="s">
        <v>6217</v>
      </c>
      <c r="AW81" s="3"/>
      <c r="AX81" s="3"/>
      <c r="AY81" s="3"/>
      <c r="AZ81" s="3"/>
      <c r="BA81" s="3"/>
      <c r="BB81" t="b">
        <v>0</v>
      </c>
      <c r="BC81" s="3"/>
      <c r="BD81" s="5">
        <v>117897</v>
      </c>
      <c r="BE81" s="3" t="s">
        <v>316</v>
      </c>
    </row>
    <row r="82" spans="1:57" hidden="1" x14ac:dyDescent="0.2">
      <c r="A82" s="2">
        <v>6125</v>
      </c>
      <c r="B82" s="1">
        <v>45412</v>
      </c>
      <c r="C82" s="3" t="s">
        <v>5452</v>
      </c>
      <c r="D82">
        <v>0</v>
      </c>
      <c r="E82">
        <v>0</v>
      </c>
      <c r="F82">
        <v>0</v>
      </c>
      <c r="G82">
        <v>0</v>
      </c>
      <c r="H82">
        <v>0</v>
      </c>
      <c r="I82">
        <v>0</v>
      </c>
      <c r="J82">
        <v>0</v>
      </c>
      <c r="K82">
        <v>0</v>
      </c>
      <c r="L82">
        <v>0</v>
      </c>
      <c r="M82">
        <v>107891.04</v>
      </c>
      <c r="N82">
        <v>0</v>
      </c>
      <c r="O82">
        <v>0</v>
      </c>
      <c r="P82">
        <v>0</v>
      </c>
      <c r="Q82">
        <v>0</v>
      </c>
      <c r="R82">
        <v>0</v>
      </c>
      <c r="S82">
        <v>0</v>
      </c>
      <c r="T82">
        <v>0</v>
      </c>
      <c r="U82">
        <v>0</v>
      </c>
      <c r="V82">
        <v>0</v>
      </c>
      <c r="W82">
        <v>0</v>
      </c>
      <c r="X82">
        <v>0</v>
      </c>
      <c r="Y82">
        <v>0</v>
      </c>
      <c r="Z82">
        <v>0</v>
      </c>
      <c r="AA82">
        <v>0</v>
      </c>
      <c r="AB82">
        <v>0</v>
      </c>
      <c r="AC82">
        <v>0</v>
      </c>
      <c r="AD82">
        <v>0</v>
      </c>
      <c r="AE82">
        <v>107891</v>
      </c>
      <c r="AF82">
        <v>13071857.17</v>
      </c>
      <c r="AG82">
        <v>0</v>
      </c>
      <c r="AH82">
        <v>0</v>
      </c>
      <c r="AI82">
        <v>0</v>
      </c>
      <c r="AJ82">
        <v>0</v>
      </c>
      <c r="AK82">
        <v>107891</v>
      </c>
      <c r="AL82">
        <v>0</v>
      </c>
      <c r="AM82">
        <v>0</v>
      </c>
      <c r="AN82">
        <v>13071857.17</v>
      </c>
      <c r="AO82">
        <v>0</v>
      </c>
      <c r="AP82">
        <v>0</v>
      </c>
      <c r="AQ82" s="4">
        <v>0</v>
      </c>
      <c r="AR82" s="3" t="s">
        <v>256</v>
      </c>
      <c r="AS82" s="3" t="s">
        <v>6214</v>
      </c>
      <c r="AT82" s="3" t="s">
        <v>6215</v>
      </c>
      <c r="AU82" s="3" t="s">
        <v>6216</v>
      </c>
      <c r="AV82" s="3" t="s">
        <v>6217</v>
      </c>
      <c r="AW82" s="3"/>
      <c r="AX82" s="3"/>
      <c r="AY82" s="3"/>
      <c r="AZ82" s="3"/>
      <c r="BA82" s="3"/>
      <c r="BB82" t="b">
        <v>0</v>
      </c>
      <c r="BC82" s="3"/>
      <c r="BD82" s="5">
        <v>117898</v>
      </c>
      <c r="BE82" s="3" t="s">
        <v>316</v>
      </c>
    </row>
    <row r="83" spans="1:57" hidden="1" x14ac:dyDescent="0.2">
      <c r="A83" s="2">
        <v>6397</v>
      </c>
      <c r="B83" s="1">
        <v>45412</v>
      </c>
      <c r="C83" s="3" t="s">
        <v>5863</v>
      </c>
      <c r="D83">
        <v>0</v>
      </c>
      <c r="E83">
        <v>0</v>
      </c>
      <c r="F83">
        <v>0</v>
      </c>
      <c r="G83">
        <v>0</v>
      </c>
      <c r="H83">
        <v>0</v>
      </c>
      <c r="I83">
        <v>0</v>
      </c>
      <c r="J83">
        <v>0</v>
      </c>
      <c r="K83">
        <v>0</v>
      </c>
      <c r="L83">
        <v>0</v>
      </c>
      <c r="M83">
        <v>1617</v>
      </c>
      <c r="N83">
        <v>0</v>
      </c>
      <c r="O83">
        <v>0</v>
      </c>
      <c r="P83">
        <v>0</v>
      </c>
      <c r="Q83">
        <v>0</v>
      </c>
      <c r="R83">
        <v>0</v>
      </c>
      <c r="S83">
        <v>0</v>
      </c>
      <c r="T83">
        <v>0</v>
      </c>
      <c r="U83">
        <v>0</v>
      </c>
      <c r="V83">
        <v>0</v>
      </c>
      <c r="W83">
        <v>0</v>
      </c>
      <c r="X83">
        <v>0</v>
      </c>
      <c r="Y83">
        <v>0</v>
      </c>
      <c r="Z83">
        <v>0</v>
      </c>
      <c r="AA83">
        <v>0</v>
      </c>
      <c r="AB83">
        <v>0</v>
      </c>
      <c r="AC83">
        <v>0</v>
      </c>
      <c r="AD83">
        <v>0</v>
      </c>
      <c r="AE83">
        <v>1617</v>
      </c>
      <c r="AF83">
        <v>1617</v>
      </c>
      <c r="AG83">
        <v>0</v>
      </c>
      <c r="AH83">
        <v>0</v>
      </c>
      <c r="AI83">
        <v>0</v>
      </c>
      <c r="AJ83">
        <v>0</v>
      </c>
      <c r="AK83">
        <v>1617</v>
      </c>
      <c r="AL83">
        <v>0</v>
      </c>
      <c r="AM83">
        <v>0</v>
      </c>
      <c r="AN83">
        <v>1617</v>
      </c>
      <c r="AO83">
        <v>0</v>
      </c>
      <c r="AP83">
        <v>0</v>
      </c>
      <c r="AQ83" s="4">
        <v>0</v>
      </c>
      <c r="AR83" s="3" t="s">
        <v>256</v>
      </c>
      <c r="AS83" s="3" t="s">
        <v>6214</v>
      </c>
      <c r="AT83" s="3" t="s">
        <v>6215</v>
      </c>
      <c r="AU83" s="3" t="s">
        <v>6216</v>
      </c>
      <c r="AV83" s="3" t="s">
        <v>6217</v>
      </c>
      <c r="AW83" s="3"/>
      <c r="AX83" s="3"/>
      <c r="AY83" s="3"/>
      <c r="AZ83" s="3"/>
      <c r="BA83" s="3"/>
      <c r="BB83" t="b">
        <v>0</v>
      </c>
      <c r="BC83" s="3"/>
      <c r="BD83" s="5">
        <v>117899</v>
      </c>
      <c r="BE83" s="3" t="s">
        <v>316</v>
      </c>
    </row>
    <row r="84" spans="1:57" hidden="1" x14ac:dyDescent="0.2">
      <c r="A84" s="2">
        <v>6473</v>
      </c>
      <c r="B84" s="1">
        <v>45412</v>
      </c>
      <c r="C84" s="3" t="s">
        <v>5948</v>
      </c>
      <c r="D84">
        <v>0</v>
      </c>
      <c r="E84">
        <v>0</v>
      </c>
      <c r="F84">
        <v>0</v>
      </c>
      <c r="G84">
        <v>0</v>
      </c>
      <c r="H84">
        <v>0</v>
      </c>
      <c r="I84">
        <v>32290</v>
      </c>
      <c r="J84">
        <v>0</v>
      </c>
      <c r="K84">
        <v>16145</v>
      </c>
      <c r="L84">
        <v>16145</v>
      </c>
      <c r="M84">
        <v>864</v>
      </c>
      <c r="N84">
        <v>0</v>
      </c>
      <c r="O84">
        <v>0</v>
      </c>
      <c r="P84">
        <v>0</v>
      </c>
      <c r="Q84">
        <v>0</v>
      </c>
      <c r="R84">
        <v>0</v>
      </c>
      <c r="S84">
        <v>0</v>
      </c>
      <c r="T84">
        <v>0</v>
      </c>
      <c r="U84">
        <v>0</v>
      </c>
      <c r="V84">
        <v>0</v>
      </c>
      <c r="W84">
        <v>0</v>
      </c>
      <c r="X84">
        <v>0</v>
      </c>
      <c r="Y84">
        <v>0</v>
      </c>
      <c r="Z84">
        <v>0</v>
      </c>
      <c r="AA84">
        <v>0</v>
      </c>
      <c r="AB84">
        <v>0</v>
      </c>
      <c r="AC84">
        <v>0</v>
      </c>
      <c r="AD84">
        <v>0</v>
      </c>
      <c r="AE84">
        <v>65444</v>
      </c>
      <c r="AF84">
        <v>65444</v>
      </c>
      <c r="AG84">
        <v>0</v>
      </c>
      <c r="AH84">
        <v>0</v>
      </c>
      <c r="AI84">
        <v>0</v>
      </c>
      <c r="AJ84">
        <v>64580</v>
      </c>
      <c r="AK84">
        <v>65444</v>
      </c>
      <c r="AL84">
        <v>0</v>
      </c>
      <c r="AM84">
        <v>64580</v>
      </c>
      <c r="AN84">
        <v>65444</v>
      </c>
      <c r="AO84">
        <v>0</v>
      </c>
      <c r="AP84">
        <v>0</v>
      </c>
      <c r="AQ84" s="4">
        <v>0</v>
      </c>
      <c r="AR84" s="3" t="s">
        <v>4157</v>
      </c>
      <c r="AS84" s="3" t="s">
        <v>6214</v>
      </c>
      <c r="AT84" s="3" t="s">
        <v>6215</v>
      </c>
      <c r="AU84" s="3" t="s">
        <v>6216</v>
      </c>
      <c r="AV84" s="3" t="s">
        <v>6217</v>
      </c>
      <c r="AW84" s="3"/>
      <c r="AX84" s="3"/>
      <c r="AY84" s="3"/>
      <c r="AZ84" s="3"/>
      <c r="BA84" s="3"/>
      <c r="BB84" t="b">
        <v>0</v>
      </c>
      <c r="BC84" s="3"/>
      <c r="BD84" s="5">
        <v>117900</v>
      </c>
      <c r="BE84" s="3" t="s">
        <v>316</v>
      </c>
    </row>
    <row r="85" spans="1:57" hidden="1" x14ac:dyDescent="0.2">
      <c r="A85" s="2">
        <v>6475</v>
      </c>
      <c r="B85" s="1">
        <v>45412</v>
      </c>
      <c r="C85" s="3" t="s">
        <v>5951</v>
      </c>
      <c r="D85">
        <v>0</v>
      </c>
      <c r="E85">
        <v>42796</v>
      </c>
      <c r="F85">
        <v>1080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43876</v>
      </c>
      <c r="AF85">
        <v>43876</v>
      </c>
      <c r="AG85">
        <v>0</v>
      </c>
      <c r="AH85">
        <v>0</v>
      </c>
      <c r="AI85">
        <v>0</v>
      </c>
      <c r="AJ85">
        <v>43876</v>
      </c>
      <c r="AK85">
        <v>43876</v>
      </c>
      <c r="AL85">
        <v>0</v>
      </c>
      <c r="AM85">
        <v>43876</v>
      </c>
      <c r="AN85">
        <v>43876</v>
      </c>
      <c r="AO85">
        <v>0</v>
      </c>
      <c r="AP85">
        <v>0</v>
      </c>
      <c r="AQ85" s="4">
        <v>0</v>
      </c>
      <c r="AR85" s="3" t="s">
        <v>4157</v>
      </c>
      <c r="AS85" s="3" t="s">
        <v>6214</v>
      </c>
      <c r="AT85" s="3" t="s">
        <v>6215</v>
      </c>
      <c r="AU85" s="3" t="s">
        <v>6216</v>
      </c>
      <c r="AV85" s="3" t="s">
        <v>6217</v>
      </c>
      <c r="AW85" s="3"/>
      <c r="AX85" s="3"/>
      <c r="AY85" s="3"/>
      <c r="AZ85" s="3"/>
      <c r="BA85" s="3"/>
      <c r="BB85" t="b">
        <v>0</v>
      </c>
      <c r="BC85" s="3"/>
      <c r="BD85" s="5">
        <v>117901</v>
      </c>
      <c r="BE85" s="3" t="s">
        <v>316</v>
      </c>
    </row>
    <row r="86" spans="1:57" hidden="1" x14ac:dyDescent="0.2">
      <c r="A86" s="2">
        <v>6476</v>
      </c>
      <c r="B86" s="1">
        <v>45412</v>
      </c>
      <c r="C86" s="3" t="s">
        <v>5952</v>
      </c>
      <c r="D86">
        <v>0</v>
      </c>
      <c r="E86">
        <v>0</v>
      </c>
      <c r="F86">
        <v>0</v>
      </c>
      <c r="G86">
        <v>801</v>
      </c>
      <c r="H86">
        <v>1100</v>
      </c>
      <c r="I86">
        <v>4635.5</v>
      </c>
      <c r="J86">
        <v>7954.5</v>
      </c>
      <c r="K86">
        <v>2015</v>
      </c>
      <c r="L86">
        <v>6481.59</v>
      </c>
      <c r="M86">
        <v>0</v>
      </c>
      <c r="N86">
        <v>0</v>
      </c>
      <c r="O86">
        <v>0</v>
      </c>
      <c r="P86">
        <v>0</v>
      </c>
      <c r="Q86">
        <v>0</v>
      </c>
      <c r="R86">
        <v>0</v>
      </c>
      <c r="S86">
        <v>0</v>
      </c>
      <c r="T86">
        <v>0</v>
      </c>
      <c r="U86">
        <v>0</v>
      </c>
      <c r="V86">
        <v>0</v>
      </c>
      <c r="W86">
        <v>0</v>
      </c>
      <c r="X86">
        <v>0</v>
      </c>
      <c r="Y86">
        <v>0</v>
      </c>
      <c r="Z86">
        <v>0</v>
      </c>
      <c r="AA86">
        <v>0</v>
      </c>
      <c r="AB86">
        <v>0</v>
      </c>
      <c r="AC86">
        <v>0</v>
      </c>
      <c r="AD86">
        <v>0</v>
      </c>
      <c r="AE86">
        <v>22987.59</v>
      </c>
      <c r="AF86">
        <v>22987.59</v>
      </c>
      <c r="AG86">
        <v>0</v>
      </c>
      <c r="AH86">
        <v>0</v>
      </c>
      <c r="AI86">
        <v>0</v>
      </c>
      <c r="AJ86">
        <v>22987.59</v>
      </c>
      <c r="AK86">
        <v>22987.59</v>
      </c>
      <c r="AL86">
        <v>0</v>
      </c>
      <c r="AM86">
        <v>22987.59</v>
      </c>
      <c r="AN86">
        <v>22987.59</v>
      </c>
      <c r="AO86">
        <v>0</v>
      </c>
      <c r="AP86">
        <v>0</v>
      </c>
      <c r="AQ86" s="4">
        <v>0</v>
      </c>
      <c r="AR86" s="3" t="s">
        <v>4157</v>
      </c>
      <c r="AS86" s="3" t="s">
        <v>6214</v>
      </c>
      <c r="AT86" s="3" t="s">
        <v>6215</v>
      </c>
      <c r="AU86" s="3" t="s">
        <v>6216</v>
      </c>
      <c r="AV86" s="3" t="s">
        <v>6217</v>
      </c>
      <c r="AW86" s="3"/>
      <c r="AX86" s="3"/>
      <c r="AY86" s="3"/>
      <c r="AZ86" s="3"/>
      <c r="BA86" s="3"/>
      <c r="BB86" t="b">
        <v>0</v>
      </c>
      <c r="BC86" s="3"/>
      <c r="BD86" s="5">
        <v>117902</v>
      </c>
      <c r="BE86" s="3" t="s">
        <v>316</v>
      </c>
    </row>
    <row r="87" spans="1:57" hidden="1" x14ac:dyDescent="0.2">
      <c r="A87" s="2">
        <v>6478</v>
      </c>
      <c r="B87" s="1">
        <v>45412</v>
      </c>
      <c r="C87" s="3" t="s">
        <v>5956</v>
      </c>
      <c r="D87">
        <v>0</v>
      </c>
      <c r="E87">
        <v>0</v>
      </c>
      <c r="F87">
        <v>0</v>
      </c>
      <c r="G87">
        <v>0</v>
      </c>
      <c r="H87">
        <v>260.99</v>
      </c>
      <c r="I87">
        <v>1227.27</v>
      </c>
      <c r="J87">
        <v>0</v>
      </c>
      <c r="K87">
        <v>12500</v>
      </c>
      <c r="L87">
        <v>0</v>
      </c>
      <c r="M87">
        <v>0</v>
      </c>
      <c r="N87">
        <v>0</v>
      </c>
      <c r="O87">
        <v>0</v>
      </c>
      <c r="P87">
        <v>0</v>
      </c>
      <c r="Q87">
        <v>0</v>
      </c>
      <c r="R87">
        <v>0</v>
      </c>
      <c r="S87">
        <v>0</v>
      </c>
      <c r="T87">
        <v>0</v>
      </c>
      <c r="U87">
        <v>0</v>
      </c>
      <c r="V87">
        <v>0</v>
      </c>
      <c r="W87">
        <v>0</v>
      </c>
      <c r="X87">
        <v>0</v>
      </c>
      <c r="Y87">
        <v>0</v>
      </c>
      <c r="Z87">
        <v>0</v>
      </c>
      <c r="AA87">
        <v>0</v>
      </c>
      <c r="AB87">
        <v>0</v>
      </c>
      <c r="AC87">
        <v>0</v>
      </c>
      <c r="AD87">
        <v>0</v>
      </c>
      <c r="AE87">
        <v>13988.26</v>
      </c>
      <c r="AF87">
        <v>13988.26</v>
      </c>
      <c r="AG87">
        <v>0</v>
      </c>
      <c r="AH87">
        <v>0</v>
      </c>
      <c r="AI87">
        <v>0</v>
      </c>
      <c r="AJ87">
        <v>13988.26</v>
      </c>
      <c r="AK87">
        <v>13988.26</v>
      </c>
      <c r="AL87">
        <v>0</v>
      </c>
      <c r="AM87">
        <v>13988.26</v>
      </c>
      <c r="AN87">
        <v>13988.26</v>
      </c>
      <c r="AO87">
        <v>0</v>
      </c>
      <c r="AP87">
        <v>0</v>
      </c>
      <c r="AQ87" s="4">
        <v>0</v>
      </c>
      <c r="AR87" s="3" t="s">
        <v>4157</v>
      </c>
      <c r="AS87" s="3" t="s">
        <v>6214</v>
      </c>
      <c r="AT87" s="3" t="s">
        <v>6215</v>
      </c>
      <c r="AU87" s="3" t="s">
        <v>6216</v>
      </c>
      <c r="AV87" s="3" t="s">
        <v>6217</v>
      </c>
      <c r="AW87" s="3"/>
      <c r="AX87" s="3"/>
      <c r="AY87" s="3"/>
      <c r="AZ87" s="3"/>
      <c r="BA87" s="3"/>
      <c r="BB87" t="b">
        <v>0</v>
      </c>
      <c r="BC87" s="3"/>
      <c r="BD87" s="5">
        <v>117903</v>
      </c>
      <c r="BE87" s="3" t="s">
        <v>316</v>
      </c>
    </row>
    <row r="88" spans="1:57" hidden="1" x14ac:dyDescent="0.2">
      <c r="A88" s="2">
        <v>6480</v>
      </c>
      <c r="B88" s="1">
        <v>45412</v>
      </c>
      <c r="C88" s="3" t="s">
        <v>5958</v>
      </c>
      <c r="D88">
        <v>0</v>
      </c>
      <c r="E88">
        <v>0</v>
      </c>
      <c r="F88">
        <v>0</v>
      </c>
      <c r="G88">
        <v>0</v>
      </c>
      <c r="H88">
        <v>0</v>
      </c>
      <c r="I88">
        <v>0</v>
      </c>
      <c r="J88">
        <v>0</v>
      </c>
      <c r="K88">
        <v>96860</v>
      </c>
      <c r="L88">
        <v>0</v>
      </c>
      <c r="M88">
        <v>0</v>
      </c>
      <c r="N88">
        <v>0</v>
      </c>
      <c r="O88">
        <v>0</v>
      </c>
      <c r="P88">
        <v>0</v>
      </c>
      <c r="Q88">
        <v>0</v>
      </c>
      <c r="R88">
        <v>0</v>
      </c>
      <c r="S88">
        <v>0</v>
      </c>
      <c r="T88">
        <v>0</v>
      </c>
      <c r="U88">
        <v>0</v>
      </c>
      <c r="V88">
        <v>0</v>
      </c>
      <c r="W88">
        <v>0</v>
      </c>
      <c r="X88">
        <v>0</v>
      </c>
      <c r="Y88">
        <v>0</v>
      </c>
      <c r="Z88">
        <v>0</v>
      </c>
      <c r="AA88">
        <v>0</v>
      </c>
      <c r="AB88">
        <v>0</v>
      </c>
      <c r="AC88">
        <v>0</v>
      </c>
      <c r="AD88">
        <v>0</v>
      </c>
      <c r="AE88">
        <v>96860</v>
      </c>
      <c r="AF88">
        <v>96860</v>
      </c>
      <c r="AG88">
        <v>0</v>
      </c>
      <c r="AH88">
        <v>0</v>
      </c>
      <c r="AI88">
        <v>0</v>
      </c>
      <c r="AJ88">
        <v>96860</v>
      </c>
      <c r="AK88">
        <v>96860</v>
      </c>
      <c r="AL88">
        <v>0</v>
      </c>
      <c r="AM88">
        <v>96860</v>
      </c>
      <c r="AN88">
        <v>96860</v>
      </c>
      <c r="AO88">
        <v>0</v>
      </c>
      <c r="AP88">
        <v>0</v>
      </c>
      <c r="AQ88" s="4">
        <v>0</v>
      </c>
      <c r="AR88" s="3" t="s">
        <v>4157</v>
      </c>
      <c r="AS88" s="3" t="s">
        <v>6214</v>
      </c>
      <c r="AT88" s="3" t="s">
        <v>6215</v>
      </c>
      <c r="AU88" s="3" t="s">
        <v>6216</v>
      </c>
      <c r="AV88" s="3" t="s">
        <v>6217</v>
      </c>
      <c r="AW88" s="3"/>
      <c r="AX88" s="3"/>
      <c r="AY88" s="3"/>
      <c r="AZ88" s="3"/>
      <c r="BA88" s="3"/>
      <c r="BB88" t="b">
        <v>0</v>
      </c>
      <c r="BC88" s="3"/>
      <c r="BD88" s="5">
        <v>117904</v>
      </c>
      <c r="BE88" s="3" t="s">
        <v>316</v>
      </c>
    </row>
    <row r="89" spans="1:57" hidden="1" x14ac:dyDescent="0.2">
      <c r="A89" s="2">
        <v>6481</v>
      </c>
      <c r="B89" s="1">
        <v>45412</v>
      </c>
      <c r="C89" s="3" t="s">
        <v>5960</v>
      </c>
      <c r="D89">
        <v>0</v>
      </c>
      <c r="E89">
        <v>0</v>
      </c>
      <c r="F89">
        <v>0</v>
      </c>
      <c r="G89">
        <v>0</v>
      </c>
      <c r="H89">
        <v>0</v>
      </c>
      <c r="I89">
        <v>0</v>
      </c>
      <c r="J89">
        <v>0</v>
      </c>
      <c r="K89">
        <v>3299.8</v>
      </c>
      <c r="L89">
        <v>0</v>
      </c>
      <c r="M89">
        <v>0</v>
      </c>
      <c r="N89">
        <v>0</v>
      </c>
      <c r="O89">
        <v>0</v>
      </c>
      <c r="P89">
        <v>0</v>
      </c>
      <c r="Q89">
        <v>0</v>
      </c>
      <c r="R89">
        <v>0</v>
      </c>
      <c r="S89">
        <v>0</v>
      </c>
      <c r="T89">
        <v>0</v>
      </c>
      <c r="U89">
        <v>0</v>
      </c>
      <c r="V89">
        <v>0</v>
      </c>
      <c r="W89">
        <v>0</v>
      </c>
      <c r="X89">
        <v>0</v>
      </c>
      <c r="Y89">
        <v>0</v>
      </c>
      <c r="Z89">
        <v>0</v>
      </c>
      <c r="AA89">
        <v>0</v>
      </c>
      <c r="AB89">
        <v>0</v>
      </c>
      <c r="AC89">
        <v>0</v>
      </c>
      <c r="AD89">
        <v>0</v>
      </c>
      <c r="AE89">
        <v>3299.8</v>
      </c>
      <c r="AF89">
        <v>3299.8</v>
      </c>
      <c r="AG89">
        <v>0</v>
      </c>
      <c r="AH89">
        <v>0</v>
      </c>
      <c r="AI89">
        <v>0</v>
      </c>
      <c r="AJ89">
        <v>3299.8</v>
      </c>
      <c r="AK89">
        <v>3299.8</v>
      </c>
      <c r="AL89">
        <v>0</v>
      </c>
      <c r="AM89">
        <v>3299.8</v>
      </c>
      <c r="AN89">
        <v>3299.8</v>
      </c>
      <c r="AO89">
        <v>0</v>
      </c>
      <c r="AP89">
        <v>1500.18</v>
      </c>
      <c r="AQ89" s="4">
        <v>0</v>
      </c>
      <c r="AR89" s="3" t="s">
        <v>4157</v>
      </c>
      <c r="AS89" s="3" t="s">
        <v>6214</v>
      </c>
      <c r="AT89" s="3" t="s">
        <v>6215</v>
      </c>
      <c r="AU89" s="3" t="s">
        <v>6216</v>
      </c>
      <c r="AV89" s="3" t="s">
        <v>6217</v>
      </c>
      <c r="AW89" s="3"/>
      <c r="AX89" s="3"/>
      <c r="AY89" s="3"/>
      <c r="AZ89" s="3"/>
      <c r="BA89" s="3"/>
      <c r="BB89" t="b">
        <v>0</v>
      </c>
      <c r="BC89" s="3"/>
      <c r="BD89" s="5">
        <v>117905</v>
      </c>
      <c r="BE89" s="3" t="s">
        <v>316</v>
      </c>
    </row>
    <row r="90" spans="1:57" hidden="1" x14ac:dyDescent="0.2">
      <c r="A90" s="2">
        <v>6484</v>
      </c>
      <c r="B90" s="1">
        <v>45412</v>
      </c>
      <c r="C90" s="3" t="s">
        <v>5965</v>
      </c>
      <c r="D90">
        <v>17772.78</v>
      </c>
      <c r="E90">
        <v>20196.62</v>
      </c>
      <c r="F90">
        <v>1188.5</v>
      </c>
      <c r="G90">
        <v>36698</v>
      </c>
      <c r="H90">
        <v>12440</v>
      </c>
      <c r="I90">
        <v>12125.81</v>
      </c>
      <c r="J90">
        <v>452.5</v>
      </c>
      <c r="K90">
        <v>80593.8</v>
      </c>
      <c r="L90">
        <v>1231.2</v>
      </c>
      <c r="M90">
        <v>0</v>
      </c>
      <c r="N90">
        <v>0</v>
      </c>
      <c r="O90">
        <v>0</v>
      </c>
      <c r="P90">
        <v>0</v>
      </c>
      <c r="Q90">
        <v>0</v>
      </c>
      <c r="R90">
        <v>0</v>
      </c>
      <c r="S90">
        <v>0</v>
      </c>
      <c r="T90">
        <v>0</v>
      </c>
      <c r="U90">
        <v>0</v>
      </c>
      <c r="V90">
        <v>0</v>
      </c>
      <c r="W90">
        <v>0</v>
      </c>
      <c r="X90">
        <v>0</v>
      </c>
      <c r="Y90">
        <v>0</v>
      </c>
      <c r="Z90">
        <v>0</v>
      </c>
      <c r="AA90">
        <v>0</v>
      </c>
      <c r="AB90">
        <v>0</v>
      </c>
      <c r="AC90">
        <v>0</v>
      </c>
      <c r="AD90">
        <v>0</v>
      </c>
      <c r="AE90">
        <v>182699.21</v>
      </c>
      <c r="AF90">
        <v>183599.21</v>
      </c>
      <c r="AG90">
        <v>0</v>
      </c>
      <c r="AH90">
        <v>0</v>
      </c>
      <c r="AI90">
        <v>0</v>
      </c>
      <c r="AJ90">
        <v>182699.21</v>
      </c>
      <c r="AK90">
        <v>182699.21</v>
      </c>
      <c r="AL90">
        <v>0</v>
      </c>
      <c r="AM90">
        <v>183599.21</v>
      </c>
      <c r="AN90">
        <v>183599.21</v>
      </c>
      <c r="AO90">
        <v>0</v>
      </c>
      <c r="AP90">
        <v>0</v>
      </c>
      <c r="AQ90" s="4">
        <v>0</v>
      </c>
      <c r="AR90" s="3" t="s">
        <v>4157</v>
      </c>
      <c r="AS90" s="3" t="s">
        <v>6214</v>
      </c>
      <c r="AT90" s="3" t="s">
        <v>6215</v>
      </c>
      <c r="AU90" s="3" t="s">
        <v>6216</v>
      </c>
      <c r="AV90" s="3" t="s">
        <v>6217</v>
      </c>
      <c r="AW90" s="3"/>
      <c r="AX90" s="3"/>
      <c r="AY90" s="3"/>
      <c r="AZ90" s="3"/>
      <c r="BA90" s="3"/>
      <c r="BB90" t="b">
        <v>0</v>
      </c>
      <c r="BC90" s="3"/>
      <c r="BD90" s="5">
        <v>117906</v>
      </c>
      <c r="BE90" s="3" t="s">
        <v>316</v>
      </c>
    </row>
    <row r="91" spans="1:57" hidden="1" x14ac:dyDescent="0.2">
      <c r="A91" s="2">
        <v>6173</v>
      </c>
      <c r="B91" s="1">
        <v>45412</v>
      </c>
      <c r="C91" s="3" t="s">
        <v>5503</v>
      </c>
      <c r="D91">
        <v>0</v>
      </c>
      <c r="E91">
        <v>861</v>
      </c>
      <c r="F91">
        <v>1350.23</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2211.23</v>
      </c>
      <c r="AF91">
        <v>119695.43</v>
      </c>
      <c r="AG91">
        <v>0</v>
      </c>
      <c r="AH91">
        <v>0</v>
      </c>
      <c r="AI91">
        <v>0</v>
      </c>
      <c r="AJ91">
        <v>2211.23</v>
      </c>
      <c r="AK91">
        <v>2211.23</v>
      </c>
      <c r="AL91">
        <v>0</v>
      </c>
      <c r="AM91">
        <v>119695.43</v>
      </c>
      <c r="AN91">
        <v>119695.43</v>
      </c>
      <c r="AO91">
        <v>0</v>
      </c>
      <c r="AP91">
        <v>415.8</v>
      </c>
      <c r="AQ91" s="4">
        <v>0</v>
      </c>
      <c r="AR91" s="3" t="s">
        <v>4157</v>
      </c>
      <c r="AS91" s="3" t="s">
        <v>6214</v>
      </c>
      <c r="AT91" s="3" t="s">
        <v>6215</v>
      </c>
      <c r="AU91" s="3" t="s">
        <v>6216</v>
      </c>
      <c r="AV91" s="3" t="s">
        <v>6217</v>
      </c>
      <c r="AW91" s="3"/>
      <c r="AX91" s="3"/>
      <c r="AY91" s="3"/>
      <c r="AZ91" s="3"/>
      <c r="BA91" s="3"/>
      <c r="BB91" t="b">
        <v>0</v>
      </c>
      <c r="BC91" s="3"/>
      <c r="BD91" s="5">
        <v>117907</v>
      </c>
      <c r="BE91" s="3" t="s">
        <v>316</v>
      </c>
    </row>
    <row r="92" spans="1:57" hidden="1" x14ac:dyDescent="0.2">
      <c r="A92" s="2">
        <v>6152</v>
      </c>
      <c r="B92" s="1">
        <v>45412</v>
      </c>
      <c r="C92" s="3" t="s">
        <v>5474</v>
      </c>
      <c r="D92">
        <v>13459.38</v>
      </c>
      <c r="E92">
        <v>4639</v>
      </c>
      <c r="F92">
        <v>1744.09</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19842.47</v>
      </c>
      <c r="AF92">
        <v>126816.31</v>
      </c>
      <c r="AG92">
        <v>0</v>
      </c>
      <c r="AH92">
        <v>0</v>
      </c>
      <c r="AI92">
        <v>0</v>
      </c>
      <c r="AJ92">
        <v>19842.47</v>
      </c>
      <c r="AK92">
        <v>19842.47</v>
      </c>
      <c r="AL92">
        <v>0</v>
      </c>
      <c r="AM92">
        <v>126816.31</v>
      </c>
      <c r="AN92">
        <v>126816.31</v>
      </c>
      <c r="AO92">
        <v>0</v>
      </c>
      <c r="AP92">
        <v>0</v>
      </c>
      <c r="AQ92" s="4">
        <v>0</v>
      </c>
      <c r="AR92" s="3" t="s">
        <v>256</v>
      </c>
      <c r="AS92" s="3" t="s">
        <v>6214</v>
      </c>
      <c r="AT92" s="3" t="s">
        <v>6215</v>
      </c>
      <c r="AU92" s="3" t="s">
        <v>6216</v>
      </c>
      <c r="AV92" s="3" t="s">
        <v>6217</v>
      </c>
      <c r="AW92" s="3"/>
      <c r="AX92" s="3"/>
      <c r="AY92" s="3"/>
      <c r="AZ92" s="3"/>
      <c r="BA92" s="3"/>
      <c r="BB92" t="b">
        <v>0</v>
      </c>
      <c r="BC92" s="3"/>
      <c r="BD92" s="5">
        <v>117908</v>
      </c>
      <c r="BE92" s="3" t="s">
        <v>316</v>
      </c>
    </row>
    <row r="93" spans="1:57" hidden="1" x14ac:dyDescent="0.2">
      <c r="A93" s="2">
        <v>6154</v>
      </c>
      <c r="B93" s="1">
        <v>45412</v>
      </c>
      <c r="C93" s="3" t="s">
        <v>5476</v>
      </c>
      <c r="D93">
        <v>0</v>
      </c>
      <c r="E93">
        <v>0</v>
      </c>
      <c r="F93">
        <v>0</v>
      </c>
      <c r="G93">
        <v>0</v>
      </c>
      <c r="H93">
        <v>24498</v>
      </c>
      <c r="I93">
        <v>60.5</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24558.5</v>
      </c>
      <c r="AF93">
        <v>24558.5</v>
      </c>
      <c r="AG93">
        <v>0</v>
      </c>
      <c r="AH93">
        <v>0</v>
      </c>
      <c r="AI93">
        <v>0</v>
      </c>
      <c r="AJ93">
        <v>24558.5</v>
      </c>
      <c r="AK93">
        <v>24558.5</v>
      </c>
      <c r="AL93">
        <v>0</v>
      </c>
      <c r="AM93">
        <v>24558.5</v>
      </c>
      <c r="AN93">
        <v>24558.5</v>
      </c>
      <c r="AO93">
        <v>0</v>
      </c>
      <c r="AP93">
        <v>0</v>
      </c>
      <c r="AQ93" s="4">
        <v>0</v>
      </c>
      <c r="AR93" s="3" t="s">
        <v>256</v>
      </c>
      <c r="AS93" s="3" t="s">
        <v>6214</v>
      </c>
      <c r="AT93" s="3" t="s">
        <v>6215</v>
      </c>
      <c r="AU93" s="3" t="s">
        <v>6216</v>
      </c>
      <c r="AV93" s="3" t="s">
        <v>6217</v>
      </c>
      <c r="AW93" s="3"/>
      <c r="AX93" s="3"/>
      <c r="AY93" s="3"/>
      <c r="AZ93" s="3"/>
      <c r="BA93" s="3"/>
      <c r="BB93" t="b">
        <v>0</v>
      </c>
      <c r="BC93" s="3"/>
      <c r="BD93" s="5">
        <v>117909</v>
      </c>
      <c r="BE93" s="3" t="s">
        <v>316</v>
      </c>
    </row>
    <row r="94" spans="1:57" hidden="1" x14ac:dyDescent="0.2">
      <c r="A94" s="2">
        <v>4067</v>
      </c>
      <c r="B94" s="1">
        <v>45412</v>
      </c>
      <c r="C94" s="3" t="s">
        <v>2407</v>
      </c>
      <c r="D94">
        <v>103571.8</v>
      </c>
      <c r="E94">
        <v>30304.34</v>
      </c>
      <c r="F94">
        <v>17346.09</v>
      </c>
      <c r="G94">
        <v>14444.11</v>
      </c>
      <c r="H94">
        <v>35659.339999999997</v>
      </c>
      <c r="I94">
        <v>35961.919999999998</v>
      </c>
      <c r="J94">
        <v>26458.89</v>
      </c>
      <c r="K94">
        <v>413654.48</v>
      </c>
      <c r="L94">
        <v>91808.56</v>
      </c>
      <c r="M94">
        <v>1284819.0900000001</v>
      </c>
      <c r="N94">
        <v>0</v>
      </c>
      <c r="O94">
        <v>0</v>
      </c>
      <c r="P94">
        <v>0</v>
      </c>
      <c r="Q94">
        <v>0</v>
      </c>
      <c r="R94">
        <v>0</v>
      </c>
      <c r="S94">
        <v>0</v>
      </c>
      <c r="T94">
        <v>0</v>
      </c>
      <c r="U94">
        <v>0</v>
      </c>
      <c r="V94">
        <v>0</v>
      </c>
      <c r="W94">
        <v>0</v>
      </c>
      <c r="X94">
        <v>0</v>
      </c>
      <c r="Y94">
        <v>0</v>
      </c>
      <c r="Z94">
        <v>0</v>
      </c>
      <c r="AA94">
        <v>0</v>
      </c>
      <c r="AB94">
        <v>0</v>
      </c>
      <c r="AC94">
        <v>0</v>
      </c>
      <c r="AD94">
        <v>0</v>
      </c>
      <c r="AE94">
        <v>2054028.62</v>
      </c>
      <c r="AF94">
        <v>3390159.47</v>
      </c>
      <c r="AG94">
        <v>0</v>
      </c>
      <c r="AH94">
        <v>0</v>
      </c>
      <c r="AI94">
        <v>0</v>
      </c>
      <c r="AJ94">
        <v>769209.53</v>
      </c>
      <c r="AK94">
        <v>2054028.62</v>
      </c>
      <c r="AL94">
        <v>0</v>
      </c>
      <c r="AM94">
        <v>2105340.38</v>
      </c>
      <c r="AN94">
        <v>3390159.47</v>
      </c>
      <c r="AO94">
        <v>0</v>
      </c>
      <c r="AP94">
        <v>801990</v>
      </c>
      <c r="AQ94" s="4">
        <v>0</v>
      </c>
      <c r="AR94" s="3" t="s">
        <v>256</v>
      </c>
      <c r="AS94" s="3" t="s">
        <v>6214</v>
      </c>
      <c r="AT94" s="3" t="s">
        <v>6215</v>
      </c>
      <c r="AU94" s="3" t="s">
        <v>6216</v>
      </c>
      <c r="AV94" s="3" t="s">
        <v>6217</v>
      </c>
      <c r="AW94" s="3"/>
      <c r="AX94" s="3"/>
      <c r="AY94" s="3"/>
      <c r="AZ94" s="3"/>
      <c r="BA94" s="3"/>
      <c r="BB94" t="b">
        <v>0</v>
      </c>
      <c r="BC94" s="3"/>
      <c r="BD94" s="5">
        <v>117910</v>
      </c>
      <c r="BE94" s="3" t="s">
        <v>316</v>
      </c>
    </row>
    <row r="95" spans="1:57" hidden="1" x14ac:dyDescent="0.2">
      <c r="A95" s="2">
        <v>4433</v>
      </c>
      <c r="B95" s="1">
        <v>45412</v>
      </c>
      <c r="C95" s="3" t="s">
        <v>2817</v>
      </c>
      <c r="D95">
        <v>0</v>
      </c>
      <c r="E95">
        <v>0</v>
      </c>
      <c r="F95">
        <v>0</v>
      </c>
      <c r="G95">
        <v>117.6</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117.6</v>
      </c>
      <c r="AF95">
        <v>354233.55</v>
      </c>
      <c r="AG95">
        <v>0</v>
      </c>
      <c r="AH95">
        <v>0</v>
      </c>
      <c r="AI95">
        <v>0</v>
      </c>
      <c r="AJ95">
        <v>117.6</v>
      </c>
      <c r="AK95">
        <v>117.6</v>
      </c>
      <c r="AL95">
        <v>0</v>
      </c>
      <c r="AM95">
        <v>354233.55</v>
      </c>
      <c r="AN95">
        <v>354233.55</v>
      </c>
      <c r="AO95">
        <v>0</v>
      </c>
      <c r="AP95">
        <v>0</v>
      </c>
      <c r="AQ95" s="4">
        <v>0</v>
      </c>
      <c r="AR95" s="3" t="s">
        <v>256</v>
      </c>
      <c r="AS95" s="3" t="s">
        <v>6214</v>
      </c>
      <c r="AT95" s="3" t="s">
        <v>6215</v>
      </c>
      <c r="AU95" s="3" t="s">
        <v>6216</v>
      </c>
      <c r="AV95" s="3" t="s">
        <v>6217</v>
      </c>
      <c r="AW95" s="3"/>
      <c r="AX95" s="3"/>
      <c r="AY95" s="3"/>
      <c r="AZ95" s="3"/>
      <c r="BA95" s="3"/>
      <c r="BB95" t="b">
        <v>0</v>
      </c>
      <c r="BC95" s="3"/>
      <c r="BD95" s="5">
        <v>117911</v>
      </c>
      <c r="BE95" s="3" t="s">
        <v>316</v>
      </c>
    </row>
    <row r="96" spans="1:57" hidden="1" x14ac:dyDescent="0.2">
      <c r="A96" s="2">
        <v>5593</v>
      </c>
      <c r="B96" s="1">
        <v>45412</v>
      </c>
      <c r="C96" s="3" t="s">
        <v>4637</v>
      </c>
      <c r="D96">
        <v>0</v>
      </c>
      <c r="E96">
        <v>0</v>
      </c>
      <c r="F96">
        <v>0</v>
      </c>
      <c r="G96">
        <v>0</v>
      </c>
      <c r="H96">
        <v>549</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549</v>
      </c>
      <c r="AF96">
        <v>44538.34</v>
      </c>
      <c r="AG96">
        <v>0</v>
      </c>
      <c r="AH96">
        <v>0</v>
      </c>
      <c r="AI96">
        <v>0</v>
      </c>
      <c r="AJ96">
        <v>549</v>
      </c>
      <c r="AK96">
        <v>549</v>
      </c>
      <c r="AL96">
        <v>0</v>
      </c>
      <c r="AM96">
        <v>44538.34</v>
      </c>
      <c r="AN96">
        <v>44538.34</v>
      </c>
      <c r="AO96">
        <v>0</v>
      </c>
      <c r="AP96">
        <v>0</v>
      </c>
      <c r="AQ96" s="4">
        <v>0</v>
      </c>
      <c r="AR96" s="3" t="s">
        <v>4157</v>
      </c>
      <c r="AS96" s="3" t="s">
        <v>6214</v>
      </c>
      <c r="AT96" s="3" t="s">
        <v>6215</v>
      </c>
      <c r="AU96" s="3" t="s">
        <v>6216</v>
      </c>
      <c r="AV96" s="3" t="s">
        <v>6217</v>
      </c>
      <c r="AW96" s="3"/>
      <c r="AX96" s="3"/>
      <c r="AY96" s="3"/>
      <c r="AZ96" s="3"/>
      <c r="BA96" s="3"/>
      <c r="BB96" t="b">
        <v>0</v>
      </c>
      <c r="BC96" s="3"/>
      <c r="BD96" s="5">
        <v>117912</v>
      </c>
      <c r="BE96" s="3" t="s">
        <v>316</v>
      </c>
    </row>
    <row r="97" spans="1:57" hidden="1" x14ac:dyDescent="0.2">
      <c r="A97" s="2">
        <v>6151</v>
      </c>
      <c r="B97" s="1">
        <v>45412</v>
      </c>
      <c r="C97" s="3" t="s">
        <v>5473</v>
      </c>
      <c r="D97">
        <v>3116.7</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3116.7</v>
      </c>
      <c r="AF97">
        <v>222062.05</v>
      </c>
      <c r="AG97">
        <v>0</v>
      </c>
      <c r="AH97">
        <v>0</v>
      </c>
      <c r="AI97">
        <v>0</v>
      </c>
      <c r="AJ97">
        <v>3116.7</v>
      </c>
      <c r="AK97">
        <v>3116.7</v>
      </c>
      <c r="AL97">
        <v>0</v>
      </c>
      <c r="AM97">
        <v>222062.05</v>
      </c>
      <c r="AN97">
        <v>222062.05</v>
      </c>
      <c r="AO97">
        <v>0</v>
      </c>
      <c r="AP97">
        <v>0</v>
      </c>
      <c r="AQ97" s="4">
        <v>0</v>
      </c>
      <c r="AR97" s="3" t="s">
        <v>256</v>
      </c>
      <c r="AS97" s="3" t="s">
        <v>6214</v>
      </c>
      <c r="AT97" s="3" t="s">
        <v>6215</v>
      </c>
      <c r="AU97" s="3" t="s">
        <v>6216</v>
      </c>
      <c r="AV97" s="3" t="s">
        <v>6217</v>
      </c>
      <c r="AW97" s="3"/>
      <c r="AX97" s="3"/>
      <c r="AY97" s="3"/>
      <c r="AZ97" s="3"/>
      <c r="BA97" s="3"/>
      <c r="BB97" t="b">
        <v>0</v>
      </c>
      <c r="BC97" s="3"/>
      <c r="BD97" s="5">
        <v>117913</v>
      </c>
      <c r="BE97" s="3" t="s">
        <v>316</v>
      </c>
    </row>
    <row r="98" spans="1:57" hidden="1" x14ac:dyDescent="0.2">
      <c r="A98" s="2">
        <v>6153</v>
      </c>
      <c r="B98" s="1">
        <v>45412</v>
      </c>
      <c r="C98" s="3" t="s">
        <v>5475</v>
      </c>
      <c r="D98">
        <v>-3440</v>
      </c>
      <c r="E98">
        <v>680</v>
      </c>
      <c r="F98">
        <v>7740</v>
      </c>
      <c r="G98">
        <v>0</v>
      </c>
      <c r="H98">
        <v>0</v>
      </c>
      <c r="I98">
        <v>25158</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30138</v>
      </c>
      <c r="AF98">
        <v>121900</v>
      </c>
      <c r="AG98">
        <v>0</v>
      </c>
      <c r="AH98">
        <v>0</v>
      </c>
      <c r="AI98">
        <v>0</v>
      </c>
      <c r="AJ98">
        <v>30138</v>
      </c>
      <c r="AK98">
        <v>30138</v>
      </c>
      <c r="AL98">
        <v>0</v>
      </c>
      <c r="AM98">
        <v>121900</v>
      </c>
      <c r="AN98">
        <v>121900</v>
      </c>
      <c r="AO98">
        <v>0</v>
      </c>
      <c r="AP98">
        <v>0</v>
      </c>
      <c r="AQ98" s="4">
        <v>0</v>
      </c>
      <c r="AR98" s="3" t="s">
        <v>256</v>
      </c>
      <c r="AS98" s="3" t="s">
        <v>6214</v>
      </c>
      <c r="AT98" s="3" t="s">
        <v>6215</v>
      </c>
      <c r="AU98" s="3" t="s">
        <v>6216</v>
      </c>
      <c r="AV98" s="3" t="s">
        <v>6217</v>
      </c>
      <c r="AW98" s="3"/>
      <c r="AX98" s="3"/>
      <c r="AY98" s="3"/>
      <c r="AZ98" s="3"/>
      <c r="BA98" s="3"/>
      <c r="BB98" t="b">
        <v>0</v>
      </c>
      <c r="BC98" s="3"/>
      <c r="BD98" s="5">
        <v>117914</v>
      </c>
      <c r="BE98" s="3" t="s">
        <v>316</v>
      </c>
    </row>
    <row r="99" spans="1:57" hidden="1" x14ac:dyDescent="0.2">
      <c r="A99" s="2">
        <v>5922</v>
      </c>
      <c r="B99" s="1">
        <v>45412</v>
      </c>
      <c r="C99" s="3" t="s">
        <v>5173</v>
      </c>
      <c r="D99">
        <v>0</v>
      </c>
      <c r="E99">
        <v>0</v>
      </c>
      <c r="F99">
        <v>0</v>
      </c>
      <c r="G99">
        <v>0</v>
      </c>
      <c r="H99">
        <v>0</v>
      </c>
      <c r="I99">
        <v>0</v>
      </c>
      <c r="J99">
        <v>0</v>
      </c>
      <c r="K99">
        <v>0</v>
      </c>
      <c r="L99">
        <v>0</v>
      </c>
      <c r="M99">
        <v>5703.59</v>
      </c>
      <c r="N99">
        <v>0</v>
      </c>
      <c r="O99">
        <v>0</v>
      </c>
      <c r="P99">
        <v>0</v>
      </c>
      <c r="Q99">
        <v>0</v>
      </c>
      <c r="R99">
        <v>0</v>
      </c>
      <c r="S99">
        <v>0</v>
      </c>
      <c r="T99">
        <v>0</v>
      </c>
      <c r="U99">
        <v>0</v>
      </c>
      <c r="V99">
        <v>0</v>
      </c>
      <c r="W99">
        <v>0</v>
      </c>
      <c r="X99">
        <v>0</v>
      </c>
      <c r="Y99">
        <v>0</v>
      </c>
      <c r="Z99">
        <v>0</v>
      </c>
      <c r="AA99">
        <v>0</v>
      </c>
      <c r="AB99">
        <v>0</v>
      </c>
      <c r="AC99">
        <v>0</v>
      </c>
      <c r="AD99">
        <v>0</v>
      </c>
      <c r="AE99">
        <v>5703.59</v>
      </c>
      <c r="AF99">
        <v>5703.59</v>
      </c>
      <c r="AG99">
        <v>0</v>
      </c>
      <c r="AH99">
        <v>0</v>
      </c>
      <c r="AI99">
        <v>0</v>
      </c>
      <c r="AJ99">
        <v>0</v>
      </c>
      <c r="AK99">
        <v>5703.59</v>
      </c>
      <c r="AL99">
        <v>0</v>
      </c>
      <c r="AM99">
        <v>0</v>
      </c>
      <c r="AN99">
        <v>5703.59</v>
      </c>
      <c r="AO99">
        <v>0</v>
      </c>
      <c r="AP99">
        <v>0</v>
      </c>
      <c r="AQ99" s="4">
        <v>0</v>
      </c>
      <c r="AR99" s="3" t="s">
        <v>32</v>
      </c>
      <c r="AS99" s="3" t="s">
        <v>6214</v>
      </c>
      <c r="AT99" s="3" t="s">
        <v>6215</v>
      </c>
      <c r="AU99" s="3" t="s">
        <v>6216</v>
      </c>
      <c r="AV99" s="3" t="s">
        <v>6217</v>
      </c>
      <c r="AW99" s="3"/>
      <c r="AX99" s="3"/>
      <c r="AY99" s="3"/>
      <c r="AZ99" s="3"/>
      <c r="BA99" s="3"/>
      <c r="BB99" t="b">
        <v>0</v>
      </c>
      <c r="BC99" s="3"/>
      <c r="BD99" s="5">
        <v>117915</v>
      </c>
      <c r="BE99" s="3" t="s">
        <v>316</v>
      </c>
    </row>
    <row r="100" spans="1:57" hidden="1" x14ac:dyDescent="0.2">
      <c r="A100" s="2">
        <v>2809</v>
      </c>
      <c r="B100" s="1">
        <v>45412</v>
      </c>
      <c r="C100" s="3" t="s">
        <v>545</v>
      </c>
      <c r="D100">
        <v>0</v>
      </c>
      <c r="E100">
        <v>0</v>
      </c>
      <c r="F100">
        <v>0</v>
      </c>
      <c r="G100">
        <v>0</v>
      </c>
      <c r="H100">
        <v>0</v>
      </c>
      <c r="I100">
        <v>0</v>
      </c>
      <c r="J100">
        <v>0</v>
      </c>
      <c r="K100">
        <v>0</v>
      </c>
      <c r="L100">
        <v>0</v>
      </c>
      <c r="M100">
        <v>294</v>
      </c>
      <c r="N100">
        <v>0</v>
      </c>
      <c r="O100">
        <v>0</v>
      </c>
      <c r="P100">
        <v>0</v>
      </c>
      <c r="Q100">
        <v>0</v>
      </c>
      <c r="R100">
        <v>0</v>
      </c>
      <c r="S100">
        <v>0</v>
      </c>
      <c r="T100">
        <v>0</v>
      </c>
      <c r="U100">
        <v>0</v>
      </c>
      <c r="V100">
        <v>0</v>
      </c>
      <c r="W100">
        <v>0</v>
      </c>
      <c r="X100">
        <v>0</v>
      </c>
      <c r="Y100">
        <v>0</v>
      </c>
      <c r="Z100">
        <v>0</v>
      </c>
      <c r="AA100">
        <v>0</v>
      </c>
      <c r="AB100">
        <v>0</v>
      </c>
      <c r="AC100">
        <v>0</v>
      </c>
      <c r="AD100">
        <v>0</v>
      </c>
      <c r="AE100">
        <v>294</v>
      </c>
      <c r="AF100">
        <v>294</v>
      </c>
      <c r="AG100">
        <v>0</v>
      </c>
      <c r="AH100">
        <v>0</v>
      </c>
      <c r="AI100">
        <v>0</v>
      </c>
      <c r="AJ100">
        <v>0</v>
      </c>
      <c r="AK100">
        <v>294</v>
      </c>
      <c r="AL100">
        <v>0</v>
      </c>
      <c r="AM100">
        <v>0</v>
      </c>
      <c r="AN100">
        <v>294</v>
      </c>
      <c r="AO100">
        <v>0</v>
      </c>
      <c r="AP100">
        <v>0</v>
      </c>
      <c r="AQ100" s="4">
        <v>0</v>
      </c>
      <c r="AR100" s="3" t="s">
        <v>32</v>
      </c>
      <c r="AS100" s="3" t="s">
        <v>6214</v>
      </c>
      <c r="AT100" s="3" t="s">
        <v>6215</v>
      </c>
      <c r="AU100" s="3" t="s">
        <v>6216</v>
      </c>
      <c r="AV100" s="3" t="s">
        <v>6217</v>
      </c>
      <c r="AW100" s="3"/>
      <c r="AX100" s="3"/>
      <c r="AY100" s="3"/>
      <c r="AZ100" s="3"/>
      <c r="BA100" s="3"/>
      <c r="BB100" t="b">
        <v>0</v>
      </c>
      <c r="BC100" s="3"/>
      <c r="BD100" s="5">
        <v>117916</v>
      </c>
      <c r="BE100" s="3" t="s">
        <v>316</v>
      </c>
    </row>
    <row r="101" spans="1:57" hidden="1" x14ac:dyDescent="0.2">
      <c r="A101" s="2">
        <v>6507</v>
      </c>
      <c r="B101" s="1">
        <v>45412</v>
      </c>
      <c r="C101" s="3" t="s">
        <v>5990</v>
      </c>
      <c r="D101">
        <v>0</v>
      </c>
      <c r="E101">
        <v>0</v>
      </c>
      <c r="F101">
        <v>0</v>
      </c>
      <c r="G101">
        <v>0</v>
      </c>
      <c r="H101">
        <v>4564.95</v>
      </c>
      <c r="I101">
        <v>19043.87</v>
      </c>
      <c r="J101">
        <v>7656.99</v>
      </c>
      <c r="K101">
        <v>32815.01</v>
      </c>
      <c r="L101">
        <v>31449.09</v>
      </c>
      <c r="M101">
        <v>23689.08</v>
      </c>
      <c r="N101">
        <v>0</v>
      </c>
      <c r="O101">
        <v>0</v>
      </c>
      <c r="P101">
        <v>0</v>
      </c>
      <c r="Q101">
        <v>0</v>
      </c>
      <c r="R101">
        <v>0</v>
      </c>
      <c r="S101">
        <v>0</v>
      </c>
      <c r="T101">
        <v>0</v>
      </c>
      <c r="U101">
        <v>0</v>
      </c>
      <c r="V101">
        <v>0</v>
      </c>
      <c r="W101">
        <v>0</v>
      </c>
      <c r="X101">
        <v>0</v>
      </c>
      <c r="Y101">
        <v>0</v>
      </c>
      <c r="Z101">
        <v>0</v>
      </c>
      <c r="AA101">
        <v>0</v>
      </c>
      <c r="AB101">
        <v>0</v>
      </c>
      <c r="AC101">
        <v>0</v>
      </c>
      <c r="AD101">
        <v>0</v>
      </c>
      <c r="AE101">
        <v>120517.99</v>
      </c>
      <c r="AF101">
        <v>120517.99</v>
      </c>
      <c r="AG101">
        <v>0</v>
      </c>
      <c r="AH101">
        <v>0</v>
      </c>
      <c r="AI101">
        <v>0</v>
      </c>
      <c r="AJ101">
        <v>96828.91</v>
      </c>
      <c r="AK101">
        <v>120517.99</v>
      </c>
      <c r="AL101">
        <v>0</v>
      </c>
      <c r="AM101">
        <v>96828.91</v>
      </c>
      <c r="AN101">
        <v>120517.99</v>
      </c>
      <c r="AO101">
        <v>0</v>
      </c>
      <c r="AP101">
        <v>138328.85</v>
      </c>
      <c r="AQ101" s="4">
        <v>0</v>
      </c>
      <c r="AR101" s="3" t="s">
        <v>4157</v>
      </c>
      <c r="AS101" s="3" t="s">
        <v>6214</v>
      </c>
      <c r="AT101" s="3" t="s">
        <v>6215</v>
      </c>
      <c r="AU101" s="3" t="s">
        <v>6216</v>
      </c>
      <c r="AV101" s="3" t="s">
        <v>6217</v>
      </c>
      <c r="AW101" s="3"/>
      <c r="AX101" s="3"/>
      <c r="AY101" s="3"/>
      <c r="AZ101" s="3"/>
      <c r="BA101" s="3"/>
      <c r="BB101" t="b">
        <v>0</v>
      </c>
      <c r="BC101" s="3"/>
      <c r="BD101" s="5">
        <v>117917</v>
      </c>
      <c r="BE101" s="3" t="s">
        <v>316</v>
      </c>
    </row>
    <row r="102" spans="1:57" hidden="1" x14ac:dyDescent="0.2">
      <c r="A102" s="2">
        <v>4202</v>
      </c>
      <c r="B102" s="1">
        <v>45412</v>
      </c>
      <c r="C102" s="3" t="s">
        <v>2559</v>
      </c>
      <c r="D102">
        <v>0</v>
      </c>
      <c r="E102">
        <v>3702.68</v>
      </c>
      <c r="F102">
        <v>3473.62</v>
      </c>
      <c r="G102">
        <v>3330.86</v>
      </c>
      <c r="H102">
        <v>2851.92</v>
      </c>
      <c r="I102">
        <v>303.92</v>
      </c>
      <c r="J102">
        <v>3221.96</v>
      </c>
      <c r="K102">
        <v>458.64</v>
      </c>
      <c r="L102">
        <v>1641.92</v>
      </c>
      <c r="M102">
        <v>0</v>
      </c>
      <c r="N102">
        <v>0</v>
      </c>
      <c r="O102">
        <v>0</v>
      </c>
      <c r="P102">
        <v>0</v>
      </c>
      <c r="Q102">
        <v>0</v>
      </c>
      <c r="R102">
        <v>0</v>
      </c>
      <c r="S102">
        <v>0</v>
      </c>
      <c r="T102">
        <v>0</v>
      </c>
      <c r="U102">
        <v>0</v>
      </c>
      <c r="V102">
        <v>0</v>
      </c>
      <c r="W102">
        <v>0</v>
      </c>
      <c r="X102">
        <v>0</v>
      </c>
      <c r="Y102">
        <v>0</v>
      </c>
      <c r="Z102">
        <v>0</v>
      </c>
      <c r="AA102">
        <v>0</v>
      </c>
      <c r="AB102">
        <v>0</v>
      </c>
      <c r="AC102">
        <v>0</v>
      </c>
      <c r="AD102">
        <v>0</v>
      </c>
      <c r="AE102">
        <v>18985.52</v>
      </c>
      <c r="AF102">
        <v>642622.11</v>
      </c>
      <c r="AG102">
        <v>0</v>
      </c>
      <c r="AH102">
        <v>0</v>
      </c>
      <c r="AI102">
        <v>0</v>
      </c>
      <c r="AJ102">
        <v>18985.52</v>
      </c>
      <c r="AK102">
        <v>18985.52</v>
      </c>
      <c r="AL102">
        <v>0</v>
      </c>
      <c r="AM102">
        <v>642622.11</v>
      </c>
      <c r="AN102">
        <v>642622.11</v>
      </c>
      <c r="AO102">
        <v>0</v>
      </c>
      <c r="AP102">
        <v>18492.740000000002</v>
      </c>
      <c r="AQ102" s="4">
        <v>0</v>
      </c>
      <c r="AR102" s="3" t="s">
        <v>256</v>
      </c>
      <c r="AS102" s="3" t="s">
        <v>6214</v>
      </c>
      <c r="AT102" s="3" t="s">
        <v>6215</v>
      </c>
      <c r="AU102" s="3" t="s">
        <v>6216</v>
      </c>
      <c r="AV102" s="3" t="s">
        <v>6217</v>
      </c>
      <c r="AW102" s="3"/>
      <c r="AX102" s="3"/>
      <c r="AY102" s="3"/>
      <c r="AZ102" s="3"/>
      <c r="BA102" s="3"/>
      <c r="BB102" t="b">
        <v>0</v>
      </c>
      <c r="BC102" s="3"/>
      <c r="BD102" s="5">
        <v>117918</v>
      </c>
      <c r="BE102" s="3" t="s">
        <v>316</v>
      </c>
    </row>
    <row r="103" spans="1:57" hidden="1" x14ac:dyDescent="0.2">
      <c r="A103" s="2">
        <v>4200</v>
      </c>
      <c r="B103" s="1">
        <v>45412</v>
      </c>
      <c r="C103" s="3" t="s">
        <v>2557</v>
      </c>
      <c r="D103">
        <v>0</v>
      </c>
      <c r="E103">
        <v>0</v>
      </c>
      <c r="F103">
        <v>0</v>
      </c>
      <c r="G103">
        <v>0</v>
      </c>
      <c r="H103">
        <v>0</v>
      </c>
      <c r="I103">
        <v>0</v>
      </c>
      <c r="J103">
        <v>0</v>
      </c>
      <c r="K103">
        <v>0</v>
      </c>
      <c r="L103">
        <v>882</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882</v>
      </c>
      <c r="AK103">
        <v>0</v>
      </c>
      <c r="AL103">
        <v>0</v>
      </c>
      <c r="AM103">
        <v>27870.400000000001</v>
      </c>
      <c r="AN103">
        <v>0</v>
      </c>
      <c r="AO103">
        <v>0</v>
      </c>
      <c r="AP103">
        <v>0</v>
      </c>
      <c r="AQ103" s="4">
        <v>0</v>
      </c>
      <c r="AR103" s="3" t="s">
        <v>256</v>
      </c>
      <c r="AS103" s="3" t="s">
        <v>6214</v>
      </c>
      <c r="AT103" s="3" t="s">
        <v>6215</v>
      </c>
      <c r="AU103" s="3" t="s">
        <v>6216</v>
      </c>
      <c r="AV103" s="3" t="s">
        <v>6217</v>
      </c>
      <c r="AW103" s="3"/>
      <c r="AX103" s="3"/>
      <c r="AY103" s="3"/>
      <c r="AZ103" s="3"/>
      <c r="BA103" s="3"/>
      <c r="BB103" t="b">
        <v>0</v>
      </c>
      <c r="BC103" s="3"/>
      <c r="BD103" s="5">
        <v>117919</v>
      </c>
      <c r="BE103" s="3" t="s">
        <v>316</v>
      </c>
    </row>
    <row r="104" spans="1:57" hidden="1" x14ac:dyDescent="0.2">
      <c r="A104" s="2">
        <v>4307</v>
      </c>
      <c r="B104" s="1">
        <v>45412</v>
      </c>
      <c r="C104" s="3" t="s">
        <v>2655</v>
      </c>
      <c r="D104">
        <v>0</v>
      </c>
      <c r="E104">
        <v>0</v>
      </c>
      <c r="F104">
        <v>-852.5</v>
      </c>
      <c r="G104">
        <v>0</v>
      </c>
      <c r="H104">
        <v>0</v>
      </c>
      <c r="I104">
        <v>0</v>
      </c>
      <c r="J104">
        <v>0</v>
      </c>
      <c r="K104">
        <v>0</v>
      </c>
      <c r="L104">
        <v>0</v>
      </c>
      <c r="M104">
        <v>123.07</v>
      </c>
      <c r="N104">
        <v>0</v>
      </c>
      <c r="O104">
        <v>0</v>
      </c>
      <c r="P104">
        <v>0</v>
      </c>
      <c r="Q104">
        <v>0</v>
      </c>
      <c r="R104">
        <v>0</v>
      </c>
      <c r="S104">
        <v>0</v>
      </c>
      <c r="T104">
        <v>0</v>
      </c>
      <c r="U104">
        <v>0</v>
      </c>
      <c r="V104">
        <v>0</v>
      </c>
      <c r="W104">
        <v>0</v>
      </c>
      <c r="X104">
        <v>0</v>
      </c>
      <c r="Y104">
        <v>0</v>
      </c>
      <c r="Z104">
        <v>0</v>
      </c>
      <c r="AA104">
        <v>0</v>
      </c>
      <c r="AB104">
        <v>0</v>
      </c>
      <c r="AC104">
        <v>0</v>
      </c>
      <c r="AD104">
        <v>0</v>
      </c>
      <c r="AE104">
        <v>-729.43</v>
      </c>
      <c r="AF104">
        <v>40568.39</v>
      </c>
      <c r="AG104">
        <v>0</v>
      </c>
      <c r="AH104">
        <v>0</v>
      </c>
      <c r="AI104">
        <v>0</v>
      </c>
      <c r="AJ104">
        <v>-852.5</v>
      </c>
      <c r="AK104">
        <v>-729.43</v>
      </c>
      <c r="AL104">
        <v>0</v>
      </c>
      <c r="AM104">
        <v>40445.32</v>
      </c>
      <c r="AN104">
        <v>40568.39</v>
      </c>
      <c r="AO104">
        <v>0</v>
      </c>
      <c r="AP104">
        <v>0</v>
      </c>
      <c r="AQ104" s="4">
        <v>0</v>
      </c>
      <c r="AR104" s="3" t="s">
        <v>256</v>
      </c>
      <c r="AS104" s="3" t="s">
        <v>6214</v>
      </c>
      <c r="AT104" s="3" t="s">
        <v>6215</v>
      </c>
      <c r="AU104" s="3" t="s">
        <v>6216</v>
      </c>
      <c r="AV104" s="3" t="s">
        <v>6217</v>
      </c>
      <c r="AW104" s="3"/>
      <c r="AX104" s="3"/>
      <c r="AY104" s="3"/>
      <c r="AZ104" s="3"/>
      <c r="BA104" s="3"/>
      <c r="BB104" t="b">
        <v>0</v>
      </c>
      <c r="BC104" s="3"/>
      <c r="BD104" s="5">
        <v>117920</v>
      </c>
      <c r="BE104" s="3" t="s">
        <v>316</v>
      </c>
    </row>
    <row r="105" spans="1:57" hidden="1" x14ac:dyDescent="0.2">
      <c r="A105" s="2">
        <v>4193</v>
      </c>
      <c r="B105" s="1">
        <v>45412</v>
      </c>
      <c r="C105" s="3" t="s">
        <v>2549</v>
      </c>
      <c r="D105">
        <v>187.68</v>
      </c>
      <c r="E105">
        <v>847.2</v>
      </c>
      <c r="F105">
        <v>911</v>
      </c>
      <c r="G105">
        <v>0</v>
      </c>
      <c r="H105">
        <v>0</v>
      </c>
      <c r="I105">
        <v>399</v>
      </c>
      <c r="J105">
        <v>3856.89</v>
      </c>
      <c r="K105">
        <v>764.4</v>
      </c>
      <c r="L105">
        <v>2674</v>
      </c>
      <c r="M105">
        <v>1808.8</v>
      </c>
      <c r="N105">
        <v>0</v>
      </c>
      <c r="O105">
        <v>0</v>
      </c>
      <c r="P105">
        <v>0</v>
      </c>
      <c r="Q105">
        <v>0</v>
      </c>
      <c r="R105">
        <v>0</v>
      </c>
      <c r="S105">
        <v>0</v>
      </c>
      <c r="T105">
        <v>0</v>
      </c>
      <c r="U105">
        <v>0</v>
      </c>
      <c r="V105">
        <v>0</v>
      </c>
      <c r="W105">
        <v>0</v>
      </c>
      <c r="X105">
        <v>0</v>
      </c>
      <c r="Y105">
        <v>0</v>
      </c>
      <c r="Z105">
        <v>0</v>
      </c>
      <c r="AA105">
        <v>0</v>
      </c>
      <c r="AB105">
        <v>0</v>
      </c>
      <c r="AC105">
        <v>0</v>
      </c>
      <c r="AD105">
        <v>0</v>
      </c>
      <c r="AE105">
        <v>11448.97</v>
      </c>
      <c r="AF105">
        <v>155393.84</v>
      </c>
      <c r="AG105">
        <v>0</v>
      </c>
      <c r="AH105">
        <v>0</v>
      </c>
      <c r="AI105">
        <v>0</v>
      </c>
      <c r="AJ105">
        <v>9640.17</v>
      </c>
      <c r="AK105">
        <v>11448.97</v>
      </c>
      <c r="AL105">
        <v>0</v>
      </c>
      <c r="AM105">
        <v>153585.04</v>
      </c>
      <c r="AN105">
        <v>155393.84</v>
      </c>
      <c r="AO105">
        <v>0</v>
      </c>
      <c r="AP105">
        <v>7497.03</v>
      </c>
      <c r="AQ105" s="4">
        <v>0</v>
      </c>
      <c r="AR105" s="3" t="s">
        <v>256</v>
      </c>
      <c r="AS105" s="3" t="s">
        <v>6214</v>
      </c>
      <c r="AT105" s="3" t="s">
        <v>6215</v>
      </c>
      <c r="AU105" s="3" t="s">
        <v>6216</v>
      </c>
      <c r="AV105" s="3" t="s">
        <v>6217</v>
      </c>
      <c r="AW105" s="3"/>
      <c r="AX105" s="3"/>
      <c r="AY105" s="3"/>
      <c r="AZ105" s="3"/>
      <c r="BA105" s="3"/>
      <c r="BB105" t="b">
        <v>0</v>
      </c>
      <c r="BC105" s="3"/>
      <c r="BD105" s="5">
        <v>117921</v>
      </c>
      <c r="BE105" s="3" t="s">
        <v>316</v>
      </c>
    </row>
    <row r="106" spans="1:57" hidden="1" x14ac:dyDescent="0.2">
      <c r="A106" s="2">
        <v>4194</v>
      </c>
      <c r="B106" s="1">
        <v>45412</v>
      </c>
      <c r="C106" s="3" t="s">
        <v>2550</v>
      </c>
      <c r="D106">
        <v>6909.4</v>
      </c>
      <c r="E106">
        <v>668.8</v>
      </c>
      <c r="F106">
        <v>1322.42</v>
      </c>
      <c r="G106">
        <v>0</v>
      </c>
      <c r="H106">
        <v>0</v>
      </c>
      <c r="I106">
        <v>340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9240.6200000000008</v>
      </c>
      <c r="AF106">
        <v>660687.69999999995</v>
      </c>
      <c r="AG106">
        <v>0</v>
      </c>
      <c r="AH106">
        <v>0</v>
      </c>
      <c r="AI106">
        <v>0</v>
      </c>
      <c r="AJ106">
        <v>9240.6200000000008</v>
      </c>
      <c r="AK106">
        <v>9240.6200000000008</v>
      </c>
      <c r="AL106">
        <v>0</v>
      </c>
      <c r="AM106">
        <v>660687.69999999995</v>
      </c>
      <c r="AN106">
        <v>660687.69999999995</v>
      </c>
      <c r="AO106">
        <v>0</v>
      </c>
      <c r="AP106">
        <v>17797.96</v>
      </c>
      <c r="AQ106" s="4">
        <v>0</v>
      </c>
      <c r="AR106" s="3" t="s">
        <v>256</v>
      </c>
      <c r="AS106" s="3" t="s">
        <v>6214</v>
      </c>
      <c r="AT106" s="3" t="s">
        <v>6215</v>
      </c>
      <c r="AU106" s="3" t="s">
        <v>6216</v>
      </c>
      <c r="AV106" s="3" t="s">
        <v>6217</v>
      </c>
      <c r="AW106" s="3"/>
      <c r="AX106" s="3"/>
      <c r="AY106" s="3"/>
      <c r="AZ106" s="3"/>
      <c r="BA106" s="3"/>
      <c r="BB106" t="b">
        <v>0</v>
      </c>
      <c r="BC106" s="3"/>
      <c r="BD106" s="5">
        <v>117922</v>
      </c>
      <c r="BE106" s="3" t="s">
        <v>316</v>
      </c>
    </row>
    <row r="107" spans="1:57" hidden="1" x14ac:dyDescent="0.2">
      <c r="A107" s="2">
        <v>4210</v>
      </c>
      <c r="B107" s="1">
        <v>45412</v>
      </c>
      <c r="C107" s="3" t="s">
        <v>2566</v>
      </c>
      <c r="D107">
        <v>336</v>
      </c>
      <c r="E107">
        <v>0</v>
      </c>
      <c r="F107">
        <v>85</v>
      </c>
      <c r="G107">
        <v>0</v>
      </c>
      <c r="H107">
        <v>0</v>
      </c>
      <c r="I107">
        <v>0</v>
      </c>
      <c r="J107">
        <v>0</v>
      </c>
      <c r="K107">
        <v>0</v>
      </c>
      <c r="L107">
        <v>0</v>
      </c>
      <c r="M107">
        <v>617</v>
      </c>
      <c r="N107">
        <v>0</v>
      </c>
      <c r="O107">
        <v>0</v>
      </c>
      <c r="P107">
        <v>0</v>
      </c>
      <c r="Q107">
        <v>0</v>
      </c>
      <c r="R107">
        <v>0</v>
      </c>
      <c r="S107">
        <v>0</v>
      </c>
      <c r="T107">
        <v>0</v>
      </c>
      <c r="U107">
        <v>0</v>
      </c>
      <c r="V107">
        <v>0</v>
      </c>
      <c r="W107">
        <v>0</v>
      </c>
      <c r="X107">
        <v>0</v>
      </c>
      <c r="Y107">
        <v>0</v>
      </c>
      <c r="Z107">
        <v>0</v>
      </c>
      <c r="AA107">
        <v>0</v>
      </c>
      <c r="AB107">
        <v>0</v>
      </c>
      <c r="AC107">
        <v>0</v>
      </c>
      <c r="AD107">
        <v>0</v>
      </c>
      <c r="AE107">
        <v>1038</v>
      </c>
      <c r="AF107">
        <v>8058.53</v>
      </c>
      <c r="AG107">
        <v>0</v>
      </c>
      <c r="AH107">
        <v>0</v>
      </c>
      <c r="AI107">
        <v>0</v>
      </c>
      <c r="AJ107">
        <v>421</v>
      </c>
      <c r="AK107">
        <v>1038</v>
      </c>
      <c r="AL107">
        <v>0</v>
      </c>
      <c r="AM107">
        <v>7441.53</v>
      </c>
      <c r="AN107">
        <v>8058.53</v>
      </c>
      <c r="AO107">
        <v>0</v>
      </c>
      <c r="AP107">
        <v>0</v>
      </c>
      <c r="AQ107" s="4">
        <v>0</v>
      </c>
      <c r="AR107" s="3" t="s">
        <v>256</v>
      </c>
      <c r="AS107" s="3" t="s">
        <v>6214</v>
      </c>
      <c r="AT107" s="3" t="s">
        <v>6215</v>
      </c>
      <c r="AU107" s="3" t="s">
        <v>6216</v>
      </c>
      <c r="AV107" s="3" t="s">
        <v>6217</v>
      </c>
      <c r="AW107" s="3"/>
      <c r="AX107" s="3"/>
      <c r="AY107" s="3"/>
      <c r="AZ107" s="3"/>
      <c r="BA107" s="3"/>
      <c r="BB107" t="b">
        <v>0</v>
      </c>
      <c r="BC107" s="3"/>
      <c r="BD107" s="5">
        <v>117923</v>
      </c>
      <c r="BE107" s="3" t="s">
        <v>316</v>
      </c>
    </row>
    <row r="108" spans="1:57" hidden="1" x14ac:dyDescent="0.2">
      <c r="A108" s="2">
        <v>4213</v>
      </c>
      <c r="B108" s="1">
        <v>45412</v>
      </c>
      <c r="C108" s="3" t="s">
        <v>2569</v>
      </c>
      <c r="D108">
        <v>85</v>
      </c>
      <c r="E108">
        <v>13050.38</v>
      </c>
      <c r="F108">
        <v>2040.84</v>
      </c>
      <c r="G108">
        <v>12297.13</v>
      </c>
      <c r="H108">
        <v>133</v>
      </c>
      <c r="I108">
        <v>0</v>
      </c>
      <c r="J108">
        <v>0</v>
      </c>
      <c r="K108">
        <v>98</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27704.35</v>
      </c>
      <c r="AF108">
        <v>179477.25</v>
      </c>
      <c r="AG108">
        <v>0</v>
      </c>
      <c r="AH108">
        <v>0</v>
      </c>
      <c r="AI108">
        <v>0</v>
      </c>
      <c r="AJ108">
        <v>27704.35</v>
      </c>
      <c r="AK108">
        <v>27704.35</v>
      </c>
      <c r="AL108">
        <v>0</v>
      </c>
      <c r="AM108">
        <v>179477.25</v>
      </c>
      <c r="AN108">
        <v>179477.25</v>
      </c>
      <c r="AO108">
        <v>0</v>
      </c>
      <c r="AP108">
        <v>2684.91</v>
      </c>
      <c r="AQ108" s="4">
        <v>0</v>
      </c>
      <c r="AR108" s="3" t="s">
        <v>256</v>
      </c>
      <c r="AS108" s="3" t="s">
        <v>6214</v>
      </c>
      <c r="AT108" s="3" t="s">
        <v>6215</v>
      </c>
      <c r="AU108" s="3" t="s">
        <v>6216</v>
      </c>
      <c r="AV108" s="3" t="s">
        <v>6217</v>
      </c>
      <c r="AW108" s="3"/>
      <c r="AX108" s="3"/>
      <c r="AY108" s="3"/>
      <c r="AZ108" s="3"/>
      <c r="BA108" s="3"/>
      <c r="BB108" t="b">
        <v>0</v>
      </c>
      <c r="BC108" s="3"/>
      <c r="BD108" s="5">
        <v>117924</v>
      </c>
      <c r="BE108" s="3" t="s">
        <v>316</v>
      </c>
    </row>
    <row r="109" spans="1:57" hidden="1" x14ac:dyDescent="0.2">
      <c r="A109" s="2">
        <v>4214</v>
      </c>
      <c r="B109" s="1">
        <v>45412</v>
      </c>
      <c r="C109" s="3" t="s">
        <v>2570</v>
      </c>
      <c r="D109">
        <v>882.64</v>
      </c>
      <c r="E109">
        <v>1893.74</v>
      </c>
      <c r="F109">
        <v>994.6</v>
      </c>
      <c r="G109">
        <v>665</v>
      </c>
      <c r="H109">
        <v>1330</v>
      </c>
      <c r="I109">
        <v>665</v>
      </c>
      <c r="J109">
        <v>133</v>
      </c>
      <c r="K109">
        <v>693</v>
      </c>
      <c r="L109">
        <v>858.2</v>
      </c>
      <c r="M109">
        <v>997.5</v>
      </c>
      <c r="N109">
        <v>0</v>
      </c>
      <c r="O109">
        <v>0</v>
      </c>
      <c r="P109">
        <v>0</v>
      </c>
      <c r="Q109">
        <v>0</v>
      </c>
      <c r="R109">
        <v>0</v>
      </c>
      <c r="S109">
        <v>0</v>
      </c>
      <c r="T109">
        <v>0</v>
      </c>
      <c r="U109">
        <v>0</v>
      </c>
      <c r="V109">
        <v>0</v>
      </c>
      <c r="W109">
        <v>0</v>
      </c>
      <c r="X109">
        <v>0</v>
      </c>
      <c r="Y109">
        <v>0</v>
      </c>
      <c r="Z109">
        <v>0</v>
      </c>
      <c r="AA109">
        <v>0</v>
      </c>
      <c r="AB109">
        <v>0</v>
      </c>
      <c r="AC109">
        <v>0</v>
      </c>
      <c r="AD109">
        <v>0</v>
      </c>
      <c r="AE109">
        <v>9112.68</v>
      </c>
      <c r="AF109">
        <v>168180.59</v>
      </c>
      <c r="AG109">
        <v>0</v>
      </c>
      <c r="AH109">
        <v>0</v>
      </c>
      <c r="AI109">
        <v>0</v>
      </c>
      <c r="AJ109">
        <v>8115.18</v>
      </c>
      <c r="AK109">
        <v>9112.68</v>
      </c>
      <c r="AL109">
        <v>0</v>
      </c>
      <c r="AM109">
        <v>167183.09</v>
      </c>
      <c r="AN109">
        <v>168180.59</v>
      </c>
      <c r="AO109">
        <v>0</v>
      </c>
      <c r="AP109">
        <v>17128.740000000002</v>
      </c>
      <c r="AQ109" s="4">
        <v>0</v>
      </c>
      <c r="AR109" s="3" t="s">
        <v>256</v>
      </c>
      <c r="AS109" s="3" t="s">
        <v>6214</v>
      </c>
      <c r="AT109" s="3" t="s">
        <v>6215</v>
      </c>
      <c r="AU109" s="3" t="s">
        <v>6216</v>
      </c>
      <c r="AV109" s="3" t="s">
        <v>6217</v>
      </c>
      <c r="AW109" s="3"/>
      <c r="AX109" s="3"/>
      <c r="AY109" s="3"/>
      <c r="AZ109" s="3"/>
      <c r="BA109" s="3"/>
      <c r="BB109" t="b">
        <v>0</v>
      </c>
      <c r="BC109" s="3"/>
      <c r="BD109" s="5">
        <v>117925</v>
      </c>
      <c r="BE109" s="3" t="s">
        <v>316</v>
      </c>
    </row>
    <row r="110" spans="1:57" hidden="1" x14ac:dyDescent="0.2">
      <c r="A110" s="2">
        <v>4216</v>
      </c>
      <c r="B110" s="1">
        <v>45412</v>
      </c>
      <c r="C110" s="3" t="s">
        <v>2572</v>
      </c>
      <c r="D110">
        <v>3953.86</v>
      </c>
      <c r="E110">
        <v>1409.54</v>
      </c>
      <c r="F110">
        <v>4526.38</v>
      </c>
      <c r="G110">
        <v>1074</v>
      </c>
      <c r="H110">
        <v>1610</v>
      </c>
      <c r="I110">
        <v>20113.14</v>
      </c>
      <c r="J110">
        <v>-13548.74</v>
      </c>
      <c r="K110">
        <v>0</v>
      </c>
      <c r="L110">
        <v>588</v>
      </c>
      <c r="M110">
        <v>0</v>
      </c>
      <c r="N110">
        <v>0</v>
      </c>
      <c r="O110">
        <v>0</v>
      </c>
      <c r="P110">
        <v>0</v>
      </c>
      <c r="Q110">
        <v>0</v>
      </c>
      <c r="R110">
        <v>0</v>
      </c>
      <c r="S110">
        <v>0</v>
      </c>
      <c r="T110">
        <v>0</v>
      </c>
      <c r="U110">
        <v>0</v>
      </c>
      <c r="V110">
        <v>0</v>
      </c>
      <c r="W110">
        <v>0</v>
      </c>
      <c r="X110">
        <v>0</v>
      </c>
      <c r="Y110">
        <v>0</v>
      </c>
      <c r="Z110">
        <v>0</v>
      </c>
      <c r="AA110">
        <v>0</v>
      </c>
      <c r="AB110">
        <v>0</v>
      </c>
      <c r="AC110">
        <v>0</v>
      </c>
      <c r="AD110">
        <v>0</v>
      </c>
      <c r="AE110">
        <v>19726.18</v>
      </c>
      <c r="AF110">
        <v>120824.51</v>
      </c>
      <c r="AG110">
        <v>0</v>
      </c>
      <c r="AH110">
        <v>0</v>
      </c>
      <c r="AI110">
        <v>0</v>
      </c>
      <c r="AJ110">
        <v>19726.18</v>
      </c>
      <c r="AK110">
        <v>19726.18</v>
      </c>
      <c r="AL110">
        <v>0</v>
      </c>
      <c r="AM110">
        <v>120824.51</v>
      </c>
      <c r="AN110">
        <v>120824.51</v>
      </c>
      <c r="AO110">
        <v>0</v>
      </c>
      <c r="AP110">
        <v>18606</v>
      </c>
      <c r="AQ110" s="4">
        <v>0</v>
      </c>
      <c r="AR110" s="3" t="s">
        <v>256</v>
      </c>
      <c r="AS110" s="3" t="s">
        <v>6214</v>
      </c>
      <c r="AT110" s="3" t="s">
        <v>6215</v>
      </c>
      <c r="AU110" s="3" t="s">
        <v>6216</v>
      </c>
      <c r="AV110" s="3" t="s">
        <v>6217</v>
      </c>
      <c r="AW110" s="3"/>
      <c r="AX110" s="3"/>
      <c r="AY110" s="3"/>
      <c r="AZ110" s="3"/>
      <c r="BA110" s="3"/>
      <c r="BB110" t="b">
        <v>0</v>
      </c>
      <c r="BC110" s="3"/>
      <c r="BD110" s="5">
        <v>117926</v>
      </c>
      <c r="BE110" s="3" t="s">
        <v>316</v>
      </c>
    </row>
    <row r="111" spans="1:57" hidden="1" x14ac:dyDescent="0.2">
      <c r="A111" s="2">
        <v>4217</v>
      </c>
      <c r="B111" s="1">
        <v>45412</v>
      </c>
      <c r="C111" s="3" t="s">
        <v>2573</v>
      </c>
      <c r="D111">
        <v>0</v>
      </c>
      <c r="E111">
        <v>93.84</v>
      </c>
      <c r="F111">
        <v>0</v>
      </c>
      <c r="G111">
        <v>0</v>
      </c>
      <c r="H111">
        <v>399</v>
      </c>
      <c r="I111">
        <v>0</v>
      </c>
      <c r="J111">
        <v>0</v>
      </c>
      <c r="K111">
        <v>540.4</v>
      </c>
      <c r="L111">
        <v>604.79999999999995</v>
      </c>
      <c r="M111">
        <v>0</v>
      </c>
      <c r="N111">
        <v>0</v>
      </c>
      <c r="O111">
        <v>0</v>
      </c>
      <c r="P111">
        <v>0</v>
      </c>
      <c r="Q111">
        <v>0</v>
      </c>
      <c r="R111">
        <v>0</v>
      </c>
      <c r="S111">
        <v>0</v>
      </c>
      <c r="T111">
        <v>0</v>
      </c>
      <c r="U111">
        <v>0</v>
      </c>
      <c r="V111">
        <v>0</v>
      </c>
      <c r="W111">
        <v>0</v>
      </c>
      <c r="X111">
        <v>0</v>
      </c>
      <c r="Y111">
        <v>0</v>
      </c>
      <c r="Z111">
        <v>0</v>
      </c>
      <c r="AA111">
        <v>0</v>
      </c>
      <c r="AB111">
        <v>0</v>
      </c>
      <c r="AC111">
        <v>0</v>
      </c>
      <c r="AD111">
        <v>0</v>
      </c>
      <c r="AE111">
        <v>1638.04</v>
      </c>
      <c r="AF111">
        <v>28287.33</v>
      </c>
      <c r="AG111">
        <v>0</v>
      </c>
      <c r="AH111">
        <v>0</v>
      </c>
      <c r="AI111">
        <v>0</v>
      </c>
      <c r="AJ111">
        <v>1638.04</v>
      </c>
      <c r="AK111">
        <v>1638.04</v>
      </c>
      <c r="AL111">
        <v>0</v>
      </c>
      <c r="AM111">
        <v>28287.33</v>
      </c>
      <c r="AN111">
        <v>28287.33</v>
      </c>
      <c r="AO111">
        <v>0</v>
      </c>
      <c r="AP111">
        <v>0</v>
      </c>
      <c r="AQ111" s="4">
        <v>0</v>
      </c>
      <c r="AR111" s="3" t="s">
        <v>256</v>
      </c>
      <c r="AS111" s="3" t="s">
        <v>6214</v>
      </c>
      <c r="AT111" s="3" t="s">
        <v>6215</v>
      </c>
      <c r="AU111" s="3" t="s">
        <v>6216</v>
      </c>
      <c r="AV111" s="3" t="s">
        <v>6217</v>
      </c>
      <c r="AW111" s="3"/>
      <c r="AX111" s="3"/>
      <c r="AY111" s="3"/>
      <c r="AZ111" s="3"/>
      <c r="BA111" s="3"/>
      <c r="BB111" t="b">
        <v>0</v>
      </c>
      <c r="BC111" s="3"/>
      <c r="BD111" s="5">
        <v>117927</v>
      </c>
      <c r="BE111" s="3" t="s">
        <v>316</v>
      </c>
    </row>
    <row r="112" spans="1:57" hidden="1" x14ac:dyDescent="0.2">
      <c r="A112" s="2">
        <v>4218</v>
      </c>
      <c r="B112" s="1">
        <v>45412</v>
      </c>
      <c r="C112" s="3" t="s">
        <v>2574</v>
      </c>
      <c r="D112">
        <v>112</v>
      </c>
      <c r="E112">
        <v>1925.3</v>
      </c>
      <c r="F112">
        <v>242</v>
      </c>
      <c r="G112">
        <v>726</v>
      </c>
      <c r="H112">
        <v>66.5</v>
      </c>
      <c r="I112">
        <v>605</v>
      </c>
      <c r="J112">
        <v>1367</v>
      </c>
      <c r="K112">
        <v>484</v>
      </c>
      <c r="L112">
        <v>363</v>
      </c>
      <c r="M112">
        <v>0</v>
      </c>
      <c r="N112">
        <v>0</v>
      </c>
      <c r="O112">
        <v>0</v>
      </c>
      <c r="P112">
        <v>0</v>
      </c>
      <c r="Q112">
        <v>0</v>
      </c>
      <c r="R112">
        <v>0</v>
      </c>
      <c r="S112">
        <v>0</v>
      </c>
      <c r="T112">
        <v>0</v>
      </c>
      <c r="U112">
        <v>0</v>
      </c>
      <c r="V112">
        <v>0</v>
      </c>
      <c r="W112">
        <v>0</v>
      </c>
      <c r="X112">
        <v>0</v>
      </c>
      <c r="Y112">
        <v>0</v>
      </c>
      <c r="Z112">
        <v>0</v>
      </c>
      <c r="AA112">
        <v>0</v>
      </c>
      <c r="AB112">
        <v>0</v>
      </c>
      <c r="AC112">
        <v>0</v>
      </c>
      <c r="AD112">
        <v>0</v>
      </c>
      <c r="AE112">
        <v>5890.8</v>
      </c>
      <c r="AF112">
        <v>96970.17</v>
      </c>
      <c r="AG112">
        <v>0</v>
      </c>
      <c r="AH112">
        <v>0</v>
      </c>
      <c r="AI112">
        <v>0</v>
      </c>
      <c r="AJ112">
        <v>5890.8</v>
      </c>
      <c r="AK112">
        <v>5890.8</v>
      </c>
      <c r="AL112">
        <v>0</v>
      </c>
      <c r="AM112">
        <v>96970.17</v>
      </c>
      <c r="AN112">
        <v>96970.17</v>
      </c>
      <c r="AO112">
        <v>0</v>
      </c>
      <c r="AP112">
        <v>8000</v>
      </c>
      <c r="AQ112" s="4">
        <v>0</v>
      </c>
      <c r="AR112" s="3" t="s">
        <v>256</v>
      </c>
      <c r="AS112" s="3" t="s">
        <v>6214</v>
      </c>
      <c r="AT112" s="3" t="s">
        <v>6215</v>
      </c>
      <c r="AU112" s="3" t="s">
        <v>6216</v>
      </c>
      <c r="AV112" s="3" t="s">
        <v>6217</v>
      </c>
      <c r="AW112" s="3"/>
      <c r="AX112" s="3"/>
      <c r="AY112" s="3"/>
      <c r="AZ112" s="3"/>
      <c r="BA112" s="3"/>
      <c r="BB112" t="b">
        <v>0</v>
      </c>
      <c r="BC112" s="3"/>
      <c r="BD112" s="5">
        <v>117928</v>
      </c>
      <c r="BE112" s="3" t="s">
        <v>316</v>
      </c>
    </row>
    <row r="113" spans="1:57" hidden="1" x14ac:dyDescent="0.2">
      <c r="A113" s="2">
        <v>4227</v>
      </c>
      <c r="B113" s="1">
        <v>45412</v>
      </c>
      <c r="C113" s="3" t="s">
        <v>2582</v>
      </c>
      <c r="D113">
        <v>1773.83</v>
      </c>
      <c r="E113">
        <v>498.8</v>
      </c>
      <c r="F113">
        <v>20768.27</v>
      </c>
      <c r="G113">
        <v>239.4</v>
      </c>
      <c r="H113">
        <v>5813.26</v>
      </c>
      <c r="I113">
        <v>15010.59</v>
      </c>
      <c r="J113">
        <v>2372.36</v>
      </c>
      <c r="K113">
        <v>1405.6</v>
      </c>
      <c r="L113">
        <v>36354.949999999997</v>
      </c>
      <c r="M113">
        <v>17127.87</v>
      </c>
      <c r="N113">
        <v>0</v>
      </c>
      <c r="O113">
        <v>0</v>
      </c>
      <c r="P113">
        <v>0</v>
      </c>
      <c r="Q113">
        <v>0</v>
      </c>
      <c r="R113">
        <v>0</v>
      </c>
      <c r="S113">
        <v>0</v>
      </c>
      <c r="T113">
        <v>0</v>
      </c>
      <c r="U113">
        <v>0</v>
      </c>
      <c r="V113">
        <v>0</v>
      </c>
      <c r="W113">
        <v>0</v>
      </c>
      <c r="X113">
        <v>0</v>
      </c>
      <c r="Y113">
        <v>0</v>
      </c>
      <c r="Z113">
        <v>0</v>
      </c>
      <c r="AA113">
        <v>0</v>
      </c>
      <c r="AB113">
        <v>0</v>
      </c>
      <c r="AC113">
        <v>0</v>
      </c>
      <c r="AD113">
        <v>0</v>
      </c>
      <c r="AE113">
        <v>101364.93</v>
      </c>
      <c r="AF113">
        <v>144437.59</v>
      </c>
      <c r="AG113">
        <v>0</v>
      </c>
      <c r="AH113">
        <v>0</v>
      </c>
      <c r="AI113">
        <v>0</v>
      </c>
      <c r="AJ113">
        <v>84237.06</v>
      </c>
      <c r="AK113">
        <v>101364.93</v>
      </c>
      <c r="AL113">
        <v>0</v>
      </c>
      <c r="AM113">
        <v>127309.72</v>
      </c>
      <c r="AN113">
        <v>144437.59</v>
      </c>
      <c r="AO113">
        <v>0</v>
      </c>
      <c r="AP113">
        <v>24903.25</v>
      </c>
      <c r="AQ113" s="4">
        <v>0</v>
      </c>
      <c r="AR113" s="3" t="s">
        <v>256</v>
      </c>
      <c r="AS113" s="3" t="s">
        <v>6214</v>
      </c>
      <c r="AT113" s="3" t="s">
        <v>6215</v>
      </c>
      <c r="AU113" s="3" t="s">
        <v>6216</v>
      </c>
      <c r="AV113" s="3" t="s">
        <v>6217</v>
      </c>
      <c r="AW113" s="3"/>
      <c r="AX113" s="3"/>
      <c r="AY113" s="3"/>
      <c r="AZ113" s="3"/>
      <c r="BA113" s="3"/>
      <c r="BB113" t="b">
        <v>0</v>
      </c>
      <c r="BC113" s="3"/>
      <c r="BD113" s="5">
        <v>117929</v>
      </c>
      <c r="BE113" s="3" t="s">
        <v>316</v>
      </c>
    </row>
    <row r="114" spans="1:57" hidden="1" x14ac:dyDescent="0.2">
      <c r="A114" s="2">
        <v>4228</v>
      </c>
      <c r="B114" s="1">
        <v>45412</v>
      </c>
      <c r="C114" s="3" t="s">
        <v>2583</v>
      </c>
      <c r="D114">
        <v>18269.2</v>
      </c>
      <c r="E114">
        <v>5712.3</v>
      </c>
      <c r="F114">
        <v>31009.47</v>
      </c>
      <c r="G114">
        <v>6888.3</v>
      </c>
      <c r="H114">
        <v>6850.2</v>
      </c>
      <c r="I114">
        <v>12810.76</v>
      </c>
      <c r="J114">
        <v>1996.5</v>
      </c>
      <c r="K114">
        <v>4582.08</v>
      </c>
      <c r="L114">
        <v>5504.06</v>
      </c>
      <c r="M114">
        <v>4310.1499999999996</v>
      </c>
      <c r="N114">
        <v>0</v>
      </c>
      <c r="O114">
        <v>0</v>
      </c>
      <c r="P114">
        <v>0</v>
      </c>
      <c r="Q114">
        <v>0</v>
      </c>
      <c r="R114">
        <v>0</v>
      </c>
      <c r="S114">
        <v>0</v>
      </c>
      <c r="T114">
        <v>0</v>
      </c>
      <c r="U114">
        <v>0</v>
      </c>
      <c r="V114">
        <v>0</v>
      </c>
      <c r="W114">
        <v>0</v>
      </c>
      <c r="X114">
        <v>0</v>
      </c>
      <c r="Y114">
        <v>0</v>
      </c>
      <c r="Z114">
        <v>0</v>
      </c>
      <c r="AA114">
        <v>0</v>
      </c>
      <c r="AB114">
        <v>0</v>
      </c>
      <c r="AC114">
        <v>0</v>
      </c>
      <c r="AD114">
        <v>0</v>
      </c>
      <c r="AE114">
        <v>97933.02</v>
      </c>
      <c r="AF114">
        <v>439243.8</v>
      </c>
      <c r="AG114">
        <v>0</v>
      </c>
      <c r="AH114">
        <v>0</v>
      </c>
      <c r="AI114">
        <v>0</v>
      </c>
      <c r="AJ114">
        <v>93622.87</v>
      </c>
      <c r="AK114">
        <v>97933.02</v>
      </c>
      <c r="AL114">
        <v>0</v>
      </c>
      <c r="AM114">
        <v>434933.65</v>
      </c>
      <c r="AN114">
        <v>439243.8</v>
      </c>
      <c r="AO114">
        <v>0</v>
      </c>
      <c r="AP114">
        <v>82615.539999999994</v>
      </c>
      <c r="AQ114" s="4">
        <v>0</v>
      </c>
      <c r="AR114" s="3" t="s">
        <v>256</v>
      </c>
      <c r="AS114" s="3" t="s">
        <v>6214</v>
      </c>
      <c r="AT114" s="3" t="s">
        <v>6215</v>
      </c>
      <c r="AU114" s="3" t="s">
        <v>6216</v>
      </c>
      <c r="AV114" s="3" t="s">
        <v>6217</v>
      </c>
      <c r="AW114" s="3"/>
      <c r="AX114" s="3"/>
      <c r="AY114" s="3"/>
      <c r="AZ114" s="3"/>
      <c r="BA114" s="3"/>
      <c r="BB114" t="b">
        <v>0</v>
      </c>
      <c r="BC114" s="3"/>
      <c r="BD114" s="5">
        <v>117930</v>
      </c>
      <c r="BE114" s="3" t="s">
        <v>316</v>
      </c>
    </row>
    <row r="115" spans="1:57" hidden="1" x14ac:dyDescent="0.2">
      <c r="A115" s="2">
        <v>4233</v>
      </c>
      <c r="B115" s="1">
        <v>45412</v>
      </c>
      <c r="C115" s="3" t="s">
        <v>2586</v>
      </c>
      <c r="D115">
        <v>11265.14</v>
      </c>
      <c r="E115">
        <v>1082.6600000000001</v>
      </c>
      <c r="F115">
        <v>14541.93</v>
      </c>
      <c r="G115">
        <v>532</v>
      </c>
      <c r="H115">
        <v>133</v>
      </c>
      <c r="I115">
        <v>872</v>
      </c>
      <c r="J115">
        <v>0</v>
      </c>
      <c r="K115">
        <v>998.88</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29425.61</v>
      </c>
      <c r="AF115">
        <v>218740.9</v>
      </c>
      <c r="AG115">
        <v>0</v>
      </c>
      <c r="AH115">
        <v>0</v>
      </c>
      <c r="AI115">
        <v>0</v>
      </c>
      <c r="AJ115">
        <v>29425.61</v>
      </c>
      <c r="AK115">
        <v>29425.61</v>
      </c>
      <c r="AL115">
        <v>0</v>
      </c>
      <c r="AM115">
        <v>218740.9</v>
      </c>
      <c r="AN115">
        <v>218740.9</v>
      </c>
      <c r="AO115">
        <v>0</v>
      </c>
      <c r="AP115">
        <v>10000</v>
      </c>
      <c r="AQ115" s="4">
        <v>0</v>
      </c>
      <c r="AR115" s="3" t="s">
        <v>256</v>
      </c>
      <c r="AS115" s="3" t="s">
        <v>6214</v>
      </c>
      <c r="AT115" s="3" t="s">
        <v>6215</v>
      </c>
      <c r="AU115" s="3" t="s">
        <v>6216</v>
      </c>
      <c r="AV115" s="3" t="s">
        <v>6217</v>
      </c>
      <c r="AW115" s="3"/>
      <c r="AX115" s="3"/>
      <c r="AY115" s="3"/>
      <c r="AZ115" s="3"/>
      <c r="BA115" s="3"/>
      <c r="BB115" t="b">
        <v>0</v>
      </c>
      <c r="BC115" s="3"/>
      <c r="BD115" s="5">
        <v>117931</v>
      </c>
      <c r="BE115" s="3" t="s">
        <v>316</v>
      </c>
    </row>
    <row r="116" spans="1:57" hidden="1" x14ac:dyDescent="0.2">
      <c r="A116" s="2">
        <v>4247</v>
      </c>
      <c r="B116" s="1">
        <v>45412</v>
      </c>
      <c r="C116" s="3" t="s">
        <v>2598</v>
      </c>
      <c r="D116">
        <v>0</v>
      </c>
      <c r="E116">
        <v>0</v>
      </c>
      <c r="F116">
        <v>266</v>
      </c>
      <c r="G116">
        <v>1113</v>
      </c>
      <c r="H116">
        <v>399</v>
      </c>
      <c r="I116">
        <v>0</v>
      </c>
      <c r="J116">
        <v>0</v>
      </c>
      <c r="K116">
        <v>0</v>
      </c>
      <c r="L116">
        <v>0</v>
      </c>
      <c r="M116">
        <v>332.5</v>
      </c>
      <c r="N116">
        <v>0</v>
      </c>
      <c r="O116">
        <v>0</v>
      </c>
      <c r="P116">
        <v>0</v>
      </c>
      <c r="Q116">
        <v>0</v>
      </c>
      <c r="R116">
        <v>0</v>
      </c>
      <c r="S116">
        <v>0</v>
      </c>
      <c r="T116">
        <v>0</v>
      </c>
      <c r="U116">
        <v>0</v>
      </c>
      <c r="V116">
        <v>0</v>
      </c>
      <c r="W116">
        <v>0</v>
      </c>
      <c r="X116">
        <v>0</v>
      </c>
      <c r="Y116">
        <v>0</v>
      </c>
      <c r="Z116">
        <v>0</v>
      </c>
      <c r="AA116">
        <v>0</v>
      </c>
      <c r="AB116">
        <v>0</v>
      </c>
      <c r="AC116">
        <v>0</v>
      </c>
      <c r="AD116">
        <v>0</v>
      </c>
      <c r="AE116">
        <v>2110.5</v>
      </c>
      <c r="AF116">
        <v>40714.86</v>
      </c>
      <c r="AG116">
        <v>0</v>
      </c>
      <c r="AH116">
        <v>0</v>
      </c>
      <c r="AI116">
        <v>0</v>
      </c>
      <c r="AJ116">
        <v>1778</v>
      </c>
      <c r="AK116">
        <v>2110.5</v>
      </c>
      <c r="AL116">
        <v>0</v>
      </c>
      <c r="AM116">
        <v>40382.36</v>
      </c>
      <c r="AN116">
        <v>40714.86</v>
      </c>
      <c r="AO116">
        <v>0</v>
      </c>
      <c r="AP116">
        <v>8348.89</v>
      </c>
      <c r="AQ116" s="4">
        <v>0</v>
      </c>
      <c r="AR116" s="3" t="s">
        <v>256</v>
      </c>
      <c r="AS116" s="3" t="s">
        <v>6214</v>
      </c>
      <c r="AT116" s="3" t="s">
        <v>6215</v>
      </c>
      <c r="AU116" s="3" t="s">
        <v>6216</v>
      </c>
      <c r="AV116" s="3" t="s">
        <v>6217</v>
      </c>
      <c r="AW116" s="3"/>
      <c r="AX116" s="3"/>
      <c r="AY116" s="3"/>
      <c r="AZ116" s="3"/>
      <c r="BA116" s="3"/>
      <c r="BB116" t="b">
        <v>0</v>
      </c>
      <c r="BC116" s="3"/>
      <c r="BD116" s="5">
        <v>117932</v>
      </c>
      <c r="BE116" s="3" t="s">
        <v>316</v>
      </c>
    </row>
    <row r="117" spans="1:57" hidden="1" x14ac:dyDescent="0.2">
      <c r="A117" s="2">
        <v>4249</v>
      </c>
      <c r="B117" s="1">
        <v>45412</v>
      </c>
      <c r="C117" s="3" t="s">
        <v>2600</v>
      </c>
      <c r="D117">
        <v>1028.49</v>
      </c>
      <c r="E117">
        <v>187.68</v>
      </c>
      <c r="F117">
        <v>935.42</v>
      </c>
      <c r="G117">
        <v>0</v>
      </c>
      <c r="H117">
        <v>266</v>
      </c>
      <c r="I117">
        <v>1186</v>
      </c>
      <c r="J117">
        <v>199.5</v>
      </c>
      <c r="K117">
        <v>2293.1999999999998</v>
      </c>
      <c r="L117">
        <v>721</v>
      </c>
      <c r="M117">
        <v>570.5</v>
      </c>
      <c r="N117">
        <v>0</v>
      </c>
      <c r="O117">
        <v>0</v>
      </c>
      <c r="P117">
        <v>0</v>
      </c>
      <c r="Q117">
        <v>0</v>
      </c>
      <c r="R117">
        <v>0</v>
      </c>
      <c r="S117">
        <v>0</v>
      </c>
      <c r="T117">
        <v>0</v>
      </c>
      <c r="U117">
        <v>0</v>
      </c>
      <c r="V117">
        <v>0</v>
      </c>
      <c r="W117">
        <v>0</v>
      </c>
      <c r="X117">
        <v>0</v>
      </c>
      <c r="Y117">
        <v>0</v>
      </c>
      <c r="Z117">
        <v>0</v>
      </c>
      <c r="AA117">
        <v>0</v>
      </c>
      <c r="AB117">
        <v>0</v>
      </c>
      <c r="AC117">
        <v>0</v>
      </c>
      <c r="AD117">
        <v>0</v>
      </c>
      <c r="AE117">
        <v>7387.79</v>
      </c>
      <c r="AF117">
        <v>147898.4</v>
      </c>
      <c r="AG117">
        <v>0</v>
      </c>
      <c r="AH117">
        <v>0</v>
      </c>
      <c r="AI117">
        <v>0</v>
      </c>
      <c r="AJ117">
        <v>6817.29</v>
      </c>
      <c r="AK117">
        <v>7387.79</v>
      </c>
      <c r="AL117">
        <v>0</v>
      </c>
      <c r="AM117">
        <v>147327.9</v>
      </c>
      <c r="AN117">
        <v>147898.4</v>
      </c>
      <c r="AO117">
        <v>0</v>
      </c>
      <c r="AP117">
        <v>12325.47</v>
      </c>
      <c r="AQ117" s="4">
        <v>0</v>
      </c>
      <c r="AR117" s="3" t="s">
        <v>256</v>
      </c>
      <c r="AS117" s="3" t="s">
        <v>6214</v>
      </c>
      <c r="AT117" s="3" t="s">
        <v>6215</v>
      </c>
      <c r="AU117" s="3" t="s">
        <v>6216</v>
      </c>
      <c r="AV117" s="3" t="s">
        <v>6217</v>
      </c>
      <c r="AW117" s="3"/>
      <c r="AX117" s="3"/>
      <c r="AY117" s="3"/>
      <c r="AZ117" s="3"/>
      <c r="BA117" s="3"/>
      <c r="BB117" t="b">
        <v>0</v>
      </c>
      <c r="BC117" s="3"/>
      <c r="BD117" s="5">
        <v>117933</v>
      </c>
      <c r="BE117" s="3" t="s">
        <v>316</v>
      </c>
    </row>
    <row r="118" spans="1:57" hidden="1" x14ac:dyDescent="0.2">
      <c r="A118" s="2">
        <v>4250</v>
      </c>
      <c r="B118" s="1">
        <v>45412</v>
      </c>
      <c r="C118" s="3" t="s">
        <v>2601</v>
      </c>
      <c r="D118">
        <v>0</v>
      </c>
      <c r="E118">
        <v>170</v>
      </c>
      <c r="F118">
        <v>121</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291</v>
      </c>
      <c r="AF118">
        <v>25007.73</v>
      </c>
      <c r="AG118">
        <v>0</v>
      </c>
      <c r="AH118">
        <v>0</v>
      </c>
      <c r="AI118">
        <v>0</v>
      </c>
      <c r="AJ118">
        <v>291</v>
      </c>
      <c r="AK118">
        <v>291</v>
      </c>
      <c r="AL118">
        <v>0</v>
      </c>
      <c r="AM118">
        <v>25007.73</v>
      </c>
      <c r="AN118">
        <v>25007.73</v>
      </c>
      <c r="AO118">
        <v>0</v>
      </c>
      <c r="AP118">
        <v>18867.72</v>
      </c>
      <c r="AQ118" s="4">
        <v>0</v>
      </c>
      <c r="AR118" s="3" t="s">
        <v>256</v>
      </c>
      <c r="AS118" s="3" t="s">
        <v>6214</v>
      </c>
      <c r="AT118" s="3" t="s">
        <v>6215</v>
      </c>
      <c r="AU118" s="3" t="s">
        <v>6216</v>
      </c>
      <c r="AV118" s="3" t="s">
        <v>6217</v>
      </c>
      <c r="AW118" s="3"/>
      <c r="AX118" s="3"/>
      <c r="AY118" s="3"/>
      <c r="AZ118" s="3"/>
      <c r="BA118" s="3"/>
      <c r="BB118" t="b">
        <v>0</v>
      </c>
      <c r="BC118" s="3"/>
      <c r="BD118" s="5">
        <v>117934</v>
      </c>
      <c r="BE118" s="3" t="s">
        <v>316</v>
      </c>
    </row>
    <row r="119" spans="1:57" hidden="1" x14ac:dyDescent="0.2">
      <c r="A119" s="2">
        <v>4252</v>
      </c>
      <c r="B119" s="1">
        <v>45412</v>
      </c>
      <c r="C119" s="3" t="s">
        <v>2603</v>
      </c>
      <c r="D119">
        <v>112</v>
      </c>
      <c r="E119">
        <v>4139.5</v>
      </c>
      <c r="F119">
        <v>2676.6</v>
      </c>
      <c r="G119">
        <v>0</v>
      </c>
      <c r="H119">
        <v>1826.8</v>
      </c>
      <c r="I119">
        <v>1173.5999999999999</v>
      </c>
      <c r="J119">
        <v>0</v>
      </c>
      <c r="K119">
        <v>3314</v>
      </c>
      <c r="L119">
        <v>3426.3</v>
      </c>
      <c r="M119">
        <v>408.5</v>
      </c>
      <c r="N119">
        <v>0</v>
      </c>
      <c r="O119">
        <v>0</v>
      </c>
      <c r="P119">
        <v>0</v>
      </c>
      <c r="Q119">
        <v>0</v>
      </c>
      <c r="R119">
        <v>0</v>
      </c>
      <c r="S119">
        <v>0</v>
      </c>
      <c r="T119">
        <v>0</v>
      </c>
      <c r="U119">
        <v>0</v>
      </c>
      <c r="V119">
        <v>0</v>
      </c>
      <c r="W119">
        <v>0</v>
      </c>
      <c r="X119">
        <v>0</v>
      </c>
      <c r="Y119">
        <v>0</v>
      </c>
      <c r="Z119">
        <v>0</v>
      </c>
      <c r="AA119">
        <v>0</v>
      </c>
      <c r="AB119">
        <v>0</v>
      </c>
      <c r="AC119">
        <v>0</v>
      </c>
      <c r="AD119">
        <v>0</v>
      </c>
      <c r="AE119">
        <v>17077.3</v>
      </c>
      <c r="AF119">
        <v>647073.18000000005</v>
      </c>
      <c r="AG119">
        <v>0</v>
      </c>
      <c r="AH119">
        <v>0</v>
      </c>
      <c r="AI119">
        <v>0</v>
      </c>
      <c r="AJ119">
        <v>16668.8</v>
      </c>
      <c r="AK119">
        <v>17077.3</v>
      </c>
      <c r="AL119">
        <v>0</v>
      </c>
      <c r="AM119">
        <v>646664.68000000005</v>
      </c>
      <c r="AN119">
        <v>647073.18000000005</v>
      </c>
      <c r="AO119">
        <v>0</v>
      </c>
      <c r="AP119">
        <v>51854.99</v>
      </c>
      <c r="AQ119" s="4">
        <v>0</v>
      </c>
      <c r="AR119" s="3" t="s">
        <v>256</v>
      </c>
      <c r="AS119" s="3" t="s">
        <v>6214</v>
      </c>
      <c r="AT119" s="3" t="s">
        <v>6215</v>
      </c>
      <c r="AU119" s="3" t="s">
        <v>6216</v>
      </c>
      <c r="AV119" s="3" t="s">
        <v>6217</v>
      </c>
      <c r="AW119" s="3"/>
      <c r="AX119" s="3"/>
      <c r="AY119" s="3"/>
      <c r="AZ119" s="3"/>
      <c r="BA119" s="3"/>
      <c r="BB119" t="b">
        <v>0</v>
      </c>
      <c r="BC119" s="3"/>
      <c r="BD119" s="5">
        <v>117935</v>
      </c>
      <c r="BE119" s="3" t="s">
        <v>316</v>
      </c>
    </row>
    <row r="120" spans="1:57" hidden="1" x14ac:dyDescent="0.2">
      <c r="A120" s="2">
        <v>4253</v>
      </c>
      <c r="B120" s="1">
        <v>45412</v>
      </c>
      <c r="C120" s="3" t="s">
        <v>2604</v>
      </c>
      <c r="D120">
        <v>1590.4</v>
      </c>
      <c r="E120">
        <v>1721.5</v>
      </c>
      <c r="F120">
        <v>3996.1</v>
      </c>
      <c r="G120">
        <v>7098.49</v>
      </c>
      <c r="H120">
        <v>1609</v>
      </c>
      <c r="I120">
        <v>26954.63</v>
      </c>
      <c r="J120">
        <v>9505.43</v>
      </c>
      <c r="K120">
        <v>4680.6000000000004</v>
      </c>
      <c r="L120">
        <v>5428.9</v>
      </c>
      <c r="M120">
        <v>25472.11</v>
      </c>
      <c r="N120">
        <v>0</v>
      </c>
      <c r="O120">
        <v>0</v>
      </c>
      <c r="P120">
        <v>0</v>
      </c>
      <c r="Q120">
        <v>0</v>
      </c>
      <c r="R120">
        <v>0</v>
      </c>
      <c r="S120">
        <v>0</v>
      </c>
      <c r="T120">
        <v>0</v>
      </c>
      <c r="U120">
        <v>0</v>
      </c>
      <c r="V120">
        <v>0</v>
      </c>
      <c r="W120">
        <v>0</v>
      </c>
      <c r="X120">
        <v>0</v>
      </c>
      <c r="Y120">
        <v>0</v>
      </c>
      <c r="Z120">
        <v>0</v>
      </c>
      <c r="AA120">
        <v>0</v>
      </c>
      <c r="AB120">
        <v>0</v>
      </c>
      <c r="AC120">
        <v>0</v>
      </c>
      <c r="AD120">
        <v>0</v>
      </c>
      <c r="AE120">
        <v>88057.16</v>
      </c>
      <c r="AF120">
        <v>424137.9</v>
      </c>
      <c r="AG120">
        <v>0</v>
      </c>
      <c r="AH120">
        <v>0</v>
      </c>
      <c r="AI120">
        <v>0</v>
      </c>
      <c r="AJ120">
        <v>62585.05</v>
      </c>
      <c r="AK120">
        <v>88057.16</v>
      </c>
      <c r="AL120">
        <v>0</v>
      </c>
      <c r="AM120">
        <v>398665.79</v>
      </c>
      <c r="AN120">
        <v>424137.9</v>
      </c>
      <c r="AO120">
        <v>0</v>
      </c>
      <c r="AP120">
        <v>1292.82</v>
      </c>
      <c r="AQ120" s="4">
        <v>0</v>
      </c>
      <c r="AR120" s="3" t="s">
        <v>256</v>
      </c>
      <c r="AS120" s="3" t="s">
        <v>6214</v>
      </c>
      <c r="AT120" s="3" t="s">
        <v>6215</v>
      </c>
      <c r="AU120" s="3" t="s">
        <v>6216</v>
      </c>
      <c r="AV120" s="3" t="s">
        <v>6217</v>
      </c>
      <c r="AW120" s="3"/>
      <c r="AX120" s="3"/>
      <c r="AY120" s="3"/>
      <c r="AZ120" s="3"/>
      <c r="BA120" s="3"/>
      <c r="BB120" t="b">
        <v>0</v>
      </c>
      <c r="BC120" s="3"/>
      <c r="BD120" s="5">
        <v>117936</v>
      </c>
      <c r="BE120" s="3" t="s">
        <v>316</v>
      </c>
    </row>
    <row r="121" spans="1:57" hidden="1" x14ac:dyDescent="0.2">
      <c r="A121" s="2">
        <v>4255</v>
      </c>
      <c r="B121" s="1">
        <v>45412</v>
      </c>
      <c r="C121" s="3" t="s">
        <v>2606</v>
      </c>
      <c r="D121">
        <v>0</v>
      </c>
      <c r="E121">
        <v>0</v>
      </c>
      <c r="F121">
        <v>0</v>
      </c>
      <c r="G121">
        <v>0</v>
      </c>
      <c r="H121">
        <v>0</v>
      </c>
      <c r="I121">
        <v>0</v>
      </c>
      <c r="J121">
        <v>0</v>
      </c>
      <c r="K121">
        <v>959</v>
      </c>
      <c r="L121">
        <v>2149</v>
      </c>
      <c r="M121">
        <v>0</v>
      </c>
      <c r="N121">
        <v>0</v>
      </c>
      <c r="O121">
        <v>0</v>
      </c>
      <c r="P121">
        <v>0</v>
      </c>
      <c r="Q121">
        <v>0</v>
      </c>
      <c r="R121">
        <v>0</v>
      </c>
      <c r="S121">
        <v>0</v>
      </c>
      <c r="T121">
        <v>0</v>
      </c>
      <c r="U121">
        <v>0</v>
      </c>
      <c r="V121">
        <v>0</v>
      </c>
      <c r="W121">
        <v>0</v>
      </c>
      <c r="X121">
        <v>0</v>
      </c>
      <c r="Y121">
        <v>0</v>
      </c>
      <c r="Z121">
        <v>0</v>
      </c>
      <c r="AA121">
        <v>0</v>
      </c>
      <c r="AB121">
        <v>0</v>
      </c>
      <c r="AC121">
        <v>0</v>
      </c>
      <c r="AD121">
        <v>0</v>
      </c>
      <c r="AE121">
        <v>3108</v>
      </c>
      <c r="AF121">
        <v>111772.03</v>
      </c>
      <c r="AG121">
        <v>0</v>
      </c>
      <c r="AH121">
        <v>0</v>
      </c>
      <c r="AI121">
        <v>0</v>
      </c>
      <c r="AJ121">
        <v>3108</v>
      </c>
      <c r="AK121">
        <v>3108</v>
      </c>
      <c r="AL121">
        <v>0</v>
      </c>
      <c r="AM121">
        <v>111772.03</v>
      </c>
      <c r="AN121">
        <v>111772.03</v>
      </c>
      <c r="AO121">
        <v>0</v>
      </c>
      <c r="AP121">
        <v>11758.91</v>
      </c>
      <c r="AQ121" s="4">
        <v>0</v>
      </c>
      <c r="AR121" s="3" t="s">
        <v>256</v>
      </c>
      <c r="AS121" s="3" t="s">
        <v>6214</v>
      </c>
      <c r="AT121" s="3" t="s">
        <v>6215</v>
      </c>
      <c r="AU121" s="3" t="s">
        <v>6216</v>
      </c>
      <c r="AV121" s="3" t="s">
        <v>6217</v>
      </c>
      <c r="AW121" s="3"/>
      <c r="AX121" s="3"/>
      <c r="AY121" s="3"/>
      <c r="AZ121" s="3"/>
      <c r="BA121" s="3"/>
      <c r="BB121" t="b">
        <v>0</v>
      </c>
      <c r="BC121" s="3"/>
      <c r="BD121" s="5">
        <v>117937</v>
      </c>
      <c r="BE121" s="3" t="s">
        <v>316</v>
      </c>
    </row>
    <row r="122" spans="1:57" hidden="1" x14ac:dyDescent="0.2">
      <c r="A122" s="2">
        <v>4256</v>
      </c>
      <c r="B122" s="1">
        <v>45412</v>
      </c>
      <c r="C122" s="3" t="s">
        <v>2607</v>
      </c>
      <c r="D122">
        <v>713.16</v>
      </c>
      <c r="E122">
        <v>187.68</v>
      </c>
      <c r="F122">
        <v>1068.42</v>
      </c>
      <c r="G122">
        <v>305.2</v>
      </c>
      <c r="H122">
        <v>1463</v>
      </c>
      <c r="I122">
        <v>436</v>
      </c>
      <c r="J122">
        <v>0</v>
      </c>
      <c r="K122">
        <v>196</v>
      </c>
      <c r="L122">
        <v>2459.6</v>
      </c>
      <c r="M122">
        <v>0</v>
      </c>
      <c r="N122">
        <v>0</v>
      </c>
      <c r="O122">
        <v>0</v>
      </c>
      <c r="P122">
        <v>0</v>
      </c>
      <c r="Q122">
        <v>0</v>
      </c>
      <c r="R122">
        <v>0</v>
      </c>
      <c r="S122">
        <v>0</v>
      </c>
      <c r="T122">
        <v>0</v>
      </c>
      <c r="U122">
        <v>0</v>
      </c>
      <c r="V122">
        <v>0</v>
      </c>
      <c r="W122">
        <v>0</v>
      </c>
      <c r="X122">
        <v>0</v>
      </c>
      <c r="Y122">
        <v>0</v>
      </c>
      <c r="Z122">
        <v>0</v>
      </c>
      <c r="AA122">
        <v>0</v>
      </c>
      <c r="AB122">
        <v>0</v>
      </c>
      <c r="AC122">
        <v>0</v>
      </c>
      <c r="AD122">
        <v>0</v>
      </c>
      <c r="AE122">
        <v>6829.06</v>
      </c>
      <c r="AF122">
        <v>86783.22</v>
      </c>
      <c r="AG122">
        <v>0</v>
      </c>
      <c r="AH122">
        <v>0</v>
      </c>
      <c r="AI122">
        <v>0</v>
      </c>
      <c r="AJ122">
        <v>6829.06</v>
      </c>
      <c r="AK122">
        <v>6829.06</v>
      </c>
      <c r="AL122">
        <v>0</v>
      </c>
      <c r="AM122">
        <v>86783.22</v>
      </c>
      <c r="AN122">
        <v>86783.22</v>
      </c>
      <c r="AO122">
        <v>0</v>
      </c>
      <c r="AP122">
        <v>28092</v>
      </c>
      <c r="AQ122" s="4">
        <v>0</v>
      </c>
      <c r="AR122" s="3" t="s">
        <v>256</v>
      </c>
      <c r="AS122" s="3" t="s">
        <v>6214</v>
      </c>
      <c r="AT122" s="3" t="s">
        <v>6215</v>
      </c>
      <c r="AU122" s="3" t="s">
        <v>6216</v>
      </c>
      <c r="AV122" s="3" t="s">
        <v>6217</v>
      </c>
      <c r="AW122" s="3"/>
      <c r="AX122" s="3"/>
      <c r="AY122" s="3"/>
      <c r="AZ122" s="3"/>
      <c r="BA122" s="3"/>
      <c r="BB122" t="b">
        <v>0</v>
      </c>
      <c r="BC122" s="3"/>
      <c r="BD122" s="5">
        <v>117938</v>
      </c>
      <c r="BE122" s="3" t="s">
        <v>316</v>
      </c>
    </row>
    <row r="123" spans="1:57" hidden="1" x14ac:dyDescent="0.2">
      <c r="A123" s="2">
        <v>4257</v>
      </c>
      <c r="B123" s="1">
        <v>45412</v>
      </c>
      <c r="C123" s="3" t="s">
        <v>2608</v>
      </c>
      <c r="D123">
        <v>4168.8900000000003</v>
      </c>
      <c r="E123">
        <v>2239.02</v>
      </c>
      <c r="F123">
        <v>28532.55</v>
      </c>
      <c r="G123">
        <v>10283.83</v>
      </c>
      <c r="H123">
        <v>0</v>
      </c>
      <c r="I123">
        <v>2975.27</v>
      </c>
      <c r="J123">
        <v>133</v>
      </c>
      <c r="K123">
        <v>2956.8</v>
      </c>
      <c r="L123">
        <v>2072</v>
      </c>
      <c r="M123">
        <v>116.5</v>
      </c>
      <c r="N123">
        <v>0</v>
      </c>
      <c r="O123">
        <v>0</v>
      </c>
      <c r="P123">
        <v>0</v>
      </c>
      <c r="Q123">
        <v>0</v>
      </c>
      <c r="R123">
        <v>0</v>
      </c>
      <c r="S123">
        <v>0</v>
      </c>
      <c r="T123">
        <v>0</v>
      </c>
      <c r="U123">
        <v>0</v>
      </c>
      <c r="V123">
        <v>0</v>
      </c>
      <c r="W123">
        <v>0</v>
      </c>
      <c r="X123">
        <v>0</v>
      </c>
      <c r="Y123">
        <v>0</v>
      </c>
      <c r="Z123">
        <v>0</v>
      </c>
      <c r="AA123">
        <v>0</v>
      </c>
      <c r="AB123">
        <v>0</v>
      </c>
      <c r="AC123">
        <v>0</v>
      </c>
      <c r="AD123">
        <v>0</v>
      </c>
      <c r="AE123">
        <v>53477.86</v>
      </c>
      <c r="AF123">
        <v>234449.65</v>
      </c>
      <c r="AG123">
        <v>0</v>
      </c>
      <c r="AH123">
        <v>0</v>
      </c>
      <c r="AI123">
        <v>0</v>
      </c>
      <c r="AJ123">
        <v>53361.36</v>
      </c>
      <c r="AK123">
        <v>53477.86</v>
      </c>
      <c r="AL123">
        <v>0</v>
      </c>
      <c r="AM123">
        <v>234333.15</v>
      </c>
      <c r="AN123">
        <v>234449.65</v>
      </c>
      <c r="AO123">
        <v>0</v>
      </c>
      <c r="AP123">
        <v>17892.02</v>
      </c>
      <c r="AQ123" s="4">
        <v>0</v>
      </c>
      <c r="AR123" s="3" t="s">
        <v>256</v>
      </c>
      <c r="AS123" s="3" t="s">
        <v>6214</v>
      </c>
      <c r="AT123" s="3" t="s">
        <v>6215</v>
      </c>
      <c r="AU123" s="3" t="s">
        <v>6216</v>
      </c>
      <c r="AV123" s="3" t="s">
        <v>6217</v>
      </c>
      <c r="AW123" s="3"/>
      <c r="AX123" s="3"/>
      <c r="AY123" s="3"/>
      <c r="AZ123" s="3"/>
      <c r="BA123" s="3"/>
      <c r="BB123" t="b">
        <v>0</v>
      </c>
      <c r="BC123" s="3"/>
      <c r="BD123" s="5">
        <v>117939</v>
      </c>
      <c r="BE123" s="3" t="s">
        <v>316</v>
      </c>
    </row>
    <row r="124" spans="1:57" hidden="1" x14ac:dyDescent="0.2">
      <c r="A124" s="2">
        <v>4707</v>
      </c>
      <c r="B124" s="1">
        <v>45412</v>
      </c>
      <c r="C124" s="3" t="s">
        <v>3277</v>
      </c>
      <c r="D124">
        <v>0</v>
      </c>
      <c r="E124">
        <v>0</v>
      </c>
      <c r="F124">
        <v>0</v>
      </c>
      <c r="G124">
        <v>0</v>
      </c>
      <c r="H124">
        <v>0</v>
      </c>
      <c r="I124">
        <v>0</v>
      </c>
      <c r="J124">
        <v>266</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266</v>
      </c>
      <c r="AF124">
        <v>26012.2</v>
      </c>
      <c r="AG124">
        <v>0</v>
      </c>
      <c r="AH124">
        <v>0</v>
      </c>
      <c r="AI124">
        <v>0</v>
      </c>
      <c r="AJ124">
        <v>266</v>
      </c>
      <c r="AK124">
        <v>266</v>
      </c>
      <c r="AL124">
        <v>0</v>
      </c>
      <c r="AM124">
        <v>26012.2</v>
      </c>
      <c r="AN124">
        <v>26012.2</v>
      </c>
      <c r="AO124">
        <v>0</v>
      </c>
      <c r="AP124">
        <v>0</v>
      </c>
      <c r="AQ124" s="4">
        <v>0</v>
      </c>
      <c r="AR124" s="3" t="s">
        <v>256</v>
      </c>
      <c r="AS124" s="3" t="s">
        <v>6214</v>
      </c>
      <c r="AT124" s="3" t="s">
        <v>6215</v>
      </c>
      <c r="AU124" s="3" t="s">
        <v>6216</v>
      </c>
      <c r="AV124" s="3" t="s">
        <v>6217</v>
      </c>
      <c r="AW124" s="3"/>
      <c r="AX124" s="3"/>
      <c r="AY124" s="3"/>
      <c r="AZ124" s="3"/>
      <c r="BA124" s="3"/>
      <c r="BB124" t="b">
        <v>0</v>
      </c>
      <c r="BC124" s="3"/>
      <c r="BD124" s="5">
        <v>117940</v>
      </c>
      <c r="BE124" s="3" t="s">
        <v>316</v>
      </c>
    </row>
    <row r="125" spans="1:57" hidden="1" x14ac:dyDescent="0.2">
      <c r="A125" s="2">
        <v>4709</v>
      </c>
      <c r="B125" s="1">
        <v>45412</v>
      </c>
      <c r="C125" s="3" t="s">
        <v>3279</v>
      </c>
      <c r="D125">
        <v>366.52</v>
      </c>
      <c r="E125">
        <v>6675.85</v>
      </c>
      <c r="F125">
        <v>170</v>
      </c>
      <c r="G125">
        <v>0</v>
      </c>
      <c r="H125">
        <v>1542.8</v>
      </c>
      <c r="I125">
        <v>1739.4</v>
      </c>
      <c r="J125">
        <v>-1447.6</v>
      </c>
      <c r="K125">
        <v>3151.61</v>
      </c>
      <c r="L125">
        <v>1568</v>
      </c>
      <c r="M125">
        <v>0</v>
      </c>
      <c r="N125">
        <v>0</v>
      </c>
      <c r="O125">
        <v>0</v>
      </c>
      <c r="P125">
        <v>0</v>
      </c>
      <c r="Q125">
        <v>0</v>
      </c>
      <c r="R125">
        <v>0</v>
      </c>
      <c r="S125">
        <v>0</v>
      </c>
      <c r="T125">
        <v>0</v>
      </c>
      <c r="U125">
        <v>0</v>
      </c>
      <c r="V125">
        <v>0</v>
      </c>
      <c r="W125">
        <v>0</v>
      </c>
      <c r="X125">
        <v>0</v>
      </c>
      <c r="Y125">
        <v>0</v>
      </c>
      <c r="Z125">
        <v>0</v>
      </c>
      <c r="AA125">
        <v>0</v>
      </c>
      <c r="AB125">
        <v>0</v>
      </c>
      <c r="AC125">
        <v>0</v>
      </c>
      <c r="AD125">
        <v>0</v>
      </c>
      <c r="AE125">
        <v>13766.58</v>
      </c>
      <c r="AF125">
        <v>38668.1</v>
      </c>
      <c r="AG125">
        <v>0</v>
      </c>
      <c r="AH125">
        <v>0</v>
      </c>
      <c r="AI125">
        <v>0</v>
      </c>
      <c r="AJ125">
        <v>13766.58</v>
      </c>
      <c r="AK125">
        <v>13766.58</v>
      </c>
      <c r="AL125">
        <v>0</v>
      </c>
      <c r="AM125">
        <v>38668.1</v>
      </c>
      <c r="AN125">
        <v>38668.1</v>
      </c>
      <c r="AO125">
        <v>0</v>
      </c>
      <c r="AP125">
        <v>47828.39</v>
      </c>
      <c r="AQ125" s="4">
        <v>0</v>
      </c>
      <c r="AR125" s="3" t="s">
        <v>256</v>
      </c>
      <c r="AS125" s="3" t="s">
        <v>6214</v>
      </c>
      <c r="AT125" s="3" t="s">
        <v>6215</v>
      </c>
      <c r="AU125" s="3" t="s">
        <v>6216</v>
      </c>
      <c r="AV125" s="3" t="s">
        <v>6217</v>
      </c>
      <c r="AW125" s="3"/>
      <c r="AX125" s="3"/>
      <c r="AY125" s="3"/>
      <c r="AZ125" s="3"/>
      <c r="BA125" s="3"/>
      <c r="BB125" t="b">
        <v>0</v>
      </c>
      <c r="BC125" s="3"/>
      <c r="BD125" s="5">
        <v>117941</v>
      </c>
      <c r="BE125" s="3" t="s">
        <v>316</v>
      </c>
    </row>
    <row r="126" spans="1:57" hidden="1" x14ac:dyDescent="0.2">
      <c r="A126" s="2">
        <v>3108</v>
      </c>
      <c r="B126" s="1">
        <v>45412</v>
      </c>
      <c r="C126" s="3" t="s">
        <v>911</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s="4">
        <v>0</v>
      </c>
      <c r="AR126" s="3" t="s">
        <v>32</v>
      </c>
      <c r="AS126" s="3" t="s">
        <v>6214</v>
      </c>
      <c r="AT126" s="3" t="s">
        <v>6215</v>
      </c>
      <c r="AU126" s="3" t="s">
        <v>6216</v>
      </c>
      <c r="AV126" s="3" t="s">
        <v>6217</v>
      </c>
      <c r="AW126" s="3"/>
      <c r="AX126" s="3"/>
      <c r="AY126" s="3"/>
      <c r="AZ126" s="3"/>
      <c r="BA126" s="3"/>
      <c r="BB126" t="b">
        <v>0</v>
      </c>
      <c r="BC126" s="3"/>
      <c r="BD126" s="5">
        <v>117942</v>
      </c>
      <c r="BE126" s="3" t="s">
        <v>316</v>
      </c>
    </row>
    <row r="127" spans="1:57" hidden="1" x14ac:dyDescent="0.2">
      <c r="A127" s="2">
        <v>3171</v>
      </c>
      <c r="B127" s="1">
        <v>45412</v>
      </c>
      <c r="C127" s="3" t="s">
        <v>987</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s="4">
        <v>0</v>
      </c>
      <c r="AR127" s="3" t="s">
        <v>32</v>
      </c>
      <c r="AS127" s="3" t="s">
        <v>6214</v>
      </c>
      <c r="AT127" s="3" t="s">
        <v>6215</v>
      </c>
      <c r="AU127" s="3" t="s">
        <v>6216</v>
      </c>
      <c r="AV127" s="3" t="s">
        <v>6217</v>
      </c>
      <c r="AW127" s="3"/>
      <c r="AX127" s="3"/>
      <c r="AY127" s="3"/>
      <c r="AZ127" s="3"/>
      <c r="BA127" s="3"/>
      <c r="BB127" t="b">
        <v>0</v>
      </c>
      <c r="BC127" s="3"/>
      <c r="BD127" s="5">
        <v>117943</v>
      </c>
      <c r="BE127" s="3" t="s">
        <v>316</v>
      </c>
    </row>
    <row r="128" spans="1:57" hidden="1" x14ac:dyDescent="0.2">
      <c r="A128" s="2">
        <v>3187</v>
      </c>
      <c r="B128" s="1">
        <v>45412</v>
      </c>
      <c r="C128" s="3" t="s">
        <v>1008</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s="4">
        <v>0</v>
      </c>
      <c r="AR128" s="3" t="s">
        <v>32</v>
      </c>
      <c r="AS128" s="3" t="s">
        <v>6214</v>
      </c>
      <c r="AT128" s="3" t="s">
        <v>6215</v>
      </c>
      <c r="AU128" s="3" t="s">
        <v>6216</v>
      </c>
      <c r="AV128" s="3" t="s">
        <v>6217</v>
      </c>
      <c r="AW128" s="3"/>
      <c r="AX128" s="3"/>
      <c r="AY128" s="3"/>
      <c r="AZ128" s="3"/>
      <c r="BA128" s="3"/>
      <c r="BB128" t="b">
        <v>0</v>
      </c>
      <c r="BC128" s="3"/>
      <c r="BD128" s="5">
        <v>117944</v>
      </c>
      <c r="BE128" s="3" t="s">
        <v>316</v>
      </c>
    </row>
    <row r="129" spans="1:57" hidden="1" x14ac:dyDescent="0.2">
      <c r="A129" s="2">
        <v>4376</v>
      </c>
      <c r="B129" s="1">
        <v>45412</v>
      </c>
      <c r="C129" s="3" t="s">
        <v>2736</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s="4">
        <v>0</v>
      </c>
      <c r="AR129" s="3" t="s">
        <v>32</v>
      </c>
      <c r="AS129" s="3" t="s">
        <v>6214</v>
      </c>
      <c r="AT129" s="3" t="s">
        <v>6215</v>
      </c>
      <c r="AU129" s="3" t="s">
        <v>6216</v>
      </c>
      <c r="AV129" s="3" t="s">
        <v>6217</v>
      </c>
      <c r="AW129" s="3"/>
      <c r="AX129" s="3"/>
      <c r="AY129" s="3"/>
      <c r="AZ129" s="3"/>
      <c r="BA129" s="3"/>
      <c r="BB129" t="b">
        <v>0</v>
      </c>
      <c r="BC129" s="3"/>
      <c r="BD129" s="5">
        <v>117945</v>
      </c>
      <c r="BE129" s="3" t="s">
        <v>316</v>
      </c>
    </row>
    <row r="130" spans="1:57" hidden="1" x14ac:dyDescent="0.2">
      <c r="A130" s="2">
        <v>4754</v>
      </c>
      <c r="B130" s="1">
        <v>45412</v>
      </c>
      <c r="C130" s="3" t="s">
        <v>3351</v>
      </c>
      <c r="D130">
        <v>1173</v>
      </c>
      <c r="E130">
        <v>774.94</v>
      </c>
      <c r="F130">
        <v>1743.3</v>
      </c>
      <c r="G130">
        <v>1413.82</v>
      </c>
      <c r="H130">
        <v>7487.54</v>
      </c>
      <c r="I130">
        <v>3068.2</v>
      </c>
      <c r="J130">
        <v>1533.63</v>
      </c>
      <c r="K130">
        <v>3394.56</v>
      </c>
      <c r="L130">
        <v>5158.5600000000004</v>
      </c>
      <c r="M130">
        <v>0</v>
      </c>
      <c r="N130">
        <v>0</v>
      </c>
      <c r="O130">
        <v>0</v>
      </c>
      <c r="P130">
        <v>0</v>
      </c>
      <c r="Q130">
        <v>0</v>
      </c>
      <c r="R130">
        <v>0</v>
      </c>
      <c r="S130">
        <v>0</v>
      </c>
      <c r="T130">
        <v>0</v>
      </c>
      <c r="U130">
        <v>0</v>
      </c>
      <c r="V130">
        <v>0</v>
      </c>
      <c r="W130">
        <v>0</v>
      </c>
      <c r="X130">
        <v>0</v>
      </c>
      <c r="Y130">
        <v>0</v>
      </c>
      <c r="Z130">
        <v>0</v>
      </c>
      <c r="AA130">
        <v>0</v>
      </c>
      <c r="AB130">
        <v>0</v>
      </c>
      <c r="AC130">
        <v>0</v>
      </c>
      <c r="AD130">
        <v>0</v>
      </c>
      <c r="AE130">
        <v>25747.55</v>
      </c>
      <c r="AF130">
        <v>374409.72</v>
      </c>
      <c r="AG130">
        <v>0</v>
      </c>
      <c r="AH130">
        <v>0</v>
      </c>
      <c r="AI130">
        <v>0</v>
      </c>
      <c r="AJ130">
        <v>25747.55</v>
      </c>
      <c r="AK130">
        <v>25747.55</v>
      </c>
      <c r="AL130">
        <v>0</v>
      </c>
      <c r="AM130">
        <v>374409.72</v>
      </c>
      <c r="AN130">
        <v>374409.72</v>
      </c>
      <c r="AO130">
        <v>0</v>
      </c>
      <c r="AP130">
        <v>0</v>
      </c>
      <c r="AQ130" s="4">
        <v>0</v>
      </c>
      <c r="AR130" s="3" t="s">
        <v>256</v>
      </c>
      <c r="AS130" s="3" t="s">
        <v>6214</v>
      </c>
      <c r="AT130" s="3" t="s">
        <v>6215</v>
      </c>
      <c r="AU130" s="3" t="s">
        <v>6216</v>
      </c>
      <c r="AV130" s="3" t="s">
        <v>6217</v>
      </c>
      <c r="AW130" s="3"/>
      <c r="AX130" s="3"/>
      <c r="AY130" s="3"/>
      <c r="AZ130" s="3"/>
      <c r="BA130" s="3"/>
      <c r="BB130" t="b">
        <v>0</v>
      </c>
      <c r="BC130" s="3"/>
      <c r="BD130" s="5">
        <v>117946</v>
      </c>
      <c r="BE130" s="3" t="s">
        <v>316</v>
      </c>
    </row>
    <row r="131" spans="1:57" hidden="1" x14ac:dyDescent="0.2">
      <c r="A131" s="2">
        <v>4886</v>
      </c>
      <c r="B131" s="1">
        <v>45412</v>
      </c>
      <c r="C131" s="3" t="s">
        <v>3520</v>
      </c>
      <c r="D131">
        <v>9911.84</v>
      </c>
      <c r="E131">
        <v>3379.26</v>
      </c>
      <c r="F131">
        <v>4032.78</v>
      </c>
      <c r="G131">
        <v>2027.68</v>
      </c>
      <c r="H131">
        <v>373.12</v>
      </c>
      <c r="I131">
        <v>559.63</v>
      </c>
      <c r="J131">
        <v>1064</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21348.31</v>
      </c>
      <c r="AF131">
        <v>369644.36</v>
      </c>
      <c r="AG131">
        <v>0</v>
      </c>
      <c r="AH131">
        <v>0</v>
      </c>
      <c r="AI131">
        <v>0</v>
      </c>
      <c r="AJ131">
        <v>21348.31</v>
      </c>
      <c r="AK131">
        <v>21348.31</v>
      </c>
      <c r="AL131">
        <v>0</v>
      </c>
      <c r="AM131">
        <v>369644.36</v>
      </c>
      <c r="AN131">
        <v>369644.36</v>
      </c>
      <c r="AO131">
        <v>0</v>
      </c>
      <c r="AP131">
        <v>1868.13</v>
      </c>
      <c r="AQ131" s="4">
        <v>0</v>
      </c>
      <c r="AR131" s="3" t="s">
        <v>256</v>
      </c>
      <c r="AS131" s="3" t="s">
        <v>6214</v>
      </c>
      <c r="AT131" s="3" t="s">
        <v>6215</v>
      </c>
      <c r="AU131" s="3" t="s">
        <v>6216</v>
      </c>
      <c r="AV131" s="3" t="s">
        <v>6217</v>
      </c>
      <c r="AW131" s="3"/>
      <c r="AX131" s="3"/>
      <c r="AY131" s="3"/>
      <c r="AZ131" s="3"/>
      <c r="BA131" s="3"/>
      <c r="BB131" t="b">
        <v>0</v>
      </c>
      <c r="BC131" s="3"/>
      <c r="BD131" s="5">
        <v>117947</v>
      </c>
      <c r="BE131" s="3" t="s">
        <v>316</v>
      </c>
    </row>
    <row r="132" spans="1:57" hidden="1" x14ac:dyDescent="0.2">
      <c r="A132" s="2">
        <v>4895</v>
      </c>
      <c r="B132" s="1">
        <v>45412</v>
      </c>
      <c r="C132" s="3" t="s">
        <v>3535</v>
      </c>
      <c r="D132">
        <v>9107.1200000000008</v>
      </c>
      <c r="E132">
        <v>5371072.3899999997</v>
      </c>
      <c r="F132">
        <v>29127.119999999999</v>
      </c>
      <c r="G132">
        <v>11177.06</v>
      </c>
      <c r="H132">
        <v>4509.13</v>
      </c>
      <c r="I132">
        <v>14631.77</v>
      </c>
      <c r="J132">
        <v>2094.4</v>
      </c>
      <c r="K132">
        <v>9474.52</v>
      </c>
      <c r="L132">
        <v>38142.230000000003</v>
      </c>
      <c r="M132">
        <v>1076496.25</v>
      </c>
      <c r="N132">
        <v>0</v>
      </c>
      <c r="O132">
        <v>0</v>
      </c>
      <c r="P132">
        <v>0</v>
      </c>
      <c r="Q132">
        <v>0</v>
      </c>
      <c r="R132">
        <v>0</v>
      </c>
      <c r="S132">
        <v>0</v>
      </c>
      <c r="T132">
        <v>0</v>
      </c>
      <c r="U132">
        <v>0</v>
      </c>
      <c r="V132">
        <v>0</v>
      </c>
      <c r="W132">
        <v>0</v>
      </c>
      <c r="X132">
        <v>0</v>
      </c>
      <c r="Y132">
        <v>0</v>
      </c>
      <c r="Z132">
        <v>0</v>
      </c>
      <c r="AA132">
        <v>0</v>
      </c>
      <c r="AB132">
        <v>0</v>
      </c>
      <c r="AC132">
        <v>0</v>
      </c>
      <c r="AD132">
        <v>0</v>
      </c>
      <c r="AE132">
        <v>6565831.9900000002</v>
      </c>
      <c r="AF132">
        <v>13204542.949999999</v>
      </c>
      <c r="AG132">
        <v>0</v>
      </c>
      <c r="AH132">
        <v>0</v>
      </c>
      <c r="AI132">
        <v>0</v>
      </c>
      <c r="AJ132">
        <v>5489335.7400000002</v>
      </c>
      <c r="AK132">
        <v>6565831.9900000002</v>
      </c>
      <c r="AL132">
        <v>0</v>
      </c>
      <c r="AM132">
        <v>12128046.699999999</v>
      </c>
      <c r="AN132">
        <v>13204542.949999999</v>
      </c>
      <c r="AO132">
        <v>0</v>
      </c>
      <c r="AP132">
        <v>8820963.6300000008</v>
      </c>
      <c r="AQ132" s="4">
        <v>0</v>
      </c>
      <c r="AR132" s="3" t="s">
        <v>256</v>
      </c>
      <c r="AS132" s="3" t="s">
        <v>6214</v>
      </c>
      <c r="AT132" s="3" t="s">
        <v>6215</v>
      </c>
      <c r="AU132" s="3" t="s">
        <v>6216</v>
      </c>
      <c r="AV132" s="3" t="s">
        <v>6217</v>
      </c>
      <c r="AW132" s="3"/>
      <c r="AX132" s="3"/>
      <c r="AY132" s="3"/>
      <c r="AZ132" s="3"/>
      <c r="BA132" s="3"/>
      <c r="BB132" t="b">
        <v>0</v>
      </c>
      <c r="BC132" s="3"/>
      <c r="BD132" s="5">
        <v>117948</v>
      </c>
      <c r="BE132" s="3" t="s">
        <v>316</v>
      </c>
    </row>
    <row r="133" spans="1:57" hidden="1" x14ac:dyDescent="0.2">
      <c r="A133" s="2">
        <v>4898</v>
      </c>
      <c r="B133" s="1">
        <v>45412</v>
      </c>
      <c r="C133" s="3" t="s">
        <v>3538</v>
      </c>
      <c r="D133">
        <v>0</v>
      </c>
      <c r="E133">
        <v>0</v>
      </c>
      <c r="F133">
        <v>2143.2800000000002</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2143.2800000000002</v>
      </c>
      <c r="AF133">
        <v>58920.94</v>
      </c>
      <c r="AG133">
        <v>0</v>
      </c>
      <c r="AH133">
        <v>0</v>
      </c>
      <c r="AI133">
        <v>0</v>
      </c>
      <c r="AJ133">
        <v>2143.2800000000002</v>
      </c>
      <c r="AK133">
        <v>2143.2800000000002</v>
      </c>
      <c r="AL133">
        <v>0</v>
      </c>
      <c r="AM133">
        <v>58920.94</v>
      </c>
      <c r="AN133">
        <v>58920.94</v>
      </c>
      <c r="AO133">
        <v>0</v>
      </c>
      <c r="AP133">
        <v>0</v>
      </c>
      <c r="AQ133" s="4">
        <v>0</v>
      </c>
      <c r="AR133" s="3" t="s">
        <v>256</v>
      </c>
      <c r="AS133" s="3" t="s">
        <v>6214</v>
      </c>
      <c r="AT133" s="3" t="s">
        <v>6215</v>
      </c>
      <c r="AU133" s="3" t="s">
        <v>6216</v>
      </c>
      <c r="AV133" s="3" t="s">
        <v>6217</v>
      </c>
      <c r="AW133" s="3"/>
      <c r="AX133" s="3"/>
      <c r="AY133" s="3"/>
      <c r="AZ133" s="3"/>
      <c r="BA133" s="3"/>
      <c r="BB133" t="b">
        <v>0</v>
      </c>
      <c r="BC133" s="3"/>
      <c r="BD133" s="5">
        <v>117949</v>
      </c>
      <c r="BE133" s="3" t="s">
        <v>316</v>
      </c>
    </row>
    <row r="134" spans="1:57" hidden="1" x14ac:dyDescent="0.2">
      <c r="A134" s="2">
        <v>4901</v>
      </c>
      <c r="B134" s="1">
        <v>45412</v>
      </c>
      <c r="C134" s="3" t="s">
        <v>3541</v>
      </c>
      <c r="D134">
        <v>1025.5</v>
      </c>
      <c r="E134">
        <v>614.5</v>
      </c>
      <c r="F134">
        <v>4391</v>
      </c>
      <c r="G134">
        <v>0</v>
      </c>
      <c r="H134">
        <v>148.96</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6179.96</v>
      </c>
      <c r="AF134">
        <v>910658.7</v>
      </c>
      <c r="AG134">
        <v>0</v>
      </c>
      <c r="AH134">
        <v>0</v>
      </c>
      <c r="AI134">
        <v>0</v>
      </c>
      <c r="AJ134">
        <v>6179.96</v>
      </c>
      <c r="AK134">
        <v>6179.96</v>
      </c>
      <c r="AL134">
        <v>0</v>
      </c>
      <c r="AM134">
        <v>910658.7</v>
      </c>
      <c r="AN134">
        <v>910658.7</v>
      </c>
      <c r="AO134">
        <v>0</v>
      </c>
      <c r="AP134">
        <v>0</v>
      </c>
      <c r="AQ134" s="4">
        <v>0</v>
      </c>
      <c r="AR134" s="3" t="s">
        <v>256</v>
      </c>
      <c r="AS134" s="3" t="s">
        <v>6214</v>
      </c>
      <c r="AT134" s="3" t="s">
        <v>6215</v>
      </c>
      <c r="AU134" s="3" t="s">
        <v>6216</v>
      </c>
      <c r="AV134" s="3" t="s">
        <v>6217</v>
      </c>
      <c r="AW134" s="3"/>
      <c r="AX134" s="3"/>
      <c r="AY134" s="3"/>
      <c r="AZ134" s="3"/>
      <c r="BA134" s="3"/>
      <c r="BB134" t="b">
        <v>0</v>
      </c>
      <c r="BC134" s="3"/>
      <c r="BD134" s="5">
        <v>117950</v>
      </c>
      <c r="BE134" s="3" t="s">
        <v>316</v>
      </c>
    </row>
    <row r="135" spans="1:57" hidden="1" x14ac:dyDescent="0.2">
      <c r="A135" s="2">
        <v>4938</v>
      </c>
      <c r="B135" s="1">
        <v>45412</v>
      </c>
      <c r="C135" s="3" t="s">
        <v>3589</v>
      </c>
      <c r="D135">
        <v>4066.57</v>
      </c>
      <c r="E135">
        <v>420.51</v>
      </c>
      <c r="F135">
        <v>0</v>
      </c>
      <c r="G135">
        <v>1771.21</v>
      </c>
      <c r="H135">
        <v>163.99</v>
      </c>
      <c r="I135">
        <v>371.3</v>
      </c>
      <c r="J135">
        <v>0</v>
      </c>
      <c r="K135">
        <v>0</v>
      </c>
      <c r="L135">
        <v>931</v>
      </c>
      <c r="M135">
        <v>399</v>
      </c>
      <c r="N135">
        <v>0</v>
      </c>
      <c r="O135">
        <v>0</v>
      </c>
      <c r="P135">
        <v>0</v>
      </c>
      <c r="Q135">
        <v>0</v>
      </c>
      <c r="R135">
        <v>0</v>
      </c>
      <c r="S135">
        <v>0</v>
      </c>
      <c r="T135">
        <v>0</v>
      </c>
      <c r="U135">
        <v>0</v>
      </c>
      <c r="V135">
        <v>0</v>
      </c>
      <c r="W135">
        <v>0</v>
      </c>
      <c r="X135">
        <v>0</v>
      </c>
      <c r="Y135">
        <v>0</v>
      </c>
      <c r="Z135">
        <v>0</v>
      </c>
      <c r="AA135">
        <v>0</v>
      </c>
      <c r="AB135">
        <v>0</v>
      </c>
      <c r="AC135">
        <v>0</v>
      </c>
      <c r="AD135">
        <v>0</v>
      </c>
      <c r="AE135">
        <v>8123.58</v>
      </c>
      <c r="AF135">
        <v>113439.7</v>
      </c>
      <c r="AG135">
        <v>0</v>
      </c>
      <c r="AH135">
        <v>0</v>
      </c>
      <c r="AI135">
        <v>0</v>
      </c>
      <c r="AJ135">
        <v>7724.58</v>
      </c>
      <c r="AK135">
        <v>8123.58</v>
      </c>
      <c r="AL135">
        <v>0</v>
      </c>
      <c r="AM135">
        <v>113040.7</v>
      </c>
      <c r="AN135">
        <v>113439.7</v>
      </c>
      <c r="AO135">
        <v>0</v>
      </c>
      <c r="AP135">
        <v>21720.06</v>
      </c>
      <c r="AQ135" s="4">
        <v>0</v>
      </c>
      <c r="AR135" s="3" t="s">
        <v>256</v>
      </c>
      <c r="AS135" s="3" t="s">
        <v>6214</v>
      </c>
      <c r="AT135" s="3" t="s">
        <v>6215</v>
      </c>
      <c r="AU135" s="3" t="s">
        <v>6216</v>
      </c>
      <c r="AV135" s="3" t="s">
        <v>6217</v>
      </c>
      <c r="AW135" s="3"/>
      <c r="AX135" s="3"/>
      <c r="AY135" s="3"/>
      <c r="AZ135" s="3"/>
      <c r="BA135" s="3"/>
      <c r="BB135" t="b">
        <v>0</v>
      </c>
      <c r="BC135" s="3"/>
      <c r="BD135" s="5">
        <v>117951</v>
      </c>
      <c r="BE135" s="3" t="s">
        <v>316</v>
      </c>
    </row>
    <row r="136" spans="1:57" hidden="1" x14ac:dyDescent="0.2">
      <c r="A136" s="2">
        <v>4941</v>
      </c>
      <c r="B136" s="1">
        <v>45412</v>
      </c>
      <c r="C136" s="3" t="s">
        <v>3592</v>
      </c>
      <c r="D136">
        <v>806.3</v>
      </c>
      <c r="E136">
        <v>0</v>
      </c>
      <c r="F136">
        <v>0</v>
      </c>
      <c r="G136">
        <v>0</v>
      </c>
      <c r="H136">
        <v>0</v>
      </c>
      <c r="I136">
        <v>0</v>
      </c>
      <c r="J136">
        <v>0</v>
      </c>
      <c r="K136">
        <v>0</v>
      </c>
      <c r="L136">
        <v>0</v>
      </c>
      <c r="M136">
        <v>199.5</v>
      </c>
      <c r="N136">
        <v>0</v>
      </c>
      <c r="O136">
        <v>0</v>
      </c>
      <c r="P136">
        <v>0</v>
      </c>
      <c r="Q136">
        <v>0</v>
      </c>
      <c r="R136">
        <v>0</v>
      </c>
      <c r="S136">
        <v>0</v>
      </c>
      <c r="T136">
        <v>0</v>
      </c>
      <c r="U136">
        <v>0</v>
      </c>
      <c r="V136">
        <v>0</v>
      </c>
      <c r="W136">
        <v>0</v>
      </c>
      <c r="X136">
        <v>0</v>
      </c>
      <c r="Y136">
        <v>0</v>
      </c>
      <c r="Z136">
        <v>0</v>
      </c>
      <c r="AA136">
        <v>0</v>
      </c>
      <c r="AB136">
        <v>0</v>
      </c>
      <c r="AC136">
        <v>0</v>
      </c>
      <c r="AD136">
        <v>0</v>
      </c>
      <c r="AE136">
        <v>1005.8</v>
      </c>
      <c r="AF136">
        <v>12868.92</v>
      </c>
      <c r="AG136">
        <v>0</v>
      </c>
      <c r="AH136">
        <v>0</v>
      </c>
      <c r="AI136">
        <v>0</v>
      </c>
      <c r="AJ136">
        <v>806.3</v>
      </c>
      <c r="AK136">
        <v>1005.8</v>
      </c>
      <c r="AL136">
        <v>0</v>
      </c>
      <c r="AM136">
        <v>12669.42</v>
      </c>
      <c r="AN136">
        <v>12868.92</v>
      </c>
      <c r="AO136">
        <v>0</v>
      </c>
      <c r="AP136">
        <v>0</v>
      </c>
      <c r="AQ136" s="4">
        <v>0</v>
      </c>
      <c r="AR136" s="3" t="s">
        <v>256</v>
      </c>
      <c r="AS136" s="3" t="s">
        <v>6214</v>
      </c>
      <c r="AT136" s="3" t="s">
        <v>6215</v>
      </c>
      <c r="AU136" s="3" t="s">
        <v>6216</v>
      </c>
      <c r="AV136" s="3" t="s">
        <v>6217</v>
      </c>
      <c r="AW136" s="3"/>
      <c r="AX136" s="3"/>
      <c r="AY136" s="3"/>
      <c r="AZ136" s="3"/>
      <c r="BA136" s="3"/>
      <c r="BB136" t="b">
        <v>0</v>
      </c>
      <c r="BC136" s="3"/>
      <c r="BD136" s="5">
        <v>117952</v>
      </c>
      <c r="BE136" s="3" t="s">
        <v>316</v>
      </c>
    </row>
    <row r="137" spans="1:57" hidden="1" x14ac:dyDescent="0.2">
      <c r="A137" s="2">
        <v>4942</v>
      </c>
      <c r="B137" s="1">
        <v>45412</v>
      </c>
      <c r="C137" s="3" t="s">
        <v>3593</v>
      </c>
      <c r="D137">
        <v>-3094.18</v>
      </c>
      <c r="E137">
        <v>1525.38</v>
      </c>
      <c r="F137">
        <v>5698.4</v>
      </c>
      <c r="G137">
        <v>2088.12</v>
      </c>
      <c r="H137">
        <v>141.69</v>
      </c>
      <c r="I137">
        <v>1419.11</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7778.52</v>
      </c>
      <c r="AF137">
        <v>264599.46999999997</v>
      </c>
      <c r="AG137">
        <v>0</v>
      </c>
      <c r="AH137">
        <v>0</v>
      </c>
      <c r="AI137">
        <v>0</v>
      </c>
      <c r="AJ137">
        <v>7778.52</v>
      </c>
      <c r="AK137">
        <v>7778.52</v>
      </c>
      <c r="AL137">
        <v>0</v>
      </c>
      <c r="AM137">
        <v>264599.46999999997</v>
      </c>
      <c r="AN137">
        <v>264599.46999999997</v>
      </c>
      <c r="AO137">
        <v>0</v>
      </c>
      <c r="AP137">
        <v>11974.35</v>
      </c>
      <c r="AQ137" s="4">
        <v>0</v>
      </c>
      <c r="AR137" s="3" t="s">
        <v>256</v>
      </c>
      <c r="AS137" s="3" t="s">
        <v>6214</v>
      </c>
      <c r="AT137" s="3" t="s">
        <v>6215</v>
      </c>
      <c r="AU137" s="3" t="s">
        <v>6216</v>
      </c>
      <c r="AV137" s="3" t="s">
        <v>6217</v>
      </c>
      <c r="AW137" s="3"/>
      <c r="AX137" s="3"/>
      <c r="AY137" s="3"/>
      <c r="AZ137" s="3"/>
      <c r="BA137" s="3"/>
      <c r="BB137" t="b">
        <v>0</v>
      </c>
      <c r="BC137" s="3"/>
      <c r="BD137" s="5">
        <v>117953</v>
      </c>
      <c r="BE137" s="3" t="s">
        <v>316</v>
      </c>
    </row>
    <row r="138" spans="1:57" hidden="1" x14ac:dyDescent="0.2">
      <c r="A138" s="2">
        <v>6400</v>
      </c>
      <c r="B138" s="1">
        <v>45412</v>
      </c>
      <c r="C138" s="3" t="s">
        <v>5864</v>
      </c>
      <c r="D138">
        <v>4434</v>
      </c>
      <c r="E138">
        <v>11425.09</v>
      </c>
      <c r="F138">
        <v>-469.61</v>
      </c>
      <c r="G138">
        <v>20861.27</v>
      </c>
      <c r="H138">
        <v>503.05</v>
      </c>
      <c r="I138">
        <v>3636.74</v>
      </c>
      <c r="J138">
        <v>901.68</v>
      </c>
      <c r="K138">
        <v>1944</v>
      </c>
      <c r="L138">
        <v>1380.73</v>
      </c>
      <c r="M138">
        <v>11831.2</v>
      </c>
      <c r="N138">
        <v>0</v>
      </c>
      <c r="O138">
        <v>0</v>
      </c>
      <c r="P138">
        <v>0</v>
      </c>
      <c r="Q138">
        <v>0</v>
      </c>
      <c r="R138">
        <v>0</v>
      </c>
      <c r="S138">
        <v>0</v>
      </c>
      <c r="T138">
        <v>0</v>
      </c>
      <c r="U138">
        <v>0</v>
      </c>
      <c r="V138">
        <v>0</v>
      </c>
      <c r="W138">
        <v>0</v>
      </c>
      <c r="X138">
        <v>0</v>
      </c>
      <c r="Y138">
        <v>0</v>
      </c>
      <c r="Z138">
        <v>0</v>
      </c>
      <c r="AA138">
        <v>0</v>
      </c>
      <c r="AB138">
        <v>0</v>
      </c>
      <c r="AC138">
        <v>0</v>
      </c>
      <c r="AD138">
        <v>0</v>
      </c>
      <c r="AE138">
        <v>56448.15</v>
      </c>
      <c r="AF138">
        <v>81385.89</v>
      </c>
      <c r="AG138">
        <v>0</v>
      </c>
      <c r="AH138">
        <v>0</v>
      </c>
      <c r="AI138">
        <v>0</v>
      </c>
      <c r="AJ138">
        <v>44616.95</v>
      </c>
      <c r="AK138">
        <v>56448.15</v>
      </c>
      <c r="AL138">
        <v>0</v>
      </c>
      <c r="AM138">
        <v>69554.69</v>
      </c>
      <c r="AN138">
        <v>81385.89</v>
      </c>
      <c r="AO138">
        <v>0</v>
      </c>
      <c r="AP138">
        <v>9886.4500000000007</v>
      </c>
      <c r="AQ138" s="4">
        <v>0</v>
      </c>
      <c r="AR138" s="3" t="s">
        <v>256</v>
      </c>
      <c r="AS138" s="3" t="s">
        <v>6214</v>
      </c>
      <c r="AT138" s="3" t="s">
        <v>6215</v>
      </c>
      <c r="AU138" s="3" t="s">
        <v>6216</v>
      </c>
      <c r="AV138" s="3" t="s">
        <v>6217</v>
      </c>
      <c r="AW138" s="3"/>
      <c r="AX138" s="3"/>
      <c r="AY138" s="3"/>
      <c r="AZ138" s="3"/>
      <c r="BA138" s="3"/>
      <c r="BB138" t="b">
        <v>0</v>
      </c>
      <c r="BC138" s="3"/>
      <c r="BD138" s="5">
        <v>117954</v>
      </c>
      <c r="BE138" s="3" t="s">
        <v>316</v>
      </c>
    </row>
    <row r="139" spans="1:57" hidden="1" x14ac:dyDescent="0.2">
      <c r="A139" s="2">
        <v>6435</v>
      </c>
      <c r="B139" s="1">
        <v>45412</v>
      </c>
      <c r="C139" s="3" t="s">
        <v>5910</v>
      </c>
      <c r="D139">
        <v>0</v>
      </c>
      <c r="E139">
        <v>0</v>
      </c>
      <c r="F139">
        <v>0</v>
      </c>
      <c r="G139">
        <v>0</v>
      </c>
      <c r="H139">
        <v>9958.75</v>
      </c>
      <c r="I139">
        <v>4075.75</v>
      </c>
      <c r="J139">
        <v>336369.45</v>
      </c>
      <c r="K139">
        <v>0</v>
      </c>
      <c r="L139">
        <v>8199.66</v>
      </c>
      <c r="M139">
        <v>0</v>
      </c>
      <c r="N139">
        <v>0</v>
      </c>
      <c r="O139">
        <v>0</v>
      </c>
      <c r="P139">
        <v>0</v>
      </c>
      <c r="Q139">
        <v>0</v>
      </c>
      <c r="R139">
        <v>0</v>
      </c>
      <c r="S139">
        <v>0</v>
      </c>
      <c r="T139">
        <v>0</v>
      </c>
      <c r="U139">
        <v>0</v>
      </c>
      <c r="V139">
        <v>0</v>
      </c>
      <c r="W139">
        <v>0</v>
      </c>
      <c r="X139">
        <v>0</v>
      </c>
      <c r="Y139">
        <v>0</v>
      </c>
      <c r="Z139">
        <v>0</v>
      </c>
      <c r="AA139">
        <v>0</v>
      </c>
      <c r="AB139">
        <v>0</v>
      </c>
      <c r="AC139">
        <v>0</v>
      </c>
      <c r="AD139">
        <v>0</v>
      </c>
      <c r="AE139">
        <v>367887.75</v>
      </c>
      <c r="AF139">
        <v>367887.75</v>
      </c>
      <c r="AG139">
        <v>0</v>
      </c>
      <c r="AH139">
        <v>0</v>
      </c>
      <c r="AI139">
        <v>0</v>
      </c>
      <c r="AJ139">
        <v>367887.75</v>
      </c>
      <c r="AK139">
        <v>367887.75</v>
      </c>
      <c r="AL139">
        <v>0</v>
      </c>
      <c r="AM139">
        <v>367887.75</v>
      </c>
      <c r="AN139">
        <v>367887.75</v>
      </c>
      <c r="AO139">
        <v>0</v>
      </c>
      <c r="AP139">
        <v>1220362.3799999999</v>
      </c>
      <c r="AQ139" s="4">
        <v>0</v>
      </c>
      <c r="AR139" s="3" t="s">
        <v>256</v>
      </c>
      <c r="AS139" s="3" t="s">
        <v>6214</v>
      </c>
      <c r="AT139" s="3" t="s">
        <v>6215</v>
      </c>
      <c r="AU139" s="3" t="s">
        <v>6216</v>
      </c>
      <c r="AV139" s="3" t="s">
        <v>6217</v>
      </c>
      <c r="AW139" s="3"/>
      <c r="AX139" s="3"/>
      <c r="AY139" s="3"/>
      <c r="AZ139" s="3"/>
      <c r="BA139" s="3"/>
      <c r="BB139" t="b">
        <v>0</v>
      </c>
      <c r="BC139" s="3"/>
      <c r="BD139" s="5">
        <v>117955</v>
      </c>
      <c r="BE139" s="3" t="s">
        <v>316</v>
      </c>
    </row>
    <row r="140" spans="1:57" hidden="1" x14ac:dyDescent="0.2">
      <c r="A140" s="2">
        <v>6436</v>
      </c>
      <c r="B140" s="1">
        <v>45412</v>
      </c>
      <c r="C140" s="3" t="s">
        <v>5911</v>
      </c>
      <c r="D140">
        <v>0</v>
      </c>
      <c r="E140">
        <v>0</v>
      </c>
      <c r="F140">
        <v>0</v>
      </c>
      <c r="G140">
        <v>0</v>
      </c>
      <c r="H140">
        <v>0</v>
      </c>
      <c r="I140">
        <v>0</v>
      </c>
      <c r="J140">
        <v>0</v>
      </c>
      <c r="K140">
        <v>0</v>
      </c>
      <c r="L140">
        <v>0</v>
      </c>
      <c r="M140">
        <v>3822.4</v>
      </c>
      <c r="N140">
        <v>0</v>
      </c>
      <c r="O140">
        <v>0</v>
      </c>
      <c r="P140">
        <v>0</v>
      </c>
      <c r="Q140">
        <v>0</v>
      </c>
      <c r="R140">
        <v>0</v>
      </c>
      <c r="S140">
        <v>0</v>
      </c>
      <c r="T140">
        <v>0</v>
      </c>
      <c r="U140">
        <v>0</v>
      </c>
      <c r="V140">
        <v>0</v>
      </c>
      <c r="W140">
        <v>0</v>
      </c>
      <c r="X140">
        <v>0</v>
      </c>
      <c r="Y140">
        <v>0</v>
      </c>
      <c r="Z140">
        <v>0</v>
      </c>
      <c r="AA140">
        <v>0</v>
      </c>
      <c r="AB140">
        <v>0</v>
      </c>
      <c r="AC140">
        <v>0</v>
      </c>
      <c r="AD140">
        <v>0</v>
      </c>
      <c r="AE140">
        <v>89906.82</v>
      </c>
      <c r="AF140">
        <v>97140.62</v>
      </c>
      <c r="AG140">
        <v>0</v>
      </c>
      <c r="AH140">
        <v>0</v>
      </c>
      <c r="AI140">
        <v>0</v>
      </c>
      <c r="AJ140">
        <v>0</v>
      </c>
      <c r="AK140">
        <v>89906.82</v>
      </c>
      <c r="AL140">
        <v>0</v>
      </c>
      <c r="AM140">
        <v>0</v>
      </c>
      <c r="AN140">
        <v>97140.62</v>
      </c>
      <c r="AO140">
        <v>0</v>
      </c>
      <c r="AP140">
        <v>29105</v>
      </c>
      <c r="AQ140" s="4">
        <v>0</v>
      </c>
      <c r="AR140" s="3" t="s">
        <v>256</v>
      </c>
      <c r="AS140" s="3" t="s">
        <v>6214</v>
      </c>
      <c r="AT140" s="3" t="s">
        <v>6215</v>
      </c>
      <c r="AU140" s="3" t="s">
        <v>6216</v>
      </c>
      <c r="AV140" s="3" t="s">
        <v>6217</v>
      </c>
      <c r="AW140" s="3"/>
      <c r="AX140" s="3"/>
      <c r="AY140" s="3"/>
      <c r="AZ140" s="3"/>
      <c r="BA140" s="3"/>
      <c r="BB140" t="b">
        <v>0</v>
      </c>
      <c r="BC140" s="3"/>
      <c r="BD140" s="5">
        <v>117956</v>
      </c>
      <c r="BE140" s="3" t="s">
        <v>316</v>
      </c>
    </row>
    <row r="141" spans="1:57" hidden="1" x14ac:dyDescent="0.2">
      <c r="A141" s="2">
        <v>4904</v>
      </c>
      <c r="B141" s="1">
        <v>45412</v>
      </c>
      <c r="C141" s="3" t="s">
        <v>3545</v>
      </c>
      <c r="D141">
        <v>90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90</v>
      </c>
      <c r="AF141">
        <v>260583.6</v>
      </c>
      <c r="AG141">
        <v>0</v>
      </c>
      <c r="AH141">
        <v>0</v>
      </c>
      <c r="AI141">
        <v>0</v>
      </c>
      <c r="AJ141">
        <v>90</v>
      </c>
      <c r="AK141">
        <v>90</v>
      </c>
      <c r="AL141">
        <v>0</v>
      </c>
      <c r="AM141">
        <v>260583.6</v>
      </c>
      <c r="AN141">
        <v>260583.6</v>
      </c>
      <c r="AO141">
        <v>0</v>
      </c>
      <c r="AP141">
        <v>0</v>
      </c>
      <c r="AQ141" s="4">
        <v>0</v>
      </c>
      <c r="AR141" s="3" t="s">
        <v>256</v>
      </c>
      <c r="AS141" s="3" t="s">
        <v>6214</v>
      </c>
      <c r="AT141" s="3" t="s">
        <v>6215</v>
      </c>
      <c r="AU141" s="3" t="s">
        <v>6216</v>
      </c>
      <c r="AV141" s="3" t="s">
        <v>6217</v>
      </c>
      <c r="AW141" s="3"/>
      <c r="AX141" s="3"/>
      <c r="AY141" s="3"/>
      <c r="AZ141" s="3"/>
      <c r="BA141" s="3"/>
      <c r="BB141" t="b">
        <v>0</v>
      </c>
      <c r="BC141" s="3"/>
      <c r="BD141" s="5">
        <v>117957</v>
      </c>
      <c r="BE141" s="3" t="s">
        <v>316</v>
      </c>
    </row>
    <row r="142" spans="1:57" hidden="1" x14ac:dyDescent="0.2">
      <c r="A142" s="2">
        <v>6059</v>
      </c>
      <c r="B142" s="1">
        <v>45412</v>
      </c>
      <c r="C142" s="3" t="s">
        <v>5364</v>
      </c>
      <c r="D142">
        <v>4760.03</v>
      </c>
      <c r="E142">
        <v>6473</v>
      </c>
      <c r="F142">
        <v>1931.63</v>
      </c>
      <c r="G142">
        <v>4205.8900000000003</v>
      </c>
      <c r="H142">
        <v>32703.3</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50073.85</v>
      </c>
      <c r="AF142">
        <v>54218.73</v>
      </c>
      <c r="AG142">
        <v>0</v>
      </c>
      <c r="AH142">
        <v>0</v>
      </c>
      <c r="AI142">
        <v>0</v>
      </c>
      <c r="AJ142">
        <v>50073.85</v>
      </c>
      <c r="AK142">
        <v>50073.85</v>
      </c>
      <c r="AL142">
        <v>0</v>
      </c>
      <c r="AM142">
        <v>54218.73</v>
      </c>
      <c r="AN142">
        <v>54218.73</v>
      </c>
      <c r="AO142">
        <v>0</v>
      </c>
      <c r="AP142">
        <v>0</v>
      </c>
      <c r="AQ142" s="4">
        <v>0</v>
      </c>
      <c r="AR142" s="3" t="s">
        <v>4157</v>
      </c>
      <c r="AS142" s="3" t="s">
        <v>6214</v>
      </c>
      <c r="AT142" s="3" t="s">
        <v>6215</v>
      </c>
      <c r="AU142" s="3" t="s">
        <v>6216</v>
      </c>
      <c r="AV142" s="3" t="s">
        <v>6217</v>
      </c>
      <c r="AW142" s="3"/>
      <c r="AX142" s="3"/>
      <c r="AY142" s="3"/>
      <c r="AZ142" s="3"/>
      <c r="BA142" s="3"/>
      <c r="BB142" t="b">
        <v>0</v>
      </c>
      <c r="BC142" s="3"/>
      <c r="BD142" s="5">
        <v>117958</v>
      </c>
      <c r="BE142" s="3" t="s">
        <v>316</v>
      </c>
    </row>
    <row r="143" spans="1:57" hidden="1" x14ac:dyDescent="0.2">
      <c r="A143" s="2">
        <v>6410</v>
      </c>
      <c r="B143" s="1">
        <v>45412</v>
      </c>
      <c r="C143" s="3" t="s">
        <v>5877</v>
      </c>
      <c r="D143">
        <v>0</v>
      </c>
      <c r="E143">
        <v>0</v>
      </c>
      <c r="F143">
        <v>0</v>
      </c>
      <c r="G143">
        <v>0</v>
      </c>
      <c r="H143">
        <v>0</v>
      </c>
      <c r="I143">
        <v>0</v>
      </c>
      <c r="J143">
        <v>0</v>
      </c>
      <c r="K143">
        <v>0</v>
      </c>
      <c r="L143">
        <v>0</v>
      </c>
      <c r="M143">
        <v>78625.27</v>
      </c>
      <c r="N143">
        <v>0</v>
      </c>
      <c r="O143">
        <v>0</v>
      </c>
      <c r="P143">
        <v>0</v>
      </c>
      <c r="Q143">
        <v>0</v>
      </c>
      <c r="R143">
        <v>0</v>
      </c>
      <c r="S143">
        <v>0</v>
      </c>
      <c r="T143">
        <v>0</v>
      </c>
      <c r="U143">
        <v>0</v>
      </c>
      <c r="V143">
        <v>0</v>
      </c>
      <c r="W143">
        <v>0</v>
      </c>
      <c r="X143">
        <v>0</v>
      </c>
      <c r="Y143">
        <v>0</v>
      </c>
      <c r="Z143">
        <v>0</v>
      </c>
      <c r="AA143">
        <v>0</v>
      </c>
      <c r="AB143">
        <v>0</v>
      </c>
      <c r="AC143">
        <v>0</v>
      </c>
      <c r="AD143">
        <v>0</v>
      </c>
      <c r="AE143">
        <v>78625.27</v>
      </c>
      <c r="AF143">
        <v>78625.27</v>
      </c>
      <c r="AG143">
        <v>0</v>
      </c>
      <c r="AH143">
        <v>0</v>
      </c>
      <c r="AI143">
        <v>0</v>
      </c>
      <c r="AJ143">
        <v>0</v>
      </c>
      <c r="AK143">
        <v>78625.27</v>
      </c>
      <c r="AL143">
        <v>0</v>
      </c>
      <c r="AM143">
        <v>0</v>
      </c>
      <c r="AN143">
        <v>78625.27</v>
      </c>
      <c r="AO143">
        <v>0</v>
      </c>
      <c r="AP143">
        <v>8393.94</v>
      </c>
      <c r="AQ143" s="4">
        <v>0</v>
      </c>
      <c r="AR143" s="3" t="s">
        <v>4157</v>
      </c>
      <c r="AS143" s="3" t="s">
        <v>6214</v>
      </c>
      <c r="AT143" s="3" t="s">
        <v>6215</v>
      </c>
      <c r="AU143" s="3" t="s">
        <v>6216</v>
      </c>
      <c r="AV143" s="3" t="s">
        <v>6217</v>
      </c>
      <c r="AW143" s="3"/>
      <c r="AX143" s="3"/>
      <c r="AY143" s="3"/>
      <c r="AZ143" s="3"/>
      <c r="BA143" s="3"/>
      <c r="BB143" t="b">
        <v>0</v>
      </c>
      <c r="BC143" s="3"/>
      <c r="BD143" s="5">
        <v>117959</v>
      </c>
      <c r="BE143" s="3" t="s">
        <v>316</v>
      </c>
    </row>
    <row r="144" spans="1:57" hidden="1" x14ac:dyDescent="0.2">
      <c r="A144" s="2">
        <v>5406</v>
      </c>
      <c r="B144" s="1">
        <v>45412</v>
      </c>
      <c r="C144" s="3" t="s">
        <v>4394</v>
      </c>
      <c r="D144">
        <v>-283.73</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-283.73</v>
      </c>
      <c r="AF144">
        <v>274810.34000000003</v>
      </c>
      <c r="AG144">
        <v>0</v>
      </c>
      <c r="AH144">
        <v>0</v>
      </c>
      <c r="AI144">
        <v>0</v>
      </c>
      <c r="AJ144">
        <v>-283.73</v>
      </c>
      <c r="AK144">
        <v>-283.73</v>
      </c>
      <c r="AL144">
        <v>0</v>
      </c>
      <c r="AM144">
        <v>274810.34000000003</v>
      </c>
      <c r="AN144">
        <v>274810.34000000003</v>
      </c>
      <c r="AO144">
        <v>0</v>
      </c>
      <c r="AP144">
        <v>115823.75</v>
      </c>
      <c r="AQ144" s="4">
        <v>0</v>
      </c>
      <c r="AR144" s="3" t="s">
        <v>4157</v>
      </c>
      <c r="AS144" s="3" t="s">
        <v>6214</v>
      </c>
      <c r="AT144" s="3" t="s">
        <v>6215</v>
      </c>
      <c r="AU144" s="3" t="s">
        <v>6216</v>
      </c>
      <c r="AV144" s="3" t="s">
        <v>6217</v>
      </c>
      <c r="AW144" s="3"/>
      <c r="AX144" s="3"/>
      <c r="AY144" s="3"/>
      <c r="AZ144" s="3"/>
      <c r="BA144" s="3"/>
      <c r="BB144" t="b">
        <v>0</v>
      </c>
      <c r="BC144" s="3"/>
      <c r="BD144" s="5">
        <v>117960</v>
      </c>
      <c r="BE144" s="3" t="s">
        <v>316</v>
      </c>
    </row>
    <row r="145" spans="1:57" hidden="1" x14ac:dyDescent="0.2">
      <c r="A145" s="2">
        <v>5708</v>
      </c>
      <c r="B145" s="1">
        <v>45412</v>
      </c>
      <c r="C145" s="3" t="s">
        <v>4835</v>
      </c>
      <c r="D145">
        <v>0</v>
      </c>
      <c r="E145">
        <v>0</v>
      </c>
      <c r="F145">
        <v>0</v>
      </c>
      <c r="G145">
        <v>0</v>
      </c>
      <c r="H145">
        <v>0</v>
      </c>
      <c r="I145">
        <v>0</v>
      </c>
      <c r="J145">
        <v>0</v>
      </c>
      <c r="K145">
        <v>0</v>
      </c>
      <c r="L145">
        <v>0</v>
      </c>
      <c r="M145">
        <v>1764</v>
      </c>
      <c r="N145">
        <v>0</v>
      </c>
      <c r="O145">
        <v>0</v>
      </c>
      <c r="P145">
        <v>0</v>
      </c>
      <c r="Q145">
        <v>0</v>
      </c>
      <c r="R145">
        <v>0</v>
      </c>
      <c r="S145">
        <v>0</v>
      </c>
      <c r="T145">
        <v>0</v>
      </c>
      <c r="U145">
        <v>0</v>
      </c>
      <c r="V145">
        <v>0</v>
      </c>
      <c r="W145">
        <v>0</v>
      </c>
      <c r="X145">
        <v>0</v>
      </c>
      <c r="Y145">
        <v>0</v>
      </c>
      <c r="Z145">
        <v>0</v>
      </c>
      <c r="AA145">
        <v>0</v>
      </c>
      <c r="AB145">
        <v>0</v>
      </c>
      <c r="AC145">
        <v>0</v>
      </c>
      <c r="AD145">
        <v>0</v>
      </c>
      <c r="AE145">
        <v>1764</v>
      </c>
      <c r="AF145">
        <v>1764</v>
      </c>
      <c r="AG145">
        <v>0</v>
      </c>
      <c r="AH145">
        <v>0</v>
      </c>
      <c r="AI145">
        <v>0</v>
      </c>
      <c r="AJ145">
        <v>0</v>
      </c>
      <c r="AK145">
        <v>1764</v>
      </c>
      <c r="AL145">
        <v>0</v>
      </c>
      <c r="AM145">
        <v>0</v>
      </c>
      <c r="AN145">
        <v>1764</v>
      </c>
      <c r="AO145">
        <v>0</v>
      </c>
      <c r="AP145">
        <v>0</v>
      </c>
      <c r="AQ145" s="4">
        <v>0</v>
      </c>
      <c r="AR145" s="3" t="s">
        <v>32</v>
      </c>
      <c r="AS145" s="3" t="s">
        <v>6214</v>
      </c>
      <c r="AT145" s="3" t="s">
        <v>6215</v>
      </c>
      <c r="AU145" s="3" t="s">
        <v>6216</v>
      </c>
      <c r="AV145" s="3" t="s">
        <v>6217</v>
      </c>
      <c r="AW145" s="3"/>
      <c r="AX145" s="3"/>
      <c r="AY145" s="3"/>
      <c r="AZ145" s="3"/>
      <c r="BA145" s="3"/>
      <c r="BB145" t="b">
        <v>0</v>
      </c>
      <c r="BC145" s="3"/>
      <c r="BD145" s="5">
        <v>117961</v>
      </c>
      <c r="BE145" s="3" t="s">
        <v>316</v>
      </c>
    </row>
    <row r="146" spans="1:57" hidden="1" x14ac:dyDescent="0.2">
      <c r="A146" s="2">
        <v>5824</v>
      </c>
      <c r="B146" s="1">
        <v>45412</v>
      </c>
      <c r="C146" s="3" t="s">
        <v>5040</v>
      </c>
      <c r="D146">
        <v>19540</v>
      </c>
      <c r="E146">
        <v>36900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56440</v>
      </c>
      <c r="AF146">
        <v>116740</v>
      </c>
      <c r="AG146">
        <v>0</v>
      </c>
      <c r="AH146">
        <v>0</v>
      </c>
      <c r="AI146">
        <v>0</v>
      </c>
      <c r="AJ146">
        <v>56440</v>
      </c>
      <c r="AK146">
        <v>56440</v>
      </c>
      <c r="AL146">
        <v>0</v>
      </c>
      <c r="AM146">
        <v>116740</v>
      </c>
      <c r="AN146">
        <v>116740</v>
      </c>
      <c r="AO146">
        <v>0</v>
      </c>
      <c r="AP146">
        <v>0</v>
      </c>
      <c r="AQ146" s="4">
        <v>0</v>
      </c>
      <c r="AR146" s="3" t="s">
        <v>4157</v>
      </c>
      <c r="AS146" s="3" t="s">
        <v>6214</v>
      </c>
      <c r="AT146" s="3" t="s">
        <v>6215</v>
      </c>
      <c r="AU146" s="3" t="s">
        <v>6216</v>
      </c>
      <c r="AV146" s="3" t="s">
        <v>6217</v>
      </c>
      <c r="AW146" s="3"/>
      <c r="AX146" s="3"/>
      <c r="AY146" s="3"/>
      <c r="AZ146" s="3"/>
      <c r="BA146" s="3"/>
      <c r="BB146" t="b">
        <v>0</v>
      </c>
      <c r="BC146" s="3"/>
      <c r="BD146" s="5">
        <v>117962</v>
      </c>
      <c r="BE146" s="3" t="s">
        <v>316</v>
      </c>
    </row>
    <row r="147" spans="1:57" hidden="1" x14ac:dyDescent="0.2">
      <c r="A147" s="2">
        <v>5963</v>
      </c>
      <c r="B147" s="1">
        <v>45412</v>
      </c>
      <c r="C147" s="3" t="s">
        <v>5225</v>
      </c>
      <c r="D147">
        <v>11850.39</v>
      </c>
      <c r="E147">
        <v>13198.31</v>
      </c>
      <c r="F147">
        <v>0</v>
      </c>
      <c r="G147">
        <v>0</v>
      </c>
      <c r="H147">
        <v>0</v>
      </c>
      <c r="I147">
        <v>67.92</v>
      </c>
      <c r="J147">
        <v>0</v>
      </c>
      <c r="K147">
        <v>-425</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24691.62</v>
      </c>
      <c r="AF147">
        <v>6088756</v>
      </c>
      <c r="AG147">
        <v>0</v>
      </c>
      <c r="AH147">
        <v>0</v>
      </c>
      <c r="AI147">
        <v>0</v>
      </c>
      <c r="AJ147">
        <v>24691.62</v>
      </c>
      <c r="AK147">
        <v>24691.62</v>
      </c>
      <c r="AL147">
        <v>0</v>
      </c>
      <c r="AM147">
        <v>6088756</v>
      </c>
      <c r="AN147">
        <v>6088756</v>
      </c>
      <c r="AO147">
        <v>0</v>
      </c>
      <c r="AP147">
        <v>0</v>
      </c>
      <c r="AQ147" s="4">
        <v>0</v>
      </c>
      <c r="AR147" s="3" t="s">
        <v>4157</v>
      </c>
      <c r="AS147" s="3" t="s">
        <v>6214</v>
      </c>
      <c r="AT147" s="3" t="s">
        <v>6215</v>
      </c>
      <c r="AU147" s="3" t="s">
        <v>6216</v>
      </c>
      <c r="AV147" s="3" t="s">
        <v>6217</v>
      </c>
      <c r="AW147" s="3"/>
      <c r="AX147" s="3"/>
      <c r="AY147" s="3"/>
      <c r="AZ147" s="3"/>
      <c r="BA147" s="3"/>
      <c r="BB147" t="b">
        <v>0</v>
      </c>
      <c r="BC147" s="3"/>
      <c r="BD147" s="5">
        <v>117963</v>
      </c>
      <c r="BE147" s="3" t="s">
        <v>316</v>
      </c>
    </row>
    <row r="148" spans="1:57" hidden="1" x14ac:dyDescent="0.2">
      <c r="A148" s="2">
        <v>6038</v>
      </c>
      <c r="B148" s="1">
        <v>45412</v>
      </c>
      <c r="C148" s="3" t="s">
        <v>5329</v>
      </c>
      <c r="D148">
        <v>23020.02</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23020.02</v>
      </c>
      <c r="AF148">
        <v>1023874.96</v>
      </c>
      <c r="AG148">
        <v>0</v>
      </c>
      <c r="AH148">
        <v>0</v>
      </c>
      <c r="AI148">
        <v>0</v>
      </c>
      <c r="AJ148">
        <v>23020.02</v>
      </c>
      <c r="AK148">
        <v>23020.02</v>
      </c>
      <c r="AL148">
        <v>0</v>
      </c>
      <c r="AM148">
        <v>1023874.96</v>
      </c>
      <c r="AN148">
        <v>1023874.96</v>
      </c>
      <c r="AO148">
        <v>0</v>
      </c>
      <c r="AP148">
        <v>0</v>
      </c>
      <c r="AQ148" s="4">
        <v>0</v>
      </c>
      <c r="AR148" s="3" t="s">
        <v>4157</v>
      </c>
      <c r="AS148" s="3" t="s">
        <v>6214</v>
      </c>
      <c r="AT148" s="3" t="s">
        <v>6215</v>
      </c>
      <c r="AU148" s="3" t="s">
        <v>6216</v>
      </c>
      <c r="AV148" s="3" t="s">
        <v>6217</v>
      </c>
      <c r="AW148" s="3"/>
      <c r="AX148" s="3"/>
      <c r="AY148" s="3"/>
      <c r="AZ148" s="3"/>
      <c r="BA148" s="3"/>
      <c r="BB148" t="b">
        <v>0</v>
      </c>
      <c r="BC148" s="3"/>
      <c r="BD148" s="5">
        <v>117964</v>
      </c>
      <c r="BE148" s="3" t="s">
        <v>316</v>
      </c>
    </row>
    <row r="149" spans="1:57" hidden="1" x14ac:dyDescent="0.2">
      <c r="A149" s="2">
        <v>6187</v>
      </c>
      <c r="B149" s="1">
        <v>45412</v>
      </c>
      <c r="C149" s="3" t="s">
        <v>5513</v>
      </c>
      <c r="D149">
        <v>0</v>
      </c>
      <c r="E149">
        <v>0</v>
      </c>
      <c r="F149">
        <v>0</v>
      </c>
      <c r="G149">
        <v>0</v>
      </c>
      <c r="H149">
        <v>0</v>
      </c>
      <c r="I149">
        <v>0</v>
      </c>
      <c r="J149">
        <v>0</v>
      </c>
      <c r="K149">
        <v>0</v>
      </c>
      <c r="L149">
        <v>0</v>
      </c>
      <c r="M149">
        <v>12583.2</v>
      </c>
      <c r="N149">
        <v>0</v>
      </c>
      <c r="O149">
        <v>0</v>
      </c>
      <c r="P149">
        <v>0</v>
      </c>
      <c r="Q149">
        <v>0</v>
      </c>
      <c r="R149">
        <v>0</v>
      </c>
      <c r="S149">
        <v>0</v>
      </c>
      <c r="T149">
        <v>0</v>
      </c>
      <c r="U149">
        <v>0</v>
      </c>
      <c r="V149">
        <v>0</v>
      </c>
      <c r="W149">
        <v>0</v>
      </c>
      <c r="X149">
        <v>0</v>
      </c>
      <c r="Y149">
        <v>0</v>
      </c>
      <c r="Z149">
        <v>0</v>
      </c>
      <c r="AA149">
        <v>0</v>
      </c>
      <c r="AB149">
        <v>0</v>
      </c>
      <c r="AC149">
        <v>0</v>
      </c>
      <c r="AD149">
        <v>0</v>
      </c>
      <c r="AE149">
        <v>12583.2</v>
      </c>
      <c r="AF149">
        <v>12583.2</v>
      </c>
      <c r="AG149">
        <v>0</v>
      </c>
      <c r="AH149">
        <v>0</v>
      </c>
      <c r="AI149">
        <v>0</v>
      </c>
      <c r="AJ149">
        <v>0</v>
      </c>
      <c r="AK149">
        <v>12583.2</v>
      </c>
      <c r="AL149">
        <v>0</v>
      </c>
      <c r="AM149">
        <v>0</v>
      </c>
      <c r="AN149">
        <v>12583.2</v>
      </c>
      <c r="AO149">
        <v>0</v>
      </c>
      <c r="AP149">
        <v>0</v>
      </c>
      <c r="AQ149" s="4">
        <v>0</v>
      </c>
      <c r="AR149" s="3" t="s">
        <v>32</v>
      </c>
      <c r="AS149" s="3" t="s">
        <v>6214</v>
      </c>
      <c r="AT149" s="3" t="s">
        <v>6215</v>
      </c>
      <c r="AU149" s="3" t="s">
        <v>6216</v>
      </c>
      <c r="AV149" s="3" t="s">
        <v>6217</v>
      </c>
      <c r="AW149" s="3"/>
      <c r="AX149" s="3"/>
      <c r="AY149" s="3"/>
      <c r="AZ149" s="3"/>
      <c r="BA149" s="3"/>
      <c r="BB149" t="b">
        <v>0</v>
      </c>
      <c r="BC149" s="3"/>
      <c r="BD149" s="5">
        <v>117965</v>
      </c>
      <c r="BE149" s="3" t="s">
        <v>316</v>
      </c>
    </row>
    <row r="150" spans="1:57" hidden="1" x14ac:dyDescent="0.2">
      <c r="A150" s="2">
        <v>6415</v>
      </c>
      <c r="B150" s="1">
        <v>45412</v>
      </c>
      <c r="C150" s="3" t="s">
        <v>5884</v>
      </c>
      <c r="D150">
        <v>0</v>
      </c>
      <c r="E150">
        <v>0</v>
      </c>
      <c r="F150">
        <v>0</v>
      </c>
      <c r="G150">
        <v>0</v>
      </c>
      <c r="H150">
        <v>0</v>
      </c>
      <c r="I150">
        <v>0</v>
      </c>
      <c r="J150">
        <v>0</v>
      </c>
      <c r="K150">
        <v>72316</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72316</v>
      </c>
      <c r="AF150">
        <v>72316</v>
      </c>
      <c r="AG150">
        <v>0</v>
      </c>
      <c r="AH150">
        <v>0</v>
      </c>
      <c r="AI150">
        <v>0</v>
      </c>
      <c r="AJ150">
        <v>72316</v>
      </c>
      <c r="AK150">
        <v>72316</v>
      </c>
      <c r="AL150">
        <v>0</v>
      </c>
      <c r="AM150">
        <v>72316</v>
      </c>
      <c r="AN150">
        <v>72316</v>
      </c>
      <c r="AO150">
        <v>0</v>
      </c>
      <c r="AP150">
        <v>0</v>
      </c>
      <c r="AQ150" s="4">
        <v>0</v>
      </c>
      <c r="AR150" s="3" t="s">
        <v>4157</v>
      </c>
      <c r="AS150" s="3" t="s">
        <v>6214</v>
      </c>
      <c r="AT150" s="3" t="s">
        <v>6215</v>
      </c>
      <c r="AU150" s="3" t="s">
        <v>6216</v>
      </c>
      <c r="AV150" s="3" t="s">
        <v>6217</v>
      </c>
      <c r="AW150" s="3"/>
      <c r="AX150" s="3"/>
      <c r="AY150" s="3"/>
      <c r="AZ150" s="3"/>
      <c r="BA150" s="3"/>
      <c r="BB150" t="b">
        <v>0</v>
      </c>
      <c r="BC150" s="3"/>
      <c r="BD150" s="5">
        <v>117966</v>
      </c>
      <c r="BE150" s="3" t="s">
        <v>316</v>
      </c>
    </row>
    <row r="151" spans="1:57" hidden="1" x14ac:dyDescent="0.2">
      <c r="A151" s="2">
        <v>6424</v>
      </c>
      <c r="B151" s="1">
        <v>45412</v>
      </c>
      <c r="C151" s="3" t="s">
        <v>5899</v>
      </c>
      <c r="D151">
        <v>0</v>
      </c>
      <c r="E151">
        <v>0</v>
      </c>
      <c r="F151">
        <v>0</v>
      </c>
      <c r="G151">
        <v>0</v>
      </c>
      <c r="H151">
        <v>0</v>
      </c>
      <c r="I151">
        <v>0</v>
      </c>
      <c r="J151">
        <v>20702.900000000001</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20702.900000000001</v>
      </c>
      <c r="AF151">
        <v>20702.900000000001</v>
      </c>
      <c r="AG151">
        <v>0</v>
      </c>
      <c r="AH151">
        <v>0</v>
      </c>
      <c r="AI151">
        <v>0</v>
      </c>
      <c r="AJ151">
        <v>20702.900000000001</v>
      </c>
      <c r="AK151">
        <v>20702.900000000001</v>
      </c>
      <c r="AL151">
        <v>0</v>
      </c>
      <c r="AM151">
        <v>20702.900000000001</v>
      </c>
      <c r="AN151">
        <v>20702.900000000001</v>
      </c>
      <c r="AO151">
        <v>0</v>
      </c>
      <c r="AP151">
        <v>0</v>
      </c>
      <c r="AQ151" s="4">
        <v>0</v>
      </c>
      <c r="AR151" s="3" t="s">
        <v>4157</v>
      </c>
      <c r="AS151" s="3" t="s">
        <v>6214</v>
      </c>
      <c r="AT151" s="3" t="s">
        <v>6215</v>
      </c>
      <c r="AU151" s="3" t="s">
        <v>6216</v>
      </c>
      <c r="AV151" s="3" t="s">
        <v>6217</v>
      </c>
      <c r="AW151" s="3"/>
      <c r="AX151" s="3"/>
      <c r="AY151" s="3"/>
      <c r="AZ151" s="3"/>
      <c r="BA151" s="3"/>
      <c r="BB151" t="b">
        <v>0</v>
      </c>
      <c r="BC151" s="3"/>
      <c r="BD151" s="5">
        <v>117967</v>
      </c>
      <c r="BE151" s="3" t="s">
        <v>316</v>
      </c>
    </row>
    <row r="152" spans="1:57" hidden="1" x14ac:dyDescent="0.2">
      <c r="A152" s="2">
        <v>6425</v>
      </c>
      <c r="B152" s="1">
        <v>45412</v>
      </c>
      <c r="C152" s="3" t="s">
        <v>5901</v>
      </c>
      <c r="D152">
        <v>0</v>
      </c>
      <c r="E152">
        <v>0</v>
      </c>
      <c r="F152">
        <v>0</v>
      </c>
      <c r="G152">
        <v>0</v>
      </c>
      <c r="H152">
        <v>0</v>
      </c>
      <c r="I152">
        <v>0</v>
      </c>
      <c r="J152">
        <v>0</v>
      </c>
      <c r="K152">
        <v>0</v>
      </c>
      <c r="L152">
        <v>0</v>
      </c>
      <c r="M152">
        <v>9883.64</v>
      </c>
      <c r="N152">
        <v>0</v>
      </c>
      <c r="O152">
        <v>0</v>
      </c>
      <c r="P152">
        <v>0</v>
      </c>
      <c r="Q152">
        <v>0</v>
      </c>
      <c r="R152">
        <v>0</v>
      </c>
      <c r="S152">
        <v>0</v>
      </c>
      <c r="T152">
        <v>0</v>
      </c>
      <c r="U152">
        <v>0</v>
      </c>
      <c r="V152">
        <v>0</v>
      </c>
      <c r="W152">
        <v>0</v>
      </c>
      <c r="X152">
        <v>0</v>
      </c>
      <c r="Y152">
        <v>0</v>
      </c>
      <c r="Z152">
        <v>0</v>
      </c>
      <c r="AA152">
        <v>0</v>
      </c>
      <c r="AB152">
        <v>0</v>
      </c>
      <c r="AC152">
        <v>0</v>
      </c>
      <c r="AD152">
        <v>0</v>
      </c>
      <c r="AE152">
        <v>9883.64</v>
      </c>
      <c r="AF152">
        <v>9883.64</v>
      </c>
      <c r="AG152">
        <v>0</v>
      </c>
      <c r="AH152">
        <v>0</v>
      </c>
      <c r="AI152">
        <v>0</v>
      </c>
      <c r="AJ152">
        <v>0</v>
      </c>
      <c r="AK152">
        <v>9883.64</v>
      </c>
      <c r="AL152">
        <v>0</v>
      </c>
      <c r="AM152">
        <v>0</v>
      </c>
      <c r="AN152">
        <v>9883.64</v>
      </c>
      <c r="AO152">
        <v>0</v>
      </c>
      <c r="AP152">
        <v>21581.119999999999</v>
      </c>
      <c r="AQ152" s="4">
        <v>0</v>
      </c>
      <c r="AR152" s="3" t="s">
        <v>4157</v>
      </c>
      <c r="AS152" s="3" t="s">
        <v>6214</v>
      </c>
      <c r="AT152" s="3" t="s">
        <v>6215</v>
      </c>
      <c r="AU152" s="3" t="s">
        <v>6216</v>
      </c>
      <c r="AV152" s="3" t="s">
        <v>6217</v>
      </c>
      <c r="AW152" s="3"/>
      <c r="AX152" s="3"/>
      <c r="AY152" s="3"/>
      <c r="AZ152" s="3"/>
      <c r="BA152" s="3"/>
      <c r="BB152" t="b">
        <v>0</v>
      </c>
      <c r="BC152" s="3"/>
      <c r="BD152" s="5">
        <v>117968</v>
      </c>
      <c r="BE152" s="3" t="s">
        <v>316</v>
      </c>
    </row>
    <row r="153" spans="1:57" hidden="1" x14ac:dyDescent="0.2">
      <c r="A153" s="2">
        <v>6198</v>
      </c>
      <c r="B153" s="1">
        <v>45412</v>
      </c>
      <c r="C153" s="3" t="s">
        <v>5526</v>
      </c>
      <c r="D153">
        <v>0</v>
      </c>
      <c r="E153">
        <v>10717.86</v>
      </c>
      <c r="F153">
        <v>4674.91</v>
      </c>
      <c r="G153">
        <v>3760.5</v>
      </c>
      <c r="H153">
        <v>28072.22</v>
      </c>
      <c r="I153">
        <v>2587.6999999999998</v>
      </c>
      <c r="J153">
        <v>57</v>
      </c>
      <c r="K153">
        <v>14736.9</v>
      </c>
      <c r="L153">
        <v>20168.2</v>
      </c>
      <c r="M153">
        <v>9397.5</v>
      </c>
      <c r="N153">
        <v>0</v>
      </c>
      <c r="O153">
        <v>0</v>
      </c>
      <c r="P153">
        <v>0</v>
      </c>
      <c r="Q153">
        <v>0</v>
      </c>
      <c r="R153">
        <v>0</v>
      </c>
      <c r="S153">
        <v>0</v>
      </c>
      <c r="T153">
        <v>0</v>
      </c>
      <c r="U153">
        <v>0</v>
      </c>
      <c r="V153">
        <v>0</v>
      </c>
      <c r="W153">
        <v>0</v>
      </c>
      <c r="X153">
        <v>0</v>
      </c>
      <c r="Y153">
        <v>0</v>
      </c>
      <c r="Z153">
        <v>0</v>
      </c>
      <c r="AA153">
        <v>0</v>
      </c>
      <c r="AB153">
        <v>0</v>
      </c>
      <c r="AC153">
        <v>0</v>
      </c>
      <c r="AD153">
        <v>0</v>
      </c>
      <c r="AE153">
        <v>94172.79</v>
      </c>
      <c r="AF153">
        <v>94172.79</v>
      </c>
      <c r="AG153">
        <v>0</v>
      </c>
      <c r="AH153">
        <v>500000</v>
      </c>
      <c r="AI153">
        <v>500000</v>
      </c>
      <c r="AJ153">
        <v>84775.29</v>
      </c>
      <c r="AK153">
        <v>94172.79</v>
      </c>
      <c r="AL153">
        <v>0</v>
      </c>
      <c r="AM153">
        <v>84775.29</v>
      </c>
      <c r="AN153">
        <v>94172.79</v>
      </c>
      <c r="AO153">
        <v>0</v>
      </c>
      <c r="AP153">
        <v>114605.32</v>
      </c>
      <c r="AQ153" s="4">
        <v>0</v>
      </c>
      <c r="AR153" s="3" t="s">
        <v>5524</v>
      </c>
      <c r="AS153" s="3" t="s">
        <v>6214</v>
      </c>
      <c r="AT153" s="3" t="s">
        <v>6215</v>
      </c>
      <c r="AU153" s="3" t="s">
        <v>6216</v>
      </c>
      <c r="AV153" s="3" t="s">
        <v>6217</v>
      </c>
      <c r="AW153" s="3"/>
      <c r="AX153" s="3"/>
      <c r="AY153" s="3"/>
      <c r="AZ153" s="3"/>
      <c r="BA153" s="3"/>
      <c r="BB153" t="b">
        <v>0</v>
      </c>
      <c r="BC153" s="3"/>
      <c r="BD153" s="5">
        <v>117969</v>
      </c>
      <c r="BE153" s="3" t="s">
        <v>316</v>
      </c>
    </row>
    <row r="154" spans="1:57" hidden="1" x14ac:dyDescent="0.2">
      <c r="A154" s="2">
        <v>6199</v>
      </c>
      <c r="B154" s="1">
        <v>45412</v>
      </c>
      <c r="C154" s="3" t="s">
        <v>5527</v>
      </c>
      <c r="D154">
        <v>0</v>
      </c>
      <c r="E154">
        <v>24467.4</v>
      </c>
      <c r="F154">
        <v>61311.4</v>
      </c>
      <c r="G154">
        <v>10751.7</v>
      </c>
      <c r="H154">
        <v>17658.2</v>
      </c>
      <c r="I154">
        <v>40920</v>
      </c>
      <c r="J154">
        <v>28455.85</v>
      </c>
      <c r="K154">
        <v>95559.56</v>
      </c>
      <c r="L154">
        <v>147088.04</v>
      </c>
      <c r="M154">
        <v>70063.039999999994</v>
      </c>
      <c r="N154">
        <v>0</v>
      </c>
      <c r="O154">
        <v>0</v>
      </c>
      <c r="P154">
        <v>0</v>
      </c>
      <c r="Q154">
        <v>0</v>
      </c>
      <c r="R154">
        <v>0</v>
      </c>
      <c r="S154">
        <v>0</v>
      </c>
      <c r="T154">
        <v>0</v>
      </c>
      <c r="U154">
        <v>0</v>
      </c>
      <c r="V154">
        <v>0</v>
      </c>
      <c r="W154">
        <v>0</v>
      </c>
      <c r="X154">
        <v>0</v>
      </c>
      <c r="Y154">
        <v>0</v>
      </c>
      <c r="Z154">
        <v>0</v>
      </c>
      <c r="AA154">
        <v>0</v>
      </c>
      <c r="AB154">
        <v>0</v>
      </c>
      <c r="AC154">
        <v>0</v>
      </c>
      <c r="AD154">
        <v>0</v>
      </c>
      <c r="AE154">
        <v>496275.19</v>
      </c>
      <c r="AF154">
        <v>496275.19</v>
      </c>
      <c r="AG154">
        <v>0</v>
      </c>
      <c r="AH154">
        <v>500000</v>
      </c>
      <c r="AI154">
        <v>500000</v>
      </c>
      <c r="AJ154">
        <v>426212.15</v>
      </c>
      <c r="AK154">
        <v>496275.19</v>
      </c>
      <c r="AL154">
        <v>0</v>
      </c>
      <c r="AM154">
        <v>426212.15</v>
      </c>
      <c r="AN154">
        <v>496275.19</v>
      </c>
      <c r="AO154">
        <v>0</v>
      </c>
      <c r="AP154">
        <v>718011.39</v>
      </c>
      <c r="AQ154" s="4">
        <v>0</v>
      </c>
      <c r="AR154" s="3" t="s">
        <v>5524</v>
      </c>
      <c r="AS154" s="3" t="s">
        <v>6214</v>
      </c>
      <c r="AT154" s="3" t="s">
        <v>6215</v>
      </c>
      <c r="AU154" s="3" t="s">
        <v>6216</v>
      </c>
      <c r="AV154" s="3" t="s">
        <v>6217</v>
      </c>
      <c r="AW154" s="3"/>
      <c r="AX154" s="3"/>
      <c r="AY154" s="3"/>
      <c r="AZ154" s="3"/>
      <c r="BA154" s="3"/>
      <c r="BB154" t="b">
        <v>0</v>
      </c>
      <c r="BC154" s="3"/>
      <c r="BD154" s="5">
        <v>117970</v>
      </c>
      <c r="BE154" s="3" t="s">
        <v>316</v>
      </c>
    </row>
    <row r="155" spans="1:57" hidden="1" x14ac:dyDescent="0.2">
      <c r="A155" s="2">
        <v>6200</v>
      </c>
      <c r="B155" s="1">
        <v>45412</v>
      </c>
      <c r="C155" s="3" t="s">
        <v>5528</v>
      </c>
      <c r="D155">
        <v>0</v>
      </c>
      <c r="E155">
        <v>1464</v>
      </c>
      <c r="F155">
        <v>3068.1</v>
      </c>
      <c r="G155">
        <v>9192.2999999999993</v>
      </c>
      <c r="H155">
        <v>711</v>
      </c>
      <c r="I155">
        <v>235.2</v>
      </c>
      <c r="J155">
        <v>923.07</v>
      </c>
      <c r="K155">
        <v>441</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16034.67</v>
      </c>
      <c r="AF155">
        <v>16034.67</v>
      </c>
      <c r="AG155">
        <v>0</v>
      </c>
      <c r="AH155">
        <v>500000</v>
      </c>
      <c r="AI155">
        <v>500000</v>
      </c>
      <c r="AJ155">
        <v>16034.67</v>
      </c>
      <c r="AK155">
        <v>16034.67</v>
      </c>
      <c r="AL155">
        <v>0</v>
      </c>
      <c r="AM155">
        <v>16034.67</v>
      </c>
      <c r="AN155">
        <v>16034.67</v>
      </c>
      <c r="AO155">
        <v>0</v>
      </c>
      <c r="AP155">
        <v>0</v>
      </c>
      <c r="AQ155" s="4">
        <v>0</v>
      </c>
      <c r="AR155" s="3" t="s">
        <v>5524</v>
      </c>
      <c r="AS155" s="3" t="s">
        <v>6214</v>
      </c>
      <c r="AT155" s="3" t="s">
        <v>6215</v>
      </c>
      <c r="AU155" s="3" t="s">
        <v>6216</v>
      </c>
      <c r="AV155" s="3" t="s">
        <v>6217</v>
      </c>
      <c r="AW155" s="3"/>
      <c r="AX155" s="3"/>
      <c r="AY155" s="3"/>
      <c r="AZ155" s="3"/>
      <c r="BA155" s="3"/>
      <c r="BB155" t="b">
        <v>0</v>
      </c>
      <c r="BC155" s="3"/>
      <c r="BD155" s="5">
        <v>117971</v>
      </c>
      <c r="BE155" s="3" t="s">
        <v>316</v>
      </c>
    </row>
    <row r="156" spans="1:57" hidden="1" x14ac:dyDescent="0.2">
      <c r="A156" s="2">
        <v>6201</v>
      </c>
      <c r="B156" s="1">
        <v>45412</v>
      </c>
      <c r="C156" s="3" t="s">
        <v>5529</v>
      </c>
      <c r="D156">
        <v>0</v>
      </c>
      <c r="E156">
        <v>0</v>
      </c>
      <c r="F156">
        <v>0</v>
      </c>
      <c r="G156">
        <v>0</v>
      </c>
      <c r="H156">
        <v>0</v>
      </c>
      <c r="I156">
        <v>1583</v>
      </c>
      <c r="J156">
        <v>1219</v>
      </c>
      <c r="K156">
        <v>5017</v>
      </c>
      <c r="L156">
        <v>1835</v>
      </c>
      <c r="M156">
        <v>205</v>
      </c>
      <c r="N156">
        <v>0</v>
      </c>
      <c r="O156">
        <v>0</v>
      </c>
      <c r="P156">
        <v>0</v>
      </c>
      <c r="Q156">
        <v>0</v>
      </c>
      <c r="R156">
        <v>0</v>
      </c>
      <c r="S156">
        <v>0</v>
      </c>
      <c r="T156">
        <v>0</v>
      </c>
      <c r="U156">
        <v>0</v>
      </c>
      <c r="V156">
        <v>0</v>
      </c>
      <c r="W156">
        <v>0</v>
      </c>
      <c r="X156">
        <v>0</v>
      </c>
      <c r="Y156">
        <v>0</v>
      </c>
      <c r="Z156">
        <v>0</v>
      </c>
      <c r="AA156">
        <v>0</v>
      </c>
      <c r="AB156">
        <v>0</v>
      </c>
      <c r="AC156">
        <v>0</v>
      </c>
      <c r="AD156">
        <v>0</v>
      </c>
      <c r="AE156">
        <v>9859</v>
      </c>
      <c r="AF156">
        <v>9859</v>
      </c>
      <c r="AG156">
        <v>0</v>
      </c>
      <c r="AH156">
        <v>250000</v>
      </c>
      <c r="AI156">
        <v>250000</v>
      </c>
      <c r="AJ156">
        <v>9654</v>
      </c>
      <c r="AK156">
        <v>9859</v>
      </c>
      <c r="AL156">
        <v>0</v>
      </c>
      <c r="AM156">
        <v>9654</v>
      </c>
      <c r="AN156">
        <v>9859</v>
      </c>
      <c r="AO156">
        <v>0</v>
      </c>
      <c r="AP156">
        <v>0</v>
      </c>
      <c r="AQ156" s="4">
        <v>0</v>
      </c>
      <c r="AR156" s="3" t="s">
        <v>5524</v>
      </c>
      <c r="AS156" s="3" t="s">
        <v>6214</v>
      </c>
      <c r="AT156" s="3" t="s">
        <v>6215</v>
      </c>
      <c r="AU156" s="3" t="s">
        <v>6216</v>
      </c>
      <c r="AV156" s="3" t="s">
        <v>6217</v>
      </c>
      <c r="AW156" s="3"/>
      <c r="AX156" s="3"/>
      <c r="AY156" s="3"/>
      <c r="AZ156" s="3"/>
      <c r="BA156" s="3"/>
      <c r="BB156" t="b">
        <v>0</v>
      </c>
      <c r="BC156" s="3"/>
      <c r="BD156" s="5">
        <v>117972</v>
      </c>
      <c r="BE156" s="3" t="s">
        <v>316</v>
      </c>
    </row>
    <row r="157" spans="1:57" hidden="1" x14ac:dyDescent="0.2">
      <c r="A157" s="2">
        <v>6202</v>
      </c>
      <c r="B157" s="1">
        <v>45412</v>
      </c>
      <c r="C157" s="3" t="s">
        <v>5530</v>
      </c>
      <c r="D157">
        <v>0</v>
      </c>
      <c r="E157">
        <v>30059.439999999999</v>
      </c>
      <c r="F157">
        <v>15350.57</v>
      </c>
      <c r="G157">
        <v>3791.65</v>
      </c>
      <c r="H157">
        <v>25324.6</v>
      </c>
      <c r="I157">
        <v>16608</v>
      </c>
      <c r="J157">
        <v>7061.5</v>
      </c>
      <c r="K157">
        <v>0</v>
      </c>
      <c r="L157">
        <v>9000</v>
      </c>
      <c r="M157">
        <v>0</v>
      </c>
      <c r="N157">
        <v>0</v>
      </c>
      <c r="O157">
        <v>0</v>
      </c>
      <c r="P157">
        <v>0</v>
      </c>
      <c r="Q157">
        <v>0</v>
      </c>
      <c r="R157">
        <v>0</v>
      </c>
      <c r="S157">
        <v>0</v>
      </c>
      <c r="T157">
        <v>0</v>
      </c>
      <c r="U157">
        <v>0</v>
      </c>
      <c r="V157">
        <v>0</v>
      </c>
      <c r="W157">
        <v>0</v>
      </c>
      <c r="X157">
        <v>0</v>
      </c>
      <c r="Y157">
        <v>0</v>
      </c>
      <c r="Z157">
        <v>0</v>
      </c>
      <c r="AA157">
        <v>0</v>
      </c>
      <c r="AB157">
        <v>0</v>
      </c>
      <c r="AC157">
        <v>0</v>
      </c>
      <c r="AD157">
        <v>0</v>
      </c>
      <c r="AE157">
        <v>107195.76</v>
      </c>
      <c r="AF157">
        <v>107195.76</v>
      </c>
      <c r="AG157">
        <v>0</v>
      </c>
      <c r="AH157">
        <v>500000</v>
      </c>
      <c r="AI157">
        <v>500000</v>
      </c>
      <c r="AJ157">
        <v>107195.76</v>
      </c>
      <c r="AK157">
        <v>107195.76</v>
      </c>
      <c r="AL157">
        <v>0</v>
      </c>
      <c r="AM157">
        <v>107195.76</v>
      </c>
      <c r="AN157">
        <v>107195.76</v>
      </c>
      <c r="AO157">
        <v>0</v>
      </c>
      <c r="AP157">
        <v>63600</v>
      </c>
      <c r="AQ157" s="4">
        <v>0</v>
      </c>
      <c r="AR157" s="3" t="s">
        <v>5524</v>
      </c>
      <c r="AS157" s="3" t="s">
        <v>6214</v>
      </c>
      <c r="AT157" s="3" t="s">
        <v>6215</v>
      </c>
      <c r="AU157" s="3" t="s">
        <v>6216</v>
      </c>
      <c r="AV157" s="3" t="s">
        <v>6217</v>
      </c>
      <c r="AW157" s="3"/>
      <c r="AX157" s="3"/>
      <c r="AY157" s="3"/>
      <c r="AZ157" s="3"/>
      <c r="BA157" s="3"/>
      <c r="BB157" t="b">
        <v>0</v>
      </c>
      <c r="BC157" s="3"/>
      <c r="BD157" s="5">
        <v>117973</v>
      </c>
      <c r="BE157" s="3" t="s">
        <v>316</v>
      </c>
    </row>
    <row r="158" spans="1:57" hidden="1" x14ac:dyDescent="0.2">
      <c r="A158" s="2">
        <v>6394</v>
      </c>
      <c r="B158" s="1">
        <v>45412</v>
      </c>
      <c r="C158" s="3" t="s">
        <v>5860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1439000</v>
      </c>
      <c r="AH158">
        <v>0</v>
      </c>
      <c r="AI158">
        <v>0</v>
      </c>
      <c r="AJ158">
        <v>0</v>
      </c>
      <c r="AK158">
        <v>0</v>
      </c>
      <c r="AL158">
        <v>0</v>
      </c>
      <c r="AM158">
        <v>0</v>
      </c>
      <c r="AN158">
        <v>0</v>
      </c>
      <c r="AO158">
        <v>0</v>
      </c>
      <c r="AP158">
        <v>0</v>
      </c>
      <c r="AQ158" s="4">
        <v>0</v>
      </c>
      <c r="AR158" s="3" t="s">
        <v>3430</v>
      </c>
      <c r="AS158" s="3" t="s">
        <v>6214</v>
      </c>
      <c r="AT158" s="3" t="s">
        <v>6215</v>
      </c>
      <c r="AU158" s="3" t="s">
        <v>6216</v>
      </c>
      <c r="AV158" s="3" t="s">
        <v>6217</v>
      </c>
      <c r="AW158" s="3"/>
      <c r="AX158" s="3"/>
      <c r="AY158" s="3"/>
      <c r="AZ158" s="3"/>
      <c r="BA158" s="3"/>
      <c r="BB158" t="b">
        <v>0</v>
      </c>
      <c r="BC158" s="3"/>
      <c r="BD158" s="5">
        <v>117974</v>
      </c>
      <c r="BE158" s="3" t="s">
        <v>316</v>
      </c>
    </row>
    <row r="159" spans="1:57" hidden="1" x14ac:dyDescent="0.2">
      <c r="A159" s="2">
        <v>5937</v>
      </c>
      <c r="B159" s="1">
        <v>45412</v>
      </c>
      <c r="C159" s="3" t="s">
        <v>5190</v>
      </c>
      <c r="D159">
        <v>0</v>
      </c>
      <c r="E159">
        <v>0</v>
      </c>
      <c r="F159">
        <v>0</v>
      </c>
      <c r="G159">
        <v>0</v>
      </c>
      <c r="H159">
        <v>0</v>
      </c>
      <c r="I159">
        <v>0</v>
      </c>
      <c r="J159">
        <v>180.91</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180.91</v>
      </c>
      <c r="AF159">
        <v>2610.91</v>
      </c>
      <c r="AG159">
        <v>0</v>
      </c>
      <c r="AH159">
        <v>0</v>
      </c>
      <c r="AI159">
        <v>0</v>
      </c>
      <c r="AJ159">
        <v>180.91</v>
      </c>
      <c r="AK159">
        <v>180.91</v>
      </c>
      <c r="AL159">
        <v>0</v>
      </c>
      <c r="AM159">
        <v>2610.91</v>
      </c>
      <c r="AN159">
        <v>2610.91</v>
      </c>
      <c r="AO159">
        <v>0</v>
      </c>
      <c r="AP159">
        <v>810</v>
      </c>
      <c r="AQ159" s="4">
        <v>0</v>
      </c>
      <c r="AR159" s="3" t="s">
        <v>32</v>
      </c>
      <c r="AS159" s="3" t="s">
        <v>6214</v>
      </c>
      <c r="AT159" s="3" t="s">
        <v>6215</v>
      </c>
      <c r="AU159" s="3" t="s">
        <v>6216</v>
      </c>
      <c r="AV159" s="3" t="s">
        <v>6217</v>
      </c>
      <c r="AW159" s="3"/>
      <c r="AX159" s="3"/>
      <c r="AY159" s="3"/>
      <c r="AZ159" s="3"/>
      <c r="BA159" s="3"/>
      <c r="BB159" t="b">
        <v>0</v>
      </c>
      <c r="BC159" s="3"/>
      <c r="BD159" s="5">
        <v>117975</v>
      </c>
      <c r="BE159" s="3" t="s">
        <v>316</v>
      </c>
    </row>
    <row r="160" spans="1:57" hidden="1" x14ac:dyDescent="0.2">
      <c r="A160" s="2">
        <v>6013</v>
      </c>
      <c r="B160" s="1">
        <v>45412</v>
      </c>
      <c r="C160" s="3" t="s">
        <v>5289</v>
      </c>
      <c r="D160">
        <v>85674.87</v>
      </c>
      <c r="E160">
        <v>89343.19</v>
      </c>
      <c r="F160">
        <v>83352.039999999994</v>
      </c>
      <c r="G160">
        <v>96199.77</v>
      </c>
      <c r="H160">
        <v>161349.79999999999</v>
      </c>
      <c r="I160">
        <v>122671.71</v>
      </c>
      <c r="J160">
        <v>91900.31</v>
      </c>
      <c r="K160">
        <v>122327.55</v>
      </c>
      <c r="L160">
        <v>68094.03</v>
      </c>
      <c r="M160">
        <v>31604.05</v>
      </c>
      <c r="N160">
        <v>0</v>
      </c>
      <c r="O160">
        <v>0</v>
      </c>
      <c r="P160">
        <v>0</v>
      </c>
      <c r="Q160">
        <v>0</v>
      </c>
      <c r="R160">
        <v>0</v>
      </c>
      <c r="S160">
        <v>0</v>
      </c>
      <c r="T160">
        <v>0</v>
      </c>
      <c r="U160">
        <v>0</v>
      </c>
      <c r="V160">
        <v>0</v>
      </c>
      <c r="W160">
        <v>0</v>
      </c>
      <c r="X160">
        <v>0</v>
      </c>
      <c r="Y160">
        <v>0</v>
      </c>
      <c r="Z160">
        <v>0</v>
      </c>
      <c r="AA160">
        <v>0</v>
      </c>
      <c r="AB160">
        <v>0</v>
      </c>
      <c r="AC160">
        <v>0</v>
      </c>
      <c r="AD160">
        <v>0</v>
      </c>
      <c r="AE160">
        <v>952517.32</v>
      </c>
      <c r="AF160">
        <v>1461109.88</v>
      </c>
      <c r="AG160">
        <v>0</v>
      </c>
      <c r="AH160">
        <v>0</v>
      </c>
      <c r="AI160">
        <v>0</v>
      </c>
      <c r="AJ160">
        <v>920913.27</v>
      </c>
      <c r="AK160">
        <v>952517.32</v>
      </c>
      <c r="AL160">
        <v>0</v>
      </c>
      <c r="AM160">
        <v>1429505.83</v>
      </c>
      <c r="AN160">
        <v>1461109.88</v>
      </c>
      <c r="AO160">
        <v>0</v>
      </c>
      <c r="AP160">
        <v>569988</v>
      </c>
      <c r="AQ160" s="4">
        <v>0</v>
      </c>
      <c r="AR160" s="3" t="s">
        <v>4157</v>
      </c>
      <c r="AS160" s="3" t="s">
        <v>6214</v>
      </c>
      <c r="AT160" s="3" t="s">
        <v>6215</v>
      </c>
      <c r="AU160" s="3" t="s">
        <v>6216</v>
      </c>
      <c r="AV160" s="3" t="s">
        <v>6217</v>
      </c>
      <c r="AW160" s="3"/>
      <c r="AX160" s="3"/>
      <c r="AY160" s="3"/>
      <c r="AZ160" s="3"/>
      <c r="BA160" s="3"/>
      <c r="BB160" t="b">
        <v>0</v>
      </c>
      <c r="BC160" s="3"/>
      <c r="BD160" s="5">
        <v>117976</v>
      </c>
      <c r="BE160" s="3" t="s">
        <v>316</v>
      </c>
    </row>
    <row r="161" spans="1:57" hidden="1" x14ac:dyDescent="0.2">
      <c r="A161" s="2">
        <v>6149</v>
      </c>
      <c r="B161" s="1">
        <v>45412</v>
      </c>
      <c r="C161" s="3" t="s">
        <v>5472</v>
      </c>
      <c r="D161">
        <v>57869.77</v>
      </c>
      <c r="E161">
        <v>19903.189999999999</v>
      </c>
      <c r="F161">
        <v>919.6</v>
      </c>
      <c r="G161">
        <v>0</v>
      </c>
      <c r="H161">
        <v>0</v>
      </c>
      <c r="I161">
        <v>0</v>
      </c>
      <c r="J161">
        <v>9060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87752.56</v>
      </c>
      <c r="AF161">
        <v>271273.21000000002</v>
      </c>
      <c r="AG161">
        <v>0</v>
      </c>
      <c r="AH161">
        <v>0</v>
      </c>
      <c r="AI161">
        <v>0</v>
      </c>
      <c r="AJ161">
        <v>87752.56</v>
      </c>
      <c r="AK161">
        <v>87752.56</v>
      </c>
      <c r="AL161">
        <v>0</v>
      </c>
      <c r="AM161">
        <v>271273.21000000002</v>
      </c>
      <c r="AN161">
        <v>271273.21000000002</v>
      </c>
      <c r="AO161">
        <v>0</v>
      </c>
      <c r="AP161">
        <v>9714.74</v>
      </c>
      <c r="AQ161" s="4">
        <v>0</v>
      </c>
      <c r="AR161" s="3" t="s">
        <v>256</v>
      </c>
      <c r="AS161" s="3" t="s">
        <v>6214</v>
      </c>
      <c r="AT161" s="3" t="s">
        <v>6215</v>
      </c>
      <c r="AU161" s="3" t="s">
        <v>6216</v>
      </c>
      <c r="AV161" s="3" t="s">
        <v>6217</v>
      </c>
      <c r="AW161" s="3"/>
      <c r="AX161" s="3"/>
      <c r="AY161" s="3"/>
      <c r="AZ161" s="3"/>
      <c r="BA161" s="3"/>
      <c r="BB161" t="b">
        <v>0</v>
      </c>
      <c r="BC161" s="3"/>
      <c r="BD161" s="5">
        <v>117977</v>
      </c>
      <c r="BE161" s="3" t="s">
        <v>316</v>
      </c>
    </row>
    <row r="162" spans="1:57" hidden="1" x14ac:dyDescent="0.2">
      <c r="A162" s="2">
        <v>6157</v>
      </c>
      <c r="B162" s="1">
        <v>45412</v>
      </c>
      <c r="C162" s="3" t="s">
        <v>5480</v>
      </c>
      <c r="D162">
        <v>17837.419999999998</v>
      </c>
      <c r="E162">
        <v>0</v>
      </c>
      <c r="F162">
        <v>13</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17850.419999999998</v>
      </c>
      <c r="AF162">
        <v>449834.51</v>
      </c>
      <c r="AG162">
        <v>0</v>
      </c>
      <c r="AH162">
        <v>0</v>
      </c>
      <c r="AI162">
        <v>0</v>
      </c>
      <c r="AJ162">
        <v>17850.419999999998</v>
      </c>
      <c r="AK162">
        <v>17850.419999999998</v>
      </c>
      <c r="AL162">
        <v>0</v>
      </c>
      <c r="AM162">
        <v>449834.51</v>
      </c>
      <c r="AN162">
        <v>449834.51</v>
      </c>
      <c r="AO162">
        <v>0</v>
      </c>
      <c r="AP162">
        <v>0</v>
      </c>
      <c r="AQ162" s="4">
        <v>0</v>
      </c>
      <c r="AR162" s="3" t="s">
        <v>32</v>
      </c>
      <c r="AS162" s="3" t="s">
        <v>6214</v>
      </c>
      <c r="AT162" s="3" t="s">
        <v>6215</v>
      </c>
      <c r="AU162" s="3" t="s">
        <v>6216</v>
      </c>
      <c r="AV162" s="3" t="s">
        <v>6217</v>
      </c>
      <c r="AW162" s="3"/>
      <c r="AX162" s="3"/>
      <c r="AY162" s="3"/>
      <c r="AZ162" s="3"/>
      <c r="BA162" s="3"/>
      <c r="BB162" t="b">
        <v>0</v>
      </c>
      <c r="BC162" s="3"/>
      <c r="BD162" s="5">
        <v>117978</v>
      </c>
      <c r="BE162" s="3" t="s">
        <v>316</v>
      </c>
    </row>
    <row r="163" spans="1:57" hidden="1" x14ac:dyDescent="0.2">
      <c r="A163" s="2">
        <v>6193</v>
      </c>
      <c r="B163" s="1">
        <v>45412</v>
      </c>
      <c r="C163" s="3" t="s">
        <v>5520</v>
      </c>
      <c r="D163">
        <v>0</v>
      </c>
      <c r="E163">
        <v>0</v>
      </c>
      <c r="F163">
        <v>0</v>
      </c>
      <c r="G163">
        <v>0</v>
      </c>
      <c r="H163">
        <v>0</v>
      </c>
      <c r="I163">
        <v>0</v>
      </c>
      <c r="J163">
        <v>0</v>
      </c>
      <c r="K163">
        <v>0</v>
      </c>
      <c r="L163">
        <v>0</v>
      </c>
      <c r="M163">
        <v>2016</v>
      </c>
      <c r="N163">
        <v>0</v>
      </c>
      <c r="O163">
        <v>0</v>
      </c>
      <c r="P163">
        <v>0</v>
      </c>
      <c r="Q163">
        <v>0</v>
      </c>
      <c r="R163">
        <v>0</v>
      </c>
      <c r="S163">
        <v>0</v>
      </c>
      <c r="T163">
        <v>0</v>
      </c>
      <c r="U163">
        <v>0</v>
      </c>
      <c r="V163">
        <v>0</v>
      </c>
      <c r="W163">
        <v>0</v>
      </c>
      <c r="X163">
        <v>0</v>
      </c>
      <c r="Y163">
        <v>0</v>
      </c>
      <c r="Z163">
        <v>0</v>
      </c>
      <c r="AA163">
        <v>0</v>
      </c>
      <c r="AB163">
        <v>0</v>
      </c>
      <c r="AC163">
        <v>0</v>
      </c>
      <c r="AD163">
        <v>0</v>
      </c>
      <c r="AE163">
        <v>2016</v>
      </c>
      <c r="AF163">
        <v>2016</v>
      </c>
      <c r="AG163">
        <v>0</v>
      </c>
      <c r="AH163">
        <v>4197720</v>
      </c>
      <c r="AI163">
        <v>4197720</v>
      </c>
      <c r="AJ163">
        <v>0</v>
      </c>
      <c r="AK163">
        <v>2016</v>
      </c>
      <c r="AL163">
        <v>0</v>
      </c>
      <c r="AM163">
        <v>0</v>
      </c>
      <c r="AN163">
        <v>2016</v>
      </c>
      <c r="AO163">
        <v>0</v>
      </c>
      <c r="AP163">
        <v>0</v>
      </c>
      <c r="AQ163" s="4">
        <v>0</v>
      </c>
      <c r="AR163" s="3" t="s">
        <v>32</v>
      </c>
      <c r="AS163" s="3" t="s">
        <v>6214</v>
      </c>
      <c r="AT163" s="3" t="s">
        <v>6215</v>
      </c>
      <c r="AU163" s="3" t="s">
        <v>6216</v>
      </c>
      <c r="AV163" s="3" t="s">
        <v>6217</v>
      </c>
      <c r="AW163" s="3"/>
      <c r="AX163" s="3"/>
      <c r="AY163" s="3"/>
      <c r="AZ163" s="3"/>
      <c r="BA163" s="3"/>
      <c r="BB163" t="b">
        <v>0</v>
      </c>
      <c r="BC163" s="3"/>
      <c r="BD163" s="5">
        <v>117979</v>
      </c>
      <c r="BE163" s="3" t="s">
        <v>316</v>
      </c>
    </row>
    <row r="164" spans="1:57" hidden="1" x14ac:dyDescent="0.2">
      <c r="A164" s="2">
        <v>6363</v>
      </c>
      <c r="B164" s="1">
        <v>45412</v>
      </c>
      <c r="C164" s="3" t="s">
        <v>5810</v>
      </c>
      <c r="D164">
        <v>0</v>
      </c>
      <c r="E164">
        <v>45000</v>
      </c>
      <c r="F164">
        <v>52042</v>
      </c>
      <c r="G164">
        <v>72904.600000000006</v>
      </c>
      <c r="H164">
        <v>92286.62</v>
      </c>
      <c r="I164">
        <v>150857.29999999999</v>
      </c>
      <c r="J164">
        <v>113606.07</v>
      </c>
      <c r="K164">
        <v>83159.460000000006</v>
      </c>
      <c r="L164">
        <v>207809.01</v>
      </c>
      <c r="M164">
        <v>29180.71</v>
      </c>
      <c r="N164">
        <v>0</v>
      </c>
      <c r="O164">
        <v>0</v>
      </c>
      <c r="P164">
        <v>0</v>
      </c>
      <c r="Q164">
        <v>0</v>
      </c>
      <c r="R164">
        <v>0</v>
      </c>
      <c r="S164">
        <v>0</v>
      </c>
      <c r="T164">
        <v>0</v>
      </c>
      <c r="U164">
        <v>0</v>
      </c>
      <c r="V164">
        <v>0</v>
      </c>
      <c r="W164">
        <v>0</v>
      </c>
      <c r="X164">
        <v>0</v>
      </c>
      <c r="Y164">
        <v>0</v>
      </c>
      <c r="Z164">
        <v>0</v>
      </c>
      <c r="AA164">
        <v>0</v>
      </c>
      <c r="AB164">
        <v>0</v>
      </c>
      <c r="AC164">
        <v>0</v>
      </c>
      <c r="AD164">
        <v>0</v>
      </c>
      <c r="AE164">
        <v>846845.77</v>
      </c>
      <c r="AF164">
        <v>846845.77</v>
      </c>
      <c r="AG164">
        <v>0</v>
      </c>
      <c r="AH164">
        <v>0</v>
      </c>
      <c r="AI164">
        <v>0</v>
      </c>
      <c r="AJ164">
        <v>817665.06</v>
      </c>
      <c r="AK164">
        <v>846845.77</v>
      </c>
      <c r="AL164">
        <v>0</v>
      </c>
      <c r="AM164">
        <v>817665.06</v>
      </c>
      <c r="AN164">
        <v>846845.77</v>
      </c>
      <c r="AO164">
        <v>0</v>
      </c>
      <c r="AP164">
        <v>535729.16</v>
      </c>
      <c r="AQ164" s="4">
        <v>0</v>
      </c>
      <c r="AR164" s="3" t="s">
        <v>32</v>
      </c>
      <c r="AS164" s="3" t="s">
        <v>6214</v>
      </c>
      <c r="AT164" s="3" t="s">
        <v>6215</v>
      </c>
      <c r="AU164" s="3" t="s">
        <v>6216</v>
      </c>
      <c r="AV164" s="3" t="s">
        <v>6217</v>
      </c>
      <c r="AW164" s="3"/>
      <c r="AX164" s="3"/>
      <c r="AY164" s="3"/>
      <c r="AZ164" s="3"/>
      <c r="BA164" s="3"/>
      <c r="BB164" t="b">
        <v>0</v>
      </c>
      <c r="BC164" s="3"/>
      <c r="BD164" s="5">
        <v>117980</v>
      </c>
      <c r="BE164" s="3" t="s">
        <v>316</v>
      </c>
    </row>
    <row r="165" spans="1:57" hidden="1" x14ac:dyDescent="0.2">
      <c r="A165" s="2">
        <v>5438</v>
      </c>
      <c r="B165" s="1">
        <v>45412</v>
      </c>
      <c r="C165" s="3" t="s">
        <v>4437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106250</v>
      </c>
      <c r="AH165">
        <v>0</v>
      </c>
      <c r="AI165">
        <v>0</v>
      </c>
      <c r="AJ165">
        <v>0</v>
      </c>
      <c r="AK165">
        <v>0</v>
      </c>
      <c r="AL165">
        <v>0</v>
      </c>
      <c r="AM165">
        <v>0</v>
      </c>
      <c r="AN165">
        <v>0</v>
      </c>
      <c r="AO165">
        <v>0</v>
      </c>
      <c r="AP165">
        <v>0</v>
      </c>
      <c r="AQ165" s="4">
        <v>0</v>
      </c>
      <c r="AR165" s="3" t="s">
        <v>60</v>
      </c>
      <c r="AS165" s="3" t="s">
        <v>6214</v>
      </c>
      <c r="AT165" s="3" t="s">
        <v>6215</v>
      </c>
      <c r="AU165" s="3" t="s">
        <v>6216</v>
      </c>
      <c r="AV165" s="3" t="s">
        <v>6217</v>
      </c>
      <c r="AW165" s="3"/>
      <c r="AX165" s="3"/>
      <c r="AY165" s="3"/>
      <c r="AZ165" s="3"/>
      <c r="BA165" s="3"/>
      <c r="BB165" t="b">
        <v>0</v>
      </c>
      <c r="BC165" s="3"/>
      <c r="BD165" s="5">
        <v>117981</v>
      </c>
      <c r="BE165" s="3" t="s">
        <v>316</v>
      </c>
    </row>
    <row r="166" spans="1:57" hidden="1" x14ac:dyDescent="0.2">
      <c r="A166" s="2">
        <v>5548</v>
      </c>
      <c r="B166" s="1">
        <v>45412</v>
      </c>
      <c r="C166" s="3" t="s">
        <v>4581</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8000</v>
      </c>
      <c r="AH166">
        <v>0</v>
      </c>
      <c r="AI166">
        <v>0</v>
      </c>
      <c r="AJ166">
        <v>0</v>
      </c>
      <c r="AK166">
        <v>0</v>
      </c>
      <c r="AL166">
        <v>0</v>
      </c>
      <c r="AM166">
        <v>0</v>
      </c>
      <c r="AN166">
        <v>0</v>
      </c>
      <c r="AO166">
        <v>0</v>
      </c>
      <c r="AP166">
        <v>0</v>
      </c>
      <c r="AQ166" s="4">
        <v>0</v>
      </c>
      <c r="AR166" s="3" t="s">
        <v>60</v>
      </c>
      <c r="AS166" s="3" t="s">
        <v>6214</v>
      </c>
      <c r="AT166" s="3" t="s">
        <v>6215</v>
      </c>
      <c r="AU166" s="3" t="s">
        <v>6216</v>
      </c>
      <c r="AV166" s="3" t="s">
        <v>6217</v>
      </c>
      <c r="AW166" s="3"/>
      <c r="AX166" s="3"/>
      <c r="AY166" s="3"/>
      <c r="AZ166" s="3"/>
      <c r="BA166" s="3"/>
      <c r="BB166" t="b">
        <v>0</v>
      </c>
      <c r="BC166" s="3"/>
      <c r="BD166" s="5">
        <v>117982</v>
      </c>
      <c r="BE166" s="3" t="s">
        <v>316</v>
      </c>
    </row>
    <row r="167" spans="1:57" hidden="1" x14ac:dyDescent="0.2">
      <c r="A167" s="2">
        <v>5552</v>
      </c>
      <c r="B167" s="1">
        <v>45412</v>
      </c>
      <c r="C167" s="3" t="s">
        <v>4585</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35000</v>
      </c>
      <c r="AH167">
        <v>0</v>
      </c>
      <c r="AI167">
        <v>0</v>
      </c>
      <c r="AJ167">
        <v>0</v>
      </c>
      <c r="AK167">
        <v>0</v>
      </c>
      <c r="AL167">
        <v>0</v>
      </c>
      <c r="AM167">
        <v>0</v>
      </c>
      <c r="AN167">
        <v>0</v>
      </c>
      <c r="AO167">
        <v>0</v>
      </c>
      <c r="AP167">
        <v>0</v>
      </c>
      <c r="AQ167" s="4">
        <v>0</v>
      </c>
      <c r="AR167" s="3" t="s">
        <v>60</v>
      </c>
      <c r="AS167" s="3" t="s">
        <v>6214</v>
      </c>
      <c r="AT167" s="3" t="s">
        <v>6215</v>
      </c>
      <c r="AU167" s="3" t="s">
        <v>6216</v>
      </c>
      <c r="AV167" s="3" t="s">
        <v>6217</v>
      </c>
      <c r="AW167" s="3"/>
      <c r="AX167" s="3"/>
      <c r="AY167" s="3"/>
      <c r="AZ167" s="3"/>
      <c r="BA167" s="3"/>
      <c r="BB167" t="b">
        <v>0</v>
      </c>
      <c r="BC167" s="3"/>
      <c r="BD167" s="5">
        <v>117983</v>
      </c>
      <c r="BE167" s="3" t="s">
        <v>316</v>
      </c>
    </row>
    <row r="168" spans="1:57" hidden="1" x14ac:dyDescent="0.2">
      <c r="A168" s="2">
        <v>5782</v>
      </c>
      <c r="B168" s="1">
        <v>45412</v>
      </c>
      <c r="C168" s="3" t="s">
        <v>4967</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293750</v>
      </c>
      <c r="AH168">
        <v>0</v>
      </c>
      <c r="AI168">
        <v>0</v>
      </c>
      <c r="AJ168">
        <v>0</v>
      </c>
      <c r="AK168">
        <v>0</v>
      </c>
      <c r="AL168">
        <v>0</v>
      </c>
      <c r="AM168">
        <v>0</v>
      </c>
      <c r="AN168">
        <v>0</v>
      </c>
      <c r="AO168">
        <v>0</v>
      </c>
      <c r="AP168">
        <v>0</v>
      </c>
      <c r="AQ168" s="4">
        <v>0</v>
      </c>
      <c r="AR168" s="3" t="s">
        <v>60</v>
      </c>
      <c r="AS168" s="3" t="s">
        <v>6214</v>
      </c>
      <c r="AT168" s="3" t="s">
        <v>6215</v>
      </c>
      <c r="AU168" s="3" t="s">
        <v>6216</v>
      </c>
      <c r="AV168" s="3" t="s">
        <v>6217</v>
      </c>
      <c r="AW168" s="3"/>
      <c r="AX168" s="3"/>
      <c r="AY168" s="3"/>
      <c r="AZ168" s="3"/>
      <c r="BA168" s="3"/>
      <c r="BB168" t="b">
        <v>0</v>
      </c>
      <c r="BC168" s="3"/>
      <c r="BD168" s="5">
        <v>117984</v>
      </c>
      <c r="BE168" s="3" t="s">
        <v>316</v>
      </c>
    </row>
    <row r="169" spans="1:57" hidden="1" x14ac:dyDescent="0.2">
      <c r="A169" s="2">
        <v>5787</v>
      </c>
      <c r="B169" s="1">
        <v>45412</v>
      </c>
      <c r="C169" s="3" t="s">
        <v>4978</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125500</v>
      </c>
      <c r="AH169">
        <v>0</v>
      </c>
      <c r="AI169">
        <v>0</v>
      </c>
      <c r="AJ169">
        <v>0</v>
      </c>
      <c r="AK169">
        <v>0</v>
      </c>
      <c r="AL169">
        <v>0</v>
      </c>
      <c r="AM169">
        <v>0</v>
      </c>
      <c r="AN169">
        <v>0</v>
      </c>
      <c r="AO169">
        <v>0</v>
      </c>
      <c r="AP169">
        <v>0</v>
      </c>
      <c r="AQ169" s="4">
        <v>0</v>
      </c>
      <c r="AR169" s="3" t="s">
        <v>60</v>
      </c>
      <c r="AS169" s="3" t="s">
        <v>6214</v>
      </c>
      <c r="AT169" s="3" t="s">
        <v>6215</v>
      </c>
      <c r="AU169" s="3" t="s">
        <v>6216</v>
      </c>
      <c r="AV169" s="3" t="s">
        <v>6217</v>
      </c>
      <c r="AW169" s="3"/>
      <c r="AX169" s="3"/>
      <c r="AY169" s="3"/>
      <c r="AZ169" s="3"/>
      <c r="BA169" s="3"/>
      <c r="BB169" t="b">
        <v>0</v>
      </c>
      <c r="BC169" s="3"/>
      <c r="BD169" s="5">
        <v>117985</v>
      </c>
      <c r="BE169" s="3" t="s">
        <v>316</v>
      </c>
    </row>
    <row r="170" spans="1:57" x14ac:dyDescent="0.2">
      <c r="A170" s="2">
        <v>5949</v>
      </c>
      <c r="B170" s="1">
        <v>45412</v>
      </c>
      <c r="C170" s="3" t="s">
        <v>5205</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26500</v>
      </c>
      <c r="AH170">
        <v>0</v>
      </c>
      <c r="AI170">
        <v>0</v>
      </c>
      <c r="AJ170">
        <v>0</v>
      </c>
      <c r="AK170">
        <v>0</v>
      </c>
      <c r="AL170">
        <v>0</v>
      </c>
      <c r="AM170">
        <v>0</v>
      </c>
      <c r="AN170">
        <v>0</v>
      </c>
      <c r="AO170">
        <v>0</v>
      </c>
      <c r="AP170">
        <v>0</v>
      </c>
      <c r="AQ170" s="4">
        <v>0</v>
      </c>
      <c r="AR170" s="3" t="s">
        <v>60</v>
      </c>
      <c r="AS170" s="3" t="s">
        <v>6214</v>
      </c>
      <c r="AT170" s="3" t="s">
        <v>6215</v>
      </c>
      <c r="AU170" s="3" t="s">
        <v>6216</v>
      </c>
      <c r="AV170" s="3" t="s">
        <v>6217</v>
      </c>
      <c r="AW170" s="3"/>
      <c r="AX170" s="3"/>
      <c r="AY170" s="3"/>
      <c r="AZ170" s="3"/>
      <c r="BA170" s="3"/>
      <c r="BB170" t="b">
        <v>0</v>
      </c>
      <c r="BC170" s="3"/>
      <c r="BD170" s="5">
        <v>117986</v>
      </c>
      <c r="BE170" s="3" t="s">
        <v>316</v>
      </c>
    </row>
    <row r="171" spans="1:57" hidden="1" x14ac:dyDescent="0.2">
      <c r="A171" s="2">
        <v>6019</v>
      </c>
      <c r="B171" s="1">
        <v>45412</v>
      </c>
      <c r="C171" s="3" t="s">
        <v>5296</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120000</v>
      </c>
      <c r="AH171">
        <v>0</v>
      </c>
      <c r="AI171">
        <v>0</v>
      </c>
      <c r="AJ171">
        <v>0</v>
      </c>
      <c r="AK171">
        <v>0</v>
      </c>
      <c r="AL171">
        <v>0</v>
      </c>
      <c r="AM171">
        <v>0</v>
      </c>
      <c r="AN171">
        <v>0</v>
      </c>
      <c r="AO171">
        <v>0</v>
      </c>
      <c r="AP171">
        <v>0</v>
      </c>
      <c r="AQ171" s="4">
        <v>0</v>
      </c>
      <c r="AR171" s="3" t="s">
        <v>60</v>
      </c>
      <c r="AS171" s="3" t="s">
        <v>6214</v>
      </c>
      <c r="AT171" s="3" t="s">
        <v>6215</v>
      </c>
      <c r="AU171" s="3" t="s">
        <v>6216</v>
      </c>
      <c r="AV171" s="3" t="s">
        <v>6217</v>
      </c>
      <c r="AW171" s="3"/>
      <c r="AX171" s="3"/>
      <c r="AY171" s="3"/>
      <c r="AZ171" s="3"/>
      <c r="BA171" s="3"/>
      <c r="BB171" t="b">
        <v>0</v>
      </c>
      <c r="BC171" s="3"/>
      <c r="BD171" s="5">
        <v>117987</v>
      </c>
      <c r="BE171" s="3" t="s">
        <v>316</v>
      </c>
    </row>
    <row r="172" spans="1:57" hidden="1" x14ac:dyDescent="0.2">
      <c r="A172" s="2">
        <v>6033</v>
      </c>
      <c r="B172" s="1">
        <v>45412</v>
      </c>
      <c r="C172" s="3" t="s">
        <v>5321</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11250</v>
      </c>
      <c r="AH172">
        <v>0</v>
      </c>
      <c r="AI172">
        <v>0</v>
      </c>
      <c r="AJ172">
        <v>0</v>
      </c>
      <c r="AK172">
        <v>0</v>
      </c>
      <c r="AL172">
        <v>0</v>
      </c>
      <c r="AM172">
        <v>0</v>
      </c>
      <c r="AN172">
        <v>0</v>
      </c>
      <c r="AO172">
        <v>0</v>
      </c>
      <c r="AP172">
        <v>0</v>
      </c>
      <c r="AQ172" s="4">
        <v>0</v>
      </c>
      <c r="AR172" s="3" t="s">
        <v>60</v>
      </c>
      <c r="AS172" s="3" t="s">
        <v>6214</v>
      </c>
      <c r="AT172" s="3" t="s">
        <v>6215</v>
      </c>
      <c r="AU172" s="3" t="s">
        <v>6216</v>
      </c>
      <c r="AV172" s="3" t="s">
        <v>6217</v>
      </c>
      <c r="AW172" s="3"/>
      <c r="AX172" s="3"/>
      <c r="AY172" s="3"/>
      <c r="AZ172" s="3"/>
      <c r="BA172" s="3"/>
      <c r="BB172" t="b">
        <v>0</v>
      </c>
      <c r="BC172" s="3"/>
      <c r="BD172" s="5">
        <v>117988</v>
      </c>
      <c r="BE172" s="3" t="s">
        <v>316</v>
      </c>
    </row>
    <row r="173" spans="1:57" hidden="1" x14ac:dyDescent="0.2">
      <c r="A173" s="2">
        <v>6034</v>
      </c>
      <c r="B173" s="1">
        <v>45412</v>
      </c>
      <c r="C173" s="3" t="s">
        <v>5323</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24500</v>
      </c>
      <c r="AH173">
        <v>0</v>
      </c>
      <c r="AI173">
        <v>0</v>
      </c>
      <c r="AJ173">
        <v>0</v>
      </c>
      <c r="AK173">
        <v>0</v>
      </c>
      <c r="AL173">
        <v>0</v>
      </c>
      <c r="AM173">
        <v>0</v>
      </c>
      <c r="AN173">
        <v>0</v>
      </c>
      <c r="AO173">
        <v>0</v>
      </c>
      <c r="AP173">
        <v>0</v>
      </c>
      <c r="AQ173" s="4">
        <v>0</v>
      </c>
      <c r="AR173" s="3" t="s">
        <v>60</v>
      </c>
      <c r="AS173" s="3" t="s">
        <v>6214</v>
      </c>
      <c r="AT173" s="3" t="s">
        <v>6215</v>
      </c>
      <c r="AU173" s="3" t="s">
        <v>6216</v>
      </c>
      <c r="AV173" s="3" t="s">
        <v>6217</v>
      </c>
      <c r="AW173" s="3"/>
      <c r="AX173" s="3"/>
      <c r="AY173" s="3"/>
      <c r="AZ173" s="3"/>
      <c r="BA173" s="3"/>
      <c r="BB173" t="b">
        <v>0</v>
      </c>
      <c r="BC173" s="3"/>
      <c r="BD173" s="5">
        <v>117989</v>
      </c>
      <c r="BE173" s="3" t="s">
        <v>316</v>
      </c>
    </row>
    <row r="174" spans="1:57" hidden="1" x14ac:dyDescent="0.2">
      <c r="A174" s="2">
        <v>6049</v>
      </c>
      <c r="B174" s="1">
        <v>45412</v>
      </c>
      <c r="C174" s="3" t="s">
        <v>5350</v>
      </c>
      <c r="D174">
        <v>20034.68</v>
      </c>
      <c r="E174">
        <v>28405</v>
      </c>
      <c r="F174">
        <v>20625.599999999999</v>
      </c>
      <c r="G174">
        <v>0</v>
      </c>
      <c r="H174">
        <v>-56840</v>
      </c>
      <c r="I174">
        <v>-8033.6</v>
      </c>
      <c r="J174">
        <v>-4191.68</v>
      </c>
      <c r="K174">
        <v>0</v>
      </c>
      <c r="L174">
        <v>1117.2</v>
      </c>
      <c r="M174">
        <v>0</v>
      </c>
      <c r="N174">
        <v>0</v>
      </c>
      <c r="O174">
        <v>0</v>
      </c>
      <c r="P174">
        <v>0</v>
      </c>
      <c r="Q174">
        <v>0</v>
      </c>
      <c r="R174">
        <v>0</v>
      </c>
      <c r="S174">
        <v>0</v>
      </c>
      <c r="T174">
        <v>0</v>
      </c>
      <c r="U174">
        <v>0</v>
      </c>
      <c r="V174">
        <v>0</v>
      </c>
      <c r="W174">
        <v>0</v>
      </c>
      <c r="X174">
        <v>0</v>
      </c>
      <c r="Y174">
        <v>0</v>
      </c>
      <c r="Z174">
        <v>0</v>
      </c>
      <c r="AA174">
        <v>0</v>
      </c>
      <c r="AB174">
        <v>0</v>
      </c>
      <c r="AC174">
        <v>0</v>
      </c>
      <c r="AD174">
        <v>0</v>
      </c>
      <c r="AE174">
        <v>1117.2</v>
      </c>
      <c r="AF174">
        <v>91133.62</v>
      </c>
      <c r="AG174">
        <v>24000</v>
      </c>
      <c r="AH174">
        <v>0</v>
      </c>
      <c r="AI174">
        <v>90015.8</v>
      </c>
      <c r="AJ174">
        <v>1117.2</v>
      </c>
      <c r="AK174">
        <v>1117.2</v>
      </c>
      <c r="AL174">
        <v>0</v>
      </c>
      <c r="AM174">
        <v>91133.62</v>
      </c>
      <c r="AN174">
        <v>91133.62</v>
      </c>
      <c r="AO174">
        <v>0</v>
      </c>
      <c r="AP174">
        <v>0</v>
      </c>
      <c r="AQ174" s="4">
        <v>0</v>
      </c>
      <c r="AR174" s="3" t="s">
        <v>60</v>
      </c>
      <c r="AS174" s="3" t="s">
        <v>6214</v>
      </c>
      <c r="AT174" s="3" t="s">
        <v>6215</v>
      </c>
      <c r="AU174" s="3" t="s">
        <v>6216</v>
      </c>
      <c r="AV174" s="3" t="s">
        <v>6217</v>
      </c>
      <c r="AW174" s="3"/>
      <c r="AX174" s="3"/>
      <c r="AY174" s="3"/>
      <c r="AZ174" s="3"/>
      <c r="BA174" s="3"/>
      <c r="BB174" t="b">
        <v>0</v>
      </c>
      <c r="BC174" s="3"/>
      <c r="BD174" s="5">
        <v>117990</v>
      </c>
      <c r="BE174" s="3" t="s">
        <v>316</v>
      </c>
    </row>
    <row r="175" spans="1:57" hidden="1" x14ac:dyDescent="0.2">
      <c r="A175" s="2">
        <v>6096</v>
      </c>
      <c r="B175" s="1">
        <v>45412</v>
      </c>
      <c r="C175" s="3" t="s">
        <v>5416</v>
      </c>
      <c r="D175">
        <v>5451.7</v>
      </c>
      <c r="E175">
        <v>23815.5</v>
      </c>
      <c r="F175">
        <v>13582</v>
      </c>
      <c r="G175">
        <v>6574.4</v>
      </c>
      <c r="H175">
        <v>33075.4</v>
      </c>
      <c r="I175">
        <v>18962.599999999999</v>
      </c>
      <c r="J175">
        <v>13372.6</v>
      </c>
      <c r="K175">
        <v>13924.1</v>
      </c>
      <c r="L175">
        <v>5957.4</v>
      </c>
      <c r="M175">
        <v>5818.5</v>
      </c>
      <c r="N175">
        <v>17791</v>
      </c>
      <c r="O175">
        <v>5000</v>
      </c>
      <c r="P175">
        <v>0</v>
      </c>
      <c r="Q175">
        <v>0</v>
      </c>
      <c r="R175">
        <v>0</v>
      </c>
      <c r="S175">
        <v>0</v>
      </c>
      <c r="T175">
        <v>0</v>
      </c>
      <c r="U175">
        <v>0</v>
      </c>
      <c r="V175">
        <v>0</v>
      </c>
      <c r="W175">
        <v>0</v>
      </c>
      <c r="X175">
        <v>0</v>
      </c>
      <c r="Y175">
        <v>0</v>
      </c>
      <c r="Z175">
        <v>0</v>
      </c>
      <c r="AA175">
        <v>0</v>
      </c>
      <c r="AB175">
        <v>0</v>
      </c>
      <c r="AC175">
        <v>0</v>
      </c>
      <c r="AD175">
        <v>0</v>
      </c>
      <c r="AE175">
        <v>140534.20000000001</v>
      </c>
      <c r="AF175">
        <v>223243.96</v>
      </c>
      <c r="AG175">
        <v>25000</v>
      </c>
      <c r="AH175">
        <v>250000</v>
      </c>
      <c r="AI175">
        <v>250000</v>
      </c>
      <c r="AJ175">
        <v>165427.70000000001</v>
      </c>
      <c r="AK175">
        <v>163325.20000000001</v>
      </c>
      <c r="AL175">
        <v>22791</v>
      </c>
      <c r="AM175">
        <v>248137.46</v>
      </c>
      <c r="AN175">
        <v>246034.96</v>
      </c>
      <c r="AO175">
        <v>22791</v>
      </c>
      <c r="AP175">
        <v>0</v>
      </c>
      <c r="AQ175" s="4">
        <v>0</v>
      </c>
      <c r="AR175" s="3" t="s">
        <v>60</v>
      </c>
      <c r="AS175" s="3" t="s">
        <v>6214</v>
      </c>
      <c r="AT175" s="3" t="s">
        <v>6215</v>
      </c>
      <c r="AU175" s="3" t="s">
        <v>6216</v>
      </c>
      <c r="AV175" s="3" t="s">
        <v>6217</v>
      </c>
      <c r="AW175" s="3"/>
      <c r="AX175" s="3"/>
      <c r="AY175" s="3"/>
      <c r="AZ175" s="3"/>
      <c r="BA175" s="3"/>
      <c r="BB175" t="b">
        <v>0</v>
      </c>
      <c r="BC175" s="3"/>
      <c r="BD175" s="5">
        <v>117991</v>
      </c>
      <c r="BE175" s="3" t="s">
        <v>316</v>
      </c>
    </row>
    <row r="176" spans="1:57" hidden="1" x14ac:dyDescent="0.2">
      <c r="A176" s="2">
        <v>6463</v>
      </c>
      <c r="B176" s="1">
        <v>45412</v>
      </c>
      <c r="C176" s="3" t="s">
        <v>5937</v>
      </c>
      <c r="D176">
        <v>0</v>
      </c>
      <c r="E176">
        <v>0</v>
      </c>
      <c r="F176">
        <v>2464</v>
      </c>
      <c r="G176">
        <v>11520.2</v>
      </c>
      <c r="H176">
        <v>14027.4</v>
      </c>
      <c r="I176">
        <v>-560</v>
      </c>
      <c r="J176">
        <v>10168</v>
      </c>
      <c r="K176">
        <v>3727.6</v>
      </c>
      <c r="L176">
        <v>0</v>
      </c>
      <c r="M176">
        <v>0</v>
      </c>
      <c r="N176">
        <v>0</v>
      </c>
      <c r="O176">
        <v>0</v>
      </c>
      <c r="P176">
        <v>25000</v>
      </c>
      <c r="Q176">
        <v>25000</v>
      </c>
      <c r="R176">
        <v>25000</v>
      </c>
      <c r="S176">
        <v>25000</v>
      </c>
      <c r="T176">
        <v>25000</v>
      </c>
      <c r="U176">
        <v>25000</v>
      </c>
      <c r="V176">
        <v>25000</v>
      </c>
      <c r="W176">
        <v>25000</v>
      </c>
      <c r="X176">
        <v>25000</v>
      </c>
      <c r="Y176">
        <v>25000</v>
      </c>
      <c r="Z176">
        <v>25000</v>
      </c>
      <c r="AA176">
        <v>25000</v>
      </c>
      <c r="AB176">
        <v>0</v>
      </c>
      <c r="AC176">
        <v>0</v>
      </c>
      <c r="AD176">
        <v>0</v>
      </c>
      <c r="AE176">
        <v>41347.199999999997</v>
      </c>
      <c r="AF176">
        <v>41347.199999999997</v>
      </c>
      <c r="AG176">
        <v>0</v>
      </c>
      <c r="AH176">
        <v>50000</v>
      </c>
      <c r="AI176">
        <v>50000</v>
      </c>
      <c r="AJ176">
        <v>41347.199999999997</v>
      </c>
      <c r="AK176">
        <v>41347.199999999997</v>
      </c>
      <c r="AL176">
        <v>0</v>
      </c>
      <c r="AM176">
        <v>341347.2</v>
      </c>
      <c r="AN176">
        <v>341347.2</v>
      </c>
      <c r="AO176">
        <v>300000</v>
      </c>
      <c r="AP176">
        <v>0</v>
      </c>
      <c r="AQ176" s="4">
        <v>0</v>
      </c>
      <c r="AR176" s="3" t="s">
        <v>60</v>
      </c>
      <c r="AS176" s="3" t="s">
        <v>6214</v>
      </c>
      <c r="AT176" s="3" t="s">
        <v>6215</v>
      </c>
      <c r="AU176" s="3" t="s">
        <v>6216</v>
      </c>
      <c r="AV176" s="3" t="s">
        <v>6217</v>
      </c>
      <c r="AW176" s="3"/>
      <c r="AX176" s="3"/>
      <c r="AY176" s="3"/>
      <c r="AZ176" s="3"/>
      <c r="BA176" s="3"/>
      <c r="BB176" t="b">
        <v>0</v>
      </c>
      <c r="BC176" s="3"/>
      <c r="BD176" s="5">
        <v>117992</v>
      </c>
      <c r="BE176" s="3" t="s">
        <v>316</v>
      </c>
    </row>
    <row r="177" spans="1:57" hidden="1" x14ac:dyDescent="0.2">
      <c r="A177" s="2">
        <v>6471</v>
      </c>
      <c r="B177" s="1">
        <v>45412</v>
      </c>
      <c r="C177" s="3" t="s">
        <v>5944</v>
      </c>
      <c r="D177">
        <v>0</v>
      </c>
      <c r="E177">
        <v>0</v>
      </c>
      <c r="F177">
        <v>0</v>
      </c>
      <c r="G177">
        <v>446.9</v>
      </c>
      <c r="H177">
        <v>3917.6</v>
      </c>
      <c r="I177">
        <v>1114.05</v>
      </c>
      <c r="J177">
        <v>2294.23</v>
      </c>
      <c r="K177">
        <v>11188.8</v>
      </c>
      <c r="L177">
        <v>8817.2999999999993</v>
      </c>
      <c r="M177">
        <v>2289.6</v>
      </c>
      <c r="N177">
        <v>0</v>
      </c>
      <c r="O177">
        <v>0</v>
      </c>
      <c r="P177">
        <v>0</v>
      </c>
      <c r="Q177">
        <v>0</v>
      </c>
      <c r="R177">
        <v>0</v>
      </c>
      <c r="S177">
        <v>0</v>
      </c>
      <c r="T177">
        <v>0</v>
      </c>
      <c r="U177">
        <v>0</v>
      </c>
      <c r="V177">
        <v>0</v>
      </c>
      <c r="W177">
        <v>0</v>
      </c>
      <c r="X177">
        <v>0</v>
      </c>
      <c r="Y177">
        <v>0</v>
      </c>
      <c r="Z177">
        <v>0</v>
      </c>
      <c r="AA177">
        <v>0</v>
      </c>
      <c r="AB177">
        <v>0</v>
      </c>
      <c r="AC177">
        <v>0</v>
      </c>
      <c r="AD177">
        <v>0</v>
      </c>
      <c r="AE177">
        <v>30068.48</v>
      </c>
      <c r="AF177">
        <v>30068.48</v>
      </c>
      <c r="AG177">
        <v>0</v>
      </c>
      <c r="AH177">
        <v>864000</v>
      </c>
      <c r="AI177">
        <v>864000</v>
      </c>
      <c r="AJ177">
        <v>27778.880000000001</v>
      </c>
      <c r="AK177">
        <v>30068.48</v>
      </c>
      <c r="AL177">
        <v>0</v>
      </c>
      <c r="AM177">
        <v>27778.880000000001</v>
      </c>
      <c r="AN177">
        <v>30068.48</v>
      </c>
      <c r="AO177">
        <v>0</v>
      </c>
      <c r="AP177">
        <v>0</v>
      </c>
      <c r="AQ177" s="4">
        <v>0</v>
      </c>
      <c r="AR177" s="3" t="s">
        <v>60</v>
      </c>
      <c r="AS177" s="3" t="s">
        <v>6214</v>
      </c>
      <c r="AT177" s="3" t="s">
        <v>6215</v>
      </c>
      <c r="AU177" s="3" t="s">
        <v>6216</v>
      </c>
      <c r="AV177" s="3" t="s">
        <v>6217</v>
      </c>
      <c r="AW177" s="3"/>
      <c r="AX177" s="3"/>
      <c r="AY177" s="3"/>
      <c r="AZ177" s="3"/>
      <c r="BA177" s="3"/>
      <c r="BB177" t="b">
        <v>0</v>
      </c>
      <c r="BC177" s="3"/>
      <c r="BD177" s="5">
        <v>117993</v>
      </c>
      <c r="BE177" s="3" t="s">
        <v>316</v>
      </c>
    </row>
    <row r="178" spans="1:57" hidden="1" x14ac:dyDescent="0.2">
      <c r="A178" s="2">
        <v>5313</v>
      </c>
      <c r="B178" s="1">
        <v>45412</v>
      </c>
      <c r="C178" s="3" t="s">
        <v>4253</v>
      </c>
      <c r="D178">
        <v>0</v>
      </c>
      <c r="E178">
        <v>0</v>
      </c>
      <c r="F178">
        <v>0</v>
      </c>
      <c r="G178">
        <v>0</v>
      </c>
      <c r="H178">
        <v>0</v>
      </c>
      <c r="I178">
        <v>0</v>
      </c>
      <c r="J178">
        <v>139.28</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139.28</v>
      </c>
      <c r="AF178">
        <v>26273.07</v>
      </c>
      <c r="AG178">
        <v>0</v>
      </c>
      <c r="AH178">
        <v>0</v>
      </c>
      <c r="AI178">
        <v>0</v>
      </c>
      <c r="AJ178">
        <v>139.28</v>
      </c>
      <c r="AK178">
        <v>139.28</v>
      </c>
      <c r="AL178">
        <v>0</v>
      </c>
      <c r="AM178">
        <v>26273.07</v>
      </c>
      <c r="AN178">
        <v>26273.07</v>
      </c>
      <c r="AO178">
        <v>0</v>
      </c>
      <c r="AP178">
        <v>0</v>
      </c>
      <c r="AQ178" s="4">
        <v>0</v>
      </c>
      <c r="AR178" s="3" t="s">
        <v>3234</v>
      </c>
      <c r="AS178" s="3" t="s">
        <v>6214</v>
      </c>
      <c r="AT178" s="3" t="s">
        <v>6215</v>
      </c>
      <c r="AU178" s="3" t="s">
        <v>6216</v>
      </c>
      <c r="AV178" s="3" t="s">
        <v>6217</v>
      </c>
      <c r="AW178" s="3"/>
      <c r="AX178" s="3"/>
      <c r="AY178" s="3"/>
      <c r="AZ178" s="3"/>
      <c r="BA178" s="3"/>
      <c r="BB178" t="b">
        <v>0</v>
      </c>
      <c r="BC178" s="3"/>
      <c r="BD178" s="5">
        <v>117994</v>
      </c>
      <c r="BE178" s="3" t="s">
        <v>316</v>
      </c>
    </row>
    <row r="179" spans="1:57" hidden="1" x14ac:dyDescent="0.2">
      <c r="A179" s="2">
        <v>6522</v>
      </c>
      <c r="B179" s="1">
        <v>45412</v>
      </c>
      <c r="C179" s="3" t="s">
        <v>6005</v>
      </c>
      <c r="D179">
        <v>0</v>
      </c>
      <c r="E179">
        <v>0</v>
      </c>
      <c r="F179">
        <v>0</v>
      </c>
      <c r="G179">
        <v>0</v>
      </c>
      <c r="H179">
        <v>0</v>
      </c>
      <c r="I179">
        <v>0</v>
      </c>
      <c r="J179">
        <v>68156.820000000007</v>
      </c>
      <c r="K179">
        <v>73706.34</v>
      </c>
      <c r="L179">
        <v>84224.78</v>
      </c>
      <c r="M179">
        <v>93897.83</v>
      </c>
      <c r="N179">
        <v>143861.20000000001</v>
      </c>
      <c r="O179">
        <v>217854</v>
      </c>
      <c r="P179">
        <v>225522</v>
      </c>
      <c r="Q179">
        <v>225488</v>
      </c>
      <c r="R179">
        <v>258000</v>
      </c>
      <c r="S179">
        <v>279984</v>
      </c>
      <c r="T179">
        <v>245288</v>
      </c>
      <c r="U179">
        <v>181202</v>
      </c>
      <c r="V179">
        <v>243900</v>
      </c>
      <c r="W179">
        <v>136952</v>
      </c>
      <c r="X179">
        <v>121952</v>
      </c>
      <c r="Y179">
        <v>167641.60000000001</v>
      </c>
      <c r="Z179">
        <v>183802</v>
      </c>
      <c r="AA179">
        <v>120312</v>
      </c>
      <c r="AB179">
        <v>0</v>
      </c>
      <c r="AC179">
        <v>0</v>
      </c>
      <c r="AD179">
        <v>0</v>
      </c>
      <c r="AE179">
        <v>319985.77</v>
      </c>
      <c r="AF179">
        <v>319985.77</v>
      </c>
      <c r="AG179">
        <v>0</v>
      </c>
      <c r="AH179">
        <v>698000</v>
      </c>
      <c r="AI179">
        <v>698000</v>
      </c>
      <c r="AJ179">
        <v>697999.74</v>
      </c>
      <c r="AK179">
        <v>681700.97</v>
      </c>
      <c r="AL179">
        <v>361715.20000000001</v>
      </c>
      <c r="AM179">
        <v>3088043.34</v>
      </c>
      <c r="AN179">
        <v>3071744.57</v>
      </c>
      <c r="AO179">
        <v>2751758.8</v>
      </c>
      <c r="AP179">
        <v>61916</v>
      </c>
      <c r="AQ179" s="4">
        <v>0</v>
      </c>
      <c r="AR179" s="3" t="s">
        <v>3234</v>
      </c>
      <c r="AS179" s="3" t="s">
        <v>6214</v>
      </c>
      <c r="AT179" s="3" t="s">
        <v>6215</v>
      </c>
      <c r="AU179" s="3" t="s">
        <v>6216</v>
      </c>
      <c r="AV179" s="3" t="s">
        <v>6217</v>
      </c>
      <c r="AW179" s="3"/>
      <c r="AX179" s="3"/>
      <c r="AY179" s="3"/>
      <c r="AZ179" s="3"/>
      <c r="BA179" s="3"/>
      <c r="BB179" t="b">
        <v>0</v>
      </c>
      <c r="BC179" s="3"/>
      <c r="BD179" s="5">
        <v>117995</v>
      </c>
      <c r="BE179" s="3" t="s">
        <v>316</v>
      </c>
    </row>
    <row r="180" spans="1:57" hidden="1" x14ac:dyDescent="0.2">
      <c r="A180" s="2">
        <v>5440</v>
      </c>
      <c r="B180" s="1">
        <v>45412</v>
      </c>
      <c r="C180" s="3" t="s">
        <v>4442</v>
      </c>
      <c r="D180">
        <v>0</v>
      </c>
      <c r="E180">
        <v>0</v>
      </c>
      <c r="F180">
        <v>0</v>
      </c>
      <c r="G180">
        <v>0</v>
      </c>
      <c r="H180">
        <v>0</v>
      </c>
      <c r="I180">
        <v>0</v>
      </c>
      <c r="J180">
        <v>0</v>
      </c>
      <c r="K180">
        <v>0</v>
      </c>
      <c r="L180">
        <v>0</v>
      </c>
      <c r="M180">
        <v>0</v>
      </c>
      <c r="N180">
        <v>0</v>
      </c>
      <c r="O180">
        <v>1</v>
      </c>
      <c r="P180">
        <v>0</v>
      </c>
      <c r="Q180">
        <v>0</v>
      </c>
      <c r="R180">
        <v>0</v>
      </c>
      <c r="S180">
        <v>0</v>
      </c>
      <c r="T180">
        <v>0</v>
      </c>
      <c r="U180">
        <v>0</v>
      </c>
      <c r="V180">
        <v>0</v>
      </c>
      <c r="W180">
        <v>0</v>
      </c>
      <c r="X180">
        <v>0</v>
      </c>
      <c r="Y180">
        <v>0</v>
      </c>
      <c r="Z180">
        <v>0</v>
      </c>
      <c r="AA180">
        <v>0</v>
      </c>
      <c r="AB180">
        <v>0</v>
      </c>
      <c r="AC180">
        <v>0</v>
      </c>
      <c r="AD180">
        <v>0</v>
      </c>
      <c r="AE180">
        <v>0</v>
      </c>
      <c r="AF180">
        <v>335931.22</v>
      </c>
      <c r="AG180">
        <v>0</v>
      </c>
      <c r="AH180">
        <v>0</v>
      </c>
      <c r="AI180">
        <v>0</v>
      </c>
      <c r="AJ180">
        <v>1</v>
      </c>
      <c r="AK180">
        <v>1</v>
      </c>
      <c r="AL180">
        <v>1</v>
      </c>
      <c r="AM180">
        <v>335932.22</v>
      </c>
      <c r="AN180">
        <v>335932.22</v>
      </c>
      <c r="AO180">
        <v>1</v>
      </c>
      <c r="AP180">
        <v>0</v>
      </c>
      <c r="AQ180" s="4">
        <v>0</v>
      </c>
      <c r="AR180" s="3" t="s">
        <v>1806</v>
      </c>
      <c r="AS180" s="3" t="s">
        <v>6214</v>
      </c>
      <c r="AT180" s="3" t="s">
        <v>6215</v>
      </c>
      <c r="AU180" s="3" t="s">
        <v>6216</v>
      </c>
      <c r="AV180" s="3" t="s">
        <v>6217</v>
      </c>
      <c r="AW180" s="3"/>
      <c r="AX180" s="3"/>
      <c r="AY180" s="3"/>
      <c r="AZ180" s="3"/>
      <c r="BA180" s="3"/>
      <c r="BB180" t="b">
        <v>0</v>
      </c>
      <c r="BC180" s="3"/>
      <c r="BD180" s="5">
        <v>117996</v>
      </c>
      <c r="BE180" s="3" t="s">
        <v>316</v>
      </c>
    </row>
    <row r="181" spans="1:57" hidden="1" x14ac:dyDescent="0.2">
      <c r="A181" s="2">
        <v>5762</v>
      </c>
      <c r="B181" s="1">
        <v>45412</v>
      </c>
      <c r="C181" s="3" t="s">
        <v>4930</v>
      </c>
      <c r="D181">
        <v>23280</v>
      </c>
      <c r="E181">
        <v>-23280</v>
      </c>
      <c r="F181">
        <v>21180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21180</v>
      </c>
      <c r="AF181">
        <v>225283</v>
      </c>
      <c r="AG181">
        <v>0</v>
      </c>
      <c r="AH181">
        <v>0</v>
      </c>
      <c r="AI181">
        <v>150000</v>
      </c>
      <c r="AJ181">
        <v>21180</v>
      </c>
      <c r="AK181">
        <v>21180</v>
      </c>
      <c r="AL181">
        <v>0</v>
      </c>
      <c r="AM181">
        <v>225283</v>
      </c>
      <c r="AN181">
        <v>225283</v>
      </c>
      <c r="AO181">
        <v>0</v>
      </c>
      <c r="AP181">
        <v>0</v>
      </c>
      <c r="AQ181" s="4">
        <v>0</v>
      </c>
      <c r="AR181" s="3" t="s">
        <v>1806</v>
      </c>
      <c r="AS181" s="3" t="s">
        <v>6214</v>
      </c>
      <c r="AT181" s="3" t="s">
        <v>6215</v>
      </c>
      <c r="AU181" s="3" t="s">
        <v>6216</v>
      </c>
      <c r="AV181" s="3" t="s">
        <v>6217</v>
      </c>
      <c r="AW181" s="3"/>
      <c r="AX181" s="3"/>
      <c r="AY181" s="3"/>
      <c r="AZ181" s="3"/>
      <c r="BA181" s="3"/>
      <c r="BB181" t="b">
        <v>0</v>
      </c>
      <c r="BC181" s="3"/>
      <c r="BD181" s="5">
        <v>117997</v>
      </c>
      <c r="BE181" s="3" t="s">
        <v>316</v>
      </c>
    </row>
    <row r="182" spans="1:57" hidden="1" x14ac:dyDescent="0.2">
      <c r="A182" s="2">
        <v>5767</v>
      </c>
      <c r="B182" s="1">
        <v>45412</v>
      </c>
      <c r="C182" s="3" t="s">
        <v>4939</v>
      </c>
      <c r="D182">
        <v>-29050.560000000001</v>
      </c>
      <c r="E182">
        <v>29050.560000000001</v>
      </c>
      <c r="F182">
        <v>0</v>
      </c>
      <c r="G182">
        <v>0</v>
      </c>
      <c r="H182">
        <v>0</v>
      </c>
      <c r="I182">
        <v>0</v>
      </c>
      <c r="J182">
        <v>0</v>
      </c>
      <c r="K182">
        <v>0</v>
      </c>
      <c r="L182">
        <v>0</v>
      </c>
      <c r="M182">
        <v>0</v>
      </c>
      <c r="N182">
        <v>0</v>
      </c>
      <c r="O182">
        <v>1</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1</v>
      </c>
      <c r="AK182">
        <v>1</v>
      </c>
      <c r="AL182">
        <v>1</v>
      </c>
      <c r="AM182">
        <v>95941.8</v>
      </c>
      <c r="AN182">
        <v>1</v>
      </c>
      <c r="AO182">
        <v>1</v>
      </c>
      <c r="AP182">
        <v>0</v>
      </c>
      <c r="AQ182" s="4">
        <v>0</v>
      </c>
      <c r="AR182" s="3" t="s">
        <v>1806</v>
      </c>
      <c r="AS182" s="3" t="s">
        <v>6214</v>
      </c>
      <c r="AT182" s="3" t="s">
        <v>6215</v>
      </c>
      <c r="AU182" s="3" t="s">
        <v>6216</v>
      </c>
      <c r="AV182" s="3" t="s">
        <v>6217</v>
      </c>
      <c r="AW182" s="3"/>
      <c r="AX182" s="3"/>
      <c r="AY182" s="3"/>
      <c r="AZ182" s="3"/>
      <c r="BA182" s="3"/>
      <c r="BB182" t="b">
        <v>0</v>
      </c>
      <c r="BC182" s="3"/>
      <c r="BD182" s="5">
        <v>117998</v>
      </c>
      <c r="BE182" s="3" t="s">
        <v>316</v>
      </c>
    </row>
    <row r="183" spans="1:57" hidden="1" x14ac:dyDescent="0.2">
      <c r="A183" s="2">
        <v>5772</v>
      </c>
      <c r="B183" s="1">
        <v>45412</v>
      </c>
      <c r="C183" s="3" t="s">
        <v>4948</v>
      </c>
      <c r="D183">
        <v>76037.929999999993</v>
      </c>
      <c r="E183">
        <v>-76037.929999999993</v>
      </c>
      <c r="F183">
        <v>0</v>
      </c>
      <c r="G183">
        <v>0</v>
      </c>
      <c r="H183">
        <v>0</v>
      </c>
      <c r="I183">
        <v>0</v>
      </c>
      <c r="J183">
        <v>0</v>
      </c>
      <c r="K183">
        <v>0</v>
      </c>
      <c r="L183">
        <v>0</v>
      </c>
      <c r="M183">
        <v>0</v>
      </c>
      <c r="N183">
        <v>0</v>
      </c>
      <c r="O183">
        <v>1</v>
      </c>
      <c r="P183">
        <v>0</v>
      </c>
      <c r="Q183">
        <v>0</v>
      </c>
      <c r="R183">
        <v>0</v>
      </c>
      <c r="S183">
        <v>0</v>
      </c>
      <c r="T183">
        <v>0</v>
      </c>
      <c r="U183">
        <v>0</v>
      </c>
      <c r="V183">
        <v>0</v>
      </c>
      <c r="W183">
        <v>0</v>
      </c>
      <c r="X183">
        <v>0</v>
      </c>
      <c r="Y183">
        <v>0</v>
      </c>
      <c r="Z183">
        <v>0</v>
      </c>
      <c r="AA183">
        <v>0</v>
      </c>
      <c r="AB183">
        <v>0</v>
      </c>
      <c r="AC183">
        <v>0</v>
      </c>
      <c r="AD183">
        <v>0</v>
      </c>
      <c r="AE183">
        <v>0</v>
      </c>
      <c r="AF183">
        <v>68065.88</v>
      </c>
      <c r="AG183">
        <v>0</v>
      </c>
      <c r="AH183">
        <v>0</v>
      </c>
      <c r="AI183">
        <v>272000</v>
      </c>
      <c r="AJ183">
        <v>1</v>
      </c>
      <c r="AK183">
        <v>1</v>
      </c>
      <c r="AL183">
        <v>1</v>
      </c>
      <c r="AM183">
        <v>68066.880000000005</v>
      </c>
      <c r="AN183">
        <v>68066.880000000005</v>
      </c>
      <c r="AO183">
        <v>1</v>
      </c>
      <c r="AP183">
        <v>0</v>
      </c>
      <c r="AQ183" s="4">
        <v>0</v>
      </c>
      <c r="AR183" s="3" t="s">
        <v>1806</v>
      </c>
      <c r="AS183" s="3" t="s">
        <v>6214</v>
      </c>
      <c r="AT183" s="3" t="s">
        <v>6215</v>
      </c>
      <c r="AU183" s="3" t="s">
        <v>6216</v>
      </c>
      <c r="AV183" s="3" t="s">
        <v>6217</v>
      </c>
      <c r="AW183" s="3"/>
      <c r="AX183" s="3"/>
      <c r="AY183" s="3"/>
      <c r="AZ183" s="3"/>
      <c r="BA183" s="3"/>
      <c r="BB183" t="b">
        <v>0</v>
      </c>
      <c r="BC183" s="3"/>
      <c r="BD183" s="5">
        <v>117999</v>
      </c>
      <c r="BE183" s="3" t="s">
        <v>316</v>
      </c>
    </row>
    <row r="184" spans="1:57" hidden="1" x14ac:dyDescent="0.2">
      <c r="A184" s="2">
        <v>5774</v>
      </c>
      <c r="B184" s="1">
        <v>45412</v>
      </c>
      <c r="C184" s="3" t="s">
        <v>4952</v>
      </c>
      <c r="D184">
        <v>3465.44</v>
      </c>
      <c r="E184">
        <v>-1344</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2121.44</v>
      </c>
      <c r="AF184">
        <v>352085.17</v>
      </c>
      <c r="AG184">
        <v>0</v>
      </c>
      <c r="AH184">
        <v>2121.44</v>
      </c>
      <c r="AI184">
        <v>352085.17</v>
      </c>
      <c r="AJ184">
        <v>2121.44</v>
      </c>
      <c r="AK184">
        <v>2121.44</v>
      </c>
      <c r="AL184">
        <v>0</v>
      </c>
      <c r="AM184">
        <v>352085.17</v>
      </c>
      <c r="AN184">
        <v>352085.17</v>
      </c>
      <c r="AO184">
        <v>0</v>
      </c>
      <c r="AP184">
        <v>0</v>
      </c>
      <c r="AQ184" s="4">
        <v>0</v>
      </c>
      <c r="AR184" s="3" t="s">
        <v>1806</v>
      </c>
      <c r="AS184" s="3" t="s">
        <v>6214</v>
      </c>
      <c r="AT184" s="3" t="s">
        <v>6215</v>
      </c>
      <c r="AU184" s="3" t="s">
        <v>6216</v>
      </c>
      <c r="AV184" s="3" t="s">
        <v>6217</v>
      </c>
      <c r="AW184" s="3"/>
      <c r="AX184" s="3"/>
      <c r="AY184" s="3"/>
      <c r="AZ184" s="3"/>
      <c r="BA184" s="3"/>
      <c r="BB184" t="b">
        <v>0</v>
      </c>
      <c r="BC184" s="3"/>
      <c r="BD184" s="5">
        <v>118000</v>
      </c>
      <c r="BE184" s="3" t="s">
        <v>316</v>
      </c>
    </row>
    <row r="185" spans="1:57" hidden="1" x14ac:dyDescent="0.2">
      <c r="A185" s="2">
        <v>5776</v>
      </c>
      <c r="B185" s="1">
        <v>45412</v>
      </c>
      <c r="C185" s="3" t="s">
        <v>4956</v>
      </c>
      <c r="D185">
        <v>336</v>
      </c>
      <c r="E185">
        <v>-336</v>
      </c>
      <c r="F185">
        <v>1101.73</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1101.73</v>
      </c>
      <c r="AF185">
        <v>52266.73</v>
      </c>
      <c r="AG185">
        <v>0</v>
      </c>
      <c r="AH185">
        <v>0</v>
      </c>
      <c r="AI185">
        <v>51165</v>
      </c>
      <c r="AJ185">
        <v>1101.73</v>
      </c>
      <c r="AK185">
        <v>1101.73</v>
      </c>
      <c r="AL185">
        <v>0</v>
      </c>
      <c r="AM185">
        <v>52266.73</v>
      </c>
      <c r="AN185">
        <v>52266.73</v>
      </c>
      <c r="AO185">
        <v>0</v>
      </c>
      <c r="AP185">
        <v>0</v>
      </c>
      <c r="AQ185" s="4">
        <v>0</v>
      </c>
      <c r="AR185" s="3" t="s">
        <v>1806</v>
      </c>
      <c r="AS185" s="3" t="s">
        <v>6214</v>
      </c>
      <c r="AT185" s="3" t="s">
        <v>6215</v>
      </c>
      <c r="AU185" s="3" t="s">
        <v>6216</v>
      </c>
      <c r="AV185" s="3" t="s">
        <v>6217</v>
      </c>
      <c r="AW185" s="3"/>
      <c r="AX185" s="3"/>
      <c r="AY185" s="3"/>
      <c r="AZ185" s="3"/>
      <c r="BA185" s="3"/>
      <c r="BB185" t="b">
        <v>0</v>
      </c>
      <c r="BC185" s="3"/>
      <c r="BD185" s="5">
        <v>118001</v>
      </c>
      <c r="BE185" s="3" t="s">
        <v>316</v>
      </c>
    </row>
    <row r="186" spans="1:57" hidden="1" x14ac:dyDescent="0.2">
      <c r="A186" s="2">
        <v>5904</v>
      </c>
      <c r="B186" s="1">
        <v>45412</v>
      </c>
      <c r="C186" s="3" t="s">
        <v>5156</v>
      </c>
      <c r="D186">
        <v>15450</v>
      </c>
      <c r="E186">
        <v>24870.400000000001</v>
      </c>
      <c r="F186">
        <v>12502</v>
      </c>
      <c r="G186">
        <v>-52822.400000000001</v>
      </c>
      <c r="H186">
        <v>0</v>
      </c>
      <c r="I186">
        <v>420.8</v>
      </c>
      <c r="J186">
        <v>0</v>
      </c>
      <c r="K186">
        <v>-420.8</v>
      </c>
      <c r="L186">
        <v>0</v>
      </c>
      <c r="M186">
        <v>919.6</v>
      </c>
      <c r="N186">
        <v>0</v>
      </c>
      <c r="O186">
        <v>0</v>
      </c>
      <c r="P186">
        <v>0</v>
      </c>
      <c r="Q186">
        <v>0</v>
      </c>
      <c r="R186">
        <v>0</v>
      </c>
      <c r="S186">
        <v>0</v>
      </c>
      <c r="T186">
        <v>0</v>
      </c>
      <c r="U186">
        <v>0</v>
      </c>
      <c r="V186">
        <v>0</v>
      </c>
      <c r="W186">
        <v>0</v>
      </c>
      <c r="X186">
        <v>0</v>
      </c>
      <c r="Y186">
        <v>0</v>
      </c>
      <c r="Z186">
        <v>0</v>
      </c>
      <c r="AA186">
        <v>0</v>
      </c>
      <c r="AB186">
        <v>0</v>
      </c>
      <c r="AC186">
        <v>0</v>
      </c>
      <c r="AD186">
        <v>0</v>
      </c>
      <c r="AE186">
        <v>919.6</v>
      </c>
      <c r="AF186">
        <v>125528.4</v>
      </c>
      <c r="AG186">
        <v>403500</v>
      </c>
      <c r="AH186">
        <v>0</v>
      </c>
      <c r="AI186">
        <v>124608.6</v>
      </c>
      <c r="AJ186">
        <v>0</v>
      </c>
      <c r="AK186">
        <v>919.6</v>
      </c>
      <c r="AL186">
        <v>0</v>
      </c>
      <c r="AM186">
        <v>124608.8</v>
      </c>
      <c r="AN186">
        <v>125528.4</v>
      </c>
      <c r="AO186">
        <v>0</v>
      </c>
      <c r="AP186">
        <v>0</v>
      </c>
      <c r="AQ186" s="4">
        <v>0</v>
      </c>
      <c r="AR186" s="3" t="s">
        <v>1806</v>
      </c>
      <c r="AS186" s="3" t="s">
        <v>6214</v>
      </c>
      <c r="AT186" s="3" t="s">
        <v>6215</v>
      </c>
      <c r="AU186" s="3" t="s">
        <v>6216</v>
      </c>
      <c r="AV186" s="3" t="s">
        <v>6217</v>
      </c>
      <c r="AW186" s="3"/>
      <c r="AX186" s="3"/>
      <c r="AY186" s="3"/>
      <c r="AZ186" s="3"/>
      <c r="BA186" s="3"/>
      <c r="BB186" t="b">
        <v>0</v>
      </c>
      <c r="BC186" s="3"/>
      <c r="BD186" s="5">
        <v>118002</v>
      </c>
      <c r="BE186" s="3" t="s">
        <v>316</v>
      </c>
    </row>
    <row r="187" spans="1:57" hidden="1" x14ac:dyDescent="0.2">
      <c r="A187" s="2">
        <v>5947</v>
      </c>
      <c r="B187" s="1">
        <v>45412</v>
      </c>
      <c r="C187" s="3" t="s">
        <v>5202</v>
      </c>
      <c r="D187">
        <v>0</v>
      </c>
      <c r="E187">
        <v>53450</v>
      </c>
      <c r="F187">
        <v>0</v>
      </c>
      <c r="G187">
        <v>0</v>
      </c>
      <c r="H187">
        <v>0</v>
      </c>
      <c r="I187">
        <v>0</v>
      </c>
      <c r="J187">
        <v>0</v>
      </c>
      <c r="K187">
        <v>0</v>
      </c>
      <c r="L187">
        <v>0</v>
      </c>
      <c r="M187">
        <v>0</v>
      </c>
      <c r="N187">
        <v>0</v>
      </c>
      <c r="O187">
        <v>1</v>
      </c>
      <c r="P187">
        <v>0</v>
      </c>
      <c r="Q187">
        <v>0</v>
      </c>
      <c r="R187">
        <v>0</v>
      </c>
      <c r="S187">
        <v>0</v>
      </c>
      <c r="T187">
        <v>0</v>
      </c>
      <c r="U187">
        <v>0</v>
      </c>
      <c r="V187">
        <v>0</v>
      </c>
      <c r="W187">
        <v>0</v>
      </c>
      <c r="X187">
        <v>0</v>
      </c>
      <c r="Y187">
        <v>0</v>
      </c>
      <c r="Z187">
        <v>0</v>
      </c>
      <c r="AA187">
        <v>0</v>
      </c>
      <c r="AB187">
        <v>0</v>
      </c>
      <c r="AC187">
        <v>0</v>
      </c>
      <c r="AD187">
        <v>0</v>
      </c>
      <c r="AE187">
        <v>53450</v>
      </c>
      <c r="AF187">
        <v>1850184.99</v>
      </c>
      <c r="AG187">
        <v>0</v>
      </c>
      <c r="AH187">
        <v>0</v>
      </c>
      <c r="AI187">
        <v>1766939.95</v>
      </c>
      <c r="AJ187">
        <v>53451</v>
      </c>
      <c r="AK187">
        <v>53451</v>
      </c>
      <c r="AL187">
        <v>1</v>
      </c>
      <c r="AM187">
        <v>1850185.99</v>
      </c>
      <c r="AN187">
        <v>1850185.99</v>
      </c>
      <c r="AO187">
        <v>1</v>
      </c>
      <c r="AP187">
        <v>0</v>
      </c>
      <c r="AQ187" s="4">
        <v>0</v>
      </c>
      <c r="AR187" s="3" t="s">
        <v>1764</v>
      </c>
      <c r="AS187" s="3" t="s">
        <v>6214</v>
      </c>
      <c r="AT187" s="3" t="s">
        <v>6215</v>
      </c>
      <c r="AU187" s="3" t="s">
        <v>6216</v>
      </c>
      <c r="AV187" s="3" t="s">
        <v>6217</v>
      </c>
      <c r="AW187" s="3"/>
      <c r="AX187" s="3"/>
      <c r="AY187" s="3"/>
      <c r="AZ187" s="3"/>
      <c r="BA187" s="3"/>
      <c r="BB187" t="b">
        <v>0</v>
      </c>
      <c r="BC187" s="3"/>
      <c r="BD187" s="5">
        <v>118003</v>
      </c>
      <c r="BE187" s="3" t="s">
        <v>316</v>
      </c>
    </row>
    <row r="188" spans="1:57" hidden="1" x14ac:dyDescent="0.2">
      <c r="A188" s="2">
        <v>6223</v>
      </c>
      <c r="B188" s="1">
        <v>45412</v>
      </c>
      <c r="C188" s="3" t="s">
        <v>5563</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1</v>
      </c>
      <c r="AI188">
        <v>1</v>
      </c>
      <c r="AJ188">
        <v>0</v>
      </c>
      <c r="AK188">
        <v>0</v>
      </c>
      <c r="AL188">
        <v>0</v>
      </c>
      <c r="AM188">
        <v>0</v>
      </c>
      <c r="AN188">
        <v>0</v>
      </c>
      <c r="AO188">
        <v>0</v>
      </c>
      <c r="AP188">
        <v>0</v>
      </c>
      <c r="AQ188" s="4">
        <v>0</v>
      </c>
      <c r="AR188" s="3" t="s">
        <v>1806</v>
      </c>
      <c r="AS188" s="3" t="s">
        <v>6214</v>
      </c>
      <c r="AT188" s="3" t="s">
        <v>6215</v>
      </c>
      <c r="AU188" s="3" t="s">
        <v>6216</v>
      </c>
      <c r="AV188" s="3" t="s">
        <v>6217</v>
      </c>
      <c r="AW188" s="3"/>
      <c r="AX188" s="3"/>
      <c r="AY188" s="3"/>
      <c r="AZ188" s="3"/>
      <c r="BA188" s="3"/>
      <c r="BB188" t="b">
        <v>0</v>
      </c>
      <c r="BC188" s="3"/>
      <c r="BD188" s="5">
        <v>118004</v>
      </c>
      <c r="BE188" s="3" t="s">
        <v>316</v>
      </c>
    </row>
    <row r="189" spans="1:57" hidden="1" x14ac:dyDescent="0.2">
      <c r="A189" s="2">
        <v>6403</v>
      </c>
      <c r="B189" s="1">
        <v>45412</v>
      </c>
      <c r="C189" s="3" t="s">
        <v>5868</v>
      </c>
      <c r="D189">
        <v>9843.0499999999993</v>
      </c>
      <c r="E189">
        <v>130256.27</v>
      </c>
      <c r="F189">
        <v>96278.99</v>
      </c>
      <c r="G189">
        <v>171361.06</v>
      </c>
      <c r="H189">
        <v>100172.15</v>
      </c>
      <c r="I189">
        <v>-392360.6</v>
      </c>
      <c r="J189">
        <v>-30455.65</v>
      </c>
      <c r="K189">
        <v>54816.7</v>
      </c>
      <c r="L189">
        <v>29086.25</v>
      </c>
      <c r="M189">
        <v>148837.81</v>
      </c>
      <c r="N189">
        <v>8000</v>
      </c>
      <c r="O189">
        <v>58498</v>
      </c>
      <c r="P189">
        <v>25000</v>
      </c>
      <c r="Q189">
        <v>25000</v>
      </c>
      <c r="R189">
        <v>25000</v>
      </c>
      <c r="S189">
        <v>25000</v>
      </c>
      <c r="T189">
        <v>25000</v>
      </c>
      <c r="U189">
        <v>25000</v>
      </c>
      <c r="V189">
        <v>25000</v>
      </c>
      <c r="W189">
        <v>25000</v>
      </c>
      <c r="X189">
        <v>25000</v>
      </c>
      <c r="Y189">
        <v>25000</v>
      </c>
      <c r="Z189">
        <v>25000</v>
      </c>
      <c r="AA189">
        <v>25000</v>
      </c>
      <c r="AB189">
        <v>0</v>
      </c>
      <c r="AC189">
        <v>0</v>
      </c>
      <c r="AD189">
        <v>0</v>
      </c>
      <c r="AE189">
        <v>317836.03000000003</v>
      </c>
      <c r="AF189">
        <v>317836.03000000003</v>
      </c>
      <c r="AG189">
        <v>957000</v>
      </c>
      <c r="AH189">
        <v>1532000</v>
      </c>
      <c r="AI189">
        <v>1532000</v>
      </c>
      <c r="AJ189">
        <v>300496.21999999997</v>
      </c>
      <c r="AK189">
        <v>384334.03</v>
      </c>
      <c r="AL189">
        <v>66498</v>
      </c>
      <c r="AM189">
        <v>600496.22</v>
      </c>
      <c r="AN189">
        <v>684334.03</v>
      </c>
      <c r="AO189">
        <v>366498</v>
      </c>
      <c r="AP189">
        <v>498686.24</v>
      </c>
      <c r="AQ189" s="4">
        <v>0</v>
      </c>
      <c r="AR189" s="3" t="s">
        <v>1806</v>
      </c>
      <c r="AS189" s="3" t="s">
        <v>6214</v>
      </c>
      <c r="AT189" s="3" t="s">
        <v>6215</v>
      </c>
      <c r="AU189" s="3" t="s">
        <v>6216</v>
      </c>
      <c r="AV189" s="3" t="s">
        <v>6217</v>
      </c>
      <c r="AW189" s="3"/>
      <c r="AX189" s="3"/>
      <c r="AY189" s="3"/>
      <c r="AZ189" s="3"/>
      <c r="BA189" s="3"/>
      <c r="BB189" t="b">
        <v>0</v>
      </c>
      <c r="BC189" s="3"/>
      <c r="BD189" s="5">
        <v>118005</v>
      </c>
      <c r="BE189" s="3" t="s">
        <v>316</v>
      </c>
    </row>
    <row r="190" spans="1:57" hidden="1" x14ac:dyDescent="0.2">
      <c r="A190" s="2">
        <v>6516</v>
      </c>
      <c r="B190" s="1">
        <v>45412</v>
      </c>
      <c r="C190" s="3" t="s">
        <v>5999</v>
      </c>
      <c r="D190">
        <v>0</v>
      </c>
      <c r="E190">
        <v>0</v>
      </c>
      <c r="F190">
        <v>0</v>
      </c>
      <c r="G190">
        <v>0</v>
      </c>
      <c r="H190">
        <v>0</v>
      </c>
      <c r="I190">
        <v>0</v>
      </c>
      <c r="J190">
        <v>0</v>
      </c>
      <c r="K190">
        <v>0</v>
      </c>
      <c r="L190">
        <v>551.25</v>
      </c>
      <c r="M190">
        <v>14606.99</v>
      </c>
      <c r="N190">
        <v>35000</v>
      </c>
      <c r="O190">
        <v>50393</v>
      </c>
      <c r="P190">
        <v>0</v>
      </c>
      <c r="Q190">
        <v>0</v>
      </c>
      <c r="R190">
        <v>0</v>
      </c>
      <c r="S190">
        <v>0</v>
      </c>
      <c r="T190">
        <v>0</v>
      </c>
      <c r="U190">
        <v>0</v>
      </c>
      <c r="V190">
        <v>0</v>
      </c>
      <c r="W190">
        <v>0</v>
      </c>
      <c r="X190">
        <v>0</v>
      </c>
      <c r="Y190">
        <v>0</v>
      </c>
      <c r="Z190">
        <v>0</v>
      </c>
      <c r="AA190">
        <v>0</v>
      </c>
      <c r="AB190">
        <v>0</v>
      </c>
      <c r="AC190">
        <v>0</v>
      </c>
      <c r="AD190">
        <v>0</v>
      </c>
      <c r="AE190">
        <v>15158.24</v>
      </c>
      <c r="AF190">
        <v>15158.24</v>
      </c>
      <c r="AG190">
        <v>0</v>
      </c>
      <c r="AH190">
        <v>0</v>
      </c>
      <c r="AI190">
        <v>0</v>
      </c>
      <c r="AJ190">
        <v>300000</v>
      </c>
      <c r="AK190">
        <v>100551.24</v>
      </c>
      <c r="AL190">
        <v>85393</v>
      </c>
      <c r="AM190">
        <v>300000</v>
      </c>
      <c r="AN190">
        <v>100551.24</v>
      </c>
      <c r="AO190">
        <v>85393</v>
      </c>
      <c r="AP190">
        <v>32482.46</v>
      </c>
      <c r="AQ190" s="4">
        <v>0</v>
      </c>
      <c r="AR190" s="3" t="s">
        <v>1806</v>
      </c>
      <c r="AS190" s="3" t="s">
        <v>6214</v>
      </c>
      <c r="AT190" s="3" t="s">
        <v>6215</v>
      </c>
      <c r="AU190" s="3" t="s">
        <v>6216</v>
      </c>
      <c r="AV190" s="3" t="s">
        <v>6217</v>
      </c>
      <c r="AW190" s="3"/>
      <c r="AX190" s="3"/>
      <c r="AY190" s="3"/>
      <c r="AZ190" s="3"/>
      <c r="BA190" s="3"/>
      <c r="BB190" t="b">
        <v>0</v>
      </c>
      <c r="BC190" s="3"/>
      <c r="BD190" s="5">
        <v>118006</v>
      </c>
      <c r="BE190" s="3" t="s">
        <v>3343</v>
      </c>
    </row>
    <row r="191" spans="1:57" hidden="1" x14ac:dyDescent="0.2">
      <c r="A191" s="2">
        <v>6690</v>
      </c>
      <c r="B191" s="1">
        <v>45412</v>
      </c>
      <c r="C191" s="3" t="s">
        <v>6127</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1</v>
      </c>
      <c r="AI191">
        <v>1</v>
      </c>
      <c r="AJ191">
        <v>0</v>
      </c>
      <c r="AK191">
        <v>0</v>
      </c>
      <c r="AL191">
        <v>0</v>
      </c>
      <c r="AM191">
        <v>0</v>
      </c>
      <c r="AN191">
        <v>0</v>
      </c>
      <c r="AO191">
        <v>0</v>
      </c>
      <c r="AP191">
        <v>0</v>
      </c>
      <c r="AQ191" s="4">
        <v>0</v>
      </c>
      <c r="AR191" s="3" t="s">
        <v>1806</v>
      </c>
      <c r="AS191" s="3" t="s">
        <v>6214</v>
      </c>
      <c r="AT191" s="3" t="s">
        <v>6215</v>
      </c>
      <c r="AU191" s="3" t="s">
        <v>6216</v>
      </c>
      <c r="AV191" s="3" t="s">
        <v>6217</v>
      </c>
      <c r="AW191" s="3"/>
      <c r="AX191" s="3"/>
      <c r="AY191" s="3"/>
      <c r="AZ191" s="3"/>
      <c r="BA191" s="3"/>
      <c r="BB191" t="b">
        <v>0</v>
      </c>
      <c r="BC191" s="3"/>
      <c r="BD191" s="5">
        <v>118007</v>
      </c>
      <c r="BE191" s="3" t="s">
        <v>316</v>
      </c>
    </row>
    <row r="192" spans="1:57" hidden="1" x14ac:dyDescent="0.2">
      <c r="A192" s="2">
        <v>5736</v>
      </c>
      <c r="B192" s="1">
        <v>45412</v>
      </c>
      <c r="C192" s="3" t="s">
        <v>4885</v>
      </c>
      <c r="D192">
        <v>31773.9</v>
      </c>
      <c r="E192">
        <v>4573.33</v>
      </c>
      <c r="F192">
        <v>15457.45</v>
      </c>
      <c r="G192">
        <v>13300</v>
      </c>
      <c r="H192">
        <v>16048</v>
      </c>
      <c r="I192">
        <v>-3949.5</v>
      </c>
      <c r="J192">
        <v>1154.8</v>
      </c>
      <c r="K192">
        <v>4061.46</v>
      </c>
      <c r="L192">
        <v>-10388.83</v>
      </c>
      <c r="M192">
        <v>1280.33</v>
      </c>
      <c r="N192">
        <v>0</v>
      </c>
      <c r="O192">
        <v>0</v>
      </c>
      <c r="P192">
        <v>0</v>
      </c>
      <c r="Q192">
        <v>0</v>
      </c>
      <c r="R192">
        <v>0</v>
      </c>
      <c r="S192">
        <v>0</v>
      </c>
      <c r="T192">
        <v>0</v>
      </c>
      <c r="U192">
        <v>0</v>
      </c>
      <c r="V192">
        <v>0</v>
      </c>
      <c r="W192">
        <v>0</v>
      </c>
      <c r="X192">
        <v>0</v>
      </c>
      <c r="Y192">
        <v>3610</v>
      </c>
      <c r="Z192">
        <v>0</v>
      </c>
      <c r="AA192">
        <v>0</v>
      </c>
      <c r="AB192">
        <v>0</v>
      </c>
      <c r="AC192">
        <v>0</v>
      </c>
      <c r="AD192">
        <v>0</v>
      </c>
      <c r="AE192">
        <v>73310.94</v>
      </c>
      <c r="AF192">
        <v>167617.74</v>
      </c>
      <c r="AG192">
        <v>275000</v>
      </c>
      <c r="AH192">
        <v>0</v>
      </c>
      <c r="AI192">
        <v>94306.8</v>
      </c>
      <c r="AJ192">
        <v>72030.61</v>
      </c>
      <c r="AK192">
        <v>73310.94</v>
      </c>
      <c r="AL192">
        <v>0</v>
      </c>
      <c r="AM192">
        <v>166337.41</v>
      </c>
      <c r="AN192">
        <v>171227.74</v>
      </c>
      <c r="AO192">
        <v>3610</v>
      </c>
      <c r="AP192">
        <v>0</v>
      </c>
      <c r="AQ192" s="4">
        <v>0</v>
      </c>
      <c r="AR192" s="3" t="s">
        <v>1764</v>
      </c>
      <c r="AS192" s="3" t="s">
        <v>6214</v>
      </c>
      <c r="AT192" s="3" t="s">
        <v>6215</v>
      </c>
      <c r="AU192" s="3" t="s">
        <v>6216</v>
      </c>
      <c r="AV192" s="3" t="s">
        <v>6217</v>
      </c>
      <c r="AW192" s="3"/>
      <c r="AX192" s="3"/>
      <c r="AY192" s="3"/>
      <c r="AZ192" s="3"/>
      <c r="BA192" s="3"/>
      <c r="BB192" t="b">
        <v>0</v>
      </c>
      <c r="BC192" s="3"/>
      <c r="BD192" s="5">
        <v>118008</v>
      </c>
      <c r="BE192" s="3" t="s">
        <v>316</v>
      </c>
    </row>
    <row r="193" spans="1:57" hidden="1" x14ac:dyDescent="0.2">
      <c r="A193" s="2">
        <v>5755</v>
      </c>
      <c r="B193" s="1">
        <v>45412</v>
      </c>
      <c r="C193" s="3" t="s">
        <v>4918</v>
      </c>
      <c r="D193">
        <v>0</v>
      </c>
      <c r="E193">
        <v>0</v>
      </c>
      <c r="F193">
        <v>-16050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-16050</v>
      </c>
      <c r="AF193">
        <v>0</v>
      </c>
      <c r="AG193">
        <v>26974</v>
      </c>
      <c r="AH193">
        <v>0</v>
      </c>
      <c r="AI193">
        <v>16008.5</v>
      </c>
      <c r="AJ193">
        <v>-16050</v>
      </c>
      <c r="AK193">
        <v>-16050</v>
      </c>
      <c r="AL193">
        <v>0</v>
      </c>
      <c r="AM193">
        <v>0</v>
      </c>
      <c r="AN193">
        <v>0</v>
      </c>
      <c r="AO193">
        <v>0</v>
      </c>
      <c r="AP193">
        <v>0</v>
      </c>
      <c r="AQ193" s="4">
        <v>0</v>
      </c>
      <c r="AR193" s="3" t="s">
        <v>1764</v>
      </c>
      <c r="AS193" s="3" t="s">
        <v>6214</v>
      </c>
      <c r="AT193" s="3" t="s">
        <v>6215</v>
      </c>
      <c r="AU193" s="3" t="s">
        <v>6216</v>
      </c>
      <c r="AV193" s="3" t="s">
        <v>6217</v>
      </c>
      <c r="AW193" s="3"/>
      <c r="AX193" s="3"/>
      <c r="AY193" s="3"/>
      <c r="AZ193" s="3"/>
      <c r="BA193" s="3"/>
      <c r="BB193" t="b">
        <v>0</v>
      </c>
      <c r="BC193" s="3"/>
      <c r="BD193" s="5">
        <v>118009</v>
      </c>
      <c r="BE193" s="3" t="s">
        <v>316</v>
      </c>
    </row>
    <row r="194" spans="1:57" hidden="1" x14ac:dyDescent="0.2">
      <c r="A194" s="2">
        <v>6057</v>
      </c>
      <c r="B194" s="1">
        <v>45412</v>
      </c>
      <c r="C194" s="3" t="s">
        <v>5361</v>
      </c>
      <c r="D194">
        <v>0</v>
      </c>
      <c r="E194">
        <v>866.4</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866.4</v>
      </c>
      <c r="AF194">
        <v>168672.4</v>
      </c>
      <c r="AG194">
        <v>25125</v>
      </c>
      <c r="AH194">
        <v>866.4</v>
      </c>
      <c r="AI194">
        <v>168672.4</v>
      </c>
      <c r="AJ194">
        <v>866.4</v>
      </c>
      <c r="AK194">
        <v>866.4</v>
      </c>
      <c r="AL194">
        <v>0</v>
      </c>
      <c r="AM194">
        <v>168672.4</v>
      </c>
      <c r="AN194">
        <v>168672.4</v>
      </c>
      <c r="AO194">
        <v>0</v>
      </c>
      <c r="AP194">
        <v>0</v>
      </c>
      <c r="AQ194" s="4">
        <v>0</v>
      </c>
      <c r="AR194" s="3" t="s">
        <v>1764</v>
      </c>
      <c r="AS194" s="3" t="s">
        <v>6214</v>
      </c>
      <c r="AT194" s="3" t="s">
        <v>6215</v>
      </c>
      <c r="AU194" s="3" t="s">
        <v>6216</v>
      </c>
      <c r="AV194" s="3" t="s">
        <v>6217</v>
      </c>
      <c r="AW194" s="3"/>
      <c r="AX194" s="3"/>
      <c r="AY194" s="3"/>
      <c r="AZ194" s="3"/>
      <c r="BA194" s="3"/>
      <c r="BB194" t="b">
        <v>0</v>
      </c>
      <c r="BC194" s="3"/>
      <c r="BD194" s="5">
        <v>118010</v>
      </c>
      <c r="BE194" s="3" t="s">
        <v>316</v>
      </c>
    </row>
    <row r="195" spans="1:57" hidden="1" x14ac:dyDescent="0.2">
      <c r="A195" s="2">
        <v>6058</v>
      </c>
      <c r="B195" s="1">
        <v>45412</v>
      </c>
      <c r="C195" s="3" t="s">
        <v>5363</v>
      </c>
      <c r="D195">
        <v>49172.65</v>
      </c>
      <c r="E195">
        <v>88313.11</v>
      </c>
      <c r="F195">
        <v>52365.87</v>
      </c>
      <c r="G195">
        <v>34658.54</v>
      </c>
      <c r="H195">
        <v>70901.899999999994</v>
      </c>
      <c r="I195">
        <v>36642.300000000003</v>
      </c>
      <c r="J195">
        <v>40504</v>
      </c>
      <c r="K195">
        <v>42690.9</v>
      </c>
      <c r="L195">
        <v>15962.6</v>
      </c>
      <c r="M195">
        <v>20182.310000000001</v>
      </c>
      <c r="N195">
        <v>198657.285</v>
      </c>
      <c r="O195">
        <v>239328.10500000001</v>
      </c>
      <c r="P195">
        <v>278946.83500000002</v>
      </c>
      <c r="Q195">
        <v>300148.49</v>
      </c>
      <c r="R195">
        <v>348063.44500000001</v>
      </c>
      <c r="S195">
        <v>352582.19</v>
      </c>
      <c r="T195">
        <v>329183.39500000002</v>
      </c>
      <c r="U195">
        <v>282715.22499999998</v>
      </c>
      <c r="V195">
        <v>321438.7</v>
      </c>
      <c r="W195">
        <v>313338.7</v>
      </c>
      <c r="X195">
        <v>302052.7</v>
      </c>
      <c r="Y195">
        <v>670746.78949999996</v>
      </c>
      <c r="Z195">
        <v>0</v>
      </c>
      <c r="AA195">
        <v>0</v>
      </c>
      <c r="AB195">
        <v>0</v>
      </c>
      <c r="AC195">
        <v>0</v>
      </c>
      <c r="AD195">
        <v>0</v>
      </c>
      <c r="AE195">
        <v>451394.18</v>
      </c>
      <c r="AF195">
        <v>650703.35</v>
      </c>
      <c r="AG195">
        <v>739500</v>
      </c>
      <c r="AH195">
        <v>539726</v>
      </c>
      <c r="AI195">
        <v>739035.17</v>
      </c>
      <c r="AJ195">
        <v>892990.16</v>
      </c>
      <c r="AK195">
        <v>889379.57</v>
      </c>
      <c r="AL195">
        <v>437985.39</v>
      </c>
      <c r="AM195">
        <v>4591515.7994999997</v>
      </c>
      <c r="AN195">
        <v>4587905.2094999999</v>
      </c>
      <c r="AO195">
        <v>3937201.8594999998</v>
      </c>
      <c r="AP195">
        <v>0</v>
      </c>
      <c r="AQ195" s="4">
        <v>0</v>
      </c>
      <c r="AR195" s="3" t="s">
        <v>1764</v>
      </c>
      <c r="AS195" s="3" t="s">
        <v>6214</v>
      </c>
      <c r="AT195" s="3" t="s">
        <v>6215</v>
      </c>
      <c r="AU195" s="3" t="s">
        <v>6216</v>
      </c>
      <c r="AV195" s="3" t="s">
        <v>6217</v>
      </c>
      <c r="AW195" s="3"/>
      <c r="AX195" s="3"/>
      <c r="AY195" s="3"/>
      <c r="AZ195" s="3"/>
      <c r="BA195" s="3"/>
      <c r="BB195" t="b">
        <v>0</v>
      </c>
      <c r="BC195" s="3"/>
      <c r="BD195" s="5">
        <v>118011</v>
      </c>
      <c r="BE195" s="3" t="s">
        <v>316</v>
      </c>
    </row>
    <row r="196" spans="1:57" hidden="1" x14ac:dyDescent="0.2">
      <c r="A196" s="2">
        <v>6061</v>
      </c>
      <c r="B196" s="1">
        <v>45412</v>
      </c>
      <c r="C196" s="3" t="s">
        <v>5368</v>
      </c>
      <c r="D196">
        <v>16466.599999999999</v>
      </c>
      <c r="E196">
        <v>59478.8</v>
      </c>
      <c r="F196">
        <v>54222.8</v>
      </c>
      <c r="G196">
        <v>16426.7</v>
      </c>
      <c r="H196">
        <v>51965.7</v>
      </c>
      <c r="I196">
        <v>7661.54</v>
      </c>
      <c r="J196">
        <v>13870.46</v>
      </c>
      <c r="K196">
        <v>15298.7</v>
      </c>
      <c r="L196">
        <v>-333.72</v>
      </c>
      <c r="M196">
        <v>0</v>
      </c>
      <c r="N196">
        <v>0</v>
      </c>
      <c r="O196">
        <v>0</v>
      </c>
      <c r="P196">
        <v>0</v>
      </c>
      <c r="Q196">
        <v>0</v>
      </c>
      <c r="R196">
        <v>0</v>
      </c>
      <c r="S196">
        <v>0</v>
      </c>
      <c r="T196">
        <v>0</v>
      </c>
      <c r="U196">
        <v>0</v>
      </c>
      <c r="V196">
        <v>0</v>
      </c>
      <c r="W196">
        <v>0</v>
      </c>
      <c r="X196">
        <v>0</v>
      </c>
      <c r="Y196">
        <v>0</v>
      </c>
      <c r="Z196">
        <v>0</v>
      </c>
      <c r="AA196">
        <v>0</v>
      </c>
      <c r="AB196">
        <v>0</v>
      </c>
      <c r="AC196">
        <v>0</v>
      </c>
      <c r="AD196">
        <v>0</v>
      </c>
      <c r="AE196">
        <v>235057.58</v>
      </c>
      <c r="AF196">
        <v>265662.38</v>
      </c>
      <c r="AG196">
        <v>44160</v>
      </c>
      <c r="AH196">
        <v>234795.2</v>
      </c>
      <c r="AI196">
        <v>265400</v>
      </c>
      <c r="AJ196">
        <v>235057.58</v>
      </c>
      <c r="AK196">
        <v>235057.58</v>
      </c>
      <c r="AL196">
        <v>0</v>
      </c>
      <c r="AM196">
        <v>265662.38</v>
      </c>
      <c r="AN196">
        <v>265662.38</v>
      </c>
      <c r="AO196">
        <v>0</v>
      </c>
      <c r="AP196">
        <v>0</v>
      </c>
      <c r="AQ196" s="4">
        <v>0</v>
      </c>
      <c r="AR196" s="3" t="s">
        <v>1764</v>
      </c>
      <c r="AS196" s="3" t="s">
        <v>6214</v>
      </c>
      <c r="AT196" s="3" t="s">
        <v>6215</v>
      </c>
      <c r="AU196" s="3" t="s">
        <v>6216</v>
      </c>
      <c r="AV196" s="3" t="s">
        <v>6217</v>
      </c>
      <c r="AW196" s="3"/>
      <c r="AX196" s="3"/>
      <c r="AY196" s="3"/>
      <c r="AZ196" s="3"/>
      <c r="BA196" s="3"/>
      <c r="BB196" t="b">
        <v>0</v>
      </c>
      <c r="BC196" s="3"/>
      <c r="BD196" s="5">
        <v>118012</v>
      </c>
      <c r="BE196" s="3" t="s">
        <v>316</v>
      </c>
    </row>
    <row r="197" spans="1:57" hidden="1" x14ac:dyDescent="0.2">
      <c r="A197" s="2">
        <v>6063</v>
      </c>
      <c r="B197" s="1">
        <v>45412</v>
      </c>
      <c r="C197" s="3" t="s">
        <v>5371</v>
      </c>
      <c r="D197">
        <v>0</v>
      </c>
      <c r="E197">
        <v>28074.32</v>
      </c>
      <c r="F197">
        <v>75569.75</v>
      </c>
      <c r="G197">
        <v>159252.4</v>
      </c>
      <c r="H197">
        <v>101708.62</v>
      </c>
      <c r="I197">
        <v>115136.72</v>
      </c>
      <c r="J197">
        <v>192702.21</v>
      </c>
      <c r="K197">
        <v>58355.57</v>
      </c>
      <c r="L197">
        <v>218703.71</v>
      </c>
      <c r="M197">
        <v>84479.88</v>
      </c>
      <c r="N197">
        <v>326925.06507547799</v>
      </c>
      <c r="O197">
        <v>313473.14629335399</v>
      </c>
      <c r="P197">
        <v>259631.60310519501</v>
      </c>
      <c r="Q197">
        <v>261575.60310519501</v>
      </c>
      <c r="R197">
        <v>261575.60310519501</v>
      </c>
      <c r="S197">
        <v>261575.60310519501</v>
      </c>
      <c r="T197">
        <v>261575.60310519501</v>
      </c>
      <c r="U197">
        <v>261575.60310519501</v>
      </c>
      <c r="V197">
        <v>64000</v>
      </c>
      <c r="W197">
        <v>0</v>
      </c>
      <c r="X197">
        <v>0</v>
      </c>
      <c r="Y197">
        <v>0</v>
      </c>
      <c r="Z197">
        <v>0</v>
      </c>
      <c r="AA197">
        <v>0</v>
      </c>
      <c r="AB197">
        <v>0</v>
      </c>
      <c r="AC197">
        <v>0</v>
      </c>
      <c r="AD197">
        <v>0</v>
      </c>
      <c r="AE197">
        <v>1033983.18</v>
      </c>
      <c r="AF197">
        <v>1033983.18</v>
      </c>
      <c r="AG197">
        <v>2880000</v>
      </c>
      <c r="AH197">
        <v>2013510</v>
      </c>
      <c r="AI197">
        <v>3296171</v>
      </c>
      <c r="AJ197">
        <v>1640683.62547014</v>
      </c>
      <c r="AK197">
        <v>1674381.3913688301</v>
      </c>
      <c r="AL197">
        <v>640398.21136883204</v>
      </c>
      <c r="AM197">
        <v>3296171</v>
      </c>
      <c r="AN197">
        <v>3305891.01</v>
      </c>
      <c r="AO197">
        <v>2271907.83</v>
      </c>
      <c r="AP197">
        <v>132638.24</v>
      </c>
      <c r="AQ197" s="4">
        <v>0</v>
      </c>
      <c r="AR197" s="3" t="s">
        <v>5373</v>
      </c>
      <c r="AS197" s="3" t="s">
        <v>6214</v>
      </c>
      <c r="AT197" s="3" t="s">
        <v>6215</v>
      </c>
      <c r="AU197" s="3" t="s">
        <v>6216</v>
      </c>
      <c r="AV197" s="3" t="s">
        <v>6217</v>
      </c>
      <c r="AW197" s="3"/>
      <c r="AX197" s="3"/>
      <c r="AY197" s="3"/>
      <c r="AZ197" s="3"/>
      <c r="BA197" s="3"/>
      <c r="BB197" t="b">
        <v>0</v>
      </c>
      <c r="BC197" s="3"/>
      <c r="BD197" s="5">
        <v>118013</v>
      </c>
      <c r="BE197" s="3" t="s">
        <v>316</v>
      </c>
    </row>
    <row r="198" spans="1:57" hidden="1" x14ac:dyDescent="0.2">
      <c r="A198" s="2">
        <v>6064</v>
      </c>
      <c r="B198" s="1">
        <v>45412</v>
      </c>
      <c r="C198" s="3" t="s">
        <v>5377</v>
      </c>
      <c r="D198">
        <v>64459.3</v>
      </c>
      <c r="E198">
        <v>232125.14</v>
      </c>
      <c r="F198">
        <v>307834.32</v>
      </c>
      <c r="G198">
        <v>131567.5</v>
      </c>
      <c r="H198">
        <v>93985.79</v>
      </c>
      <c r="I198">
        <v>72391.09</v>
      </c>
      <c r="J198">
        <v>206541.08</v>
      </c>
      <c r="K198">
        <v>142765.1</v>
      </c>
      <c r="L198">
        <v>88610.28</v>
      </c>
      <c r="M198">
        <v>63078.12</v>
      </c>
      <c r="N198">
        <v>137051.07</v>
      </c>
      <c r="O198">
        <v>530000</v>
      </c>
      <c r="P198">
        <v>54153</v>
      </c>
      <c r="Q198">
        <v>54153</v>
      </c>
      <c r="R198">
        <v>54153</v>
      </c>
      <c r="S198">
        <v>0</v>
      </c>
      <c r="T198">
        <v>0</v>
      </c>
      <c r="U198">
        <v>0</v>
      </c>
      <c r="V198">
        <v>0</v>
      </c>
      <c r="W198">
        <v>0</v>
      </c>
      <c r="X198">
        <v>0</v>
      </c>
      <c r="Y198">
        <v>0</v>
      </c>
      <c r="Z198">
        <v>0</v>
      </c>
      <c r="AA198">
        <v>0</v>
      </c>
      <c r="AB198">
        <v>0</v>
      </c>
      <c r="AC198">
        <v>0</v>
      </c>
      <c r="AD198">
        <v>0</v>
      </c>
      <c r="AE198">
        <v>1403357.72</v>
      </c>
      <c r="AF198">
        <v>2041117.65</v>
      </c>
      <c r="AG198">
        <v>463914</v>
      </c>
      <c r="AH198">
        <v>1820680.07</v>
      </c>
      <c r="AI198">
        <v>2458440</v>
      </c>
      <c r="AJ198">
        <v>1515166.6</v>
      </c>
      <c r="AK198">
        <v>2070408.79</v>
      </c>
      <c r="AL198">
        <v>667051.06999999995</v>
      </c>
      <c r="AM198">
        <v>2315385.5299999998</v>
      </c>
      <c r="AN198">
        <v>2870627.72</v>
      </c>
      <c r="AO198">
        <v>821510.08</v>
      </c>
      <c r="AP198">
        <v>254963.06</v>
      </c>
      <c r="AQ198" s="4">
        <v>0</v>
      </c>
      <c r="AR198" s="3" t="s">
        <v>1764</v>
      </c>
      <c r="AS198" s="3" t="s">
        <v>6214</v>
      </c>
      <c r="AT198" s="3" t="s">
        <v>6215</v>
      </c>
      <c r="AU198" s="3" t="s">
        <v>6216</v>
      </c>
      <c r="AV198" s="3" t="s">
        <v>6217</v>
      </c>
      <c r="AW198" s="3"/>
      <c r="AX198" s="3"/>
      <c r="AY198" s="3"/>
      <c r="AZ198" s="3"/>
      <c r="BA198" s="3"/>
      <c r="BB198" t="b">
        <v>0</v>
      </c>
      <c r="BC198" s="3"/>
      <c r="BD198" s="5">
        <v>118014</v>
      </c>
      <c r="BE198" s="3" t="s">
        <v>3343</v>
      </c>
    </row>
    <row r="199" spans="1:57" hidden="1" x14ac:dyDescent="0.2">
      <c r="A199" s="2">
        <v>6065</v>
      </c>
      <c r="B199" s="1">
        <v>45412</v>
      </c>
      <c r="C199" s="3" t="s">
        <v>5379</v>
      </c>
      <c r="D199">
        <v>0</v>
      </c>
      <c r="E199">
        <v>40395</v>
      </c>
      <c r="F199">
        <v>27310.6</v>
      </c>
      <c r="G199">
        <v>19107.400000000001</v>
      </c>
      <c r="H199">
        <v>14338.4</v>
      </c>
      <c r="I199">
        <v>9068.4500000000007</v>
      </c>
      <c r="J199">
        <v>15007.1</v>
      </c>
      <c r="K199">
        <v>39443</v>
      </c>
      <c r="L199">
        <v>50709.599999999999</v>
      </c>
      <c r="M199">
        <v>76909.03</v>
      </c>
      <c r="N199">
        <v>297127.09999999998</v>
      </c>
      <c r="O199">
        <v>175202</v>
      </c>
      <c r="P199">
        <v>0</v>
      </c>
      <c r="Q199">
        <v>0</v>
      </c>
      <c r="R199">
        <v>0</v>
      </c>
      <c r="S199">
        <v>0</v>
      </c>
      <c r="T199">
        <v>0</v>
      </c>
      <c r="U199">
        <v>0</v>
      </c>
      <c r="V199">
        <v>0</v>
      </c>
      <c r="W199">
        <v>0</v>
      </c>
      <c r="X199">
        <v>0</v>
      </c>
      <c r="Y199">
        <v>0</v>
      </c>
      <c r="Z199">
        <v>0</v>
      </c>
      <c r="AA199">
        <v>0</v>
      </c>
      <c r="AB199">
        <v>0</v>
      </c>
      <c r="AC199">
        <v>0</v>
      </c>
      <c r="AD199">
        <v>0</v>
      </c>
      <c r="AE199">
        <v>292288.58</v>
      </c>
      <c r="AF199">
        <v>292288.58</v>
      </c>
      <c r="AG199">
        <v>154591</v>
      </c>
      <c r="AH199">
        <v>735000</v>
      </c>
      <c r="AI199">
        <v>735000</v>
      </c>
      <c r="AJ199">
        <v>734999.59</v>
      </c>
      <c r="AK199">
        <v>764617.68</v>
      </c>
      <c r="AL199">
        <v>472329.1</v>
      </c>
      <c r="AM199">
        <v>734999.59</v>
      </c>
      <c r="AN199">
        <v>764617.68</v>
      </c>
      <c r="AO199">
        <v>472329.1</v>
      </c>
      <c r="AP199">
        <v>145225</v>
      </c>
      <c r="AQ199" s="4">
        <v>0</v>
      </c>
      <c r="AR199" s="3" t="s">
        <v>1764</v>
      </c>
      <c r="AS199" s="3" t="s">
        <v>6214</v>
      </c>
      <c r="AT199" s="3" t="s">
        <v>6215</v>
      </c>
      <c r="AU199" s="3" t="s">
        <v>6216</v>
      </c>
      <c r="AV199" s="3" t="s">
        <v>6217</v>
      </c>
      <c r="AW199" s="3"/>
      <c r="AX199" s="3"/>
      <c r="AY199" s="3"/>
      <c r="AZ199" s="3"/>
      <c r="BA199" s="3"/>
      <c r="BB199" t="b">
        <v>0</v>
      </c>
      <c r="BC199" s="3"/>
      <c r="BD199" s="5">
        <v>118015</v>
      </c>
      <c r="BE199" s="3" t="s">
        <v>3343</v>
      </c>
    </row>
    <row r="200" spans="1:57" hidden="1" x14ac:dyDescent="0.2">
      <c r="A200" s="2">
        <v>6066</v>
      </c>
      <c r="B200" s="1">
        <v>45412</v>
      </c>
      <c r="C200" s="3" t="s">
        <v>5380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s="4">
        <v>0</v>
      </c>
      <c r="AR200" s="3" t="s">
        <v>1764</v>
      </c>
      <c r="AS200" s="3" t="s">
        <v>6214</v>
      </c>
      <c r="AT200" s="3" t="s">
        <v>6215</v>
      </c>
      <c r="AU200" s="3" t="s">
        <v>6216</v>
      </c>
      <c r="AV200" s="3" t="s">
        <v>6217</v>
      </c>
      <c r="AW200" s="3"/>
      <c r="AX200" s="3"/>
      <c r="AY200" s="3"/>
      <c r="AZ200" s="3"/>
      <c r="BA200" s="3"/>
      <c r="BB200" t="b">
        <v>0</v>
      </c>
      <c r="BC200" s="3"/>
      <c r="BD200" s="5">
        <v>118016</v>
      </c>
      <c r="BE200" s="3" t="s">
        <v>3343</v>
      </c>
    </row>
    <row r="201" spans="1:57" hidden="1" x14ac:dyDescent="0.2">
      <c r="A201" s="2">
        <v>6071</v>
      </c>
      <c r="B201" s="1">
        <v>45412</v>
      </c>
      <c r="C201" s="3" t="s">
        <v>5385</v>
      </c>
      <c r="D201">
        <v>0</v>
      </c>
      <c r="E201">
        <v>0</v>
      </c>
      <c r="F201">
        <v>0</v>
      </c>
      <c r="G201">
        <v>0</v>
      </c>
      <c r="H201">
        <v>0</v>
      </c>
      <c r="I201">
        <v>0</v>
      </c>
      <c r="J201">
        <v>0</v>
      </c>
      <c r="K201">
        <v>0</v>
      </c>
      <c r="L201">
        <v>0</v>
      </c>
      <c r="M201">
        <v>0</v>
      </c>
      <c r="N201">
        <v>0</v>
      </c>
      <c r="O201">
        <v>1</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1</v>
      </c>
      <c r="AK201">
        <v>1</v>
      </c>
      <c r="AL201">
        <v>1</v>
      </c>
      <c r="AM201">
        <v>1</v>
      </c>
      <c r="AN201">
        <v>1</v>
      </c>
      <c r="AO201">
        <v>1</v>
      </c>
      <c r="AP201">
        <v>0</v>
      </c>
      <c r="AQ201" s="4">
        <v>0</v>
      </c>
      <c r="AR201" s="3" t="s">
        <v>5373</v>
      </c>
      <c r="AS201" s="3" t="s">
        <v>6214</v>
      </c>
      <c r="AT201" s="3" t="s">
        <v>6215</v>
      </c>
      <c r="AU201" s="3" t="s">
        <v>6216</v>
      </c>
      <c r="AV201" s="3" t="s">
        <v>6217</v>
      </c>
      <c r="AW201" s="3"/>
      <c r="AX201" s="3"/>
      <c r="AY201" s="3"/>
      <c r="AZ201" s="3"/>
      <c r="BA201" s="3"/>
      <c r="BB201" t="b">
        <v>0</v>
      </c>
      <c r="BC201" s="3"/>
      <c r="BD201" s="5">
        <v>118017</v>
      </c>
      <c r="BE201" s="3" t="s">
        <v>316</v>
      </c>
    </row>
    <row r="202" spans="1:57" hidden="1" x14ac:dyDescent="0.2">
      <c r="A202" s="2">
        <v>6102</v>
      </c>
      <c r="B202" s="1">
        <v>45412</v>
      </c>
      <c r="C202" s="3" t="s">
        <v>5423</v>
      </c>
      <c r="D202">
        <v>7036.59</v>
      </c>
      <c r="E202">
        <v>-8036.59</v>
      </c>
      <c r="F202">
        <v>0</v>
      </c>
      <c r="G202">
        <v>0</v>
      </c>
      <c r="H202">
        <v>0</v>
      </c>
      <c r="I202">
        <v>0</v>
      </c>
      <c r="J202">
        <v>0</v>
      </c>
      <c r="K202">
        <v>0</v>
      </c>
      <c r="L202">
        <v>0</v>
      </c>
      <c r="M202">
        <v>0</v>
      </c>
      <c r="N202">
        <v>0</v>
      </c>
      <c r="O202">
        <v>1</v>
      </c>
      <c r="P202">
        <v>0</v>
      </c>
      <c r="Q202">
        <v>0</v>
      </c>
      <c r="R202">
        <v>0</v>
      </c>
      <c r="S202">
        <v>0</v>
      </c>
      <c r="T202">
        <v>0</v>
      </c>
      <c r="U202">
        <v>0</v>
      </c>
      <c r="V202">
        <v>0</v>
      </c>
      <c r="W202">
        <v>0</v>
      </c>
      <c r="X202">
        <v>0</v>
      </c>
      <c r="Y202">
        <v>0</v>
      </c>
      <c r="Z202">
        <v>0</v>
      </c>
      <c r="AA202">
        <v>0</v>
      </c>
      <c r="AB202">
        <v>0</v>
      </c>
      <c r="AC202">
        <v>0</v>
      </c>
      <c r="AD202">
        <v>0</v>
      </c>
      <c r="AE202">
        <v>-1000</v>
      </c>
      <c r="AF202">
        <v>24062.14</v>
      </c>
      <c r="AG202">
        <v>37500</v>
      </c>
      <c r="AH202">
        <v>0</v>
      </c>
      <c r="AI202">
        <v>42471</v>
      </c>
      <c r="AJ202">
        <v>-999</v>
      </c>
      <c r="AK202">
        <v>-999</v>
      </c>
      <c r="AL202">
        <v>1</v>
      </c>
      <c r="AM202">
        <v>24063.14</v>
      </c>
      <c r="AN202">
        <v>24063.14</v>
      </c>
      <c r="AO202">
        <v>1</v>
      </c>
      <c r="AP202">
        <v>0</v>
      </c>
      <c r="AQ202" s="4">
        <v>0</v>
      </c>
      <c r="AR202" s="3" t="s">
        <v>1764</v>
      </c>
      <c r="AS202" s="3" t="s">
        <v>6214</v>
      </c>
      <c r="AT202" s="3" t="s">
        <v>6215</v>
      </c>
      <c r="AU202" s="3" t="s">
        <v>6216</v>
      </c>
      <c r="AV202" s="3" t="s">
        <v>6217</v>
      </c>
      <c r="AW202" s="3"/>
      <c r="AX202" s="3"/>
      <c r="AY202" s="3"/>
      <c r="AZ202" s="3"/>
      <c r="BA202" s="3"/>
      <c r="BB202" t="b">
        <v>0</v>
      </c>
      <c r="BC202" s="3"/>
      <c r="BD202" s="5">
        <v>118018</v>
      </c>
      <c r="BE202" s="3" t="s">
        <v>316</v>
      </c>
    </row>
    <row r="203" spans="1:57" hidden="1" x14ac:dyDescent="0.2">
      <c r="A203" s="2">
        <v>6103</v>
      </c>
      <c r="B203" s="1">
        <v>45412</v>
      </c>
      <c r="C203" s="3" t="s">
        <v>5425</v>
      </c>
      <c r="D203">
        <v>104328.77</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104328.77</v>
      </c>
      <c r="AF203">
        <v>192828.77</v>
      </c>
      <c r="AG203">
        <v>0</v>
      </c>
      <c r="AH203">
        <v>111500</v>
      </c>
      <c r="AI203">
        <v>200000</v>
      </c>
      <c r="AJ203">
        <v>104328.77</v>
      </c>
      <c r="AK203">
        <v>104328.77</v>
      </c>
      <c r="AL203">
        <v>0</v>
      </c>
      <c r="AM203">
        <v>192828.77</v>
      </c>
      <c r="AN203">
        <v>192828.77</v>
      </c>
      <c r="AO203">
        <v>0</v>
      </c>
      <c r="AP203">
        <v>0</v>
      </c>
      <c r="AQ203" s="4">
        <v>0</v>
      </c>
      <c r="AR203" s="3" t="s">
        <v>1764</v>
      </c>
      <c r="AS203" s="3" t="s">
        <v>6214</v>
      </c>
      <c r="AT203" s="3" t="s">
        <v>6215</v>
      </c>
      <c r="AU203" s="3" t="s">
        <v>6216</v>
      </c>
      <c r="AV203" s="3" t="s">
        <v>6217</v>
      </c>
      <c r="AW203" s="3"/>
      <c r="AX203" s="3"/>
      <c r="AY203" s="3"/>
      <c r="AZ203" s="3"/>
      <c r="BA203" s="3"/>
      <c r="BB203" t="b">
        <v>0</v>
      </c>
      <c r="BC203" s="3"/>
      <c r="BD203" s="5">
        <v>118019</v>
      </c>
      <c r="BE203" s="3" t="s">
        <v>316</v>
      </c>
    </row>
    <row r="204" spans="1:57" hidden="1" x14ac:dyDescent="0.2">
      <c r="A204" s="2">
        <v>6106</v>
      </c>
      <c r="B204" s="1">
        <v>45412</v>
      </c>
      <c r="C204" s="3" t="s">
        <v>5428</v>
      </c>
      <c r="D204">
        <v>855</v>
      </c>
      <c r="E204">
        <v>1299.5999999999999</v>
      </c>
      <c r="F204">
        <v>-855</v>
      </c>
      <c r="G204">
        <v>0</v>
      </c>
      <c r="H204">
        <v>2086.1999999999998</v>
      </c>
      <c r="I204">
        <v>0</v>
      </c>
      <c r="J204">
        <v>0</v>
      </c>
      <c r="K204">
        <v>0</v>
      </c>
      <c r="L204">
        <v>0</v>
      </c>
      <c r="M204">
        <v>0</v>
      </c>
      <c r="N204">
        <v>0</v>
      </c>
      <c r="O204">
        <v>0</v>
      </c>
      <c r="P204">
        <v>40000</v>
      </c>
      <c r="Q204">
        <v>60000</v>
      </c>
      <c r="R204">
        <v>60000</v>
      </c>
      <c r="S204">
        <v>60000</v>
      </c>
      <c r="T204">
        <v>60000</v>
      </c>
      <c r="U204">
        <v>40000</v>
      </c>
      <c r="V204">
        <v>0</v>
      </c>
      <c r="W204">
        <v>0</v>
      </c>
      <c r="X204">
        <v>0</v>
      </c>
      <c r="Y204">
        <v>0</v>
      </c>
      <c r="Z204">
        <v>0</v>
      </c>
      <c r="AA204">
        <v>0</v>
      </c>
      <c r="AB204">
        <v>0</v>
      </c>
      <c r="AC204">
        <v>0</v>
      </c>
      <c r="AD204">
        <v>0</v>
      </c>
      <c r="AE204">
        <v>3385.8</v>
      </c>
      <c r="AF204">
        <v>31293</v>
      </c>
      <c r="AG204">
        <v>75000</v>
      </c>
      <c r="AH204">
        <v>28132.799999999999</v>
      </c>
      <c r="AI204">
        <v>56040</v>
      </c>
      <c r="AJ204">
        <v>3385.8</v>
      </c>
      <c r="AK204">
        <v>3385.8</v>
      </c>
      <c r="AL204">
        <v>0</v>
      </c>
      <c r="AM204">
        <v>351293</v>
      </c>
      <c r="AN204">
        <v>351293</v>
      </c>
      <c r="AO204">
        <v>320000</v>
      </c>
      <c r="AP204">
        <v>0</v>
      </c>
      <c r="AQ204" s="4">
        <v>0</v>
      </c>
      <c r="AR204" s="3" t="s">
        <v>1764</v>
      </c>
      <c r="AS204" s="3" t="s">
        <v>6214</v>
      </c>
      <c r="AT204" s="3" t="s">
        <v>6215</v>
      </c>
      <c r="AU204" s="3" t="s">
        <v>6216</v>
      </c>
      <c r="AV204" s="3" t="s">
        <v>6217</v>
      </c>
      <c r="AW204" s="3"/>
      <c r="AX204" s="3"/>
      <c r="AY204" s="3"/>
      <c r="AZ204" s="3"/>
      <c r="BA204" s="3"/>
      <c r="BB204" t="b">
        <v>0</v>
      </c>
      <c r="BC204" s="3"/>
      <c r="BD204" s="5">
        <v>118020</v>
      </c>
      <c r="BE204" s="3" t="s">
        <v>316</v>
      </c>
    </row>
    <row r="205" spans="1:57" hidden="1" x14ac:dyDescent="0.2">
      <c r="A205" s="2">
        <v>6217</v>
      </c>
      <c r="B205" s="1">
        <v>45412</v>
      </c>
      <c r="C205" s="3" t="s">
        <v>5551</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533869.35</v>
      </c>
      <c r="AK205">
        <v>0</v>
      </c>
      <c r="AL205">
        <v>0</v>
      </c>
      <c r="AM205">
        <v>1290461.0249999999</v>
      </c>
      <c r="AN205">
        <v>0</v>
      </c>
      <c r="AO205">
        <v>0</v>
      </c>
      <c r="AP205">
        <v>0</v>
      </c>
      <c r="AQ205" s="4">
        <v>0</v>
      </c>
      <c r="AR205" s="3" t="s">
        <v>1764</v>
      </c>
      <c r="AS205" s="3" t="s">
        <v>6214</v>
      </c>
      <c r="AT205" s="3" t="s">
        <v>6215</v>
      </c>
      <c r="AU205" s="3" t="s">
        <v>6216</v>
      </c>
      <c r="AV205" s="3" t="s">
        <v>6217</v>
      </c>
      <c r="AW205" s="3"/>
      <c r="AX205" s="3"/>
      <c r="AY205" s="3"/>
      <c r="AZ205" s="3"/>
      <c r="BA205" s="3"/>
      <c r="BB205" t="b">
        <v>0</v>
      </c>
      <c r="BC205" s="3"/>
      <c r="BD205" s="5">
        <v>118021</v>
      </c>
      <c r="BE205" s="3" t="s">
        <v>3343</v>
      </c>
    </row>
    <row r="206" spans="1:57" hidden="1" x14ac:dyDescent="0.2">
      <c r="A206" s="2">
        <v>6218</v>
      </c>
      <c r="B206" s="1">
        <v>45412</v>
      </c>
      <c r="C206" s="3" t="s">
        <v>5553</v>
      </c>
      <c r="D206">
        <v>0</v>
      </c>
      <c r="E206">
        <v>0</v>
      </c>
      <c r="F206">
        <v>0</v>
      </c>
      <c r="G206">
        <v>0</v>
      </c>
      <c r="H206">
        <v>0</v>
      </c>
      <c r="I206">
        <v>0</v>
      </c>
      <c r="J206">
        <v>0</v>
      </c>
      <c r="K206">
        <v>0</v>
      </c>
      <c r="L206">
        <v>0</v>
      </c>
      <c r="M206">
        <v>0</v>
      </c>
      <c r="N206">
        <v>114053</v>
      </c>
      <c r="O206">
        <v>139435</v>
      </c>
      <c r="P206">
        <v>315785</v>
      </c>
      <c r="Q206">
        <v>196960</v>
      </c>
      <c r="R206">
        <v>112910</v>
      </c>
      <c r="S206">
        <v>11290</v>
      </c>
      <c r="T206">
        <v>0</v>
      </c>
      <c r="U206">
        <v>0</v>
      </c>
      <c r="V206">
        <v>0</v>
      </c>
      <c r="W206">
        <v>0</v>
      </c>
      <c r="X206">
        <v>0</v>
      </c>
      <c r="Y206">
        <v>0</v>
      </c>
      <c r="Z206">
        <v>0</v>
      </c>
      <c r="AA206">
        <v>0</v>
      </c>
      <c r="AB206">
        <v>0</v>
      </c>
      <c r="AC206">
        <v>0</v>
      </c>
      <c r="AD206">
        <v>0</v>
      </c>
      <c r="AE206">
        <v>0</v>
      </c>
      <c r="AF206">
        <v>0</v>
      </c>
      <c r="AG206">
        <v>319000</v>
      </c>
      <c r="AH206">
        <v>1</v>
      </c>
      <c r="AI206">
        <v>1</v>
      </c>
      <c r="AJ206">
        <v>391900</v>
      </c>
      <c r="AK206">
        <v>253488</v>
      </c>
      <c r="AL206">
        <v>253488</v>
      </c>
      <c r="AM206">
        <v>896950</v>
      </c>
      <c r="AN206">
        <v>890433</v>
      </c>
      <c r="AO206">
        <v>890433</v>
      </c>
      <c r="AP206">
        <v>172250</v>
      </c>
      <c r="AQ206" s="4">
        <v>0</v>
      </c>
      <c r="AR206" s="3" t="s">
        <v>1764</v>
      </c>
      <c r="AS206" s="3" t="s">
        <v>6214</v>
      </c>
      <c r="AT206" s="3" t="s">
        <v>6215</v>
      </c>
      <c r="AU206" s="3" t="s">
        <v>6216</v>
      </c>
      <c r="AV206" s="3" t="s">
        <v>6217</v>
      </c>
      <c r="AW206" s="3"/>
      <c r="AX206" s="3"/>
      <c r="AY206" s="3"/>
      <c r="AZ206" s="3"/>
      <c r="BA206" s="3"/>
      <c r="BB206" t="b">
        <v>0</v>
      </c>
      <c r="BC206" s="3"/>
      <c r="BD206" s="5">
        <v>118022</v>
      </c>
      <c r="BE206" s="3" t="s">
        <v>316</v>
      </c>
    </row>
    <row r="207" spans="1:57" hidden="1" x14ac:dyDescent="0.2">
      <c r="A207" s="2">
        <v>6485</v>
      </c>
      <c r="B207" s="1">
        <v>45412</v>
      </c>
      <c r="C207" s="3" t="s">
        <v>5966</v>
      </c>
      <c r="D207">
        <v>0</v>
      </c>
      <c r="E207">
        <v>0</v>
      </c>
      <c r="F207">
        <v>0</v>
      </c>
      <c r="G207">
        <v>0</v>
      </c>
      <c r="H207">
        <v>0</v>
      </c>
      <c r="I207">
        <v>0</v>
      </c>
      <c r="J207">
        <v>0</v>
      </c>
      <c r="K207">
        <v>0</v>
      </c>
      <c r="L207">
        <v>0</v>
      </c>
      <c r="M207">
        <v>1098</v>
      </c>
      <c r="N207">
        <v>0</v>
      </c>
      <c r="O207">
        <v>0</v>
      </c>
      <c r="P207">
        <v>0</v>
      </c>
      <c r="Q207">
        <v>0</v>
      </c>
      <c r="R207">
        <v>0</v>
      </c>
      <c r="S207">
        <v>0</v>
      </c>
      <c r="T207">
        <v>0</v>
      </c>
      <c r="U207">
        <v>0</v>
      </c>
      <c r="V207">
        <v>0</v>
      </c>
      <c r="W207">
        <v>0</v>
      </c>
      <c r="X207">
        <v>0</v>
      </c>
      <c r="Y207">
        <v>0</v>
      </c>
      <c r="Z207">
        <v>0</v>
      </c>
      <c r="AA207">
        <v>0</v>
      </c>
      <c r="AB207">
        <v>0</v>
      </c>
      <c r="AC207">
        <v>0</v>
      </c>
      <c r="AD207">
        <v>0</v>
      </c>
      <c r="AE207">
        <v>1098</v>
      </c>
      <c r="AF207">
        <v>1098</v>
      </c>
      <c r="AG207">
        <v>0</v>
      </c>
      <c r="AH207">
        <v>0</v>
      </c>
      <c r="AI207">
        <v>0</v>
      </c>
      <c r="AJ207">
        <v>0</v>
      </c>
      <c r="AK207">
        <v>1098</v>
      </c>
      <c r="AL207">
        <v>0</v>
      </c>
      <c r="AM207">
        <v>0</v>
      </c>
      <c r="AN207">
        <v>1098</v>
      </c>
      <c r="AO207">
        <v>0</v>
      </c>
      <c r="AP207">
        <v>0</v>
      </c>
      <c r="AQ207" s="4">
        <v>0</v>
      </c>
      <c r="AR207" s="3" t="s">
        <v>1764</v>
      </c>
      <c r="AS207" s="3" t="s">
        <v>6214</v>
      </c>
      <c r="AT207" s="3" t="s">
        <v>6215</v>
      </c>
      <c r="AU207" s="3" t="s">
        <v>6216</v>
      </c>
      <c r="AV207" s="3" t="s">
        <v>6217</v>
      </c>
      <c r="AW207" s="3"/>
      <c r="AX207" s="3"/>
      <c r="AY207" s="3"/>
      <c r="AZ207" s="3"/>
      <c r="BA207" s="3"/>
      <c r="BB207" t="b">
        <v>0</v>
      </c>
      <c r="BC207" s="3"/>
      <c r="BD207" s="5">
        <v>118023</v>
      </c>
      <c r="BE207" s="3" t="s">
        <v>316</v>
      </c>
    </row>
    <row r="208" spans="1:57" hidden="1" x14ac:dyDescent="0.2">
      <c r="A208" s="2">
        <v>6504</v>
      </c>
      <c r="B208" s="1">
        <v>45412</v>
      </c>
      <c r="C208" s="3" t="s">
        <v>5986</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2175600</v>
      </c>
      <c r="AH208">
        <v>0</v>
      </c>
      <c r="AI208">
        <v>0</v>
      </c>
      <c r="AJ208">
        <v>0</v>
      </c>
      <c r="AK208">
        <v>0</v>
      </c>
      <c r="AL208">
        <v>0</v>
      </c>
      <c r="AM208">
        <v>0</v>
      </c>
      <c r="AN208">
        <v>0</v>
      </c>
      <c r="AO208">
        <v>0</v>
      </c>
      <c r="AP208">
        <v>0</v>
      </c>
      <c r="AQ208" s="4">
        <v>0</v>
      </c>
      <c r="AR208" s="3" t="s">
        <v>5373</v>
      </c>
      <c r="AS208" s="3" t="s">
        <v>6214</v>
      </c>
      <c r="AT208" s="3" t="s">
        <v>6215</v>
      </c>
      <c r="AU208" s="3" t="s">
        <v>6216</v>
      </c>
      <c r="AV208" s="3" t="s">
        <v>6217</v>
      </c>
      <c r="AW208" s="3"/>
      <c r="AX208" s="3"/>
      <c r="AY208" s="3"/>
      <c r="AZ208" s="3"/>
      <c r="BA208" s="3"/>
      <c r="BB208" t="b">
        <v>0</v>
      </c>
      <c r="BC208" s="3"/>
      <c r="BD208" s="5">
        <v>118024</v>
      </c>
      <c r="BE208" s="3" t="s">
        <v>316</v>
      </c>
    </row>
    <row r="209" spans="1:57" hidden="1" x14ac:dyDescent="0.2">
      <c r="A209" s="2">
        <v>6692</v>
      </c>
      <c r="B209" s="1">
        <v>45412</v>
      </c>
      <c r="C209" s="3" t="s">
        <v>6128</v>
      </c>
      <c r="D209">
        <v>0</v>
      </c>
      <c r="E209">
        <v>0</v>
      </c>
      <c r="F209">
        <v>0</v>
      </c>
      <c r="G209">
        <v>0</v>
      </c>
      <c r="H209">
        <v>0</v>
      </c>
      <c r="I209">
        <v>0</v>
      </c>
      <c r="J209">
        <v>0</v>
      </c>
      <c r="K209">
        <v>0</v>
      </c>
      <c r="L209">
        <v>0</v>
      </c>
      <c r="M209">
        <v>0</v>
      </c>
      <c r="N209">
        <v>0</v>
      </c>
      <c r="O209">
        <v>50000</v>
      </c>
      <c r="P209">
        <v>0</v>
      </c>
      <c r="Q209">
        <v>0</v>
      </c>
      <c r="R209">
        <v>0</v>
      </c>
      <c r="S209">
        <v>0</v>
      </c>
      <c r="T209">
        <v>0</v>
      </c>
      <c r="U209">
        <v>0</v>
      </c>
      <c r="V209">
        <v>0</v>
      </c>
      <c r="W209">
        <v>0</v>
      </c>
      <c r="X209">
        <v>0</v>
      </c>
      <c r="Y209">
        <v>0</v>
      </c>
      <c r="Z209">
        <v>0</v>
      </c>
      <c r="AA209">
        <v>0</v>
      </c>
      <c r="AB209">
        <v>0</v>
      </c>
      <c r="AC209">
        <v>0</v>
      </c>
      <c r="AD209">
        <v>0</v>
      </c>
      <c r="AE209">
        <v>0</v>
      </c>
      <c r="AF209">
        <v>0</v>
      </c>
      <c r="AG209">
        <v>0</v>
      </c>
      <c r="AH209">
        <v>1</v>
      </c>
      <c r="AI209">
        <v>1</v>
      </c>
      <c r="AJ209">
        <v>0</v>
      </c>
      <c r="AK209">
        <v>50000</v>
      </c>
      <c r="AL209">
        <v>50000</v>
      </c>
      <c r="AM209">
        <v>0</v>
      </c>
      <c r="AN209">
        <v>50000</v>
      </c>
      <c r="AO209">
        <v>50000</v>
      </c>
      <c r="AP209">
        <v>0</v>
      </c>
      <c r="AQ209" s="4">
        <v>0</v>
      </c>
      <c r="AR209" s="3" t="s">
        <v>1764</v>
      </c>
      <c r="AS209" s="3" t="s">
        <v>6214</v>
      </c>
      <c r="AT209" s="3" t="s">
        <v>6215</v>
      </c>
      <c r="AU209" s="3" t="s">
        <v>6216</v>
      </c>
      <c r="AV209" s="3" t="s">
        <v>6217</v>
      </c>
      <c r="AW209" s="3"/>
      <c r="AX209" s="3"/>
      <c r="AY209" s="3"/>
      <c r="AZ209" s="3"/>
      <c r="BA209" s="3"/>
      <c r="BB209" t="b">
        <v>0</v>
      </c>
      <c r="BC209" s="3"/>
      <c r="BD209" s="5">
        <v>118025</v>
      </c>
      <c r="BE209" s="3" t="s">
        <v>316</v>
      </c>
    </row>
    <row r="210" spans="1:57" hidden="1" x14ac:dyDescent="0.2">
      <c r="A210" s="2">
        <v>6693</v>
      </c>
      <c r="B210" s="1">
        <v>45412</v>
      </c>
      <c r="C210" s="3" t="s">
        <v>6129</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1</v>
      </c>
      <c r="AI210">
        <v>1</v>
      </c>
      <c r="AJ210">
        <v>50000</v>
      </c>
      <c r="AK210">
        <v>0</v>
      </c>
      <c r="AL210">
        <v>0</v>
      </c>
      <c r="AM210">
        <v>50000</v>
      </c>
      <c r="AN210">
        <v>0</v>
      </c>
      <c r="AO210">
        <v>0</v>
      </c>
      <c r="AP210">
        <v>0</v>
      </c>
      <c r="AQ210" s="4">
        <v>0</v>
      </c>
      <c r="AR210" s="3" t="s">
        <v>1764</v>
      </c>
      <c r="AS210" s="3" t="s">
        <v>6214</v>
      </c>
      <c r="AT210" s="3" t="s">
        <v>6215</v>
      </c>
      <c r="AU210" s="3" t="s">
        <v>6216</v>
      </c>
      <c r="AV210" s="3" t="s">
        <v>6217</v>
      </c>
      <c r="AW210" s="3"/>
      <c r="AX210" s="3"/>
      <c r="AY210" s="3"/>
      <c r="AZ210" s="3"/>
      <c r="BA210" s="3"/>
      <c r="BB210" t="b">
        <v>0</v>
      </c>
      <c r="BC210" s="3"/>
      <c r="BD210" s="5">
        <v>118026</v>
      </c>
      <c r="BE210" s="3" t="s">
        <v>316</v>
      </c>
    </row>
    <row r="211" spans="1:57" hidden="1" x14ac:dyDescent="0.2">
      <c r="A211" s="2">
        <v>6720</v>
      </c>
      <c r="B211" s="1">
        <v>45412</v>
      </c>
      <c r="C211" s="3" t="s">
        <v>6158</v>
      </c>
      <c r="D211">
        <v>0</v>
      </c>
      <c r="E211">
        <v>0</v>
      </c>
      <c r="F211">
        <v>0</v>
      </c>
      <c r="G211">
        <v>0</v>
      </c>
      <c r="H211">
        <v>0</v>
      </c>
      <c r="I211">
        <v>0</v>
      </c>
      <c r="J211">
        <v>0</v>
      </c>
      <c r="K211">
        <v>0</v>
      </c>
      <c r="L211">
        <v>0</v>
      </c>
      <c r="M211">
        <v>0</v>
      </c>
      <c r="N211">
        <v>0</v>
      </c>
      <c r="O211">
        <v>64000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64000</v>
      </c>
      <c r="AL211">
        <v>64000</v>
      </c>
      <c r="AM211">
        <v>0</v>
      </c>
      <c r="AN211">
        <v>64000</v>
      </c>
      <c r="AO211">
        <v>64000</v>
      </c>
      <c r="AP211">
        <v>0</v>
      </c>
      <c r="AQ211" s="4">
        <v>0</v>
      </c>
      <c r="AR211" s="3" t="s">
        <v>1764</v>
      </c>
      <c r="AS211" s="3" t="s">
        <v>6214</v>
      </c>
      <c r="AT211" s="3" t="s">
        <v>6215</v>
      </c>
      <c r="AU211" s="3" t="s">
        <v>6216</v>
      </c>
      <c r="AV211" s="3" t="s">
        <v>6217</v>
      </c>
      <c r="AW211" s="3"/>
      <c r="AX211" s="3"/>
      <c r="AY211" s="3"/>
      <c r="AZ211" s="3"/>
      <c r="BA211" s="3"/>
      <c r="BB211" t="b">
        <v>0</v>
      </c>
      <c r="BC211" s="3"/>
      <c r="BD211" s="5">
        <v>118027</v>
      </c>
      <c r="BE211" s="3" t="s">
        <v>316</v>
      </c>
    </row>
    <row r="212" spans="1:57" hidden="1" x14ac:dyDescent="0.2">
      <c r="A212" s="2">
        <v>4099</v>
      </c>
      <c r="B212" s="1">
        <v>45412</v>
      </c>
      <c r="C212" s="3" t="s">
        <v>2451</v>
      </c>
      <c r="D212">
        <v>5754</v>
      </c>
      <c r="E212">
        <v>35359.58</v>
      </c>
      <c r="F212">
        <v>-2308.98</v>
      </c>
      <c r="G212">
        <v>-13839.27</v>
      </c>
      <c r="H212">
        <v>3061.47</v>
      </c>
      <c r="I212">
        <v>27655.919999999998</v>
      </c>
      <c r="J212">
        <v>-5464.51</v>
      </c>
      <c r="K212">
        <v>-16489.400000000001</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33728.81</v>
      </c>
      <c r="AF212">
        <v>15742657.65</v>
      </c>
      <c r="AG212">
        <v>0</v>
      </c>
      <c r="AH212">
        <v>0</v>
      </c>
      <c r="AI212">
        <v>0</v>
      </c>
      <c r="AJ212">
        <v>33728.81</v>
      </c>
      <c r="AK212">
        <v>33728.81</v>
      </c>
      <c r="AL212">
        <v>0</v>
      </c>
      <c r="AM212">
        <v>15742657.65</v>
      </c>
      <c r="AN212">
        <v>15742657.65</v>
      </c>
      <c r="AO212">
        <v>0</v>
      </c>
      <c r="AP212">
        <v>108755.17</v>
      </c>
      <c r="AQ212" s="4">
        <v>0</v>
      </c>
      <c r="AR212" s="3" t="s">
        <v>2453</v>
      </c>
      <c r="AS212" s="3" t="s">
        <v>6214</v>
      </c>
      <c r="AT212" s="3" t="s">
        <v>6215</v>
      </c>
      <c r="AU212" s="3" t="s">
        <v>6216</v>
      </c>
      <c r="AV212" s="3" t="s">
        <v>6217</v>
      </c>
      <c r="AW212" s="3"/>
      <c r="AX212" s="3"/>
      <c r="AY212" s="3"/>
      <c r="AZ212" s="3"/>
      <c r="BA212" s="3"/>
      <c r="BB212" t="b">
        <v>0</v>
      </c>
      <c r="BC212" s="3"/>
      <c r="BD212" s="5">
        <v>118028</v>
      </c>
      <c r="BE212" s="3" t="s">
        <v>316</v>
      </c>
    </row>
    <row r="213" spans="1:57" hidden="1" x14ac:dyDescent="0.2">
      <c r="A213" s="2">
        <v>5794</v>
      </c>
      <c r="B213" s="1">
        <v>45412</v>
      </c>
      <c r="C213" s="3" t="s">
        <v>4991</v>
      </c>
      <c r="D213">
        <v>2262.4</v>
      </c>
      <c r="E213">
        <v>3535</v>
      </c>
      <c r="F213">
        <v>767.6</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6565</v>
      </c>
      <c r="AF213">
        <v>148396.81</v>
      </c>
      <c r="AG213">
        <v>0</v>
      </c>
      <c r="AH213">
        <v>0</v>
      </c>
      <c r="AI213">
        <v>0</v>
      </c>
      <c r="AJ213">
        <v>6565</v>
      </c>
      <c r="AK213">
        <v>6565</v>
      </c>
      <c r="AL213">
        <v>0</v>
      </c>
      <c r="AM213">
        <v>148396.81</v>
      </c>
      <c r="AN213">
        <v>148396.81</v>
      </c>
      <c r="AO213">
        <v>0</v>
      </c>
      <c r="AP213">
        <v>9809.7800000000007</v>
      </c>
      <c r="AQ213" s="4">
        <v>0</v>
      </c>
      <c r="AR213" s="3" t="s">
        <v>2453</v>
      </c>
      <c r="AS213" s="3" t="s">
        <v>6214</v>
      </c>
      <c r="AT213" s="3" t="s">
        <v>6215</v>
      </c>
      <c r="AU213" s="3" t="s">
        <v>6216</v>
      </c>
      <c r="AV213" s="3" t="s">
        <v>6217</v>
      </c>
      <c r="AW213" s="3"/>
      <c r="AX213" s="3"/>
      <c r="AY213" s="3"/>
      <c r="AZ213" s="3"/>
      <c r="BA213" s="3"/>
      <c r="BB213" t="b">
        <v>0</v>
      </c>
      <c r="BC213" s="3"/>
      <c r="BD213" s="5">
        <v>118029</v>
      </c>
      <c r="BE213" s="3" t="s">
        <v>316</v>
      </c>
    </row>
    <row r="214" spans="1:57" hidden="1" x14ac:dyDescent="0.2">
      <c r="A214" s="2">
        <v>6029</v>
      </c>
      <c r="B214" s="1">
        <v>45412</v>
      </c>
      <c r="C214" s="3" t="s">
        <v>5313</v>
      </c>
      <c r="D214">
        <v>21838.2</v>
      </c>
      <c r="E214">
        <v>86172.56</v>
      </c>
      <c r="F214">
        <v>82268.350000000006</v>
      </c>
      <c r="G214">
        <v>92943.22</v>
      </c>
      <c r="H214">
        <v>90485.81</v>
      </c>
      <c r="I214">
        <v>51459.64</v>
      </c>
      <c r="J214">
        <v>13025.67</v>
      </c>
      <c r="K214">
        <v>18193.63</v>
      </c>
      <c r="L214">
        <v>28082.12</v>
      </c>
      <c r="M214">
        <v>2570.41</v>
      </c>
      <c r="N214">
        <v>0</v>
      </c>
      <c r="O214">
        <v>0</v>
      </c>
      <c r="P214">
        <v>0</v>
      </c>
      <c r="Q214">
        <v>0</v>
      </c>
      <c r="R214">
        <v>0</v>
      </c>
      <c r="S214">
        <v>0</v>
      </c>
      <c r="T214">
        <v>0</v>
      </c>
      <c r="U214">
        <v>0</v>
      </c>
      <c r="V214">
        <v>0</v>
      </c>
      <c r="W214">
        <v>0</v>
      </c>
      <c r="X214">
        <v>0</v>
      </c>
      <c r="Y214">
        <v>0</v>
      </c>
      <c r="Z214">
        <v>0</v>
      </c>
      <c r="AA214">
        <v>0</v>
      </c>
      <c r="AB214">
        <v>0</v>
      </c>
      <c r="AC214">
        <v>0</v>
      </c>
      <c r="AD214">
        <v>0</v>
      </c>
      <c r="AE214">
        <v>487039.61</v>
      </c>
      <c r="AF214">
        <v>826510.14</v>
      </c>
      <c r="AG214">
        <v>0</v>
      </c>
      <c r="AH214">
        <v>0</v>
      </c>
      <c r="AI214">
        <v>0</v>
      </c>
      <c r="AJ214">
        <v>484469.2</v>
      </c>
      <c r="AK214">
        <v>487039.61</v>
      </c>
      <c r="AL214">
        <v>0</v>
      </c>
      <c r="AM214">
        <v>823939.73</v>
      </c>
      <c r="AN214">
        <v>826510.14</v>
      </c>
      <c r="AO214">
        <v>0</v>
      </c>
      <c r="AP214">
        <v>89473.54</v>
      </c>
      <c r="AQ214" s="4">
        <v>0</v>
      </c>
      <c r="AR214" s="3" t="s">
        <v>2453</v>
      </c>
      <c r="AS214" s="3" t="s">
        <v>6214</v>
      </c>
      <c r="AT214" s="3" t="s">
        <v>6215</v>
      </c>
      <c r="AU214" s="3" t="s">
        <v>6216</v>
      </c>
      <c r="AV214" s="3" t="s">
        <v>6217</v>
      </c>
      <c r="AW214" s="3"/>
      <c r="AX214" s="3"/>
      <c r="AY214" s="3"/>
      <c r="AZ214" s="3"/>
      <c r="BA214" s="3"/>
      <c r="BB214" t="b">
        <v>0</v>
      </c>
      <c r="BC214" s="3"/>
      <c r="BD214" s="5">
        <v>118030</v>
      </c>
      <c r="BE214" s="3" t="s">
        <v>316</v>
      </c>
    </row>
    <row r="215" spans="1:57" hidden="1" x14ac:dyDescent="0.2">
      <c r="A215" s="2">
        <v>6030</v>
      </c>
      <c r="B215" s="1">
        <v>45412</v>
      </c>
      <c r="C215" s="3" t="s">
        <v>5314</v>
      </c>
      <c r="D215">
        <v>16841.18</v>
      </c>
      <c r="E215">
        <v>12367.2</v>
      </c>
      <c r="F215">
        <v>283.74</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29492.12</v>
      </c>
      <c r="AF215">
        <v>96829.6</v>
      </c>
      <c r="AG215">
        <v>0</v>
      </c>
      <c r="AH215">
        <v>0</v>
      </c>
      <c r="AI215">
        <v>0</v>
      </c>
      <c r="AJ215">
        <v>29492.12</v>
      </c>
      <c r="AK215">
        <v>29492.12</v>
      </c>
      <c r="AL215">
        <v>0</v>
      </c>
      <c r="AM215">
        <v>96829.6</v>
      </c>
      <c r="AN215">
        <v>96829.6</v>
      </c>
      <c r="AO215">
        <v>0</v>
      </c>
      <c r="AP215">
        <v>0</v>
      </c>
      <c r="AQ215" s="4">
        <v>0</v>
      </c>
      <c r="AR215" s="3" t="s">
        <v>2453</v>
      </c>
      <c r="AS215" s="3" t="s">
        <v>6214</v>
      </c>
      <c r="AT215" s="3" t="s">
        <v>6215</v>
      </c>
      <c r="AU215" s="3" t="s">
        <v>6216</v>
      </c>
      <c r="AV215" s="3" t="s">
        <v>6217</v>
      </c>
      <c r="AW215" s="3"/>
      <c r="AX215" s="3"/>
      <c r="AY215" s="3"/>
      <c r="AZ215" s="3"/>
      <c r="BA215" s="3"/>
      <c r="BB215" t="b">
        <v>0</v>
      </c>
      <c r="BC215" s="3"/>
      <c r="BD215" s="5">
        <v>118031</v>
      </c>
      <c r="BE215" s="3" t="s">
        <v>316</v>
      </c>
    </row>
    <row r="216" spans="1:57" hidden="1" x14ac:dyDescent="0.2">
      <c r="A216" s="2">
        <v>5188</v>
      </c>
      <c r="B216" s="1">
        <v>45412</v>
      </c>
      <c r="C216" s="3" t="s">
        <v>4042</v>
      </c>
      <c r="D216">
        <v>36056.120000000003</v>
      </c>
      <c r="E216">
        <v>29932.69</v>
      </c>
      <c r="F216">
        <v>409106.66</v>
      </c>
      <c r="G216">
        <v>61921.14</v>
      </c>
      <c r="H216">
        <v>125896.59</v>
      </c>
      <c r="I216">
        <v>152428.74</v>
      </c>
      <c r="J216">
        <v>171691.28</v>
      </c>
      <c r="K216">
        <v>187586.48</v>
      </c>
      <c r="L216">
        <v>135939.17000000001</v>
      </c>
      <c r="M216">
        <v>172820.94</v>
      </c>
      <c r="N216">
        <v>100588.95</v>
      </c>
      <c r="O216">
        <v>139701.45000000001</v>
      </c>
      <c r="P216">
        <v>87936.45</v>
      </c>
      <c r="Q216">
        <v>92661.45</v>
      </c>
      <c r="R216">
        <v>128361.45</v>
      </c>
      <c r="S216">
        <v>178603.95</v>
      </c>
      <c r="T216">
        <v>93921.45</v>
      </c>
      <c r="U216">
        <v>67737.337499999994</v>
      </c>
      <c r="V216">
        <v>73511.287500000006</v>
      </c>
      <c r="W216">
        <v>33858.300000000003</v>
      </c>
      <c r="X216">
        <v>0</v>
      </c>
      <c r="Y216">
        <v>0</v>
      </c>
      <c r="Z216">
        <v>0</v>
      </c>
      <c r="AA216">
        <v>0</v>
      </c>
      <c r="AB216">
        <v>0</v>
      </c>
      <c r="AC216">
        <v>0</v>
      </c>
      <c r="AD216">
        <v>0</v>
      </c>
      <c r="AE216">
        <v>1483379.81</v>
      </c>
      <c r="AF216">
        <v>1783408.99</v>
      </c>
      <c r="AG216">
        <v>206474</v>
      </c>
      <c r="AH216">
        <v>1942971</v>
      </c>
      <c r="AI216">
        <v>2243000.1800000002</v>
      </c>
      <c r="AJ216">
        <v>1718428.22</v>
      </c>
      <c r="AK216">
        <v>1723670.21</v>
      </c>
      <c r="AL216">
        <v>240290.4</v>
      </c>
      <c r="AM216">
        <v>2775049.0750000002</v>
      </c>
      <c r="AN216">
        <v>2780291.0649999999</v>
      </c>
      <c r="AO216">
        <v>996882.07499999995</v>
      </c>
      <c r="AP216">
        <v>207391.02</v>
      </c>
      <c r="AQ216" s="4">
        <v>0</v>
      </c>
      <c r="AR216" s="3" t="s">
        <v>1764</v>
      </c>
      <c r="AS216" s="3" t="s">
        <v>6214</v>
      </c>
      <c r="AT216" s="3" t="s">
        <v>6215</v>
      </c>
      <c r="AU216" s="3" t="s">
        <v>6216</v>
      </c>
      <c r="AV216" s="3" t="s">
        <v>6217</v>
      </c>
      <c r="AW216" s="3"/>
      <c r="AX216" s="3"/>
      <c r="AY216" s="3"/>
      <c r="AZ216" s="3"/>
      <c r="BA216" s="3"/>
      <c r="BB216" t="b">
        <v>0</v>
      </c>
      <c r="BC216" s="3"/>
      <c r="BD216" s="5">
        <v>118032</v>
      </c>
      <c r="BE216" s="3" t="s">
        <v>316</v>
      </c>
    </row>
    <row r="217" spans="1:57" hidden="1" x14ac:dyDescent="0.2">
      <c r="A217" s="2">
        <v>5468</v>
      </c>
      <c r="B217" s="1">
        <v>45412</v>
      </c>
      <c r="C217" s="3" t="s">
        <v>4416</v>
      </c>
      <c r="D217">
        <v>72297.94</v>
      </c>
      <c r="E217">
        <v>0</v>
      </c>
      <c r="F217">
        <v>0</v>
      </c>
      <c r="G217">
        <v>-12919.7</v>
      </c>
      <c r="H217">
        <v>16250</v>
      </c>
      <c r="I217">
        <v>82862.2</v>
      </c>
      <c r="J217">
        <v>56400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214890.44</v>
      </c>
      <c r="AF217">
        <v>1457067.83</v>
      </c>
      <c r="AG217">
        <v>0</v>
      </c>
      <c r="AH217">
        <v>257872</v>
      </c>
      <c r="AI217">
        <v>1500049.39</v>
      </c>
      <c r="AJ217">
        <v>214890.44</v>
      </c>
      <c r="AK217">
        <v>214890.44</v>
      </c>
      <c r="AL217">
        <v>0</v>
      </c>
      <c r="AM217">
        <v>1457067.83</v>
      </c>
      <c r="AN217">
        <v>1457067.83</v>
      </c>
      <c r="AO217">
        <v>0</v>
      </c>
      <c r="AP217">
        <v>0</v>
      </c>
      <c r="AQ217" s="4">
        <v>0</v>
      </c>
      <c r="AR217" s="3" t="s">
        <v>1764</v>
      </c>
      <c r="AS217" s="3" t="s">
        <v>6214</v>
      </c>
      <c r="AT217" s="3" t="s">
        <v>6215</v>
      </c>
      <c r="AU217" s="3" t="s">
        <v>6216</v>
      </c>
      <c r="AV217" s="3" t="s">
        <v>6217</v>
      </c>
      <c r="AW217" s="3"/>
      <c r="AX217" s="3"/>
      <c r="AY217" s="3"/>
      <c r="AZ217" s="3"/>
      <c r="BA217" s="3"/>
      <c r="BB217" t="b">
        <v>0</v>
      </c>
      <c r="BC217" s="3"/>
      <c r="BD217" s="5">
        <v>118033</v>
      </c>
      <c r="BE217" s="3" t="s">
        <v>316</v>
      </c>
    </row>
    <row r="218" spans="1:57" hidden="1" x14ac:dyDescent="0.2">
      <c r="A218" s="2">
        <v>5729</v>
      </c>
      <c r="B218" s="1">
        <v>45412</v>
      </c>
      <c r="C218" s="3" t="s">
        <v>4869</v>
      </c>
      <c r="D218">
        <v>22675.8</v>
      </c>
      <c r="E218">
        <v>21635.4</v>
      </c>
      <c r="F218">
        <v>16244.8</v>
      </c>
      <c r="G218">
        <v>27278.48</v>
      </c>
      <c r="H218">
        <v>135992.28</v>
      </c>
      <c r="I218">
        <v>1287.44</v>
      </c>
      <c r="J218">
        <v>0</v>
      </c>
      <c r="K218">
        <v>0</v>
      </c>
      <c r="L218">
        <v>0</v>
      </c>
      <c r="M218">
        <v>0</v>
      </c>
      <c r="N218">
        <v>227508</v>
      </c>
      <c r="O218">
        <v>146303</v>
      </c>
      <c r="P218">
        <v>72643</v>
      </c>
      <c r="Q218">
        <v>76143</v>
      </c>
      <c r="R218">
        <v>113221</v>
      </c>
      <c r="S218">
        <v>120296</v>
      </c>
      <c r="T218">
        <v>157921</v>
      </c>
      <c r="U218">
        <v>62483.75</v>
      </c>
      <c r="V218">
        <v>67982.75</v>
      </c>
      <c r="W218">
        <v>32246</v>
      </c>
      <c r="X218">
        <v>0</v>
      </c>
      <c r="Y218">
        <v>0</v>
      </c>
      <c r="Z218">
        <v>0</v>
      </c>
      <c r="AA218">
        <v>0</v>
      </c>
      <c r="AB218">
        <v>0</v>
      </c>
      <c r="AC218">
        <v>0</v>
      </c>
      <c r="AD218">
        <v>0</v>
      </c>
      <c r="AE218">
        <v>225114.2</v>
      </c>
      <c r="AF218">
        <v>412443.68</v>
      </c>
      <c r="AG218">
        <v>32737</v>
      </c>
      <c r="AH218">
        <v>215055.52</v>
      </c>
      <c r="AI218">
        <v>402385</v>
      </c>
      <c r="AJ218">
        <v>225114.2</v>
      </c>
      <c r="AK218">
        <v>598925.19999999995</v>
      </c>
      <c r="AL218">
        <v>373811</v>
      </c>
      <c r="AM218">
        <v>412443.68</v>
      </c>
      <c r="AN218">
        <v>1489191.18</v>
      </c>
      <c r="AO218">
        <v>1076747.5</v>
      </c>
      <c r="AP218">
        <v>0</v>
      </c>
      <c r="AQ218" s="4">
        <v>0</v>
      </c>
      <c r="AR218" s="3" t="s">
        <v>1764</v>
      </c>
      <c r="AS218" s="3" t="s">
        <v>6214</v>
      </c>
      <c r="AT218" s="3" t="s">
        <v>6215</v>
      </c>
      <c r="AU218" s="3" t="s">
        <v>6216</v>
      </c>
      <c r="AV218" s="3" t="s">
        <v>6217</v>
      </c>
      <c r="AW218" s="3"/>
      <c r="AX218" s="3"/>
      <c r="AY218" s="3"/>
      <c r="AZ218" s="3"/>
      <c r="BA218" s="3"/>
      <c r="BB218" t="b">
        <v>0</v>
      </c>
      <c r="BC218" s="3"/>
      <c r="BD218" s="5">
        <v>118034</v>
      </c>
      <c r="BE218" s="3" t="s">
        <v>316</v>
      </c>
    </row>
    <row r="219" spans="1:57" hidden="1" x14ac:dyDescent="0.2">
      <c r="A219" s="2">
        <v>5730</v>
      </c>
      <c r="B219" s="1">
        <v>45412</v>
      </c>
      <c r="C219" s="3" t="s">
        <v>4871</v>
      </c>
      <c r="D219">
        <v>23888.87</v>
      </c>
      <c r="E219">
        <v>42490</v>
      </c>
      <c r="F219">
        <v>208838.96</v>
      </c>
      <c r="G219">
        <v>258949.85</v>
      </c>
      <c r="H219">
        <v>-148431.04999999999</v>
      </c>
      <c r="I219">
        <v>36087.85</v>
      </c>
      <c r="J219">
        <v>-134455.09</v>
      </c>
      <c r="K219">
        <v>214802.32</v>
      </c>
      <c r="L219">
        <v>-88630.96</v>
      </c>
      <c r="M219">
        <v>96145.06</v>
      </c>
      <c r="N219">
        <v>0</v>
      </c>
      <c r="O219">
        <v>231737</v>
      </c>
      <c r="P219">
        <v>0</v>
      </c>
      <c r="Q219">
        <v>0</v>
      </c>
      <c r="R219">
        <v>0</v>
      </c>
      <c r="S219">
        <v>0</v>
      </c>
      <c r="T219">
        <v>0</v>
      </c>
      <c r="U219">
        <v>0</v>
      </c>
      <c r="V219">
        <v>0</v>
      </c>
      <c r="W219">
        <v>0</v>
      </c>
      <c r="X219">
        <v>0</v>
      </c>
      <c r="Y219">
        <v>0</v>
      </c>
      <c r="Z219">
        <v>0</v>
      </c>
      <c r="AA219">
        <v>0</v>
      </c>
      <c r="AB219">
        <v>874000</v>
      </c>
      <c r="AC219">
        <v>0</v>
      </c>
      <c r="AD219">
        <v>0</v>
      </c>
      <c r="AE219">
        <v>509685.81</v>
      </c>
      <c r="AF219">
        <v>716860.03</v>
      </c>
      <c r="AG219">
        <v>123250</v>
      </c>
      <c r="AH219">
        <v>495785.78</v>
      </c>
      <c r="AI219">
        <v>702960</v>
      </c>
      <c r="AJ219">
        <v>534677.15</v>
      </c>
      <c r="AK219">
        <v>741422.81</v>
      </c>
      <c r="AL219">
        <v>231737</v>
      </c>
      <c r="AM219">
        <v>741851.37</v>
      </c>
      <c r="AN219">
        <v>1822597.03</v>
      </c>
      <c r="AO219">
        <v>1105737</v>
      </c>
      <c r="AP219">
        <v>44466.18</v>
      </c>
      <c r="AQ219" s="4">
        <v>0</v>
      </c>
      <c r="AR219" s="3" t="s">
        <v>1764</v>
      </c>
      <c r="AS219" s="3" t="s">
        <v>6214</v>
      </c>
      <c r="AT219" s="3" t="s">
        <v>6215</v>
      </c>
      <c r="AU219" s="3" t="s">
        <v>6216</v>
      </c>
      <c r="AV219" s="3" t="s">
        <v>6217</v>
      </c>
      <c r="AW219" s="3"/>
      <c r="AX219" s="3"/>
      <c r="AY219" s="3"/>
      <c r="AZ219" s="3"/>
      <c r="BA219" s="3"/>
      <c r="BB219" t="b">
        <v>0</v>
      </c>
      <c r="BC219" s="3"/>
      <c r="BD219" s="5">
        <v>118035</v>
      </c>
      <c r="BE219" s="3" t="s">
        <v>316</v>
      </c>
    </row>
    <row r="220" spans="1:57" hidden="1" x14ac:dyDescent="0.2">
      <c r="A220" s="2">
        <v>5745</v>
      </c>
      <c r="B220" s="1">
        <v>45412</v>
      </c>
      <c r="C220" s="3" t="s">
        <v>4897</v>
      </c>
      <c r="D220">
        <v>0</v>
      </c>
      <c r="E220">
        <v>266846.95</v>
      </c>
      <c r="F220">
        <v>77542.64</v>
      </c>
      <c r="G220">
        <v>115019.71</v>
      </c>
      <c r="H220">
        <v>297616.74</v>
      </c>
      <c r="I220">
        <v>75965.240000000005</v>
      </c>
      <c r="J220">
        <v>95752.5</v>
      </c>
      <c r="K220">
        <v>216655.64</v>
      </c>
      <c r="L220">
        <v>207014.63</v>
      </c>
      <c r="M220">
        <v>60158.98</v>
      </c>
      <c r="N220">
        <v>242990.4</v>
      </c>
      <c r="O220">
        <v>125862.06</v>
      </c>
      <c r="P220">
        <v>135216</v>
      </c>
      <c r="Q220">
        <v>36587.72</v>
      </c>
      <c r="R220">
        <v>0</v>
      </c>
      <c r="S220">
        <v>0</v>
      </c>
      <c r="T220">
        <v>0</v>
      </c>
      <c r="U220">
        <v>0</v>
      </c>
      <c r="V220">
        <v>0</v>
      </c>
      <c r="W220">
        <v>0</v>
      </c>
      <c r="X220">
        <v>0</v>
      </c>
      <c r="Y220">
        <v>0</v>
      </c>
      <c r="Z220">
        <v>0</v>
      </c>
      <c r="AA220">
        <v>0</v>
      </c>
      <c r="AB220">
        <v>0</v>
      </c>
      <c r="AC220">
        <v>0</v>
      </c>
      <c r="AD220">
        <v>0</v>
      </c>
      <c r="AE220">
        <v>1412573.03</v>
      </c>
      <c r="AF220">
        <v>1412573.03</v>
      </c>
      <c r="AG220">
        <v>311539</v>
      </c>
      <c r="AH220">
        <v>1723999.52</v>
      </c>
      <c r="AI220">
        <v>1822888</v>
      </c>
      <c r="AJ220">
        <v>1752813.69</v>
      </c>
      <c r="AK220">
        <v>1781425.49</v>
      </c>
      <c r="AL220">
        <v>368852.46</v>
      </c>
      <c r="AM220">
        <v>1870007.89</v>
      </c>
      <c r="AN220">
        <v>1953229.21</v>
      </c>
      <c r="AO220">
        <v>540656.18000000005</v>
      </c>
      <c r="AP220">
        <v>121429.34</v>
      </c>
      <c r="AQ220" s="4">
        <v>0</v>
      </c>
      <c r="AR220" s="3" t="s">
        <v>1764</v>
      </c>
      <c r="AS220" s="3" t="s">
        <v>6214</v>
      </c>
      <c r="AT220" s="3" t="s">
        <v>6215</v>
      </c>
      <c r="AU220" s="3" t="s">
        <v>6216</v>
      </c>
      <c r="AV220" s="3" t="s">
        <v>6217</v>
      </c>
      <c r="AW220" s="3"/>
      <c r="AX220" s="3"/>
      <c r="AY220" s="3"/>
      <c r="AZ220" s="3"/>
      <c r="BA220" s="3"/>
      <c r="BB220" t="b">
        <v>0</v>
      </c>
      <c r="BC220" s="3"/>
      <c r="BD220" s="5">
        <v>118036</v>
      </c>
      <c r="BE220" s="3" t="s">
        <v>316</v>
      </c>
    </row>
    <row r="221" spans="1:57" hidden="1" x14ac:dyDescent="0.2">
      <c r="A221" s="2">
        <v>5747</v>
      </c>
      <c r="B221" s="1">
        <v>45412</v>
      </c>
      <c r="C221" s="3" t="s">
        <v>4901</v>
      </c>
      <c r="D221">
        <v>3889.4</v>
      </c>
      <c r="E221">
        <v>37374.75</v>
      </c>
      <c r="F221">
        <v>28945.75</v>
      </c>
      <c r="G221">
        <v>9644.7000000000007</v>
      </c>
      <c r="H221">
        <v>0</v>
      </c>
      <c r="I221">
        <v>0</v>
      </c>
      <c r="J221">
        <v>0</v>
      </c>
      <c r="K221">
        <v>0</v>
      </c>
      <c r="L221">
        <v>0</v>
      </c>
      <c r="M221">
        <v>0</v>
      </c>
      <c r="N221">
        <v>97000</v>
      </c>
      <c r="O221">
        <v>97000</v>
      </c>
      <c r="P221">
        <v>120000</v>
      </c>
      <c r="Q221">
        <v>130000</v>
      </c>
      <c r="R221">
        <v>100000</v>
      </c>
      <c r="S221">
        <v>100000</v>
      </c>
      <c r="T221">
        <v>100000</v>
      </c>
      <c r="U221">
        <v>250000</v>
      </c>
      <c r="V221">
        <v>0</v>
      </c>
      <c r="W221">
        <v>0</v>
      </c>
      <c r="X221">
        <v>0</v>
      </c>
      <c r="Y221">
        <v>0</v>
      </c>
      <c r="Z221">
        <v>0</v>
      </c>
      <c r="AA221">
        <v>0</v>
      </c>
      <c r="AB221">
        <v>0</v>
      </c>
      <c r="AC221">
        <v>0</v>
      </c>
      <c r="AD221">
        <v>0</v>
      </c>
      <c r="AE221">
        <v>79854.600000000006</v>
      </c>
      <c r="AF221">
        <v>131918.1</v>
      </c>
      <c r="AG221">
        <v>34500</v>
      </c>
      <c r="AH221">
        <v>62919.5</v>
      </c>
      <c r="AI221">
        <v>114983</v>
      </c>
      <c r="AJ221">
        <v>79854.600000000006</v>
      </c>
      <c r="AK221">
        <v>273854.59999999998</v>
      </c>
      <c r="AL221">
        <v>194000</v>
      </c>
      <c r="AM221">
        <v>131918.1</v>
      </c>
      <c r="AN221">
        <v>1125918.1000000001</v>
      </c>
      <c r="AO221">
        <v>994000</v>
      </c>
      <c r="AP221">
        <v>0</v>
      </c>
      <c r="AQ221" s="4">
        <v>0</v>
      </c>
      <c r="AR221" s="3" t="s">
        <v>1764</v>
      </c>
      <c r="AS221" s="3" t="s">
        <v>6214</v>
      </c>
      <c r="AT221" s="3" t="s">
        <v>6215</v>
      </c>
      <c r="AU221" s="3" t="s">
        <v>6216</v>
      </c>
      <c r="AV221" s="3" t="s">
        <v>6217</v>
      </c>
      <c r="AW221" s="3"/>
      <c r="AX221" s="3"/>
      <c r="AY221" s="3"/>
      <c r="AZ221" s="3"/>
      <c r="BA221" s="3"/>
      <c r="BB221" t="b">
        <v>0</v>
      </c>
      <c r="BC221" s="3"/>
      <c r="BD221" s="5">
        <v>118037</v>
      </c>
      <c r="BE221" s="3" t="s">
        <v>316</v>
      </c>
    </row>
    <row r="222" spans="1:57" hidden="1" x14ac:dyDescent="0.2">
      <c r="A222" s="2">
        <v>5749</v>
      </c>
      <c r="B222" s="1">
        <v>45412</v>
      </c>
      <c r="C222" s="3" t="s">
        <v>4906</v>
      </c>
      <c r="D222">
        <v>0</v>
      </c>
      <c r="E222">
        <v>18676</v>
      </c>
      <c r="F222">
        <v>15834</v>
      </c>
      <c r="G222">
        <v>23785</v>
      </c>
      <c r="H222">
        <v>68612.990000000005</v>
      </c>
      <c r="I222">
        <v>228665.95</v>
      </c>
      <c r="J222">
        <v>-27880.27</v>
      </c>
      <c r="K222">
        <v>74202.240000000005</v>
      </c>
      <c r="L222">
        <v>4466</v>
      </c>
      <c r="M222">
        <v>0</v>
      </c>
      <c r="N222">
        <v>0</v>
      </c>
      <c r="O222">
        <v>-473000</v>
      </c>
      <c r="P222">
        <v>0</v>
      </c>
      <c r="Q222">
        <v>0</v>
      </c>
      <c r="R222">
        <v>0</v>
      </c>
      <c r="S222">
        <v>0</v>
      </c>
      <c r="T222">
        <v>0</v>
      </c>
      <c r="U222">
        <v>0</v>
      </c>
      <c r="V222">
        <v>0</v>
      </c>
      <c r="W222">
        <v>0</v>
      </c>
      <c r="X222">
        <v>0</v>
      </c>
      <c r="Y222">
        <v>0</v>
      </c>
      <c r="Z222">
        <v>0</v>
      </c>
      <c r="AA222">
        <v>0</v>
      </c>
      <c r="AB222">
        <v>0</v>
      </c>
      <c r="AC222">
        <v>0</v>
      </c>
      <c r="AD222">
        <v>0</v>
      </c>
      <c r="AE222">
        <v>406361.91</v>
      </c>
      <c r="AF222">
        <v>749813.04</v>
      </c>
      <c r="AG222">
        <v>119000</v>
      </c>
      <c r="AH222">
        <v>369048.87</v>
      </c>
      <c r="AI222">
        <v>712500</v>
      </c>
      <c r="AJ222">
        <v>406361.91</v>
      </c>
      <c r="AK222">
        <v>-66638.09</v>
      </c>
      <c r="AL222">
        <v>-473000</v>
      </c>
      <c r="AM222">
        <v>749813.04</v>
      </c>
      <c r="AN222">
        <v>276813.03999999998</v>
      </c>
      <c r="AO222">
        <v>-473000</v>
      </c>
      <c r="AP222">
        <v>97126.7</v>
      </c>
      <c r="AQ222" s="4">
        <v>0</v>
      </c>
      <c r="AR222" s="3" t="s">
        <v>1764</v>
      </c>
      <c r="AS222" s="3" t="s">
        <v>6214</v>
      </c>
      <c r="AT222" s="3" t="s">
        <v>6215</v>
      </c>
      <c r="AU222" s="3" t="s">
        <v>6216</v>
      </c>
      <c r="AV222" s="3" t="s">
        <v>6217</v>
      </c>
      <c r="AW222" s="3"/>
      <c r="AX222" s="3"/>
      <c r="AY222" s="3"/>
      <c r="AZ222" s="3"/>
      <c r="BA222" s="3"/>
      <c r="BB222" t="b">
        <v>0</v>
      </c>
      <c r="BC222" s="3"/>
      <c r="BD222" s="5">
        <v>118038</v>
      </c>
      <c r="BE222" s="3" t="s">
        <v>316</v>
      </c>
    </row>
    <row r="223" spans="1:57" hidden="1" x14ac:dyDescent="0.2">
      <c r="A223" s="2">
        <v>5751</v>
      </c>
      <c r="B223" s="1">
        <v>45412</v>
      </c>
      <c r="C223" s="3" t="s">
        <v>4910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32500</v>
      </c>
      <c r="AH223">
        <v>0</v>
      </c>
      <c r="AI223">
        <v>0</v>
      </c>
      <c r="AJ223">
        <v>0</v>
      </c>
      <c r="AK223">
        <v>0</v>
      </c>
      <c r="AL223">
        <v>0</v>
      </c>
      <c r="AM223">
        <v>50530.6</v>
      </c>
      <c r="AN223">
        <v>0</v>
      </c>
      <c r="AO223">
        <v>0</v>
      </c>
      <c r="AP223">
        <v>0</v>
      </c>
      <c r="AQ223" s="4">
        <v>0</v>
      </c>
      <c r="AR223" s="3" t="s">
        <v>1764</v>
      </c>
      <c r="AS223" s="3" t="s">
        <v>6214</v>
      </c>
      <c r="AT223" s="3" t="s">
        <v>6215</v>
      </c>
      <c r="AU223" s="3" t="s">
        <v>6216</v>
      </c>
      <c r="AV223" s="3" t="s">
        <v>6217</v>
      </c>
      <c r="AW223" s="3"/>
      <c r="AX223" s="3"/>
      <c r="AY223" s="3"/>
      <c r="AZ223" s="3"/>
      <c r="BA223" s="3"/>
      <c r="BB223" t="b">
        <v>0</v>
      </c>
      <c r="BC223" s="3"/>
      <c r="BD223" s="5">
        <v>118039</v>
      </c>
      <c r="BE223" s="3" t="s">
        <v>316</v>
      </c>
    </row>
    <row r="224" spans="1:57" hidden="1" x14ac:dyDescent="0.2">
      <c r="A224" s="2">
        <v>5752</v>
      </c>
      <c r="B224" s="1">
        <v>45412</v>
      </c>
      <c r="C224" s="3" t="s">
        <v>4912</v>
      </c>
      <c r="D224">
        <v>0</v>
      </c>
      <c r="E224">
        <v>1299.5999999999999</v>
      </c>
      <c r="F224">
        <v>8678.4</v>
      </c>
      <c r="G224">
        <v>52384.800000000003</v>
      </c>
      <c r="H224">
        <v>287920.5</v>
      </c>
      <c r="I224">
        <v>103104.6</v>
      </c>
      <c r="J224">
        <v>45210.15</v>
      </c>
      <c r="K224">
        <v>49200.1</v>
      </c>
      <c r="L224">
        <v>0</v>
      </c>
      <c r="M224">
        <v>0</v>
      </c>
      <c r="N224">
        <v>51491</v>
      </c>
      <c r="O224">
        <v>51491</v>
      </c>
      <c r="P224">
        <v>51490</v>
      </c>
      <c r="Q224">
        <v>51490</v>
      </c>
      <c r="R224">
        <v>0</v>
      </c>
      <c r="S224">
        <v>0</v>
      </c>
      <c r="T224">
        <v>0</v>
      </c>
      <c r="U224">
        <v>0</v>
      </c>
      <c r="V224">
        <v>0</v>
      </c>
      <c r="W224">
        <v>0</v>
      </c>
      <c r="X224">
        <v>0</v>
      </c>
      <c r="Y224">
        <v>0</v>
      </c>
      <c r="Z224">
        <v>0</v>
      </c>
      <c r="AA224">
        <v>0</v>
      </c>
      <c r="AB224">
        <v>0</v>
      </c>
      <c r="AC224">
        <v>0</v>
      </c>
      <c r="AD224">
        <v>0</v>
      </c>
      <c r="AE224">
        <v>547798.15</v>
      </c>
      <c r="AF224">
        <v>547798.15</v>
      </c>
      <c r="AG224">
        <v>37500</v>
      </c>
      <c r="AH224">
        <v>549000</v>
      </c>
      <c r="AI224">
        <v>549000</v>
      </c>
      <c r="AJ224">
        <v>547798.15</v>
      </c>
      <c r="AK224">
        <v>650780.15</v>
      </c>
      <c r="AL224">
        <v>102982</v>
      </c>
      <c r="AM224">
        <v>547798.15</v>
      </c>
      <c r="AN224">
        <v>753760.15</v>
      </c>
      <c r="AO224">
        <v>205962</v>
      </c>
      <c r="AP224">
        <v>0</v>
      </c>
      <c r="AQ224" s="4">
        <v>0</v>
      </c>
      <c r="AR224" s="3" t="s">
        <v>1764</v>
      </c>
      <c r="AS224" s="3" t="s">
        <v>6214</v>
      </c>
      <c r="AT224" s="3" t="s">
        <v>6215</v>
      </c>
      <c r="AU224" s="3" t="s">
        <v>6216</v>
      </c>
      <c r="AV224" s="3" t="s">
        <v>6217</v>
      </c>
      <c r="AW224" s="3"/>
      <c r="AX224" s="3"/>
      <c r="AY224" s="3"/>
      <c r="AZ224" s="3"/>
      <c r="BA224" s="3"/>
      <c r="BB224" t="b">
        <v>0</v>
      </c>
      <c r="BC224" s="3"/>
      <c r="BD224" s="5">
        <v>118040</v>
      </c>
      <c r="BE224" s="3" t="s">
        <v>316</v>
      </c>
    </row>
    <row r="225" spans="1:57" hidden="1" x14ac:dyDescent="0.2">
      <c r="A225" s="2">
        <v>6060</v>
      </c>
      <c r="B225" s="1">
        <v>45412</v>
      </c>
      <c r="C225" s="3" t="s">
        <v>5366</v>
      </c>
      <c r="D225">
        <v>63564.81</v>
      </c>
      <c r="E225">
        <v>133004.38</v>
      </c>
      <c r="F225">
        <v>119436.42</v>
      </c>
      <c r="G225">
        <v>85538.99</v>
      </c>
      <c r="H225">
        <v>111434.54</v>
      </c>
      <c r="I225">
        <v>56950.2</v>
      </c>
      <c r="J225">
        <v>-6096.14</v>
      </c>
      <c r="K225">
        <v>13167.2</v>
      </c>
      <c r="L225">
        <v>0</v>
      </c>
      <c r="M225">
        <v>0</v>
      </c>
      <c r="N225">
        <v>153896.48000000001</v>
      </c>
      <c r="O225">
        <v>136978.15</v>
      </c>
      <c r="P225">
        <v>144335.76999999999</v>
      </c>
      <c r="Q225">
        <v>90484.9</v>
      </c>
      <c r="R225">
        <v>53473.1</v>
      </c>
      <c r="S225">
        <v>0</v>
      </c>
      <c r="T225">
        <v>0</v>
      </c>
      <c r="U225">
        <v>0</v>
      </c>
      <c r="V225">
        <v>0</v>
      </c>
      <c r="W225">
        <v>0</v>
      </c>
      <c r="X225">
        <v>0</v>
      </c>
      <c r="Y225">
        <v>0</v>
      </c>
      <c r="Z225">
        <v>0</v>
      </c>
      <c r="AA225">
        <v>0</v>
      </c>
      <c r="AB225">
        <v>0</v>
      </c>
      <c r="AC225">
        <v>0</v>
      </c>
      <c r="AD225">
        <v>0</v>
      </c>
      <c r="AE225">
        <v>577000.4</v>
      </c>
      <c r="AF225">
        <v>644286</v>
      </c>
      <c r="AG225">
        <v>2100000</v>
      </c>
      <c r="AH225">
        <v>577000.4</v>
      </c>
      <c r="AI225">
        <v>644286</v>
      </c>
      <c r="AJ225">
        <v>577000.4</v>
      </c>
      <c r="AK225">
        <v>867875.03</v>
      </c>
      <c r="AL225">
        <v>290874.63</v>
      </c>
      <c r="AM225">
        <v>644286</v>
      </c>
      <c r="AN225">
        <v>1223454.3999999999</v>
      </c>
      <c r="AO225">
        <v>579168.4</v>
      </c>
      <c r="AP225">
        <v>198820</v>
      </c>
      <c r="AQ225" s="4">
        <v>0</v>
      </c>
      <c r="AR225" s="3" t="s">
        <v>1764</v>
      </c>
      <c r="AS225" s="3" t="s">
        <v>6214</v>
      </c>
      <c r="AT225" s="3" t="s">
        <v>6215</v>
      </c>
      <c r="AU225" s="3" t="s">
        <v>6216</v>
      </c>
      <c r="AV225" s="3" t="s">
        <v>6217</v>
      </c>
      <c r="AW225" s="3"/>
      <c r="AX225" s="3"/>
      <c r="AY225" s="3"/>
      <c r="AZ225" s="3"/>
      <c r="BA225" s="3"/>
      <c r="BB225" t="b">
        <v>0</v>
      </c>
      <c r="BC225" s="3"/>
      <c r="BD225" s="5">
        <v>118041</v>
      </c>
      <c r="BE225" s="3" t="s">
        <v>316</v>
      </c>
    </row>
    <row r="226" spans="1:57" hidden="1" x14ac:dyDescent="0.2">
      <c r="A226" s="2">
        <v>6107</v>
      </c>
      <c r="B226" s="1">
        <v>45412</v>
      </c>
      <c r="C226" s="3" t="s">
        <v>5430</v>
      </c>
      <c r="D226">
        <v>35980.699999999997</v>
      </c>
      <c r="E226">
        <v>36656.94</v>
      </c>
      <c r="F226">
        <v>18336</v>
      </c>
      <c r="G226">
        <v>39805.96</v>
      </c>
      <c r="H226">
        <v>187577.12</v>
      </c>
      <c r="I226">
        <v>27675.15</v>
      </c>
      <c r="J226">
        <v>72559.210000000006</v>
      </c>
      <c r="K226">
        <v>69754.259999999995</v>
      </c>
      <c r="L226">
        <v>68361.31</v>
      </c>
      <c r="M226">
        <v>54950.96</v>
      </c>
      <c r="N226">
        <v>180688.8</v>
      </c>
      <c r="O226">
        <v>107443.35</v>
      </c>
      <c r="P226">
        <v>135216</v>
      </c>
      <c r="Q226">
        <v>0</v>
      </c>
      <c r="R226">
        <v>0</v>
      </c>
      <c r="S226">
        <v>0</v>
      </c>
      <c r="T226">
        <v>0</v>
      </c>
      <c r="U226">
        <v>0</v>
      </c>
      <c r="V226">
        <v>0</v>
      </c>
      <c r="W226">
        <v>0</v>
      </c>
      <c r="X226">
        <v>0</v>
      </c>
      <c r="Y226">
        <v>0</v>
      </c>
      <c r="Z226">
        <v>0</v>
      </c>
      <c r="AA226">
        <v>0</v>
      </c>
      <c r="AB226">
        <v>0</v>
      </c>
      <c r="AC226">
        <v>0</v>
      </c>
      <c r="AD226">
        <v>0</v>
      </c>
      <c r="AE226">
        <v>611657.61</v>
      </c>
      <c r="AF226">
        <v>735714.01</v>
      </c>
      <c r="AG226">
        <v>75000</v>
      </c>
      <c r="AH226">
        <v>1127943.6000000001</v>
      </c>
      <c r="AI226">
        <v>1252000</v>
      </c>
      <c r="AJ226">
        <v>992727.6</v>
      </c>
      <c r="AK226">
        <v>899789.76</v>
      </c>
      <c r="AL226">
        <v>288132.15000000002</v>
      </c>
      <c r="AM226">
        <v>1252000</v>
      </c>
      <c r="AN226">
        <v>1159062.1599999999</v>
      </c>
      <c r="AO226">
        <v>423348.15</v>
      </c>
      <c r="AP226">
        <v>335812.5</v>
      </c>
      <c r="AQ226" s="4">
        <v>0</v>
      </c>
      <c r="AR226" s="3" t="s">
        <v>1764</v>
      </c>
      <c r="AS226" s="3" t="s">
        <v>6214</v>
      </c>
      <c r="AT226" s="3" t="s">
        <v>6215</v>
      </c>
      <c r="AU226" s="3" t="s">
        <v>6216</v>
      </c>
      <c r="AV226" s="3" t="s">
        <v>6217</v>
      </c>
      <c r="AW226" s="3"/>
      <c r="AX226" s="3"/>
      <c r="AY226" s="3"/>
      <c r="AZ226" s="3"/>
      <c r="BA226" s="3"/>
      <c r="BB226" t="b">
        <v>0</v>
      </c>
      <c r="BC226" s="3"/>
      <c r="BD226" s="5">
        <v>118042</v>
      </c>
      <c r="BE226" s="3" t="s">
        <v>316</v>
      </c>
    </row>
    <row r="227" spans="1:57" hidden="1" x14ac:dyDescent="0.2">
      <c r="A227" s="2">
        <v>6158</v>
      </c>
      <c r="B227" s="1">
        <v>45412</v>
      </c>
      <c r="C227" s="3" t="s">
        <v>5484</v>
      </c>
      <c r="D227">
        <v>30847.5</v>
      </c>
      <c r="E227">
        <v>9849.6</v>
      </c>
      <c r="F227">
        <v>2895.6</v>
      </c>
      <c r="G227">
        <v>695.4</v>
      </c>
      <c r="H227">
        <v>2086.1999999999998</v>
      </c>
      <c r="I227">
        <v>2086.1999999999998</v>
      </c>
      <c r="J227">
        <v>0</v>
      </c>
      <c r="K227">
        <v>0</v>
      </c>
      <c r="L227">
        <v>0</v>
      </c>
      <c r="M227">
        <v>0</v>
      </c>
      <c r="N227">
        <v>97000</v>
      </c>
      <c r="O227">
        <v>194000</v>
      </c>
      <c r="P227">
        <v>120000</v>
      </c>
      <c r="Q227">
        <v>130000</v>
      </c>
      <c r="R227">
        <v>100000</v>
      </c>
      <c r="S227">
        <v>100000</v>
      </c>
      <c r="T227">
        <v>100000</v>
      </c>
      <c r="U227">
        <v>54667</v>
      </c>
      <c r="V227">
        <v>0</v>
      </c>
      <c r="W227">
        <v>0</v>
      </c>
      <c r="X227">
        <v>0</v>
      </c>
      <c r="Y227">
        <v>0</v>
      </c>
      <c r="Z227">
        <v>0</v>
      </c>
      <c r="AA227">
        <v>0</v>
      </c>
      <c r="AB227">
        <v>0</v>
      </c>
      <c r="AC227">
        <v>0</v>
      </c>
      <c r="AD227">
        <v>0</v>
      </c>
      <c r="AE227">
        <v>48460.5</v>
      </c>
      <c r="AF227">
        <v>93793.8</v>
      </c>
      <c r="AG227">
        <v>243750</v>
      </c>
      <c r="AH227">
        <v>79426.7</v>
      </c>
      <c r="AI227">
        <v>124760</v>
      </c>
      <c r="AJ227">
        <v>339460.5</v>
      </c>
      <c r="AK227">
        <v>339460.5</v>
      </c>
      <c r="AL227">
        <v>291000</v>
      </c>
      <c r="AM227">
        <v>989460.8</v>
      </c>
      <c r="AN227">
        <v>989460.8</v>
      </c>
      <c r="AO227">
        <v>895667</v>
      </c>
      <c r="AP227">
        <v>0</v>
      </c>
      <c r="AQ227" s="4">
        <v>0</v>
      </c>
      <c r="AR227" s="3" t="s">
        <v>1764</v>
      </c>
      <c r="AS227" s="3" t="s">
        <v>6214</v>
      </c>
      <c r="AT227" s="3" t="s">
        <v>6215</v>
      </c>
      <c r="AU227" s="3" t="s">
        <v>6216</v>
      </c>
      <c r="AV227" s="3" t="s">
        <v>6217</v>
      </c>
      <c r="AW227" s="3"/>
      <c r="AX227" s="3"/>
      <c r="AY227" s="3"/>
      <c r="AZ227" s="3"/>
      <c r="BA227" s="3"/>
      <c r="BB227" t="b">
        <v>0</v>
      </c>
      <c r="BC227" s="3"/>
      <c r="BD227" s="5">
        <v>118043</v>
      </c>
      <c r="BE227" s="3" t="s">
        <v>3343</v>
      </c>
    </row>
    <row r="228" spans="1:57" hidden="1" x14ac:dyDescent="0.2">
      <c r="A228" s="2">
        <v>6210</v>
      </c>
      <c r="B228" s="1">
        <v>45412</v>
      </c>
      <c r="C228" s="3" t="s">
        <v>5538</v>
      </c>
      <c r="D228">
        <v>0</v>
      </c>
      <c r="E228">
        <v>0</v>
      </c>
      <c r="F228">
        <v>72101</v>
      </c>
      <c r="G228">
        <v>82463.47</v>
      </c>
      <c r="H228">
        <v>294811.13</v>
      </c>
      <c r="I228">
        <v>22554.7</v>
      </c>
      <c r="J228">
        <v>14499.45</v>
      </c>
      <c r="K228">
        <v>45175.45</v>
      </c>
      <c r="L228">
        <v>-24165.75</v>
      </c>
      <c r="M228">
        <v>0</v>
      </c>
      <c r="N228">
        <v>0</v>
      </c>
      <c r="O228">
        <v>0</v>
      </c>
      <c r="P228">
        <v>413333.33</v>
      </c>
      <c r="Q228">
        <v>413333.33</v>
      </c>
      <c r="R228">
        <v>413333.33</v>
      </c>
      <c r="S228">
        <v>413333.33</v>
      </c>
      <c r="T228">
        <v>413333.33</v>
      </c>
      <c r="U228">
        <v>413333.33</v>
      </c>
      <c r="V228">
        <v>413333.33</v>
      </c>
      <c r="W228">
        <v>413333.33</v>
      </c>
      <c r="X228">
        <v>413333.33</v>
      </c>
      <c r="Y228">
        <v>413333.33</v>
      </c>
      <c r="Z228">
        <v>413333.33</v>
      </c>
      <c r="AA228">
        <v>413333.33</v>
      </c>
      <c r="AB228">
        <v>3652000.08</v>
      </c>
      <c r="AC228">
        <v>0</v>
      </c>
      <c r="AD228">
        <v>0</v>
      </c>
      <c r="AE228">
        <v>507439.45</v>
      </c>
      <c r="AF228">
        <v>507439.45</v>
      </c>
      <c r="AG228">
        <v>2571000</v>
      </c>
      <c r="AH228">
        <v>531605.19999999995</v>
      </c>
      <c r="AI228">
        <v>531605.19999999995</v>
      </c>
      <c r="AJ228">
        <v>507439.45</v>
      </c>
      <c r="AK228">
        <v>507439.45</v>
      </c>
      <c r="AL228">
        <v>0</v>
      </c>
      <c r="AM228">
        <v>5467439.4100000001</v>
      </c>
      <c r="AN228">
        <v>9119439.4900000002</v>
      </c>
      <c r="AO228">
        <v>8612000.0399999991</v>
      </c>
      <c r="AP228">
        <v>0</v>
      </c>
      <c r="AQ228" s="4">
        <v>0</v>
      </c>
      <c r="AR228" s="3" t="s">
        <v>5373</v>
      </c>
      <c r="AS228" s="3" t="s">
        <v>6214</v>
      </c>
      <c r="AT228" s="3" t="s">
        <v>6215</v>
      </c>
      <c r="AU228" s="3" t="s">
        <v>6216</v>
      </c>
      <c r="AV228" s="3" t="s">
        <v>6217</v>
      </c>
      <c r="AW228" s="3"/>
      <c r="AX228" s="3"/>
      <c r="AY228" s="3"/>
      <c r="AZ228" s="3"/>
      <c r="BA228" s="3"/>
      <c r="BB228" t="b">
        <v>0</v>
      </c>
      <c r="BC228" s="3"/>
      <c r="BD228" s="5">
        <v>118044</v>
      </c>
      <c r="BE228" s="3" t="s">
        <v>316</v>
      </c>
    </row>
    <row r="229" spans="1:57" hidden="1" x14ac:dyDescent="0.2">
      <c r="A229" s="2">
        <v>6211</v>
      </c>
      <c r="B229" s="1">
        <v>45412</v>
      </c>
      <c r="C229" s="3" t="s">
        <v>5540</v>
      </c>
      <c r="D229">
        <v>0</v>
      </c>
      <c r="E229">
        <v>0</v>
      </c>
      <c r="F229">
        <v>49965</v>
      </c>
      <c r="G229">
        <v>87609.88</v>
      </c>
      <c r="H229">
        <v>53610</v>
      </c>
      <c r="I229">
        <v>92049.84</v>
      </c>
      <c r="J229">
        <v>133119.48000000001</v>
      </c>
      <c r="K229">
        <v>-48172.23</v>
      </c>
      <c r="L229">
        <v>47414.17</v>
      </c>
      <c r="M229">
        <v>12485.43</v>
      </c>
      <c r="N229">
        <v>0</v>
      </c>
      <c r="O229">
        <v>0</v>
      </c>
      <c r="P229">
        <v>46666.67</v>
      </c>
      <c r="Q229">
        <v>46666.67</v>
      </c>
      <c r="R229">
        <v>46666.67</v>
      </c>
      <c r="S229">
        <v>46666.67</v>
      </c>
      <c r="T229">
        <v>46666.67</v>
      </c>
      <c r="U229">
        <v>46666.67</v>
      </c>
      <c r="V229">
        <v>46666.67</v>
      </c>
      <c r="W229">
        <v>46666.67</v>
      </c>
      <c r="X229">
        <v>46666.67</v>
      </c>
      <c r="Y229">
        <v>46666.67</v>
      </c>
      <c r="Z229">
        <v>46666.67</v>
      </c>
      <c r="AA229">
        <v>46666.67</v>
      </c>
      <c r="AB229">
        <v>560000.04</v>
      </c>
      <c r="AC229">
        <v>0</v>
      </c>
      <c r="AD229">
        <v>0</v>
      </c>
      <c r="AE229">
        <v>428081.57</v>
      </c>
      <c r="AF229">
        <v>428081.57</v>
      </c>
      <c r="AG229">
        <v>720000</v>
      </c>
      <c r="AH229">
        <v>390000</v>
      </c>
      <c r="AI229">
        <v>390000</v>
      </c>
      <c r="AJ229">
        <v>415596.14</v>
      </c>
      <c r="AK229">
        <v>428081.57</v>
      </c>
      <c r="AL229">
        <v>0</v>
      </c>
      <c r="AM229">
        <v>975596.18</v>
      </c>
      <c r="AN229">
        <v>1548081.65</v>
      </c>
      <c r="AO229">
        <v>1120000.08</v>
      </c>
      <c r="AP229">
        <v>0</v>
      </c>
      <c r="AQ229" s="4">
        <v>0</v>
      </c>
      <c r="AR229" s="3" t="s">
        <v>5373</v>
      </c>
      <c r="AS229" s="3" t="s">
        <v>6214</v>
      </c>
      <c r="AT229" s="3" t="s">
        <v>6215</v>
      </c>
      <c r="AU229" s="3" t="s">
        <v>6216</v>
      </c>
      <c r="AV229" s="3" t="s">
        <v>6217</v>
      </c>
      <c r="AW229" s="3"/>
      <c r="AX229" s="3"/>
      <c r="AY229" s="3"/>
      <c r="AZ229" s="3"/>
      <c r="BA229" s="3"/>
      <c r="BB229" t="b">
        <v>0</v>
      </c>
      <c r="BC229" s="3"/>
      <c r="BD229" s="5">
        <v>118045</v>
      </c>
      <c r="BE229" s="3" t="s">
        <v>316</v>
      </c>
    </row>
    <row r="230" spans="1:57" hidden="1" x14ac:dyDescent="0.2">
      <c r="A230" s="2">
        <v>6213</v>
      </c>
      <c r="B230" s="1">
        <v>45412</v>
      </c>
      <c r="C230" s="3" t="s">
        <v>5543</v>
      </c>
      <c r="D230">
        <v>0</v>
      </c>
      <c r="E230">
        <v>0</v>
      </c>
      <c r="F230">
        <v>37722.980000000003</v>
      </c>
      <c r="G230">
        <v>142256.76</v>
      </c>
      <c r="H230">
        <v>178567.85</v>
      </c>
      <c r="I230">
        <v>65290.14</v>
      </c>
      <c r="J230">
        <v>80416.539999999994</v>
      </c>
      <c r="K230">
        <v>136974</v>
      </c>
      <c r="L230">
        <v>233614.38</v>
      </c>
      <c r="M230">
        <v>161773.57999999999</v>
      </c>
      <c r="N230">
        <v>170275.79</v>
      </c>
      <c r="O230">
        <v>147058.32</v>
      </c>
      <c r="P230">
        <v>214542.31</v>
      </c>
      <c r="Q230">
        <v>342559.58</v>
      </c>
      <c r="R230">
        <v>196576.85</v>
      </c>
      <c r="S230">
        <v>217559.58</v>
      </c>
      <c r="T230">
        <v>244331.53</v>
      </c>
      <c r="U230">
        <v>187171.62</v>
      </c>
      <c r="V230">
        <v>195777.6</v>
      </c>
      <c r="W230">
        <v>179929.1</v>
      </c>
      <c r="X230">
        <v>165080.59</v>
      </c>
      <c r="Y230">
        <v>165277.6</v>
      </c>
      <c r="Z230">
        <v>174732.09</v>
      </c>
      <c r="AA230">
        <v>157929.1</v>
      </c>
      <c r="AB230">
        <v>2419868.3199999998</v>
      </c>
      <c r="AC230">
        <v>0</v>
      </c>
      <c r="AD230">
        <v>0</v>
      </c>
      <c r="AE230">
        <v>1036616.23</v>
      </c>
      <c r="AF230">
        <v>1036616.23</v>
      </c>
      <c r="AG230">
        <v>720000</v>
      </c>
      <c r="AH230">
        <v>2023495</v>
      </c>
      <c r="AI230">
        <v>2960212</v>
      </c>
      <c r="AJ230">
        <v>1794057.38</v>
      </c>
      <c r="AK230">
        <v>1353222.22</v>
      </c>
      <c r="AL230">
        <v>317334.11</v>
      </c>
      <c r="AM230">
        <v>5619285.7800000003</v>
      </c>
      <c r="AN230">
        <v>6214558.0899999999</v>
      </c>
      <c r="AO230">
        <v>5178669.9800000004</v>
      </c>
      <c r="AP230">
        <v>1073454.7</v>
      </c>
      <c r="AQ230" s="4">
        <v>0</v>
      </c>
      <c r="AR230" s="3" t="s">
        <v>5373</v>
      </c>
      <c r="AS230" s="3" t="s">
        <v>6214</v>
      </c>
      <c r="AT230" s="3" t="s">
        <v>6215</v>
      </c>
      <c r="AU230" s="3" t="s">
        <v>6216</v>
      </c>
      <c r="AV230" s="3" t="s">
        <v>6217</v>
      </c>
      <c r="AW230" s="3"/>
      <c r="AX230" s="3"/>
      <c r="AY230" s="3"/>
      <c r="AZ230" s="3"/>
      <c r="BA230" s="3"/>
      <c r="BB230" t="b">
        <v>0</v>
      </c>
      <c r="BC230" s="3"/>
      <c r="BD230" s="5">
        <v>118046</v>
      </c>
      <c r="BE230" s="3" t="s">
        <v>3343</v>
      </c>
    </row>
    <row r="231" spans="1:57" hidden="1" x14ac:dyDescent="0.2">
      <c r="A231" s="2">
        <v>6214</v>
      </c>
      <c r="B231" s="1">
        <v>45412</v>
      </c>
      <c r="C231" s="3" t="s">
        <v>5545</v>
      </c>
      <c r="D231">
        <v>0</v>
      </c>
      <c r="E231">
        <v>0</v>
      </c>
      <c r="F231">
        <v>0</v>
      </c>
      <c r="G231">
        <v>0</v>
      </c>
      <c r="H231">
        <v>51921.9</v>
      </c>
      <c r="I231">
        <v>40782.519999999997</v>
      </c>
      <c r="J231">
        <v>36639.68</v>
      </c>
      <c r="K231">
        <v>37956</v>
      </c>
      <c r="L231">
        <v>55322.6</v>
      </c>
      <c r="M231">
        <v>29839</v>
      </c>
      <c r="N231">
        <v>87642.16</v>
      </c>
      <c r="O231">
        <v>110000</v>
      </c>
      <c r="P231">
        <v>88562.19</v>
      </c>
      <c r="Q231">
        <v>137444.99</v>
      </c>
      <c r="R231">
        <v>136327.79</v>
      </c>
      <c r="S231">
        <v>137444.99</v>
      </c>
      <c r="T231">
        <v>135210.59</v>
      </c>
      <c r="U231">
        <v>106427.85</v>
      </c>
      <c r="V231">
        <v>114159.43</v>
      </c>
      <c r="W231">
        <v>61295.26</v>
      </c>
      <c r="X231">
        <v>63065.02</v>
      </c>
      <c r="Y231">
        <v>93074.37</v>
      </c>
      <c r="Z231">
        <v>103626.66</v>
      </c>
      <c r="AA231">
        <v>84446.35</v>
      </c>
      <c r="AB231">
        <v>0</v>
      </c>
      <c r="AC231">
        <v>0</v>
      </c>
      <c r="AD231">
        <v>0</v>
      </c>
      <c r="AE231">
        <v>252461.7</v>
      </c>
      <c r="AF231">
        <v>252461.7</v>
      </c>
      <c r="AG231">
        <v>906000</v>
      </c>
      <c r="AH231">
        <v>140000</v>
      </c>
      <c r="AI231">
        <v>140000</v>
      </c>
      <c r="AJ231">
        <v>424630.12</v>
      </c>
      <c r="AK231">
        <v>450103.86</v>
      </c>
      <c r="AL231">
        <v>197642.16</v>
      </c>
      <c r="AM231">
        <v>1514360.35</v>
      </c>
      <c r="AN231">
        <v>1711189.35</v>
      </c>
      <c r="AO231">
        <v>1458727.65</v>
      </c>
      <c r="AP231">
        <v>0</v>
      </c>
      <c r="AQ231" s="4">
        <v>0</v>
      </c>
      <c r="AR231" s="3" t="s">
        <v>5373</v>
      </c>
      <c r="AS231" s="3" t="s">
        <v>6214</v>
      </c>
      <c r="AT231" s="3" t="s">
        <v>6215</v>
      </c>
      <c r="AU231" s="3" t="s">
        <v>6216</v>
      </c>
      <c r="AV231" s="3" t="s">
        <v>6217</v>
      </c>
      <c r="AW231" s="3"/>
      <c r="AX231" s="3"/>
      <c r="AY231" s="3"/>
      <c r="AZ231" s="3"/>
      <c r="BA231" s="3"/>
      <c r="BB231" t="b">
        <v>0</v>
      </c>
      <c r="BC231" s="3"/>
      <c r="BD231" s="5">
        <v>118047</v>
      </c>
      <c r="BE231" s="3" t="s">
        <v>316</v>
      </c>
    </row>
    <row r="232" spans="1:57" hidden="1" x14ac:dyDescent="0.2">
      <c r="A232" s="2">
        <v>6216</v>
      </c>
      <c r="B232" s="1">
        <v>45412</v>
      </c>
      <c r="C232" s="3" t="s">
        <v>5549</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15000</v>
      </c>
      <c r="AH232">
        <v>0</v>
      </c>
      <c r="AI232">
        <v>0</v>
      </c>
      <c r="AJ232">
        <v>0</v>
      </c>
      <c r="AK232">
        <v>0</v>
      </c>
      <c r="AL232">
        <v>0</v>
      </c>
      <c r="AM232">
        <v>0</v>
      </c>
      <c r="AN232">
        <v>0</v>
      </c>
      <c r="AO232">
        <v>0</v>
      </c>
      <c r="AP232">
        <v>0</v>
      </c>
      <c r="AQ232" s="4">
        <v>0</v>
      </c>
      <c r="AR232" s="3" t="s">
        <v>1764</v>
      </c>
      <c r="AS232" s="3" t="s">
        <v>6214</v>
      </c>
      <c r="AT232" s="3" t="s">
        <v>6215</v>
      </c>
      <c r="AU232" s="3" t="s">
        <v>6216</v>
      </c>
      <c r="AV232" s="3" t="s">
        <v>6217</v>
      </c>
      <c r="AW232" s="3"/>
      <c r="AX232" s="3"/>
      <c r="AY232" s="3"/>
      <c r="AZ232" s="3"/>
      <c r="BA232" s="3"/>
      <c r="BB232" t="b">
        <v>0</v>
      </c>
      <c r="BC232" s="3"/>
      <c r="BD232" s="5">
        <v>118048</v>
      </c>
      <c r="BE232" s="3" t="s">
        <v>316</v>
      </c>
    </row>
    <row r="233" spans="1:57" hidden="1" x14ac:dyDescent="0.2">
      <c r="A233" s="2">
        <v>6219</v>
      </c>
      <c r="B233" s="1">
        <v>45412</v>
      </c>
      <c r="C233" s="3" t="s">
        <v>5555</v>
      </c>
      <c r="D233">
        <v>0</v>
      </c>
      <c r="E233">
        <v>0</v>
      </c>
      <c r="F233">
        <v>0</v>
      </c>
      <c r="G233">
        <v>1998.3</v>
      </c>
      <c r="H233">
        <v>10822.14</v>
      </c>
      <c r="I233">
        <v>12829.5</v>
      </c>
      <c r="J233">
        <v>158233</v>
      </c>
      <c r="K233">
        <v>56525.7</v>
      </c>
      <c r="L233">
        <v>18703.2</v>
      </c>
      <c r="M233">
        <v>13917.86</v>
      </c>
      <c r="N233">
        <v>21892</v>
      </c>
      <c r="O233">
        <v>38792</v>
      </c>
      <c r="P233">
        <v>72640</v>
      </c>
      <c r="Q233">
        <v>72640</v>
      </c>
      <c r="R233">
        <v>0</v>
      </c>
      <c r="S233">
        <v>0</v>
      </c>
      <c r="T233">
        <v>0</v>
      </c>
      <c r="U233">
        <v>0</v>
      </c>
      <c r="V233">
        <v>0</v>
      </c>
      <c r="W233">
        <v>0</v>
      </c>
      <c r="X233">
        <v>0</v>
      </c>
      <c r="Y233">
        <v>0</v>
      </c>
      <c r="Z233">
        <v>0</v>
      </c>
      <c r="AA233">
        <v>0</v>
      </c>
      <c r="AB233">
        <v>0</v>
      </c>
      <c r="AC233">
        <v>0</v>
      </c>
      <c r="AD233">
        <v>0</v>
      </c>
      <c r="AE233">
        <v>273029.7</v>
      </c>
      <c r="AF233">
        <v>273029.7</v>
      </c>
      <c r="AG233">
        <v>190000</v>
      </c>
      <c r="AH233">
        <v>432091</v>
      </c>
      <c r="AI233">
        <v>478992</v>
      </c>
      <c r="AJ233">
        <v>378403.84000000003</v>
      </c>
      <c r="AK233">
        <v>333713.7</v>
      </c>
      <c r="AL233">
        <v>60684</v>
      </c>
      <c r="AM233">
        <v>457931.84</v>
      </c>
      <c r="AN233">
        <v>478993.7</v>
      </c>
      <c r="AO233">
        <v>205964</v>
      </c>
      <c r="AP233">
        <v>0.24</v>
      </c>
      <c r="AQ233" s="4">
        <v>0</v>
      </c>
      <c r="AR233" s="3" t="s">
        <v>1764</v>
      </c>
      <c r="AS233" s="3" t="s">
        <v>6214</v>
      </c>
      <c r="AT233" s="3" t="s">
        <v>6215</v>
      </c>
      <c r="AU233" s="3" t="s">
        <v>6216</v>
      </c>
      <c r="AV233" s="3" t="s">
        <v>6217</v>
      </c>
      <c r="AW233" s="3"/>
      <c r="AX233" s="3"/>
      <c r="AY233" s="3"/>
      <c r="AZ233" s="3"/>
      <c r="BA233" s="3"/>
      <c r="BB233" t="b">
        <v>0</v>
      </c>
      <c r="BC233" s="3"/>
      <c r="BD233" s="5">
        <v>118049</v>
      </c>
      <c r="BE233" s="3" t="s">
        <v>3343</v>
      </c>
    </row>
    <row r="234" spans="1:57" hidden="1" x14ac:dyDescent="0.2">
      <c r="A234" s="2">
        <v>6220</v>
      </c>
      <c r="B234" s="1">
        <v>45412</v>
      </c>
      <c r="C234" s="3" t="s">
        <v>5557</v>
      </c>
      <c r="D234">
        <v>0</v>
      </c>
      <c r="E234">
        <v>0</v>
      </c>
      <c r="F234">
        <v>0</v>
      </c>
      <c r="G234">
        <v>0</v>
      </c>
      <c r="H234">
        <v>0</v>
      </c>
      <c r="I234">
        <v>0</v>
      </c>
      <c r="J234">
        <v>0</v>
      </c>
      <c r="K234">
        <v>0</v>
      </c>
      <c r="L234">
        <v>0</v>
      </c>
      <c r="M234">
        <v>0</v>
      </c>
      <c r="N234">
        <v>0</v>
      </c>
      <c r="O234">
        <v>0</v>
      </c>
      <c r="P234">
        <v>100000</v>
      </c>
      <c r="Q234">
        <v>100000</v>
      </c>
      <c r="R234">
        <v>100000</v>
      </c>
      <c r="S234">
        <v>100000</v>
      </c>
      <c r="T234">
        <v>100000</v>
      </c>
      <c r="U234">
        <v>0</v>
      </c>
      <c r="V234">
        <v>0</v>
      </c>
      <c r="W234">
        <v>0</v>
      </c>
      <c r="X234">
        <v>0</v>
      </c>
      <c r="Y234">
        <v>0</v>
      </c>
      <c r="Z234">
        <v>0</v>
      </c>
      <c r="AA234">
        <v>0</v>
      </c>
      <c r="AB234">
        <v>0</v>
      </c>
      <c r="AC234">
        <v>0</v>
      </c>
      <c r="AD234">
        <v>0</v>
      </c>
      <c r="AE234">
        <v>0</v>
      </c>
      <c r="AF234">
        <v>0</v>
      </c>
      <c r="AG234">
        <v>50000</v>
      </c>
      <c r="AH234">
        <v>0</v>
      </c>
      <c r="AI234">
        <v>0</v>
      </c>
      <c r="AJ234">
        <v>0</v>
      </c>
      <c r="AK234">
        <v>0</v>
      </c>
      <c r="AL234">
        <v>0</v>
      </c>
      <c r="AM234">
        <v>500000</v>
      </c>
      <c r="AN234">
        <v>500000</v>
      </c>
      <c r="AO234">
        <v>500000</v>
      </c>
      <c r="AP234">
        <v>0</v>
      </c>
      <c r="AQ234" s="4">
        <v>0</v>
      </c>
      <c r="AR234" s="3" t="s">
        <v>1764</v>
      </c>
      <c r="AS234" s="3" t="s">
        <v>6214</v>
      </c>
      <c r="AT234" s="3" t="s">
        <v>6215</v>
      </c>
      <c r="AU234" s="3" t="s">
        <v>6216</v>
      </c>
      <c r="AV234" s="3" t="s">
        <v>6217</v>
      </c>
      <c r="AW234" s="3"/>
      <c r="AX234" s="3"/>
      <c r="AY234" s="3"/>
      <c r="AZ234" s="3"/>
      <c r="BA234" s="3"/>
      <c r="BB234" t="b">
        <v>0</v>
      </c>
      <c r="BC234" s="3"/>
      <c r="BD234" s="5">
        <v>118050</v>
      </c>
      <c r="BE234" s="3" t="s">
        <v>316</v>
      </c>
    </row>
    <row r="235" spans="1:57" hidden="1" x14ac:dyDescent="0.2">
      <c r="A235" s="2">
        <v>6221</v>
      </c>
      <c r="B235" s="1">
        <v>45412</v>
      </c>
      <c r="C235" s="3" t="s">
        <v>5559</v>
      </c>
      <c r="D235">
        <v>0</v>
      </c>
      <c r="E235">
        <v>0</v>
      </c>
      <c r="F235">
        <v>0</v>
      </c>
      <c r="G235">
        <v>0</v>
      </c>
      <c r="H235">
        <v>1507879.28</v>
      </c>
      <c r="I235">
        <v>-195675.72</v>
      </c>
      <c r="J235">
        <v>-124522.06</v>
      </c>
      <c r="K235">
        <v>164321.69</v>
      </c>
      <c r="L235">
        <v>64557.22</v>
      </c>
      <c r="M235">
        <v>169652.39</v>
      </c>
      <c r="N235">
        <v>67168</v>
      </c>
      <c r="O235">
        <v>67168</v>
      </c>
      <c r="P235">
        <v>67168</v>
      </c>
      <c r="Q235">
        <v>67166</v>
      </c>
      <c r="R235">
        <v>0</v>
      </c>
      <c r="S235">
        <v>0</v>
      </c>
      <c r="T235">
        <v>0</v>
      </c>
      <c r="U235">
        <v>0</v>
      </c>
      <c r="V235">
        <v>0</v>
      </c>
      <c r="W235">
        <v>0</v>
      </c>
      <c r="X235">
        <v>0</v>
      </c>
      <c r="Y235">
        <v>0</v>
      </c>
      <c r="Z235">
        <v>0</v>
      </c>
      <c r="AA235">
        <v>0</v>
      </c>
      <c r="AB235">
        <v>0</v>
      </c>
      <c r="AC235">
        <v>0</v>
      </c>
      <c r="AD235">
        <v>0</v>
      </c>
      <c r="AE235">
        <v>1586212.8</v>
      </c>
      <c r="AF235">
        <v>1586212.8</v>
      </c>
      <c r="AG235">
        <v>0</v>
      </c>
      <c r="AH235">
        <v>2435758</v>
      </c>
      <c r="AI235">
        <v>2245758</v>
      </c>
      <c r="AJ235">
        <v>1814758.41</v>
      </c>
      <c r="AK235">
        <v>1720548.8</v>
      </c>
      <c r="AL235">
        <v>134336</v>
      </c>
      <c r="AM235">
        <v>1814758.41</v>
      </c>
      <c r="AN235">
        <v>1854882.8</v>
      </c>
      <c r="AO235">
        <v>268670</v>
      </c>
      <c r="AP235">
        <v>416513.75</v>
      </c>
      <c r="AQ235" s="4">
        <v>0</v>
      </c>
      <c r="AR235" s="3" t="s">
        <v>1764</v>
      </c>
      <c r="AS235" s="3" t="s">
        <v>6214</v>
      </c>
      <c r="AT235" s="3" t="s">
        <v>6215</v>
      </c>
      <c r="AU235" s="3" t="s">
        <v>6216</v>
      </c>
      <c r="AV235" s="3" t="s">
        <v>6217</v>
      </c>
      <c r="AW235" s="3"/>
      <c r="AX235" s="3"/>
      <c r="AY235" s="3"/>
      <c r="AZ235" s="3"/>
      <c r="BA235" s="3"/>
      <c r="BB235" t="b">
        <v>0</v>
      </c>
      <c r="BC235" s="3"/>
      <c r="BD235" s="5">
        <v>118051</v>
      </c>
      <c r="BE235" s="3" t="s">
        <v>3343</v>
      </c>
    </row>
    <row r="236" spans="1:57" hidden="1" x14ac:dyDescent="0.2">
      <c r="A236" s="2">
        <v>6694</v>
      </c>
      <c r="B236" s="1">
        <v>45412</v>
      </c>
      <c r="C236" s="3" t="s">
        <v>6130</v>
      </c>
      <c r="D236">
        <v>0</v>
      </c>
      <c r="E236">
        <v>0</v>
      </c>
      <c r="F236">
        <v>0</v>
      </c>
      <c r="G236">
        <v>0</v>
      </c>
      <c r="H236">
        <v>0</v>
      </c>
      <c r="I236">
        <v>0</v>
      </c>
      <c r="J236">
        <v>0</v>
      </c>
      <c r="K236">
        <v>0</v>
      </c>
      <c r="L236">
        <v>0</v>
      </c>
      <c r="M236">
        <v>0</v>
      </c>
      <c r="N236">
        <v>0</v>
      </c>
      <c r="O236">
        <v>70000</v>
      </c>
      <c r="P236">
        <v>199000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199000</v>
      </c>
      <c r="AK236">
        <v>70000</v>
      </c>
      <c r="AL236">
        <v>70000</v>
      </c>
      <c r="AM236">
        <v>269000</v>
      </c>
      <c r="AN236">
        <v>269000</v>
      </c>
      <c r="AO236">
        <v>269000</v>
      </c>
      <c r="AP236">
        <v>0</v>
      </c>
      <c r="AQ236" s="4">
        <v>0</v>
      </c>
      <c r="AR236" s="3" t="s">
        <v>1764</v>
      </c>
      <c r="AS236" s="3" t="s">
        <v>6214</v>
      </c>
      <c r="AT236" s="3" t="s">
        <v>6215</v>
      </c>
      <c r="AU236" s="3" t="s">
        <v>6216</v>
      </c>
      <c r="AV236" s="3" t="s">
        <v>6217</v>
      </c>
      <c r="AW236" s="3"/>
      <c r="AX236" s="3"/>
      <c r="AY236" s="3"/>
      <c r="AZ236" s="3"/>
      <c r="BA236" s="3"/>
      <c r="BB236" t="b">
        <v>0</v>
      </c>
      <c r="BC236" s="3"/>
      <c r="BD236" s="5">
        <v>118052</v>
      </c>
      <c r="BE236" s="3" t="s">
        <v>3343</v>
      </c>
    </row>
    <row r="237" spans="1:57" hidden="1" x14ac:dyDescent="0.2">
      <c r="A237" s="2">
        <v>6225</v>
      </c>
      <c r="B237" s="1">
        <v>45412</v>
      </c>
      <c r="C237" s="3" t="s">
        <v>5567</v>
      </c>
      <c r="D237">
        <v>0</v>
      </c>
      <c r="E237">
        <v>0</v>
      </c>
      <c r="F237">
        <v>0</v>
      </c>
      <c r="G237">
        <v>7144</v>
      </c>
      <c r="H237">
        <v>23212</v>
      </c>
      <c r="I237">
        <v>-27620</v>
      </c>
      <c r="J237">
        <v>0</v>
      </c>
      <c r="K237">
        <v>0</v>
      </c>
      <c r="L237">
        <v>13298.2</v>
      </c>
      <c r="M237">
        <v>13778.8</v>
      </c>
      <c r="N237">
        <v>43010</v>
      </c>
      <c r="O237">
        <v>27006</v>
      </c>
      <c r="P237">
        <v>0</v>
      </c>
      <c r="Q237">
        <v>0</v>
      </c>
      <c r="R237">
        <v>0</v>
      </c>
      <c r="S237">
        <v>0</v>
      </c>
      <c r="T237">
        <v>0</v>
      </c>
      <c r="U237">
        <v>0</v>
      </c>
      <c r="V237">
        <v>0</v>
      </c>
      <c r="W237">
        <v>0</v>
      </c>
      <c r="X237">
        <v>0</v>
      </c>
      <c r="Y237">
        <v>0</v>
      </c>
      <c r="Z237">
        <v>0</v>
      </c>
      <c r="AA237">
        <v>0</v>
      </c>
      <c r="AB237">
        <v>0</v>
      </c>
      <c r="AC237">
        <v>0</v>
      </c>
      <c r="AD237">
        <v>0</v>
      </c>
      <c r="AE237">
        <v>29813</v>
      </c>
      <c r="AF237">
        <v>29813</v>
      </c>
      <c r="AG237">
        <v>150000</v>
      </c>
      <c r="AH237">
        <v>115000</v>
      </c>
      <c r="AI237">
        <v>115000</v>
      </c>
      <c r="AJ237">
        <v>114458.2</v>
      </c>
      <c r="AK237">
        <v>99829</v>
      </c>
      <c r="AL237">
        <v>70016</v>
      </c>
      <c r="AM237">
        <v>114458.2</v>
      </c>
      <c r="AN237">
        <v>99829</v>
      </c>
      <c r="AO237">
        <v>70016</v>
      </c>
      <c r="AP237">
        <v>0</v>
      </c>
      <c r="AQ237" s="4">
        <v>0</v>
      </c>
      <c r="AR237" s="3" t="s">
        <v>60</v>
      </c>
      <c r="AS237" s="3" t="s">
        <v>6214</v>
      </c>
      <c r="AT237" s="3" t="s">
        <v>6215</v>
      </c>
      <c r="AU237" s="3" t="s">
        <v>6216</v>
      </c>
      <c r="AV237" s="3" t="s">
        <v>6217</v>
      </c>
      <c r="AW237" s="3"/>
      <c r="AX237" s="3"/>
      <c r="AY237" s="3"/>
      <c r="AZ237" s="3"/>
      <c r="BA237" s="3"/>
      <c r="BB237" t="b">
        <v>0</v>
      </c>
      <c r="BC237" s="3"/>
      <c r="BD237" s="5">
        <v>118053</v>
      </c>
      <c r="BE237" s="3" t="s">
        <v>316</v>
      </c>
    </row>
    <row r="238" spans="1:57" hidden="1" x14ac:dyDescent="0.2">
      <c r="A238" s="2">
        <v>6226</v>
      </c>
      <c r="B238" s="1">
        <v>45412</v>
      </c>
      <c r="C238" s="3" t="s">
        <v>5569</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137500</v>
      </c>
      <c r="AH238">
        <v>0</v>
      </c>
      <c r="AI238">
        <v>0</v>
      </c>
      <c r="AJ238">
        <v>0</v>
      </c>
      <c r="AK238">
        <v>0</v>
      </c>
      <c r="AL238">
        <v>0</v>
      </c>
      <c r="AM238">
        <v>0</v>
      </c>
      <c r="AN238">
        <v>0</v>
      </c>
      <c r="AO238">
        <v>0</v>
      </c>
      <c r="AP238">
        <v>0</v>
      </c>
      <c r="AQ238" s="4">
        <v>0</v>
      </c>
      <c r="AR238" s="3" t="s">
        <v>60</v>
      </c>
      <c r="AS238" s="3" t="s">
        <v>6214</v>
      </c>
      <c r="AT238" s="3" t="s">
        <v>6215</v>
      </c>
      <c r="AU238" s="3" t="s">
        <v>6216</v>
      </c>
      <c r="AV238" s="3" t="s">
        <v>6217</v>
      </c>
      <c r="AW238" s="3"/>
      <c r="AX238" s="3"/>
      <c r="AY238" s="3"/>
      <c r="AZ238" s="3"/>
      <c r="BA238" s="3"/>
      <c r="BB238" t="b">
        <v>0</v>
      </c>
      <c r="BC238" s="3"/>
      <c r="BD238" s="5">
        <v>118054</v>
      </c>
      <c r="BE238" s="3" t="s">
        <v>316</v>
      </c>
    </row>
    <row r="239" spans="1:57" hidden="1" x14ac:dyDescent="0.2">
      <c r="A239" s="2">
        <v>6227</v>
      </c>
      <c r="B239" s="1">
        <v>45412</v>
      </c>
      <c r="C239" s="3" t="s">
        <v>5571</v>
      </c>
      <c r="D239">
        <v>0</v>
      </c>
      <c r="E239">
        <v>0</v>
      </c>
      <c r="F239">
        <v>0</v>
      </c>
      <c r="G239">
        <v>27496</v>
      </c>
      <c r="H239">
        <v>15143.5</v>
      </c>
      <c r="I239">
        <v>7863.5</v>
      </c>
      <c r="J239">
        <v>9058.5</v>
      </c>
      <c r="K239">
        <v>31764.6</v>
      </c>
      <c r="L239">
        <v>41998.95</v>
      </c>
      <c r="M239">
        <v>11728.25</v>
      </c>
      <c r="N239">
        <v>20000</v>
      </c>
      <c r="O239">
        <v>25400</v>
      </c>
      <c r="P239">
        <v>25000</v>
      </c>
      <c r="Q239">
        <v>14000</v>
      </c>
      <c r="R239">
        <v>0</v>
      </c>
      <c r="S239">
        <v>0</v>
      </c>
      <c r="T239">
        <v>0</v>
      </c>
      <c r="U239">
        <v>0</v>
      </c>
      <c r="V239">
        <v>0</v>
      </c>
      <c r="W239">
        <v>0</v>
      </c>
      <c r="X239">
        <v>0</v>
      </c>
      <c r="Y239">
        <v>0</v>
      </c>
      <c r="Z239">
        <v>0</v>
      </c>
      <c r="AA239">
        <v>0</v>
      </c>
      <c r="AB239">
        <v>0</v>
      </c>
      <c r="AC239">
        <v>0</v>
      </c>
      <c r="AD239">
        <v>0</v>
      </c>
      <c r="AE239">
        <v>145053.29999999999</v>
      </c>
      <c r="AF239">
        <v>145053.29999999999</v>
      </c>
      <c r="AG239">
        <v>87500</v>
      </c>
      <c r="AH239">
        <v>260000</v>
      </c>
      <c r="AI239">
        <v>260000</v>
      </c>
      <c r="AJ239">
        <v>238325.05</v>
      </c>
      <c r="AK239">
        <v>190453.3</v>
      </c>
      <c r="AL239">
        <v>45400</v>
      </c>
      <c r="AM239">
        <v>238325.05</v>
      </c>
      <c r="AN239">
        <v>229453.3</v>
      </c>
      <c r="AO239">
        <v>84400</v>
      </c>
      <c r="AP239">
        <v>1599.55</v>
      </c>
      <c r="AQ239" s="4">
        <v>0</v>
      </c>
      <c r="AR239" s="3" t="s">
        <v>60</v>
      </c>
      <c r="AS239" s="3" t="s">
        <v>6214</v>
      </c>
      <c r="AT239" s="3" t="s">
        <v>6215</v>
      </c>
      <c r="AU239" s="3" t="s">
        <v>6216</v>
      </c>
      <c r="AV239" s="3" t="s">
        <v>6217</v>
      </c>
      <c r="AW239" s="3"/>
      <c r="AX239" s="3"/>
      <c r="AY239" s="3"/>
      <c r="AZ239" s="3"/>
      <c r="BA239" s="3"/>
      <c r="BB239" t="b">
        <v>0</v>
      </c>
      <c r="BC239" s="3"/>
      <c r="BD239" s="5">
        <v>118055</v>
      </c>
      <c r="BE239" s="3" t="s">
        <v>316</v>
      </c>
    </row>
    <row r="240" spans="1:57" hidden="1" x14ac:dyDescent="0.2">
      <c r="A240" s="2">
        <v>5801</v>
      </c>
      <c r="B240" s="1">
        <v>45412</v>
      </c>
      <c r="C240" s="3" t="s">
        <v>5003</v>
      </c>
      <c r="D240">
        <v>1075719.2</v>
      </c>
      <c r="E240">
        <v>1686509.93</v>
      </c>
      <c r="F240">
        <v>1523429.14</v>
      </c>
      <c r="G240">
        <v>1670185.85</v>
      </c>
      <c r="H240">
        <v>1845572.35</v>
      </c>
      <c r="I240">
        <v>1370186.03</v>
      </c>
      <c r="J240">
        <v>1154965.4099999999</v>
      </c>
      <c r="K240">
        <v>1674112.63</v>
      </c>
      <c r="L240">
        <v>2181587.5499999998</v>
      </c>
      <c r="M240">
        <v>1811718.11</v>
      </c>
      <c r="N240">
        <v>2674522.35</v>
      </c>
      <c r="O240">
        <v>3979670.51</v>
      </c>
      <c r="P240">
        <v>0</v>
      </c>
      <c r="Q240">
        <v>0</v>
      </c>
      <c r="R240">
        <v>0</v>
      </c>
      <c r="S240">
        <v>0</v>
      </c>
      <c r="T240">
        <v>0</v>
      </c>
      <c r="U240">
        <v>0</v>
      </c>
      <c r="V240">
        <v>0</v>
      </c>
      <c r="W240">
        <v>0</v>
      </c>
      <c r="X240">
        <v>0</v>
      </c>
      <c r="Y240">
        <v>0</v>
      </c>
      <c r="Z240">
        <v>0</v>
      </c>
      <c r="AA240">
        <v>0</v>
      </c>
      <c r="AB240">
        <v>0</v>
      </c>
      <c r="AC240">
        <v>0</v>
      </c>
      <c r="AD240">
        <v>0</v>
      </c>
      <c r="AE240">
        <v>15993986.199999999</v>
      </c>
      <c r="AF240">
        <v>37543809.140000001</v>
      </c>
      <c r="AG240">
        <v>24119000</v>
      </c>
      <c r="AH240">
        <v>24371451.5</v>
      </c>
      <c r="AI240">
        <v>80474599.920000002</v>
      </c>
      <c r="AJ240">
        <v>22986555.870000001</v>
      </c>
      <c r="AK240">
        <v>22648179</v>
      </c>
      <c r="AL240">
        <v>0</v>
      </c>
      <c r="AM240">
        <v>35732091.030000001</v>
      </c>
      <c r="AN240">
        <v>37543809.140000001</v>
      </c>
      <c r="AO240">
        <v>0</v>
      </c>
      <c r="AP240">
        <v>7825014.8799999999</v>
      </c>
      <c r="AQ240" s="4">
        <v>0</v>
      </c>
      <c r="AR240" s="3" t="s">
        <v>3430</v>
      </c>
      <c r="AS240" s="3" t="s">
        <v>6214</v>
      </c>
      <c r="AT240" s="3" t="s">
        <v>6215</v>
      </c>
      <c r="AU240" s="3" t="s">
        <v>6216</v>
      </c>
      <c r="AV240" s="3" t="s">
        <v>6217</v>
      </c>
      <c r="AW240" s="3"/>
      <c r="AX240" s="3"/>
      <c r="AY240" s="3"/>
      <c r="AZ240" s="3"/>
      <c r="BA240" s="3"/>
      <c r="BB240" t="b">
        <v>0</v>
      </c>
      <c r="BC240" s="3"/>
      <c r="BD240" s="5">
        <v>118062</v>
      </c>
      <c r="BE240" s="3" t="s">
        <v>6218</v>
      </c>
    </row>
    <row r="241" spans="1:57" hidden="1" x14ac:dyDescent="0.2">
      <c r="A241" s="2">
        <v>5459</v>
      </c>
      <c r="B241" s="1">
        <v>45412</v>
      </c>
      <c r="C241" s="3" t="s">
        <v>4470</v>
      </c>
      <c r="D241">
        <v>3726.09</v>
      </c>
      <c r="E241">
        <v>57230.53</v>
      </c>
      <c r="F241">
        <v>6295.2</v>
      </c>
      <c r="G241">
        <v>4849.79</v>
      </c>
      <c r="H241">
        <v>20122.98</v>
      </c>
      <c r="I241">
        <v>92056.69</v>
      </c>
      <c r="J241">
        <v>2255.56</v>
      </c>
      <c r="K241">
        <v>16929.740000000002</v>
      </c>
      <c r="L241">
        <v>13897.38</v>
      </c>
      <c r="M241">
        <v>6604.22</v>
      </c>
      <c r="N241">
        <v>1152</v>
      </c>
      <c r="O241">
        <v>0</v>
      </c>
      <c r="P241">
        <v>0</v>
      </c>
      <c r="Q241">
        <v>0</v>
      </c>
      <c r="R241">
        <v>0</v>
      </c>
      <c r="S241">
        <v>0</v>
      </c>
      <c r="T241">
        <v>0</v>
      </c>
      <c r="U241">
        <v>0</v>
      </c>
      <c r="V241">
        <v>0</v>
      </c>
      <c r="W241">
        <v>0</v>
      </c>
      <c r="X241">
        <v>0</v>
      </c>
      <c r="Y241">
        <v>0</v>
      </c>
      <c r="Z241">
        <v>0</v>
      </c>
      <c r="AA241">
        <v>0</v>
      </c>
      <c r="AB241">
        <v>0</v>
      </c>
      <c r="AC241">
        <v>0</v>
      </c>
      <c r="AD241">
        <v>0</v>
      </c>
      <c r="AE241">
        <v>223968.18</v>
      </c>
      <c r="AF241">
        <v>376184.11</v>
      </c>
      <c r="AG241">
        <v>186575</v>
      </c>
      <c r="AH241">
        <v>48845</v>
      </c>
      <c r="AI241">
        <v>350000</v>
      </c>
      <c r="AJ241">
        <v>264253.15999999997</v>
      </c>
      <c r="AK241">
        <v>225120.18</v>
      </c>
      <c r="AL241">
        <v>1152</v>
      </c>
      <c r="AM241">
        <v>416469.09</v>
      </c>
      <c r="AN241">
        <v>377336.11</v>
      </c>
      <c r="AO241">
        <v>1152</v>
      </c>
      <c r="AP241">
        <v>0</v>
      </c>
      <c r="AQ241" s="4">
        <v>0</v>
      </c>
      <c r="AR241" s="3" t="s">
        <v>32</v>
      </c>
      <c r="AS241" s="3" t="s">
        <v>6214</v>
      </c>
      <c r="AT241" s="3" t="s">
        <v>6219</v>
      </c>
      <c r="AU241" s="3" t="s">
        <v>6216</v>
      </c>
      <c r="AV241" s="3" t="s">
        <v>6217</v>
      </c>
      <c r="AW241" s="3"/>
      <c r="AX241" s="3"/>
      <c r="AY241" s="3"/>
      <c r="AZ241" s="3"/>
      <c r="BA241" s="3"/>
      <c r="BB241" t="b">
        <v>0</v>
      </c>
      <c r="BC241" s="3"/>
      <c r="BD241" s="5">
        <v>118164</v>
      </c>
      <c r="BE241" s="3" t="s">
        <v>316</v>
      </c>
    </row>
    <row r="242" spans="1:57" hidden="1" x14ac:dyDescent="0.2">
      <c r="A242" s="2">
        <v>6255</v>
      </c>
      <c r="B242" s="1">
        <v>45412</v>
      </c>
      <c r="C242" s="3" t="s">
        <v>5604</v>
      </c>
      <c r="D242">
        <v>0</v>
      </c>
      <c r="E242">
        <v>0</v>
      </c>
      <c r="F242">
        <v>0</v>
      </c>
      <c r="G242">
        <v>1296</v>
      </c>
      <c r="H242">
        <v>24306</v>
      </c>
      <c r="I242">
        <v>6035.97</v>
      </c>
      <c r="J242">
        <v>6241.9</v>
      </c>
      <c r="K242">
        <v>28390.31</v>
      </c>
      <c r="L242">
        <v>30815.73</v>
      </c>
      <c r="M242">
        <v>8658.7199999999993</v>
      </c>
      <c r="N242">
        <v>100000</v>
      </c>
      <c r="O242">
        <v>90000</v>
      </c>
      <c r="P242">
        <v>0</v>
      </c>
      <c r="Q242">
        <v>0</v>
      </c>
      <c r="R242">
        <v>0</v>
      </c>
      <c r="S242">
        <v>0</v>
      </c>
      <c r="T242">
        <v>0</v>
      </c>
      <c r="U242">
        <v>0</v>
      </c>
      <c r="V242">
        <v>0</v>
      </c>
      <c r="W242">
        <v>0</v>
      </c>
      <c r="X242">
        <v>0</v>
      </c>
      <c r="Y242">
        <v>0</v>
      </c>
      <c r="Z242">
        <v>0</v>
      </c>
      <c r="AA242">
        <v>0</v>
      </c>
      <c r="AB242">
        <v>0</v>
      </c>
      <c r="AC242">
        <v>0</v>
      </c>
      <c r="AD242">
        <v>0</v>
      </c>
      <c r="AE242">
        <v>105744.63</v>
      </c>
      <c r="AF242">
        <v>105744.63</v>
      </c>
      <c r="AG242">
        <v>330000</v>
      </c>
      <c r="AH242">
        <v>150000</v>
      </c>
      <c r="AI242">
        <v>150000</v>
      </c>
      <c r="AJ242">
        <v>387085.91</v>
      </c>
      <c r="AK242">
        <v>295744.63</v>
      </c>
      <c r="AL242">
        <v>190000</v>
      </c>
      <c r="AM242">
        <v>387085.91</v>
      </c>
      <c r="AN242">
        <v>295744.63</v>
      </c>
      <c r="AO242">
        <v>190000</v>
      </c>
      <c r="AP242">
        <v>62944.36</v>
      </c>
      <c r="AQ242" s="4">
        <v>0</v>
      </c>
      <c r="AR242" s="3" t="s">
        <v>32</v>
      </c>
      <c r="AS242" s="3" t="s">
        <v>6214</v>
      </c>
      <c r="AT242" s="3" t="s">
        <v>6219</v>
      </c>
      <c r="AU242" s="3" t="s">
        <v>6216</v>
      </c>
      <c r="AV242" s="3" t="s">
        <v>6217</v>
      </c>
      <c r="AW242" s="3"/>
      <c r="AX242" s="3"/>
      <c r="AY242" s="3"/>
      <c r="AZ242" s="3"/>
      <c r="BA242" s="3"/>
      <c r="BB242" t="b">
        <v>0</v>
      </c>
      <c r="BC242" s="3"/>
      <c r="BD242" s="5">
        <v>118165</v>
      </c>
      <c r="BE242" s="3" t="s">
        <v>316</v>
      </c>
    </row>
    <row r="243" spans="1:57" hidden="1" x14ac:dyDescent="0.2">
      <c r="A243" s="2">
        <v>5662</v>
      </c>
      <c r="B243" s="1">
        <v>45412</v>
      </c>
      <c r="C243" s="3" t="s">
        <v>4750</v>
      </c>
      <c r="D243">
        <v>0</v>
      </c>
      <c r="E243">
        <v>0</v>
      </c>
      <c r="F243">
        <v>0</v>
      </c>
      <c r="G243">
        <v>0</v>
      </c>
      <c r="H243">
        <v>0</v>
      </c>
      <c r="I243">
        <v>0</v>
      </c>
      <c r="J243">
        <v>0</v>
      </c>
      <c r="K243">
        <v>0</v>
      </c>
      <c r="L243">
        <v>59463.42</v>
      </c>
      <c r="M243">
        <v>0</v>
      </c>
      <c r="N243">
        <v>0</v>
      </c>
      <c r="O243">
        <v>0</v>
      </c>
      <c r="P243">
        <v>0</v>
      </c>
      <c r="Q243">
        <v>0</v>
      </c>
      <c r="R243">
        <v>0</v>
      </c>
      <c r="S243">
        <v>0</v>
      </c>
      <c r="T243">
        <v>0</v>
      </c>
      <c r="U243">
        <v>0</v>
      </c>
      <c r="V243">
        <v>0</v>
      </c>
      <c r="W243">
        <v>0</v>
      </c>
      <c r="X243">
        <v>0</v>
      </c>
      <c r="Y243">
        <v>0</v>
      </c>
      <c r="Z243">
        <v>0</v>
      </c>
      <c r="AA243">
        <v>0</v>
      </c>
      <c r="AB243">
        <v>0</v>
      </c>
      <c r="AC243">
        <v>0</v>
      </c>
      <c r="AD243">
        <v>0</v>
      </c>
      <c r="AE243">
        <v>59463.42</v>
      </c>
      <c r="AF243">
        <v>116623.23</v>
      </c>
      <c r="AG243">
        <v>0</v>
      </c>
      <c r="AH243">
        <v>0</v>
      </c>
      <c r="AI243">
        <v>50000</v>
      </c>
      <c r="AJ243">
        <v>59463.42</v>
      </c>
      <c r="AK243">
        <v>59463.42</v>
      </c>
      <c r="AL243">
        <v>0</v>
      </c>
      <c r="AM243">
        <v>116623.23</v>
      </c>
      <c r="AN243">
        <v>116623.23</v>
      </c>
      <c r="AO243">
        <v>0</v>
      </c>
      <c r="AP243">
        <v>15762.92</v>
      </c>
      <c r="AQ243" s="4">
        <v>0</v>
      </c>
      <c r="AR243" s="3" t="s">
        <v>32</v>
      </c>
      <c r="AS243" s="3" t="s">
        <v>6214</v>
      </c>
      <c r="AT243" s="3" t="s">
        <v>6219</v>
      </c>
      <c r="AU243" s="3" t="s">
        <v>6216</v>
      </c>
      <c r="AV243" s="3" t="s">
        <v>6217</v>
      </c>
      <c r="AW243" s="3"/>
      <c r="AX243" s="3"/>
      <c r="AY243" s="3"/>
      <c r="AZ243" s="3"/>
      <c r="BA243" s="3"/>
      <c r="BB243" t="b">
        <v>0</v>
      </c>
      <c r="BC243" s="3"/>
      <c r="BD243" s="5">
        <v>118166</v>
      </c>
      <c r="BE243" s="3" t="s">
        <v>316</v>
      </c>
    </row>
    <row r="244" spans="1:57" hidden="1" x14ac:dyDescent="0.2">
      <c r="A244" s="2">
        <v>5705</v>
      </c>
      <c r="B244" s="1">
        <v>45412</v>
      </c>
      <c r="C244" s="3" t="s">
        <v>4831</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60000</v>
      </c>
      <c r="AH244">
        <v>0</v>
      </c>
      <c r="AI244">
        <v>0</v>
      </c>
      <c r="AJ244">
        <v>0</v>
      </c>
      <c r="AK244">
        <v>0</v>
      </c>
      <c r="AL244">
        <v>0</v>
      </c>
      <c r="AM244">
        <v>0</v>
      </c>
      <c r="AN244">
        <v>0</v>
      </c>
      <c r="AO244">
        <v>0</v>
      </c>
      <c r="AP244">
        <v>0</v>
      </c>
      <c r="AQ244" s="4">
        <v>0</v>
      </c>
      <c r="AR244" s="3" t="s">
        <v>32</v>
      </c>
      <c r="AS244" s="3" t="s">
        <v>6214</v>
      </c>
      <c r="AT244" s="3" t="s">
        <v>6219</v>
      </c>
      <c r="AU244" s="3" t="s">
        <v>6216</v>
      </c>
      <c r="AV244" s="3" t="s">
        <v>6217</v>
      </c>
      <c r="AW244" s="3"/>
      <c r="AX244" s="3"/>
      <c r="AY244" s="3"/>
      <c r="AZ244" s="3"/>
      <c r="BA244" s="3"/>
      <c r="BB244" t="b">
        <v>0</v>
      </c>
      <c r="BC244" s="3"/>
      <c r="BD244" s="5">
        <v>118167</v>
      </c>
      <c r="BE244" s="3" t="s">
        <v>316</v>
      </c>
    </row>
    <row r="245" spans="1:57" hidden="1" x14ac:dyDescent="0.2">
      <c r="A245" s="2">
        <v>5955</v>
      </c>
      <c r="B245" s="1">
        <v>45412</v>
      </c>
      <c r="C245" s="3" t="s">
        <v>5214</v>
      </c>
      <c r="D245">
        <v>0</v>
      </c>
      <c r="E245">
        <v>0</v>
      </c>
      <c r="F245">
        <v>0</v>
      </c>
      <c r="G245">
        <v>0</v>
      </c>
      <c r="H245">
        <v>0</v>
      </c>
      <c r="I245">
        <v>143676.4</v>
      </c>
      <c r="J245">
        <v>61575.6</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205252</v>
      </c>
      <c r="AF245">
        <v>205252</v>
      </c>
      <c r="AG245">
        <v>221000</v>
      </c>
      <c r="AH245">
        <v>0</v>
      </c>
      <c r="AI245">
        <v>160000</v>
      </c>
      <c r="AJ245">
        <v>220252</v>
      </c>
      <c r="AK245">
        <v>205252</v>
      </c>
      <c r="AL245">
        <v>0</v>
      </c>
      <c r="AM245">
        <v>220252</v>
      </c>
      <c r="AN245">
        <v>205252</v>
      </c>
      <c r="AO245">
        <v>0</v>
      </c>
      <c r="AP245">
        <v>0</v>
      </c>
      <c r="AQ245" s="4">
        <v>0</v>
      </c>
      <c r="AR245" s="3" t="s">
        <v>32</v>
      </c>
      <c r="AS245" s="3" t="s">
        <v>6214</v>
      </c>
      <c r="AT245" s="3" t="s">
        <v>6219</v>
      </c>
      <c r="AU245" s="3" t="s">
        <v>6216</v>
      </c>
      <c r="AV245" s="3" t="s">
        <v>6217</v>
      </c>
      <c r="AW245" s="3"/>
      <c r="AX245" s="3"/>
      <c r="AY245" s="3"/>
      <c r="AZ245" s="3"/>
      <c r="BA245" s="3"/>
      <c r="BB245" t="b">
        <v>0</v>
      </c>
      <c r="BC245" s="3"/>
      <c r="BD245" s="5">
        <v>118168</v>
      </c>
      <c r="BE245" s="3" t="s">
        <v>316</v>
      </c>
    </row>
    <row r="246" spans="1:57" hidden="1" x14ac:dyDescent="0.2">
      <c r="A246" s="2">
        <v>5956</v>
      </c>
      <c r="B246" s="1">
        <v>45412</v>
      </c>
      <c r="C246" s="3" t="s">
        <v>5216</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30000</v>
      </c>
      <c r="AH246">
        <v>0</v>
      </c>
      <c r="AI246">
        <v>0</v>
      </c>
      <c r="AJ246">
        <v>0</v>
      </c>
      <c r="AK246">
        <v>0</v>
      </c>
      <c r="AL246">
        <v>0</v>
      </c>
      <c r="AM246">
        <v>0</v>
      </c>
      <c r="AN246">
        <v>0</v>
      </c>
      <c r="AO246">
        <v>0</v>
      </c>
      <c r="AP246">
        <v>0</v>
      </c>
      <c r="AQ246" s="4">
        <v>0</v>
      </c>
      <c r="AR246" s="3" t="s">
        <v>32</v>
      </c>
      <c r="AS246" s="3" t="s">
        <v>6214</v>
      </c>
      <c r="AT246" s="3" t="s">
        <v>6219</v>
      </c>
      <c r="AU246" s="3" t="s">
        <v>6216</v>
      </c>
      <c r="AV246" s="3" t="s">
        <v>6217</v>
      </c>
      <c r="AW246" s="3"/>
      <c r="AX246" s="3"/>
      <c r="AY246" s="3"/>
      <c r="AZ246" s="3"/>
      <c r="BA246" s="3"/>
      <c r="BB246" t="b">
        <v>0</v>
      </c>
      <c r="BC246" s="3"/>
      <c r="BD246" s="5">
        <v>118169</v>
      </c>
      <c r="BE246" s="3" t="s">
        <v>316</v>
      </c>
    </row>
    <row r="247" spans="1:57" hidden="1" x14ac:dyDescent="0.2">
      <c r="A247" s="2">
        <v>6260</v>
      </c>
      <c r="B247" s="1">
        <v>45412</v>
      </c>
      <c r="C247" s="3" t="s">
        <v>5613</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60000</v>
      </c>
      <c r="AH247">
        <v>0</v>
      </c>
      <c r="AI247">
        <v>0</v>
      </c>
      <c r="AJ247">
        <v>0</v>
      </c>
      <c r="AK247">
        <v>0</v>
      </c>
      <c r="AL247">
        <v>0</v>
      </c>
      <c r="AM247">
        <v>0</v>
      </c>
      <c r="AN247">
        <v>0</v>
      </c>
      <c r="AO247">
        <v>0</v>
      </c>
      <c r="AP247">
        <v>0</v>
      </c>
      <c r="AQ247" s="4">
        <v>0</v>
      </c>
      <c r="AR247" s="3" t="s">
        <v>32</v>
      </c>
      <c r="AS247" s="3" t="s">
        <v>6214</v>
      </c>
      <c r="AT247" s="3" t="s">
        <v>6219</v>
      </c>
      <c r="AU247" s="3" t="s">
        <v>6216</v>
      </c>
      <c r="AV247" s="3" t="s">
        <v>6217</v>
      </c>
      <c r="AW247" s="3"/>
      <c r="AX247" s="3"/>
      <c r="AY247" s="3"/>
      <c r="AZ247" s="3"/>
      <c r="BA247" s="3"/>
      <c r="BB247" t="b">
        <v>0</v>
      </c>
      <c r="BC247" s="3"/>
      <c r="BD247" s="5">
        <v>118170</v>
      </c>
      <c r="BE247" s="3" t="s">
        <v>316</v>
      </c>
    </row>
    <row r="248" spans="1:57" hidden="1" x14ac:dyDescent="0.2">
      <c r="A248" s="2">
        <v>6261</v>
      </c>
      <c r="B248" s="1">
        <v>45412</v>
      </c>
      <c r="C248" s="3" t="s">
        <v>5615</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80000</v>
      </c>
      <c r="AH248">
        <v>0</v>
      </c>
      <c r="AI248">
        <v>0</v>
      </c>
      <c r="AJ248">
        <v>0</v>
      </c>
      <c r="AK248">
        <v>0</v>
      </c>
      <c r="AL248">
        <v>0</v>
      </c>
      <c r="AM248">
        <v>0</v>
      </c>
      <c r="AN248">
        <v>0</v>
      </c>
      <c r="AO248">
        <v>0</v>
      </c>
      <c r="AP248">
        <v>0</v>
      </c>
      <c r="AQ248" s="4">
        <v>0</v>
      </c>
      <c r="AR248" s="3" t="s">
        <v>32</v>
      </c>
      <c r="AS248" s="3" t="s">
        <v>6214</v>
      </c>
      <c r="AT248" s="3" t="s">
        <v>6219</v>
      </c>
      <c r="AU248" s="3" t="s">
        <v>6216</v>
      </c>
      <c r="AV248" s="3" t="s">
        <v>6217</v>
      </c>
      <c r="AW248" s="3"/>
      <c r="AX248" s="3"/>
      <c r="AY248" s="3"/>
      <c r="AZ248" s="3"/>
      <c r="BA248" s="3"/>
      <c r="BB248" t="b">
        <v>0</v>
      </c>
      <c r="BC248" s="3"/>
      <c r="BD248" s="5">
        <v>118171</v>
      </c>
      <c r="BE248" s="3" t="s">
        <v>316</v>
      </c>
    </row>
    <row r="249" spans="1:57" hidden="1" x14ac:dyDescent="0.2">
      <c r="A249" s="2">
        <v>6262</v>
      </c>
      <c r="B249" s="1">
        <v>45412</v>
      </c>
      <c r="C249" s="3" t="s">
        <v>5617</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101000</v>
      </c>
      <c r="AH249">
        <v>0</v>
      </c>
      <c r="AI249">
        <v>0</v>
      </c>
      <c r="AJ249">
        <v>0</v>
      </c>
      <c r="AK249">
        <v>0</v>
      </c>
      <c r="AL249">
        <v>0</v>
      </c>
      <c r="AM249">
        <v>0</v>
      </c>
      <c r="AN249">
        <v>0</v>
      </c>
      <c r="AO249">
        <v>0</v>
      </c>
      <c r="AP249">
        <v>0</v>
      </c>
      <c r="AQ249" s="4">
        <v>0</v>
      </c>
      <c r="AR249" s="3" t="s">
        <v>32</v>
      </c>
      <c r="AS249" s="3" t="s">
        <v>6214</v>
      </c>
      <c r="AT249" s="3" t="s">
        <v>6219</v>
      </c>
      <c r="AU249" s="3" t="s">
        <v>6216</v>
      </c>
      <c r="AV249" s="3" t="s">
        <v>6217</v>
      </c>
      <c r="AW249" s="3"/>
      <c r="AX249" s="3"/>
      <c r="AY249" s="3"/>
      <c r="AZ249" s="3"/>
      <c r="BA249" s="3"/>
      <c r="BB249" t="b">
        <v>0</v>
      </c>
      <c r="BC249" s="3"/>
      <c r="BD249" s="5">
        <v>118172</v>
      </c>
      <c r="BE249" s="3" t="s">
        <v>316</v>
      </c>
    </row>
    <row r="250" spans="1:57" hidden="1" x14ac:dyDescent="0.2">
      <c r="A250" s="2">
        <v>6379</v>
      </c>
      <c r="B250" s="1">
        <v>45412</v>
      </c>
      <c r="C250" s="3" t="s">
        <v>5837</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35000</v>
      </c>
      <c r="AH250">
        <v>0</v>
      </c>
      <c r="AI250">
        <v>0</v>
      </c>
      <c r="AJ250">
        <v>0</v>
      </c>
      <c r="AK250">
        <v>0</v>
      </c>
      <c r="AL250">
        <v>0</v>
      </c>
      <c r="AM250">
        <v>0</v>
      </c>
      <c r="AN250">
        <v>0</v>
      </c>
      <c r="AO250">
        <v>0</v>
      </c>
      <c r="AP250">
        <v>0</v>
      </c>
      <c r="AQ250" s="4">
        <v>0</v>
      </c>
      <c r="AR250" s="3" t="s">
        <v>32</v>
      </c>
      <c r="AS250" s="3" t="s">
        <v>6214</v>
      </c>
      <c r="AT250" s="3" t="s">
        <v>6219</v>
      </c>
      <c r="AU250" s="3" t="s">
        <v>6216</v>
      </c>
      <c r="AV250" s="3" t="s">
        <v>6217</v>
      </c>
      <c r="AW250" s="3"/>
      <c r="AX250" s="3"/>
      <c r="AY250" s="3"/>
      <c r="AZ250" s="3"/>
      <c r="BA250" s="3"/>
      <c r="BB250" t="b">
        <v>0</v>
      </c>
      <c r="BC250" s="3"/>
      <c r="BD250" s="5">
        <v>118173</v>
      </c>
      <c r="BE250" s="3" t="s">
        <v>316</v>
      </c>
    </row>
    <row r="251" spans="1:57" hidden="1" x14ac:dyDescent="0.2">
      <c r="A251" s="2">
        <v>6380</v>
      </c>
      <c r="B251" s="1">
        <v>45412</v>
      </c>
      <c r="C251" s="3" t="s">
        <v>5839</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100000</v>
      </c>
      <c r="AH251">
        <v>0</v>
      </c>
      <c r="AI251">
        <v>0</v>
      </c>
      <c r="AJ251">
        <v>0</v>
      </c>
      <c r="AK251">
        <v>0</v>
      </c>
      <c r="AL251">
        <v>0</v>
      </c>
      <c r="AM251">
        <v>0</v>
      </c>
      <c r="AN251">
        <v>0</v>
      </c>
      <c r="AO251">
        <v>0</v>
      </c>
      <c r="AP251">
        <v>0</v>
      </c>
      <c r="AQ251" s="4">
        <v>0</v>
      </c>
      <c r="AR251" s="3" t="s">
        <v>32</v>
      </c>
      <c r="AS251" s="3" t="s">
        <v>6214</v>
      </c>
      <c r="AT251" s="3" t="s">
        <v>6219</v>
      </c>
      <c r="AU251" s="3" t="s">
        <v>6216</v>
      </c>
      <c r="AV251" s="3" t="s">
        <v>6217</v>
      </c>
      <c r="AW251" s="3"/>
      <c r="AX251" s="3"/>
      <c r="AY251" s="3"/>
      <c r="AZ251" s="3"/>
      <c r="BA251" s="3"/>
      <c r="BB251" t="b">
        <v>0</v>
      </c>
      <c r="BC251" s="3"/>
      <c r="BD251" s="5">
        <v>118174</v>
      </c>
      <c r="BE251" s="3" t="s">
        <v>316</v>
      </c>
    </row>
    <row r="252" spans="1:57" hidden="1" x14ac:dyDescent="0.2">
      <c r="A252" s="2">
        <v>6381</v>
      </c>
      <c r="B252" s="1">
        <v>45412</v>
      </c>
      <c r="C252" s="3" t="s">
        <v>5841</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117000</v>
      </c>
      <c r="AH252">
        <v>0</v>
      </c>
      <c r="AI252">
        <v>0</v>
      </c>
      <c r="AJ252">
        <v>0</v>
      </c>
      <c r="AK252">
        <v>0</v>
      </c>
      <c r="AL252">
        <v>0</v>
      </c>
      <c r="AM252">
        <v>0</v>
      </c>
      <c r="AN252">
        <v>0</v>
      </c>
      <c r="AO252">
        <v>0</v>
      </c>
      <c r="AP252">
        <v>0</v>
      </c>
      <c r="AQ252" s="4">
        <v>0</v>
      </c>
      <c r="AR252" s="3" t="s">
        <v>32</v>
      </c>
      <c r="AS252" s="3" t="s">
        <v>6214</v>
      </c>
      <c r="AT252" s="3" t="s">
        <v>6219</v>
      </c>
      <c r="AU252" s="3" t="s">
        <v>6216</v>
      </c>
      <c r="AV252" s="3" t="s">
        <v>6217</v>
      </c>
      <c r="AW252" s="3"/>
      <c r="AX252" s="3"/>
      <c r="AY252" s="3"/>
      <c r="AZ252" s="3"/>
      <c r="BA252" s="3"/>
      <c r="BB252" t="b">
        <v>0</v>
      </c>
      <c r="BC252" s="3"/>
      <c r="BD252" s="5">
        <v>118175</v>
      </c>
      <c r="BE252" s="3" t="s">
        <v>316</v>
      </c>
    </row>
    <row r="253" spans="1:57" hidden="1" x14ac:dyDescent="0.2">
      <c r="A253" s="2">
        <v>6283</v>
      </c>
      <c r="B253" s="1">
        <v>45412</v>
      </c>
      <c r="C253" s="3" t="s">
        <v>5661</v>
      </c>
      <c r="D253">
        <v>0</v>
      </c>
      <c r="E253">
        <v>0</v>
      </c>
      <c r="F253">
        <v>0</v>
      </c>
      <c r="G253">
        <v>0</v>
      </c>
      <c r="H253">
        <v>0</v>
      </c>
      <c r="I253">
        <v>0</v>
      </c>
      <c r="J253">
        <v>0</v>
      </c>
      <c r="K253">
        <v>28234.1</v>
      </c>
      <c r="L253">
        <v>29768.84</v>
      </c>
      <c r="M253">
        <v>27952.69</v>
      </c>
      <c r="N253">
        <v>10000</v>
      </c>
      <c r="O253">
        <v>10000</v>
      </c>
      <c r="P253">
        <v>0</v>
      </c>
      <c r="Q253">
        <v>0</v>
      </c>
      <c r="R253">
        <v>0</v>
      </c>
      <c r="S253">
        <v>0</v>
      </c>
      <c r="T253">
        <v>0</v>
      </c>
      <c r="U253">
        <v>0</v>
      </c>
      <c r="V253">
        <v>0</v>
      </c>
      <c r="W253">
        <v>0</v>
      </c>
      <c r="X253">
        <v>0</v>
      </c>
      <c r="Y253">
        <v>0</v>
      </c>
      <c r="Z253">
        <v>0</v>
      </c>
      <c r="AA253">
        <v>0</v>
      </c>
      <c r="AB253">
        <v>0</v>
      </c>
      <c r="AC253">
        <v>0</v>
      </c>
      <c r="AD253">
        <v>0</v>
      </c>
      <c r="AE253">
        <v>85955.63</v>
      </c>
      <c r="AF253">
        <v>85955.63</v>
      </c>
      <c r="AG253">
        <v>1630000</v>
      </c>
      <c r="AH253">
        <v>180000</v>
      </c>
      <c r="AI253">
        <v>216000</v>
      </c>
      <c r="AJ253">
        <v>88002.94</v>
      </c>
      <c r="AK253">
        <v>105955.63</v>
      </c>
      <c r="AL253">
        <v>20000</v>
      </c>
      <c r="AM253">
        <v>88002.94</v>
      </c>
      <c r="AN253">
        <v>105955.63</v>
      </c>
      <c r="AO253">
        <v>20000</v>
      </c>
      <c r="AP253">
        <v>4523</v>
      </c>
      <c r="AQ253" s="4">
        <v>0</v>
      </c>
      <c r="AR253" s="3" t="s">
        <v>32</v>
      </c>
      <c r="AS253" s="3" t="s">
        <v>6214</v>
      </c>
      <c r="AT253" s="3" t="s">
        <v>6219</v>
      </c>
      <c r="AU253" s="3" t="s">
        <v>6216</v>
      </c>
      <c r="AV253" s="3" t="s">
        <v>6217</v>
      </c>
      <c r="AW253" s="3"/>
      <c r="AX253" s="3"/>
      <c r="AY253" s="3"/>
      <c r="AZ253" s="3"/>
      <c r="BA253" s="3"/>
      <c r="BB253" t="b">
        <v>0</v>
      </c>
      <c r="BC253" s="3"/>
      <c r="BD253" s="5">
        <v>118176</v>
      </c>
      <c r="BE253" s="3" t="s">
        <v>316</v>
      </c>
    </row>
    <row r="254" spans="1:57" hidden="1" x14ac:dyDescent="0.2">
      <c r="A254" s="2">
        <v>6382</v>
      </c>
      <c r="B254" s="1">
        <v>45412</v>
      </c>
      <c r="C254" s="3" t="s">
        <v>4746</v>
      </c>
      <c r="D254">
        <v>28779.9</v>
      </c>
      <c r="E254">
        <v>97659.520000000004</v>
      </c>
      <c r="F254">
        <v>229934.37</v>
      </c>
      <c r="G254">
        <v>432182.32</v>
      </c>
      <c r="H254">
        <v>6362.77</v>
      </c>
      <c r="I254">
        <v>33578.29</v>
      </c>
      <c r="J254">
        <v>1220.01</v>
      </c>
      <c r="K254">
        <v>208.14</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829925.32</v>
      </c>
      <c r="AF254">
        <v>841156.67</v>
      </c>
      <c r="AG254">
        <v>889994</v>
      </c>
      <c r="AH254">
        <v>936000</v>
      </c>
      <c r="AI254">
        <v>1090000</v>
      </c>
      <c r="AJ254">
        <v>829925.32</v>
      </c>
      <c r="AK254">
        <v>829925.32</v>
      </c>
      <c r="AL254">
        <v>0</v>
      </c>
      <c r="AM254">
        <v>841156.67</v>
      </c>
      <c r="AN254">
        <v>841156.67</v>
      </c>
      <c r="AO254">
        <v>0</v>
      </c>
      <c r="AP254">
        <v>43554.47</v>
      </c>
      <c r="AQ254" s="4">
        <v>0</v>
      </c>
      <c r="AR254" s="3" t="s">
        <v>32</v>
      </c>
      <c r="AS254" s="3" t="s">
        <v>6214</v>
      </c>
      <c r="AT254" s="3" t="s">
        <v>6219</v>
      </c>
      <c r="AU254" s="3" t="s">
        <v>6216</v>
      </c>
      <c r="AV254" s="3" t="s">
        <v>6217</v>
      </c>
      <c r="AW254" s="3"/>
      <c r="AX254" s="3"/>
      <c r="AY254" s="3"/>
      <c r="AZ254" s="3"/>
      <c r="BA254" s="3"/>
      <c r="BB254" t="b">
        <v>0</v>
      </c>
      <c r="BC254" s="3"/>
      <c r="BD254" s="5">
        <v>118177</v>
      </c>
      <c r="BE254" s="3" t="s">
        <v>316</v>
      </c>
    </row>
    <row r="255" spans="1:57" hidden="1" x14ac:dyDescent="0.2">
      <c r="A255" s="2">
        <v>5590</v>
      </c>
      <c r="B255" s="1">
        <v>45412</v>
      </c>
      <c r="C255" s="3" t="s">
        <v>4632</v>
      </c>
      <c r="D255">
        <v>4891</v>
      </c>
      <c r="E255">
        <v>0</v>
      </c>
      <c r="F255">
        <v>0</v>
      </c>
      <c r="G255">
        <v>72036</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76927</v>
      </c>
      <c r="AF255">
        <v>85999.6</v>
      </c>
      <c r="AG255">
        <v>0</v>
      </c>
      <c r="AH255">
        <v>0</v>
      </c>
      <c r="AI255">
        <v>100000</v>
      </c>
      <c r="AJ255">
        <v>76927</v>
      </c>
      <c r="AK255">
        <v>76927</v>
      </c>
      <c r="AL255">
        <v>0</v>
      </c>
      <c r="AM255">
        <v>85999.6</v>
      </c>
      <c r="AN255">
        <v>85999.6</v>
      </c>
      <c r="AO255">
        <v>0</v>
      </c>
      <c r="AP255">
        <v>21508</v>
      </c>
      <c r="AQ255" s="4">
        <v>0</v>
      </c>
      <c r="AR255" s="3" t="s">
        <v>256</v>
      </c>
      <c r="AS255" s="3" t="s">
        <v>6214</v>
      </c>
      <c r="AT255" s="3" t="s">
        <v>6219</v>
      </c>
      <c r="AU255" s="3" t="s">
        <v>6216</v>
      </c>
      <c r="AV255" s="3" t="s">
        <v>6217</v>
      </c>
      <c r="AW255" s="3"/>
      <c r="AX255" s="3"/>
      <c r="AY255" s="3"/>
      <c r="AZ255" s="3"/>
      <c r="BA255" s="3"/>
      <c r="BB255" t="b">
        <v>0</v>
      </c>
      <c r="BC255" s="3"/>
      <c r="BD255" s="5">
        <v>118178</v>
      </c>
      <c r="BE255" s="3" t="s">
        <v>316</v>
      </c>
    </row>
    <row r="256" spans="1:57" hidden="1" x14ac:dyDescent="0.2">
      <c r="A256" s="2">
        <v>4407</v>
      </c>
      <c r="B256" s="1">
        <v>45412</v>
      </c>
      <c r="C256" s="3" t="s">
        <v>2777</v>
      </c>
      <c r="D256">
        <v>0</v>
      </c>
      <c r="E256">
        <v>0</v>
      </c>
      <c r="F256">
        <v>0</v>
      </c>
      <c r="G256">
        <v>0</v>
      </c>
      <c r="H256">
        <v>0</v>
      </c>
      <c r="I256">
        <v>0</v>
      </c>
      <c r="J256">
        <v>0</v>
      </c>
      <c r="K256">
        <v>0</v>
      </c>
      <c r="L256">
        <v>0</v>
      </c>
      <c r="M256">
        <v>0</v>
      </c>
      <c r="N256">
        <v>137846.44500000001</v>
      </c>
      <c r="O256">
        <v>32000</v>
      </c>
      <c r="P256">
        <v>103026.68516199999</v>
      </c>
      <c r="Q256">
        <v>0</v>
      </c>
      <c r="R256">
        <v>0</v>
      </c>
      <c r="S256">
        <v>0</v>
      </c>
      <c r="T256">
        <v>0</v>
      </c>
      <c r="U256">
        <v>10000</v>
      </c>
      <c r="V256">
        <v>0</v>
      </c>
      <c r="W256">
        <v>0</v>
      </c>
      <c r="X256">
        <v>0</v>
      </c>
      <c r="Y256">
        <v>0</v>
      </c>
      <c r="Z256">
        <v>0</v>
      </c>
      <c r="AA256">
        <v>0</v>
      </c>
      <c r="AB256">
        <v>0</v>
      </c>
      <c r="AC256">
        <v>0</v>
      </c>
      <c r="AD256">
        <v>0</v>
      </c>
      <c r="AE256">
        <v>0</v>
      </c>
      <c r="AF256">
        <v>0</v>
      </c>
      <c r="AG256">
        <v>3856365</v>
      </c>
      <c r="AH256">
        <v>0</v>
      </c>
      <c r="AI256">
        <v>0</v>
      </c>
      <c r="AJ256">
        <v>783820</v>
      </c>
      <c r="AK256">
        <v>169846.44500000001</v>
      </c>
      <c r="AL256">
        <v>169846.44500000001</v>
      </c>
      <c r="AM256">
        <v>958305.68516200001</v>
      </c>
      <c r="AN256">
        <v>282873.13016200002</v>
      </c>
      <c r="AO256">
        <v>282873.13016200002</v>
      </c>
      <c r="AP256">
        <v>0</v>
      </c>
      <c r="AQ256" s="4">
        <v>0</v>
      </c>
      <c r="AR256" s="3" t="s">
        <v>32</v>
      </c>
      <c r="AS256" s="3" t="s">
        <v>6214</v>
      </c>
      <c r="AT256" s="3" t="s">
        <v>6219</v>
      </c>
      <c r="AU256" s="3" t="s">
        <v>6216</v>
      </c>
      <c r="AV256" s="3" t="s">
        <v>6217</v>
      </c>
      <c r="AW256" s="3"/>
      <c r="AX256" s="3"/>
      <c r="AY256" s="3"/>
      <c r="AZ256" s="3"/>
      <c r="BA256" s="3"/>
      <c r="BB256" t="b">
        <v>0</v>
      </c>
      <c r="BC256" s="3"/>
      <c r="BD256" s="5">
        <v>118179</v>
      </c>
      <c r="BE256" s="3" t="s">
        <v>316</v>
      </c>
    </row>
    <row r="257" spans="1:57" hidden="1" x14ac:dyDescent="0.2">
      <c r="A257" s="2">
        <v>4840</v>
      </c>
      <c r="B257" s="1">
        <v>45412</v>
      </c>
      <c r="C257" s="3" t="s">
        <v>3452</v>
      </c>
      <c r="D257">
        <v>0</v>
      </c>
      <c r="E257">
        <v>0</v>
      </c>
      <c r="F257">
        <v>0</v>
      </c>
      <c r="G257">
        <v>0</v>
      </c>
      <c r="H257">
        <v>0</v>
      </c>
      <c r="I257">
        <v>0</v>
      </c>
      <c r="J257">
        <v>0</v>
      </c>
      <c r="K257">
        <v>0</v>
      </c>
      <c r="L257">
        <v>0</v>
      </c>
      <c r="M257">
        <v>0</v>
      </c>
      <c r="N257">
        <v>36250</v>
      </c>
      <c r="O257">
        <v>4558.6000000000004</v>
      </c>
      <c r="P257">
        <v>0</v>
      </c>
      <c r="Q257">
        <v>0</v>
      </c>
      <c r="R257">
        <v>0</v>
      </c>
      <c r="S257">
        <v>0</v>
      </c>
      <c r="T257">
        <v>0</v>
      </c>
      <c r="U257">
        <v>0</v>
      </c>
      <c r="V257">
        <v>0</v>
      </c>
      <c r="W257">
        <v>0</v>
      </c>
      <c r="X257">
        <v>0</v>
      </c>
      <c r="Y257">
        <v>0</v>
      </c>
      <c r="Z257">
        <v>0</v>
      </c>
      <c r="AA257">
        <v>0</v>
      </c>
      <c r="AB257">
        <v>0</v>
      </c>
      <c r="AC257">
        <v>0</v>
      </c>
      <c r="AD257">
        <v>0</v>
      </c>
      <c r="AE257">
        <v>0</v>
      </c>
      <c r="AF257">
        <v>0</v>
      </c>
      <c r="AG257">
        <v>191711</v>
      </c>
      <c r="AH257">
        <v>0</v>
      </c>
      <c r="AI257">
        <v>0</v>
      </c>
      <c r="AJ257">
        <v>113465.51</v>
      </c>
      <c r="AK257">
        <v>40808.6</v>
      </c>
      <c r="AL257">
        <v>40808.6</v>
      </c>
      <c r="AM257">
        <v>113465.51</v>
      </c>
      <c r="AN257">
        <v>40808.6</v>
      </c>
      <c r="AO257">
        <v>40808.6</v>
      </c>
      <c r="AP257">
        <v>0</v>
      </c>
      <c r="AQ257" s="4">
        <v>0</v>
      </c>
      <c r="AR257" s="3" t="s">
        <v>32</v>
      </c>
      <c r="AS257" s="3" t="s">
        <v>6214</v>
      </c>
      <c r="AT257" s="3" t="s">
        <v>6219</v>
      </c>
      <c r="AU257" s="3" t="s">
        <v>6216</v>
      </c>
      <c r="AV257" s="3" t="s">
        <v>6217</v>
      </c>
      <c r="AW257" s="3"/>
      <c r="AX257" s="3"/>
      <c r="AY257" s="3"/>
      <c r="AZ257" s="3"/>
      <c r="BA257" s="3"/>
      <c r="BB257" t="b">
        <v>0</v>
      </c>
      <c r="BC257" s="3"/>
      <c r="BD257" s="5">
        <v>118180</v>
      </c>
      <c r="BE257" s="3" t="s">
        <v>316</v>
      </c>
    </row>
    <row r="258" spans="1:57" x14ac:dyDescent="0.2">
      <c r="A258" s="2">
        <v>4991</v>
      </c>
      <c r="B258" s="1">
        <v>45412</v>
      </c>
      <c r="C258" s="3" t="s">
        <v>3677</v>
      </c>
      <c r="D258">
        <v>0</v>
      </c>
      <c r="E258">
        <v>0</v>
      </c>
      <c r="F258">
        <v>0</v>
      </c>
      <c r="G258">
        <v>0</v>
      </c>
      <c r="H258">
        <v>0</v>
      </c>
      <c r="I258">
        <v>0</v>
      </c>
      <c r="J258">
        <v>0</v>
      </c>
      <c r="K258">
        <v>0</v>
      </c>
      <c r="L258">
        <v>0</v>
      </c>
      <c r="M258">
        <v>0</v>
      </c>
      <c r="N258">
        <v>43618</v>
      </c>
      <c r="O258">
        <v>25000</v>
      </c>
      <c r="P258">
        <v>0</v>
      </c>
      <c r="Q258">
        <v>0</v>
      </c>
      <c r="R258">
        <v>0</v>
      </c>
      <c r="S258">
        <v>0</v>
      </c>
      <c r="T258">
        <v>0</v>
      </c>
      <c r="U258">
        <v>0</v>
      </c>
      <c r="V258">
        <v>0</v>
      </c>
      <c r="W258">
        <v>0</v>
      </c>
      <c r="X258">
        <v>0</v>
      </c>
      <c r="Y258">
        <v>0</v>
      </c>
      <c r="Z258">
        <v>0</v>
      </c>
      <c r="AA258">
        <v>0</v>
      </c>
      <c r="AB258">
        <v>0</v>
      </c>
      <c r="AC258">
        <v>0</v>
      </c>
      <c r="AD258">
        <v>0</v>
      </c>
      <c r="AE258">
        <v>0</v>
      </c>
      <c r="AF258">
        <v>0</v>
      </c>
      <c r="AG258">
        <v>73956</v>
      </c>
      <c r="AH258">
        <v>0</v>
      </c>
      <c r="AI258">
        <v>0</v>
      </c>
      <c r="AJ258">
        <v>94178</v>
      </c>
      <c r="AK258">
        <v>68618</v>
      </c>
      <c r="AL258">
        <v>68618</v>
      </c>
      <c r="AM258">
        <v>94178</v>
      </c>
      <c r="AN258">
        <v>68618</v>
      </c>
      <c r="AO258">
        <v>68618</v>
      </c>
      <c r="AP258">
        <v>0</v>
      </c>
      <c r="AQ258" s="4">
        <v>0</v>
      </c>
      <c r="AR258" s="3" t="s">
        <v>32</v>
      </c>
      <c r="AS258" s="3" t="s">
        <v>6214</v>
      </c>
      <c r="AT258" s="3" t="s">
        <v>6219</v>
      </c>
      <c r="AU258" s="3" t="s">
        <v>6216</v>
      </c>
      <c r="AV258" s="3" t="s">
        <v>6217</v>
      </c>
      <c r="AW258" s="3"/>
      <c r="AX258" s="3"/>
      <c r="AY258" s="3"/>
      <c r="AZ258" s="3"/>
      <c r="BA258" s="3"/>
      <c r="BB258" t="b">
        <v>0</v>
      </c>
      <c r="BC258" s="3"/>
      <c r="BD258" s="5">
        <v>118181</v>
      </c>
      <c r="BE258" s="3" t="s">
        <v>316</v>
      </c>
    </row>
    <row r="259" spans="1:57" hidden="1" x14ac:dyDescent="0.2">
      <c r="A259" s="2">
        <v>4996</v>
      </c>
      <c r="B259" s="1">
        <v>45412</v>
      </c>
      <c r="C259" s="3" t="s">
        <v>3687</v>
      </c>
      <c r="D259">
        <v>0</v>
      </c>
      <c r="E259">
        <v>0</v>
      </c>
      <c r="F259">
        <v>0</v>
      </c>
      <c r="G259">
        <v>0</v>
      </c>
      <c r="H259">
        <v>0</v>
      </c>
      <c r="I259">
        <v>0</v>
      </c>
      <c r="J259">
        <v>0</v>
      </c>
      <c r="K259">
        <v>0</v>
      </c>
      <c r="L259">
        <v>0</v>
      </c>
      <c r="M259">
        <v>0</v>
      </c>
      <c r="N259">
        <v>13213.9</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13495.9</v>
      </c>
      <c r="AK259">
        <v>13213.9</v>
      </c>
      <c r="AL259">
        <v>13213.9</v>
      </c>
      <c r="AM259">
        <v>13495.9</v>
      </c>
      <c r="AN259">
        <v>13213.9</v>
      </c>
      <c r="AO259">
        <v>13213.9</v>
      </c>
      <c r="AP259">
        <v>0</v>
      </c>
      <c r="AQ259" s="4">
        <v>0</v>
      </c>
      <c r="AR259" s="3" t="s">
        <v>32</v>
      </c>
      <c r="AS259" s="3" t="s">
        <v>6214</v>
      </c>
      <c r="AT259" s="3" t="s">
        <v>6219</v>
      </c>
      <c r="AU259" s="3" t="s">
        <v>6216</v>
      </c>
      <c r="AV259" s="3" t="s">
        <v>6217</v>
      </c>
      <c r="AW259" s="3"/>
      <c r="AX259" s="3"/>
      <c r="AY259" s="3"/>
      <c r="AZ259" s="3"/>
      <c r="BA259" s="3"/>
      <c r="BB259" t="b">
        <v>0</v>
      </c>
      <c r="BC259" s="3"/>
      <c r="BD259" s="5">
        <v>118182</v>
      </c>
      <c r="BE259" s="3" t="s">
        <v>316</v>
      </c>
    </row>
    <row r="260" spans="1:57" hidden="1" x14ac:dyDescent="0.2">
      <c r="A260" s="2">
        <v>4998</v>
      </c>
      <c r="B260" s="1">
        <v>45412</v>
      </c>
      <c r="C260" s="3" t="s">
        <v>3691</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37142</v>
      </c>
      <c r="AH260">
        <v>0</v>
      </c>
      <c r="AI260">
        <v>0</v>
      </c>
      <c r="AJ260">
        <v>0</v>
      </c>
      <c r="AK260">
        <v>0</v>
      </c>
      <c r="AL260">
        <v>0</v>
      </c>
      <c r="AM260">
        <v>0</v>
      </c>
      <c r="AN260">
        <v>0</v>
      </c>
      <c r="AO260">
        <v>0</v>
      </c>
      <c r="AP260">
        <v>0</v>
      </c>
      <c r="AQ260" s="4">
        <v>0</v>
      </c>
      <c r="AR260" s="3" t="s">
        <v>32</v>
      </c>
      <c r="AS260" s="3" t="s">
        <v>6214</v>
      </c>
      <c r="AT260" s="3" t="s">
        <v>6219</v>
      </c>
      <c r="AU260" s="3" t="s">
        <v>6216</v>
      </c>
      <c r="AV260" s="3" t="s">
        <v>6217</v>
      </c>
      <c r="AW260" s="3"/>
      <c r="AX260" s="3"/>
      <c r="AY260" s="3"/>
      <c r="AZ260" s="3"/>
      <c r="BA260" s="3"/>
      <c r="BB260" t="b">
        <v>0</v>
      </c>
      <c r="BC260" s="3"/>
      <c r="BD260" s="5">
        <v>118183</v>
      </c>
      <c r="BE260" s="3" t="s">
        <v>316</v>
      </c>
    </row>
    <row r="261" spans="1:57" hidden="1" x14ac:dyDescent="0.2">
      <c r="A261" s="2">
        <v>4999</v>
      </c>
      <c r="B261" s="1">
        <v>45412</v>
      </c>
      <c r="C261" s="3" t="s">
        <v>3693</v>
      </c>
      <c r="D261">
        <v>0</v>
      </c>
      <c r="E261">
        <v>0</v>
      </c>
      <c r="F261">
        <v>0</v>
      </c>
      <c r="G261">
        <v>0</v>
      </c>
      <c r="H261">
        <v>0</v>
      </c>
      <c r="I261">
        <v>0</v>
      </c>
      <c r="J261">
        <v>0</v>
      </c>
      <c r="K261">
        <v>0</v>
      </c>
      <c r="L261">
        <v>0</v>
      </c>
      <c r="M261">
        <v>0</v>
      </c>
      <c r="N261">
        <v>60005.51</v>
      </c>
      <c r="O261">
        <v>65217.29</v>
      </c>
      <c r="P261">
        <v>97978.8</v>
      </c>
      <c r="Q261">
        <v>235437.6</v>
      </c>
      <c r="R261">
        <v>50811.06</v>
      </c>
      <c r="S261">
        <v>0</v>
      </c>
      <c r="T261">
        <v>0</v>
      </c>
      <c r="U261">
        <v>0</v>
      </c>
      <c r="V261">
        <v>0</v>
      </c>
      <c r="W261">
        <v>0</v>
      </c>
      <c r="X261">
        <v>0</v>
      </c>
      <c r="Y261">
        <v>0</v>
      </c>
      <c r="Z261">
        <v>0</v>
      </c>
      <c r="AA261">
        <v>0</v>
      </c>
      <c r="AB261">
        <v>0</v>
      </c>
      <c r="AC261">
        <v>0</v>
      </c>
      <c r="AD261">
        <v>0</v>
      </c>
      <c r="AE261">
        <v>0</v>
      </c>
      <c r="AF261">
        <v>0</v>
      </c>
      <c r="AG261">
        <v>1146421</v>
      </c>
      <c r="AH261">
        <v>0</v>
      </c>
      <c r="AI261">
        <v>0</v>
      </c>
      <c r="AJ261">
        <v>229580.79999999999</v>
      </c>
      <c r="AK261">
        <v>125222.8</v>
      </c>
      <c r="AL261">
        <v>125222.8</v>
      </c>
      <c r="AM261">
        <v>561743.19999999995</v>
      </c>
      <c r="AN261">
        <v>509450.26</v>
      </c>
      <c r="AO261">
        <v>509450.26</v>
      </c>
      <c r="AP261">
        <v>0</v>
      </c>
      <c r="AQ261" s="4">
        <v>0</v>
      </c>
      <c r="AR261" s="3" t="s">
        <v>32</v>
      </c>
      <c r="AS261" s="3" t="s">
        <v>6214</v>
      </c>
      <c r="AT261" s="3" t="s">
        <v>6219</v>
      </c>
      <c r="AU261" s="3" t="s">
        <v>6216</v>
      </c>
      <c r="AV261" s="3" t="s">
        <v>6217</v>
      </c>
      <c r="AW261" s="3"/>
      <c r="AX261" s="3"/>
      <c r="AY261" s="3"/>
      <c r="AZ261" s="3"/>
      <c r="BA261" s="3"/>
      <c r="BB261" t="b">
        <v>0</v>
      </c>
      <c r="BC261" s="3"/>
      <c r="BD261" s="5">
        <v>118184</v>
      </c>
      <c r="BE261" s="3" t="s">
        <v>316</v>
      </c>
    </row>
    <row r="262" spans="1:57" hidden="1" x14ac:dyDescent="0.2">
      <c r="A262" s="2">
        <v>5319</v>
      </c>
      <c r="B262" s="1">
        <v>45412</v>
      </c>
      <c r="C262" s="3" t="s">
        <v>4262</v>
      </c>
      <c r="D262">
        <v>0</v>
      </c>
      <c r="E262">
        <v>0</v>
      </c>
      <c r="F262">
        <v>0</v>
      </c>
      <c r="G262">
        <v>0</v>
      </c>
      <c r="H262">
        <v>0</v>
      </c>
      <c r="I262">
        <v>0</v>
      </c>
      <c r="J262">
        <v>0</v>
      </c>
      <c r="K262">
        <v>0</v>
      </c>
      <c r="L262">
        <v>0</v>
      </c>
      <c r="M262">
        <v>0</v>
      </c>
      <c r="N262">
        <v>55201.166666666701</v>
      </c>
      <c r="O262">
        <v>55201.166666666701</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165603.5</v>
      </c>
      <c r="AK262">
        <v>110402.33333333299</v>
      </c>
      <c r="AL262">
        <v>110402.33333333299</v>
      </c>
      <c r="AM262">
        <v>165603.5</v>
      </c>
      <c r="AN262">
        <v>110402.33333333299</v>
      </c>
      <c r="AO262">
        <v>110402.33333333299</v>
      </c>
      <c r="AP262">
        <v>0</v>
      </c>
      <c r="AQ262" s="4">
        <v>0</v>
      </c>
      <c r="AR262" s="3" t="s">
        <v>4157</v>
      </c>
      <c r="AS262" s="3" t="s">
        <v>6214</v>
      </c>
      <c r="AT262" s="3" t="s">
        <v>6219</v>
      </c>
      <c r="AU262" s="3" t="s">
        <v>6216</v>
      </c>
      <c r="AV262" s="3" t="s">
        <v>6217</v>
      </c>
      <c r="AW262" s="3"/>
      <c r="AX262" s="3"/>
      <c r="AY262" s="3"/>
      <c r="AZ262" s="3"/>
      <c r="BA262" s="3"/>
      <c r="BB262" t="b">
        <v>0</v>
      </c>
      <c r="BC262" s="3"/>
      <c r="BD262" s="5">
        <v>118185</v>
      </c>
      <c r="BE262" s="3" t="s">
        <v>316</v>
      </c>
    </row>
    <row r="263" spans="1:57" hidden="1" x14ac:dyDescent="0.2">
      <c r="A263" s="2">
        <v>5320</v>
      </c>
      <c r="B263" s="1">
        <v>45412</v>
      </c>
      <c r="C263" s="3" t="s">
        <v>4264</v>
      </c>
      <c r="D263">
        <v>0</v>
      </c>
      <c r="E263">
        <v>0</v>
      </c>
      <c r="F263">
        <v>0</v>
      </c>
      <c r="G263">
        <v>0</v>
      </c>
      <c r="H263">
        <v>0</v>
      </c>
      <c r="I263">
        <v>0</v>
      </c>
      <c r="J263">
        <v>0</v>
      </c>
      <c r="K263">
        <v>0</v>
      </c>
      <c r="L263">
        <v>0</v>
      </c>
      <c r="M263">
        <v>0</v>
      </c>
      <c r="N263">
        <v>57000</v>
      </c>
      <c r="O263">
        <v>57000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171000</v>
      </c>
      <c r="AK263">
        <v>114000</v>
      </c>
      <c r="AL263">
        <v>114000</v>
      </c>
      <c r="AM263">
        <v>171000</v>
      </c>
      <c r="AN263">
        <v>114000</v>
      </c>
      <c r="AO263">
        <v>114000</v>
      </c>
      <c r="AP263">
        <v>0</v>
      </c>
      <c r="AQ263" s="4">
        <v>0</v>
      </c>
      <c r="AR263" s="3" t="s">
        <v>4157</v>
      </c>
      <c r="AS263" s="3" t="s">
        <v>6214</v>
      </c>
      <c r="AT263" s="3" t="s">
        <v>6219</v>
      </c>
      <c r="AU263" s="3" t="s">
        <v>6216</v>
      </c>
      <c r="AV263" s="3" t="s">
        <v>6217</v>
      </c>
      <c r="AW263" s="3"/>
      <c r="AX263" s="3"/>
      <c r="AY263" s="3"/>
      <c r="AZ263" s="3"/>
      <c r="BA263" s="3"/>
      <c r="BB263" t="b">
        <v>0</v>
      </c>
      <c r="BC263" s="3"/>
      <c r="BD263" s="5">
        <v>118186</v>
      </c>
      <c r="BE263" s="3" t="s">
        <v>316</v>
      </c>
    </row>
    <row r="264" spans="1:57" hidden="1" x14ac:dyDescent="0.2">
      <c r="A264" s="2">
        <v>5507</v>
      </c>
      <c r="B264" s="1">
        <v>45412</v>
      </c>
      <c r="C264" s="3" t="s">
        <v>4527</v>
      </c>
      <c r="D264">
        <v>0</v>
      </c>
      <c r="E264">
        <v>0</v>
      </c>
      <c r="F264">
        <v>0</v>
      </c>
      <c r="G264">
        <v>0</v>
      </c>
      <c r="H264">
        <v>0</v>
      </c>
      <c r="I264">
        <v>0</v>
      </c>
      <c r="J264">
        <v>0</v>
      </c>
      <c r="K264">
        <v>0</v>
      </c>
      <c r="L264">
        <v>0</v>
      </c>
      <c r="M264">
        <v>0</v>
      </c>
      <c r="N264">
        <v>153116.06</v>
      </c>
      <c r="O264">
        <v>13440</v>
      </c>
      <c r="P264">
        <v>16994.400000000001</v>
      </c>
      <c r="Q264">
        <v>26802.400000000001</v>
      </c>
      <c r="R264">
        <v>12320</v>
      </c>
      <c r="S264">
        <v>0</v>
      </c>
      <c r="T264">
        <v>0</v>
      </c>
      <c r="U264">
        <v>0</v>
      </c>
      <c r="V264">
        <v>0</v>
      </c>
      <c r="W264">
        <v>0</v>
      </c>
      <c r="X264">
        <v>0</v>
      </c>
      <c r="Y264">
        <v>0</v>
      </c>
      <c r="Z264">
        <v>0</v>
      </c>
      <c r="AA264">
        <v>0</v>
      </c>
      <c r="AB264">
        <v>0</v>
      </c>
      <c r="AC264">
        <v>0</v>
      </c>
      <c r="AD264">
        <v>0</v>
      </c>
      <c r="AE264">
        <v>0</v>
      </c>
      <c r="AF264">
        <v>0</v>
      </c>
      <c r="AG264">
        <v>333240</v>
      </c>
      <c r="AH264">
        <v>0</v>
      </c>
      <c r="AI264">
        <v>0</v>
      </c>
      <c r="AJ264">
        <v>212536.94</v>
      </c>
      <c r="AK264">
        <v>166556.06</v>
      </c>
      <c r="AL264">
        <v>166556.06</v>
      </c>
      <c r="AM264">
        <v>212536.94</v>
      </c>
      <c r="AN264">
        <v>222672.86</v>
      </c>
      <c r="AO264">
        <v>222672.86</v>
      </c>
      <c r="AP264">
        <v>0</v>
      </c>
      <c r="AQ264" s="4">
        <v>0</v>
      </c>
      <c r="AR264" s="3" t="s">
        <v>32</v>
      </c>
      <c r="AS264" s="3" t="s">
        <v>6214</v>
      </c>
      <c r="AT264" s="3" t="s">
        <v>6219</v>
      </c>
      <c r="AU264" s="3" t="s">
        <v>6216</v>
      </c>
      <c r="AV264" s="3" t="s">
        <v>6217</v>
      </c>
      <c r="AW264" s="3"/>
      <c r="AX264" s="3"/>
      <c r="AY264" s="3"/>
      <c r="AZ264" s="3"/>
      <c r="BA264" s="3"/>
      <c r="BB264" t="b">
        <v>0</v>
      </c>
      <c r="BC264" s="3"/>
      <c r="BD264" s="5">
        <v>118187</v>
      </c>
      <c r="BE264" s="3" t="s">
        <v>316</v>
      </c>
    </row>
    <row r="265" spans="1:57" hidden="1" x14ac:dyDescent="0.2">
      <c r="A265" s="2">
        <v>5508</v>
      </c>
      <c r="B265" s="1">
        <v>45412</v>
      </c>
      <c r="C265" s="3" t="s">
        <v>4529</v>
      </c>
      <c r="D265">
        <v>0</v>
      </c>
      <c r="E265">
        <v>0</v>
      </c>
      <c r="F265">
        <v>0</v>
      </c>
      <c r="G265">
        <v>0</v>
      </c>
      <c r="H265">
        <v>0</v>
      </c>
      <c r="I265">
        <v>0</v>
      </c>
      <c r="J265">
        <v>0</v>
      </c>
      <c r="K265">
        <v>0</v>
      </c>
      <c r="L265">
        <v>0</v>
      </c>
      <c r="M265">
        <v>0</v>
      </c>
      <c r="N265">
        <v>108244</v>
      </c>
      <c r="O265">
        <v>19026.8</v>
      </c>
      <c r="P265">
        <v>0</v>
      </c>
      <c r="Q265">
        <v>0</v>
      </c>
      <c r="R265">
        <v>0</v>
      </c>
      <c r="S265">
        <v>0</v>
      </c>
      <c r="T265">
        <v>0</v>
      </c>
      <c r="U265">
        <v>0</v>
      </c>
      <c r="V265">
        <v>0</v>
      </c>
      <c r="W265">
        <v>0</v>
      </c>
      <c r="X265">
        <v>0</v>
      </c>
      <c r="Y265">
        <v>0</v>
      </c>
      <c r="Z265">
        <v>0</v>
      </c>
      <c r="AA265">
        <v>0</v>
      </c>
      <c r="AB265">
        <v>0</v>
      </c>
      <c r="AC265">
        <v>0</v>
      </c>
      <c r="AD265">
        <v>0</v>
      </c>
      <c r="AE265">
        <v>0</v>
      </c>
      <c r="AF265">
        <v>0</v>
      </c>
      <c r="AG265">
        <v>349899</v>
      </c>
      <c r="AH265">
        <v>0</v>
      </c>
      <c r="AI265">
        <v>0</v>
      </c>
      <c r="AJ265">
        <v>53434.8</v>
      </c>
      <c r="AK265">
        <v>127270.8</v>
      </c>
      <c r="AL265">
        <v>127270.8</v>
      </c>
      <c r="AM265">
        <v>53434.8</v>
      </c>
      <c r="AN265">
        <v>127270.8</v>
      </c>
      <c r="AO265">
        <v>127270.8</v>
      </c>
      <c r="AP265">
        <v>0</v>
      </c>
      <c r="AQ265" s="4">
        <v>0</v>
      </c>
      <c r="AR265" s="3" t="s">
        <v>32</v>
      </c>
      <c r="AS265" s="3" t="s">
        <v>6214</v>
      </c>
      <c r="AT265" s="3" t="s">
        <v>6219</v>
      </c>
      <c r="AU265" s="3" t="s">
        <v>6216</v>
      </c>
      <c r="AV265" s="3" t="s">
        <v>6217</v>
      </c>
      <c r="AW265" s="3"/>
      <c r="AX265" s="3"/>
      <c r="AY265" s="3"/>
      <c r="AZ265" s="3"/>
      <c r="BA265" s="3"/>
      <c r="BB265" t="b">
        <v>0</v>
      </c>
      <c r="BC265" s="3"/>
      <c r="BD265" s="5">
        <v>118188</v>
      </c>
      <c r="BE265" s="3" t="s">
        <v>316</v>
      </c>
    </row>
    <row r="266" spans="1:57" hidden="1" x14ac:dyDescent="0.2">
      <c r="A266" s="2">
        <v>5623</v>
      </c>
      <c r="B266" s="1">
        <v>45412</v>
      </c>
      <c r="C266" s="3" t="s">
        <v>4679</v>
      </c>
      <c r="D266">
        <v>0</v>
      </c>
      <c r="E266">
        <v>0</v>
      </c>
      <c r="F266">
        <v>0</v>
      </c>
      <c r="G266">
        <v>0</v>
      </c>
      <c r="H266">
        <v>0</v>
      </c>
      <c r="I266">
        <v>0</v>
      </c>
      <c r="J266">
        <v>0</v>
      </c>
      <c r="K266">
        <v>0</v>
      </c>
      <c r="L266">
        <v>0</v>
      </c>
      <c r="M266">
        <v>0</v>
      </c>
      <c r="N266">
        <v>74690.720000000001</v>
      </c>
      <c r="O266">
        <v>76053.279999999999</v>
      </c>
      <c r="P266">
        <v>77682</v>
      </c>
      <c r="Q266">
        <v>103788</v>
      </c>
      <c r="R266">
        <v>18414</v>
      </c>
      <c r="S266">
        <v>78286</v>
      </c>
      <c r="T266">
        <v>200850.4</v>
      </c>
      <c r="U266">
        <v>78981.570000000007</v>
      </c>
      <c r="V266">
        <v>0</v>
      </c>
      <c r="W266">
        <v>0</v>
      </c>
      <c r="X266">
        <v>0</v>
      </c>
      <c r="Y266">
        <v>0</v>
      </c>
      <c r="Z266">
        <v>0</v>
      </c>
      <c r="AA266">
        <v>0</v>
      </c>
      <c r="AB266">
        <v>0</v>
      </c>
      <c r="AC266">
        <v>0</v>
      </c>
      <c r="AD266">
        <v>0</v>
      </c>
      <c r="AE266">
        <v>0</v>
      </c>
      <c r="AF266">
        <v>0</v>
      </c>
      <c r="AG266">
        <v>878448</v>
      </c>
      <c r="AH266">
        <v>0</v>
      </c>
      <c r="AI266">
        <v>0</v>
      </c>
      <c r="AJ266">
        <v>182226</v>
      </c>
      <c r="AK266">
        <v>150744</v>
      </c>
      <c r="AL266">
        <v>150744</v>
      </c>
      <c r="AM266">
        <v>768514.8</v>
      </c>
      <c r="AN266">
        <v>708745.97</v>
      </c>
      <c r="AO266">
        <v>708745.97</v>
      </c>
      <c r="AP266">
        <v>0</v>
      </c>
      <c r="AQ266" s="4">
        <v>0</v>
      </c>
      <c r="AR266" s="3" t="s">
        <v>32</v>
      </c>
      <c r="AS266" s="3" t="s">
        <v>6214</v>
      </c>
      <c r="AT266" s="3" t="s">
        <v>6219</v>
      </c>
      <c r="AU266" s="3" t="s">
        <v>6216</v>
      </c>
      <c r="AV266" s="3" t="s">
        <v>6217</v>
      </c>
      <c r="AW266" s="3"/>
      <c r="AX266" s="3"/>
      <c r="AY266" s="3"/>
      <c r="AZ266" s="3"/>
      <c r="BA266" s="3"/>
      <c r="BB266" t="b">
        <v>0</v>
      </c>
      <c r="BC266" s="3"/>
      <c r="BD266" s="5">
        <v>118189</v>
      </c>
      <c r="BE266" s="3" t="s">
        <v>316</v>
      </c>
    </row>
    <row r="267" spans="1:57" hidden="1" x14ac:dyDescent="0.2">
      <c r="A267" s="2">
        <v>5659</v>
      </c>
      <c r="B267" s="1">
        <v>45412</v>
      </c>
      <c r="C267" s="3" t="s">
        <v>4744</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925167</v>
      </c>
      <c r="AH267">
        <v>0</v>
      </c>
      <c r="AI267">
        <v>0</v>
      </c>
      <c r="AJ267">
        <v>0</v>
      </c>
      <c r="AK267">
        <v>0</v>
      </c>
      <c r="AL267">
        <v>0</v>
      </c>
      <c r="AM267">
        <v>0</v>
      </c>
      <c r="AN267">
        <v>0</v>
      </c>
      <c r="AO267">
        <v>0</v>
      </c>
      <c r="AP267">
        <v>0</v>
      </c>
      <c r="AQ267" s="4">
        <v>0</v>
      </c>
      <c r="AR267" s="3" t="s">
        <v>32</v>
      </c>
      <c r="AS267" s="3" t="s">
        <v>6214</v>
      </c>
      <c r="AT267" s="3" t="s">
        <v>6219</v>
      </c>
      <c r="AU267" s="3" t="s">
        <v>6216</v>
      </c>
      <c r="AV267" s="3" t="s">
        <v>6217</v>
      </c>
      <c r="AW267" s="3"/>
      <c r="AX267" s="3"/>
      <c r="AY267" s="3"/>
      <c r="AZ267" s="3"/>
      <c r="BA267" s="3"/>
      <c r="BB267" t="b">
        <v>0</v>
      </c>
      <c r="BC267" s="3"/>
      <c r="BD267" s="5">
        <v>118190</v>
      </c>
      <c r="BE267" s="3" t="s">
        <v>316</v>
      </c>
    </row>
    <row r="268" spans="1:57" hidden="1" x14ac:dyDescent="0.2">
      <c r="A268" s="2">
        <v>5931</v>
      </c>
      <c r="B268" s="1">
        <v>45412</v>
      </c>
      <c r="C268" s="3" t="s">
        <v>5182</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6294</v>
      </c>
      <c r="AH268">
        <v>0</v>
      </c>
      <c r="AI268">
        <v>0</v>
      </c>
      <c r="AJ268">
        <v>0</v>
      </c>
      <c r="AK268">
        <v>0</v>
      </c>
      <c r="AL268">
        <v>0</v>
      </c>
      <c r="AM268">
        <v>0</v>
      </c>
      <c r="AN268">
        <v>0</v>
      </c>
      <c r="AO268">
        <v>0</v>
      </c>
      <c r="AP268">
        <v>0</v>
      </c>
      <c r="AQ268" s="4">
        <v>0</v>
      </c>
      <c r="AR268" s="3" t="s">
        <v>32</v>
      </c>
      <c r="AS268" s="3" t="s">
        <v>6214</v>
      </c>
      <c r="AT268" s="3" t="s">
        <v>6219</v>
      </c>
      <c r="AU268" s="3" t="s">
        <v>6216</v>
      </c>
      <c r="AV268" s="3" t="s">
        <v>6217</v>
      </c>
      <c r="AW268" s="3"/>
      <c r="AX268" s="3"/>
      <c r="AY268" s="3"/>
      <c r="AZ268" s="3"/>
      <c r="BA268" s="3"/>
      <c r="BB268" t="b">
        <v>0</v>
      </c>
      <c r="BC268" s="3"/>
      <c r="BD268" s="5">
        <v>118191</v>
      </c>
      <c r="BE268" s="3" t="s">
        <v>316</v>
      </c>
    </row>
    <row r="269" spans="1:57" hidden="1" x14ac:dyDescent="0.2">
      <c r="A269" s="2">
        <v>5973</v>
      </c>
      <c r="B269" s="1">
        <v>45412</v>
      </c>
      <c r="C269" s="3" t="s">
        <v>5236</v>
      </c>
      <c r="D269">
        <v>0</v>
      </c>
      <c r="E269">
        <v>0</v>
      </c>
      <c r="F269">
        <v>0</v>
      </c>
      <c r="G269">
        <v>0</v>
      </c>
      <c r="H269">
        <v>0</v>
      </c>
      <c r="I269">
        <v>0</v>
      </c>
      <c r="J269">
        <v>0</v>
      </c>
      <c r="K269">
        <v>0</v>
      </c>
      <c r="L269">
        <v>0</v>
      </c>
      <c r="M269">
        <v>0</v>
      </c>
      <c r="N269">
        <v>386592.19975299999</v>
      </c>
      <c r="O269">
        <v>258868.24352700001</v>
      </c>
      <c r="P269">
        <v>257839.2</v>
      </c>
      <c r="Q269">
        <v>238798.6</v>
      </c>
      <c r="R269">
        <v>220772.1</v>
      </c>
      <c r="S269">
        <v>170144.8</v>
      </c>
      <c r="T269">
        <v>137941.65</v>
      </c>
      <c r="U269">
        <v>83604</v>
      </c>
      <c r="V269">
        <v>429056.184121</v>
      </c>
      <c r="W269">
        <v>559698.70904400002</v>
      </c>
      <c r="X269">
        <v>569844.54544500005</v>
      </c>
      <c r="Y269">
        <v>573657.73911600001</v>
      </c>
      <c r="Z269">
        <v>642353.5699</v>
      </c>
      <c r="AA269">
        <v>576830.41292200005</v>
      </c>
      <c r="AB269">
        <v>0</v>
      </c>
      <c r="AC269">
        <v>0</v>
      </c>
      <c r="AD269">
        <v>0</v>
      </c>
      <c r="AE269">
        <v>0</v>
      </c>
      <c r="AF269">
        <v>0</v>
      </c>
      <c r="AG269">
        <v>150000</v>
      </c>
      <c r="AH269">
        <v>0</v>
      </c>
      <c r="AI269">
        <v>0</v>
      </c>
      <c r="AJ269">
        <v>660481.57180399995</v>
      </c>
      <c r="AK269">
        <v>645460.44328000001</v>
      </c>
      <c r="AL269">
        <v>645460.44328000001</v>
      </c>
      <c r="AM269">
        <v>3128270.7325340002</v>
      </c>
      <c r="AN269">
        <v>5106001.9538280005</v>
      </c>
      <c r="AO269">
        <v>5106001.9538280005</v>
      </c>
      <c r="AP269">
        <v>0</v>
      </c>
      <c r="AQ269" s="4">
        <v>0</v>
      </c>
      <c r="AR269" s="3" t="s">
        <v>32</v>
      </c>
      <c r="AS269" s="3" t="s">
        <v>6214</v>
      </c>
      <c r="AT269" s="3" t="s">
        <v>6219</v>
      </c>
      <c r="AU269" s="3" t="s">
        <v>6216</v>
      </c>
      <c r="AV269" s="3" t="s">
        <v>6217</v>
      </c>
      <c r="AW269" s="3"/>
      <c r="AX269" s="3"/>
      <c r="AY269" s="3"/>
      <c r="AZ269" s="3"/>
      <c r="BA269" s="3"/>
      <c r="BB269" t="b">
        <v>0</v>
      </c>
      <c r="BC269" s="3"/>
      <c r="BD269" s="5">
        <v>118192</v>
      </c>
      <c r="BE269" s="3" t="s">
        <v>316</v>
      </c>
    </row>
    <row r="270" spans="1:57" hidden="1" x14ac:dyDescent="0.2">
      <c r="A270" s="2">
        <v>5974</v>
      </c>
      <c r="B270" s="1">
        <v>45412</v>
      </c>
      <c r="C270" s="3" t="s">
        <v>5238</v>
      </c>
      <c r="D270">
        <v>0</v>
      </c>
      <c r="E270">
        <v>0</v>
      </c>
      <c r="F270">
        <v>0</v>
      </c>
      <c r="G270">
        <v>0</v>
      </c>
      <c r="H270">
        <v>0</v>
      </c>
      <c r="I270">
        <v>0</v>
      </c>
      <c r="J270">
        <v>0</v>
      </c>
      <c r="K270">
        <v>0</v>
      </c>
      <c r="L270">
        <v>0</v>
      </c>
      <c r="M270">
        <v>0</v>
      </c>
      <c r="N270">
        <v>2496</v>
      </c>
      <c r="O270">
        <v>2496</v>
      </c>
      <c r="P270">
        <v>0</v>
      </c>
      <c r="Q270">
        <v>0</v>
      </c>
      <c r="R270">
        <v>0</v>
      </c>
      <c r="S270">
        <v>0</v>
      </c>
      <c r="T270">
        <v>0</v>
      </c>
      <c r="U270">
        <v>0</v>
      </c>
      <c r="V270">
        <v>0</v>
      </c>
      <c r="W270">
        <v>0</v>
      </c>
      <c r="X270">
        <v>0</v>
      </c>
      <c r="Y270">
        <v>0</v>
      </c>
      <c r="Z270">
        <v>0</v>
      </c>
      <c r="AA270">
        <v>0</v>
      </c>
      <c r="AB270">
        <v>0</v>
      </c>
      <c r="AC270">
        <v>0</v>
      </c>
      <c r="AD270">
        <v>0</v>
      </c>
      <c r="AE270">
        <v>0</v>
      </c>
      <c r="AF270">
        <v>0</v>
      </c>
      <c r="AG270">
        <v>2496</v>
      </c>
      <c r="AH270">
        <v>0</v>
      </c>
      <c r="AI270">
        <v>0</v>
      </c>
      <c r="AJ270">
        <v>104992</v>
      </c>
      <c r="AK270">
        <v>4992</v>
      </c>
      <c r="AL270">
        <v>4992</v>
      </c>
      <c r="AM270">
        <v>104992</v>
      </c>
      <c r="AN270">
        <v>4992</v>
      </c>
      <c r="AO270">
        <v>4992</v>
      </c>
      <c r="AP270">
        <v>0</v>
      </c>
      <c r="AQ270" s="4">
        <v>0</v>
      </c>
      <c r="AR270" s="3" t="s">
        <v>32</v>
      </c>
      <c r="AS270" s="3" t="s">
        <v>6214</v>
      </c>
      <c r="AT270" s="3" t="s">
        <v>6219</v>
      </c>
      <c r="AU270" s="3" t="s">
        <v>6216</v>
      </c>
      <c r="AV270" s="3" t="s">
        <v>6217</v>
      </c>
      <c r="AW270" s="3"/>
      <c r="AX270" s="3"/>
      <c r="AY270" s="3"/>
      <c r="AZ270" s="3"/>
      <c r="BA270" s="3"/>
      <c r="BB270" t="b">
        <v>0</v>
      </c>
      <c r="BC270" s="3"/>
      <c r="BD270" s="5">
        <v>118193</v>
      </c>
      <c r="BE270" s="3" t="s">
        <v>316</v>
      </c>
    </row>
    <row r="271" spans="1:57" hidden="1" x14ac:dyDescent="0.2">
      <c r="A271" s="2">
        <v>5999</v>
      </c>
      <c r="B271" s="1">
        <v>45412</v>
      </c>
      <c r="C271" s="3" t="s">
        <v>5273</v>
      </c>
      <c r="D271">
        <v>0</v>
      </c>
      <c r="E271">
        <v>0</v>
      </c>
      <c r="F271">
        <v>0</v>
      </c>
      <c r="G271">
        <v>0</v>
      </c>
      <c r="H271">
        <v>0</v>
      </c>
      <c r="I271">
        <v>0</v>
      </c>
      <c r="J271">
        <v>0</v>
      </c>
      <c r="K271">
        <v>0</v>
      </c>
      <c r="L271">
        <v>0</v>
      </c>
      <c r="M271">
        <v>0</v>
      </c>
      <c r="N271">
        <v>25984.799999999999</v>
      </c>
      <c r="O271">
        <v>13552</v>
      </c>
      <c r="P271">
        <v>3524</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52200.800000000003</v>
      </c>
      <c r="AK271">
        <v>39536.800000000003</v>
      </c>
      <c r="AL271">
        <v>39536.800000000003</v>
      </c>
      <c r="AM271">
        <v>61364.800000000003</v>
      </c>
      <c r="AN271">
        <v>43060.800000000003</v>
      </c>
      <c r="AO271">
        <v>43060.800000000003</v>
      </c>
      <c r="AP271">
        <v>0</v>
      </c>
      <c r="AQ271" s="4">
        <v>0</v>
      </c>
      <c r="AR271" s="3" t="s">
        <v>32</v>
      </c>
      <c r="AS271" s="3" t="s">
        <v>6214</v>
      </c>
      <c r="AT271" s="3" t="s">
        <v>6219</v>
      </c>
      <c r="AU271" s="3" t="s">
        <v>6216</v>
      </c>
      <c r="AV271" s="3" t="s">
        <v>6217</v>
      </c>
      <c r="AW271" s="3"/>
      <c r="AX271" s="3"/>
      <c r="AY271" s="3"/>
      <c r="AZ271" s="3"/>
      <c r="BA271" s="3"/>
      <c r="BB271" t="b">
        <v>0</v>
      </c>
      <c r="BC271" s="3"/>
      <c r="BD271" s="5">
        <v>118194</v>
      </c>
      <c r="BE271" s="3" t="s">
        <v>316</v>
      </c>
    </row>
    <row r="272" spans="1:57" hidden="1" x14ac:dyDescent="0.2">
      <c r="A272" s="2">
        <v>6078</v>
      </c>
      <c r="B272" s="1">
        <v>45412</v>
      </c>
      <c r="C272" s="3" t="s">
        <v>5393</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40797.599999999999</v>
      </c>
      <c r="AK272">
        <v>0</v>
      </c>
      <c r="AL272">
        <v>0</v>
      </c>
      <c r="AM272">
        <v>1555164.2</v>
      </c>
      <c r="AN272">
        <v>0</v>
      </c>
      <c r="AO272">
        <v>0</v>
      </c>
      <c r="AP272">
        <v>0</v>
      </c>
      <c r="AQ272" s="4">
        <v>0</v>
      </c>
      <c r="AR272" s="3" t="s">
        <v>32</v>
      </c>
      <c r="AS272" s="3" t="s">
        <v>6214</v>
      </c>
      <c r="AT272" s="3" t="s">
        <v>6219</v>
      </c>
      <c r="AU272" s="3" t="s">
        <v>6216</v>
      </c>
      <c r="AV272" s="3" t="s">
        <v>6217</v>
      </c>
      <c r="AW272" s="3"/>
      <c r="AX272" s="3"/>
      <c r="AY272" s="3"/>
      <c r="AZ272" s="3"/>
      <c r="BA272" s="3"/>
      <c r="BB272" t="b">
        <v>0</v>
      </c>
      <c r="BC272" s="3"/>
      <c r="BD272" s="5">
        <v>118195</v>
      </c>
      <c r="BE272" s="3" t="s">
        <v>316</v>
      </c>
    </row>
    <row r="273" spans="1:57" hidden="1" x14ac:dyDescent="0.2">
      <c r="A273" s="2">
        <v>6129</v>
      </c>
      <c r="B273" s="1">
        <v>45412</v>
      </c>
      <c r="C273" s="3" t="s">
        <v>5456</v>
      </c>
      <c r="D273">
        <v>0</v>
      </c>
      <c r="E273">
        <v>0</v>
      </c>
      <c r="F273">
        <v>0</v>
      </c>
      <c r="G273">
        <v>0</v>
      </c>
      <c r="H273">
        <v>0</v>
      </c>
      <c r="I273">
        <v>0</v>
      </c>
      <c r="J273">
        <v>0</v>
      </c>
      <c r="K273">
        <v>0</v>
      </c>
      <c r="L273">
        <v>0</v>
      </c>
      <c r="M273">
        <v>0</v>
      </c>
      <c r="N273">
        <v>3726</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3889.6</v>
      </c>
      <c r="AK273">
        <v>3726</v>
      </c>
      <c r="AL273">
        <v>3726</v>
      </c>
      <c r="AM273">
        <v>3889.6</v>
      </c>
      <c r="AN273">
        <v>3726</v>
      </c>
      <c r="AO273">
        <v>3726</v>
      </c>
      <c r="AP273">
        <v>0</v>
      </c>
      <c r="AQ273" s="4">
        <v>0</v>
      </c>
      <c r="AR273" s="3" t="s">
        <v>32</v>
      </c>
      <c r="AS273" s="3" t="s">
        <v>6214</v>
      </c>
      <c r="AT273" s="3" t="s">
        <v>6219</v>
      </c>
      <c r="AU273" s="3" t="s">
        <v>6216</v>
      </c>
      <c r="AV273" s="3" t="s">
        <v>6217</v>
      </c>
      <c r="AW273" s="3"/>
      <c r="AX273" s="3"/>
      <c r="AY273" s="3"/>
      <c r="AZ273" s="3"/>
      <c r="BA273" s="3"/>
      <c r="BB273" t="b">
        <v>0</v>
      </c>
      <c r="BC273" s="3"/>
      <c r="BD273" s="5">
        <v>118196</v>
      </c>
      <c r="BE273" s="3" t="s">
        <v>316</v>
      </c>
    </row>
    <row r="274" spans="1:57" hidden="1" x14ac:dyDescent="0.2">
      <c r="A274" s="2">
        <v>6130</v>
      </c>
      <c r="B274" s="1">
        <v>45412</v>
      </c>
      <c r="C274" s="3" t="s">
        <v>5457</v>
      </c>
      <c r="D274">
        <v>0</v>
      </c>
      <c r="E274">
        <v>0</v>
      </c>
      <c r="F274">
        <v>0</v>
      </c>
      <c r="G274">
        <v>0</v>
      </c>
      <c r="H274">
        <v>0</v>
      </c>
      <c r="I274">
        <v>0</v>
      </c>
      <c r="J274">
        <v>0</v>
      </c>
      <c r="K274">
        <v>0</v>
      </c>
      <c r="L274">
        <v>0</v>
      </c>
      <c r="M274">
        <v>0</v>
      </c>
      <c r="N274">
        <v>24980</v>
      </c>
      <c r="O274">
        <v>28182</v>
      </c>
      <c r="P274">
        <v>38802</v>
      </c>
      <c r="Q274">
        <v>38802</v>
      </c>
      <c r="R274">
        <v>33182</v>
      </c>
      <c r="S274">
        <v>31104.65</v>
      </c>
      <c r="T274">
        <v>2562</v>
      </c>
      <c r="U274">
        <v>2656</v>
      </c>
      <c r="V274">
        <v>0</v>
      </c>
      <c r="W274">
        <v>0</v>
      </c>
      <c r="X274">
        <v>0</v>
      </c>
      <c r="Y274">
        <v>0</v>
      </c>
      <c r="Z274">
        <v>0</v>
      </c>
      <c r="AA274">
        <v>0</v>
      </c>
      <c r="AB274">
        <v>0</v>
      </c>
      <c r="AC274">
        <v>0</v>
      </c>
      <c r="AD274">
        <v>0</v>
      </c>
      <c r="AE274">
        <v>0</v>
      </c>
      <c r="AF274">
        <v>0</v>
      </c>
      <c r="AG274">
        <v>0</v>
      </c>
      <c r="AH274">
        <v>0</v>
      </c>
      <c r="AI274">
        <v>0</v>
      </c>
      <c r="AJ274">
        <v>75522</v>
      </c>
      <c r="AK274">
        <v>53162</v>
      </c>
      <c r="AL274">
        <v>53162</v>
      </c>
      <c r="AM274">
        <v>222630.65</v>
      </c>
      <c r="AN274">
        <v>200270.65</v>
      </c>
      <c r="AO274">
        <v>200270.65</v>
      </c>
      <c r="AP274">
        <v>0</v>
      </c>
      <c r="AQ274" s="4">
        <v>0</v>
      </c>
      <c r="AR274" s="3" t="s">
        <v>32</v>
      </c>
      <c r="AS274" s="3" t="s">
        <v>6214</v>
      </c>
      <c r="AT274" s="3" t="s">
        <v>6219</v>
      </c>
      <c r="AU274" s="3" t="s">
        <v>6216</v>
      </c>
      <c r="AV274" s="3" t="s">
        <v>6217</v>
      </c>
      <c r="AW274" s="3"/>
      <c r="AX274" s="3"/>
      <c r="AY274" s="3"/>
      <c r="AZ274" s="3"/>
      <c r="BA274" s="3"/>
      <c r="BB274" t="b">
        <v>0</v>
      </c>
      <c r="BC274" s="3"/>
      <c r="BD274" s="5">
        <v>118197</v>
      </c>
      <c r="BE274" s="3" t="s">
        <v>316</v>
      </c>
    </row>
    <row r="275" spans="1:57" hidden="1" x14ac:dyDescent="0.2">
      <c r="A275" s="2">
        <v>6135</v>
      </c>
      <c r="B275" s="1">
        <v>45412</v>
      </c>
      <c r="C275" s="3" t="s">
        <v>5462</v>
      </c>
      <c r="D275">
        <v>0</v>
      </c>
      <c r="E275">
        <v>0</v>
      </c>
      <c r="F275">
        <v>0</v>
      </c>
      <c r="G275">
        <v>0</v>
      </c>
      <c r="H275">
        <v>0</v>
      </c>
      <c r="I275">
        <v>0</v>
      </c>
      <c r="J275">
        <v>0</v>
      </c>
      <c r="K275">
        <v>0</v>
      </c>
      <c r="L275">
        <v>0</v>
      </c>
      <c r="M275">
        <v>0</v>
      </c>
      <c r="N275">
        <v>21056.799999999999</v>
      </c>
      <c r="O275">
        <v>52870.400000000001</v>
      </c>
      <c r="P275">
        <v>27298.400000000001</v>
      </c>
      <c r="Q275">
        <v>151617.20000000001</v>
      </c>
      <c r="R275">
        <v>71672.399999999994</v>
      </c>
      <c r="S275">
        <v>68024.566659999997</v>
      </c>
      <c r="T275">
        <v>39044.033330999999</v>
      </c>
      <c r="U275">
        <v>22092</v>
      </c>
      <c r="V275">
        <v>44248.4</v>
      </c>
      <c r="W275">
        <v>49051.199999999997</v>
      </c>
      <c r="X275">
        <v>249678</v>
      </c>
      <c r="Y275">
        <v>346770.4</v>
      </c>
      <c r="Z275">
        <v>93650.4</v>
      </c>
      <c r="AA275">
        <v>144025.60000000001</v>
      </c>
      <c r="AB275">
        <v>0</v>
      </c>
      <c r="AC275">
        <v>0</v>
      </c>
      <c r="AD275">
        <v>0</v>
      </c>
      <c r="AE275">
        <v>0</v>
      </c>
      <c r="AF275">
        <v>0</v>
      </c>
      <c r="AG275">
        <v>0</v>
      </c>
      <c r="AH275">
        <v>0</v>
      </c>
      <c r="AI275">
        <v>0</v>
      </c>
      <c r="AJ275">
        <v>105949.8</v>
      </c>
      <c r="AK275">
        <v>73927.199999999997</v>
      </c>
      <c r="AL275">
        <v>73927.199999999997</v>
      </c>
      <c r="AM275">
        <v>1469458.79999</v>
      </c>
      <c r="AN275">
        <v>1381099.799991</v>
      </c>
      <c r="AO275">
        <v>1381099.799991</v>
      </c>
      <c r="AP275">
        <v>0</v>
      </c>
      <c r="AQ275" s="4">
        <v>0</v>
      </c>
      <c r="AR275" s="3" t="s">
        <v>32</v>
      </c>
      <c r="AS275" s="3" t="s">
        <v>6214</v>
      </c>
      <c r="AT275" s="3" t="s">
        <v>6219</v>
      </c>
      <c r="AU275" s="3" t="s">
        <v>6216</v>
      </c>
      <c r="AV275" s="3" t="s">
        <v>6217</v>
      </c>
      <c r="AW275" s="3"/>
      <c r="AX275" s="3"/>
      <c r="AY275" s="3"/>
      <c r="AZ275" s="3"/>
      <c r="BA275" s="3"/>
      <c r="BB275" t="b">
        <v>0</v>
      </c>
      <c r="BC275" s="3"/>
      <c r="BD275" s="5">
        <v>118198</v>
      </c>
      <c r="BE275" s="3" t="s">
        <v>316</v>
      </c>
    </row>
    <row r="276" spans="1:57" hidden="1" x14ac:dyDescent="0.2">
      <c r="A276" s="2">
        <v>6137</v>
      </c>
      <c r="B276" s="1">
        <v>45412</v>
      </c>
      <c r="C276" s="3" t="s">
        <v>5463</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15962</v>
      </c>
      <c r="AK276">
        <v>0</v>
      </c>
      <c r="AL276">
        <v>0</v>
      </c>
      <c r="AM276">
        <v>754375.6</v>
      </c>
      <c r="AN276">
        <v>0</v>
      </c>
      <c r="AO276">
        <v>0</v>
      </c>
      <c r="AP276">
        <v>0</v>
      </c>
      <c r="AQ276" s="4">
        <v>0</v>
      </c>
      <c r="AR276" s="3" t="s">
        <v>32</v>
      </c>
      <c r="AS276" s="3" t="s">
        <v>6214</v>
      </c>
      <c r="AT276" s="3" t="s">
        <v>6219</v>
      </c>
      <c r="AU276" s="3" t="s">
        <v>6216</v>
      </c>
      <c r="AV276" s="3" t="s">
        <v>6217</v>
      </c>
      <c r="AW276" s="3"/>
      <c r="AX276" s="3"/>
      <c r="AY276" s="3"/>
      <c r="AZ276" s="3"/>
      <c r="BA276" s="3"/>
      <c r="BB276" t="b">
        <v>0</v>
      </c>
      <c r="BC276" s="3"/>
      <c r="BD276" s="5">
        <v>118199</v>
      </c>
      <c r="BE276" s="3" t="s">
        <v>316</v>
      </c>
    </row>
    <row r="277" spans="1:57" hidden="1" x14ac:dyDescent="0.2">
      <c r="A277" s="2">
        <v>6156</v>
      </c>
      <c r="B277" s="1">
        <v>45412</v>
      </c>
      <c r="C277" s="3" t="s">
        <v>5479</v>
      </c>
      <c r="D277">
        <v>0</v>
      </c>
      <c r="E277">
        <v>0</v>
      </c>
      <c r="F277">
        <v>0</v>
      </c>
      <c r="G277">
        <v>0</v>
      </c>
      <c r="H277">
        <v>0</v>
      </c>
      <c r="I277">
        <v>0</v>
      </c>
      <c r="J277">
        <v>0</v>
      </c>
      <c r="K277">
        <v>0</v>
      </c>
      <c r="L277">
        <v>0</v>
      </c>
      <c r="M277">
        <v>0</v>
      </c>
      <c r="N277">
        <v>29898</v>
      </c>
      <c r="O277">
        <v>229263.4</v>
      </c>
      <c r="P277">
        <v>142426.45000000001</v>
      </c>
      <c r="Q277">
        <v>240925.1</v>
      </c>
      <c r="R277">
        <v>480021.33</v>
      </c>
      <c r="S277">
        <v>62987.17</v>
      </c>
      <c r="T277">
        <v>90699.5</v>
      </c>
      <c r="U277">
        <v>4496</v>
      </c>
      <c r="V277">
        <v>0</v>
      </c>
      <c r="W277">
        <v>0</v>
      </c>
      <c r="X277">
        <v>0</v>
      </c>
      <c r="Y277">
        <v>0</v>
      </c>
      <c r="Z277">
        <v>0</v>
      </c>
      <c r="AA277">
        <v>0</v>
      </c>
      <c r="AB277">
        <v>0</v>
      </c>
      <c r="AC277">
        <v>0</v>
      </c>
      <c r="AD277">
        <v>0</v>
      </c>
      <c r="AE277">
        <v>0</v>
      </c>
      <c r="AF277">
        <v>0</v>
      </c>
      <c r="AG277">
        <v>1040000</v>
      </c>
      <c r="AH277">
        <v>0</v>
      </c>
      <c r="AI277">
        <v>0</v>
      </c>
      <c r="AJ277">
        <v>574199.888958</v>
      </c>
      <c r="AK277">
        <v>259161.4</v>
      </c>
      <c r="AL277">
        <v>259161.4</v>
      </c>
      <c r="AM277">
        <v>2044850.409984</v>
      </c>
      <c r="AN277">
        <v>1280716.95</v>
      </c>
      <c r="AO277">
        <v>1280716.95</v>
      </c>
      <c r="AP277">
        <v>0</v>
      </c>
      <c r="AQ277" s="4">
        <v>0</v>
      </c>
      <c r="AR277" s="3" t="s">
        <v>32</v>
      </c>
      <c r="AS277" s="3" t="s">
        <v>6214</v>
      </c>
      <c r="AT277" s="3" t="s">
        <v>6219</v>
      </c>
      <c r="AU277" s="3" t="s">
        <v>6216</v>
      </c>
      <c r="AV277" s="3" t="s">
        <v>6217</v>
      </c>
      <c r="AW277" s="3"/>
      <c r="AX277" s="3"/>
      <c r="AY277" s="3"/>
      <c r="AZ277" s="3"/>
      <c r="BA277" s="3"/>
      <c r="BB277" t="b">
        <v>0</v>
      </c>
      <c r="BC277" s="3"/>
      <c r="BD277" s="5">
        <v>118200</v>
      </c>
      <c r="BE277" s="3" t="s">
        <v>316</v>
      </c>
    </row>
    <row r="278" spans="1:57" hidden="1" x14ac:dyDescent="0.2">
      <c r="A278" s="2">
        <v>6282</v>
      </c>
      <c r="B278" s="1">
        <v>45412</v>
      </c>
      <c r="C278" s="3" t="s">
        <v>5659</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200000</v>
      </c>
      <c r="AH278">
        <v>0</v>
      </c>
      <c r="AI278">
        <v>0</v>
      </c>
      <c r="AJ278">
        <v>0</v>
      </c>
      <c r="AK278">
        <v>0</v>
      </c>
      <c r="AL278">
        <v>0</v>
      </c>
      <c r="AM278">
        <v>573060.6</v>
      </c>
      <c r="AN278">
        <v>0</v>
      </c>
      <c r="AO278">
        <v>0</v>
      </c>
      <c r="AP278">
        <v>0</v>
      </c>
      <c r="AQ278" s="4">
        <v>0</v>
      </c>
      <c r="AR278" s="3" t="s">
        <v>32</v>
      </c>
      <c r="AS278" s="3" t="s">
        <v>6214</v>
      </c>
      <c r="AT278" s="3" t="s">
        <v>6219</v>
      </c>
      <c r="AU278" s="3" t="s">
        <v>6216</v>
      </c>
      <c r="AV278" s="3" t="s">
        <v>6217</v>
      </c>
      <c r="AW278" s="3"/>
      <c r="AX278" s="3"/>
      <c r="AY278" s="3"/>
      <c r="AZ278" s="3"/>
      <c r="BA278" s="3"/>
      <c r="BB278" t="b">
        <v>0</v>
      </c>
      <c r="BC278" s="3"/>
      <c r="BD278" s="5">
        <v>118201</v>
      </c>
      <c r="BE278" s="3" t="s">
        <v>316</v>
      </c>
    </row>
    <row r="279" spans="1:57" hidden="1" x14ac:dyDescent="0.2">
      <c r="A279" s="2">
        <v>6284</v>
      </c>
      <c r="B279" s="1">
        <v>45412</v>
      </c>
      <c r="C279" s="3" t="s">
        <v>5664</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400000</v>
      </c>
      <c r="AH279">
        <v>0</v>
      </c>
      <c r="AI279">
        <v>0</v>
      </c>
      <c r="AJ279">
        <v>0</v>
      </c>
      <c r="AK279">
        <v>0</v>
      </c>
      <c r="AL279">
        <v>0</v>
      </c>
      <c r="AM279">
        <v>0</v>
      </c>
      <c r="AN279">
        <v>0</v>
      </c>
      <c r="AO279">
        <v>0</v>
      </c>
      <c r="AP279">
        <v>0</v>
      </c>
      <c r="AQ279" s="4">
        <v>0</v>
      </c>
      <c r="AR279" s="3" t="s">
        <v>32</v>
      </c>
      <c r="AS279" s="3" t="s">
        <v>6214</v>
      </c>
      <c r="AT279" s="3" t="s">
        <v>6219</v>
      </c>
      <c r="AU279" s="3" t="s">
        <v>6216</v>
      </c>
      <c r="AV279" s="3" t="s">
        <v>6217</v>
      </c>
      <c r="AW279" s="3"/>
      <c r="AX279" s="3"/>
      <c r="AY279" s="3"/>
      <c r="AZ279" s="3"/>
      <c r="BA279" s="3"/>
      <c r="BB279" t="b">
        <v>0</v>
      </c>
      <c r="BC279" s="3"/>
      <c r="BD279" s="5">
        <v>118202</v>
      </c>
      <c r="BE279" s="3" t="s">
        <v>316</v>
      </c>
    </row>
    <row r="280" spans="1:57" hidden="1" x14ac:dyDescent="0.2">
      <c r="A280" s="2">
        <v>6306</v>
      </c>
      <c r="B280" s="1">
        <v>45412</v>
      </c>
      <c r="C280" s="3" t="s">
        <v>5701</v>
      </c>
      <c r="D280">
        <v>0</v>
      </c>
      <c r="E280">
        <v>0</v>
      </c>
      <c r="F280">
        <v>0</v>
      </c>
      <c r="G280">
        <v>0</v>
      </c>
      <c r="H280">
        <v>0</v>
      </c>
      <c r="I280">
        <v>0</v>
      </c>
      <c r="J280">
        <v>0</v>
      </c>
      <c r="K280">
        <v>0</v>
      </c>
      <c r="L280">
        <v>0</v>
      </c>
      <c r="M280">
        <v>0</v>
      </c>
      <c r="N280">
        <v>13636.3636363636</v>
      </c>
      <c r="O280">
        <v>13636.3636363636</v>
      </c>
      <c r="P280">
        <v>0</v>
      </c>
      <c r="Q280">
        <v>0</v>
      </c>
      <c r="R280">
        <v>0</v>
      </c>
      <c r="S280">
        <v>0</v>
      </c>
      <c r="T280">
        <v>0</v>
      </c>
      <c r="U280">
        <v>0</v>
      </c>
      <c r="V280">
        <v>0</v>
      </c>
      <c r="W280">
        <v>0</v>
      </c>
      <c r="X280">
        <v>0</v>
      </c>
      <c r="Y280">
        <v>0</v>
      </c>
      <c r="Z280">
        <v>0</v>
      </c>
      <c r="AA280">
        <v>0</v>
      </c>
      <c r="AB280">
        <v>0</v>
      </c>
      <c r="AC280">
        <v>0</v>
      </c>
      <c r="AD280">
        <v>0</v>
      </c>
      <c r="AE280">
        <v>0</v>
      </c>
      <c r="AF280">
        <v>0</v>
      </c>
      <c r="AG280">
        <v>150000</v>
      </c>
      <c r="AH280">
        <v>0</v>
      </c>
      <c r="AI280">
        <v>0</v>
      </c>
      <c r="AJ280">
        <v>40909.090909090803</v>
      </c>
      <c r="AK280">
        <v>27272.727272727199</v>
      </c>
      <c r="AL280">
        <v>27272.727272727199</v>
      </c>
      <c r="AM280">
        <v>40909.090909090803</v>
      </c>
      <c r="AN280">
        <v>27272.727272727199</v>
      </c>
      <c r="AO280">
        <v>27272.727272727199</v>
      </c>
      <c r="AP280">
        <v>0</v>
      </c>
      <c r="AQ280" s="4">
        <v>0</v>
      </c>
      <c r="AR280" s="3" t="s">
        <v>32</v>
      </c>
      <c r="AS280" s="3" t="s">
        <v>6214</v>
      </c>
      <c r="AT280" s="3" t="s">
        <v>6219</v>
      </c>
      <c r="AU280" s="3" t="s">
        <v>6216</v>
      </c>
      <c r="AV280" s="3" t="s">
        <v>6217</v>
      </c>
      <c r="AW280" s="3"/>
      <c r="AX280" s="3"/>
      <c r="AY280" s="3"/>
      <c r="AZ280" s="3"/>
      <c r="BA280" s="3"/>
      <c r="BB280" t="b">
        <v>0</v>
      </c>
      <c r="BC280" s="3"/>
      <c r="BD280" s="5">
        <v>118203</v>
      </c>
      <c r="BE280" s="3" t="s">
        <v>316</v>
      </c>
    </row>
    <row r="281" spans="1:57" hidden="1" x14ac:dyDescent="0.2">
      <c r="A281" s="2">
        <v>6307</v>
      </c>
      <c r="B281" s="1">
        <v>45412</v>
      </c>
      <c r="C281" s="3" t="s">
        <v>5703</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250000</v>
      </c>
      <c r="AH281">
        <v>0</v>
      </c>
      <c r="AI281">
        <v>0</v>
      </c>
      <c r="AJ281">
        <v>0</v>
      </c>
      <c r="AK281">
        <v>0</v>
      </c>
      <c r="AL281">
        <v>0</v>
      </c>
      <c r="AM281">
        <v>0</v>
      </c>
      <c r="AN281">
        <v>0</v>
      </c>
      <c r="AO281">
        <v>0</v>
      </c>
      <c r="AP281">
        <v>0</v>
      </c>
      <c r="AQ281" s="4">
        <v>0</v>
      </c>
      <c r="AR281" s="3" t="s">
        <v>32</v>
      </c>
      <c r="AS281" s="3" t="s">
        <v>6214</v>
      </c>
      <c r="AT281" s="3" t="s">
        <v>6219</v>
      </c>
      <c r="AU281" s="3" t="s">
        <v>6216</v>
      </c>
      <c r="AV281" s="3" t="s">
        <v>6217</v>
      </c>
      <c r="AW281" s="3"/>
      <c r="AX281" s="3"/>
      <c r="AY281" s="3"/>
      <c r="AZ281" s="3"/>
      <c r="BA281" s="3"/>
      <c r="BB281" t="b">
        <v>0</v>
      </c>
      <c r="BC281" s="3"/>
      <c r="BD281" s="5">
        <v>118204</v>
      </c>
      <c r="BE281" s="3" t="s">
        <v>316</v>
      </c>
    </row>
    <row r="282" spans="1:57" hidden="1" x14ac:dyDescent="0.2">
      <c r="A282" s="2">
        <v>6308</v>
      </c>
      <c r="B282" s="1">
        <v>45412</v>
      </c>
      <c r="C282" s="3" t="s">
        <v>5705</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195000</v>
      </c>
      <c r="AH282">
        <v>0</v>
      </c>
      <c r="AI282">
        <v>0</v>
      </c>
      <c r="AJ282">
        <v>0</v>
      </c>
      <c r="AK282">
        <v>0</v>
      </c>
      <c r="AL282">
        <v>0</v>
      </c>
      <c r="AM282">
        <v>0</v>
      </c>
      <c r="AN282">
        <v>0</v>
      </c>
      <c r="AO282">
        <v>0</v>
      </c>
      <c r="AP282">
        <v>0</v>
      </c>
      <c r="AQ282" s="4">
        <v>0</v>
      </c>
      <c r="AR282" s="3" t="s">
        <v>32</v>
      </c>
      <c r="AS282" s="3" t="s">
        <v>6214</v>
      </c>
      <c r="AT282" s="3" t="s">
        <v>6219</v>
      </c>
      <c r="AU282" s="3" t="s">
        <v>6216</v>
      </c>
      <c r="AV282" s="3" t="s">
        <v>6217</v>
      </c>
      <c r="AW282" s="3"/>
      <c r="AX282" s="3"/>
      <c r="AY282" s="3"/>
      <c r="AZ282" s="3"/>
      <c r="BA282" s="3"/>
      <c r="BB282" t="b">
        <v>0</v>
      </c>
      <c r="BC282" s="3"/>
      <c r="BD282" s="5">
        <v>118205</v>
      </c>
      <c r="BE282" s="3" t="s">
        <v>316</v>
      </c>
    </row>
    <row r="283" spans="1:57" hidden="1" x14ac:dyDescent="0.2">
      <c r="A283" s="2">
        <v>6309</v>
      </c>
      <c r="B283" s="1">
        <v>45412</v>
      </c>
      <c r="C283" s="3" t="s">
        <v>5707</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60000</v>
      </c>
      <c r="AH283">
        <v>0</v>
      </c>
      <c r="AI283">
        <v>0</v>
      </c>
      <c r="AJ283">
        <v>0</v>
      </c>
      <c r="AK283">
        <v>0</v>
      </c>
      <c r="AL283">
        <v>0</v>
      </c>
      <c r="AM283">
        <v>0</v>
      </c>
      <c r="AN283">
        <v>0</v>
      </c>
      <c r="AO283">
        <v>0</v>
      </c>
      <c r="AP283">
        <v>0</v>
      </c>
      <c r="AQ283" s="4">
        <v>0</v>
      </c>
      <c r="AR283" s="3" t="s">
        <v>32</v>
      </c>
      <c r="AS283" s="3" t="s">
        <v>6214</v>
      </c>
      <c r="AT283" s="3" t="s">
        <v>6219</v>
      </c>
      <c r="AU283" s="3" t="s">
        <v>6216</v>
      </c>
      <c r="AV283" s="3" t="s">
        <v>6217</v>
      </c>
      <c r="AW283" s="3"/>
      <c r="AX283" s="3"/>
      <c r="AY283" s="3"/>
      <c r="AZ283" s="3"/>
      <c r="BA283" s="3"/>
      <c r="BB283" t="b">
        <v>0</v>
      </c>
      <c r="BC283" s="3"/>
      <c r="BD283" s="5">
        <v>118206</v>
      </c>
      <c r="BE283" s="3" t="s">
        <v>316</v>
      </c>
    </row>
    <row r="284" spans="1:57" hidden="1" x14ac:dyDescent="0.2">
      <c r="A284" s="2">
        <v>6310</v>
      </c>
      <c r="B284" s="1">
        <v>45412</v>
      </c>
      <c r="C284" s="3" t="s">
        <v>5709</v>
      </c>
      <c r="D284">
        <v>0</v>
      </c>
      <c r="E284">
        <v>0</v>
      </c>
      <c r="F284">
        <v>0</v>
      </c>
      <c r="G284">
        <v>0</v>
      </c>
      <c r="H284">
        <v>0</v>
      </c>
      <c r="I284">
        <v>0</v>
      </c>
      <c r="J284">
        <v>0</v>
      </c>
      <c r="K284">
        <v>0</v>
      </c>
      <c r="L284">
        <v>0</v>
      </c>
      <c r="M284">
        <v>0</v>
      </c>
      <c r="N284">
        <v>0</v>
      </c>
      <c r="O284">
        <v>0</v>
      </c>
      <c r="P284">
        <v>0</v>
      </c>
      <c r="Q284">
        <v>0</v>
      </c>
      <c r="R284">
        <v>0</v>
      </c>
      <c r="S284">
        <v>35010</v>
      </c>
      <c r="T284">
        <v>8458</v>
      </c>
      <c r="U284">
        <v>56452</v>
      </c>
      <c r="V284">
        <v>332240</v>
      </c>
      <c r="W284">
        <v>9738</v>
      </c>
      <c r="X284">
        <v>21270</v>
      </c>
      <c r="Y284">
        <v>444412</v>
      </c>
      <c r="Z284">
        <v>95451.999999000007</v>
      </c>
      <c r="AA284">
        <v>1753162</v>
      </c>
      <c r="AB284">
        <v>0</v>
      </c>
      <c r="AC284">
        <v>0</v>
      </c>
      <c r="AD284">
        <v>0</v>
      </c>
      <c r="AE284">
        <v>0</v>
      </c>
      <c r="AF284">
        <v>0</v>
      </c>
      <c r="AG284">
        <v>2300000</v>
      </c>
      <c r="AH284">
        <v>0</v>
      </c>
      <c r="AI284">
        <v>0</v>
      </c>
      <c r="AJ284">
        <v>0</v>
      </c>
      <c r="AK284">
        <v>0</v>
      </c>
      <c r="AL284">
        <v>0</v>
      </c>
      <c r="AM284">
        <v>2756193.9999990002</v>
      </c>
      <c r="AN284">
        <v>2756193.9999990002</v>
      </c>
      <c r="AO284">
        <v>2756193.9999990002</v>
      </c>
      <c r="AP284">
        <v>0</v>
      </c>
      <c r="AQ284" s="4">
        <v>0</v>
      </c>
      <c r="AR284" s="3" t="s">
        <v>32</v>
      </c>
      <c r="AS284" s="3" t="s">
        <v>6214</v>
      </c>
      <c r="AT284" s="3" t="s">
        <v>6219</v>
      </c>
      <c r="AU284" s="3" t="s">
        <v>6216</v>
      </c>
      <c r="AV284" s="3" t="s">
        <v>6217</v>
      </c>
      <c r="AW284" s="3"/>
      <c r="AX284" s="3"/>
      <c r="AY284" s="3"/>
      <c r="AZ284" s="3"/>
      <c r="BA284" s="3"/>
      <c r="BB284" t="b">
        <v>0</v>
      </c>
      <c r="BC284" s="3"/>
      <c r="BD284" s="5">
        <v>118207</v>
      </c>
      <c r="BE284" s="3" t="s">
        <v>316</v>
      </c>
    </row>
    <row r="285" spans="1:57" hidden="1" x14ac:dyDescent="0.2">
      <c r="A285" s="2">
        <v>6311</v>
      </c>
      <c r="B285" s="1">
        <v>45412</v>
      </c>
      <c r="C285" s="3" t="s">
        <v>5711</v>
      </c>
      <c r="D285">
        <v>0</v>
      </c>
      <c r="E285">
        <v>0</v>
      </c>
      <c r="F285">
        <v>0</v>
      </c>
      <c r="G285">
        <v>0</v>
      </c>
      <c r="H285">
        <v>0</v>
      </c>
      <c r="I285">
        <v>0</v>
      </c>
      <c r="J285">
        <v>0</v>
      </c>
      <c r="K285">
        <v>0</v>
      </c>
      <c r="L285">
        <v>0</v>
      </c>
      <c r="M285">
        <v>0</v>
      </c>
      <c r="N285">
        <v>447842</v>
      </c>
      <c r="O285">
        <v>101976</v>
      </c>
      <c r="P285">
        <v>1746848</v>
      </c>
      <c r="Q285">
        <v>23408</v>
      </c>
      <c r="R285">
        <v>0</v>
      </c>
      <c r="S285">
        <v>0</v>
      </c>
      <c r="T285">
        <v>0</v>
      </c>
      <c r="U285">
        <v>0</v>
      </c>
      <c r="V285">
        <v>0</v>
      </c>
      <c r="W285">
        <v>0</v>
      </c>
      <c r="X285">
        <v>0</v>
      </c>
      <c r="Y285">
        <v>0</v>
      </c>
      <c r="Z285">
        <v>0</v>
      </c>
      <c r="AA285">
        <v>0</v>
      </c>
      <c r="AB285">
        <v>0</v>
      </c>
      <c r="AC285">
        <v>0</v>
      </c>
      <c r="AD285">
        <v>0</v>
      </c>
      <c r="AE285">
        <v>0</v>
      </c>
      <c r="AF285">
        <v>0</v>
      </c>
      <c r="AG285">
        <v>250000</v>
      </c>
      <c r="AH285">
        <v>0</v>
      </c>
      <c r="AI285">
        <v>0</v>
      </c>
      <c r="AJ285">
        <v>563598</v>
      </c>
      <c r="AK285">
        <v>549818</v>
      </c>
      <c r="AL285">
        <v>549818</v>
      </c>
      <c r="AM285">
        <v>2333854</v>
      </c>
      <c r="AN285">
        <v>2320074</v>
      </c>
      <c r="AO285">
        <v>2320074</v>
      </c>
      <c r="AP285">
        <v>0</v>
      </c>
      <c r="AQ285" s="4">
        <v>0</v>
      </c>
      <c r="AR285" s="3" t="s">
        <v>32</v>
      </c>
      <c r="AS285" s="3" t="s">
        <v>6214</v>
      </c>
      <c r="AT285" s="3" t="s">
        <v>6219</v>
      </c>
      <c r="AU285" s="3" t="s">
        <v>6216</v>
      </c>
      <c r="AV285" s="3" t="s">
        <v>6217</v>
      </c>
      <c r="AW285" s="3"/>
      <c r="AX285" s="3"/>
      <c r="AY285" s="3"/>
      <c r="AZ285" s="3"/>
      <c r="BA285" s="3"/>
      <c r="BB285" t="b">
        <v>0</v>
      </c>
      <c r="BC285" s="3"/>
      <c r="BD285" s="5">
        <v>118208</v>
      </c>
      <c r="BE285" s="3" t="s">
        <v>316</v>
      </c>
    </row>
    <row r="286" spans="1:57" hidden="1" x14ac:dyDescent="0.2">
      <c r="A286" s="2">
        <v>6312</v>
      </c>
      <c r="B286" s="1">
        <v>45412</v>
      </c>
      <c r="C286" s="3" t="s">
        <v>5713</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100000</v>
      </c>
      <c r="AH286">
        <v>0</v>
      </c>
      <c r="AI286">
        <v>0</v>
      </c>
      <c r="AJ286">
        <v>0</v>
      </c>
      <c r="AK286">
        <v>0</v>
      </c>
      <c r="AL286">
        <v>0</v>
      </c>
      <c r="AM286">
        <v>0</v>
      </c>
      <c r="AN286">
        <v>0</v>
      </c>
      <c r="AO286">
        <v>0</v>
      </c>
      <c r="AP286">
        <v>0</v>
      </c>
      <c r="AQ286" s="4">
        <v>0</v>
      </c>
      <c r="AR286" s="3" t="s">
        <v>32</v>
      </c>
      <c r="AS286" s="3" t="s">
        <v>6214</v>
      </c>
      <c r="AT286" s="3" t="s">
        <v>6219</v>
      </c>
      <c r="AU286" s="3" t="s">
        <v>6216</v>
      </c>
      <c r="AV286" s="3" t="s">
        <v>6217</v>
      </c>
      <c r="AW286" s="3"/>
      <c r="AX286" s="3"/>
      <c r="AY286" s="3"/>
      <c r="AZ286" s="3"/>
      <c r="BA286" s="3"/>
      <c r="BB286" t="b">
        <v>0</v>
      </c>
      <c r="BC286" s="3"/>
      <c r="BD286" s="5">
        <v>118209</v>
      </c>
      <c r="BE286" s="3" t="s">
        <v>316</v>
      </c>
    </row>
    <row r="287" spans="1:57" hidden="1" x14ac:dyDescent="0.2">
      <c r="A287" s="2">
        <v>6313</v>
      </c>
      <c r="B287" s="1">
        <v>45412</v>
      </c>
      <c r="C287" s="3" t="s">
        <v>5715</v>
      </c>
      <c r="D287">
        <v>0</v>
      </c>
      <c r="E287">
        <v>0</v>
      </c>
      <c r="F287">
        <v>0</v>
      </c>
      <c r="G287">
        <v>0</v>
      </c>
      <c r="H287">
        <v>0</v>
      </c>
      <c r="I287">
        <v>0</v>
      </c>
      <c r="J287">
        <v>0</v>
      </c>
      <c r="K287">
        <v>0</v>
      </c>
      <c r="L287">
        <v>0</v>
      </c>
      <c r="M287">
        <v>0</v>
      </c>
      <c r="N287">
        <v>57406.89</v>
      </c>
      <c r="O287">
        <v>111429</v>
      </c>
      <c r="P287">
        <v>13925</v>
      </c>
      <c r="Q287">
        <v>254</v>
      </c>
      <c r="R287">
        <v>113537</v>
      </c>
      <c r="S287">
        <v>22213</v>
      </c>
      <c r="T287">
        <v>0</v>
      </c>
      <c r="U287">
        <v>0</v>
      </c>
      <c r="V287">
        <v>0</v>
      </c>
      <c r="W287">
        <v>0</v>
      </c>
      <c r="X287">
        <v>0</v>
      </c>
      <c r="Y287">
        <v>0</v>
      </c>
      <c r="Z287">
        <v>0</v>
      </c>
      <c r="AA287">
        <v>0</v>
      </c>
      <c r="AB287">
        <v>0</v>
      </c>
      <c r="AC287">
        <v>0</v>
      </c>
      <c r="AD287">
        <v>0</v>
      </c>
      <c r="AE287">
        <v>0</v>
      </c>
      <c r="AF287">
        <v>0</v>
      </c>
      <c r="AG287">
        <v>10</v>
      </c>
      <c r="AH287">
        <v>0</v>
      </c>
      <c r="AI287">
        <v>0</v>
      </c>
      <c r="AJ287">
        <v>216971.1</v>
      </c>
      <c r="AK287">
        <v>168835.89</v>
      </c>
      <c r="AL287">
        <v>168835.89</v>
      </c>
      <c r="AM287">
        <v>1268993.8999999999</v>
      </c>
      <c r="AN287">
        <v>318764.89</v>
      </c>
      <c r="AO287">
        <v>318764.89</v>
      </c>
      <c r="AP287">
        <v>0</v>
      </c>
      <c r="AQ287" s="4">
        <v>0</v>
      </c>
      <c r="AR287" s="3" t="s">
        <v>32</v>
      </c>
      <c r="AS287" s="3" t="s">
        <v>6214</v>
      </c>
      <c r="AT287" s="3" t="s">
        <v>6219</v>
      </c>
      <c r="AU287" s="3" t="s">
        <v>6216</v>
      </c>
      <c r="AV287" s="3" t="s">
        <v>6217</v>
      </c>
      <c r="AW287" s="3"/>
      <c r="AX287" s="3"/>
      <c r="AY287" s="3"/>
      <c r="AZ287" s="3"/>
      <c r="BA287" s="3"/>
      <c r="BB287" t="b">
        <v>0</v>
      </c>
      <c r="BC287" s="3"/>
      <c r="BD287" s="5">
        <v>118210</v>
      </c>
      <c r="BE287" s="3" t="s">
        <v>316</v>
      </c>
    </row>
    <row r="288" spans="1:57" hidden="1" x14ac:dyDescent="0.2">
      <c r="A288" s="2">
        <v>6368</v>
      </c>
      <c r="B288" s="1">
        <v>45412</v>
      </c>
      <c r="C288" s="3" t="s">
        <v>5821</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200000</v>
      </c>
      <c r="AH288">
        <v>0</v>
      </c>
      <c r="AI288">
        <v>0</v>
      </c>
      <c r="AJ288">
        <v>0</v>
      </c>
      <c r="AK288">
        <v>0</v>
      </c>
      <c r="AL288">
        <v>0</v>
      </c>
      <c r="AM288">
        <v>0</v>
      </c>
      <c r="AN288">
        <v>0</v>
      </c>
      <c r="AO288">
        <v>0</v>
      </c>
      <c r="AP288">
        <v>0</v>
      </c>
      <c r="AQ288" s="4">
        <v>0</v>
      </c>
      <c r="AR288" s="3" t="s">
        <v>32</v>
      </c>
      <c r="AS288" s="3" t="s">
        <v>6214</v>
      </c>
      <c r="AT288" s="3" t="s">
        <v>6219</v>
      </c>
      <c r="AU288" s="3" t="s">
        <v>6216</v>
      </c>
      <c r="AV288" s="3" t="s">
        <v>6217</v>
      </c>
      <c r="AW288" s="3"/>
      <c r="AX288" s="3"/>
      <c r="AY288" s="3"/>
      <c r="AZ288" s="3"/>
      <c r="BA288" s="3"/>
      <c r="BB288" t="b">
        <v>0</v>
      </c>
      <c r="BC288" s="3"/>
      <c r="BD288" s="5">
        <v>118211</v>
      </c>
      <c r="BE288" s="3" t="s">
        <v>316</v>
      </c>
    </row>
    <row r="289" spans="1:57" hidden="1" x14ac:dyDescent="0.2">
      <c r="A289" s="2">
        <v>6375</v>
      </c>
      <c r="B289" s="1">
        <v>45412</v>
      </c>
      <c r="C289" s="3" t="s">
        <v>5830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450000</v>
      </c>
      <c r="AH289">
        <v>0</v>
      </c>
      <c r="AI289">
        <v>0</v>
      </c>
      <c r="AJ289">
        <v>0</v>
      </c>
      <c r="AK289">
        <v>0</v>
      </c>
      <c r="AL289">
        <v>0</v>
      </c>
      <c r="AM289">
        <v>0</v>
      </c>
      <c r="AN289">
        <v>0</v>
      </c>
      <c r="AO289">
        <v>0</v>
      </c>
      <c r="AP289">
        <v>0</v>
      </c>
      <c r="AQ289" s="4">
        <v>0</v>
      </c>
      <c r="AR289" s="3" t="s">
        <v>32</v>
      </c>
      <c r="AS289" s="3" t="s">
        <v>6214</v>
      </c>
      <c r="AT289" s="3" t="s">
        <v>6219</v>
      </c>
      <c r="AU289" s="3" t="s">
        <v>6216</v>
      </c>
      <c r="AV289" s="3" t="s">
        <v>6217</v>
      </c>
      <c r="AW289" s="3"/>
      <c r="AX289" s="3"/>
      <c r="AY289" s="3"/>
      <c r="AZ289" s="3"/>
      <c r="BA289" s="3"/>
      <c r="BB289" t="b">
        <v>0</v>
      </c>
      <c r="BC289" s="3"/>
      <c r="BD289" s="5">
        <v>118212</v>
      </c>
      <c r="BE289" s="3" t="s">
        <v>316</v>
      </c>
    </row>
    <row r="290" spans="1:57" hidden="1" x14ac:dyDescent="0.2">
      <c r="A290" s="2">
        <v>6376</v>
      </c>
      <c r="B290" s="1">
        <v>45412</v>
      </c>
      <c r="C290" s="3" t="s">
        <v>3726</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400000</v>
      </c>
      <c r="AH290">
        <v>0</v>
      </c>
      <c r="AI290">
        <v>0</v>
      </c>
      <c r="AJ290">
        <v>0</v>
      </c>
      <c r="AK290">
        <v>0</v>
      </c>
      <c r="AL290">
        <v>0</v>
      </c>
      <c r="AM290">
        <v>0</v>
      </c>
      <c r="AN290">
        <v>0</v>
      </c>
      <c r="AO290">
        <v>0</v>
      </c>
      <c r="AP290">
        <v>0</v>
      </c>
      <c r="AQ290" s="4">
        <v>0</v>
      </c>
      <c r="AR290" s="3" t="s">
        <v>32</v>
      </c>
      <c r="AS290" s="3" t="s">
        <v>6214</v>
      </c>
      <c r="AT290" s="3" t="s">
        <v>6219</v>
      </c>
      <c r="AU290" s="3" t="s">
        <v>6216</v>
      </c>
      <c r="AV290" s="3" t="s">
        <v>6217</v>
      </c>
      <c r="AW290" s="3"/>
      <c r="AX290" s="3"/>
      <c r="AY290" s="3"/>
      <c r="AZ290" s="3"/>
      <c r="BA290" s="3"/>
      <c r="BB290" t="b">
        <v>0</v>
      </c>
      <c r="BC290" s="3"/>
      <c r="BD290" s="5">
        <v>118213</v>
      </c>
      <c r="BE290" s="3" t="s">
        <v>316</v>
      </c>
    </row>
    <row r="291" spans="1:57" hidden="1" x14ac:dyDescent="0.2">
      <c r="A291" s="2">
        <v>6383</v>
      </c>
      <c r="B291" s="1">
        <v>45412</v>
      </c>
      <c r="C291" s="3" t="s">
        <v>5844</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1188319</v>
      </c>
      <c r="AH291">
        <v>0</v>
      </c>
      <c r="AI291">
        <v>0</v>
      </c>
      <c r="AJ291">
        <v>0</v>
      </c>
      <c r="AK291">
        <v>0</v>
      </c>
      <c r="AL291">
        <v>0</v>
      </c>
      <c r="AM291">
        <v>735455.8</v>
      </c>
      <c r="AN291">
        <v>0</v>
      </c>
      <c r="AO291">
        <v>0</v>
      </c>
      <c r="AP291">
        <v>0</v>
      </c>
      <c r="AQ291" s="4">
        <v>0</v>
      </c>
      <c r="AR291" s="3" t="s">
        <v>32</v>
      </c>
      <c r="AS291" s="3" t="s">
        <v>6214</v>
      </c>
      <c r="AT291" s="3" t="s">
        <v>6219</v>
      </c>
      <c r="AU291" s="3" t="s">
        <v>6216</v>
      </c>
      <c r="AV291" s="3" t="s">
        <v>6217</v>
      </c>
      <c r="AW291" s="3"/>
      <c r="AX291" s="3"/>
      <c r="AY291" s="3"/>
      <c r="AZ291" s="3"/>
      <c r="BA291" s="3"/>
      <c r="BB291" t="b">
        <v>0</v>
      </c>
      <c r="BC291" s="3"/>
      <c r="BD291" s="5">
        <v>118214</v>
      </c>
      <c r="BE291" s="3" t="s">
        <v>316</v>
      </c>
    </row>
    <row r="292" spans="1:57" hidden="1" x14ac:dyDescent="0.2">
      <c r="A292" s="2">
        <v>6384</v>
      </c>
      <c r="B292" s="1">
        <v>45412</v>
      </c>
      <c r="C292" s="3" t="s">
        <v>2793</v>
      </c>
      <c r="D292">
        <v>0</v>
      </c>
      <c r="E292">
        <v>0</v>
      </c>
      <c r="F292">
        <v>0</v>
      </c>
      <c r="G292">
        <v>0</v>
      </c>
      <c r="H292">
        <v>0</v>
      </c>
      <c r="I292">
        <v>0</v>
      </c>
      <c r="J292">
        <v>0</v>
      </c>
      <c r="K292">
        <v>0</v>
      </c>
      <c r="L292">
        <v>0</v>
      </c>
      <c r="M292">
        <v>0</v>
      </c>
      <c r="N292">
        <v>33578</v>
      </c>
      <c r="O292">
        <v>43046.8</v>
      </c>
      <c r="P292">
        <v>73252.399999999994</v>
      </c>
      <c r="Q292">
        <v>333389.8</v>
      </c>
      <c r="R292">
        <v>389194.2</v>
      </c>
      <c r="S292">
        <v>54626</v>
      </c>
      <c r="T292">
        <v>399583.2</v>
      </c>
      <c r="U292">
        <v>138325.4</v>
      </c>
      <c r="V292">
        <v>15526</v>
      </c>
      <c r="W292">
        <v>40718</v>
      </c>
      <c r="X292">
        <v>4952</v>
      </c>
      <c r="Y292">
        <v>128274</v>
      </c>
      <c r="Z292">
        <v>263687.40000000002</v>
      </c>
      <c r="AA292">
        <v>15598</v>
      </c>
      <c r="AB292">
        <v>0</v>
      </c>
      <c r="AC292">
        <v>0</v>
      </c>
      <c r="AD292">
        <v>0</v>
      </c>
      <c r="AE292">
        <v>0</v>
      </c>
      <c r="AF292">
        <v>0</v>
      </c>
      <c r="AG292">
        <v>1458795</v>
      </c>
      <c r="AH292">
        <v>0</v>
      </c>
      <c r="AI292">
        <v>0</v>
      </c>
      <c r="AJ292">
        <v>144327.6</v>
      </c>
      <c r="AK292">
        <v>76624.800000000003</v>
      </c>
      <c r="AL292">
        <v>76624.800000000003</v>
      </c>
      <c r="AM292">
        <v>1951235.2</v>
      </c>
      <c r="AN292">
        <v>1933751.2</v>
      </c>
      <c r="AO292">
        <v>1933751.2</v>
      </c>
      <c r="AP292">
        <v>0</v>
      </c>
      <c r="AQ292" s="4">
        <v>0</v>
      </c>
      <c r="AR292" s="3" t="s">
        <v>32</v>
      </c>
      <c r="AS292" s="3" t="s">
        <v>6214</v>
      </c>
      <c r="AT292" s="3" t="s">
        <v>6219</v>
      </c>
      <c r="AU292" s="3" t="s">
        <v>6216</v>
      </c>
      <c r="AV292" s="3" t="s">
        <v>6217</v>
      </c>
      <c r="AW292" s="3"/>
      <c r="AX292" s="3"/>
      <c r="AY292" s="3"/>
      <c r="AZ292" s="3"/>
      <c r="BA292" s="3"/>
      <c r="BB292" t="b">
        <v>0</v>
      </c>
      <c r="BC292" s="3"/>
      <c r="BD292" s="5">
        <v>118215</v>
      </c>
      <c r="BE292" s="3" t="s">
        <v>316</v>
      </c>
    </row>
    <row r="293" spans="1:57" hidden="1" x14ac:dyDescent="0.2">
      <c r="A293" s="2">
        <v>6455</v>
      </c>
      <c r="B293" s="1">
        <v>45412</v>
      </c>
      <c r="C293" s="3" t="s">
        <v>5932</v>
      </c>
      <c r="D293">
        <v>0</v>
      </c>
      <c r="E293">
        <v>15639.69</v>
      </c>
      <c r="F293">
        <v>20793.52</v>
      </c>
      <c r="G293">
        <v>24720.52</v>
      </c>
      <c r="H293">
        <v>45916.639999999999</v>
      </c>
      <c r="I293">
        <v>46286.75</v>
      </c>
      <c r="J293">
        <v>31136.79</v>
      </c>
      <c r="K293">
        <v>22448.42</v>
      </c>
      <c r="L293">
        <v>57486.73</v>
      </c>
      <c r="M293">
        <v>32918.980000000003</v>
      </c>
      <c r="N293">
        <v>0</v>
      </c>
      <c r="O293">
        <v>0</v>
      </c>
      <c r="P293">
        <v>0</v>
      </c>
      <c r="Q293">
        <v>0</v>
      </c>
      <c r="R293">
        <v>0</v>
      </c>
      <c r="S293">
        <v>0</v>
      </c>
      <c r="T293">
        <v>0</v>
      </c>
      <c r="U293">
        <v>0</v>
      </c>
      <c r="V293">
        <v>0</v>
      </c>
      <c r="W293">
        <v>0</v>
      </c>
      <c r="X293">
        <v>0</v>
      </c>
      <c r="Y293">
        <v>0</v>
      </c>
      <c r="Z293">
        <v>0</v>
      </c>
      <c r="AA293">
        <v>0</v>
      </c>
      <c r="AB293">
        <v>0</v>
      </c>
      <c r="AC293">
        <v>0</v>
      </c>
      <c r="AD293">
        <v>0</v>
      </c>
      <c r="AE293">
        <v>297348.03999999998</v>
      </c>
      <c r="AF293">
        <v>297348.03999999998</v>
      </c>
      <c r="AG293">
        <v>0</v>
      </c>
      <c r="AH293">
        <v>321991</v>
      </c>
      <c r="AI293">
        <v>1499617</v>
      </c>
      <c r="AJ293">
        <v>264429.06</v>
      </c>
      <c r="AK293">
        <v>297348.03999999998</v>
      </c>
      <c r="AL293">
        <v>0</v>
      </c>
      <c r="AM293">
        <v>264429.06</v>
      </c>
      <c r="AN293">
        <v>297348.03999999998</v>
      </c>
      <c r="AO293">
        <v>0</v>
      </c>
      <c r="AP293">
        <v>83019.360000000001</v>
      </c>
      <c r="AQ293" s="4">
        <v>0</v>
      </c>
      <c r="AR293" s="3" t="s">
        <v>32</v>
      </c>
      <c r="AS293" s="3" t="s">
        <v>6214</v>
      </c>
      <c r="AT293" s="3" t="s">
        <v>6219</v>
      </c>
      <c r="AU293" s="3" t="s">
        <v>6216</v>
      </c>
      <c r="AV293" s="3" t="s">
        <v>6217</v>
      </c>
      <c r="AW293" s="3"/>
      <c r="AX293" s="3"/>
      <c r="AY293" s="3"/>
      <c r="AZ293" s="3"/>
      <c r="BA293" s="3"/>
      <c r="BB293" t="b">
        <v>0</v>
      </c>
      <c r="BC293" s="3"/>
      <c r="BD293" s="5">
        <v>118216</v>
      </c>
      <c r="BE293" s="3" t="s">
        <v>316</v>
      </c>
    </row>
    <row r="294" spans="1:57" hidden="1" x14ac:dyDescent="0.2">
      <c r="A294" s="2">
        <v>6468</v>
      </c>
      <c r="B294" s="1">
        <v>45412</v>
      </c>
      <c r="C294" s="3" t="s">
        <v>5942</v>
      </c>
      <c r="D294">
        <v>0</v>
      </c>
      <c r="E294">
        <v>0</v>
      </c>
      <c r="F294">
        <v>0</v>
      </c>
      <c r="G294">
        <v>0</v>
      </c>
      <c r="H294">
        <v>0</v>
      </c>
      <c r="I294">
        <v>0</v>
      </c>
      <c r="J294">
        <v>0</v>
      </c>
      <c r="K294">
        <v>0</v>
      </c>
      <c r="L294">
        <v>0</v>
      </c>
      <c r="M294">
        <v>0</v>
      </c>
      <c r="N294">
        <v>12000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22000</v>
      </c>
      <c r="AK294">
        <v>12000</v>
      </c>
      <c r="AL294">
        <v>12000</v>
      </c>
      <c r="AM294">
        <v>22000</v>
      </c>
      <c r="AN294">
        <v>12000</v>
      </c>
      <c r="AO294">
        <v>12000</v>
      </c>
      <c r="AP294">
        <v>0</v>
      </c>
      <c r="AQ294" s="4">
        <v>0</v>
      </c>
      <c r="AR294" s="3" t="s">
        <v>32</v>
      </c>
      <c r="AS294" s="3" t="s">
        <v>6214</v>
      </c>
      <c r="AT294" s="3" t="s">
        <v>6219</v>
      </c>
      <c r="AU294" s="3" t="s">
        <v>6216</v>
      </c>
      <c r="AV294" s="3" t="s">
        <v>6217</v>
      </c>
      <c r="AW294" s="3"/>
      <c r="AX294" s="3"/>
      <c r="AY294" s="3"/>
      <c r="AZ294" s="3"/>
      <c r="BA294" s="3"/>
      <c r="BB294" t="b">
        <v>0</v>
      </c>
      <c r="BC294" s="3"/>
      <c r="BD294" s="5">
        <v>118217</v>
      </c>
      <c r="BE294" s="3" t="s">
        <v>316</v>
      </c>
    </row>
    <row r="295" spans="1:57" hidden="1" x14ac:dyDescent="0.2">
      <c r="A295" s="2">
        <v>6531</v>
      </c>
      <c r="B295" s="1">
        <v>45412</v>
      </c>
      <c r="C295" s="3" t="s">
        <v>6015</v>
      </c>
      <c r="D295">
        <v>0</v>
      </c>
      <c r="E295">
        <v>0</v>
      </c>
      <c r="F295">
        <v>0</v>
      </c>
      <c r="G295">
        <v>0</v>
      </c>
      <c r="H295">
        <v>0</v>
      </c>
      <c r="I295">
        <v>0</v>
      </c>
      <c r="J295">
        <v>0</v>
      </c>
      <c r="K295">
        <v>0</v>
      </c>
      <c r="L295">
        <v>0</v>
      </c>
      <c r="M295">
        <v>0</v>
      </c>
      <c r="N295">
        <v>29717.62</v>
      </c>
      <c r="O295">
        <v>21074.37</v>
      </c>
      <c r="P295">
        <v>5136</v>
      </c>
      <c r="Q295">
        <v>620</v>
      </c>
      <c r="R295">
        <v>0</v>
      </c>
      <c r="S295">
        <v>0</v>
      </c>
      <c r="T295">
        <v>0</v>
      </c>
      <c r="U295">
        <v>0</v>
      </c>
      <c r="V295">
        <v>0</v>
      </c>
      <c r="W295">
        <v>0</v>
      </c>
      <c r="X295">
        <v>0</v>
      </c>
      <c r="Y295">
        <v>0</v>
      </c>
      <c r="Z295">
        <v>0</v>
      </c>
      <c r="AA295">
        <v>0</v>
      </c>
      <c r="AB295">
        <v>0</v>
      </c>
      <c r="AC295">
        <v>0</v>
      </c>
      <c r="AD295">
        <v>0</v>
      </c>
      <c r="AE295">
        <v>0</v>
      </c>
      <c r="AF295">
        <v>0</v>
      </c>
      <c r="AG295">
        <v>0</v>
      </c>
      <c r="AH295">
        <v>0</v>
      </c>
      <c r="AI295">
        <v>0</v>
      </c>
      <c r="AJ295">
        <v>43588</v>
      </c>
      <c r="AK295">
        <v>50791.99</v>
      </c>
      <c r="AL295">
        <v>50791.99</v>
      </c>
      <c r="AM295">
        <v>49344</v>
      </c>
      <c r="AN295">
        <v>56547.99</v>
      </c>
      <c r="AO295">
        <v>56547.99</v>
      </c>
      <c r="AP295">
        <v>0</v>
      </c>
      <c r="AQ295" s="4">
        <v>0</v>
      </c>
      <c r="AR295" s="3" t="s">
        <v>32</v>
      </c>
      <c r="AS295" s="3" t="s">
        <v>6214</v>
      </c>
      <c r="AT295" s="3" t="s">
        <v>6219</v>
      </c>
      <c r="AU295" s="3" t="s">
        <v>6216</v>
      </c>
      <c r="AV295" s="3" t="s">
        <v>6217</v>
      </c>
      <c r="AW295" s="3"/>
      <c r="AX295" s="3"/>
      <c r="AY295" s="3"/>
      <c r="AZ295" s="3"/>
      <c r="BA295" s="3"/>
      <c r="BB295" t="b">
        <v>0</v>
      </c>
      <c r="BC295" s="3"/>
      <c r="BD295" s="5">
        <v>118218</v>
      </c>
      <c r="BE295" s="3" t="s">
        <v>316</v>
      </c>
    </row>
    <row r="296" spans="1:57" hidden="1" x14ac:dyDescent="0.2">
      <c r="A296" s="2">
        <v>6537</v>
      </c>
      <c r="B296" s="1">
        <v>45412</v>
      </c>
      <c r="C296" s="3" t="s">
        <v>6021</v>
      </c>
      <c r="D296">
        <v>0</v>
      </c>
      <c r="E296">
        <v>0</v>
      </c>
      <c r="F296">
        <v>0</v>
      </c>
      <c r="G296">
        <v>0</v>
      </c>
      <c r="H296">
        <v>0</v>
      </c>
      <c r="I296">
        <v>0</v>
      </c>
      <c r="J296">
        <v>0</v>
      </c>
      <c r="K296">
        <v>0</v>
      </c>
      <c r="L296">
        <v>1117.2</v>
      </c>
      <c r="M296">
        <v>0</v>
      </c>
      <c r="N296">
        <v>7036</v>
      </c>
      <c r="O296">
        <v>17290</v>
      </c>
      <c r="P296">
        <v>16530</v>
      </c>
      <c r="Q296">
        <v>14436</v>
      </c>
      <c r="R296">
        <v>3276</v>
      </c>
      <c r="S296">
        <v>0</v>
      </c>
      <c r="T296">
        <v>0</v>
      </c>
      <c r="U296">
        <v>0</v>
      </c>
      <c r="V296">
        <v>0</v>
      </c>
      <c r="W296">
        <v>0</v>
      </c>
      <c r="X296">
        <v>0</v>
      </c>
      <c r="Y296">
        <v>0</v>
      </c>
      <c r="Z296">
        <v>0</v>
      </c>
      <c r="AA296">
        <v>0</v>
      </c>
      <c r="AB296">
        <v>0</v>
      </c>
      <c r="AC296">
        <v>0</v>
      </c>
      <c r="AD296">
        <v>0</v>
      </c>
      <c r="AE296">
        <v>1117.2</v>
      </c>
      <c r="AF296">
        <v>1117.2</v>
      </c>
      <c r="AG296">
        <v>0</v>
      </c>
      <c r="AH296">
        <v>40000</v>
      </c>
      <c r="AI296">
        <v>47000</v>
      </c>
      <c r="AJ296">
        <v>25443.200000000001</v>
      </c>
      <c r="AK296">
        <v>25443.200000000001</v>
      </c>
      <c r="AL296">
        <v>24326</v>
      </c>
      <c r="AM296">
        <v>59685.2</v>
      </c>
      <c r="AN296">
        <v>59685.2</v>
      </c>
      <c r="AO296">
        <v>58568</v>
      </c>
      <c r="AP296">
        <v>31584</v>
      </c>
      <c r="AQ296" s="4">
        <v>0</v>
      </c>
      <c r="AR296" s="3" t="s">
        <v>32</v>
      </c>
      <c r="AS296" s="3" t="s">
        <v>6214</v>
      </c>
      <c r="AT296" s="3" t="s">
        <v>6219</v>
      </c>
      <c r="AU296" s="3" t="s">
        <v>6216</v>
      </c>
      <c r="AV296" s="3" t="s">
        <v>6217</v>
      </c>
      <c r="AW296" s="3"/>
      <c r="AX296" s="3"/>
      <c r="AY296" s="3"/>
      <c r="AZ296" s="3"/>
      <c r="BA296" s="3"/>
      <c r="BB296" t="b">
        <v>0</v>
      </c>
      <c r="BC296" s="3"/>
      <c r="BD296" s="5">
        <v>118219</v>
      </c>
      <c r="BE296" s="3" t="s">
        <v>316</v>
      </c>
    </row>
    <row r="297" spans="1:57" hidden="1" x14ac:dyDescent="0.2">
      <c r="A297" s="2">
        <v>6684</v>
      </c>
      <c r="B297" s="1">
        <v>45412</v>
      </c>
      <c r="C297" s="3" t="s">
        <v>6122</v>
      </c>
      <c r="D297">
        <v>0</v>
      </c>
      <c r="E297">
        <v>0</v>
      </c>
      <c r="F297">
        <v>0</v>
      </c>
      <c r="G297">
        <v>0</v>
      </c>
      <c r="H297">
        <v>0</v>
      </c>
      <c r="I297">
        <v>0</v>
      </c>
      <c r="J297">
        <v>0</v>
      </c>
      <c r="K297">
        <v>0</v>
      </c>
      <c r="L297">
        <v>0</v>
      </c>
      <c r="M297">
        <v>0</v>
      </c>
      <c r="N297">
        <v>9584</v>
      </c>
      <c r="O297">
        <v>21424</v>
      </c>
      <c r="P297">
        <v>976968</v>
      </c>
      <c r="Q297">
        <v>97896</v>
      </c>
      <c r="R297">
        <v>1818080</v>
      </c>
      <c r="S297">
        <v>22176</v>
      </c>
      <c r="T297">
        <v>0</v>
      </c>
      <c r="U297">
        <v>0</v>
      </c>
      <c r="V297">
        <v>0</v>
      </c>
      <c r="W297">
        <v>0</v>
      </c>
      <c r="X297">
        <v>0</v>
      </c>
      <c r="Y297">
        <v>0</v>
      </c>
      <c r="Z297">
        <v>0</v>
      </c>
      <c r="AA297">
        <v>0</v>
      </c>
      <c r="AB297">
        <v>0</v>
      </c>
      <c r="AC297">
        <v>0</v>
      </c>
      <c r="AD297">
        <v>0</v>
      </c>
      <c r="AE297">
        <v>0</v>
      </c>
      <c r="AF297">
        <v>0</v>
      </c>
      <c r="AG297">
        <v>0</v>
      </c>
      <c r="AH297">
        <v>0</v>
      </c>
      <c r="AI297">
        <v>0</v>
      </c>
      <c r="AJ297">
        <v>60000</v>
      </c>
      <c r="AK297">
        <v>31008</v>
      </c>
      <c r="AL297">
        <v>31008</v>
      </c>
      <c r="AM297">
        <v>3073098</v>
      </c>
      <c r="AN297">
        <v>2946128</v>
      </c>
      <c r="AO297">
        <v>2946128</v>
      </c>
      <c r="AP297">
        <v>0</v>
      </c>
      <c r="AQ297" s="4">
        <v>0</v>
      </c>
      <c r="AR297" s="3" t="s">
        <v>32</v>
      </c>
      <c r="AS297" s="3" t="s">
        <v>6214</v>
      </c>
      <c r="AT297" s="3" t="s">
        <v>6219</v>
      </c>
      <c r="AU297" s="3" t="s">
        <v>6216</v>
      </c>
      <c r="AV297" s="3" t="s">
        <v>6217</v>
      </c>
      <c r="AW297" s="3"/>
      <c r="AX297" s="3"/>
      <c r="AY297" s="3"/>
      <c r="AZ297" s="3"/>
      <c r="BA297" s="3"/>
      <c r="BB297" t="b">
        <v>0</v>
      </c>
      <c r="BC297" s="3"/>
      <c r="BD297" s="5">
        <v>118220</v>
      </c>
      <c r="BE297" s="3" t="s">
        <v>316</v>
      </c>
    </row>
    <row r="298" spans="1:57" hidden="1" x14ac:dyDescent="0.2">
      <c r="A298" s="2">
        <v>6685</v>
      </c>
      <c r="B298" s="1">
        <v>45412</v>
      </c>
      <c r="C298" s="3" t="s">
        <v>6123</v>
      </c>
      <c r="D298">
        <v>0</v>
      </c>
      <c r="E298">
        <v>0</v>
      </c>
      <c r="F298">
        <v>0</v>
      </c>
      <c r="G298">
        <v>0</v>
      </c>
      <c r="H298">
        <v>0</v>
      </c>
      <c r="I298">
        <v>0</v>
      </c>
      <c r="J298">
        <v>0</v>
      </c>
      <c r="K298">
        <v>0</v>
      </c>
      <c r="L298">
        <v>0</v>
      </c>
      <c r="M298">
        <v>0</v>
      </c>
      <c r="N298">
        <v>60197</v>
      </c>
      <c r="O298">
        <v>2240</v>
      </c>
      <c r="P298">
        <v>339584</v>
      </c>
      <c r="Q298">
        <v>21424</v>
      </c>
      <c r="R298">
        <v>442122</v>
      </c>
      <c r="S298">
        <v>97741.999999000007</v>
      </c>
      <c r="T298">
        <v>1881930</v>
      </c>
      <c r="U298">
        <v>18326</v>
      </c>
      <c r="V298">
        <v>0</v>
      </c>
      <c r="W298">
        <v>0</v>
      </c>
      <c r="X298">
        <v>0</v>
      </c>
      <c r="Y298">
        <v>0</v>
      </c>
      <c r="Z298">
        <v>0</v>
      </c>
      <c r="AA298">
        <v>0</v>
      </c>
      <c r="AB298">
        <v>0</v>
      </c>
      <c r="AC298">
        <v>0</v>
      </c>
      <c r="AD298">
        <v>0</v>
      </c>
      <c r="AE298">
        <v>0</v>
      </c>
      <c r="AF298">
        <v>0</v>
      </c>
      <c r="AG298">
        <v>0</v>
      </c>
      <c r="AH298">
        <v>0</v>
      </c>
      <c r="AI298">
        <v>0</v>
      </c>
      <c r="AJ298">
        <v>74734</v>
      </c>
      <c r="AK298">
        <v>62437</v>
      </c>
      <c r="AL298">
        <v>62437</v>
      </c>
      <c r="AM298">
        <v>2875861.9999990002</v>
      </c>
      <c r="AN298">
        <v>2863564.9999990002</v>
      </c>
      <c r="AO298">
        <v>2863564.9999990002</v>
      </c>
      <c r="AP298">
        <v>0</v>
      </c>
      <c r="AQ298" s="4">
        <v>0</v>
      </c>
      <c r="AR298" s="3" t="s">
        <v>32</v>
      </c>
      <c r="AS298" s="3" t="s">
        <v>6214</v>
      </c>
      <c r="AT298" s="3" t="s">
        <v>6219</v>
      </c>
      <c r="AU298" s="3" t="s">
        <v>6216</v>
      </c>
      <c r="AV298" s="3" t="s">
        <v>6217</v>
      </c>
      <c r="AW298" s="3"/>
      <c r="AX298" s="3"/>
      <c r="AY298" s="3"/>
      <c r="AZ298" s="3"/>
      <c r="BA298" s="3"/>
      <c r="BB298" t="b">
        <v>0</v>
      </c>
      <c r="BC298" s="3"/>
      <c r="BD298" s="5">
        <v>118221</v>
      </c>
      <c r="BE298" s="3" t="s">
        <v>316</v>
      </c>
    </row>
    <row r="299" spans="1:57" hidden="1" x14ac:dyDescent="0.2">
      <c r="A299" s="2">
        <v>6711</v>
      </c>
      <c r="B299" s="1">
        <v>45412</v>
      </c>
      <c r="C299" s="3" t="s">
        <v>6147</v>
      </c>
      <c r="D299">
        <v>0</v>
      </c>
      <c r="E299">
        <v>0</v>
      </c>
      <c r="F299">
        <v>0</v>
      </c>
      <c r="G299">
        <v>0</v>
      </c>
      <c r="H299">
        <v>0</v>
      </c>
      <c r="I299">
        <v>0</v>
      </c>
      <c r="J299">
        <v>0</v>
      </c>
      <c r="K299">
        <v>0</v>
      </c>
      <c r="L299">
        <v>0</v>
      </c>
      <c r="M299">
        <v>0</v>
      </c>
      <c r="N299">
        <v>0</v>
      </c>
      <c r="O299">
        <v>4770</v>
      </c>
      <c r="P299">
        <v>48430</v>
      </c>
      <c r="Q299">
        <v>41200</v>
      </c>
      <c r="R299">
        <v>35548</v>
      </c>
      <c r="S299">
        <v>35548</v>
      </c>
      <c r="T299">
        <v>51944</v>
      </c>
      <c r="U299">
        <v>1746</v>
      </c>
      <c r="V299">
        <v>35310</v>
      </c>
      <c r="W299">
        <v>40270</v>
      </c>
      <c r="X299">
        <v>276400</v>
      </c>
      <c r="Y299">
        <v>15890</v>
      </c>
      <c r="Z299">
        <v>16228</v>
      </c>
      <c r="AA299">
        <v>13186</v>
      </c>
      <c r="AB299">
        <v>0</v>
      </c>
      <c r="AC299">
        <v>0</v>
      </c>
      <c r="AD299">
        <v>0</v>
      </c>
      <c r="AE299">
        <v>0</v>
      </c>
      <c r="AF299">
        <v>0</v>
      </c>
      <c r="AG299">
        <v>0</v>
      </c>
      <c r="AH299">
        <v>0</v>
      </c>
      <c r="AI299">
        <v>0</v>
      </c>
      <c r="AJ299">
        <v>0</v>
      </c>
      <c r="AK299">
        <v>4770</v>
      </c>
      <c r="AL299">
        <v>4770</v>
      </c>
      <c r="AM299">
        <v>0</v>
      </c>
      <c r="AN299">
        <v>616470</v>
      </c>
      <c r="AO299">
        <v>616470</v>
      </c>
      <c r="AP299">
        <v>0</v>
      </c>
      <c r="AQ299" s="4">
        <v>564.91110000000003</v>
      </c>
      <c r="AR299" s="3" t="s">
        <v>32</v>
      </c>
      <c r="AS299" s="3" t="s">
        <v>6214</v>
      </c>
      <c r="AT299" s="3" t="s">
        <v>6219</v>
      </c>
      <c r="AU299" s="3" t="s">
        <v>6216</v>
      </c>
      <c r="AV299" s="3" t="s">
        <v>6217</v>
      </c>
      <c r="AW299" s="3"/>
      <c r="AX299" s="3"/>
      <c r="AY299" s="3"/>
      <c r="AZ299" s="3"/>
      <c r="BA299" s="3"/>
      <c r="BB299" t="b">
        <v>0</v>
      </c>
      <c r="BC299" s="3"/>
      <c r="BD299" s="5">
        <v>118222</v>
      </c>
      <c r="BE299" s="3" t="s">
        <v>316</v>
      </c>
    </row>
    <row r="300" spans="1:57" hidden="1" x14ac:dyDescent="0.2">
      <c r="A300" s="2">
        <v>5323</v>
      </c>
      <c r="B300" s="1">
        <v>45412</v>
      </c>
      <c r="C300" s="3" t="s">
        <v>4270</v>
      </c>
      <c r="D300">
        <v>-4481.17</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-4481.17</v>
      </c>
      <c r="AF300">
        <v>807014.88</v>
      </c>
      <c r="AG300">
        <v>50000</v>
      </c>
      <c r="AH300">
        <v>0</v>
      </c>
      <c r="AI300">
        <v>750000</v>
      </c>
      <c r="AJ300">
        <v>-4481.17</v>
      </c>
      <c r="AK300">
        <v>-4481.17</v>
      </c>
      <c r="AL300">
        <v>0</v>
      </c>
      <c r="AM300">
        <v>807014.88</v>
      </c>
      <c r="AN300">
        <v>807014.88</v>
      </c>
      <c r="AO300">
        <v>0</v>
      </c>
      <c r="AP300">
        <v>38652.6</v>
      </c>
      <c r="AQ300" s="4">
        <v>0</v>
      </c>
      <c r="AR300" s="3" t="s">
        <v>32</v>
      </c>
      <c r="AS300" s="3" t="s">
        <v>6214</v>
      </c>
      <c r="AT300" s="3" t="s">
        <v>6219</v>
      </c>
      <c r="AU300" s="3" t="s">
        <v>6216</v>
      </c>
      <c r="AV300" s="3" t="s">
        <v>6217</v>
      </c>
      <c r="AW300" s="3"/>
      <c r="AX300" s="3"/>
      <c r="AY300" s="3"/>
      <c r="AZ300" s="3"/>
      <c r="BA300" s="3"/>
      <c r="BB300" t="b">
        <v>0</v>
      </c>
      <c r="BC300" s="3"/>
      <c r="BD300" s="5">
        <v>118223</v>
      </c>
      <c r="BE300" s="3" t="s">
        <v>316</v>
      </c>
    </row>
    <row r="301" spans="1:57" hidden="1" x14ac:dyDescent="0.2">
      <c r="A301" s="2">
        <v>6046</v>
      </c>
      <c r="B301" s="1">
        <v>45412</v>
      </c>
      <c r="C301" s="3" t="s">
        <v>5345</v>
      </c>
      <c r="D301">
        <v>20769.599999999999</v>
      </c>
      <c r="E301">
        <v>14969.85</v>
      </c>
      <c r="F301">
        <v>3999.7</v>
      </c>
      <c r="G301">
        <v>3059</v>
      </c>
      <c r="H301">
        <v>9945.5</v>
      </c>
      <c r="I301">
        <v>2634.8</v>
      </c>
      <c r="J301">
        <v>-155</v>
      </c>
      <c r="K301">
        <v>3960.9</v>
      </c>
      <c r="L301">
        <v>5501.4</v>
      </c>
      <c r="M301">
        <v>562.16</v>
      </c>
      <c r="N301">
        <v>5000</v>
      </c>
      <c r="O301">
        <v>7000</v>
      </c>
      <c r="P301">
        <v>20000</v>
      </c>
      <c r="Q301">
        <v>40000</v>
      </c>
      <c r="R301">
        <v>40000</v>
      </c>
      <c r="S301">
        <v>30000</v>
      </c>
      <c r="T301">
        <v>10000</v>
      </c>
      <c r="U301">
        <v>5000</v>
      </c>
      <c r="V301">
        <v>0</v>
      </c>
      <c r="W301">
        <v>0</v>
      </c>
      <c r="X301">
        <v>0</v>
      </c>
      <c r="Y301">
        <v>0</v>
      </c>
      <c r="Z301">
        <v>0</v>
      </c>
      <c r="AA301">
        <v>0</v>
      </c>
      <c r="AB301">
        <v>0</v>
      </c>
      <c r="AC301">
        <v>0</v>
      </c>
      <c r="AD301">
        <v>0</v>
      </c>
      <c r="AE301">
        <v>65247.91</v>
      </c>
      <c r="AF301">
        <v>102513.21</v>
      </c>
      <c r="AG301">
        <v>20000</v>
      </c>
      <c r="AH301">
        <v>0</v>
      </c>
      <c r="AI301">
        <v>120000</v>
      </c>
      <c r="AJ301">
        <v>79622.75</v>
      </c>
      <c r="AK301">
        <v>77247.91</v>
      </c>
      <c r="AL301">
        <v>12000</v>
      </c>
      <c r="AM301">
        <v>116888.05</v>
      </c>
      <c r="AN301">
        <v>259513.21</v>
      </c>
      <c r="AO301">
        <v>157000</v>
      </c>
      <c r="AP301">
        <v>10044.36</v>
      </c>
      <c r="AQ301" s="4">
        <v>0</v>
      </c>
      <c r="AR301" s="3" t="s">
        <v>32</v>
      </c>
      <c r="AS301" s="3" t="s">
        <v>6214</v>
      </c>
      <c r="AT301" s="3" t="s">
        <v>6219</v>
      </c>
      <c r="AU301" s="3" t="s">
        <v>6216</v>
      </c>
      <c r="AV301" s="3" t="s">
        <v>6217</v>
      </c>
      <c r="AW301" s="3"/>
      <c r="AX301" s="3"/>
      <c r="AY301" s="3"/>
      <c r="AZ301" s="3"/>
      <c r="BA301" s="3"/>
      <c r="BB301" t="b">
        <v>0</v>
      </c>
      <c r="BC301" s="3"/>
      <c r="BD301" s="5">
        <v>118224</v>
      </c>
      <c r="BE301" s="3" t="s">
        <v>316</v>
      </c>
    </row>
    <row r="302" spans="1:57" hidden="1" x14ac:dyDescent="0.2">
      <c r="A302" s="2">
        <v>6162</v>
      </c>
      <c r="B302" s="1">
        <v>45412</v>
      </c>
      <c r="C302" s="3" t="s">
        <v>5491</v>
      </c>
      <c r="D302">
        <v>34126.019999999997</v>
      </c>
      <c r="E302">
        <v>155243.99</v>
      </c>
      <c r="F302">
        <v>3409.39</v>
      </c>
      <c r="G302">
        <v>926724.48</v>
      </c>
      <c r="H302">
        <v>1576198.71</v>
      </c>
      <c r="I302">
        <v>484014.58</v>
      </c>
      <c r="J302">
        <v>26502.080000000002</v>
      </c>
      <c r="K302">
        <v>1679299.06</v>
      </c>
      <c r="L302">
        <v>1466144.4</v>
      </c>
      <c r="M302">
        <v>133040.98000000001</v>
      </c>
      <c r="N302">
        <v>1048878.8844560001</v>
      </c>
      <c r="O302">
        <v>922434.44000800001</v>
      </c>
      <c r="P302">
        <v>139178.884448</v>
      </c>
      <c r="Q302">
        <v>0</v>
      </c>
      <c r="R302">
        <v>0</v>
      </c>
      <c r="S302">
        <v>0</v>
      </c>
      <c r="T302">
        <v>0</v>
      </c>
      <c r="U302">
        <v>0</v>
      </c>
      <c r="V302">
        <v>0</v>
      </c>
      <c r="W302">
        <v>0</v>
      </c>
      <c r="X302">
        <v>0</v>
      </c>
      <c r="Y302">
        <v>0</v>
      </c>
      <c r="Z302">
        <v>0</v>
      </c>
      <c r="AA302">
        <v>0</v>
      </c>
      <c r="AB302">
        <v>0</v>
      </c>
      <c r="AC302">
        <v>0</v>
      </c>
      <c r="AD302">
        <v>0</v>
      </c>
      <c r="AE302">
        <v>6484703.6900000004</v>
      </c>
      <c r="AF302">
        <v>6484703.6900000004</v>
      </c>
      <c r="AG302">
        <v>7500000</v>
      </c>
      <c r="AH302">
        <v>5460000</v>
      </c>
      <c r="AI302">
        <v>9100000</v>
      </c>
      <c r="AJ302">
        <v>6596662.71</v>
      </c>
      <c r="AK302">
        <v>8456017.0144640002</v>
      </c>
      <c r="AL302">
        <v>1971313.3244640001</v>
      </c>
      <c r="AM302">
        <v>7626662.71</v>
      </c>
      <c r="AN302">
        <v>8595195.8989119995</v>
      </c>
      <c r="AO302">
        <v>2110492.2089120001</v>
      </c>
      <c r="AP302">
        <v>362041.16</v>
      </c>
      <c r="AQ302" s="4">
        <v>0</v>
      </c>
      <c r="AR302" s="3" t="s">
        <v>32</v>
      </c>
      <c r="AS302" s="3" t="s">
        <v>6214</v>
      </c>
      <c r="AT302" s="3" t="s">
        <v>6219</v>
      </c>
      <c r="AU302" s="3" t="s">
        <v>6216</v>
      </c>
      <c r="AV302" s="3" t="s">
        <v>6217</v>
      </c>
      <c r="AW302" s="3"/>
      <c r="AX302" s="3"/>
      <c r="AY302" s="3"/>
      <c r="AZ302" s="3"/>
      <c r="BA302" s="3"/>
      <c r="BB302" t="b">
        <v>0</v>
      </c>
      <c r="BC302" s="3"/>
      <c r="BD302" s="5">
        <v>118225</v>
      </c>
      <c r="BE302" s="3" t="s">
        <v>316</v>
      </c>
    </row>
    <row r="303" spans="1:57" hidden="1" x14ac:dyDescent="0.2">
      <c r="A303" s="2">
        <v>6314</v>
      </c>
      <c r="B303" s="1">
        <v>45412</v>
      </c>
      <c r="C303" s="3" t="s">
        <v>5717</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200000</v>
      </c>
      <c r="AH303">
        <v>0</v>
      </c>
      <c r="AI303">
        <v>0</v>
      </c>
      <c r="AJ303">
        <v>0</v>
      </c>
      <c r="AK303">
        <v>0</v>
      </c>
      <c r="AL303">
        <v>0</v>
      </c>
      <c r="AM303">
        <v>0</v>
      </c>
      <c r="AN303">
        <v>0</v>
      </c>
      <c r="AO303">
        <v>0</v>
      </c>
      <c r="AP303">
        <v>0</v>
      </c>
      <c r="AQ303" s="4">
        <v>0</v>
      </c>
      <c r="AR303" s="3" t="s">
        <v>32</v>
      </c>
      <c r="AS303" s="3" t="s">
        <v>6214</v>
      </c>
      <c r="AT303" s="3" t="s">
        <v>6219</v>
      </c>
      <c r="AU303" s="3" t="s">
        <v>6216</v>
      </c>
      <c r="AV303" s="3" t="s">
        <v>6217</v>
      </c>
      <c r="AW303" s="3"/>
      <c r="AX303" s="3"/>
      <c r="AY303" s="3"/>
      <c r="AZ303" s="3"/>
      <c r="BA303" s="3"/>
      <c r="BB303" t="b">
        <v>0</v>
      </c>
      <c r="BC303" s="3"/>
      <c r="BD303" s="5">
        <v>118226</v>
      </c>
      <c r="BE303" s="3" t="s">
        <v>316</v>
      </c>
    </row>
    <row r="304" spans="1:57" hidden="1" x14ac:dyDescent="0.2">
      <c r="A304" s="2">
        <v>5495</v>
      </c>
      <c r="B304" s="1">
        <v>45412</v>
      </c>
      <c r="C304" s="3" t="s">
        <v>4514</v>
      </c>
      <c r="D304">
        <v>22607.03</v>
      </c>
      <c r="E304">
        <v>39326</v>
      </c>
      <c r="F304">
        <v>160377.70000000001</v>
      </c>
      <c r="G304">
        <v>357222.16</v>
      </c>
      <c r="H304">
        <v>277427.20000000001</v>
      </c>
      <c r="I304">
        <v>161563.64000000001</v>
      </c>
      <c r="J304">
        <v>24970.95</v>
      </c>
      <c r="K304">
        <v>36888.379999999997</v>
      </c>
      <c r="L304">
        <v>9726.74</v>
      </c>
      <c r="M304">
        <v>294</v>
      </c>
      <c r="N304">
        <v>11735.172294</v>
      </c>
      <c r="O304">
        <v>0</v>
      </c>
      <c r="P304">
        <v>0</v>
      </c>
      <c r="Q304">
        <v>0</v>
      </c>
      <c r="R304">
        <v>0</v>
      </c>
      <c r="S304">
        <v>0</v>
      </c>
      <c r="T304">
        <v>0</v>
      </c>
      <c r="U304">
        <v>0</v>
      </c>
      <c r="V304">
        <v>0</v>
      </c>
      <c r="W304">
        <v>0</v>
      </c>
      <c r="X304">
        <v>0</v>
      </c>
      <c r="Y304">
        <v>0</v>
      </c>
      <c r="Z304">
        <v>0</v>
      </c>
      <c r="AA304">
        <v>0</v>
      </c>
      <c r="AB304">
        <v>0</v>
      </c>
      <c r="AC304">
        <v>0</v>
      </c>
      <c r="AD304">
        <v>0</v>
      </c>
      <c r="AE304">
        <v>1090403.8</v>
      </c>
      <c r="AF304">
        <v>1829702.04</v>
      </c>
      <c r="AG304">
        <v>1199300</v>
      </c>
      <c r="AH304">
        <v>1525600</v>
      </c>
      <c r="AI304">
        <v>1907000</v>
      </c>
      <c r="AJ304">
        <v>1114321.9048339999</v>
      </c>
      <c r="AK304">
        <v>1102138.972294</v>
      </c>
      <c r="AL304">
        <v>11735.172294</v>
      </c>
      <c r="AM304">
        <v>1853620.1448339999</v>
      </c>
      <c r="AN304">
        <v>1841437.212294</v>
      </c>
      <c r="AO304">
        <v>11735.172294</v>
      </c>
      <c r="AP304">
        <v>161972.04</v>
      </c>
      <c r="AQ304" s="4">
        <v>0</v>
      </c>
      <c r="AR304" s="3" t="s">
        <v>32</v>
      </c>
      <c r="AS304" s="3" t="s">
        <v>6214</v>
      </c>
      <c r="AT304" s="3" t="s">
        <v>6219</v>
      </c>
      <c r="AU304" s="3" t="s">
        <v>6216</v>
      </c>
      <c r="AV304" s="3" t="s">
        <v>6217</v>
      </c>
      <c r="AW304" s="3"/>
      <c r="AX304" s="3"/>
      <c r="AY304" s="3"/>
      <c r="AZ304" s="3"/>
      <c r="BA304" s="3"/>
      <c r="BB304" t="b">
        <v>0</v>
      </c>
      <c r="BC304" s="3"/>
      <c r="BD304" s="5">
        <v>118227</v>
      </c>
      <c r="BE304" s="3" t="s">
        <v>316</v>
      </c>
    </row>
    <row r="305" spans="1:57" hidden="1" x14ac:dyDescent="0.2">
      <c r="A305" s="2">
        <v>4930</v>
      </c>
      <c r="B305" s="1">
        <v>45412</v>
      </c>
      <c r="C305" s="3" t="s">
        <v>3580</v>
      </c>
      <c r="D305">
        <v>3134.1</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3134.1</v>
      </c>
      <c r="AF305">
        <v>434676.85</v>
      </c>
      <c r="AG305">
        <v>0</v>
      </c>
      <c r="AH305">
        <v>103573.15</v>
      </c>
      <c r="AI305">
        <v>450000</v>
      </c>
      <c r="AJ305">
        <v>3134.1</v>
      </c>
      <c r="AK305">
        <v>3134.1</v>
      </c>
      <c r="AL305">
        <v>0</v>
      </c>
      <c r="AM305">
        <v>434676.85</v>
      </c>
      <c r="AN305">
        <v>434676.85</v>
      </c>
      <c r="AO305">
        <v>0</v>
      </c>
      <c r="AP305">
        <v>0</v>
      </c>
      <c r="AQ305" s="4">
        <v>0</v>
      </c>
      <c r="AR305" s="3" t="s">
        <v>32</v>
      </c>
      <c r="AS305" s="3" t="s">
        <v>6214</v>
      </c>
      <c r="AT305" s="3" t="s">
        <v>6219</v>
      </c>
      <c r="AU305" s="3" t="s">
        <v>6216</v>
      </c>
      <c r="AV305" s="3" t="s">
        <v>6217</v>
      </c>
      <c r="AW305" s="3"/>
      <c r="AX305" s="3"/>
      <c r="AY305" s="3"/>
      <c r="AZ305" s="3"/>
      <c r="BA305" s="3"/>
      <c r="BB305" t="b">
        <v>0</v>
      </c>
      <c r="BC305" s="3"/>
      <c r="BD305" s="5">
        <v>118228</v>
      </c>
      <c r="BE305" s="3" t="s">
        <v>316</v>
      </c>
    </row>
    <row r="306" spans="1:57" hidden="1" x14ac:dyDescent="0.2">
      <c r="A306" s="2">
        <v>5414</v>
      </c>
      <c r="B306" s="1">
        <v>45412</v>
      </c>
      <c r="C306" s="3" t="s">
        <v>4403</v>
      </c>
      <c r="D306">
        <v>6531.22</v>
      </c>
      <c r="E306">
        <v>1637.63</v>
      </c>
      <c r="F306">
        <v>301.12</v>
      </c>
      <c r="G306">
        <v>729.6</v>
      </c>
      <c r="H306">
        <v>34.729999999999997</v>
      </c>
      <c r="I306">
        <v>0</v>
      </c>
      <c r="J306">
        <v>1383.2</v>
      </c>
      <c r="K306">
        <v>2234.4</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12851.9</v>
      </c>
      <c r="AF306">
        <v>233578.96</v>
      </c>
      <c r="AG306">
        <v>0</v>
      </c>
      <c r="AH306">
        <v>0</v>
      </c>
      <c r="AI306">
        <v>260000</v>
      </c>
      <c r="AJ306">
        <v>12851.9</v>
      </c>
      <c r="AK306">
        <v>12851.9</v>
      </c>
      <c r="AL306">
        <v>0</v>
      </c>
      <c r="AM306">
        <v>233578.96</v>
      </c>
      <c r="AN306">
        <v>233578.96</v>
      </c>
      <c r="AO306">
        <v>0</v>
      </c>
      <c r="AP306">
        <v>0</v>
      </c>
      <c r="AQ306" s="4">
        <v>0</v>
      </c>
      <c r="AR306" s="3" t="s">
        <v>32</v>
      </c>
      <c r="AS306" s="3" t="s">
        <v>6214</v>
      </c>
      <c r="AT306" s="3" t="s">
        <v>6219</v>
      </c>
      <c r="AU306" s="3" t="s">
        <v>6216</v>
      </c>
      <c r="AV306" s="3" t="s">
        <v>6217</v>
      </c>
      <c r="AW306" s="3"/>
      <c r="AX306" s="3"/>
      <c r="AY306" s="3"/>
      <c r="AZ306" s="3"/>
      <c r="BA306" s="3"/>
      <c r="BB306" t="b">
        <v>0</v>
      </c>
      <c r="BC306" s="3"/>
      <c r="BD306" s="5">
        <v>118229</v>
      </c>
      <c r="BE306" s="3" t="s">
        <v>316</v>
      </c>
    </row>
    <row r="307" spans="1:57" hidden="1" x14ac:dyDescent="0.2">
      <c r="A307" s="2">
        <v>5860</v>
      </c>
      <c r="B307" s="1">
        <v>45412</v>
      </c>
      <c r="C307" s="3" t="s">
        <v>5106</v>
      </c>
      <c r="D307">
        <v>0</v>
      </c>
      <c r="E307">
        <v>0</v>
      </c>
      <c r="F307">
        <v>0</v>
      </c>
      <c r="G307">
        <v>0</v>
      </c>
      <c r="H307">
        <v>0</v>
      </c>
      <c r="I307">
        <v>0</v>
      </c>
      <c r="J307">
        <v>0</v>
      </c>
      <c r="K307">
        <v>0</v>
      </c>
      <c r="L307">
        <v>0</v>
      </c>
      <c r="M307">
        <v>0</v>
      </c>
      <c r="N307">
        <v>0</v>
      </c>
      <c r="O307">
        <v>68000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68000</v>
      </c>
      <c r="AK307">
        <v>68000</v>
      </c>
      <c r="AL307">
        <v>68000</v>
      </c>
      <c r="AM307">
        <v>68000</v>
      </c>
      <c r="AN307">
        <v>68000</v>
      </c>
      <c r="AO307">
        <v>68000</v>
      </c>
      <c r="AP307">
        <v>0</v>
      </c>
      <c r="AQ307" s="4">
        <v>0</v>
      </c>
      <c r="AR307" s="3" t="s">
        <v>4157</v>
      </c>
      <c r="AS307" s="3" t="s">
        <v>6214</v>
      </c>
      <c r="AT307" s="3" t="s">
        <v>6219</v>
      </c>
      <c r="AU307" s="3" t="s">
        <v>6216</v>
      </c>
      <c r="AV307" s="3" t="s">
        <v>6217</v>
      </c>
      <c r="AW307" s="3"/>
      <c r="AX307" s="3"/>
      <c r="AY307" s="3"/>
      <c r="AZ307" s="3"/>
      <c r="BA307" s="3"/>
      <c r="BB307" t="b">
        <v>0</v>
      </c>
      <c r="BC307" s="3"/>
      <c r="BD307" s="5">
        <v>118230</v>
      </c>
      <c r="BE307" s="3" t="s">
        <v>316</v>
      </c>
    </row>
    <row r="308" spans="1:57" hidden="1" x14ac:dyDescent="0.2">
      <c r="A308" s="2">
        <v>6021</v>
      </c>
      <c r="B308" s="1">
        <v>45412</v>
      </c>
      <c r="C308" s="3" t="s">
        <v>5301</v>
      </c>
      <c r="D308">
        <v>404.78</v>
      </c>
      <c r="E308">
        <v>4230.74</v>
      </c>
      <c r="F308">
        <v>75506.09</v>
      </c>
      <c r="G308">
        <v>0</v>
      </c>
      <c r="H308">
        <v>0</v>
      </c>
      <c r="I308">
        <v>0</v>
      </c>
      <c r="J308">
        <v>0</v>
      </c>
      <c r="K308">
        <v>0</v>
      </c>
      <c r="L308">
        <v>0</v>
      </c>
      <c r="M308">
        <v>0</v>
      </c>
      <c r="N308">
        <v>0</v>
      </c>
      <c r="O308">
        <v>19858</v>
      </c>
      <c r="P308">
        <v>0</v>
      </c>
      <c r="Q308">
        <v>0</v>
      </c>
      <c r="R308">
        <v>0</v>
      </c>
      <c r="S308">
        <v>0</v>
      </c>
      <c r="T308">
        <v>0</v>
      </c>
      <c r="U308">
        <v>0</v>
      </c>
      <c r="V308">
        <v>0</v>
      </c>
      <c r="W308">
        <v>0</v>
      </c>
      <c r="X308">
        <v>0</v>
      </c>
      <c r="Y308">
        <v>0</v>
      </c>
      <c r="Z308">
        <v>0</v>
      </c>
      <c r="AA308">
        <v>0</v>
      </c>
      <c r="AB308">
        <v>0</v>
      </c>
      <c r="AC308">
        <v>0</v>
      </c>
      <c r="AD308">
        <v>0</v>
      </c>
      <c r="AE308">
        <v>80141.61</v>
      </c>
      <c r="AF308">
        <v>150675.44</v>
      </c>
      <c r="AG308">
        <v>150000</v>
      </c>
      <c r="AH308">
        <v>0</v>
      </c>
      <c r="AI308">
        <v>125000</v>
      </c>
      <c r="AJ308">
        <v>149999.60999999999</v>
      </c>
      <c r="AK308">
        <v>99999.61</v>
      </c>
      <c r="AL308">
        <v>19858</v>
      </c>
      <c r="AM308">
        <v>220533.44</v>
      </c>
      <c r="AN308">
        <v>170533.44</v>
      </c>
      <c r="AO308">
        <v>19858</v>
      </c>
      <c r="AP308">
        <v>0</v>
      </c>
      <c r="AQ308" s="4">
        <v>0</v>
      </c>
      <c r="AR308" s="3" t="s">
        <v>32</v>
      </c>
      <c r="AS308" s="3" t="s">
        <v>6214</v>
      </c>
      <c r="AT308" s="3" t="s">
        <v>6219</v>
      </c>
      <c r="AU308" s="3" t="s">
        <v>6216</v>
      </c>
      <c r="AV308" s="3" t="s">
        <v>6217</v>
      </c>
      <c r="AW308" s="3"/>
      <c r="AX308" s="3"/>
      <c r="AY308" s="3"/>
      <c r="AZ308" s="3"/>
      <c r="BA308" s="3"/>
      <c r="BB308" t="b">
        <v>0</v>
      </c>
      <c r="BC308" s="3"/>
      <c r="BD308" s="5">
        <v>118231</v>
      </c>
      <c r="BE308" s="3" t="s">
        <v>316</v>
      </c>
    </row>
    <row r="309" spans="1:57" hidden="1" x14ac:dyDescent="0.2">
      <c r="A309" s="2">
        <v>6101</v>
      </c>
      <c r="B309" s="1">
        <v>45412</v>
      </c>
      <c r="C309" s="3" t="s">
        <v>5421</v>
      </c>
      <c r="D309">
        <v>0</v>
      </c>
      <c r="E309">
        <v>0</v>
      </c>
      <c r="F309">
        <v>0</v>
      </c>
      <c r="G309">
        <v>0</v>
      </c>
      <c r="H309">
        <v>0</v>
      </c>
      <c r="I309">
        <v>0</v>
      </c>
      <c r="J309">
        <v>0</v>
      </c>
      <c r="K309">
        <v>0</v>
      </c>
      <c r="L309">
        <v>0</v>
      </c>
      <c r="M309">
        <v>0</v>
      </c>
      <c r="N309">
        <v>25733.09</v>
      </c>
      <c r="O309">
        <v>2464</v>
      </c>
      <c r="P309">
        <v>3080</v>
      </c>
      <c r="Q309">
        <v>2464</v>
      </c>
      <c r="R309">
        <v>10164</v>
      </c>
      <c r="S309">
        <v>34678</v>
      </c>
      <c r="T309">
        <v>30796</v>
      </c>
      <c r="U309">
        <v>137946.6</v>
      </c>
      <c r="V309">
        <v>64844.17</v>
      </c>
      <c r="W309">
        <v>0</v>
      </c>
      <c r="X309">
        <v>0</v>
      </c>
      <c r="Y309">
        <v>0</v>
      </c>
      <c r="Z309">
        <v>0</v>
      </c>
      <c r="AA309">
        <v>0</v>
      </c>
      <c r="AB309">
        <v>0</v>
      </c>
      <c r="AC309">
        <v>0</v>
      </c>
      <c r="AD309">
        <v>0</v>
      </c>
      <c r="AE309">
        <v>0</v>
      </c>
      <c r="AF309">
        <v>0</v>
      </c>
      <c r="AG309">
        <v>0</v>
      </c>
      <c r="AH309">
        <v>0</v>
      </c>
      <c r="AI309">
        <v>0</v>
      </c>
      <c r="AJ309">
        <v>236219.69</v>
      </c>
      <c r="AK309">
        <v>28197.09</v>
      </c>
      <c r="AL309">
        <v>28197.09</v>
      </c>
      <c r="AM309">
        <v>306073.86</v>
      </c>
      <c r="AN309">
        <v>312169.86</v>
      </c>
      <c r="AO309">
        <v>312169.86</v>
      </c>
      <c r="AP309">
        <v>0</v>
      </c>
      <c r="AQ309" s="4">
        <v>0</v>
      </c>
      <c r="AR309" s="3" t="s">
        <v>32</v>
      </c>
      <c r="AS309" s="3" t="s">
        <v>6214</v>
      </c>
      <c r="AT309" s="3" t="s">
        <v>6219</v>
      </c>
      <c r="AU309" s="3" t="s">
        <v>6216</v>
      </c>
      <c r="AV309" s="3" t="s">
        <v>6217</v>
      </c>
      <c r="AW309" s="3"/>
      <c r="AX309" s="3"/>
      <c r="AY309" s="3"/>
      <c r="AZ309" s="3"/>
      <c r="BA309" s="3"/>
      <c r="BB309" t="b">
        <v>0</v>
      </c>
      <c r="BC309" s="3"/>
      <c r="BD309" s="5">
        <v>118232</v>
      </c>
      <c r="BE309" s="3" t="s">
        <v>316</v>
      </c>
    </row>
    <row r="310" spans="1:57" hidden="1" x14ac:dyDescent="0.2">
      <c r="A310" s="2">
        <v>6174</v>
      </c>
      <c r="B310" s="1">
        <v>45412</v>
      </c>
      <c r="C310" s="3" t="s">
        <v>5504</v>
      </c>
      <c r="D310">
        <v>0</v>
      </c>
      <c r="E310">
        <v>0</v>
      </c>
      <c r="F310">
        <v>0</v>
      </c>
      <c r="G310">
        <v>0</v>
      </c>
      <c r="H310">
        <v>0</v>
      </c>
      <c r="I310">
        <v>970.2</v>
      </c>
      <c r="J310">
        <v>11482.8</v>
      </c>
      <c r="K310">
        <v>12663.37</v>
      </c>
      <c r="L310">
        <v>29847.83</v>
      </c>
      <c r="M310">
        <v>13806.84</v>
      </c>
      <c r="N310">
        <v>25733.09</v>
      </c>
      <c r="O310">
        <v>2464</v>
      </c>
      <c r="P310">
        <v>3080</v>
      </c>
      <c r="Q310">
        <v>2464</v>
      </c>
      <c r="R310">
        <v>10164</v>
      </c>
      <c r="S310">
        <v>34678</v>
      </c>
      <c r="T310">
        <v>30796</v>
      </c>
      <c r="U310">
        <v>137946.6</v>
      </c>
      <c r="V310">
        <v>64844.17</v>
      </c>
      <c r="W310">
        <v>0</v>
      </c>
      <c r="X310">
        <v>0</v>
      </c>
      <c r="Y310">
        <v>0</v>
      </c>
      <c r="Z310">
        <v>0</v>
      </c>
      <c r="AA310">
        <v>0</v>
      </c>
      <c r="AB310">
        <v>0</v>
      </c>
      <c r="AC310">
        <v>0</v>
      </c>
      <c r="AD310">
        <v>0</v>
      </c>
      <c r="AE310">
        <v>68771.039999999994</v>
      </c>
      <c r="AF310">
        <v>68771.039999999994</v>
      </c>
      <c r="AG310">
        <v>0</v>
      </c>
      <c r="AH310">
        <v>194011.02</v>
      </c>
      <c r="AI310">
        <v>388022.04</v>
      </c>
      <c r="AJ310">
        <v>54964.2</v>
      </c>
      <c r="AK310">
        <v>96968.13</v>
      </c>
      <c r="AL310">
        <v>28197.09</v>
      </c>
      <c r="AM310">
        <v>54964.2</v>
      </c>
      <c r="AN310">
        <v>380940.9</v>
      </c>
      <c r="AO310">
        <v>312169.86</v>
      </c>
      <c r="AP310">
        <v>209370.85</v>
      </c>
      <c r="AQ310" s="4">
        <v>0</v>
      </c>
      <c r="AR310" s="3" t="s">
        <v>32</v>
      </c>
      <c r="AS310" s="3" t="s">
        <v>6214</v>
      </c>
      <c r="AT310" s="3" t="s">
        <v>6219</v>
      </c>
      <c r="AU310" s="3" t="s">
        <v>6216</v>
      </c>
      <c r="AV310" s="3" t="s">
        <v>6217</v>
      </c>
      <c r="AW310" s="3"/>
      <c r="AX310" s="3"/>
      <c r="AY310" s="3"/>
      <c r="AZ310" s="3"/>
      <c r="BA310" s="3"/>
      <c r="BB310" t="b">
        <v>0</v>
      </c>
      <c r="BC310" s="3"/>
      <c r="BD310" s="5">
        <v>118233</v>
      </c>
      <c r="BE310" s="3" t="s">
        <v>316</v>
      </c>
    </row>
    <row r="311" spans="1:57" hidden="1" x14ac:dyDescent="0.2">
      <c r="A311" s="2">
        <v>6315</v>
      </c>
      <c r="B311" s="1">
        <v>45412</v>
      </c>
      <c r="C311" s="3" t="s">
        <v>5719</v>
      </c>
      <c r="D311">
        <v>0</v>
      </c>
      <c r="E311">
        <v>0</v>
      </c>
      <c r="F311">
        <v>0</v>
      </c>
      <c r="G311">
        <v>0</v>
      </c>
      <c r="H311">
        <v>0</v>
      </c>
      <c r="I311">
        <v>0</v>
      </c>
      <c r="J311">
        <v>0</v>
      </c>
      <c r="K311">
        <v>0</v>
      </c>
      <c r="L311">
        <v>9637</v>
      </c>
      <c r="M311">
        <v>7137.65</v>
      </c>
      <c r="N311">
        <v>40220.548005999997</v>
      </c>
      <c r="O311">
        <v>0</v>
      </c>
      <c r="P311">
        <v>101892.12</v>
      </c>
      <c r="Q311">
        <v>86224.2</v>
      </c>
      <c r="R311">
        <v>0</v>
      </c>
      <c r="S311">
        <v>0</v>
      </c>
      <c r="T311">
        <v>0</v>
      </c>
      <c r="U311">
        <v>0</v>
      </c>
      <c r="V311">
        <v>0</v>
      </c>
      <c r="W311">
        <v>0</v>
      </c>
      <c r="X311">
        <v>0</v>
      </c>
      <c r="Y311">
        <v>0</v>
      </c>
      <c r="Z311">
        <v>0</v>
      </c>
      <c r="AA311">
        <v>0</v>
      </c>
      <c r="AB311">
        <v>0</v>
      </c>
      <c r="AC311">
        <v>0</v>
      </c>
      <c r="AD311">
        <v>0</v>
      </c>
      <c r="AE311">
        <v>16774.650000000001</v>
      </c>
      <c r="AF311">
        <v>16774.650000000001</v>
      </c>
      <c r="AG311">
        <v>250000</v>
      </c>
      <c r="AH311">
        <v>175000</v>
      </c>
      <c r="AI311">
        <v>280000</v>
      </c>
      <c r="AJ311">
        <v>287632.21612200001</v>
      </c>
      <c r="AK311">
        <v>56995.198005999999</v>
      </c>
      <c r="AL311">
        <v>40220.548005999997</v>
      </c>
      <c r="AM311">
        <v>370769.01605500001</v>
      </c>
      <c r="AN311">
        <v>245111.518006</v>
      </c>
      <c r="AO311">
        <v>228336.868006</v>
      </c>
      <c r="AP311">
        <v>174913.44</v>
      </c>
      <c r="AQ311" s="4">
        <v>0</v>
      </c>
      <c r="AR311" s="3" t="s">
        <v>32</v>
      </c>
      <c r="AS311" s="3" t="s">
        <v>6214</v>
      </c>
      <c r="AT311" s="3" t="s">
        <v>6219</v>
      </c>
      <c r="AU311" s="3" t="s">
        <v>6216</v>
      </c>
      <c r="AV311" s="3" t="s">
        <v>6217</v>
      </c>
      <c r="AW311" s="3"/>
      <c r="AX311" s="3"/>
      <c r="AY311" s="3"/>
      <c r="AZ311" s="3"/>
      <c r="BA311" s="3"/>
      <c r="BB311" t="b">
        <v>0</v>
      </c>
      <c r="BC311" s="3"/>
      <c r="BD311" s="5">
        <v>118234</v>
      </c>
      <c r="BE311" s="3" t="s">
        <v>316</v>
      </c>
    </row>
    <row r="312" spans="1:57" hidden="1" x14ac:dyDescent="0.2">
      <c r="A312" s="2">
        <v>6316</v>
      </c>
      <c r="B312" s="1">
        <v>45412</v>
      </c>
      <c r="C312" s="3" t="s">
        <v>5721</v>
      </c>
      <c r="D312">
        <v>0</v>
      </c>
      <c r="E312">
        <v>0</v>
      </c>
      <c r="F312">
        <v>0</v>
      </c>
      <c r="G312">
        <v>0</v>
      </c>
      <c r="H312">
        <v>0</v>
      </c>
      <c r="I312">
        <v>0</v>
      </c>
      <c r="J312">
        <v>0</v>
      </c>
      <c r="K312">
        <v>94643.36</v>
      </c>
      <c r="L312">
        <v>0</v>
      </c>
      <c r="M312">
        <v>-16357.94</v>
      </c>
      <c r="N312">
        <v>0</v>
      </c>
      <c r="O312">
        <v>0</v>
      </c>
      <c r="P312">
        <v>0</v>
      </c>
      <c r="Q312">
        <v>0</v>
      </c>
      <c r="R312">
        <v>0</v>
      </c>
      <c r="S312">
        <v>0</v>
      </c>
      <c r="T312">
        <v>0</v>
      </c>
      <c r="U312">
        <v>0</v>
      </c>
      <c r="V312">
        <v>0</v>
      </c>
      <c r="W312">
        <v>0</v>
      </c>
      <c r="X312">
        <v>0</v>
      </c>
      <c r="Y312">
        <v>0</v>
      </c>
      <c r="Z312">
        <v>0</v>
      </c>
      <c r="AA312">
        <v>0</v>
      </c>
      <c r="AB312">
        <v>0</v>
      </c>
      <c r="AC312">
        <v>0</v>
      </c>
      <c r="AD312">
        <v>0</v>
      </c>
      <c r="AE312">
        <v>78285.42</v>
      </c>
      <c r="AF312">
        <v>78285.42</v>
      </c>
      <c r="AG312">
        <v>75000</v>
      </c>
      <c r="AH312">
        <v>115000</v>
      </c>
      <c r="AI312">
        <v>115000</v>
      </c>
      <c r="AJ312">
        <v>94643.36</v>
      </c>
      <c r="AK312">
        <v>78285.42</v>
      </c>
      <c r="AL312">
        <v>0</v>
      </c>
      <c r="AM312">
        <v>94643.36</v>
      </c>
      <c r="AN312">
        <v>78285.42</v>
      </c>
      <c r="AO312">
        <v>0</v>
      </c>
      <c r="AP312">
        <v>0</v>
      </c>
      <c r="AQ312" s="4">
        <v>0</v>
      </c>
      <c r="AR312" s="3" t="s">
        <v>32</v>
      </c>
      <c r="AS312" s="3" t="s">
        <v>6214</v>
      </c>
      <c r="AT312" s="3" t="s">
        <v>6219</v>
      </c>
      <c r="AU312" s="3" t="s">
        <v>6216</v>
      </c>
      <c r="AV312" s="3" t="s">
        <v>6217</v>
      </c>
      <c r="AW312" s="3"/>
      <c r="AX312" s="3"/>
      <c r="AY312" s="3"/>
      <c r="AZ312" s="3"/>
      <c r="BA312" s="3"/>
      <c r="BB312" t="b">
        <v>0</v>
      </c>
      <c r="BC312" s="3"/>
      <c r="BD312" s="5">
        <v>118235</v>
      </c>
      <c r="BE312" s="3" t="s">
        <v>316</v>
      </c>
    </row>
    <row r="313" spans="1:57" hidden="1" x14ac:dyDescent="0.2">
      <c r="A313" s="2">
        <v>6317</v>
      </c>
      <c r="B313" s="1">
        <v>45412</v>
      </c>
      <c r="C313" s="3" t="s">
        <v>5723</v>
      </c>
      <c r="D313">
        <v>0</v>
      </c>
      <c r="E313">
        <v>0</v>
      </c>
      <c r="F313">
        <v>0</v>
      </c>
      <c r="G313">
        <v>0</v>
      </c>
      <c r="H313">
        <v>0</v>
      </c>
      <c r="I313">
        <v>0</v>
      </c>
      <c r="J313">
        <v>0</v>
      </c>
      <c r="K313">
        <v>0</v>
      </c>
      <c r="L313">
        <v>0</v>
      </c>
      <c r="M313">
        <v>0</v>
      </c>
      <c r="N313">
        <v>0</v>
      </c>
      <c r="O313">
        <v>0</v>
      </c>
      <c r="P313">
        <v>0</v>
      </c>
      <c r="Q313">
        <v>0</v>
      </c>
      <c r="R313">
        <v>0</v>
      </c>
      <c r="S313">
        <v>0</v>
      </c>
      <c r="T313">
        <v>75000</v>
      </c>
      <c r="U313">
        <v>0</v>
      </c>
      <c r="V313">
        <v>0</v>
      </c>
      <c r="W313">
        <v>0</v>
      </c>
      <c r="X313">
        <v>0</v>
      </c>
      <c r="Y313">
        <v>0</v>
      </c>
      <c r="Z313">
        <v>0</v>
      </c>
      <c r="AA313">
        <v>0</v>
      </c>
      <c r="AB313">
        <v>0</v>
      </c>
      <c r="AC313">
        <v>0</v>
      </c>
      <c r="AD313">
        <v>0</v>
      </c>
      <c r="AE313">
        <v>0</v>
      </c>
      <c r="AF313">
        <v>0</v>
      </c>
      <c r="AG313">
        <v>150000</v>
      </c>
      <c r="AH313">
        <v>107142.85</v>
      </c>
      <c r="AI313">
        <v>149999.99</v>
      </c>
      <c r="AJ313">
        <v>75000</v>
      </c>
      <c r="AK313">
        <v>0</v>
      </c>
      <c r="AL313">
        <v>0</v>
      </c>
      <c r="AM313">
        <v>150000</v>
      </c>
      <c r="AN313">
        <v>75000</v>
      </c>
      <c r="AO313">
        <v>75000</v>
      </c>
      <c r="AP313">
        <v>69464.88</v>
      </c>
      <c r="AQ313" s="4">
        <v>0</v>
      </c>
      <c r="AR313" s="3" t="s">
        <v>32</v>
      </c>
      <c r="AS313" s="3" t="s">
        <v>6214</v>
      </c>
      <c r="AT313" s="3" t="s">
        <v>6219</v>
      </c>
      <c r="AU313" s="3" t="s">
        <v>6216</v>
      </c>
      <c r="AV313" s="3" t="s">
        <v>6217</v>
      </c>
      <c r="AW313" s="3"/>
      <c r="AX313" s="3"/>
      <c r="AY313" s="3"/>
      <c r="AZ313" s="3"/>
      <c r="BA313" s="3"/>
      <c r="BB313" t="b">
        <v>0</v>
      </c>
      <c r="BC313" s="3"/>
      <c r="BD313" s="5">
        <v>118236</v>
      </c>
      <c r="BE313" s="3" t="s">
        <v>316</v>
      </c>
    </row>
    <row r="314" spans="1:57" hidden="1" x14ac:dyDescent="0.2">
      <c r="A314" s="2">
        <v>6318</v>
      </c>
      <c r="B314" s="1">
        <v>45412</v>
      </c>
      <c r="C314" s="3" t="s">
        <v>5725</v>
      </c>
      <c r="D314">
        <v>0</v>
      </c>
      <c r="E314">
        <v>9105.91</v>
      </c>
      <c r="F314">
        <v>109358.51</v>
      </c>
      <c r="G314">
        <v>206402.84</v>
      </c>
      <c r="H314">
        <v>2045.28</v>
      </c>
      <c r="I314">
        <v>0</v>
      </c>
      <c r="J314">
        <v>0</v>
      </c>
      <c r="K314">
        <v>136885.20000000001</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463797.74</v>
      </c>
      <c r="AF314">
        <v>498151.67</v>
      </c>
      <c r="AG314">
        <v>500000</v>
      </c>
      <c r="AH314">
        <v>650000</v>
      </c>
      <c r="AI314">
        <v>650000</v>
      </c>
      <c r="AJ314">
        <v>685797.74</v>
      </c>
      <c r="AK314">
        <v>463797.74</v>
      </c>
      <c r="AL314">
        <v>0</v>
      </c>
      <c r="AM314">
        <v>720151.67</v>
      </c>
      <c r="AN314">
        <v>498151.67</v>
      </c>
      <c r="AO314">
        <v>0</v>
      </c>
      <c r="AP314">
        <v>28912.23</v>
      </c>
      <c r="AQ314" s="4">
        <v>0</v>
      </c>
      <c r="AR314" s="3" t="s">
        <v>32</v>
      </c>
      <c r="AS314" s="3" t="s">
        <v>6214</v>
      </c>
      <c r="AT314" s="3" t="s">
        <v>6219</v>
      </c>
      <c r="AU314" s="3" t="s">
        <v>6216</v>
      </c>
      <c r="AV314" s="3" t="s">
        <v>6217</v>
      </c>
      <c r="AW314" s="3"/>
      <c r="AX314" s="3"/>
      <c r="AY314" s="3"/>
      <c r="AZ314" s="3"/>
      <c r="BA314" s="3"/>
      <c r="BB314" t="b">
        <v>0</v>
      </c>
      <c r="BC314" s="3"/>
      <c r="BD314" s="5">
        <v>118237</v>
      </c>
      <c r="BE314" s="3" t="s">
        <v>316</v>
      </c>
    </row>
    <row r="315" spans="1:57" hidden="1" x14ac:dyDescent="0.2">
      <c r="A315" s="2">
        <v>6359</v>
      </c>
      <c r="B315" s="1">
        <v>45412</v>
      </c>
      <c r="C315" s="3" t="s">
        <v>5802</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500000</v>
      </c>
      <c r="AH315">
        <v>0</v>
      </c>
      <c r="AI315">
        <v>0</v>
      </c>
      <c r="AJ315">
        <v>0</v>
      </c>
      <c r="AK315">
        <v>0</v>
      </c>
      <c r="AL315">
        <v>0</v>
      </c>
      <c r="AM315">
        <v>0</v>
      </c>
      <c r="AN315">
        <v>0</v>
      </c>
      <c r="AO315">
        <v>0</v>
      </c>
      <c r="AP315">
        <v>0</v>
      </c>
      <c r="AQ315" s="4">
        <v>0</v>
      </c>
      <c r="AR315" s="3" t="s">
        <v>32</v>
      </c>
      <c r="AS315" s="3" t="s">
        <v>6214</v>
      </c>
      <c r="AT315" s="3" t="s">
        <v>6219</v>
      </c>
      <c r="AU315" s="3" t="s">
        <v>6216</v>
      </c>
      <c r="AV315" s="3" t="s">
        <v>6217</v>
      </c>
      <c r="AW315" s="3"/>
      <c r="AX315" s="3"/>
      <c r="AY315" s="3"/>
      <c r="AZ315" s="3"/>
      <c r="BA315" s="3"/>
      <c r="BB315" t="b">
        <v>0</v>
      </c>
      <c r="BC315" s="3"/>
      <c r="BD315" s="5">
        <v>118238</v>
      </c>
      <c r="BE315" s="3" t="s">
        <v>316</v>
      </c>
    </row>
    <row r="316" spans="1:57" hidden="1" x14ac:dyDescent="0.2">
      <c r="A316" s="2">
        <v>6687</v>
      </c>
      <c r="B316" s="1">
        <v>45412</v>
      </c>
      <c r="C316" s="3" t="s">
        <v>6125</v>
      </c>
      <c r="D316">
        <v>0</v>
      </c>
      <c r="E316">
        <v>0</v>
      </c>
      <c r="F316">
        <v>43444.74</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43444.74</v>
      </c>
      <c r="AF316">
        <v>43444.74</v>
      </c>
      <c r="AG316">
        <v>0</v>
      </c>
      <c r="AH316">
        <v>130000</v>
      </c>
      <c r="AI316">
        <v>130000</v>
      </c>
      <c r="AJ316">
        <v>43444.74</v>
      </c>
      <c r="AK316">
        <v>43444.74</v>
      </c>
      <c r="AL316">
        <v>0</v>
      </c>
      <c r="AM316">
        <v>43444.74</v>
      </c>
      <c r="AN316">
        <v>43444.74</v>
      </c>
      <c r="AO316">
        <v>0</v>
      </c>
      <c r="AP316">
        <v>0</v>
      </c>
      <c r="AQ316" s="4">
        <v>0</v>
      </c>
      <c r="AR316" s="3" t="s">
        <v>32</v>
      </c>
      <c r="AS316" s="3" t="s">
        <v>6214</v>
      </c>
      <c r="AT316" s="3" t="s">
        <v>6219</v>
      </c>
      <c r="AU316" s="3" t="s">
        <v>6216</v>
      </c>
      <c r="AV316" s="3" t="s">
        <v>6217</v>
      </c>
      <c r="AW316" s="3"/>
      <c r="AX316" s="3"/>
      <c r="AY316" s="3"/>
      <c r="AZ316" s="3"/>
      <c r="BA316" s="3"/>
      <c r="BB316" t="b">
        <v>0</v>
      </c>
      <c r="BC316" s="3"/>
      <c r="BD316" s="5">
        <v>118239</v>
      </c>
      <c r="BE316" s="3" t="s">
        <v>316</v>
      </c>
    </row>
    <row r="317" spans="1:57" hidden="1" x14ac:dyDescent="0.2">
      <c r="A317" s="2">
        <v>5513</v>
      </c>
      <c r="B317" s="1">
        <v>45412</v>
      </c>
      <c r="C317" s="3" t="s">
        <v>4535</v>
      </c>
      <c r="D317">
        <v>0</v>
      </c>
      <c r="E317">
        <v>0</v>
      </c>
      <c r="F317">
        <v>0</v>
      </c>
      <c r="G317">
        <v>0</v>
      </c>
      <c r="H317">
        <v>0</v>
      </c>
      <c r="I317">
        <v>0</v>
      </c>
      <c r="J317">
        <v>0</v>
      </c>
      <c r="K317">
        <v>0</v>
      </c>
      <c r="L317">
        <v>0</v>
      </c>
      <c r="M317">
        <v>0</v>
      </c>
      <c r="N317">
        <v>31771.999993000001</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120780.886654</v>
      </c>
      <c r="AK317">
        <v>31771.999993000001</v>
      </c>
      <c r="AL317">
        <v>31771.999993000001</v>
      </c>
      <c r="AM317">
        <v>120780.886654</v>
      </c>
      <c r="AN317">
        <v>31771.999993000001</v>
      </c>
      <c r="AO317">
        <v>31771.999993000001</v>
      </c>
      <c r="AP317">
        <v>0</v>
      </c>
      <c r="AQ317" s="4">
        <v>0</v>
      </c>
      <c r="AR317" s="3" t="s">
        <v>256</v>
      </c>
      <c r="AS317" s="3" t="s">
        <v>6214</v>
      </c>
      <c r="AT317" s="3" t="s">
        <v>6219</v>
      </c>
      <c r="AU317" s="3" t="s">
        <v>6216</v>
      </c>
      <c r="AV317" s="3" t="s">
        <v>6217</v>
      </c>
      <c r="AW317" s="3"/>
      <c r="AX317" s="3"/>
      <c r="AY317" s="3"/>
      <c r="AZ317" s="3"/>
      <c r="BA317" s="3"/>
      <c r="BB317" t="b">
        <v>0</v>
      </c>
      <c r="BC317" s="3"/>
      <c r="BD317" s="5">
        <v>118240</v>
      </c>
      <c r="BE317" s="3" t="s">
        <v>316</v>
      </c>
    </row>
    <row r="318" spans="1:57" hidden="1" x14ac:dyDescent="0.2">
      <c r="A318" s="2">
        <v>6253</v>
      </c>
      <c r="B318" s="1">
        <v>45412</v>
      </c>
      <c r="C318" s="3" t="s">
        <v>5600</v>
      </c>
      <c r="D318">
        <v>0</v>
      </c>
      <c r="E318">
        <v>0</v>
      </c>
      <c r="F318">
        <v>0</v>
      </c>
      <c r="G318">
        <v>0</v>
      </c>
      <c r="H318">
        <v>0</v>
      </c>
      <c r="I318">
        <v>0</v>
      </c>
      <c r="J318">
        <v>0</v>
      </c>
      <c r="K318">
        <v>0</v>
      </c>
      <c r="L318">
        <v>0</v>
      </c>
      <c r="M318">
        <v>0</v>
      </c>
      <c r="N318">
        <v>20000</v>
      </c>
      <c r="O318">
        <v>19000</v>
      </c>
      <c r="P318">
        <v>0</v>
      </c>
      <c r="Q318">
        <v>0</v>
      </c>
      <c r="R318">
        <v>0</v>
      </c>
      <c r="S318">
        <v>0</v>
      </c>
      <c r="T318">
        <v>0</v>
      </c>
      <c r="U318">
        <v>0</v>
      </c>
      <c r="V318">
        <v>0</v>
      </c>
      <c r="W318">
        <v>0</v>
      </c>
      <c r="X318">
        <v>0</v>
      </c>
      <c r="Y318">
        <v>0</v>
      </c>
      <c r="Z318">
        <v>0</v>
      </c>
      <c r="AA318">
        <v>0</v>
      </c>
      <c r="AB318">
        <v>0</v>
      </c>
      <c r="AC318">
        <v>0</v>
      </c>
      <c r="AD318">
        <v>0</v>
      </c>
      <c r="AE318">
        <v>0</v>
      </c>
      <c r="AF318">
        <v>0</v>
      </c>
      <c r="AG318">
        <v>39000</v>
      </c>
      <c r="AH318">
        <v>45000</v>
      </c>
      <c r="AI318">
        <v>45000</v>
      </c>
      <c r="AJ318">
        <v>39000</v>
      </c>
      <c r="AK318">
        <v>39000</v>
      </c>
      <c r="AL318">
        <v>39000</v>
      </c>
      <c r="AM318">
        <v>39000</v>
      </c>
      <c r="AN318">
        <v>39000</v>
      </c>
      <c r="AO318">
        <v>39000</v>
      </c>
      <c r="AP318">
        <v>38187.599999999999</v>
      </c>
      <c r="AQ318" s="4">
        <v>0</v>
      </c>
      <c r="AR318" s="3" t="s">
        <v>32</v>
      </c>
      <c r="AS318" s="3" t="s">
        <v>6214</v>
      </c>
      <c r="AT318" s="3" t="s">
        <v>6219</v>
      </c>
      <c r="AU318" s="3" t="s">
        <v>6216</v>
      </c>
      <c r="AV318" s="3" t="s">
        <v>6217</v>
      </c>
      <c r="AW318" s="3"/>
      <c r="AX318" s="3"/>
      <c r="AY318" s="3"/>
      <c r="AZ318" s="3"/>
      <c r="BA318" s="3"/>
      <c r="BB318" t="b">
        <v>0</v>
      </c>
      <c r="BC318" s="3"/>
      <c r="BD318" s="5">
        <v>118241</v>
      </c>
      <c r="BE318" s="3" t="s">
        <v>316</v>
      </c>
    </row>
    <row r="319" spans="1:57" x14ac:dyDescent="0.2">
      <c r="A319" s="2">
        <v>6254</v>
      </c>
      <c r="B319" s="1">
        <v>45412</v>
      </c>
      <c r="C319" s="3" t="s">
        <v>5602</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120000</v>
      </c>
      <c r="AH319">
        <v>0</v>
      </c>
      <c r="AI319">
        <v>0</v>
      </c>
      <c r="AJ319">
        <v>0</v>
      </c>
      <c r="AK319">
        <v>0</v>
      </c>
      <c r="AL319">
        <v>0</v>
      </c>
      <c r="AM319">
        <v>0</v>
      </c>
      <c r="AN319">
        <v>0</v>
      </c>
      <c r="AO319">
        <v>0</v>
      </c>
      <c r="AP319">
        <v>0</v>
      </c>
      <c r="AQ319" s="4">
        <v>0</v>
      </c>
      <c r="AR319" s="3" t="s">
        <v>32</v>
      </c>
      <c r="AS319" s="3" t="s">
        <v>6214</v>
      </c>
      <c r="AT319" s="3" t="s">
        <v>6219</v>
      </c>
      <c r="AU319" s="3" t="s">
        <v>6216</v>
      </c>
      <c r="AV319" s="3" t="s">
        <v>6217</v>
      </c>
      <c r="AW319" s="3"/>
      <c r="AX319" s="3"/>
      <c r="AY319" s="3"/>
      <c r="AZ319" s="3"/>
      <c r="BA319" s="3"/>
      <c r="BB319" t="b">
        <v>0</v>
      </c>
      <c r="BC319" s="3"/>
      <c r="BD319" s="5">
        <v>118242</v>
      </c>
      <c r="BE319" s="3" t="s">
        <v>316</v>
      </c>
    </row>
    <row r="320" spans="1:57" x14ac:dyDescent="0.2">
      <c r="A320" s="2">
        <v>4729</v>
      </c>
      <c r="B320" s="1">
        <v>45412</v>
      </c>
      <c r="C320" s="3" t="s">
        <v>3310</v>
      </c>
      <c r="D320">
        <v>27229.48</v>
      </c>
      <c r="E320">
        <v>16436.89</v>
      </c>
      <c r="F320">
        <v>11415.73</v>
      </c>
      <c r="G320">
        <v>2840.49</v>
      </c>
      <c r="H320">
        <v>4998.93</v>
      </c>
      <c r="I320">
        <v>4633.47</v>
      </c>
      <c r="J320">
        <v>5720.47</v>
      </c>
      <c r="K320">
        <v>46444.86</v>
      </c>
      <c r="L320">
        <v>10038.66</v>
      </c>
      <c r="M320">
        <v>12614.28</v>
      </c>
      <c r="N320">
        <v>1584</v>
      </c>
      <c r="O320">
        <v>16770</v>
      </c>
      <c r="P320">
        <v>0</v>
      </c>
      <c r="Q320">
        <v>5544</v>
      </c>
      <c r="R320">
        <v>4320</v>
      </c>
      <c r="S320">
        <v>91864</v>
      </c>
      <c r="T320">
        <v>4108.3999999999996</v>
      </c>
      <c r="U320">
        <v>0</v>
      </c>
      <c r="V320">
        <v>0</v>
      </c>
      <c r="W320">
        <v>0</v>
      </c>
      <c r="X320">
        <v>0</v>
      </c>
      <c r="Y320">
        <v>0</v>
      </c>
      <c r="Z320">
        <v>0</v>
      </c>
      <c r="AA320">
        <v>0</v>
      </c>
      <c r="AB320">
        <v>0</v>
      </c>
      <c r="AC320">
        <v>0</v>
      </c>
      <c r="AD320">
        <v>0</v>
      </c>
      <c r="AE320">
        <v>142373.26</v>
      </c>
      <c r="AF320">
        <v>1182027.3899999999</v>
      </c>
      <c r="AG320">
        <v>0</v>
      </c>
      <c r="AH320">
        <v>190451.87</v>
      </c>
      <c r="AI320">
        <v>1230106</v>
      </c>
      <c r="AJ320">
        <v>170235.38</v>
      </c>
      <c r="AK320">
        <v>160727.26</v>
      </c>
      <c r="AL320">
        <v>18354</v>
      </c>
      <c r="AM320">
        <v>1209889.51</v>
      </c>
      <c r="AN320">
        <v>1306217.79</v>
      </c>
      <c r="AO320">
        <v>124190.39999999999</v>
      </c>
      <c r="AP320">
        <v>76.8</v>
      </c>
      <c r="AQ320" s="4">
        <v>0</v>
      </c>
      <c r="AR320" s="3" t="s">
        <v>32</v>
      </c>
      <c r="AS320" s="3" t="s">
        <v>6214</v>
      </c>
      <c r="AT320" s="3" t="s">
        <v>6219</v>
      </c>
      <c r="AU320" s="3" t="s">
        <v>6216</v>
      </c>
      <c r="AV320" s="3" t="s">
        <v>6217</v>
      </c>
      <c r="AW320" s="3"/>
      <c r="AX320" s="3"/>
      <c r="AY320" s="3"/>
      <c r="AZ320" s="3"/>
      <c r="BA320" s="3"/>
      <c r="BB320" t="b">
        <v>0</v>
      </c>
      <c r="BC320" s="3"/>
      <c r="BD320" s="5">
        <v>118243</v>
      </c>
      <c r="BE320" s="3" t="s">
        <v>316</v>
      </c>
    </row>
    <row r="321" spans="1:57" hidden="1" x14ac:dyDescent="0.2">
      <c r="A321" s="2">
        <v>5095</v>
      </c>
      <c r="B321" s="1">
        <v>45412</v>
      </c>
      <c r="C321" s="3" t="s">
        <v>3872</v>
      </c>
      <c r="D321">
        <v>0</v>
      </c>
      <c r="E321">
        <v>0</v>
      </c>
      <c r="F321">
        <v>1091</v>
      </c>
      <c r="G321">
        <v>58848.5</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59939.5</v>
      </c>
      <c r="AF321">
        <v>220370.66</v>
      </c>
      <c r="AG321">
        <v>450000</v>
      </c>
      <c r="AH321">
        <v>0</v>
      </c>
      <c r="AI321">
        <v>400000</v>
      </c>
      <c r="AJ321">
        <v>59939.5</v>
      </c>
      <c r="AK321">
        <v>59939.5</v>
      </c>
      <c r="AL321">
        <v>0</v>
      </c>
      <c r="AM321">
        <v>220370.66</v>
      </c>
      <c r="AN321">
        <v>220370.66</v>
      </c>
      <c r="AO321">
        <v>0</v>
      </c>
      <c r="AP321">
        <v>15377.5</v>
      </c>
      <c r="AQ321" s="4">
        <v>0</v>
      </c>
      <c r="AR321" s="3" t="s">
        <v>32</v>
      </c>
      <c r="AS321" s="3" t="s">
        <v>6214</v>
      </c>
      <c r="AT321" s="3" t="s">
        <v>6219</v>
      </c>
      <c r="AU321" s="3" t="s">
        <v>6216</v>
      </c>
      <c r="AV321" s="3" t="s">
        <v>6217</v>
      </c>
      <c r="AW321" s="3"/>
      <c r="AX321" s="3"/>
      <c r="AY321" s="3"/>
      <c r="AZ321" s="3"/>
      <c r="BA321" s="3"/>
      <c r="BB321" t="b">
        <v>0</v>
      </c>
      <c r="BC321" s="3"/>
      <c r="BD321" s="5">
        <v>118244</v>
      </c>
      <c r="BE321" s="3" t="s">
        <v>316</v>
      </c>
    </row>
    <row r="322" spans="1:57" hidden="1" x14ac:dyDescent="0.2">
      <c r="A322" s="2">
        <v>5097</v>
      </c>
      <c r="B322" s="1">
        <v>45412</v>
      </c>
      <c r="C322" s="3" t="s">
        <v>3875</v>
      </c>
      <c r="D322">
        <v>3406.98</v>
      </c>
      <c r="E322">
        <v>1699.93</v>
      </c>
      <c r="F322">
        <v>713</v>
      </c>
      <c r="G322">
        <v>6640.4</v>
      </c>
      <c r="H322">
        <v>3863.92</v>
      </c>
      <c r="I322">
        <v>1111.6099999999999</v>
      </c>
      <c r="J322">
        <v>670.79</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18106.63</v>
      </c>
      <c r="AF322">
        <v>115219.5</v>
      </c>
      <c r="AG322">
        <v>500000</v>
      </c>
      <c r="AH322">
        <v>0</v>
      </c>
      <c r="AI322">
        <v>125000</v>
      </c>
      <c r="AJ322">
        <v>18106.63</v>
      </c>
      <c r="AK322">
        <v>18106.63</v>
      </c>
      <c r="AL322">
        <v>0</v>
      </c>
      <c r="AM322">
        <v>115219.5</v>
      </c>
      <c r="AN322">
        <v>115219.5</v>
      </c>
      <c r="AO322">
        <v>0</v>
      </c>
      <c r="AP322">
        <v>2931.06</v>
      </c>
      <c r="AQ322" s="4">
        <v>0</v>
      </c>
      <c r="AR322" s="3" t="s">
        <v>32</v>
      </c>
      <c r="AS322" s="3" t="s">
        <v>6214</v>
      </c>
      <c r="AT322" s="3" t="s">
        <v>6219</v>
      </c>
      <c r="AU322" s="3" t="s">
        <v>6216</v>
      </c>
      <c r="AV322" s="3" t="s">
        <v>6217</v>
      </c>
      <c r="AW322" s="3"/>
      <c r="AX322" s="3"/>
      <c r="AY322" s="3"/>
      <c r="AZ322" s="3"/>
      <c r="BA322" s="3"/>
      <c r="BB322" t="b">
        <v>0</v>
      </c>
      <c r="BC322" s="3"/>
      <c r="BD322" s="5">
        <v>118245</v>
      </c>
      <c r="BE322" s="3" t="s">
        <v>316</v>
      </c>
    </row>
    <row r="323" spans="1:57" hidden="1" x14ac:dyDescent="0.2">
      <c r="A323" s="2">
        <v>5684</v>
      </c>
      <c r="B323" s="1">
        <v>45412</v>
      </c>
      <c r="C323" s="3" t="s">
        <v>4793</v>
      </c>
      <c r="D323">
        <v>0</v>
      </c>
      <c r="E323">
        <v>27819.71</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27819.71</v>
      </c>
      <c r="AF323">
        <v>249778.56</v>
      </c>
      <c r="AG323">
        <v>0</v>
      </c>
      <c r="AH323">
        <v>0</v>
      </c>
      <c r="AI323">
        <v>200000</v>
      </c>
      <c r="AJ323">
        <v>27819.71</v>
      </c>
      <c r="AK323">
        <v>27819.71</v>
      </c>
      <c r="AL323">
        <v>0</v>
      </c>
      <c r="AM323">
        <v>249778.56</v>
      </c>
      <c r="AN323">
        <v>249778.56</v>
      </c>
      <c r="AO323">
        <v>0</v>
      </c>
      <c r="AP323">
        <v>0</v>
      </c>
      <c r="AQ323" s="4">
        <v>0</v>
      </c>
      <c r="AR323" s="3" t="s">
        <v>32</v>
      </c>
      <c r="AS323" s="3" t="s">
        <v>6214</v>
      </c>
      <c r="AT323" s="3" t="s">
        <v>6219</v>
      </c>
      <c r="AU323" s="3" t="s">
        <v>6216</v>
      </c>
      <c r="AV323" s="3" t="s">
        <v>6217</v>
      </c>
      <c r="AW323" s="3"/>
      <c r="AX323" s="3"/>
      <c r="AY323" s="3"/>
      <c r="AZ323" s="3"/>
      <c r="BA323" s="3"/>
      <c r="BB323" t="b">
        <v>0</v>
      </c>
      <c r="BC323" s="3"/>
      <c r="BD323" s="5">
        <v>118246</v>
      </c>
      <c r="BE323" s="3" t="s">
        <v>316</v>
      </c>
    </row>
    <row r="324" spans="1:57" hidden="1" x14ac:dyDescent="0.2">
      <c r="A324" s="2">
        <v>5817</v>
      </c>
      <c r="B324" s="1">
        <v>45412</v>
      </c>
      <c r="C324" s="3" t="s">
        <v>5027</v>
      </c>
      <c r="D324">
        <v>69699.77</v>
      </c>
      <c r="E324">
        <v>59931.97</v>
      </c>
      <c r="F324">
        <v>46890.09</v>
      </c>
      <c r="G324">
        <v>91720</v>
      </c>
      <c r="H324">
        <v>201.69</v>
      </c>
      <c r="I324">
        <v>1791.09</v>
      </c>
      <c r="J324">
        <v>59.91</v>
      </c>
      <c r="K324">
        <v>5440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275734.52</v>
      </c>
      <c r="AF324">
        <v>400863.96</v>
      </c>
      <c r="AG324">
        <v>0</v>
      </c>
      <c r="AH324">
        <v>0</v>
      </c>
      <c r="AI324">
        <v>200000</v>
      </c>
      <c r="AJ324">
        <v>275734.52</v>
      </c>
      <c r="AK324">
        <v>275734.52</v>
      </c>
      <c r="AL324">
        <v>0</v>
      </c>
      <c r="AM324">
        <v>400863.96</v>
      </c>
      <c r="AN324">
        <v>400863.96</v>
      </c>
      <c r="AO324">
        <v>0</v>
      </c>
      <c r="AP324">
        <v>43684.19</v>
      </c>
      <c r="AQ324" s="4">
        <v>0</v>
      </c>
      <c r="AR324" s="3" t="s">
        <v>32</v>
      </c>
      <c r="AS324" s="3" t="s">
        <v>6214</v>
      </c>
      <c r="AT324" s="3" t="s">
        <v>6219</v>
      </c>
      <c r="AU324" s="3" t="s">
        <v>6216</v>
      </c>
      <c r="AV324" s="3" t="s">
        <v>6217</v>
      </c>
      <c r="AW324" s="3"/>
      <c r="AX324" s="3"/>
      <c r="AY324" s="3"/>
      <c r="AZ324" s="3"/>
      <c r="BA324" s="3"/>
      <c r="BB324" t="b">
        <v>0</v>
      </c>
      <c r="BC324" s="3"/>
      <c r="BD324" s="5">
        <v>118247</v>
      </c>
      <c r="BE324" s="3" t="s">
        <v>316</v>
      </c>
    </row>
    <row r="325" spans="1:57" hidden="1" x14ac:dyDescent="0.2">
      <c r="A325" s="2">
        <v>6028</v>
      </c>
      <c r="B325" s="1">
        <v>45412</v>
      </c>
      <c r="C325" s="3" t="s">
        <v>5311</v>
      </c>
      <c r="D325">
        <v>6104.47</v>
      </c>
      <c r="E325">
        <v>35309.74</v>
      </c>
      <c r="F325">
        <v>106145.66</v>
      </c>
      <c r="G325">
        <v>85780.66</v>
      </c>
      <c r="H325">
        <v>2645.83</v>
      </c>
      <c r="I325">
        <v>14258.4</v>
      </c>
      <c r="J325">
        <v>48476.25</v>
      </c>
      <c r="K325">
        <v>185612</v>
      </c>
      <c r="L325">
        <v>136473.42000000001</v>
      </c>
      <c r="M325">
        <v>2441.6</v>
      </c>
      <c r="N325">
        <v>408000</v>
      </c>
      <c r="O325">
        <v>0</v>
      </c>
      <c r="P325">
        <v>310368</v>
      </c>
      <c r="Q325">
        <v>241240</v>
      </c>
      <c r="R325">
        <v>12320</v>
      </c>
      <c r="S325">
        <v>0</v>
      </c>
      <c r="T325">
        <v>0</v>
      </c>
      <c r="U325">
        <v>0</v>
      </c>
      <c r="V325">
        <v>0</v>
      </c>
      <c r="W325">
        <v>0</v>
      </c>
      <c r="X325">
        <v>0</v>
      </c>
      <c r="Y325">
        <v>0</v>
      </c>
      <c r="Z325">
        <v>0</v>
      </c>
      <c r="AA325">
        <v>0</v>
      </c>
      <c r="AB325">
        <v>0</v>
      </c>
      <c r="AC325">
        <v>0</v>
      </c>
      <c r="AD325">
        <v>0</v>
      </c>
      <c r="AE325">
        <v>623248.03</v>
      </c>
      <c r="AF325">
        <v>677276.25</v>
      </c>
      <c r="AG325">
        <v>0</v>
      </c>
      <c r="AH325">
        <v>0</v>
      </c>
      <c r="AI325">
        <v>200000</v>
      </c>
      <c r="AJ325">
        <v>1033766.43</v>
      </c>
      <c r="AK325">
        <v>1031248.03</v>
      </c>
      <c r="AL325">
        <v>408000</v>
      </c>
      <c r="AM325">
        <v>1651722.65</v>
      </c>
      <c r="AN325">
        <v>1649204.25</v>
      </c>
      <c r="AO325">
        <v>971928</v>
      </c>
      <c r="AP325">
        <v>582761.13</v>
      </c>
      <c r="AQ325" s="4">
        <v>0</v>
      </c>
      <c r="AR325" s="3" t="s">
        <v>32</v>
      </c>
      <c r="AS325" s="3" t="s">
        <v>6214</v>
      </c>
      <c r="AT325" s="3" t="s">
        <v>6219</v>
      </c>
      <c r="AU325" s="3" t="s">
        <v>6216</v>
      </c>
      <c r="AV325" s="3" t="s">
        <v>6217</v>
      </c>
      <c r="AW325" s="3"/>
      <c r="AX325" s="3"/>
      <c r="AY325" s="3"/>
      <c r="AZ325" s="3"/>
      <c r="BA325" s="3"/>
      <c r="BB325" t="b">
        <v>0</v>
      </c>
      <c r="BC325" s="3"/>
      <c r="BD325" s="5">
        <v>118248</v>
      </c>
      <c r="BE325" s="3" t="s">
        <v>316</v>
      </c>
    </row>
    <row r="326" spans="1:57" hidden="1" x14ac:dyDescent="0.2">
      <c r="A326" s="2">
        <v>6037</v>
      </c>
      <c r="B326" s="1">
        <v>45412</v>
      </c>
      <c r="C326" s="3" t="s">
        <v>5222</v>
      </c>
      <c r="D326">
        <v>25797.56</v>
      </c>
      <c r="E326">
        <v>10984.33</v>
      </c>
      <c r="F326">
        <v>2938.27</v>
      </c>
      <c r="G326">
        <v>1770.54</v>
      </c>
      <c r="H326">
        <v>771.3</v>
      </c>
      <c r="I326">
        <v>260.45999999999998</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42522.46</v>
      </c>
      <c r="AF326">
        <v>104615.91</v>
      </c>
      <c r="AG326">
        <v>0</v>
      </c>
      <c r="AH326">
        <v>0</v>
      </c>
      <c r="AI326">
        <v>100000</v>
      </c>
      <c r="AJ326">
        <v>42522.46</v>
      </c>
      <c r="AK326">
        <v>42522.46</v>
      </c>
      <c r="AL326">
        <v>0</v>
      </c>
      <c r="AM326">
        <v>104615.91</v>
      </c>
      <c r="AN326">
        <v>104615.91</v>
      </c>
      <c r="AO326">
        <v>0</v>
      </c>
      <c r="AP326">
        <v>0</v>
      </c>
      <c r="AQ326" s="4">
        <v>0</v>
      </c>
      <c r="AR326" s="3" t="s">
        <v>32</v>
      </c>
      <c r="AS326" s="3" t="s">
        <v>6214</v>
      </c>
      <c r="AT326" s="3" t="s">
        <v>6219</v>
      </c>
      <c r="AU326" s="3" t="s">
        <v>6216</v>
      </c>
      <c r="AV326" s="3" t="s">
        <v>6217</v>
      </c>
      <c r="AW326" s="3"/>
      <c r="AX326" s="3"/>
      <c r="AY326" s="3"/>
      <c r="AZ326" s="3"/>
      <c r="BA326" s="3"/>
      <c r="BB326" t="b">
        <v>0</v>
      </c>
      <c r="BC326" s="3"/>
      <c r="BD326" s="5">
        <v>118249</v>
      </c>
      <c r="BE326" s="3" t="s">
        <v>316</v>
      </c>
    </row>
    <row r="327" spans="1:57" hidden="1" x14ac:dyDescent="0.2">
      <c r="A327" s="2">
        <v>6080</v>
      </c>
      <c r="B327" s="1">
        <v>45412</v>
      </c>
      <c r="C327" s="3" t="s">
        <v>5395</v>
      </c>
      <c r="D327">
        <v>13310.47</v>
      </c>
      <c r="E327">
        <v>16938.3</v>
      </c>
      <c r="F327">
        <v>24178.7</v>
      </c>
      <c r="G327">
        <v>29067.14</v>
      </c>
      <c r="H327">
        <v>33715.11</v>
      </c>
      <c r="I327">
        <v>94297.49</v>
      </c>
      <c r="J327">
        <v>38951.11</v>
      </c>
      <c r="K327">
        <v>62494.14</v>
      </c>
      <c r="L327">
        <v>83008.94</v>
      </c>
      <c r="M327">
        <v>7731.49</v>
      </c>
      <c r="N327">
        <v>3889.6</v>
      </c>
      <c r="O327">
        <v>5048</v>
      </c>
      <c r="P327">
        <v>0</v>
      </c>
      <c r="Q327">
        <v>0</v>
      </c>
      <c r="R327">
        <v>0</v>
      </c>
      <c r="S327">
        <v>0</v>
      </c>
      <c r="T327">
        <v>0</v>
      </c>
      <c r="U327">
        <v>0</v>
      </c>
      <c r="V327">
        <v>0</v>
      </c>
      <c r="W327">
        <v>0</v>
      </c>
      <c r="X327">
        <v>0</v>
      </c>
      <c r="Y327">
        <v>0</v>
      </c>
      <c r="Z327">
        <v>0</v>
      </c>
      <c r="AA327">
        <v>0</v>
      </c>
      <c r="AB327">
        <v>0</v>
      </c>
      <c r="AC327">
        <v>0</v>
      </c>
      <c r="AD327">
        <v>0</v>
      </c>
      <c r="AE327">
        <v>403692.89</v>
      </c>
      <c r="AF327">
        <v>433089.51</v>
      </c>
      <c r="AG327">
        <v>0</v>
      </c>
      <c r="AH327">
        <v>436056</v>
      </c>
      <c r="AI327">
        <v>490563</v>
      </c>
      <c r="AJ327">
        <v>406945</v>
      </c>
      <c r="AK327">
        <v>412630.49</v>
      </c>
      <c r="AL327">
        <v>8937.6</v>
      </c>
      <c r="AM327">
        <v>436341.62</v>
      </c>
      <c r="AN327">
        <v>442027.11</v>
      </c>
      <c r="AO327">
        <v>8937.6</v>
      </c>
      <c r="AP327">
        <v>0</v>
      </c>
      <c r="AQ327" s="4">
        <v>0</v>
      </c>
      <c r="AR327" s="3" t="s">
        <v>32</v>
      </c>
      <c r="AS327" s="3" t="s">
        <v>6214</v>
      </c>
      <c r="AT327" s="3" t="s">
        <v>6219</v>
      </c>
      <c r="AU327" s="3" t="s">
        <v>6216</v>
      </c>
      <c r="AV327" s="3" t="s">
        <v>6217</v>
      </c>
      <c r="AW327" s="3"/>
      <c r="AX327" s="3"/>
      <c r="AY327" s="3"/>
      <c r="AZ327" s="3"/>
      <c r="BA327" s="3"/>
      <c r="BB327" t="b">
        <v>0</v>
      </c>
      <c r="BC327" s="3"/>
      <c r="BD327" s="5">
        <v>118250</v>
      </c>
      <c r="BE327" s="3" t="s">
        <v>316</v>
      </c>
    </row>
    <row r="328" spans="1:57" hidden="1" x14ac:dyDescent="0.2">
      <c r="A328" s="2">
        <v>6238</v>
      </c>
      <c r="B328" s="1">
        <v>45412</v>
      </c>
      <c r="C328" s="3" t="s">
        <v>5575</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469081</v>
      </c>
      <c r="AH328">
        <v>0</v>
      </c>
      <c r="AI328">
        <v>0</v>
      </c>
      <c r="AJ328">
        <v>0</v>
      </c>
      <c r="AK328">
        <v>0</v>
      </c>
      <c r="AL328">
        <v>0</v>
      </c>
      <c r="AM328">
        <v>0</v>
      </c>
      <c r="AN328">
        <v>0</v>
      </c>
      <c r="AO328">
        <v>0</v>
      </c>
      <c r="AP328">
        <v>0</v>
      </c>
      <c r="AQ328" s="4">
        <v>0</v>
      </c>
      <c r="AR328" s="3" t="s">
        <v>32</v>
      </c>
      <c r="AS328" s="3" t="s">
        <v>6214</v>
      </c>
      <c r="AT328" s="3" t="s">
        <v>6219</v>
      </c>
      <c r="AU328" s="3" t="s">
        <v>6216</v>
      </c>
      <c r="AV328" s="3" t="s">
        <v>6217</v>
      </c>
      <c r="AW328" s="3"/>
      <c r="AX328" s="3"/>
      <c r="AY328" s="3"/>
      <c r="AZ328" s="3"/>
      <c r="BA328" s="3"/>
      <c r="BB328" t="b">
        <v>0</v>
      </c>
      <c r="BC328" s="3"/>
      <c r="BD328" s="5">
        <v>118251</v>
      </c>
      <c r="BE328" s="3" t="s">
        <v>316</v>
      </c>
    </row>
    <row r="329" spans="1:57" hidden="1" x14ac:dyDescent="0.2">
      <c r="A329" s="2">
        <v>6327</v>
      </c>
      <c r="B329" s="1">
        <v>45412</v>
      </c>
      <c r="C329" s="3" t="s">
        <v>5742</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100000</v>
      </c>
      <c r="AH329">
        <v>0</v>
      </c>
      <c r="AI329">
        <v>0</v>
      </c>
      <c r="AJ329">
        <v>0</v>
      </c>
      <c r="AK329">
        <v>0</v>
      </c>
      <c r="AL329">
        <v>0</v>
      </c>
      <c r="AM329">
        <v>0</v>
      </c>
      <c r="AN329">
        <v>0</v>
      </c>
      <c r="AO329">
        <v>0</v>
      </c>
      <c r="AP329">
        <v>0</v>
      </c>
      <c r="AQ329" s="4">
        <v>0</v>
      </c>
      <c r="AR329" s="3" t="s">
        <v>32</v>
      </c>
      <c r="AS329" s="3" t="s">
        <v>6214</v>
      </c>
      <c r="AT329" s="3" t="s">
        <v>6219</v>
      </c>
      <c r="AU329" s="3" t="s">
        <v>6216</v>
      </c>
      <c r="AV329" s="3" t="s">
        <v>6217</v>
      </c>
      <c r="AW329" s="3"/>
      <c r="AX329" s="3"/>
      <c r="AY329" s="3"/>
      <c r="AZ329" s="3"/>
      <c r="BA329" s="3"/>
      <c r="BB329" t="b">
        <v>0</v>
      </c>
      <c r="BC329" s="3"/>
      <c r="BD329" s="5">
        <v>118252</v>
      </c>
      <c r="BE329" s="3" t="s">
        <v>316</v>
      </c>
    </row>
    <row r="330" spans="1:57" hidden="1" x14ac:dyDescent="0.2">
      <c r="A330" s="2">
        <v>6328</v>
      </c>
      <c r="B330" s="1">
        <v>45412</v>
      </c>
      <c r="C330" s="3" t="s">
        <v>5744</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990000</v>
      </c>
      <c r="AH330">
        <v>0</v>
      </c>
      <c r="AI330">
        <v>0</v>
      </c>
      <c r="AJ330">
        <v>0</v>
      </c>
      <c r="AK330">
        <v>0</v>
      </c>
      <c r="AL330">
        <v>0</v>
      </c>
      <c r="AM330">
        <v>0</v>
      </c>
      <c r="AN330">
        <v>0</v>
      </c>
      <c r="AO330">
        <v>0</v>
      </c>
      <c r="AP330">
        <v>0</v>
      </c>
      <c r="AQ330" s="4">
        <v>0</v>
      </c>
      <c r="AR330" s="3" t="s">
        <v>32</v>
      </c>
      <c r="AS330" s="3" t="s">
        <v>6214</v>
      </c>
      <c r="AT330" s="3" t="s">
        <v>6219</v>
      </c>
      <c r="AU330" s="3" t="s">
        <v>6216</v>
      </c>
      <c r="AV330" s="3" t="s">
        <v>6217</v>
      </c>
      <c r="AW330" s="3"/>
      <c r="AX330" s="3"/>
      <c r="AY330" s="3"/>
      <c r="AZ330" s="3"/>
      <c r="BA330" s="3"/>
      <c r="BB330" t="b">
        <v>0</v>
      </c>
      <c r="BC330" s="3"/>
      <c r="BD330" s="5">
        <v>118253</v>
      </c>
      <c r="BE330" s="3" t="s">
        <v>316</v>
      </c>
    </row>
    <row r="331" spans="1:57" hidden="1" x14ac:dyDescent="0.2">
      <c r="A331" s="2">
        <v>6329</v>
      </c>
      <c r="B331" s="1">
        <v>45412</v>
      </c>
      <c r="C331" s="3" t="s">
        <v>5746</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100000</v>
      </c>
      <c r="AH331">
        <v>0</v>
      </c>
      <c r="AI331">
        <v>0</v>
      </c>
      <c r="AJ331">
        <v>0</v>
      </c>
      <c r="AK331">
        <v>0</v>
      </c>
      <c r="AL331">
        <v>0</v>
      </c>
      <c r="AM331">
        <v>0</v>
      </c>
      <c r="AN331">
        <v>0</v>
      </c>
      <c r="AO331">
        <v>0</v>
      </c>
      <c r="AP331">
        <v>0</v>
      </c>
      <c r="AQ331" s="4">
        <v>0</v>
      </c>
      <c r="AR331" s="3" t="s">
        <v>32</v>
      </c>
      <c r="AS331" s="3" t="s">
        <v>6214</v>
      </c>
      <c r="AT331" s="3" t="s">
        <v>6219</v>
      </c>
      <c r="AU331" s="3" t="s">
        <v>6216</v>
      </c>
      <c r="AV331" s="3" t="s">
        <v>6217</v>
      </c>
      <c r="AW331" s="3"/>
      <c r="AX331" s="3"/>
      <c r="AY331" s="3"/>
      <c r="AZ331" s="3"/>
      <c r="BA331" s="3"/>
      <c r="BB331" t="b">
        <v>0</v>
      </c>
      <c r="BC331" s="3"/>
      <c r="BD331" s="5">
        <v>118254</v>
      </c>
      <c r="BE331" s="3" t="s">
        <v>316</v>
      </c>
    </row>
    <row r="332" spans="1:57" hidden="1" x14ac:dyDescent="0.2">
      <c r="A332" s="2">
        <v>6395</v>
      </c>
      <c r="B332" s="1">
        <v>45412</v>
      </c>
      <c r="C332" s="3" t="s">
        <v>5861</v>
      </c>
      <c r="D332">
        <v>0</v>
      </c>
      <c r="E332">
        <v>0</v>
      </c>
      <c r="F332">
        <v>0</v>
      </c>
      <c r="G332">
        <v>0</v>
      </c>
      <c r="H332">
        <v>0</v>
      </c>
      <c r="I332">
        <v>0</v>
      </c>
      <c r="J332">
        <v>0</v>
      </c>
      <c r="K332">
        <v>0</v>
      </c>
      <c r="L332">
        <v>0</v>
      </c>
      <c r="M332">
        <v>0</v>
      </c>
      <c r="N332">
        <v>6260</v>
      </c>
      <c r="O332">
        <v>11708</v>
      </c>
      <c r="P332">
        <v>1892</v>
      </c>
      <c r="Q332">
        <v>20930</v>
      </c>
      <c r="R332">
        <v>26270</v>
      </c>
      <c r="S332">
        <v>37771</v>
      </c>
      <c r="T332">
        <v>25078</v>
      </c>
      <c r="U332">
        <v>40220</v>
      </c>
      <c r="V332">
        <v>12888.4</v>
      </c>
      <c r="W332">
        <v>0</v>
      </c>
      <c r="X332">
        <v>0</v>
      </c>
      <c r="Y332">
        <v>0</v>
      </c>
      <c r="Z332">
        <v>0</v>
      </c>
      <c r="AA332">
        <v>0</v>
      </c>
      <c r="AB332">
        <v>0</v>
      </c>
      <c r="AC332">
        <v>0</v>
      </c>
      <c r="AD332">
        <v>0</v>
      </c>
      <c r="AE332">
        <v>0</v>
      </c>
      <c r="AF332">
        <v>0</v>
      </c>
      <c r="AG332">
        <v>0</v>
      </c>
      <c r="AH332">
        <v>0</v>
      </c>
      <c r="AI332">
        <v>0</v>
      </c>
      <c r="AJ332">
        <v>19860</v>
      </c>
      <c r="AK332">
        <v>17968</v>
      </c>
      <c r="AL332">
        <v>17968</v>
      </c>
      <c r="AM332">
        <v>183017.4</v>
      </c>
      <c r="AN332">
        <v>183017.4</v>
      </c>
      <c r="AO332">
        <v>183017.4</v>
      </c>
      <c r="AP332">
        <v>0</v>
      </c>
      <c r="AQ332" s="4">
        <v>0</v>
      </c>
      <c r="AR332" s="3" t="s">
        <v>256</v>
      </c>
      <c r="AS332" s="3" t="s">
        <v>6214</v>
      </c>
      <c r="AT332" s="3" t="s">
        <v>6219</v>
      </c>
      <c r="AU332" s="3" t="s">
        <v>6216</v>
      </c>
      <c r="AV332" s="3" t="s">
        <v>6217</v>
      </c>
      <c r="AW332" s="3"/>
      <c r="AX332" s="3"/>
      <c r="AY332" s="3"/>
      <c r="AZ332" s="3"/>
      <c r="BA332" s="3"/>
      <c r="BB332" t="b">
        <v>0</v>
      </c>
      <c r="BC332" s="3"/>
      <c r="BD332" s="5">
        <v>118255</v>
      </c>
      <c r="BE332" s="3" t="s">
        <v>316</v>
      </c>
    </row>
    <row r="333" spans="1:57" hidden="1" x14ac:dyDescent="0.2">
      <c r="A333" s="2">
        <v>6405</v>
      </c>
      <c r="B333" s="1">
        <v>45412</v>
      </c>
      <c r="C333" s="3" t="s">
        <v>5869</v>
      </c>
      <c r="D333">
        <v>13955.39</v>
      </c>
      <c r="E333">
        <v>43636.7</v>
      </c>
      <c r="F333">
        <v>19370.7</v>
      </c>
      <c r="G333">
        <v>25334.69</v>
      </c>
      <c r="H333">
        <v>12941.8</v>
      </c>
      <c r="I333">
        <v>5106.71</v>
      </c>
      <c r="J333">
        <v>10905.61</v>
      </c>
      <c r="K333">
        <v>11310.79</v>
      </c>
      <c r="L333">
        <v>12749.93</v>
      </c>
      <c r="M333">
        <v>14318.59</v>
      </c>
      <c r="N333">
        <v>6004.0909090909099</v>
      </c>
      <c r="O333">
        <v>6004.0909090909099</v>
      </c>
      <c r="P333">
        <v>0</v>
      </c>
      <c r="Q333">
        <v>0</v>
      </c>
      <c r="R333">
        <v>0</v>
      </c>
      <c r="S333">
        <v>0</v>
      </c>
      <c r="T333">
        <v>0</v>
      </c>
      <c r="U333">
        <v>0</v>
      </c>
      <c r="V333">
        <v>0</v>
      </c>
      <c r="W333">
        <v>0</v>
      </c>
      <c r="X333">
        <v>0</v>
      </c>
      <c r="Y333">
        <v>0</v>
      </c>
      <c r="Z333">
        <v>0</v>
      </c>
      <c r="AA333">
        <v>0</v>
      </c>
      <c r="AB333">
        <v>0</v>
      </c>
      <c r="AC333">
        <v>0</v>
      </c>
      <c r="AD333">
        <v>0</v>
      </c>
      <c r="AE333">
        <v>169630.91</v>
      </c>
      <c r="AF333">
        <v>169630.91</v>
      </c>
      <c r="AG333">
        <v>0</v>
      </c>
      <c r="AH333">
        <v>0</v>
      </c>
      <c r="AI333">
        <v>0</v>
      </c>
      <c r="AJ333">
        <v>173324.592727273</v>
      </c>
      <c r="AK333">
        <v>181639.091818182</v>
      </c>
      <c r="AL333">
        <v>12008.1818181818</v>
      </c>
      <c r="AM333">
        <v>173324.592727273</v>
      </c>
      <c r="AN333">
        <v>181639.091818182</v>
      </c>
      <c r="AO333">
        <v>12008.1818181818</v>
      </c>
      <c r="AP333">
        <v>3576.63</v>
      </c>
      <c r="AQ333" s="4">
        <v>0</v>
      </c>
      <c r="AR333" s="3" t="s">
        <v>32</v>
      </c>
      <c r="AS333" s="3" t="s">
        <v>6214</v>
      </c>
      <c r="AT333" s="3" t="s">
        <v>6219</v>
      </c>
      <c r="AU333" s="3" t="s">
        <v>6216</v>
      </c>
      <c r="AV333" s="3" t="s">
        <v>6217</v>
      </c>
      <c r="AW333" s="3"/>
      <c r="AX333" s="3"/>
      <c r="AY333" s="3"/>
      <c r="AZ333" s="3"/>
      <c r="BA333" s="3"/>
      <c r="BB333" t="b">
        <v>0</v>
      </c>
      <c r="BC333" s="3"/>
      <c r="BD333" s="5">
        <v>118256</v>
      </c>
      <c r="BE333" s="3" t="s">
        <v>316</v>
      </c>
    </row>
    <row r="334" spans="1:57" hidden="1" x14ac:dyDescent="0.2">
      <c r="A334" s="2">
        <v>6469</v>
      </c>
      <c r="B334" s="1">
        <v>45412</v>
      </c>
      <c r="C334" s="3" t="s">
        <v>5943</v>
      </c>
      <c r="D334">
        <v>0</v>
      </c>
      <c r="E334">
        <v>0</v>
      </c>
      <c r="F334">
        <v>136478.14000000001</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136478.14000000001</v>
      </c>
      <c r="AF334">
        <v>136478.14000000001</v>
      </c>
      <c r="AG334">
        <v>0</v>
      </c>
      <c r="AH334">
        <v>0</v>
      </c>
      <c r="AI334">
        <v>0</v>
      </c>
      <c r="AJ334">
        <v>136478.14000000001</v>
      </c>
      <c r="AK334">
        <v>136478.14000000001</v>
      </c>
      <c r="AL334">
        <v>0</v>
      </c>
      <c r="AM334">
        <v>136478.14000000001</v>
      </c>
      <c r="AN334">
        <v>136478.14000000001</v>
      </c>
      <c r="AO334">
        <v>0</v>
      </c>
      <c r="AP334">
        <v>180912.89</v>
      </c>
      <c r="AQ334" s="4">
        <v>0</v>
      </c>
      <c r="AR334" s="3" t="s">
        <v>32</v>
      </c>
      <c r="AS334" s="3" t="s">
        <v>6214</v>
      </c>
      <c r="AT334" s="3" t="s">
        <v>6219</v>
      </c>
      <c r="AU334" s="3" t="s">
        <v>6216</v>
      </c>
      <c r="AV334" s="3" t="s">
        <v>6217</v>
      </c>
      <c r="AW334" s="3"/>
      <c r="AX334" s="3"/>
      <c r="AY334" s="3"/>
      <c r="AZ334" s="3"/>
      <c r="BA334" s="3"/>
      <c r="BB334" t="b">
        <v>0</v>
      </c>
      <c r="BC334" s="3"/>
      <c r="BD334" s="5">
        <v>118257</v>
      </c>
      <c r="BE334" s="3" t="s">
        <v>316</v>
      </c>
    </row>
    <row r="335" spans="1:57" hidden="1" x14ac:dyDescent="0.2">
      <c r="A335" s="2">
        <v>5566</v>
      </c>
      <c r="B335" s="1">
        <v>45412</v>
      </c>
      <c r="C335" s="3" t="s">
        <v>4602</v>
      </c>
      <c r="D335">
        <v>0</v>
      </c>
      <c r="E335">
        <v>0</v>
      </c>
      <c r="F335">
        <v>0</v>
      </c>
      <c r="G335">
        <v>1117.2</v>
      </c>
      <c r="H335">
        <v>0</v>
      </c>
      <c r="I335">
        <v>0</v>
      </c>
      <c r="J335">
        <v>0</v>
      </c>
      <c r="K335">
        <v>0</v>
      </c>
      <c r="L335">
        <v>1968.4</v>
      </c>
      <c r="M335">
        <v>5766.9</v>
      </c>
      <c r="N335">
        <v>0</v>
      </c>
      <c r="O335">
        <v>0</v>
      </c>
      <c r="P335">
        <v>0</v>
      </c>
      <c r="Q335">
        <v>0</v>
      </c>
      <c r="R335">
        <v>0</v>
      </c>
      <c r="S335">
        <v>0</v>
      </c>
      <c r="T335">
        <v>0</v>
      </c>
      <c r="U335">
        <v>0</v>
      </c>
      <c r="V335">
        <v>0</v>
      </c>
      <c r="W335">
        <v>0</v>
      </c>
      <c r="X335">
        <v>0</v>
      </c>
      <c r="Y335">
        <v>0</v>
      </c>
      <c r="Z335">
        <v>0</v>
      </c>
      <c r="AA335">
        <v>0</v>
      </c>
      <c r="AB335">
        <v>0</v>
      </c>
      <c r="AC335">
        <v>0</v>
      </c>
      <c r="AD335">
        <v>0</v>
      </c>
      <c r="AE335">
        <v>8852.5</v>
      </c>
      <c r="AF335">
        <v>18916.3</v>
      </c>
      <c r="AG335">
        <v>0</v>
      </c>
      <c r="AH335">
        <v>0</v>
      </c>
      <c r="AI335">
        <v>0</v>
      </c>
      <c r="AJ335">
        <v>3393.6</v>
      </c>
      <c r="AK335">
        <v>8852.5</v>
      </c>
      <c r="AL335">
        <v>0</v>
      </c>
      <c r="AM335">
        <v>13457.4</v>
      </c>
      <c r="AN335">
        <v>18916.3</v>
      </c>
      <c r="AO335">
        <v>0</v>
      </c>
      <c r="AP335">
        <v>1950</v>
      </c>
      <c r="AQ335" s="4">
        <v>0</v>
      </c>
      <c r="AR335" s="3" t="s">
        <v>256</v>
      </c>
      <c r="AS335" s="3" t="s">
        <v>6214</v>
      </c>
      <c r="AT335" s="3" t="s">
        <v>6219</v>
      </c>
      <c r="AU335" s="3" t="s">
        <v>6216</v>
      </c>
      <c r="AV335" s="3" t="s">
        <v>6217</v>
      </c>
      <c r="AW335" s="3"/>
      <c r="AX335" s="3"/>
      <c r="AY335" s="3"/>
      <c r="AZ335" s="3"/>
      <c r="BA335" s="3"/>
      <c r="BB335" t="b">
        <v>0</v>
      </c>
      <c r="BC335" s="3"/>
      <c r="BD335" s="5">
        <v>118258</v>
      </c>
      <c r="BE335" s="3" t="s">
        <v>316</v>
      </c>
    </row>
    <row r="336" spans="1:57" hidden="1" x14ac:dyDescent="0.2">
      <c r="A336" s="2">
        <v>5864</v>
      </c>
      <c r="B336" s="1">
        <v>45412</v>
      </c>
      <c r="C336" s="3" t="s">
        <v>5114</v>
      </c>
      <c r="D336">
        <v>0</v>
      </c>
      <c r="E336">
        <v>0</v>
      </c>
      <c r="F336">
        <v>0</v>
      </c>
      <c r="G336">
        <v>0</v>
      </c>
      <c r="H336">
        <v>0</v>
      </c>
      <c r="I336">
        <v>0</v>
      </c>
      <c r="J336">
        <v>0</v>
      </c>
      <c r="K336">
        <v>0</v>
      </c>
      <c r="L336">
        <v>0</v>
      </c>
      <c r="M336">
        <v>0</v>
      </c>
      <c r="N336">
        <v>15746</v>
      </c>
      <c r="O336">
        <v>12987</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44479</v>
      </c>
      <c r="AK336">
        <v>28733</v>
      </c>
      <c r="AL336">
        <v>28733</v>
      </c>
      <c r="AM336">
        <v>44479</v>
      </c>
      <c r="AN336">
        <v>28733</v>
      </c>
      <c r="AO336">
        <v>28733</v>
      </c>
      <c r="AP336">
        <v>0</v>
      </c>
      <c r="AQ336" s="4">
        <v>0</v>
      </c>
      <c r="AR336" s="3" t="s">
        <v>4157</v>
      </c>
      <c r="AS336" s="3" t="s">
        <v>6214</v>
      </c>
      <c r="AT336" s="3" t="s">
        <v>6219</v>
      </c>
      <c r="AU336" s="3" t="s">
        <v>6216</v>
      </c>
      <c r="AV336" s="3" t="s">
        <v>6217</v>
      </c>
      <c r="AW336" s="3"/>
      <c r="AX336" s="3"/>
      <c r="AY336" s="3"/>
      <c r="AZ336" s="3"/>
      <c r="BA336" s="3"/>
      <c r="BB336" t="b">
        <v>0</v>
      </c>
      <c r="BC336" s="3"/>
      <c r="BD336" s="5">
        <v>118259</v>
      </c>
      <c r="BE336" s="3" t="s">
        <v>316</v>
      </c>
    </row>
    <row r="337" spans="1:57" hidden="1" x14ac:dyDescent="0.2">
      <c r="A337" s="2">
        <v>5928</v>
      </c>
      <c r="B337" s="1">
        <v>45412</v>
      </c>
      <c r="C337" s="3" t="s">
        <v>5177</v>
      </c>
      <c r="D337">
        <v>0</v>
      </c>
      <c r="E337">
        <v>10060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10060</v>
      </c>
      <c r="AF337">
        <v>69998.179999999993</v>
      </c>
      <c r="AG337">
        <v>0</v>
      </c>
      <c r="AH337">
        <v>0</v>
      </c>
      <c r="AI337">
        <v>100000</v>
      </c>
      <c r="AJ337">
        <v>10060</v>
      </c>
      <c r="AK337">
        <v>10060</v>
      </c>
      <c r="AL337">
        <v>0</v>
      </c>
      <c r="AM337">
        <v>69998.179999999993</v>
      </c>
      <c r="AN337">
        <v>69998.179999999993</v>
      </c>
      <c r="AO337">
        <v>0</v>
      </c>
      <c r="AP337">
        <v>0</v>
      </c>
      <c r="AQ337" s="4">
        <v>0</v>
      </c>
      <c r="AR337" s="3" t="s">
        <v>32</v>
      </c>
      <c r="AS337" s="3" t="s">
        <v>6214</v>
      </c>
      <c r="AT337" s="3" t="s">
        <v>6219</v>
      </c>
      <c r="AU337" s="3" t="s">
        <v>6216</v>
      </c>
      <c r="AV337" s="3" t="s">
        <v>6217</v>
      </c>
      <c r="AW337" s="3"/>
      <c r="AX337" s="3"/>
      <c r="AY337" s="3"/>
      <c r="AZ337" s="3"/>
      <c r="BA337" s="3"/>
      <c r="BB337" t="b">
        <v>0</v>
      </c>
      <c r="BC337" s="3"/>
      <c r="BD337" s="5">
        <v>118260</v>
      </c>
      <c r="BE337" s="3" t="s">
        <v>316</v>
      </c>
    </row>
    <row r="338" spans="1:57" hidden="1" x14ac:dyDescent="0.2">
      <c r="A338" s="2">
        <v>5977</v>
      </c>
      <c r="B338" s="1">
        <v>45412</v>
      </c>
      <c r="C338" s="3" t="s">
        <v>5243</v>
      </c>
      <c r="D338">
        <v>47800</v>
      </c>
      <c r="E338">
        <v>0</v>
      </c>
      <c r="F338">
        <v>0</v>
      </c>
      <c r="G338">
        <v>0</v>
      </c>
      <c r="H338">
        <v>0</v>
      </c>
      <c r="I338">
        <v>0</v>
      </c>
      <c r="J338">
        <v>0</v>
      </c>
      <c r="K338">
        <v>0</v>
      </c>
      <c r="L338">
        <v>7439.19</v>
      </c>
      <c r="M338">
        <v>0</v>
      </c>
      <c r="N338">
        <v>0</v>
      </c>
      <c r="O338">
        <v>0</v>
      </c>
      <c r="P338">
        <v>0</v>
      </c>
      <c r="Q338">
        <v>0</v>
      </c>
      <c r="R338">
        <v>0</v>
      </c>
      <c r="S338">
        <v>0</v>
      </c>
      <c r="T338">
        <v>0</v>
      </c>
      <c r="U338">
        <v>0</v>
      </c>
      <c r="V338">
        <v>0</v>
      </c>
      <c r="W338">
        <v>0</v>
      </c>
      <c r="X338">
        <v>0</v>
      </c>
      <c r="Y338">
        <v>0</v>
      </c>
      <c r="Z338">
        <v>0</v>
      </c>
      <c r="AA338">
        <v>0</v>
      </c>
      <c r="AB338">
        <v>0</v>
      </c>
      <c r="AC338">
        <v>0</v>
      </c>
      <c r="AD338">
        <v>0</v>
      </c>
      <c r="AE338">
        <v>55239.19</v>
      </c>
      <c r="AF338">
        <v>55239.19</v>
      </c>
      <c r="AG338">
        <v>0</v>
      </c>
      <c r="AH338">
        <v>0</v>
      </c>
      <c r="AI338">
        <v>65000</v>
      </c>
      <c r="AJ338">
        <v>55239.19</v>
      </c>
      <c r="AK338">
        <v>55239.19</v>
      </c>
      <c r="AL338">
        <v>0</v>
      </c>
      <c r="AM338">
        <v>55239.19</v>
      </c>
      <c r="AN338">
        <v>55239.19</v>
      </c>
      <c r="AO338">
        <v>0</v>
      </c>
      <c r="AP338">
        <v>0</v>
      </c>
      <c r="AQ338" s="4">
        <v>0</v>
      </c>
      <c r="AR338" s="3" t="s">
        <v>32</v>
      </c>
      <c r="AS338" s="3" t="s">
        <v>6214</v>
      </c>
      <c r="AT338" s="3" t="s">
        <v>6219</v>
      </c>
      <c r="AU338" s="3" t="s">
        <v>6216</v>
      </c>
      <c r="AV338" s="3" t="s">
        <v>6217</v>
      </c>
      <c r="AW338" s="3"/>
      <c r="AX338" s="3"/>
      <c r="AY338" s="3"/>
      <c r="AZ338" s="3"/>
      <c r="BA338" s="3"/>
      <c r="BB338" t="b">
        <v>0</v>
      </c>
      <c r="BC338" s="3"/>
      <c r="BD338" s="5">
        <v>118261</v>
      </c>
      <c r="BE338" s="3" t="s">
        <v>316</v>
      </c>
    </row>
    <row r="339" spans="1:57" hidden="1" x14ac:dyDescent="0.2">
      <c r="A339" s="2">
        <v>6098</v>
      </c>
      <c r="B339" s="1">
        <v>45412</v>
      </c>
      <c r="C339" s="3" t="s">
        <v>5418</v>
      </c>
      <c r="D339">
        <v>387</v>
      </c>
      <c r="E339">
        <v>0</v>
      </c>
      <c r="F339">
        <v>65</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452</v>
      </c>
      <c r="AF339">
        <v>463085.01</v>
      </c>
      <c r="AG339">
        <v>0</v>
      </c>
      <c r="AH339">
        <v>0</v>
      </c>
      <c r="AI339">
        <v>0</v>
      </c>
      <c r="AJ339">
        <v>452</v>
      </c>
      <c r="AK339">
        <v>452</v>
      </c>
      <c r="AL339">
        <v>0</v>
      </c>
      <c r="AM339">
        <v>463085.01</v>
      </c>
      <c r="AN339">
        <v>463085.01</v>
      </c>
      <c r="AO339">
        <v>0</v>
      </c>
      <c r="AP339">
        <v>0</v>
      </c>
      <c r="AQ339" s="4">
        <v>0</v>
      </c>
      <c r="AR339" s="3" t="s">
        <v>256</v>
      </c>
      <c r="AS339" s="3" t="s">
        <v>6214</v>
      </c>
      <c r="AT339" s="3" t="s">
        <v>6219</v>
      </c>
      <c r="AU339" s="3" t="s">
        <v>6216</v>
      </c>
      <c r="AV339" s="3" t="s">
        <v>6217</v>
      </c>
      <c r="AW339" s="3"/>
      <c r="AX339" s="3"/>
      <c r="AY339" s="3"/>
      <c r="AZ339" s="3"/>
      <c r="BA339" s="3"/>
      <c r="BB339" t="b">
        <v>0</v>
      </c>
      <c r="BC339" s="3"/>
      <c r="BD339" s="5">
        <v>118262</v>
      </c>
      <c r="BE339" s="3" t="s">
        <v>316</v>
      </c>
    </row>
    <row r="340" spans="1:57" hidden="1" x14ac:dyDescent="0.2">
      <c r="A340" s="2">
        <v>6099</v>
      </c>
      <c r="B340" s="1">
        <v>45412</v>
      </c>
      <c r="C340" s="3" t="s">
        <v>5419</v>
      </c>
      <c r="D340">
        <v>2390.6</v>
      </c>
      <c r="E340">
        <v>2925</v>
      </c>
      <c r="F340">
        <v>44701.11</v>
      </c>
      <c r="G340">
        <v>2397</v>
      </c>
      <c r="H340">
        <v>11914.84</v>
      </c>
      <c r="I340">
        <v>195</v>
      </c>
      <c r="J340">
        <v>1170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65693.55</v>
      </c>
      <c r="AF340">
        <v>100180.93</v>
      </c>
      <c r="AG340">
        <v>0</v>
      </c>
      <c r="AH340">
        <v>0</v>
      </c>
      <c r="AI340">
        <v>0</v>
      </c>
      <c r="AJ340">
        <v>65693.55</v>
      </c>
      <c r="AK340">
        <v>65693.55</v>
      </c>
      <c r="AL340">
        <v>0</v>
      </c>
      <c r="AM340">
        <v>100180.93</v>
      </c>
      <c r="AN340">
        <v>100180.93</v>
      </c>
      <c r="AO340">
        <v>0</v>
      </c>
      <c r="AP340">
        <v>0</v>
      </c>
      <c r="AQ340" s="4">
        <v>0</v>
      </c>
      <c r="AR340" s="3" t="s">
        <v>256</v>
      </c>
      <c r="AS340" s="3" t="s">
        <v>6214</v>
      </c>
      <c r="AT340" s="3" t="s">
        <v>6219</v>
      </c>
      <c r="AU340" s="3" t="s">
        <v>6216</v>
      </c>
      <c r="AV340" s="3" t="s">
        <v>6217</v>
      </c>
      <c r="AW340" s="3"/>
      <c r="AX340" s="3"/>
      <c r="AY340" s="3"/>
      <c r="AZ340" s="3"/>
      <c r="BA340" s="3"/>
      <c r="BB340" t="b">
        <v>0</v>
      </c>
      <c r="BC340" s="3"/>
      <c r="BD340" s="5">
        <v>118263</v>
      </c>
      <c r="BE340" s="3" t="s">
        <v>316</v>
      </c>
    </row>
    <row r="341" spans="1:57" hidden="1" x14ac:dyDescent="0.2">
      <c r="A341" s="2">
        <v>6245</v>
      </c>
      <c r="B341" s="1">
        <v>45412</v>
      </c>
      <c r="C341" s="3" t="s">
        <v>3669</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125000</v>
      </c>
      <c r="AH341">
        <v>0</v>
      </c>
      <c r="AI341">
        <v>0</v>
      </c>
      <c r="AJ341">
        <v>0</v>
      </c>
      <c r="AK341">
        <v>0</v>
      </c>
      <c r="AL341">
        <v>0</v>
      </c>
      <c r="AM341">
        <v>0</v>
      </c>
      <c r="AN341">
        <v>0</v>
      </c>
      <c r="AO341">
        <v>0</v>
      </c>
      <c r="AP341">
        <v>0</v>
      </c>
      <c r="AQ341" s="4">
        <v>0</v>
      </c>
      <c r="AR341" s="3" t="s">
        <v>32</v>
      </c>
      <c r="AS341" s="3" t="s">
        <v>6214</v>
      </c>
      <c r="AT341" s="3" t="s">
        <v>6219</v>
      </c>
      <c r="AU341" s="3" t="s">
        <v>6216</v>
      </c>
      <c r="AV341" s="3" t="s">
        <v>6217</v>
      </c>
      <c r="AW341" s="3"/>
      <c r="AX341" s="3"/>
      <c r="AY341" s="3"/>
      <c r="AZ341" s="3"/>
      <c r="BA341" s="3"/>
      <c r="BB341" t="b">
        <v>0</v>
      </c>
      <c r="BC341" s="3"/>
      <c r="BD341" s="5">
        <v>118264</v>
      </c>
      <c r="BE341" s="3" t="s">
        <v>316</v>
      </c>
    </row>
    <row r="342" spans="1:57" hidden="1" x14ac:dyDescent="0.2">
      <c r="A342" s="2">
        <v>6364</v>
      </c>
      <c r="B342" s="1">
        <v>45412</v>
      </c>
      <c r="C342" s="3" t="s">
        <v>5813</v>
      </c>
      <c r="D342">
        <v>0</v>
      </c>
      <c r="E342">
        <v>0</v>
      </c>
      <c r="F342">
        <v>1026</v>
      </c>
      <c r="G342">
        <v>1117.2</v>
      </c>
      <c r="H342">
        <v>50698.37</v>
      </c>
      <c r="I342">
        <v>88058.240000000005</v>
      </c>
      <c r="J342">
        <v>190910.88</v>
      </c>
      <c r="K342">
        <v>102724.74</v>
      </c>
      <c r="L342">
        <v>26466.560000000001</v>
      </c>
      <c r="M342">
        <v>27101.7</v>
      </c>
      <c r="N342">
        <v>463591.4</v>
      </c>
      <c r="O342">
        <v>98684</v>
      </c>
      <c r="P342">
        <v>103268</v>
      </c>
      <c r="Q342">
        <v>36200</v>
      </c>
      <c r="R342">
        <v>0</v>
      </c>
      <c r="S342">
        <v>0</v>
      </c>
      <c r="T342">
        <v>0</v>
      </c>
      <c r="U342">
        <v>0</v>
      </c>
      <c r="V342">
        <v>0</v>
      </c>
      <c r="W342">
        <v>0</v>
      </c>
      <c r="X342">
        <v>0</v>
      </c>
      <c r="Y342">
        <v>0</v>
      </c>
      <c r="Z342">
        <v>0</v>
      </c>
      <c r="AA342">
        <v>0</v>
      </c>
      <c r="AB342">
        <v>0</v>
      </c>
      <c r="AC342">
        <v>0</v>
      </c>
      <c r="AD342">
        <v>0</v>
      </c>
      <c r="AE342">
        <v>488103.69</v>
      </c>
      <c r="AF342">
        <v>488103.69</v>
      </c>
      <c r="AG342">
        <v>350000</v>
      </c>
      <c r="AH342">
        <v>1038000</v>
      </c>
      <c r="AI342">
        <v>1038000</v>
      </c>
      <c r="AJ342">
        <v>1107243.31</v>
      </c>
      <c r="AK342">
        <v>1050379.0900000001</v>
      </c>
      <c r="AL342">
        <v>562275.4</v>
      </c>
      <c r="AM342">
        <v>1246711.31</v>
      </c>
      <c r="AN342">
        <v>1189847.0900000001</v>
      </c>
      <c r="AO342">
        <v>701743.4</v>
      </c>
      <c r="AP342">
        <v>430255.75</v>
      </c>
      <c r="AQ342" s="4">
        <v>0</v>
      </c>
      <c r="AR342" s="3" t="s">
        <v>32</v>
      </c>
      <c r="AS342" s="3" t="s">
        <v>6214</v>
      </c>
      <c r="AT342" s="3" t="s">
        <v>6219</v>
      </c>
      <c r="AU342" s="3" t="s">
        <v>6216</v>
      </c>
      <c r="AV342" s="3" t="s">
        <v>6217</v>
      </c>
      <c r="AW342" s="3"/>
      <c r="AX342" s="3"/>
      <c r="AY342" s="3"/>
      <c r="AZ342" s="3"/>
      <c r="BA342" s="3"/>
      <c r="BB342" t="b">
        <v>0</v>
      </c>
      <c r="BC342" s="3"/>
      <c r="BD342" s="5">
        <v>118265</v>
      </c>
      <c r="BE342" s="3" t="s">
        <v>316</v>
      </c>
    </row>
    <row r="343" spans="1:57" hidden="1" x14ac:dyDescent="0.2">
      <c r="A343" s="2">
        <v>6365</v>
      </c>
      <c r="B343" s="1">
        <v>45412</v>
      </c>
      <c r="C343" s="3" t="s">
        <v>5815</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50000</v>
      </c>
      <c r="AH343">
        <v>0</v>
      </c>
      <c r="AI343">
        <v>0</v>
      </c>
      <c r="AJ343">
        <v>0</v>
      </c>
      <c r="AK343">
        <v>0</v>
      </c>
      <c r="AL343">
        <v>0</v>
      </c>
      <c r="AM343">
        <v>0</v>
      </c>
      <c r="AN343">
        <v>0</v>
      </c>
      <c r="AO343">
        <v>0</v>
      </c>
      <c r="AP343">
        <v>0</v>
      </c>
      <c r="AQ343" s="4">
        <v>0</v>
      </c>
      <c r="AR343" s="3" t="s">
        <v>32</v>
      </c>
      <c r="AS343" s="3" t="s">
        <v>6214</v>
      </c>
      <c r="AT343" s="3" t="s">
        <v>6219</v>
      </c>
      <c r="AU343" s="3" t="s">
        <v>6216</v>
      </c>
      <c r="AV343" s="3" t="s">
        <v>6217</v>
      </c>
      <c r="AW343" s="3"/>
      <c r="AX343" s="3"/>
      <c r="AY343" s="3"/>
      <c r="AZ343" s="3"/>
      <c r="BA343" s="3"/>
      <c r="BB343" t="b">
        <v>0</v>
      </c>
      <c r="BC343" s="3"/>
      <c r="BD343" s="5">
        <v>118266</v>
      </c>
      <c r="BE343" s="3" t="s">
        <v>316</v>
      </c>
    </row>
    <row r="344" spans="1:57" hidden="1" x14ac:dyDescent="0.2">
      <c r="A344" s="2">
        <v>6366</v>
      </c>
      <c r="B344" s="1">
        <v>45412</v>
      </c>
      <c r="C344" s="3" t="s">
        <v>5817</v>
      </c>
      <c r="D344">
        <v>0</v>
      </c>
      <c r="E344">
        <v>0</v>
      </c>
      <c r="F344">
        <v>0</v>
      </c>
      <c r="G344">
        <v>0</v>
      </c>
      <c r="H344">
        <v>35321.74</v>
      </c>
      <c r="I344">
        <v>1635</v>
      </c>
      <c r="J344">
        <v>446296.77</v>
      </c>
      <c r="K344">
        <v>4322.1899999999996</v>
      </c>
      <c r="L344">
        <v>49670.16</v>
      </c>
      <c r="M344">
        <v>0</v>
      </c>
      <c r="N344">
        <v>0</v>
      </c>
      <c r="O344">
        <v>0</v>
      </c>
      <c r="P344">
        <v>0</v>
      </c>
      <c r="Q344">
        <v>0</v>
      </c>
      <c r="R344">
        <v>0</v>
      </c>
      <c r="S344">
        <v>0</v>
      </c>
      <c r="T344">
        <v>0</v>
      </c>
      <c r="U344">
        <v>0</v>
      </c>
      <c r="V344">
        <v>0</v>
      </c>
      <c r="W344">
        <v>0</v>
      </c>
      <c r="X344">
        <v>0</v>
      </c>
      <c r="Y344">
        <v>0</v>
      </c>
      <c r="Z344">
        <v>0</v>
      </c>
      <c r="AA344">
        <v>0</v>
      </c>
      <c r="AB344">
        <v>0</v>
      </c>
      <c r="AC344">
        <v>0</v>
      </c>
      <c r="AD344">
        <v>0</v>
      </c>
      <c r="AE344">
        <v>537245.86</v>
      </c>
      <c r="AF344">
        <v>537245.86</v>
      </c>
      <c r="AG344">
        <v>400000</v>
      </c>
      <c r="AH344">
        <v>595000</v>
      </c>
      <c r="AI344">
        <v>595000</v>
      </c>
      <c r="AJ344">
        <v>719214.86</v>
      </c>
      <c r="AK344">
        <v>537245.86</v>
      </c>
      <c r="AL344">
        <v>0</v>
      </c>
      <c r="AM344">
        <v>719214.86</v>
      </c>
      <c r="AN344">
        <v>537245.86</v>
      </c>
      <c r="AO344">
        <v>0</v>
      </c>
      <c r="AP344">
        <v>0</v>
      </c>
      <c r="AQ344" s="4">
        <v>0</v>
      </c>
      <c r="AR344" s="3" t="s">
        <v>32</v>
      </c>
      <c r="AS344" s="3" t="s">
        <v>6214</v>
      </c>
      <c r="AT344" s="3" t="s">
        <v>6219</v>
      </c>
      <c r="AU344" s="3" t="s">
        <v>6216</v>
      </c>
      <c r="AV344" s="3" t="s">
        <v>6217</v>
      </c>
      <c r="AW344" s="3"/>
      <c r="AX344" s="3"/>
      <c r="AY344" s="3"/>
      <c r="AZ344" s="3"/>
      <c r="BA344" s="3"/>
      <c r="BB344" t="b">
        <v>0</v>
      </c>
      <c r="BC344" s="3"/>
      <c r="BD344" s="5">
        <v>118267</v>
      </c>
      <c r="BE344" s="3" t="s">
        <v>316</v>
      </c>
    </row>
    <row r="345" spans="1:57" hidden="1" x14ac:dyDescent="0.2">
      <c r="A345" s="2">
        <v>6367</v>
      </c>
      <c r="B345" s="1">
        <v>45412</v>
      </c>
      <c r="C345" s="3" t="s">
        <v>5819</v>
      </c>
      <c r="D345">
        <v>0</v>
      </c>
      <c r="E345">
        <v>0</v>
      </c>
      <c r="F345">
        <v>0</v>
      </c>
      <c r="G345">
        <v>0</v>
      </c>
      <c r="H345">
        <v>6650</v>
      </c>
      <c r="I345">
        <v>5995.8</v>
      </c>
      <c r="J345">
        <v>145000.20000000001</v>
      </c>
      <c r="K345">
        <v>24190.6</v>
      </c>
      <c r="L345">
        <v>83494.45</v>
      </c>
      <c r="M345">
        <v>146472.22</v>
      </c>
      <c r="N345">
        <v>90907.142857142899</v>
      </c>
      <c r="O345">
        <v>90907.142857142899</v>
      </c>
      <c r="P345">
        <v>0</v>
      </c>
      <c r="Q345">
        <v>0</v>
      </c>
      <c r="R345">
        <v>0</v>
      </c>
      <c r="S345">
        <v>0</v>
      </c>
      <c r="T345">
        <v>0</v>
      </c>
      <c r="U345">
        <v>0</v>
      </c>
      <c r="V345">
        <v>0</v>
      </c>
      <c r="W345">
        <v>0</v>
      </c>
      <c r="X345">
        <v>0</v>
      </c>
      <c r="Y345">
        <v>0</v>
      </c>
      <c r="Z345">
        <v>0</v>
      </c>
      <c r="AA345">
        <v>0</v>
      </c>
      <c r="AB345">
        <v>0</v>
      </c>
      <c r="AC345">
        <v>0</v>
      </c>
      <c r="AD345">
        <v>0</v>
      </c>
      <c r="AE345">
        <v>411803.27</v>
      </c>
      <c r="AF345">
        <v>411803.27</v>
      </c>
      <c r="AG345">
        <v>150000</v>
      </c>
      <c r="AH345">
        <v>643600</v>
      </c>
      <c r="AI345">
        <v>643600</v>
      </c>
      <c r="AJ345">
        <v>538052.47857142903</v>
      </c>
      <c r="AK345">
        <v>593617.55571428605</v>
      </c>
      <c r="AL345">
        <v>181814.285714286</v>
      </c>
      <c r="AM345">
        <v>538052.47857142903</v>
      </c>
      <c r="AN345">
        <v>593617.55571428605</v>
      </c>
      <c r="AO345">
        <v>181814.285714286</v>
      </c>
      <c r="AP345">
        <v>1422</v>
      </c>
      <c r="AQ345" s="4">
        <v>0</v>
      </c>
      <c r="AR345" s="3" t="s">
        <v>32</v>
      </c>
      <c r="AS345" s="3" t="s">
        <v>6214</v>
      </c>
      <c r="AT345" s="3" t="s">
        <v>6219</v>
      </c>
      <c r="AU345" s="3" t="s">
        <v>6216</v>
      </c>
      <c r="AV345" s="3" t="s">
        <v>6217</v>
      </c>
      <c r="AW345" s="3"/>
      <c r="AX345" s="3"/>
      <c r="AY345" s="3"/>
      <c r="AZ345" s="3"/>
      <c r="BA345" s="3"/>
      <c r="BB345" t="b">
        <v>0</v>
      </c>
      <c r="BC345" s="3"/>
      <c r="BD345" s="5">
        <v>118268</v>
      </c>
      <c r="BE345" s="3" t="s">
        <v>316</v>
      </c>
    </row>
    <row r="346" spans="1:57" hidden="1" x14ac:dyDescent="0.2">
      <c r="A346" s="2">
        <v>6407</v>
      </c>
      <c r="B346" s="1">
        <v>45412</v>
      </c>
      <c r="C346" s="3" t="s">
        <v>5873</v>
      </c>
      <c r="D346">
        <v>599.6</v>
      </c>
      <c r="E346">
        <v>15614.4</v>
      </c>
      <c r="F346">
        <v>25126.55</v>
      </c>
      <c r="G346">
        <v>35197.5</v>
      </c>
      <c r="H346">
        <v>12006.03</v>
      </c>
      <c r="I346">
        <v>14957.97</v>
      </c>
      <c r="J346">
        <v>3183.69</v>
      </c>
      <c r="K346">
        <v>6111.53</v>
      </c>
      <c r="L346">
        <v>15926.2</v>
      </c>
      <c r="M346">
        <v>-20799.29</v>
      </c>
      <c r="N346">
        <v>0</v>
      </c>
      <c r="O346">
        <v>0</v>
      </c>
      <c r="P346">
        <v>310</v>
      </c>
      <c r="Q346">
        <v>620</v>
      </c>
      <c r="R346">
        <v>2980</v>
      </c>
      <c r="S346">
        <v>0</v>
      </c>
      <c r="T346">
        <v>0</v>
      </c>
      <c r="U346">
        <v>0</v>
      </c>
      <c r="V346">
        <v>0</v>
      </c>
      <c r="W346">
        <v>0</v>
      </c>
      <c r="X346">
        <v>0</v>
      </c>
      <c r="Y346">
        <v>0</v>
      </c>
      <c r="Z346">
        <v>0</v>
      </c>
      <c r="AA346">
        <v>0</v>
      </c>
      <c r="AB346">
        <v>0</v>
      </c>
      <c r="AC346">
        <v>0</v>
      </c>
      <c r="AD346">
        <v>0</v>
      </c>
      <c r="AE346">
        <v>107924.18</v>
      </c>
      <c r="AF346">
        <v>107924.18</v>
      </c>
      <c r="AG346">
        <v>110000</v>
      </c>
      <c r="AH346">
        <v>327412</v>
      </c>
      <c r="AI346">
        <v>327412</v>
      </c>
      <c r="AJ346">
        <v>132333.47</v>
      </c>
      <c r="AK346">
        <v>107924.18</v>
      </c>
      <c r="AL346">
        <v>0</v>
      </c>
      <c r="AM346">
        <v>151903.47</v>
      </c>
      <c r="AN346">
        <v>111834.18</v>
      </c>
      <c r="AO346">
        <v>3910</v>
      </c>
      <c r="AP346">
        <v>44816</v>
      </c>
      <c r="AQ346" s="4">
        <v>0</v>
      </c>
      <c r="AR346" s="3" t="s">
        <v>32</v>
      </c>
      <c r="AS346" s="3" t="s">
        <v>6214</v>
      </c>
      <c r="AT346" s="3" t="s">
        <v>6219</v>
      </c>
      <c r="AU346" s="3" t="s">
        <v>6216</v>
      </c>
      <c r="AV346" s="3" t="s">
        <v>6217</v>
      </c>
      <c r="AW346" s="3"/>
      <c r="AX346" s="3"/>
      <c r="AY346" s="3"/>
      <c r="AZ346" s="3"/>
      <c r="BA346" s="3"/>
      <c r="BB346" t="b">
        <v>0</v>
      </c>
      <c r="BC346" s="3"/>
      <c r="BD346" s="5">
        <v>118269</v>
      </c>
      <c r="BE346" s="3" t="s">
        <v>316</v>
      </c>
    </row>
    <row r="347" spans="1:57" hidden="1" x14ac:dyDescent="0.2">
      <c r="A347" s="2">
        <v>6418</v>
      </c>
      <c r="B347" s="1">
        <v>45412</v>
      </c>
      <c r="C347" s="3" t="s">
        <v>5887</v>
      </c>
      <c r="D347">
        <v>0</v>
      </c>
      <c r="E347">
        <v>0</v>
      </c>
      <c r="F347">
        <v>0</v>
      </c>
      <c r="G347">
        <v>0</v>
      </c>
      <c r="H347">
        <v>0</v>
      </c>
      <c r="I347">
        <v>0</v>
      </c>
      <c r="J347">
        <v>0</v>
      </c>
      <c r="K347">
        <v>0</v>
      </c>
      <c r="L347">
        <v>0</v>
      </c>
      <c r="M347">
        <v>0</v>
      </c>
      <c r="N347">
        <v>22290</v>
      </c>
      <c r="O347">
        <v>3216</v>
      </c>
      <c r="P347">
        <v>13614</v>
      </c>
      <c r="Q347">
        <v>21900</v>
      </c>
      <c r="R347">
        <v>111199.4</v>
      </c>
      <c r="S347">
        <v>0</v>
      </c>
      <c r="T347">
        <v>0</v>
      </c>
      <c r="U347">
        <v>0</v>
      </c>
      <c r="V347">
        <v>0</v>
      </c>
      <c r="W347">
        <v>0</v>
      </c>
      <c r="X347">
        <v>0</v>
      </c>
      <c r="Y347">
        <v>0</v>
      </c>
      <c r="Z347">
        <v>0</v>
      </c>
      <c r="AA347">
        <v>0</v>
      </c>
      <c r="AB347">
        <v>0</v>
      </c>
      <c r="AC347">
        <v>0</v>
      </c>
      <c r="AD347">
        <v>0</v>
      </c>
      <c r="AE347">
        <v>0</v>
      </c>
      <c r="AF347">
        <v>0</v>
      </c>
      <c r="AG347">
        <v>0</v>
      </c>
      <c r="AH347">
        <v>0</v>
      </c>
      <c r="AI347">
        <v>0</v>
      </c>
      <c r="AJ347">
        <v>68624.2</v>
      </c>
      <c r="AK347">
        <v>25506</v>
      </c>
      <c r="AL347">
        <v>25506</v>
      </c>
      <c r="AM347">
        <v>175337.2</v>
      </c>
      <c r="AN347">
        <v>172219.4</v>
      </c>
      <c r="AO347">
        <v>172219.4</v>
      </c>
      <c r="AP347">
        <v>0</v>
      </c>
      <c r="AQ347" s="4">
        <v>0</v>
      </c>
      <c r="AR347" s="3" t="s">
        <v>32</v>
      </c>
      <c r="AS347" s="3" t="s">
        <v>6214</v>
      </c>
      <c r="AT347" s="3" t="s">
        <v>6219</v>
      </c>
      <c r="AU347" s="3" t="s">
        <v>6216</v>
      </c>
      <c r="AV347" s="3" t="s">
        <v>6217</v>
      </c>
      <c r="AW347" s="3"/>
      <c r="AX347" s="3"/>
      <c r="AY347" s="3"/>
      <c r="AZ347" s="3"/>
      <c r="BA347" s="3"/>
      <c r="BB347" t="b">
        <v>0</v>
      </c>
      <c r="BC347" s="3"/>
      <c r="BD347" s="5">
        <v>118270</v>
      </c>
      <c r="BE347" s="3" t="s">
        <v>316</v>
      </c>
    </row>
    <row r="348" spans="1:57" hidden="1" x14ac:dyDescent="0.2">
      <c r="A348" s="2">
        <v>6688</v>
      </c>
      <c r="B348" s="1">
        <v>45412</v>
      </c>
      <c r="C348" s="3" t="s">
        <v>6126</v>
      </c>
      <c r="D348">
        <v>0</v>
      </c>
      <c r="E348">
        <v>0</v>
      </c>
      <c r="F348">
        <v>0</v>
      </c>
      <c r="G348">
        <v>0</v>
      </c>
      <c r="H348">
        <v>0</v>
      </c>
      <c r="I348">
        <v>0</v>
      </c>
      <c r="J348">
        <v>0</v>
      </c>
      <c r="K348">
        <v>0</v>
      </c>
      <c r="L348">
        <v>0</v>
      </c>
      <c r="M348">
        <v>0</v>
      </c>
      <c r="N348">
        <v>17495.400000000001</v>
      </c>
      <c r="O348">
        <v>113716.18</v>
      </c>
      <c r="P348">
        <v>234071.38</v>
      </c>
      <c r="Q348">
        <v>167520</v>
      </c>
      <c r="R348">
        <v>158439.20000000001</v>
      </c>
      <c r="S348">
        <v>0</v>
      </c>
      <c r="T348">
        <v>0</v>
      </c>
      <c r="U348">
        <v>53308</v>
      </c>
      <c r="V348">
        <v>3572.32</v>
      </c>
      <c r="W348">
        <v>2336</v>
      </c>
      <c r="X348">
        <v>0</v>
      </c>
      <c r="Y348">
        <v>0</v>
      </c>
      <c r="Z348">
        <v>608176</v>
      </c>
      <c r="AA348">
        <v>11448</v>
      </c>
      <c r="AB348">
        <v>0</v>
      </c>
      <c r="AC348">
        <v>0</v>
      </c>
      <c r="AD348">
        <v>0</v>
      </c>
      <c r="AE348">
        <v>0</v>
      </c>
      <c r="AF348">
        <v>0</v>
      </c>
      <c r="AG348">
        <v>0</v>
      </c>
      <c r="AH348">
        <v>0</v>
      </c>
      <c r="AI348">
        <v>0</v>
      </c>
      <c r="AJ348">
        <v>0</v>
      </c>
      <c r="AK348">
        <v>131211.57999999999</v>
      </c>
      <c r="AL348">
        <v>131211.57999999999</v>
      </c>
      <c r="AM348">
        <v>682536.32</v>
      </c>
      <c r="AN348">
        <v>1370082.48</v>
      </c>
      <c r="AO348">
        <v>1370082.48</v>
      </c>
      <c r="AP348">
        <v>0</v>
      </c>
      <c r="AQ348" s="4">
        <v>0</v>
      </c>
      <c r="AR348" s="3" t="s">
        <v>32</v>
      </c>
      <c r="AS348" s="3" t="s">
        <v>6214</v>
      </c>
      <c r="AT348" s="3" t="s">
        <v>6219</v>
      </c>
      <c r="AU348" s="3" t="s">
        <v>6216</v>
      </c>
      <c r="AV348" s="3" t="s">
        <v>6217</v>
      </c>
      <c r="AW348" s="3"/>
      <c r="AX348" s="3"/>
      <c r="AY348" s="3"/>
      <c r="AZ348" s="3"/>
      <c r="BA348" s="3"/>
      <c r="BB348" t="b">
        <v>0</v>
      </c>
      <c r="BC348" s="3"/>
      <c r="BD348" s="5">
        <v>118271</v>
      </c>
      <c r="BE348" s="3" t="s">
        <v>316</v>
      </c>
    </row>
    <row r="349" spans="1:57" hidden="1" x14ac:dyDescent="0.2">
      <c r="A349" s="2">
        <v>6715</v>
      </c>
      <c r="B349" s="1">
        <v>45412</v>
      </c>
      <c r="C349" s="3" t="s">
        <v>6153</v>
      </c>
      <c r="D349">
        <v>585</v>
      </c>
      <c r="E349">
        <v>1170</v>
      </c>
      <c r="F349">
        <v>975</v>
      </c>
      <c r="G349">
        <v>0</v>
      </c>
      <c r="H349">
        <v>195</v>
      </c>
      <c r="I349">
        <v>1073</v>
      </c>
      <c r="J349">
        <v>195</v>
      </c>
      <c r="K349">
        <v>1073</v>
      </c>
      <c r="L349">
        <v>3659</v>
      </c>
      <c r="M349">
        <v>0</v>
      </c>
      <c r="N349">
        <v>0</v>
      </c>
      <c r="O349">
        <v>0</v>
      </c>
      <c r="P349">
        <v>0</v>
      </c>
      <c r="Q349">
        <v>11422</v>
      </c>
      <c r="R349">
        <v>679381.66666600003</v>
      </c>
      <c r="S349">
        <v>220741.58333299999</v>
      </c>
      <c r="T349">
        <v>92118.916666999998</v>
      </c>
      <c r="U349">
        <v>56898.9</v>
      </c>
      <c r="V349">
        <v>32572.6</v>
      </c>
      <c r="W349">
        <v>13552</v>
      </c>
      <c r="X349">
        <v>0</v>
      </c>
      <c r="Y349">
        <v>0</v>
      </c>
      <c r="Z349">
        <v>0</v>
      </c>
      <c r="AA349">
        <v>0</v>
      </c>
      <c r="AB349">
        <v>0</v>
      </c>
      <c r="AC349">
        <v>0</v>
      </c>
      <c r="AD349">
        <v>0</v>
      </c>
      <c r="AE349">
        <v>8925</v>
      </c>
      <c r="AF349">
        <v>8925</v>
      </c>
      <c r="AG349">
        <v>0</v>
      </c>
      <c r="AH349">
        <v>0</v>
      </c>
      <c r="AI349">
        <v>0</v>
      </c>
      <c r="AJ349">
        <v>8925</v>
      </c>
      <c r="AK349">
        <v>8925</v>
      </c>
      <c r="AL349">
        <v>0</v>
      </c>
      <c r="AM349">
        <v>15819.5</v>
      </c>
      <c r="AN349">
        <v>1115613</v>
      </c>
      <c r="AO349">
        <v>1106687.6666659999</v>
      </c>
      <c r="AP349">
        <v>0</v>
      </c>
      <c r="AQ349" s="4">
        <v>0</v>
      </c>
      <c r="AR349" s="3" t="s">
        <v>256</v>
      </c>
      <c r="AS349" s="3" t="s">
        <v>6214</v>
      </c>
      <c r="AT349" s="3" t="s">
        <v>6219</v>
      </c>
      <c r="AU349" s="3" t="s">
        <v>6216</v>
      </c>
      <c r="AV349" s="3" t="s">
        <v>6217</v>
      </c>
      <c r="AW349" s="3"/>
      <c r="AX349" s="3"/>
      <c r="AY349" s="3"/>
      <c r="AZ349" s="3"/>
      <c r="BA349" s="3"/>
      <c r="BB349" t="b">
        <v>0</v>
      </c>
      <c r="BC349" s="3"/>
      <c r="BD349" s="5">
        <v>118272</v>
      </c>
      <c r="BE349" s="3" t="s">
        <v>316</v>
      </c>
    </row>
    <row r="350" spans="1:57" hidden="1" x14ac:dyDescent="0.2">
      <c r="A350" s="2">
        <v>6718</v>
      </c>
      <c r="B350" s="1">
        <v>45412</v>
      </c>
      <c r="C350" s="3" t="s">
        <v>6156</v>
      </c>
      <c r="D350">
        <v>0</v>
      </c>
      <c r="E350">
        <v>390</v>
      </c>
      <c r="F350">
        <v>2535</v>
      </c>
      <c r="G350">
        <v>975</v>
      </c>
      <c r="H350">
        <v>390</v>
      </c>
      <c r="I350">
        <v>1950</v>
      </c>
      <c r="J350">
        <v>4211.5</v>
      </c>
      <c r="K350">
        <v>2739</v>
      </c>
      <c r="L350">
        <v>3540</v>
      </c>
      <c r="M350">
        <v>0</v>
      </c>
      <c r="N350">
        <v>0</v>
      </c>
      <c r="O350">
        <v>0</v>
      </c>
      <c r="P350">
        <v>0</v>
      </c>
      <c r="Q350">
        <v>0</v>
      </c>
      <c r="R350">
        <v>0</v>
      </c>
      <c r="S350">
        <v>367.04417000000001</v>
      </c>
      <c r="T350">
        <v>367.50000199999999</v>
      </c>
      <c r="U350">
        <v>155</v>
      </c>
      <c r="V350">
        <v>191352.961102</v>
      </c>
      <c r="W350">
        <v>1209.61538</v>
      </c>
      <c r="X350">
        <v>1088.6538419999999</v>
      </c>
      <c r="Y350">
        <v>0</v>
      </c>
      <c r="Z350">
        <v>7179.76</v>
      </c>
      <c r="AA350">
        <v>882.64</v>
      </c>
      <c r="AB350">
        <v>0</v>
      </c>
      <c r="AC350">
        <v>0</v>
      </c>
      <c r="AD350">
        <v>0</v>
      </c>
      <c r="AE350">
        <v>16731</v>
      </c>
      <c r="AF350">
        <v>16731</v>
      </c>
      <c r="AG350">
        <v>0</v>
      </c>
      <c r="AH350">
        <v>0</v>
      </c>
      <c r="AI350">
        <v>0</v>
      </c>
      <c r="AJ350">
        <v>16730.5</v>
      </c>
      <c r="AK350">
        <v>16731</v>
      </c>
      <c r="AL350">
        <v>0</v>
      </c>
      <c r="AM350">
        <v>16730.5</v>
      </c>
      <c r="AN350">
        <v>219334</v>
      </c>
      <c r="AO350">
        <v>202603.17449599999</v>
      </c>
      <c r="AP350">
        <v>0</v>
      </c>
      <c r="AQ350" s="4">
        <v>0</v>
      </c>
      <c r="AR350" s="3" t="s">
        <v>256</v>
      </c>
      <c r="AS350" s="3" t="s">
        <v>6214</v>
      </c>
      <c r="AT350" s="3" t="s">
        <v>6219</v>
      </c>
      <c r="AU350" s="3" t="s">
        <v>6216</v>
      </c>
      <c r="AV350" s="3" t="s">
        <v>6217</v>
      </c>
      <c r="AW350" s="3"/>
      <c r="AX350" s="3"/>
      <c r="AY350" s="3"/>
      <c r="AZ350" s="3"/>
      <c r="BA350" s="3"/>
      <c r="BB350" t="b">
        <v>0</v>
      </c>
      <c r="BC350" s="3"/>
      <c r="BD350" s="5">
        <v>118273</v>
      </c>
      <c r="BE350" s="3" t="s">
        <v>316</v>
      </c>
    </row>
    <row r="351" spans="1:57" hidden="1" x14ac:dyDescent="0.2">
      <c r="A351" s="2">
        <v>6719</v>
      </c>
      <c r="B351" s="1">
        <v>45412</v>
      </c>
      <c r="C351" s="3" t="s">
        <v>6157</v>
      </c>
      <c r="D351">
        <v>0</v>
      </c>
      <c r="E351">
        <v>0</v>
      </c>
      <c r="F351">
        <v>0</v>
      </c>
      <c r="G351">
        <v>0</v>
      </c>
      <c r="H351">
        <v>0</v>
      </c>
      <c r="I351">
        <v>0</v>
      </c>
      <c r="J351">
        <v>0</v>
      </c>
      <c r="K351">
        <v>0</v>
      </c>
      <c r="L351">
        <v>0</v>
      </c>
      <c r="M351">
        <v>0</v>
      </c>
      <c r="N351">
        <v>114483.56000100001</v>
      </c>
      <c r="O351">
        <v>18249.32</v>
      </c>
      <c r="P351">
        <v>11844.56</v>
      </c>
      <c r="Q351">
        <v>586820.68000000005</v>
      </c>
      <c r="R351">
        <v>43323.72</v>
      </c>
      <c r="S351">
        <v>2580</v>
      </c>
      <c r="T351">
        <v>0</v>
      </c>
      <c r="U351">
        <v>0</v>
      </c>
      <c r="V351">
        <v>0</v>
      </c>
      <c r="W351">
        <v>0</v>
      </c>
      <c r="X351">
        <v>0</v>
      </c>
      <c r="Y351">
        <v>0</v>
      </c>
      <c r="Z351">
        <v>0</v>
      </c>
      <c r="AA351">
        <v>0</v>
      </c>
      <c r="AB351">
        <v>0</v>
      </c>
      <c r="AC351">
        <v>0</v>
      </c>
      <c r="AD351">
        <v>0</v>
      </c>
      <c r="AE351">
        <v>0</v>
      </c>
      <c r="AF351">
        <v>0</v>
      </c>
      <c r="AG351">
        <v>0</v>
      </c>
      <c r="AH351">
        <v>0</v>
      </c>
      <c r="AI351">
        <v>0</v>
      </c>
      <c r="AJ351">
        <v>0</v>
      </c>
      <c r="AK351">
        <v>132732.88000100001</v>
      </c>
      <c r="AL351">
        <v>132732.88000100001</v>
      </c>
      <c r="AM351">
        <v>0</v>
      </c>
      <c r="AN351">
        <v>777301.84000099998</v>
      </c>
      <c r="AO351">
        <v>777301.84000099998</v>
      </c>
      <c r="AP351">
        <v>0</v>
      </c>
      <c r="AQ351" s="4">
        <v>0</v>
      </c>
      <c r="AR351" s="3" t="s">
        <v>256</v>
      </c>
      <c r="AS351" s="3" t="s">
        <v>6214</v>
      </c>
      <c r="AT351" s="3" t="s">
        <v>6219</v>
      </c>
      <c r="AU351" s="3" t="s">
        <v>6216</v>
      </c>
      <c r="AV351" s="3" t="s">
        <v>6217</v>
      </c>
      <c r="AW351" s="3"/>
      <c r="AX351" s="3"/>
      <c r="AY351" s="3"/>
      <c r="AZ351" s="3"/>
      <c r="BA351" s="3"/>
      <c r="BB351" t="b">
        <v>0</v>
      </c>
      <c r="BC351" s="3"/>
      <c r="BD351" s="5">
        <v>118274</v>
      </c>
      <c r="BE351" s="3" t="s">
        <v>316</v>
      </c>
    </row>
    <row r="352" spans="1:57" hidden="1" x14ac:dyDescent="0.2">
      <c r="A352" s="2">
        <v>6027</v>
      </c>
      <c r="B352" s="1">
        <v>45412</v>
      </c>
      <c r="C352" s="3" t="s">
        <v>5309</v>
      </c>
      <c r="D352">
        <v>-143</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-143</v>
      </c>
      <c r="AF352">
        <v>21475.59</v>
      </c>
      <c r="AG352">
        <v>0</v>
      </c>
      <c r="AH352">
        <v>0</v>
      </c>
      <c r="AI352">
        <v>52000</v>
      </c>
      <c r="AJ352">
        <v>-143</v>
      </c>
      <c r="AK352">
        <v>-143</v>
      </c>
      <c r="AL352">
        <v>0</v>
      </c>
      <c r="AM352">
        <v>21475.59</v>
      </c>
      <c r="AN352">
        <v>21475.59</v>
      </c>
      <c r="AO352">
        <v>0</v>
      </c>
      <c r="AP352">
        <v>30524.41</v>
      </c>
      <c r="AQ352" s="4">
        <v>0</v>
      </c>
      <c r="AR352" s="3" t="s">
        <v>32</v>
      </c>
      <c r="AS352" s="3" t="s">
        <v>6214</v>
      </c>
      <c r="AT352" s="3" t="s">
        <v>6219</v>
      </c>
      <c r="AU352" s="3" t="s">
        <v>6216</v>
      </c>
      <c r="AV352" s="3" t="s">
        <v>6217</v>
      </c>
      <c r="AW352" s="3"/>
      <c r="AX352" s="3"/>
      <c r="AY352" s="3"/>
      <c r="AZ352" s="3"/>
      <c r="BA352" s="3"/>
      <c r="BB352" t="b">
        <v>0</v>
      </c>
      <c r="BC352" s="3"/>
      <c r="BD352" s="5">
        <v>118275</v>
      </c>
      <c r="BE352" s="3" t="s">
        <v>316</v>
      </c>
    </row>
    <row r="353" spans="1:57" hidden="1" x14ac:dyDescent="0.2">
      <c r="A353" s="2">
        <v>5809</v>
      </c>
      <c r="B353" s="1">
        <v>45412</v>
      </c>
      <c r="C353" s="3" t="s">
        <v>5015</v>
      </c>
      <c r="D353">
        <v>0</v>
      </c>
      <c r="E353">
        <v>-12075</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-12075</v>
      </c>
      <c r="AF353">
        <v>707271.44</v>
      </c>
      <c r="AG353">
        <v>0</v>
      </c>
      <c r="AH353">
        <v>0</v>
      </c>
      <c r="AI353">
        <v>450000</v>
      </c>
      <c r="AJ353">
        <v>-12075</v>
      </c>
      <c r="AK353">
        <v>-12075</v>
      </c>
      <c r="AL353">
        <v>0</v>
      </c>
      <c r="AM353">
        <v>707271.44</v>
      </c>
      <c r="AN353">
        <v>707271.44</v>
      </c>
      <c r="AO353">
        <v>0</v>
      </c>
      <c r="AP353">
        <v>0</v>
      </c>
      <c r="AQ353" s="4">
        <v>0</v>
      </c>
      <c r="AR353" s="3" t="s">
        <v>32</v>
      </c>
      <c r="AS353" s="3" t="s">
        <v>6214</v>
      </c>
      <c r="AT353" s="3" t="s">
        <v>6219</v>
      </c>
      <c r="AU353" s="3" t="s">
        <v>6216</v>
      </c>
      <c r="AV353" s="3" t="s">
        <v>6217</v>
      </c>
      <c r="AW353" s="3"/>
      <c r="AX353" s="3"/>
      <c r="AY353" s="3"/>
      <c r="AZ353" s="3"/>
      <c r="BA353" s="3"/>
      <c r="BB353" t="b">
        <v>0</v>
      </c>
      <c r="BC353" s="3"/>
      <c r="BD353" s="5">
        <v>118276</v>
      </c>
      <c r="BE353" s="3" t="s">
        <v>316</v>
      </c>
    </row>
    <row r="354" spans="1:57" hidden="1" x14ac:dyDescent="0.2">
      <c r="A354" s="2">
        <v>6087</v>
      </c>
      <c r="B354" s="1">
        <v>45412</v>
      </c>
      <c r="C354" s="3" t="s">
        <v>5403</v>
      </c>
      <c r="D354">
        <v>100342.42</v>
      </c>
      <c r="E354">
        <v>-3743.71</v>
      </c>
      <c r="F354">
        <v>9947.3700000000008</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106546.08</v>
      </c>
      <c r="AF354">
        <v>120449.46</v>
      </c>
      <c r="AG354">
        <v>0</v>
      </c>
      <c r="AH354">
        <v>0</v>
      </c>
      <c r="AI354">
        <v>140000</v>
      </c>
      <c r="AJ354">
        <v>106546.08</v>
      </c>
      <c r="AK354">
        <v>106546.08</v>
      </c>
      <c r="AL354">
        <v>0</v>
      </c>
      <c r="AM354">
        <v>120449.46</v>
      </c>
      <c r="AN354">
        <v>120449.46</v>
      </c>
      <c r="AO354">
        <v>0</v>
      </c>
      <c r="AP354">
        <v>19550.54</v>
      </c>
      <c r="AQ354" s="4">
        <v>0</v>
      </c>
      <c r="AR354" s="3" t="s">
        <v>32</v>
      </c>
      <c r="AS354" s="3" t="s">
        <v>6214</v>
      </c>
      <c r="AT354" s="3" t="s">
        <v>6219</v>
      </c>
      <c r="AU354" s="3" t="s">
        <v>6216</v>
      </c>
      <c r="AV354" s="3" t="s">
        <v>6217</v>
      </c>
      <c r="AW354" s="3"/>
      <c r="AX354" s="3"/>
      <c r="AY354" s="3"/>
      <c r="AZ354" s="3"/>
      <c r="BA354" s="3"/>
      <c r="BB354" t="b">
        <v>0</v>
      </c>
      <c r="BC354" s="3"/>
      <c r="BD354" s="5">
        <v>118277</v>
      </c>
      <c r="BE354" s="3" t="s">
        <v>316</v>
      </c>
    </row>
    <row r="355" spans="1:57" hidden="1" x14ac:dyDescent="0.2">
      <c r="A355" s="2">
        <v>6088</v>
      </c>
      <c r="B355" s="1">
        <v>45412</v>
      </c>
      <c r="C355" s="3" t="s">
        <v>5404</v>
      </c>
      <c r="D355">
        <v>132831.78</v>
      </c>
      <c r="E355">
        <v>0</v>
      </c>
      <c r="F355">
        <v>0</v>
      </c>
      <c r="G355">
        <v>0</v>
      </c>
      <c r="H355">
        <v>0</v>
      </c>
      <c r="I355">
        <v>0</v>
      </c>
      <c r="J355">
        <v>0</v>
      </c>
      <c r="K355">
        <v>3308.8</v>
      </c>
      <c r="L355">
        <v>0</v>
      </c>
      <c r="M355">
        <v>25790.82</v>
      </c>
      <c r="N355">
        <v>0</v>
      </c>
      <c r="O355">
        <v>0</v>
      </c>
      <c r="P355">
        <v>0</v>
      </c>
      <c r="Q355">
        <v>0</v>
      </c>
      <c r="R355">
        <v>0</v>
      </c>
      <c r="S355">
        <v>0</v>
      </c>
      <c r="T355">
        <v>0</v>
      </c>
      <c r="U355">
        <v>0</v>
      </c>
      <c r="V355">
        <v>0</v>
      </c>
      <c r="W355">
        <v>0</v>
      </c>
      <c r="X355">
        <v>0</v>
      </c>
      <c r="Y355">
        <v>0</v>
      </c>
      <c r="Z355">
        <v>0</v>
      </c>
      <c r="AA355">
        <v>0</v>
      </c>
      <c r="AB355">
        <v>0</v>
      </c>
      <c r="AC355">
        <v>0</v>
      </c>
      <c r="AD355">
        <v>0</v>
      </c>
      <c r="AE355">
        <v>161931.4</v>
      </c>
      <c r="AF355">
        <v>336471.19</v>
      </c>
      <c r="AG355">
        <v>0</v>
      </c>
      <c r="AH355">
        <v>0</v>
      </c>
      <c r="AI355">
        <v>275000</v>
      </c>
      <c r="AJ355">
        <v>136140.57999999999</v>
      </c>
      <c r="AK355">
        <v>161931.4</v>
      </c>
      <c r="AL355">
        <v>0</v>
      </c>
      <c r="AM355">
        <v>310680.37</v>
      </c>
      <c r="AN355">
        <v>336471.19</v>
      </c>
      <c r="AO355">
        <v>0</v>
      </c>
      <c r="AP355">
        <v>17628.43</v>
      </c>
      <c r="AQ355" s="4">
        <v>0</v>
      </c>
      <c r="AR355" s="3" t="s">
        <v>32</v>
      </c>
      <c r="AS355" s="3" t="s">
        <v>6214</v>
      </c>
      <c r="AT355" s="3" t="s">
        <v>6219</v>
      </c>
      <c r="AU355" s="3" t="s">
        <v>6216</v>
      </c>
      <c r="AV355" s="3" t="s">
        <v>6217</v>
      </c>
      <c r="AW355" s="3"/>
      <c r="AX355" s="3"/>
      <c r="AY355" s="3"/>
      <c r="AZ355" s="3"/>
      <c r="BA355" s="3"/>
      <c r="BB355" t="b">
        <v>0</v>
      </c>
      <c r="BC355" s="3"/>
      <c r="BD355" s="5">
        <v>118278</v>
      </c>
      <c r="BE355" s="3" t="s">
        <v>316</v>
      </c>
    </row>
    <row r="356" spans="1:57" hidden="1" x14ac:dyDescent="0.2">
      <c r="A356" s="2">
        <v>6089</v>
      </c>
      <c r="B356" s="1">
        <v>45412</v>
      </c>
      <c r="C356" s="3" t="s">
        <v>5405</v>
      </c>
      <c r="D356">
        <v>58188.52</v>
      </c>
      <c r="E356">
        <v>15928.46</v>
      </c>
      <c r="F356">
        <v>25030.76</v>
      </c>
      <c r="G356">
        <v>35650.31</v>
      </c>
      <c r="H356">
        <v>60625.91</v>
      </c>
      <c r="I356">
        <v>47051.31</v>
      </c>
      <c r="J356">
        <v>11830.08</v>
      </c>
      <c r="K356">
        <v>50134.47</v>
      </c>
      <c r="L356">
        <v>37186.78</v>
      </c>
      <c r="M356">
        <v>-17189.89</v>
      </c>
      <c r="N356">
        <v>0</v>
      </c>
      <c r="O356">
        <v>0</v>
      </c>
      <c r="P356">
        <v>0</v>
      </c>
      <c r="Q356">
        <v>0</v>
      </c>
      <c r="R356">
        <v>0</v>
      </c>
      <c r="S356">
        <v>0</v>
      </c>
      <c r="T356">
        <v>0</v>
      </c>
      <c r="U356">
        <v>0</v>
      </c>
      <c r="V356">
        <v>0</v>
      </c>
      <c r="W356">
        <v>0</v>
      </c>
      <c r="X356">
        <v>0</v>
      </c>
      <c r="Y356">
        <v>0</v>
      </c>
      <c r="Z356">
        <v>0</v>
      </c>
      <c r="AA356">
        <v>0</v>
      </c>
      <c r="AB356">
        <v>0</v>
      </c>
      <c r="AC356">
        <v>0</v>
      </c>
      <c r="AD356">
        <v>0</v>
      </c>
      <c r="AE356">
        <v>324436.71000000002</v>
      </c>
      <c r="AF356">
        <v>338732.53</v>
      </c>
      <c r="AG356">
        <v>0</v>
      </c>
      <c r="AH356">
        <v>737272.73</v>
      </c>
      <c r="AI356">
        <v>910000</v>
      </c>
      <c r="AJ356">
        <v>341626.6</v>
      </c>
      <c r="AK356">
        <v>324436.71000000002</v>
      </c>
      <c r="AL356">
        <v>0</v>
      </c>
      <c r="AM356">
        <v>355922.42</v>
      </c>
      <c r="AN356">
        <v>338732.53</v>
      </c>
      <c r="AO356">
        <v>0</v>
      </c>
      <c r="AP356">
        <v>604212.05000000005</v>
      </c>
      <c r="AQ356" s="4">
        <v>0</v>
      </c>
      <c r="AR356" s="3" t="s">
        <v>32</v>
      </c>
      <c r="AS356" s="3" t="s">
        <v>6214</v>
      </c>
      <c r="AT356" s="3" t="s">
        <v>6219</v>
      </c>
      <c r="AU356" s="3" t="s">
        <v>6216</v>
      </c>
      <c r="AV356" s="3" t="s">
        <v>6217</v>
      </c>
      <c r="AW356" s="3"/>
      <c r="AX356" s="3"/>
      <c r="AY356" s="3"/>
      <c r="AZ356" s="3"/>
      <c r="BA356" s="3"/>
      <c r="BB356" t="b">
        <v>0</v>
      </c>
      <c r="BC356" s="3"/>
      <c r="BD356" s="5">
        <v>118279</v>
      </c>
      <c r="BE356" s="3" t="s">
        <v>316</v>
      </c>
    </row>
    <row r="357" spans="1:57" hidden="1" x14ac:dyDescent="0.2">
      <c r="A357" s="2">
        <v>6090</v>
      </c>
      <c r="B357" s="1">
        <v>45412</v>
      </c>
      <c r="C357" s="3" t="s">
        <v>5406</v>
      </c>
      <c r="D357">
        <v>34772.400000000001</v>
      </c>
      <c r="E357">
        <v>7606.68</v>
      </c>
      <c r="F357">
        <v>4029.52</v>
      </c>
      <c r="G357">
        <v>19258.23</v>
      </c>
      <c r="H357">
        <v>43920.28</v>
      </c>
      <c r="I357">
        <v>17018.669999999998</v>
      </c>
      <c r="J357">
        <v>21065.35</v>
      </c>
      <c r="K357">
        <v>18450.78</v>
      </c>
      <c r="L357">
        <v>47130.92</v>
      </c>
      <c r="M357">
        <v>-17631.5</v>
      </c>
      <c r="N357">
        <v>0</v>
      </c>
      <c r="O357">
        <v>0</v>
      </c>
      <c r="P357">
        <v>0</v>
      </c>
      <c r="Q357">
        <v>0</v>
      </c>
      <c r="R357">
        <v>0</v>
      </c>
      <c r="S357">
        <v>0</v>
      </c>
      <c r="T357">
        <v>0</v>
      </c>
      <c r="U357">
        <v>0</v>
      </c>
      <c r="V357">
        <v>0</v>
      </c>
      <c r="W357">
        <v>0</v>
      </c>
      <c r="X357">
        <v>0</v>
      </c>
      <c r="Y357">
        <v>0</v>
      </c>
      <c r="Z357">
        <v>0</v>
      </c>
      <c r="AA357">
        <v>0</v>
      </c>
      <c r="AB357">
        <v>0</v>
      </c>
      <c r="AC357">
        <v>0</v>
      </c>
      <c r="AD357">
        <v>0</v>
      </c>
      <c r="AE357">
        <v>195621.33</v>
      </c>
      <c r="AF357">
        <v>205987.95</v>
      </c>
      <c r="AG357">
        <v>0</v>
      </c>
      <c r="AH357">
        <v>763636.36</v>
      </c>
      <c r="AI357">
        <v>935000</v>
      </c>
      <c r="AJ357">
        <v>213252.83</v>
      </c>
      <c r="AK357">
        <v>195621.33</v>
      </c>
      <c r="AL357">
        <v>0</v>
      </c>
      <c r="AM357">
        <v>223619.45</v>
      </c>
      <c r="AN357">
        <v>205987.95</v>
      </c>
      <c r="AO357">
        <v>0</v>
      </c>
      <c r="AP357">
        <v>729831.33</v>
      </c>
      <c r="AQ357" s="4">
        <v>0</v>
      </c>
      <c r="AR357" s="3" t="s">
        <v>32</v>
      </c>
      <c r="AS357" s="3" t="s">
        <v>6214</v>
      </c>
      <c r="AT357" s="3" t="s">
        <v>6219</v>
      </c>
      <c r="AU357" s="3" t="s">
        <v>6216</v>
      </c>
      <c r="AV357" s="3" t="s">
        <v>6217</v>
      </c>
      <c r="AW357" s="3"/>
      <c r="AX357" s="3"/>
      <c r="AY357" s="3"/>
      <c r="AZ357" s="3"/>
      <c r="BA357" s="3"/>
      <c r="BB357" t="b">
        <v>0</v>
      </c>
      <c r="BC357" s="3"/>
      <c r="BD357" s="5">
        <v>118280</v>
      </c>
      <c r="BE357" s="3" t="s">
        <v>316</v>
      </c>
    </row>
    <row r="358" spans="1:57" hidden="1" x14ac:dyDescent="0.2">
      <c r="A358" s="2">
        <v>6250</v>
      </c>
      <c r="B358" s="1">
        <v>45412</v>
      </c>
      <c r="C358" s="3" t="s">
        <v>5594</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80000</v>
      </c>
      <c r="AH358">
        <v>0</v>
      </c>
      <c r="AI358">
        <v>0</v>
      </c>
      <c r="AJ358">
        <v>0</v>
      </c>
      <c r="AK358">
        <v>0</v>
      </c>
      <c r="AL358">
        <v>0</v>
      </c>
      <c r="AM358">
        <v>0</v>
      </c>
      <c r="AN358">
        <v>0</v>
      </c>
      <c r="AO358">
        <v>0</v>
      </c>
      <c r="AP358">
        <v>0</v>
      </c>
      <c r="AQ358" s="4">
        <v>0</v>
      </c>
      <c r="AR358" s="3" t="s">
        <v>32</v>
      </c>
      <c r="AS358" s="3" t="s">
        <v>6214</v>
      </c>
      <c r="AT358" s="3" t="s">
        <v>6219</v>
      </c>
      <c r="AU358" s="3" t="s">
        <v>6216</v>
      </c>
      <c r="AV358" s="3" t="s">
        <v>6217</v>
      </c>
      <c r="AW358" s="3"/>
      <c r="AX358" s="3"/>
      <c r="AY358" s="3"/>
      <c r="AZ358" s="3"/>
      <c r="BA358" s="3"/>
      <c r="BB358" t="b">
        <v>0</v>
      </c>
      <c r="BC358" s="3"/>
      <c r="BD358" s="5">
        <v>118281</v>
      </c>
      <c r="BE358" s="3" t="s">
        <v>316</v>
      </c>
    </row>
    <row r="359" spans="1:57" hidden="1" x14ac:dyDescent="0.2">
      <c r="A359" s="2">
        <v>5983</v>
      </c>
      <c r="B359" s="1">
        <v>45412</v>
      </c>
      <c r="C359" s="3" t="s">
        <v>5250</v>
      </c>
      <c r="D359">
        <v>988941.15</v>
      </c>
      <c r="E359">
        <v>73406.070000000007</v>
      </c>
      <c r="F359">
        <v>130703.78</v>
      </c>
      <c r="G359">
        <v>161860.51999999999</v>
      </c>
      <c r="H359">
        <v>197868.03</v>
      </c>
      <c r="I359">
        <v>2159344.9500000002</v>
      </c>
      <c r="J359">
        <v>193763.21</v>
      </c>
      <c r="K359">
        <v>560092.64</v>
      </c>
      <c r="L359">
        <v>322433.62</v>
      </c>
      <c r="M359">
        <v>110728.8</v>
      </c>
      <c r="N359">
        <v>581291.90464466705</v>
      </c>
      <c r="O359">
        <v>465738.62739208201</v>
      </c>
      <c r="P359">
        <v>139286.87</v>
      </c>
      <c r="Q359">
        <v>94286.87</v>
      </c>
      <c r="R359">
        <v>88965.58</v>
      </c>
      <c r="S359">
        <v>20397.2</v>
      </c>
      <c r="T359">
        <v>10397.200000000001</v>
      </c>
      <c r="U359">
        <v>10397.200000000001</v>
      </c>
      <c r="V359">
        <v>10397.200000000001</v>
      </c>
      <c r="W359">
        <v>2599.1999999999998</v>
      </c>
      <c r="X359">
        <v>2859.12</v>
      </c>
      <c r="Y359">
        <v>5458</v>
      </c>
      <c r="Z359">
        <v>0</v>
      </c>
      <c r="AA359">
        <v>0</v>
      </c>
      <c r="AB359">
        <v>0</v>
      </c>
      <c r="AC359">
        <v>0</v>
      </c>
      <c r="AD359">
        <v>0</v>
      </c>
      <c r="AE359">
        <v>4899142.7699999996</v>
      </c>
      <c r="AF359">
        <v>5565021.6799999997</v>
      </c>
      <c r="AG359">
        <v>2030000</v>
      </c>
      <c r="AH359">
        <v>5220000</v>
      </c>
      <c r="AI359">
        <v>6000000</v>
      </c>
      <c r="AJ359">
        <v>5881225.5592893297</v>
      </c>
      <c r="AK359">
        <v>5946173.3020367501</v>
      </c>
      <c r="AL359">
        <v>1047030.53203675</v>
      </c>
      <c r="AM359">
        <v>6997096.6520367498</v>
      </c>
      <c r="AN359">
        <v>6997096.6520367498</v>
      </c>
      <c r="AO359">
        <v>1432074.9720367501</v>
      </c>
      <c r="AP359">
        <v>926285.29</v>
      </c>
      <c r="AQ359" s="4">
        <v>0</v>
      </c>
      <c r="AR359" s="3" t="s">
        <v>32</v>
      </c>
      <c r="AS359" s="3" t="s">
        <v>6214</v>
      </c>
      <c r="AT359" s="3" t="s">
        <v>6219</v>
      </c>
      <c r="AU359" s="3" t="s">
        <v>6216</v>
      </c>
      <c r="AV359" s="3" t="s">
        <v>6217</v>
      </c>
      <c r="AW359" s="3"/>
      <c r="AX359" s="3"/>
      <c r="AY359" s="3"/>
      <c r="AZ359" s="3"/>
      <c r="BA359" s="3"/>
      <c r="BB359" t="b">
        <v>0</v>
      </c>
      <c r="BC359" s="3"/>
      <c r="BD359" s="5">
        <v>118282</v>
      </c>
      <c r="BE359" s="3" t="s">
        <v>316</v>
      </c>
    </row>
    <row r="360" spans="1:57" hidden="1" x14ac:dyDescent="0.2">
      <c r="A360" s="2">
        <v>6009</v>
      </c>
      <c r="B360" s="1">
        <v>45412</v>
      </c>
      <c r="C360" s="3" t="s">
        <v>5285</v>
      </c>
      <c r="D360">
        <v>629442.59</v>
      </c>
      <c r="E360">
        <v>28311.41</v>
      </c>
      <c r="F360">
        <v>12583.7</v>
      </c>
      <c r="G360">
        <v>114941.38</v>
      </c>
      <c r="H360">
        <v>323138.21999999997</v>
      </c>
      <c r="I360">
        <v>491199.8</v>
      </c>
      <c r="J360">
        <v>456558.66</v>
      </c>
      <c r="K360">
        <v>977683.04</v>
      </c>
      <c r="L360">
        <v>667333.91</v>
      </c>
      <c r="M360">
        <v>1007899.15</v>
      </c>
      <c r="N360">
        <v>5419412.2554740002</v>
      </c>
      <c r="O360">
        <v>9200474.7192829996</v>
      </c>
      <c r="P360">
        <v>0</v>
      </c>
      <c r="Q360">
        <v>0</v>
      </c>
      <c r="R360">
        <v>0</v>
      </c>
      <c r="S360">
        <v>0</v>
      </c>
      <c r="T360">
        <v>0</v>
      </c>
      <c r="U360">
        <v>0</v>
      </c>
      <c r="V360">
        <v>0</v>
      </c>
      <c r="W360">
        <v>0</v>
      </c>
      <c r="X360">
        <v>0</v>
      </c>
      <c r="Y360">
        <v>0</v>
      </c>
      <c r="Z360">
        <v>0</v>
      </c>
      <c r="AA360">
        <v>0</v>
      </c>
      <c r="AB360">
        <v>0</v>
      </c>
      <c r="AC360">
        <v>0</v>
      </c>
      <c r="AD360">
        <v>0</v>
      </c>
      <c r="AE360">
        <v>4709091.8600000003</v>
      </c>
      <c r="AF360">
        <v>4989698.6500000004</v>
      </c>
      <c r="AG360">
        <v>7285000</v>
      </c>
      <c r="AH360">
        <v>4530000</v>
      </c>
      <c r="AI360">
        <v>6380000</v>
      </c>
      <c r="AJ360">
        <v>19422131.772054002</v>
      </c>
      <c r="AK360">
        <v>19328978.834757</v>
      </c>
      <c r="AL360">
        <v>14619886.974757001</v>
      </c>
      <c r="AM360">
        <v>19702738.562054001</v>
      </c>
      <c r="AN360">
        <v>19609585.624756999</v>
      </c>
      <c r="AO360">
        <v>14619886.974757001</v>
      </c>
      <c r="AP360">
        <v>10715273.74</v>
      </c>
      <c r="AQ360" s="4">
        <v>0</v>
      </c>
      <c r="AR360" s="3" t="s">
        <v>32</v>
      </c>
      <c r="AS360" s="3" t="s">
        <v>6214</v>
      </c>
      <c r="AT360" s="3" t="s">
        <v>6219</v>
      </c>
      <c r="AU360" s="3" t="s">
        <v>6216</v>
      </c>
      <c r="AV360" s="3" t="s">
        <v>6217</v>
      </c>
      <c r="AW360" s="3"/>
      <c r="AX360" s="3"/>
      <c r="AY360" s="3"/>
      <c r="AZ360" s="3"/>
      <c r="BA360" s="3"/>
      <c r="BB360" t="b">
        <v>0</v>
      </c>
      <c r="BC360" s="3"/>
      <c r="BD360" s="5">
        <v>118283</v>
      </c>
      <c r="BE360" s="3" t="s">
        <v>316</v>
      </c>
    </row>
    <row r="361" spans="1:57" hidden="1" x14ac:dyDescent="0.2">
      <c r="A361" s="2">
        <v>6039</v>
      </c>
      <c r="B361" s="1">
        <v>45412</v>
      </c>
      <c r="C361" s="3" t="s">
        <v>5331</v>
      </c>
      <c r="D361">
        <v>4565.96</v>
      </c>
      <c r="E361">
        <v>26625.13</v>
      </c>
      <c r="F361">
        <v>157862.16</v>
      </c>
      <c r="G361">
        <v>-1075.72</v>
      </c>
      <c r="H361">
        <v>1004.03</v>
      </c>
      <c r="I361">
        <v>425.53</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189407.09</v>
      </c>
      <c r="AF361">
        <v>292345.5</v>
      </c>
      <c r="AG361">
        <v>150000</v>
      </c>
      <c r="AH361">
        <v>0</v>
      </c>
      <c r="AI361">
        <v>400000</v>
      </c>
      <c r="AJ361">
        <v>189407.09</v>
      </c>
      <c r="AK361">
        <v>189407.09</v>
      </c>
      <c r="AL361">
        <v>0</v>
      </c>
      <c r="AM361">
        <v>292345.5</v>
      </c>
      <c r="AN361">
        <v>292345.5</v>
      </c>
      <c r="AO361">
        <v>0</v>
      </c>
      <c r="AP361">
        <v>0</v>
      </c>
      <c r="AQ361" s="4">
        <v>0</v>
      </c>
      <c r="AR361" s="3" t="s">
        <v>32</v>
      </c>
      <c r="AS361" s="3" t="s">
        <v>6214</v>
      </c>
      <c r="AT361" s="3" t="s">
        <v>6219</v>
      </c>
      <c r="AU361" s="3" t="s">
        <v>6216</v>
      </c>
      <c r="AV361" s="3" t="s">
        <v>6217</v>
      </c>
      <c r="AW361" s="3"/>
      <c r="AX361" s="3"/>
      <c r="AY361" s="3"/>
      <c r="AZ361" s="3"/>
      <c r="BA361" s="3"/>
      <c r="BB361" t="b">
        <v>0</v>
      </c>
      <c r="BC361" s="3"/>
      <c r="BD361" s="5">
        <v>118284</v>
      </c>
      <c r="BE361" s="3" t="s">
        <v>316</v>
      </c>
    </row>
    <row r="362" spans="1:57" hidden="1" x14ac:dyDescent="0.2">
      <c r="A362" s="2">
        <v>6189</v>
      </c>
      <c r="B362" s="1">
        <v>45412</v>
      </c>
      <c r="C362" s="3" t="s">
        <v>5515</v>
      </c>
      <c r="D362">
        <v>43383.32</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43383.32</v>
      </c>
      <c r="AF362">
        <v>45943.32</v>
      </c>
      <c r="AG362">
        <v>0</v>
      </c>
      <c r="AH362">
        <v>30000</v>
      </c>
      <c r="AI362">
        <v>30000</v>
      </c>
      <c r="AJ362">
        <v>43383.32</v>
      </c>
      <c r="AK362">
        <v>43383.32</v>
      </c>
      <c r="AL362">
        <v>0</v>
      </c>
      <c r="AM362">
        <v>45943.32</v>
      </c>
      <c r="AN362">
        <v>45943.32</v>
      </c>
      <c r="AO362">
        <v>0</v>
      </c>
      <c r="AP362">
        <v>0</v>
      </c>
      <c r="AQ362" s="4">
        <v>0</v>
      </c>
      <c r="AR362" s="3" t="s">
        <v>32</v>
      </c>
      <c r="AS362" s="3" t="s">
        <v>6214</v>
      </c>
      <c r="AT362" s="3" t="s">
        <v>6219</v>
      </c>
      <c r="AU362" s="3" t="s">
        <v>6216</v>
      </c>
      <c r="AV362" s="3" t="s">
        <v>6217</v>
      </c>
      <c r="AW362" s="3"/>
      <c r="AX362" s="3"/>
      <c r="AY362" s="3"/>
      <c r="AZ362" s="3"/>
      <c r="BA362" s="3"/>
      <c r="BB362" t="b">
        <v>0</v>
      </c>
      <c r="BC362" s="3"/>
      <c r="BD362" s="5">
        <v>118285</v>
      </c>
      <c r="BE362" s="3" t="s">
        <v>316</v>
      </c>
    </row>
    <row r="363" spans="1:57" hidden="1" x14ac:dyDescent="0.2">
      <c r="A363" s="2">
        <v>6257</v>
      </c>
      <c r="B363" s="1">
        <v>45412</v>
      </c>
      <c r="C363" s="3" t="s">
        <v>5609</v>
      </c>
      <c r="D363">
        <v>0</v>
      </c>
      <c r="E363">
        <v>0</v>
      </c>
      <c r="F363">
        <v>0</v>
      </c>
      <c r="G363">
        <v>0</v>
      </c>
      <c r="H363">
        <v>0</v>
      </c>
      <c r="I363">
        <v>0</v>
      </c>
      <c r="J363">
        <v>0</v>
      </c>
      <c r="K363">
        <v>0</v>
      </c>
      <c r="L363">
        <v>178841.2</v>
      </c>
      <c r="M363">
        <v>0</v>
      </c>
      <c r="N363">
        <v>0</v>
      </c>
      <c r="O363">
        <v>180000</v>
      </c>
      <c r="P363">
        <v>715159</v>
      </c>
      <c r="Q363">
        <v>48000</v>
      </c>
      <c r="R363">
        <v>0</v>
      </c>
      <c r="S363">
        <v>0</v>
      </c>
      <c r="T363">
        <v>0</v>
      </c>
      <c r="U363">
        <v>0</v>
      </c>
      <c r="V363">
        <v>0</v>
      </c>
      <c r="W363">
        <v>0</v>
      </c>
      <c r="X363">
        <v>0</v>
      </c>
      <c r="Y363">
        <v>0</v>
      </c>
      <c r="Z363">
        <v>0</v>
      </c>
      <c r="AA363">
        <v>0</v>
      </c>
      <c r="AB363">
        <v>0</v>
      </c>
      <c r="AC363">
        <v>0</v>
      </c>
      <c r="AD363">
        <v>0</v>
      </c>
      <c r="AE363">
        <v>178841.2</v>
      </c>
      <c r="AF363">
        <v>178841.2</v>
      </c>
      <c r="AG363">
        <v>1000000</v>
      </c>
      <c r="AH363">
        <v>564000</v>
      </c>
      <c r="AI363">
        <v>940000</v>
      </c>
      <c r="AJ363">
        <v>358841.2</v>
      </c>
      <c r="AK363">
        <v>358841.2</v>
      </c>
      <c r="AL363">
        <v>180000</v>
      </c>
      <c r="AM363">
        <v>1122000.2</v>
      </c>
      <c r="AN363">
        <v>1122000.2</v>
      </c>
      <c r="AO363">
        <v>943159</v>
      </c>
      <c r="AP363">
        <v>715364.8</v>
      </c>
      <c r="AQ363" s="4">
        <v>0</v>
      </c>
      <c r="AR363" s="3" t="s">
        <v>32</v>
      </c>
      <c r="AS363" s="3" t="s">
        <v>6214</v>
      </c>
      <c r="AT363" s="3" t="s">
        <v>6219</v>
      </c>
      <c r="AU363" s="3" t="s">
        <v>6216</v>
      </c>
      <c r="AV363" s="3" t="s">
        <v>6217</v>
      </c>
      <c r="AW363" s="3"/>
      <c r="AX363" s="3"/>
      <c r="AY363" s="3"/>
      <c r="AZ363" s="3"/>
      <c r="BA363" s="3"/>
      <c r="BB363" t="b">
        <v>0</v>
      </c>
      <c r="BC363" s="3"/>
      <c r="BD363" s="5">
        <v>118286</v>
      </c>
      <c r="BE363" s="3" t="s">
        <v>316</v>
      </c>
    </row>
    <row r="364" spans="1:57" hidden="1" x14ac:dyDescent="0.2">
      <c r="A364" s="2">
        <v>6258</v>
      </c>
      <c r="B364" s="1">
        <v>45412</v>
      </c>
      <c r="C364" s="3" t="s">
        <v>5611</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30000</v>
      </c>
      <c r="AH364">
        <v>83000</v>
      </c>
      <c r="AI364">
        <v>83000</v>
      </c>
      <c r="AJ364">
        <v>0</v>
      </c>
      <c r="AK364">
        <v>0</v>
      </c>
      <c r="AL364">
        <v>0</v>
      </c>
      <c r="AM364">
        <v>0</v>
      </c>
      <c r="AN364">
        <v>0</v>
      </c>
      <c r="AO364">
        <v>0</v>
      </c>
      <c r="AP364">
        <v>64632.9</v>
      </c>
      <c r="AQ364" s="4">
        <v>0</v>
      </c>
      <c r="AR364" s="3" t="s">
        <v>32</v>
      </c>
      <c r="AS364" s="3" t="s">
        <v>6214</v>
      </c>
      <c r="AT364" s="3" t="s">
        <v>6219</v>
      </c>
      <c r="AU364" s="3" t="s">
        <v>6216</v>
      </c>
      <c r="AV364" s="3" t="s">
        <v>6217</v>
      </c>
      <c r="AW364" s="3"/>
      <c r="AX364" s="3"/>
      <c r="AY364" s="3"/>
      <c r="AZ364" s="3"/>
      <c r="BA364" s="3"/>
      <c r="BB364" t="b">
        <v>0</v>
      </c>
      <c r="BC364" s="3"/>
      <c r="BD364" s="5">
        <v>118287</v>
      </c>
      <c r="BE364" s="3" t="s">
        <v>316</v>
      </c>
    </row>
    <row r="365" spans="1:57" hidden="1" x14ac:dyDescent="0.2">
      <c r="A365" s="2">
        <v>6495</v>
      </c>
      <c r="B365" s="1">
        <v>45412</v>
      </c>
      <c r="C365" s="3" t="s">
        <v>5976</v>
      </c>
      <c r="D365">
        <v>0</v>
      </c>
      <c r="E365">
        <v>0</v>
      </c>
      <c r="F365">
        <v>0</v>
      </c>
      <c r="G365">
        <v>0</v>
      </c>
      <c r="H365">
        <v>0</v>
      </c>
      <c r="I365">
        <v>0</v>
      </c>
      <c r="J365">
        <v>0</v>
      </c>
      <c r="K365">
        <v>0</v>
      </c>
      <c r="L365">
        <v>21.73</v>
      </c>
      <c r="M365">
        <v>0</v>
      </c>
      <c r="N365">
        <v>0</v>
      </c>
      <c r="O365">
        <v>0</v>
      </c>
      <c r="P365">
        <v>0</v>
      </c>
      <c r="Q365">
        <v>0</v>
      </c>
      <c r="R365">
        <v>0</v>
      </c>
      <c r="S365">
        <v>0</v>
      </c>
      <c r="T365">
        <v>0</v>
      </c>
      <c r="U365">
        <v>0</v>
      </c>
      <c r="V365">
        <v>0</v>
      </c>
      <c r="W365">
        <v>0</v>
      </c>
      <c r="X365">
        <v>0</v>
      </c>
      <c r="Y365">
        <v>0</v>
      </c>
      <c r="Z365">
        <v>0</v>
      </c>
      <c r="AA365">
        <v>0</v>
      </c>
      <c r="AB365">
        <v>0</v>
      </c>
      <c r="AC365">
        <v>0</v>
      </c>
      <c r="AD365">
        <v>0</v>
      </c>
      <c r="AE365">
        <v>21.73</v>
      </c>
      <c r="AF365">
        <v>21.73</v>
      </c>
      <c r="AG365">
        <v>0</v>
      </c>
      <c r="AH365">
        <v>402505</v>
      </c>
      <c r="AI365">
        <v>402505</v>
      </c>
      <c r="AJ365">
        <v>21.73</v>
      </c>
      <c r="AK365">
        <v>21.73</v>
      </c>
      <c r="AL365">
        <v>0</v>
      </c>
      <c r="AM365">
        <v>21.73</v>
      </c>
      <c r="AN365">
        <v>21.73</v>
      </c>
      <c r="AO365">
        <v>0</v>
      </c>
      <c r="AP365">
        <v>0</v>
      </c>
      <c r="AQ365" s="4">
        <v>0</v>
      </c>
      <c r="AR365" s="3" t="s">
        <v>32</v>
      </c>
      <c r="AS365" s="3" t="s">
        <v>6214</v>
      </c>
      <c r="AT365" s="3" t="s">
        <v>6219</v>
      </c>
      <c r="AU365" s="3" t="s">
        <v>6216</v>
      </c>
      <c r="AV365" s="3" t="s">
        <v>6217</v>
      </c>
      <c r="AW365" s="3"/>
      <c r="AX365" s="3"/>
      <c r="AY365" s="3"/>
      <c r="AZ365" s="3"/>
      <c r="BA365" s="3"/>
      <c r="BB365" t="b">
        <v>0</v>
      </c>
      <c r="BC365" s="3"/>
      <c r="BD365" s="5">
        <v>118288</v>
      </c>
      <c r="BE365" s="3" t="s">
        <v>316</v>
      </c>
    </row>
    <row r="366" spans="1:57" hidden="1" x14ac:dyDescent="0.2">
      <c r="A366" s="2">
        <v>6496</v>
      </c>
      <c r="B366" s="1">
        <v>45412</v>
      </c>
      <c r="C366" s="3" t="s">
        <v>5977</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813443</v>
      </c>
      <c r="AI366">
        <v>813443</v>
      </c>
      <c r="AJ366">
        <v>0</v>
      </c>
      <c r="AK366">
        <v>0</v>
      </c>
      <c r="AL366">
        <v>0</v>
      </c>
      <c r="AM366">
        <v>0</v>
      </c>
      <c r="AN366">
        <v>0</v>
      </c>
      <c r="AO366">
        <v>0</v>
      </c>
      <c r="AP366">
        <v>0</v>
      </c>
      <c r="AQ366" s="4">
        <v>0</v>
      </c>
      <c r="AR366" s="3" t="s">
        <v>32</v>
      </c>
      <c r="AS366" s="3" t="s">
        <v>6214</v>
      </c>
      <c r="AT366" s="3" t="s">
        <v>6219</v>
      </c>
      <c r="AU366" s="3" t="s">
        <v>6216</v>
      </c>
      <c r="AV366" s="3" t="s">
        <v>6217</v>
      </c>
      <c r="AW366" s="3"/>
      <c r="AX366" s="3"/>
      <c r="AY366" s="3"/>
      <c r="AZ366" s="3"/>
      <c r="BA366" s="3"/>
      <c r="BB366" t="b">
        <v>0</v>
      </c>
      <c r="BC366" s="3"/>
      <c r="BD366" s="5">
        <v>118289</v>
      </c>
      <c r="BE366" s="3" t="s">
        <v>316</v>
      </c>
    </row>
    <row r="367" spans="1:57" hidden="1" x14ac:dyDescent="0.2">
      <c r="A367" s="2">
        <v>6497</v>
      </c>
      <c r="B367" s="1">
        <v>45412</v>
      </c>
      <c r="C367" s="3" t="s">
        <v>5978</v>
      </c>
      <c r="D367">
        <v>0</v>
      </c>
      <c r="E367">
        <v>0</v>
      </c>
      <c r="F367">
        <v>0</v>
      </c>
      <c r="G367">
        <v>0</v>
      </c>
      <c r="H367">
        <v>250000</v>
      </c>
      <c r="I367">
        <v>846.44</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250846.44</v>
      </c>
      <c r="AF367">
        <v>250846.44</v>
      </c>
      <c r="AG367">
        <v>0</v>
      </c>
      <c r="AH367">
        <v>600000</v>
      </c>
      <c r="AI367">
        <v>600000</v>
      </c>
      <c r="AJ367">
        <v>250846.44</v>
      </c>
      <c r="AK367">
        <v>250846.44</v>
      </c>
      <c r="AL367">
        <v>0</v>
      </c>
      <c r="AM367">
        <v>250846.44</v>
      </c>
      <c r="AN367">
        <v>250846.44</v>
      </c>
      <c r="AO367">
        <v>0</v>
      </c>
      <c r="AP367">
        <v>0</v>
      </c>
      <c r="AQ367" s="4">
        <v>0</v>
      </c>
      <c r="AR367" s="3" t="s">
        <v>32</v>
      </c>
      <c r="AS367" s="3" t="s">
        <v>6214</v>
      </c>
      <c r="AT367" s="3" t="s">
        <v>6219</v>
      </c>
      <c r="AU367" s="3" t="s">
        <v>6216</v>
      </c>
      <c r="AV367" s="3" t="s">
        <v>6217</v>
      </c>
      <c r="AW367" s="3"/>
      <c r="AX367" s="3"/>
      <c r="AY367" s="3"/>
      <c r="AZ367" s="3"/>
      <c r="BA367" s="3"/>
      <c r="BB367" t="b">
        <v>0</v>
      </c>
      <c r="BC367" s="3"/>
      <c r="BD367" s="5">
        <v>118290</v>
      </c>
      <c r="BE367" s="3" t="s">
        <v>316</v>
      </c>
    </row>
    <row r="368" spans="1:57" hidden="1" x14ac:dyDescent="0.2">
      <c r="A368" s="2">
        <v>6697</v>
      </c>
      <c r="B368" s="1">
        <v>45412</v>
      </c>
      <c r="C368" s="3" t="s">
        <v>6134</v>
      </c>
      <c r="D368">
        <v>0</v>
      </c>
      <c r="E368">
        <v>0</v>
      </c>
      <c r="F368">
        <v>0</v>
      </c>
      <c r="G368">
        <v>0</v>
      </c>
      <c r="H368">
        <v>0</v>
      </c>
      <c r="I368">
        <v>0</v>
      </c>
      <c r="J368">
        <v>0</v>
      </c>
      <c r="K368">
        <v>0</v>
      </c>
      <c r="L368">
        <v>0</v>
      </c>
      <c r="M368">
        <v>1887.76</v>
      </c>
      <c r="N368">
        <v>0</v>
      </c>
      <c r="O368">
        <v>0</v>
      </c>
      <c r="P368">
        <v>0</v>
      </c>
      <c r="Q368">
        <v>0</v>
      </c>
      <c r="R368">
        <v>0</v>
      </c>
      <c r="S368">
        <v>0</v>
      </c>
      <c r="T368">
        <v>0</v>
      </c>
      <c r="U368">
        <v>0</v>
      </c>
      <c r="V368">
        <v>0</v>
      </c>
      <c r="W368">
        <v>0</v>
      </c>
      <c r="X368">
        <v>0</v>
      </c>
      <c r="Y368">
        <v>0</v>
      </c>
      <c r="Z368">
        <v>0</v>
      </c>
      <c r="AA368">
        <v>0</v>
      </c>
      <c r="AB368">
        <v>0</v>
      </c>
      <c r="AC368">
        <v>0</v>
      </c>
      <c r="AD368">
        <v>0</v>
      </c>
      <c r="AE368">
        <v>1887.76</v>
      </c>
      <c r="AF368">
        <v>1887.76</v>
      </c>
      <c r="AG368">
        <v>0</v>
      </c>
      <c r="AH368">
        <v>133000</v>
      </c>
      <c r="AI368">
        <v>140000</v>
      </c>
      <c r="AJ368">
        <v>0</v>
      </c>
      <c r="AK368">
        <v>1887.76</v>
      </c>
      <c r="AL368">
        <v>0</v>
      </c>
      <c r="AM368">
        <v>0</v>
      </c>
      <c r="AN368">
        <v>1887.76</v>
      </c>
      <c r="AO368">
        <v>0</v>
      </c>
      <c r="AP368">
        <v>84740</v>
      </c>
      <c r="AQ368" s="4">
        <v>0</v>
      </c>
      <c r="AR368" s="3" t="s">
        <v>32</v>
      </c>
      <c r="AS368" s="3" t="s">
        <v>6214</v>
      </c>
      <c r="AT368" s="3" t="s">
        <v>6219</v>
      </c>
      <c r="AU368" s="3" t="s">
        <v>6216</v>
      </c>
      <c r="AV368" s="3" t="s">
        <v>6217</v>
      </c>
      <c r="AW368" s="3"/>
      <c r="AX368" s="3"/>
      <c r="AY368" s="3"/>
      <c r="AZ368" s="3"/>
      <c r="BA368" s="3"/>
      <c r="BB368" t="b">
        <v>0</v>
      </c>
      <c r="BC368" s="3"/>
      <c r="BD368" s="5">
        <v>118291</v>
      </c>
      <c r="BE368" s="3" t="s">
        <v>316</v>
      </c>
    </row>
    <row r="369" spans="1:57" hidden="1" x14ac:dyDescent="0.2">
      <c r="A369" s="2">
        <v>4907</v>
      </c>
      <c r="B369" s="1">
        <v>45412</v>
      </c>
      <c r="C369" s="3" t="s">
        <v>3549</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30000</v>
      </c>
      <c r="AK369">
        <v>0</v>
      </c>
      <c r="AL369">
        <v>0</v>
      </c>
      <c r="AM369">
        <v>30000</v>
      </c>
      <c r="AN369">
        <v>0</v>
      </c>
      <c r="AO369">
        <v>0</v>
      </c>
      <c r="AP369">
        <v>0</v>
      </c>
      <c r="AQ369" s="4">
        <v>0</v>
      </c>
      <c r="AR369" s="3" t="s">
        <v>256</v>
      </c>
      <c r="AS369" s="3" t="s">
        <v>6214</v>
      </c>
      <c r="AT369" s="3" t="s">
        <v>6219</v>
      </c>
      <c r="AU369" s="3" t="s">
        <v>6216</v>
      </c>
      <c r="AV369" s="3" t="s">
        <v>6217</v>
      </c>
      <c r="AW369" s="3"/>
      <c r="AX369" s="3"/>
      <c r="AY369" s="3"/>
      <c r="AZ369" s="3"/>
      <c r="BA369" s="3"/>
      <c r="BB369" t="b">
        <v>0</v>
      </c>
      <c r="BC369" s="3"/>
      <c r="BD369" s="5">
        <v>118292</v>
      </c>
      <c r="BE369" s="3" t="s">
        <v>316</v>
      </c>
    </row>
    <row r="370" spans="1:57" hidden="1" x14ac:dyDescent="0.2">
      <c r="A370" s="2">
        <v>6426</v>
      </c>
      <c r="B370" s="1">
        <v>45412</v>
      </c>
      <c r="C370" s="3" t="s">
        <v>5902</v>
      </c>
      <c r="D370">
        <v>0</v>
      </c>
      <c r="E370">
        <v>0</v>
      </c>
      <c r="F370">
        <v>0</v>
      </c>
      <c r="G370">
        <v>0</v>
      </c>
      <c r="H370">
        <v>0</v>
      </c>
      <c r="I370">
        <v>0</v>
      </c>
      <c r="J370">
        <v>0</v>
      </c>
      <c r="K370">
        <v>0</v>
      </c>
      <c r="L370">
        <v>0</v>
      </c>
      <c r="M370">
        <v>0</v>
      </c>
      <c r="N370">
        <v>184100.2</v>
      </c>
      <c r="O370">
        <v>63220</v>
      </c>
      <c r="P370">
        <v>59408.800000000003</v>
      </c>
      <c r="Q370">
        <v>310563</v>
      </c>
      <c r="R370">
        <v>98236</v>
      </c>
      <c r="S370">
        <v>287440.8</v>
      </c>
      <c r="T370">
        <v>52176.2</v>
      </c>
      <c r="U370">
        <v>191771</v>
      </c>
      <c r="V370">
        <v>194511</v>
      </c>
      <c r="W370">
        <v>11880</v>
      </c>
      <c r="X370">
        <v>0</v>
      </c>
      <c r="Y370">
        <v>8938.4</v>
      </c>
      <c r="Z370">
        <v>0</v>
      </c>
      <c r="AA370">
        <v>0</v>
      </c>
      <c r="AB370">
        <v>0</v>
      </c>
      <c r="AC370">
        <v>0</v>
      </c>
      <c r="AD370">
        <v>0</v>
      </c>
      <c r="AE370">
        <v>0</v>
      </c>
      <c r="AF370">
        <v>0</v>
      </c>
      <c r="AG370">
        <v>0</v>
      </c>
      <c r="AH370">
        <v>0</v>
      </c>
      <c r="AI370">
        <v>0</v>
      </c>
      <c r="AJ370">
        <v>184266</v>
      </c>
      <c r="AK370">
        <v>247320.2</v>
      </c>
      <c r="AL370">
        <v>247320.2</v>
      </c>
      <c r="AM370">
        <v>1133788.3999999999</v>
      </c>
      <c r="AN370">
        <v>1462245.4</v>
      </c>
      <c r="AO370">
        <v>1462245.4</v>
      </c>
      <c r="AP370">
        <v>0</v>
      </c>
      <c r="AQ370" s="4">
        <v>0</v>
      </c>
      <c r="AR370" s="3" t="s">
        <v>256</v>
      </c>
      <c r="AS370" s="3" t="s">
        <v>6214</v>
      </c>
      <c r="AT370" s="3" t="s">
        <v>6219</v>
      </c>
      <c r="AU370" s="3" t="s">
        <v>6216</v>
      </c>
      <c r="AV370" s="3" t="s">
        <v>6217</v>
      </c>
      <c r="AW370" s="3"/>
      <c r="AX370" s="3"/>
      <c r="AY370" s="3"/>
      <c r="AZ370" s="3"/>
      <c r="BA370" s="3"/>
      <c r="BB370" t="b">
        <v>0</v>
      </c>
      <c r="BC370" s="3"/>
      <c r="BD370" s="5">
        <v>118293</v>
      </c>
      <c r="BE370" s="3" t="s">
        <v>316</v>
      </c>
    </row>
    <row r="371" spans="1:57" hidden="1" x14ac:dyDescent="0.2">
      <c r="A371" s="2">
        <v>6428</v>
      </c>
      <c r="B371" s="1">
        <v>45412</v>
      </c>
      <c r="C371" s="3" t="s">
        <v>5903</v>
      </c>
      <c r="D371">
        <v>0</v>
      </c>
      <c r="E371">
        <v>0</v>
      </c>
      <c r="F371">
        <v>0</v>
      </c>
      <c r="G371">
        <v>0</v>
      </c>
      <c r="H371">
        <v>0</v>
      </c>
      <c r="I371">
        <v>0</v>
      </c>
      <c r="J371">
        <v>0</v>
      </c>
      <c r="K371">
        <v>0</v>
      </c>
      <c r="L371">
        <v>0</v>
      </c>
      <c r="M371">
        <v>0</v>
      </c>
      <c r="N371">
        <v>2736</v>
      </c>
      <c r="O371">
        <v>256</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2992</v>
      </c>
      <c r="AL371">
        <v>2992</v>
      </c>
      <c r="AM371">
        <v>0</v>
      </c>
      <c r="AN371">
        <v>2992</v>
      </c>
      <c r="AO371">
        <v>2992</v>
      </c>
      <c r="AP371">
        <v>0</v>
      </c>
      <c r="AQ371" s="4">
        <v>0</v>
      </c>
      <c r="AR371" s="3" t="s">
        <v>256</v>
      </c>
      <c r="AS371" s="3" t="s">
        <v>6214</v>
      </c>
      <c r="AT371" s="3" t="s">
        <v>6219</v>
      </c>
      <c r="AU371" s="3" t="s">
        <v>6216</v>
      </c>
      <c r="AV371" s="3" t="s">
        <v>6217</v>
      </c>
      <c r="AW371" s="3"/>
      <c r="AX371" s="3"/>
      <c r="AY371" s="3"/>
      <c r="AZ371" s="3"/>
      <c r="BA371" s="3"/>
      <c r="BB371" t="b">
        <v>0</v>
      </c>
      <c r="BC371" s="3"/>
      <c r="BD371" s="5">
        <v>118294</v>
      </c>
      <c r="BE371" s="3" t="s">
        <v>316</v>
      </c>
    </row>
    <row r="372" spans="1:57" hidden="1" x14ac:dyDescent="0.2">
      <c r="A372" s="2">
        <v>3805</v>
      </c>
      <c r="B372" s="1">
        <v>45412</v>
      </c>
      <c r="C372" s="3" t="s">
        <v>1958</v>
      </c>
      <c r="D372">
        <v>39049.1</v>
      </c>
      <c r="E372">
        <v>12097.44</v>
      </c>
      <c r="F372">
        <v>59718.78</v>
      </c>
      <c r="G372">
        <v>47847.27</v>
      </c>
      <c r="H372">
        <v>43533.93</v>
      </c>
      <c r="I372">
        <v>67338.86</v>
      </c>
      <c r="J372">
        <v>17991.41</v>
      </c>
      <c r="K372">
        <v>15807.7</v>
      </c>
      <c r="L372">
        <v>77709.97</v>
      </c>
      <c r="M372">
        <v>61621.29</v>
      </c>
      <c r="N372">
        <v>144408.038764</v>
      </c>
      <c r="O372">
        <v>85047.646859999993</v>
      </c>
      <c r="P372">
        <v>104407.319076</v>
      </c>
      <c r="Q372">
        <v>60758.60959</v>
      </c>
      <c r="R372">
        <v>63742.226760999998</v>
      </c>
      <c r="S372">
        <v>122447.28199600001</v>
      </c>
      <c r="T372">
        <v>62819.130982000002</v>
      </c>
      <c r="U372">
        <v>78535.350042000005</v>
      </c>
      <c r="V372">
        <v>108564.18440500001</v>
      </c>
      <c r="W372">
        <v>70865.658087000003</v>
      </c>
      <c r="X372">
        <v>96351.488708999997</v>
      </c>
      <c r="Y372">
        <v>84113.240890999994</v>
      </c>
      <c r="Z372">
        <v>85839.869688000006</v>
      </c>
      <c r="AA372">
        <v>80657.865575000003</v>
      </c>
      <c r="AB372">
        <v>27286.203300000001</v>
      </c>
      <c r="AC372">
        <v>0</v>
      </c>
      <c r="AD372">
        <v>0</v>
      </c>
      <c r="AE372">
        <v>442715.75</v>
      </c>
      <c r="AF372">
        <v>735450.03</v>
      </c>
      <c r="AG372">
        <v>2450227</v>
      </c>
      <c r="AH372">
        <v>1364110.37</v>
      </c>
      <c r="AI372">
        <v>3273865</v>
      </c>
      <c r="AJ372">
        <v>745881.00074699998</v>
      </c>
      <c r="AK372">
        <v>672171.43562400003</v>
      </c>
      <c r="AL372">
        <v>229455.68562400001</v>
      </c>
      <c r="AM372">
        <v>2057717.506549</v>
      </c>
      <c r="AN372">
        <v>2011294.144726</v>
      </c>
      <c r="AO372">
        <v>1275844.114726</v>
      </c>
      <c r="AP372">
        <v>567677.78</v>
      </c>
      <c r="AQ372" s="4">
        <v>0</v>
      </c>
      <c r="AR372" s="3" t="s">
        <v>32</v>
      </c>
      <c r="AS372" s="3" t="s">
        <v>6214</v>
      </c>
      <c r="AT372" s="3" t="s">
        <v>6219</v>
      </c>
      <c r="AU372" s="3" t="s">
        <v>6216</v>
      </c>
      <c r="AV372" s="3" t="s">
        <v>6217</v>
      </c>
      <c r="AW372" s="3"/>
      <c r="AX372" s="3"/>
      <c r="AY372" s="3"/>
      <c r="AZ372" s="3"/>
      <c r="BA372" s="3"/>
      <c r="BB372" t="b">
        <v>0</v>
      </c>
      <c r="BC372" s="3"/>
      <c r="BD372" s="5">
        <v>118295</v>
      </c>
      <c r="BE372" s="3" t="s">
        <v>316</v>
      </c>
    </row>
    <row r="373" spans="1:57" hidden="1" x14ac:dyDescent="0.2">
      <c r="A373" s="2">
        <v>6287</v>
      </c>
      <c r="B373" s="1">
        <v>45412</v>
      </c>
      <c r="C373" s="3" t="s">
        <v>5668</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150000</v>
      </c>
      <c r="AH373">
        <v>0</v>
      </c>
      <c r="AI373">
        <v>0</v>
      </c>
      <c r="AJ373">
        <v>0</v>
      </c>
      <c r="AK373">
        <v>0</v>
      </c>
      <c r="AL373">
        <v>0</v>
      </c>
      <c r="AM373">
        <v>0</v>
      </c>
      <c r="AN373">
        <v>0</v>
      </c>
      <c r="AO373">
        <v>0</v>
      </c>
      <c r="AP373">
        <v>0</v>
      </c>
      <c r="AQ373" s="4">
        <v>0</v>
      </c>
      <c r="AR373" s="3" t="s">
        <v>32</v>
      </c>
      <c r="AS373" s="3" t="s">
        <v>6214</v>
      </c>
      <c r="AT373" s="3" t="s">
        <v>6219</v>
      </c>
      <c r="AU373" s="3" t="s">
        <v>6216</v>
      </c>
      <c r="AV373" s="3" t="s">
        <v>6217</v>
      </c>
      <c r="AW373" s="3"/>
      <c r="AX373" s="3"/>
      <c r="AY373" s="3"/>
      <c r="AZ373" s="3"/>
      <c r="BA373" s="3"/>
      <c r="BB373" t="b">
        <v>0</v>
      </c>
      <c r="BC373" s="3"/>
      <c r="BD373" s="5">
        <v>118296</v>
      </c>
      <c r="BE373" s="3" t="s">
        <v>316</v>
      </c>
    </row>
    <row r="374" spans="1:57" x14ac:dyDescent="0.2">
      <c r="A374" s="2">
        <v>6288</v>
      </c>
      <c r="B374" s="1">
        <v>45412</v>
      </c>
      <c r="C374" s="3" t="s">
        <v>5670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20000</v>
      </c>
      <c r="AH374">
        <v>0</v>
      </c>
      <c r="AI374">
        <v>0</v>
      </c>
      <c r="AJ374">
        <v>0</v>
      </c>
      <c r="AK374">
        <v>0</v>
      </c>
      <c r="AL374">
        <v>0</v>
      </c>
      <c r="AM374">
        <v>0</v>
      </c>
      <c r="AN374">
        <v>0</v>
      </c>
      <c r="AO374">
        <v>0</v>
      </c>
      <c r="AP374">
        <v>0</v>
      </c>
      <c r="AQ374" s="4">
        <v>0</v>
      </c>
      <c r="AR374" s="3" t="s">
        <v>32</v>
      </c>
      <c r="AS374" s="3" t="s">
        <v>6214</v>
      </c>
      <c r="AT374" s="3" t="s">
        <v>6219</v>
      </c>
      <c r="AU374" s="3" t="s">
        <v>6216</v>
      </c>
      <c r="AV374" s="3" t="s">
        <v>6217</v>
      </c>
      <c r="AW374" s="3"/>
      <c r="AX374" s="3"/>
      <c r="AY374" s="3"/>
      <c r="AZ374" s="3"/>
      <c r="BA374" s="3"/>
      <c r="BB374" t="b">
        <v>0</v>
      </c>
      <c r="BC374" s="3"/>
      <c r="BD374" s="5">
        <v>118297</v>
      </c>
      <c r="BE374" s="3" t="s">
        <v>316</v>
      </c>
    </row>
    <row r="375" spans="1:57" hidden="1" x14ac:dyDescent="0.2">
      <c r="A375" s="2">
        <v>6341</v>
      </c>
      <c r="B375" s="1">
        <v>45412</v>
      </c>
      <c r="C375" s="3" t="s">
        <v>2976</v>
      </c>
      <c r="D375">
        <v>0</v>
      </c>
      <c r="E375">
        <v>0</v>
      </c>
      <c r="F375">
        <v>0</v>
      </c>
      <c r="G375">
        <v>0</v>
      </c>
      <c r="H375">
        <v>0</v>
      </c>
      <c r="I375">
        <v>0</v>
      </c>
      <c r="J375">
        <v>0</v>
      </c>
      <c r="K375">
        <v>10001.6</v>
      </c>
      <c r="L375">
        <v>9150.4</v>
      </c>
      <c r="M375">
        <v>7451.8</v>
      </c>
      <c r="N375">
        <v>18000</v>
      </c>
      <c r="O375">
        <v>55000</v>
      </c>
      <c r="P375">
        <v>0</v>
      </c>
      <c r="Q375">
        <v>0</v>
      </c>
      <c r="R375">
        <v>0</v>
      </c>
      <c r="S375">
        <v>0</v>
      </c>
      <c r="T375">
        <v>0</v>
      </c>
      <c r="U375">
        <v>0</v>
      </c>
      <c r="V375">
        <v>0</v>
      </c>
      <c r="W375">
        <v>0</v>
      </c>
      <c r="X375">
        <v>0</v>
      </c>
      <c r="Y375">
        <v>0</v>
      </c>
      <c r="Z375">
        <v>0</v>
      </c>
      <c r="AA375">
        <v>3000000</v>
      </c>
      <c r="AB375">
        <v>3000000</v>
      </c>
      <c r="AC375">
        <v>0</v>
      </c>
      <c r="AD375">
        <v>0</v>
      </c>
      <c r="AE375">
        <v>26603.8</v>
      </c>
      <c r="AF375">
        <v>26603.8</v>
      </c>
      <c r="AG375">
        <v>100000</v>
      </c>
      <c r="AH375">
        <v>100000</v>
      </c>
      <c r="AI375">
        <v>100000</v>
      </c>
      <c r="AJ375">
        <v>94152</v>
      </c>
      <c r="AK375">
        <v>99603.8</v>
      </c>
      <c r="AL375">
        <v>73000</v>
      </c>
      <c r="AM375">
        <v>3094152</v>
      </c>
      <c r="AN375">
        <v>6099603.7999999998</v>
      </c>
      <c r="AO375">
        <v>6073000</v>
      </c>
      <c r="AP375">
        <v>5187.5</v>
      </c>
      <c r="AQ375" s="4">
        <v>0</v>
      </c>
      <c r="AR375" s="3" t="s">
        <v>32</v>
      </c>
      <c r="AS375" s="3" t="s">
        <v>6214</v>
      </c>
      <c r="AT375" s="3" t="s">
        <v>6219</v>
      </c>
      <c r="AU375" s="3" t="s">
        <v>6216</v>
      </c>
      <c r="AV375" s="3" t="s">
        <v>6217</v>
      </c>
      <c r="AW375" s="3"/>
      <c r="AX375" s="3"/>
      <c r="AY375" s="3"/>
      <c r="AZ375" s="3"/>
      <c r="BA375" s="3"/>
      <c r="BB375" t="b">
        <v>0</v>
      </c>
      <c r="BC375" s="3"/>
      <c r="BD375" s="5">
        <v>118298</v>
      </c>
      <c r="BE375" s="3" t="s">
        <v>316</v>
      </c>
    </row>
    <row r="376" spans="1:57" hidden="1" x14ac:dyDescent="0.2">
      <c r="A376" s="2">
        <v>5613</v>
      </c>
      <c r="B376" s="1">
        <v>45412</v>
      </c>
      <c r="C376" s="3" t="s">
        <v>4664</v>
      </c>
      <c r="D376">
        <v>50.5</v>
      </c>
      <c r="E376">
        <v>0</v>
      </c>
      <c r="F376">
        <v>25828.240000000002</v>
      </c>
      <c r="G376">
        <v>147</v>
      </c>
      <c r="H376">
        <v>99741.2</v>
      </c>
      <c r="I376">
        <v>0</v>
      </c>
      <c r="J376">
        <v>0</v>
      </c>
      <c r="K376">
        <v>0</v>
      </c>
      <c r="L376">
        <v>151.06</v>
      </c>
      <c r="M376">
        <v>0</v>
      </c>
      <c r="N376">
        <v>0</v>
      </c>
      <c r="O376">
        <v>0</v>
      </c>
      <c r="P376">
        <v>0</v>
      </c>
      <c r="Q376">
        <v>0</v>
      </c>
      <c r="R376">
        <v>0</v>
      </c>
      <c r="S376">
        <v>0</v>
      </c>
      <c r="T376">
        <v>0</v>
      </c>
      <c r="U376">
        <v>0</v>
      </c>
      <c r="V376">
        <v>0</v>
      </c>
      <c r="W376">
        <v>0</v>
      </c>
      <c r="X376">
        <v>0</v>
      </c>
      <c r="Y376">
        <v>0</v>
      </c>
      <c r="Z376">
        <v>0</v>
      </c>
      <c r="AA376">
        <v>0</v>
      </c>
      <c r="AB376">
        <v>0</v>
      </c>
      <c r="AC376">
        <v>0</v>
      </c>
      <c r="AD376">
        <v>0</v>
      </c>
      <c r="AE376">
        <v>125918</v>
      </c>
      <c r="AF376">
        <v>799628.47</v>
      </c>
      <c r="AG376">
        <v>0</v>
      </c>
      <c r="AH376">
        <v>0</v>
      </c>
      <c r="AI376">
        <v>818181</v>
      </c>
      <c r="AJ376">
        <v>125918</v>
      </c>
      <c r="AK376">
        <v>125918</v>
      </c>
      <c r="AL376">
        <v>0</v>
      </c>
      <c r="AM376">
        <v>799628.47</v>
      </c>
      <c r="AN376">
        <v>799628.47</v>
      </c>
      <c r="AO376">
        <v>0</v>
      </c>
      <c r="AP376">
        <v>0</v>
      </c>
      <c r="AQ376" s="4">
        <v>0</v>
      </c>
      <c r="AR376" s="3" t="s">
        <v>32</v>
      </c>
      <c r="AS376" s="3" t="s">
        <v>6214</v>
      </c>
      <c r="AT376" s="3" t="s">
        <v>6219</v>
      </c>
      <c r="AU376" s="3" t="s">
        <v>6216</v>
      </c>
      <c r="AV376" s="3" t="s">
        <v>6217</v>
      </c>
      <c r="AW376" s="3"/>
      <c r="AX376" s="3"/>
      <c r="AY376" s="3"/>
      <c r="AZ376" s="3"/>
      <c r="BA376" s="3"/>
      <c r="BB376" t="b">
        <v>0</v>
      </c>
      <c r="BC376" s="3"/>
      <c r="BD376" s="5">
        <v>118299</v>
      </c>
      <c r="BE376" s="3" t="s">
        <v>316</v>
      </c>
    </row>
    <row r="377" spans="1:57" hidden="1" x14ac:dyDescent="0.2">
      <c r="A377" s="2">
        <v>5614</v>
      </c>
      <c r="B377" s="1">
        <v>45412</v>
      </c>
      <c r="C377" s="3" t="s">
        <v>4666</v>
      </c>
      <c r="D377">
        <v>1830.86</v>
      </c>
      <c r="E377">
        <v>0</v>
      </c>
      <c r="F377">
        <v>41</v>
      </c>
      <c r="G377">
        <v>-41</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1830.86</v>
      </c>
      <c r="AF377">
        <v>452810.39</v>
      </c>
      <c r="AG377">
        <v>0</v>
      </c>
      <c r="AH377">
        <v>0</v>
      </c>
      <c r="AI377">
        <v>585163</v>
      </c>
      <c r="AJ377">
        <v>1830.86</v>
      </c>
      <c r="AK377">
        <v>1830.86</v>
      </c>
      <c r="AL377">
        <v>0</v>
      </c>
      <c r="AM377">
        <v>452810.39</v>
      </c>
      <c r="AN377">
        <v>452810.39</v>
      </c>
      <c r="AO377">
        <v>0</v>
      </c>
      <c r="AP377">
        <v>0</v>
      </c>
      <c r="AQ377" s="4">
        <v>0</v>
      </c>
      <c r="AR377" s="3" t="s">
        <v>32</v>
      </c>
      <c r="AS377" s="3" t="s">
        <v>6214</v>
      </c>
      <c r="AT377" s="3" t="s">
        <v>6219</v>
      </c>
      <c r="AU377" s="3" t="s">
        <v>6216</v>
      </c>
      <c r="AV377" s="3" t="s">
        <v>6217</v>
      </c>
      <c r="AW377" s="3"/>
      <c r="AX377" s="3"/>
      <c r="AY377" s="3"/>
      <c r="AZ377" s="3"/>
      <c r="BA377" s="3"/>
      <c r="BB377" t="b">
        <v>0</v>
      </c>
      <c r="BC377" s="3"/>
      <c r="BD377" s="5">
        <v>118300</v>
      </c>
      <c r="BE377" s="3" t="s">
        <v>316</v>
      </c>
    </row>
    <row r="378" spans="1:57" hidden="1" x14ac:dyDescent="0.2">
      <c r="A378" s="2">
        <v>5805</v>
      </c>
      <c r="B378" s="1">
        <v>45412</v>
      </c>
      <c r="C378" s="3" t="s">
        <v>5010</v>
      </c>
      <c r="D378">
        <v>35.5</v>
      </c>
      <c r="E378">
        <v>3850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3885.5</v>
      </c>
      <c r="AF378">
        <v>827651.57</v>
      </c>
      <c r="AG378">
        <v>0</v>
      </c>
      <c r="AH378">
        <v>0</v>
      </c>
      <c r="AI378">
        <v>800000</v>
      </c>
      <c r="AJ378">
        <v>3885.5</v>
      </c>
      <c r="AK378">
        <v>3885.5</v>
      </c>
      <c r="AL378">
        <v>0</v>
      </c>
      <c r="AM378">
        <v>827651.57</v>
      </c>
      <c r="AN378">
        <v>827651.57</v>
      </c>
      <c r="AO378">
        <v>0</v>
      </c>
      <c r="AP378">
        <v>0</v>
      </c>
      <c r="AQ378" s="4">
        <v>0</v>
      </c>
      <c r="AR378" s="3" t="s">
        <v>32</v>
      </c>
      <c r="AS378" s="3" t="s">
        <v>6214</v>
      </c>
      <c r="AT378" s="3" t="s">
        <v>6219</v>
      </c>
      <c r="AU378" s="3" t="s">
        <v>6216</v>
      </c>
      <c r="AV378" s="3" t="s">
        <v>6217</v>
      </c>
      <c r="AW378" s="3"/>
      <c r="AX378" s="3"/>
      <c r="AY378" s="3"/>
      <c r="AZ378" s="3"/>
      <c r="BA378" s="3"/>
      <c r="BB378" t="b">
        <v>0</v>
      </c>
      <c r="BC378" s="3"/>
      <c r="BD378" s="5">
        <v>118301</v>
      </c>
      <c r="BE378" s="3" t="s">
        <v>316</v>
      </c>
    </row>
    <row r="379" spans="1:57" hidden="1" x14ac:dyDescent="0.2">
      <c r="A379" s="2">
        <v>5806</v>
      </c>
      <c r="B379" s="1">
        <v>45412</v>
      </c>
      <c r="C379" s="3" t="s">
        <v>5011</v>
      </c>
      <c r="D379">
        <v>-1047.6400000000001</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-1047.6400000000001</v>
      </c>
      <c r="AF379">
        <v>1049237.99</v>
      </c>
      <c r="AG379">
        <v>0</v>
      </c>
      <c r="AH379">
        <v>0</v>
      </c>
      <c r="AI379">
        <v>250000</v>
      </c>
      <c r="AJ379">
        <v>-1047.6400000000001</v>
      </c>
      <c r="AK379">
        <v>-1047.6400000000001</v>
      </c>
      <c r="AL379">
        <v>0</v>
      </c>
      <c r="AM379">
        <v>1049237.99</v>
      </c>
      <c r="AN379">
        <v>1049237.99</v>
      </c>
      <c r="AO379">
        <v>0</v>
      </c>
      <c r="AP379">
        <v>0</v>
      </c>
      <c r="AQ379" s="4">
        <v>0</v>
      </c>
      <c r="AR379" s="3" t="s">
        <v>32</v>
      </c>
      <c r="AS379" s="3" t="s">
        <v>6214</v>
      </c>
      <c r="AT379" s="3" t="s">
        <v>6219</v>
      </c>
      <c r="AU379" s="3" t="s">
        <v>6216</v>
      </c>
      <c r="AV379" s="3" t="s">
        <v>6217</v>
      </c>
      <c r="AW379" s="3"/>
      <c r="AX379" s="3"/>
      <c r="AY379" s="3"/>
      <c r="AZ379" s="3"/>
      <c r="BA379" s="3"/>
      <c r="BB379" t="b">
        <v>0</v>
      </c>
      <c r="BC379" s="3"/>
      <c r="BD379" s="5">
        <v>118302</v>
      </c>
      <c r="BE379" s="3" t="s">
        <v>316</v>
      </c>
    </row>
    <row r="380" spans="1:57" hidden="1" x14ac:dyDescent="0.2">
      <c r="A380" s="2">
        <v>4553</v>
      </c>
      <c r="B380" s="1">
        <v>45412</v>
      </c>
      <c r="C380" s="3" t="s">
        <v>3014</v>
      </c>
      <c r="D380">
        <v>0</v>
      </c>
      <c r="E380">
        <v>0</v>
      </c>
      <c r="F380">
        <v>0</v>
      </c>
      <c r="G380">
        <v>529.20000000000005</v>
      </c>
      <c r="H380">
        <v>1133</v>
      </c>
      <c r="I380">
        <v>5677.52</v>
      </c>
      <c r="J380">
        <v>1445.44</v>
      </c>
      <c r="K380">
        <v>-117.38</v>
      </c>
      <c r="L380">
        <v>70.709999999999994</v>
      </c>
      <c r="M380">
        <v>0</v>
      </c>
      <c r="N380">
        <v>5000</v>
      </c>
      <c r="O380">
        <v>5000</v>
      </c>
      <c r="P380">
        <v>0</v>
      </c>
      <c r="Q380">
        <v>0</v>
      </c>
      <c r="R380">
        <v>0</v>
      </c>
      <c r="S380">
        <v>0</v>
      </c>
      <c r="T380">
        <v>0</v>
      </c>
      <c r="U380">
        <v>0</v>
      </c>
      <c r="V380">
        <v>0</v>
      </c>
      <c r="W380">
        <v>0</v>
      </c>
      <c r="X380">
        <v>0</v>
      </c>
      <c r="Y380">
        <v>0</v>
      </c>
      <c r="Z380">
        <v>0</v>
      </c>
      <c r="AA380">
        <v>0</v>
      </c>
      <c r="AB380">
        <v>0</v>
      </c>
      <c r="AC380">
        <v>0</v>
      </c>
      <c r="AD380">
        <v>0</v>
      </c>
      <c r="AE380">
        <v>8738.49</v>
      </c>
      <c r="AF380">
        <v>73240.39</v>
      </c>
      <c r="AG380">
        <v>0</v>
      </c>
      <c r="AH380">
        <v>0</v>
      </c>
      <c r="AI380">
        <v>0</v>
      </c>
      <c r="AJ380">
        <v>23738.49</v>
      </c>
      <c r="AK380">
        <v>18738.490000000002</v>
      </c>
      <c r="AL380">
        <v>10000</v>
      </c>
      <c r="AM380">
        <v>88240.39</v>
      </c>
      <c r="AN380">
        <v>83240.39</v>
      </c>
      <c r="AO380">
        <v>10000</v>
      </c>
      <c r="AP380">
        <v>0</v>
      </c>
      <c r="AQ380" s="4">
        <v>0</v>
      </c>
      <c r="AR380" s="3" t="s">
        <v>32</v>
      </c>
      <c r="AS380" s="3" t="s">
        <v>6214</v>
      </c>
      <c r="AT380" s="3" t="s">
        <v>6219</v>
      </c>
      <c r="AU380" s="3" t="s">
        <v>6216</v>
      </c>
      <c r="AV380" s="3" t="s">
        <v>6217</v>
      </c>
      <c r="AW380" s="3"/>
      <c r="AX380" s="3"/>
      <c r="AY380" s="3"/>
      <c r="AZ380" s="3"/>
      <c r="BA380" s="3"/>
      <c r="BB380" t="b">
        <v>0</v>
      </c>
      <c r="BC380" s="3"/>
      <c r="BD380" s="5">
        <v>118303</v>
      </c>
      <c r="BE380" s="3" t="s">
        <v>316</v>
      </c>
    </row>
    <row r="381" spans="1:57" hidden="1" x14ac:dyDescent="0.2">
      <c r="A381" s="2">
        <v>5929</v>
      </c>
      <c r="B381" s="1">
        <v>45412</v>
      </c>
      <c r="C381" s="3" t="s">
        <v>5179</v>
      </c>
      <c r="D381">
        <v>0</v>
      </c>
      <c r="E381">
        <v>0</v>
      </c>
      <c r="F381">
        <v>0</v>
      </c>
      <c r="G381">
        <v>0</v>
      </c>
      <c r="H381">
        <v>0</v>
      </c>
      <c r="I381">
        <v>0</v>
      </c>
      <c r="J381">
        <v>42461</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42461</v>
      </c>
      <c r="AF381">
        <v>566604.02</v>
      </c>
      <c r="AG381">
        <v>0</v>
      </c>
      <c r="AH381">
        <v>0</v>
      </c>
      <c r="AI381">
        <v>580000</v>
      </c>
      <c r="AJ381">
        <v>42461</v>
      </c>
      <c r="AK381">
        <v>42461</v>
      </c>
      <c r="AL381">
        <v>0</v>
      </c>
      <c r="AM381">
        <v>566604.02</v>
      </c>
      <c r="AN381">
        <v>566604.02</v>
      </c>
      <c r="AO381">
        <v>0</v>
      </c>
      <c r="AP381">
        <v>2000</v>
      </c>
      <c r="AQ381" s="4">
        <v>0</v>
      </c>
      <c r="AR381" s="3" t="s">
        <v>32</v>
      </c>
      <c r="AS381" s="3" t="s">
        <v>6214</v>
      </c>
      <c r="AT381" s="3" t="s">
        <v>6219</v>
      </c>
      <c r="AU381" s="3" t="s">
        <v>6216</v>
      </c>
      <c r="AV381" s="3" t="s">
        <v>6217</v>
      </c>
      <c r="AW381" s="3"/>
      <c r="AX381" s="3"/>
      <c r="AY381" s="3"/>
      <c r="AZ381" s="3"/>
      <c r="BA381" s="3"/>
      <c r="BB381" t="b">
        <v>0</v>
      </c>
      <c r="BC381" s="3"/>
      <c r="BD381" s="5">
        <v>118304</v>
      </c>
      <c r="BE381" s="3" t="s">
        <v>316</v>
      </c>
    </row>
    <row r="382" spans="1:57" hidden="1" x14ac:dyDescent="0.2">
      <c r="A382" s="2">
        <v>6337</v>
      </c>
      <c r="B382" s="1">
        <v>45412</v>
      </c>
      <c r="C382" s="3" t="s">
        <v>5763</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25000</v>
      </c>
      <c r="AH382">
        <v>0</v>
      </c>
      <c r="AI382">
        <v>0</v>
      </c>
      <c r="AJ382">
        <v>0</v>
      </c>
      <c r="AK382">
        <v>0</v>
      </c>
      <c r="AL382">
        <v>0</v>
      </c>
      <c r="AM382">
        <v>0</v>
      </c>
      <c r="AN382">
        <v>0</v>
      </c>
      <c r="AO382">
        <v>0</v>
      </c>
      <c r="AP382">
        <v>0</v>
      </c>
      <c r="AQ382" s="4">
        <v>0</v>
      </c>
      <c r="AR382" s="3" t="s">
        <v>32</v>
      </c>
      <c r="AS382" s="3" t="s">
        <v>6214</v>
      </c>
      <c r="AT382" s="3" t="s">
        <v>6219</v>
      </c>
      <c r="AU382" s="3" t="s">
        <v>6216</v>
      </c>
      <c r="AV382" s="3" t="s">
        <v>6217</v>
      </c>
      <c r="AW382" s="3"/>
      <c r="AX382" s="3"/>
      <c r="AY382" s="3"/>
      <c r="AZ382" s="3"/>
      <c r="BA382" s="3"/>
      <c r="BB382" t="b">
        <v>0</v>
      </c>
      <c r="BC382" s="3"/>
      <c r="BD382" s="5">
        <v>118305</v>
      </c>
      <c r="BE382" s="3" t="s">
        <v>316</v>
      </c>
    </row>
    <row r="383" spans="1:57" hidden="1" x14ac:dyDescent="0.2">
      <c r="A383" s="2">
        <v>6483</v>
      </c>
      <c r="B383" s="1">
        <v>45412</v>
      </c>
      <c r="C383" s="3" t="s">
        <v>5963</v>
      </c>
      <c r="D383">
        <v>0</v>
      </c>
      <c r="E383">
        <v>0</v>
      </c>
      <c r="F383">
        <v>0</v>
      </c>
      <c r="G383">
        <v>0</v>
      </c>
      <c r="H383">
        <v>0</v>
      </c>
      <c r="I383">
        <v>0</v>
      </c>
      <c r="J383">
        <v>0</v>
      </c>
      <c r="K383">
        <v>0</v>
      </c>
      <c r="L383">
        <v>0</v>
      </c>
      <c r="M383">
        <v>0</v>
      </c>
      <c r="N383">
        <v>15000</v>
      </c>
      <c r="O383">
        <v>15000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60000</v>
      </c>
      <c r="AK383">
        <v>30000</v>
      </c>
      <c r="AL383">
        <v>30000</v>
      </c>
      <c r="AM383">
        <v>60000</v>
      </c>
      <c r="AN383">
        <v>30000</v>
      </c>
      <c r="AO383">
        <v>30000</v>
      </c>
      <c r="AP383">
        <v>0</v>
      </c>
      <c r="AQ383" s="4">
        <v>0</v>
      </c>
      <c r="AR383" s="3" t="s">
        <v>4157</v>
      </c>
      <c r="AS383" s="3" t="s">
        <v>6214</v>
      </c>
      <c r="AT383" s="3" t="s">
        <v>6219</v>
      </c>
      <c r="AU383" s="3" t="s">
        <v>6216</v>
      </c>
      <c r="AV383" s="3" t="s">
        <v>6217</v>
      </c>
      <c r="AW383" s="3"/>
      <c r="AX383" s="3"/>
      <c r="AY383" s="3"/>
      <c r="AZ383" s="3"/>
      <c r="BA383" s="3"/>
      <c r="BB383" t="b">
        <v>0</v>
      </c>
      <c r="BC383" s="3"/>
      <c r="BD383" s="5">
        <v>118306</v>
      </c>
      <c r="BE383" s="3" t="s">
        <v>316</v>
      </c>
    </row>
    <row r="384" spans="1:57" hidden="1" x14ac:dyDescent="0.2">
      <c r="A384" s="2">
        <v>3835</v>
      </c>
      <c r="B384" s="1">
        <v>45412</v>
      </c>
      <c r="C384" s="3" t="s">
        <v>2013</v>
      </c>
      <c r="D384">
        <v>0</v>
      </c>
      <c r="E384">
        <v>0</v>
      </c>
      <c r="F384">
        <v>0</v>
      </c>
      <c r="G384">
        <v>0</v>
      </c>
      <c r="H384">
        <v>0</v>
      </c>
      <c r="I384">
        <v>0</v>
      </c>
      <c r="J384">
        <v>0</v>
      </c>
      <c r="K384">
        <v>-0.02</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-0.02</v>
      </c>
      <c r="AK384">
        <v>0</v>
      </c>
      <c r="AL384">
        <v>0</v>
      </c>
      <c r="AM384">
        <v>2268823.21</v>
      </c>
      <c r="AN384">
        <v>0</v>
      </c>
      <c r="AO384">
        <v>0</v>
      </c>
      <c r="AP384">
        <v>0</v>
      </c>
      <c r="AQ384" s="4">
        <v>0</v>
      </c>
      <c r="AR384" s="3" t="s">
        <v>32</v>
      </c>
      <c r="AS384" s="3" t="s">
        <v>6214</v>
      </c>
      <c r="AT384" s="3" t="s">
        <v>6219</v>
      </c>
      <c r="AU384" s="3" t="s">
        <v>6216</v>
      </c>
      <c r="AV384" s="3" t="s">
        <v>6217</v>
      </c>
      <c r="AW384" s="3"/>
      <c r="AX384" s="3"/>
      <c r="AY384" s="3"/>
      <c r="AZ384" s="3"/>
      <c r="BA384" s="3"/>
      <c r="BB384" t="b">
        <v>0</v>
      </c>
      <c r="BC384" s="3"/>
      <c r="BD384" s="5">
        <v>118307</v>
      </c>
      <c r="BE384" s="3" t="s">
        <v>316</v>
      </c>
    </row>
    <row r="385" spans="1:57" hidden="1" x14ac:dyDescent="0.2">
      <c r="A385" s="2">
        <v>3839</v>
      </c>
      <c r="B385" s="1">
        <v>45412</v>
      </c>
      <c r="C385" s="3" t="s">
        <v>2021</v>
      </c>
      <c r="D385">
        <v>0</v>
      </c>
      <c r="E385">
        <v>3152</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3152</v>
      </c>
      <c r="AF385">
        <v>1993538.13</v>
      </c>
      <c r="AG385">
        <v>0</v>
      </c>
      <c r="AH385">
        <v>0</v>
      </c>
      <c r="AI385">
        <v>2080000</v>
      </c>
      <c r="AJ385">
        <v>3152</v>
      </c>
      <c r="AK385">
        <v>3152</v>
      </c>
      <c r="AL385">
        <v>0</v>
      </c>
      <c r="AM385">
        <v>1993538.13</v>
      </c>
      <c r="AN385">
        <v>1993538.13</v>
      </c>
      <c r="AO385">
        <v>0</v>
      </c>
      <c r="AP385">
        <v>0</v>
      </c>
      <c r="AQ385" s="4">
        <v>0</v>
      </c>
      <c r="AR385" s="3" t="s">
        <v>32</v>
      </c>
      <c r="AS385" s="3" t="s">
        <v>6214</v>
      </c>
      <c r="AT385" s="3" t="s">
        <v>6219</v>
      </c>
      <c r="AU385" s="3" t="s">
        <v>6216</v>
      </c>
      <c r="AV385" s="3" t="s">
        <v>6217</v>
      </c>
      <c r="AW385" s="3"/>
      <c r="AX385" s="3"/>
      <c r="AY385" s="3"/>
      <c r="AZ385" s="3"/>
      <c r="BA385" s="3"/>
      <c r="BB385" t="b">
        <v>0</v>
      </c>
      <c r="BC385" s="3"/>
      <c r="BD385" s="5">
        <v>118308</v>
      </c>
      <c r="BE385" s="3" t="s">
        <v>316</v>
      </c>
    </row>
    <row r="386" spans="1:57" hidden="1" x14ac:dyDescent="0.2">
      <c r="A386" s="2">
        <v>4109</v>
      </c>
      <c r="B386" s="1">
        <v>45412</v>
      </c>
      <c r="C386" s="3" t="s">
        <v>2471</v>
      </c>
      <c r="D386">
        <v>38350.620000000003</v>
      </c>
      <c r="E386">
        <v>26978.83</v>
      </c>
      <c r="F386">
        <v>49449.57</v>
      </c>
      <c r="G386">
        <v>49658.76</v>
      </c>
      <c r="H386">
        <v>44258.31</v>
      </c>
      <c r="I386">
        <v>41443.58</v>
      </c>
      <c r="J386">
        <v>35706.07</v>
      </c>
      <c r="K386">
        <v>58493.51</v>
      </c>
      <c r="L386">
        <v>80850.28</v>
      </c>
      <c r="M386">
        <v>251587.23</v>
      </c>
      <c r="N386">
        <v>19167.122905</v>
      </c>
      <c r="O386">
        <v>8688.9799000000003</v>
      </c>
      <c r="P386">
        <v>12670.366540000001</v>
      </c>
      <c r="Q386">
        <v>3336.4008199999998</v>
      </c>
      <c r="R386">
        <v>0</v>
      </c>
      <c r="S386">
        <v>0</v>
      </c>
      <c r="T386">
        <v>0</v>
      </c>
      <c r="U386">
        <v>0</v>
      </c>
      <c r="V386">
        <v>0</v>
      </c>
      <c r="W386">
        <v>0</v>
      </c>
      <c r="X386">
        <v>0</v>
      </c>
      <c r="Y386">
        <v>0</v>
      </c>
      <c r="Z386">
        <v>0</v>
      </c>
      <c r="AA386">
        <v>0</v>
      </c>
      <c r="AB386">
        <v>0</v>
      </c>
      <c r="AC386">
        <v>0</v>
      </c>
      <c r="AD386">
        <v>0</v>
      </c>
      <c r="AE386">
        <v>676776.76</v>
      </c>
      <c r="AF386">
        <v>2350606.5</v>
      </c>
      <c r="AG386">
        <v>155000</v>
      </c>
      <c r="AH386">
        <v>440177.9</v>
      </c>
      <c r="AI386">
        <v>2641067</v>
      </c>
      <c r="AJ386">
        <v>859096.26315300004</v>
      </c>
      <c r="AK386">
        <v>704632.86280500004</v>
      </c>
      <c r="AL386">
        <v>27856.102804999999</v>
      </c>
      <c r="AM386">
        <v>2548932.770513</v>
      </c>
      <c r="AN386">
        <v>2394469.3701650002</v>
      </c>
      <c r="AO386">
        <v>43862.870165</v>
      </c>
      <c r="AP386">
        <v>291822</v>
      </c>
      <c r="AQ386" s="4">
        <v>0</v>
      </c>
      <c r="AR386" s="3" t="s">
        <v>32</v>
      </c>
      <c r="AS386" s="3" t="s">
        <v>6214</v>
      </c>
      <c r="AT386" s="3" t="s">
        <v>6219</v>
      </c>
      <c r="AU386" s="3" t="s">
        <v>6216</v>
      </c>
      <c r="AV386" s="3" t="s">
        <v>6217</v>
      </c>
      <c r="AW386" s="3"/>
      <c r="AX386" s="3"/>
      <c r="AY386" s="3"/>
      <c r="AZ386" s="3"/>
      <c r="BA386" s="3"/>
      <c r="BB386" t="b">
        <v>0</v>
      </c>
      <c r="BC386" s="3"/>
      <c r="BD386" s="5">
        <v>118309</v>
      </c>
      <c r="BE386" s="3" t="s">
        <v>316</v>
      </c>
    </row>
    <row r="387" spans="1:57" hidden="1" x14ac:dyDescent="0.2">
      <c r="A387" s="2">
        <v>4546</v>
      </c>
      <c r="B387" s="1">
        <v>45412</v>
      </c>
      <c r="C387" s="3" t="s">
        <v>3003</v>
      </c>
      <c r="D387">
        <v>0</v>
      </c>
      <c r="E387">
        <v>0</v>
      </c>
      <c r="F387">
        <v>0</v>
      </c>
      <c r="G387">
        <v>0</v>
      </c>
      <c r="H387">
        <v>133</v>
      </c>
      <c r="I387">
        <v>0</v>
      </c>
      <c r="J387">
        <v>0</v>
      </c>
      <c r="K387">
        <v>133</v>
      </c>
      <c r="L387">
        <v>0</v>
      </c>
      <c r="M387">
        <v>0</v>
      </c>
      <c r="N387">
        <v>0</v>
      </c>
      <c r="O387">
        <v>0</v>
      </c>
      <c r="P387">
        <v>1000000</v>
      </c>
      <c r="Q387">
        <v>0</v>
      </c>
      <c r="R387">
        <v>0</v>
      </c>
      <c r="S387">
        <v>0</v>
      </c>
      <c r="T387">
        <v>0</v>
      </c>
      <c r="U387">
        <v>0</v>
      </c>
      <c r="V387">
        <v>0</v>
      </c>
      <c r="W387">
        <v>0</v>
      </c>
      <c r="X387">
        <v>0</v>
      </c>
      <c r="Y387">
        <v>0</v>
      </c>
      <c r="Z387">
        <v>0</v>
      </c>
      <c r="AA387">
        <v>0</v>
      </c>
      <c r="AB387">
        <v>0</v>
      </c>
      <c r="AC387">
        <v>0</v>
      </c>
      <c r="AD387">
        <v>0</v>
      </c>
      <c r="AE387">
        <v>266</v>
      </c>
      <c r="AF387">
        <v>3293.2</v>
      </c>
      <c r="AG387">
        <v>0</v>
      </c>
      <c r="AH387">
        <v>0</v>
      </c>
      <c r="AI387">
        <v>20000</v>
      </c>
      <c r="AJ387">
        <v>266</v>
      </c>
      <c r="AK387">
        <v>266</v>
      </c>
      <c r="AL387">
        <v>0</v>
      </c>
      <c r="AM387">
        <v>1003293.2</v>
      </c>
      <c r="AN387">
        <v>1003293.2</v>
      </c>
      <c r="AO387">
        <v>1000000</v>
      </c>
      <c r="AP387">
        <v>0</v>
      </c>
      <c r="AQ387" s="4">
        <v>0</v>
      </c>
      <c r="AR387" s="3" t="s">
        <v>32</v>
      </c>
      <c r="AS387" s="3" t="s">
        <v>6214</v>
      </c>
      <c r="AT387" s="3" t="s">
        <v>6219</v>
      </c>
      <c r="AU387" s="3" t="s">
        <v>6216</v>
      </c>
      <c r="AV387" s="3" t="s">
        <v>6217</v>
      </c>
      <c r="AW387" s="3"/>
      <c r="AX387" s="3"/>
      <c r="AY387" s="3"/>
      <c r="AZ387" s="3"/>
      <c r="BA387" s="3"/>
      <c r="BB387" t="b">
        <v>0</v>
      </c>
      <c r="BC387" s="3"/>
      <c r="BD387" s="5">
        <v>118310</v>
      </c>
      <c r="BE387" s="3" t="s">
        <v>316</v>
      </c>
    </row>
    <row r="388" spans="1:57" hidden="1" x14ac:dyDescent="0.2">
      <c r="A388" s="2">
        <v>4926</v>
      </c>
      <c r="B388" s="1">
        <v>45412</v>
      </c>
      <c r="C388" s="3" t="s">
        <v>3572</v>
      </c>
      <c r="D388">
        <v>0</v>
      </c>
      <c r="E388">
        <v>0</v>
      </c>
      <c r="F388">
        <v>0</v>
      </c>
      <c r="G388">
        <v>399</v>
      </c>
      <c r="H388">
        <v>1873.07</v>
      </c>
      <c r="I388">
        <v>665</v>
      </c>
      <c r="J388">
        <v>2753.77</v>
      </c>
      <c r="K388">
        <v>1356.6</v>
      </c>
      <c r="L388">
        <v>133</v>
      </c>
      <c r="M388">
        <v>8000</v>
      </c>
      <c r="N388">
        <v>0</v>
      </c>
      <c r="O388">
        <v>0</v>
      </c>
      <c r="P388">
        <v>3000000</v>
      </c>
      <c r="Q388">
        <v>0</v>
      </c>
      <c r="R388">
        <v>0</v>
      </c>
      <c r="S388">
        <v>0</v>
      </c>
      <c r="T388">
        <v>0</v>
      </c>
      <c r="U388">
        <v>0</v>
      </c>
      <c r="V388">
        <v>0</v>
      </c>
      <c r="W388">
        <v>0</v>
      </c>
      <c r="X388">
        <v>0</v>
      </c>
      <c r="Y388">
        <v>0</v>
      </c>
      <c r="Z388">
        <v>0</v>
      </c>
      <c r="AA388">
        <v>0</v>
      </c>
      <c r="AB388">
        <v>0</v>
      </c>
      <c r="AC388">
        <v>0</v>
      </c>
      <c r="AD388">
        <v>0</v>
      </c>
      <c r="AE388">
        <v>15180.44</v>
      </c>
      <c r="AF388">
        <v>74286.11</v>
      </c>
      <c r="AG388">
        <v>50000</v>
      </c>
      <c r="AH388">
        <v>0</v>
      </c>
      <c r="AI388">
        <v>88000</v>
      </c>
      <c r="AJ388">
        <v>7180.44</v>
      </c>
      <c r="AK388">
        <v>15180.44</v>
      </c>
      <c r="AL388">
        <v>0</v>
      </c>
      <c r="AM388">
        <v>3066286.11</v>
      </c>
      <c r="AN388">
        <v>3074286.11</v>
      </c>
      <c r="AO388">
        <v>3000000</v>
      </c>
      <c r="AP388">
        <v>0</v>
      </c>
      <c r="AQ388" s="4">
        <v>0</v>
      </c>
      <c r="AR388" s="3" t="s">
        <v>32</v>
      </c>
      <c r="AS388" s="3" t="s">
        <v>6214</v>
      </c>
      <c r="AT388" s="3" t="s">
        <v>6219</v>
      </c>
      <c r="AU388" s="3" t="s">
        <v>6216</v>
      </c>
      <c r="AV388" s="3" t="s">
        <v>6217</v>
      </c>
      <c r="AW388" s="3"/>
      <c r="AX388" s="3"/>
      <c r="AY388" s="3"/>
      <c r="AZ388" s="3"/>
      <c r="BA388" s="3"/>
      <c r="BB388" t="b">
        <v>0</v>
      </c>
      <c r="BC388" s="3"/>
      <c r="BD388" s="5">
        <v>118311</v>
      </c>
      <c r="BE388" s="3" t="s">
        <v>316</v>
      </c>
    </row>
    <row r="389" spans="1:57" hidden="1" x14ac:dyDescent="0.2">
      <c r="A389" s="2">
        <v>6286</v>
      </c>
      <c r="B389" s="1">
        <v>45412</v>
      </c>
      <c r="C389" s="3" t="s">
        <v>5666</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310000</v>
      </c>
      <c r="AH389">
        <v>0</v>
      </c>
      <c r="AI389">
        <v>0</v>
      </c>
      <c r="AJ389">
        <v>0</v>
      </c>
      <c r="AK389">
        <v>0</v>
      </c>
      <c r="AL389">
        <v>0</v>
      </c>
      <c r="AM389">
        <v>0</v>
      </c>
      <c r="AN389">
        <v>0</v>
      </c>
      <c r="AO389">
        <v>0</v>
      </c>
      <c r="AP389">
        <v>0</v>
      </c>
      <c r="AQ389" s="4">
        <v>0</v>
      </c>
      <c r="AR389" s="3" t="s">
        <v>32</v>
      </c>
      <c r="AS389" s="3" t="s">
        <v>6214</v>
      </c>
      <c r="AT389" s="3" t="s">
        <v>6219</v>
      </c>
      <c r="AU389" s="3" t="s">
        <v>6216</v>
      </c>
      <c r="AV389" s="3" t="s">
        <v>6217</v>
      </c>
      <c r="AW389" s="3"/>
      <c r="AX389" s="3"/>
      <c r="AY389" s="3"/>
      <c r="AZ389" s="3"/>
      <c r="BA389" s="3"/>
      <c r="BB389" t="b">
        <v>0</v>
      </c>
      <c r="BC389" s="3"/>
      <c r="BD389" s="5">
        <v>118312</v>
      </c>
      <c r="BE389" s="3" t="s">
        <v>316</v>
      </c>
    </row>
    <row r="390" spans="1:57" hidden="1" x14ac:dyDescent="0.2">
      <c r="A390" s="2">
        <v>5975</v>
      </c>
      <c r="B390" s="1">
        <v>45412</v>
      </c>
      <c r="C390" s="3" t="s">
        <v>5239</v>
      </c>
      <c r="D390">
        <v>24272.36</v>
      </c>
      <c r="E390">
        <v>57827.11</v>
      </c>
      <c r="F390">
        <v>97274.11</v>
      </c>
      <c r="G390">
        <v>35349.550000000003</v>
      </c>
      <c r="H390">
        <v>91670.12</v>
      </c>
      <c r="I390">
        <v>54106.36</v>
      </c>
      <c r="J390">
        <v>42978.34</v>
      </c>
      <c r="K390">
        <v>160324.60999999999</v>
      </c>
      <c r="L390">
        <v>119248.74</v>
      </c>
      <c r="M390">
        <v>2802.1699999999901</v>
      </c>
      <c r="N390">
        <v>234504.26389999999</v>
      </c>
      <c r="O390">
        <v>195636.44653399999</v>
      </c>
      <c r="P390">
        <v>47021.188761999998</v>
      </c>
      <c r="Q390">
        <v>108440.22250800001</v>
      </c>
      <c r="R390">
        <v>1176099.705299</v>
      </c>
      <c r="S390">
        <v>147511.51989900001</v>
      </c>
      <c r="T390">
        <v>130595.749046</v>
      </c>
      <c r="U390">
        <v>77626.683147000003</v>
      </c>
      <c r="V390">
        <v>2889.12</v>
      </c>
      <c r="W390">
        <v>0</v>
      </c>
      <c r="X390">
        <v>0</v>
      </c>
      <c r="Y390">
        <v>0</v>
      </c>
      <c r="Z390">
        <v>0</v>
      </c>
      <c r="AA390">
        <v>0</v>
      </c>
      <c r="AB390">
        <v>0</v>
      </c>
      <c r="AC390">
        <v>0</v>
      </c>
      <c r="AD390">
        <v>0</v>
      </c>
      <c r="AE390">
        <v>685853.47</v>
      </c>
      <c r="AF390">
        <v>850818.51</v>
      </c>
      <c r="AG390">
        <v>0</v>
      </c>
      <c r="AH390">
        <v>0</v>
      </c>
      <c r="AI390">
        <v>0</v>
      </c>
      <c r="AJ390">
        <v>1331643.5314849999</v>
      </c>
      <c r="AK390">
        <v>1115994.180434</v>
      </c>
      <c r="AL390">
        <v>430140.71043400001</v>
      </c>
      <c r="AM390">
        <v>3173802.6936059999</v>
      </c>
      <c r="AN390">
        <v>2971143.409095</v>
      </c>
      <c r="AO390">
        <v>2120324.8990949998</v>
      </c>
      <c r="AP390">
        <v>338823.97</v>
      </c>
      <c r="AQ390" s="4">
        <v>0</v>
      </c>
      <c r="AR390" s="3" t="s">
        <v>256</v>
      </c>
      <c r="AS390" s="3" t="s">
        <v>6214</v>
      </c>
      <c r="AT390" s="3" t="s">
        <v>6219</v>
      </c>
      <c r="AU390" s="3" t="s">
        <v>6216</v>
      </c>
      <c r="AV390" s="3" t="s">
        <v>6217</v>
      </c>
      <c r="AW390" s="3"/>
      <c r="AX390" s="3"/>
      <c r="AY390" s="3"/>
      <c r="AZ390" s="3"/>
      <c r="BA390" s="3"/>
      <c r="BB390" t="b">
        <v>0</v>
      </c>
      <c r="BC390" s="3"/>
      <c r="BD390" s="5">
        <v>118313</v>
      </c>
      <c r="BE390" s="3" t="s">
        <v>316</v>
      </c>
    </row>
    <row r="391" spans="1:57" hidden="1" x14ac:dyDescent="0.2">
      <c r="A391" s="2">
        <v>6050</v>
      </c>
      <c r="B391" s="1">
        <v>45412</v>
      </c>
      <c r="C391" s="3" t="s">
        <v>5351</v>
      </c>
      <c r="D391">
        <v>2682.06</v>
      </c>
      <c r="E391">
        <v>4103</v>
      </c>
      <c r="F391">
        <v>112483.66</v>
      </c>
      <c r="G391">
        <v>8713.31</v>
      </c>
      <c r="H391">
        <v>6898.16</v>
      </c>
      <c r="I391">
        <v>19449.259999999998</v>
      </c>
      <c r="J391">
        <v>-1856.26</v>
      </c>
      <c r="K391">
        <v>-2642.66</v>
      </c>
      <c r="L391">
        <v>97.38</v>
      </c>
      <c r="M391">
        <v>0</v>
      </c>
      <c r="N391">
        <v>0</v>
      </c>
      <c r="O391">
        <v>0</v>
      </c>
      <c r="P391">
        <v>0</v>
      </c>
      <c r="Q391">
        <v>0</v>
      </c>
      <c r="R391">
        <v>0</v>
      </c>
      <c r="S391">
        <v>0</v>
      </c>
      <c r="T391">
        <v>0</v>
      </c>
      <c r="U391">
        <v>0</v>
      </c>
      <c r="V391">
        <v>0</v>
      </c>
      <c r="W391">
        <v>0</v>
      </c>
      <c r="X391">
        <v>0</v>
      </c>
      <c r="Y391">
        <v>0</v>
      </c>
      <c r="Z391">
        <v>0</v>
      </c>
      <c r="AA391">
        <v>0</v>
      </c>
      <c r="AB391">
        <v>0</v>
      </c>
      <c r="AC391">
        <v>0</v>
      </c>
      <c r="AD391">
        <v>0</v>
      </c>
      <c r="AE391">
        <v>149927.91</v>
      </c>
      <c r="AF391">
        <v>174215.19</v>
      </c>
      <c r="AG391">
        <v>0</v>
      </c>
      <c r="AH391">
        <v>269664</v>
      </c>
      <c r="AI391">
        <v>269664</v>
      </c>
      <c r="AJ391">
        <v>149927.91</v>
      </c>
      <c r="AK391">
        <v>149927.91</v>
      </c>
      <c r="AL391">
        <v>0</v>
      </c>
      <c r="AM391">
        <v>174215.19</v>
      </c>
      <c r="AN391">
        <v>174215.19</v>
      </c>
      <c r="AO391">
        <v>0</v>
      </c>
      <c r="AP391">
        <v>3135.81</v>
      </c>
      <c r="AQ391" s="4">
        <v>0</v>
      </c>
      <c r="AR391" s="3" t="s">
        <v>32</v>
      </c>
      <c r="AS391" s="3" t="s">
        <v>6214</v>
      </c>
      <c r="AT391" s="3" t="s">
        <v>6219</v>
      </c>
      <c r="AU391" s="3" t="s">
        <v>6216</v>
      </c>
      <c r="AV391" s="3" t="s">
        <v>6217</v>
      </c>
      <c r="AW391" s="3"/>
      <c r="AX391" s="3"/>
      <c r="AY391" s="3"/>
      <c r="AZ391" s="3"/>
      <c r="BA391" s="3"/>
      <c r="BB391" t="b">
        <v>0</v>
      </c>
      <c r="BC391" s="3"/>
      <c r="BD391" s="5">
        <v>118314</v>
      </c>
      <c r="BE391" s="3" t="s">
        <v>316</v>
      </c>
    </row>
    <row r="392" spans="1:57" hidden="1" x14ac:dyDescent="0.2">
      <c r="A392" s="2">
        <v>6246</v>
      </c>
      <c r="B392" s="1">
        <v>45412</v>
      </c>
      <c r="C392" s="3" t="s">
        <v>5586</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150000</v>
      </c>
      <c r="AH392">
        <v>0</v>
      </c>
      <c r="AI392">
        <v>0</v>
      </c>
      <c r="AJ392">
        <v>0</v>
      </c>
      <c r="AK392">
        <v>0</v>
      </c>
      <c r="AL392">
        <v>0</v>
      </c>
      <c r="AM392">
        <v>0</v>
      </c>
      <c r="AN392">
        <v>0</v>
      </c>
      <c r="AO392">
        <v>0</v>
      </c>
      <c r="AP392">
        <v>0</v>
      </c>
      <c r="AQ392" s="4">
        <v>0</v>
      </c>
      <c r="AR392" s="3" t="s">
        <v>32</v>
      </c>
      <c r="AS392" s="3" t="s">
        <v>6214</v>
      </c>
      <c r="AT392" s="3" t="s">
        <v>6219</v>
      </c>
      <c r="AU392" s="3" t="s">
        <v>6216</v>
      </c>
      <c r="AV392" s="3" t="s">
        <v>6217</v>
      </c>
      <c r="AW392" s="3"/>
      <c r="AX392" s="3"/>
      <c r="AY392" s="3"/>
      <c r="AZ392" s="3"/>
      <c r="BA392" s="3"/>
      <c r="BB392" t="b">
        <v>0</v>
      </c>
      <c r="BC392" s="3"/>
      <c r="BD392" s="5">
        <v>118315</v>
      </c>
      <c r="BE392" s="3" t="s">
        <v>316</v>
      </c>
    </row>
    <row r="393" spans="1:57" hidden="1" x14ac:dyDescent="0.2">
      <c r="A393" s="2">
        <v>3170</v>
      </c>
      <c r="B393" s="1">
        <v>45412</v>
      </c>
      <c r="C393" s="3" t="s">
        <v>985</v>
      </c>
      <c r="D393">
        <v>31672.41</v>
      </c>
      <c r="E393">
        <v>8353.5400000000009</v>
      </c>
      <c r="F393">
        <v>12310.35</v>
      </c>
      <c r="G393">
        <v>14737.84</v>
      </c>
      <c r="H393">
        <v>-10617.42</v>
      </c>
      <c r="I393">
        <v>3865.7</v>
      </c>
      <c r="J393">
        <v>4809.1899999999996</v>
      </c>
      <c r="K393">
        <v>9137.0300000000007</v>
      </c>
      <c r="L393">
        <v>14880.48</v>
      </c>
      <c r="M393">
        <v>121.66</v>
      </c>
      <c r="N393">
        <v>1128</v>
      </c>
      <c r="O393">
        <v>0</v>
      </c>
      <c r="P393">
        <v>0</v>
      </c>
      <c r="Q393">
        <v>0</v>
      </c>
      <c r="R393">
        <v>0</v>
      </c>
      <c r="S393">
        <v>0</v>
      </c>
      <c r="T393">
        <v>0</v>
      </c>
      <c r="U393">
        <v>0</v>
      </c>
      <c r="V393">
        <v>0</v>
      </c>
      <c r="W393">
        <v>0</v>
      </c>
      <c r="X393">
        <v>0</v>
      </c>
      <c r="Y393">
        <v>0</v>
      </c>
      <c r="Z393">
        <v>0</v>
      </c>
      <c r="AA393">
        <v>0</v>
      </c>
      <c r="AB393">
        <v>0</v>
      </c>
      <c r="AC393">
        <v>0</v>
      </c>
      <c r="AD393">
        <v>0</v>
      </c>
      <c r="AE393">
        <v>89270.78</v>
      </c>
      <c r="AF393">
        <v>3201340.25</v>
      </c>
      <c r="AG393">
        <v>350000</v>
      </c>
      <c r="AH393">
        <v>0</v>
      </c>
      <c r="AI393">
        <v>5582103</v>
      </c>
      <c r="AJ393">
        <v>104941.12</v>
      </c>
      <c r="AK393">
        <v>90398.78</v>
      </c>
      <c r="AL393">
        <v>1128</v>
      </c>
      <c r="AM393">
        <v>3217010.59</v>
      </c>
      <c r="AN393">
        <v>3202468.25</v>
      </c>
      <c r="AO393">
        <v>1128</v>
      </c>
      <c r="AP393">
        <v>211.42</v>
      </c>
      <c r="AQ393" s="4">
        <v>0</v>
      </c>
      <c r="AR393" s="3" t="s">
        <v>32</v>
      </c>
      <c r="AS393" s="3" t="s">
        <v>6214</v>
      </c>
      <c r="AT393" s="3" t="s">
        <v>6219</v>
      </c>
      <c r="AU393" s="3" t="s">
        <v>6216</v>
      </c>
      <c r="AV393" s="3" t="s">
        <v>6217</v>
      </c>
      <c r="AW393" s="3"/>
      <c r="AX393" s="3"/>
      <c r="AY393" s="3"/>
      <c r="AZ393" s="3"/>
      <c r="BA393" s="3"/>
      <c r="BB393" t="b">
        <v>0</v>
      </c>
      <c r="BC393" s="3"/>
      <c r="BD393" s="5">
        <v>118316</v>
      </c>
      <c r="BE393" s="3" t="s">
        <v>316</v>
      </c>
    </row>
    <row r="394" spans="1:57" hidden="1" x14ac:dyDescent="0.2">
      <c r="A394" s="2">
        <v>3486</v>
      </c>
      <c r="B394" s="1">
        <v>45412</v>
      </c>
      <c r="C394" s="3" t="s">
        <v>1467</v>
      </c>
      <c r="D394">
        <v>131425.14000000001</v>
      </c>
      <c r="E394">
        <v>107722.13</v>
      </c>
      <c r="F394">
        <v>51317</v>
      </c>
      <c r="G394">
        <v>367984.93</v>
      </c>
      <c r="H394">
        <v>19603.7</v>
      </c>
      <c r="I394">
        <v>7297.54</v>
      </c>
      <c r="J394">
        <v>2711</v>
      </c>
      <c r="K394">
        <v>15201.35</v>
      </c>
      <c r="L394">
        <v>8779.8700000000008</v>
      </c>
      <c r="M394">
        <v>38493.71</v>
      </c>
      <c r="N394">
        <v>0</v>
      </c>
      <c r="O394">
        <v>0</v>
      </c>
      <c r="P394">
        <v>0</v>
      </c>
      <c r="Q394">
        <v>0</v>
      </c>
      <c r="R394">
        <v>0</v>
      </c>
      <c r="S394">
        <v>0</v>
      </c>
      <c r="T394">
        <v>0</v>
      </c>
      <c r="U394">
        <v>0</v>
      </c>
      <c r="V394">
        <v>0</v>
      </c>
      <c r="W394">
        <v>0</v>
      </c>
      <c r="X394">
        <v>0</v>
      </c>
      <c r="Y394">
        <v>0</v>
      </c>
      <c r="Z394">
        <v>0</v>
      </c>
      <c r="AA394">
        <v>0</v>
      </c>
      <c r="AB394">
        <v>0</v>
      </c>
      <c r="AC394">
        <v>0</v>
      </c>
      <c r="AD394">
        <v>0</v>
      </c>
      <c r="AE394">
        <v>750536.37</v>
      </c>
      <c r="AF394">
        <v>5035039.2</v>
      </c>
      <c r="AG394">
        <v>1057200</v>
      </c>
      <c r="AH394">
        <v>0</v>
      </c>
      <c r="AI394">
        <v>5566601</v>
      </c>
      <c r="AJ394">
        <v>712042.66</v>
      </c>
      <c r="AK394">
        <v>750536.37</v>
      </c>
      <c r="AL394">
        <v>0</v>
      </c>
      <c r="AM394">
        <v>4996545.49</v>
      </c>
      <c r="AN394">
        <v>5035039.2</v>
      </c>
      <c r="AO394">
        <v>0</v>
      </c>
      <c r="AP394">
        <v>57940.32</v>
      </c>
      <c r="AQ394" s="4">
        <v>0</v>
      </c>
      <c r="AR394" s="3" t="s">
        <v>32</v>
      </c>
      <c r="AS394" s="3" t="s">
        <v>6214</v>
      </c>
      <c r="AT394" s="3" t="s">
        <v>6219</v>
      </c>
      <c r="AU394" s="3" t="s">
        <v>6216</v>
      </c>
      <c r="AV394" s="3" t="s">
        <v>6217</v>
      </c>
      <c r="AW394" s="3"/>
      <c r="AX394" s="3"/>
      <c r="AY394" s="3"/>
      <c r="AZ394" s="3"/>
      <c r="BA394" s="3"/>
      <c r="BB394" t="b">
        <v>0</v>
      </c>
      <c r="BC394" s="3"/>
      <c r="BD394" s="5">
        <v>118317</v>
      </c>
      <c r="BE394" s="3" t="s">
        <v>316</v>
      </c>
    </row>
    <row r="395" spans="1:57" hidden="1" x14ac:dyDescent="0.2">
      <c r="A395" s="2">
        <v>3504</v>
      </c>
      <c r="B395" s="1">
        <v>45412</v>
      </c>
      <c r="C395" s="3" t="s">
        <v>1500</v>
      </c>
      <c r="D395">
        <v>44755.99</v>
      </c>
      <c r="E395">
        <v>47027.26</v>
      </c>
      <c r="F395">
        <v>39360.120000000003</v>
      </c>
      <c r="G395">
        <v>60554.71</v>
      </c>
      <c r="H395">
        <v>30213.77</v>
      </c>
      <c r="I395">
        <v>59973.02</v>
      </c>
      <c r="J395">
        <v>54337.75</v>
      </c>
      <c r="K395">
        <v>130579.09</v>
      </c>
      <c r="L395">
        <v>17925.46</v>
      </c>
      <c r="M395">
        <v>226023.83</v>
      </c>
      <c r="N395">
        <v>88927.308684999996</v>
      </c>
      <c r="O395">
        <v>13326.48691</v>
      </c>
      <c r="P395">
        <v>3257.3994419999999</v>
      </c>
      <c r="Q395">
        <v>2577.2498479999999</v>
      </c>
      <c r="R395">
        <v>1749.9999929999999</v>
      </c>
      <c r="S395">
        <v>1916.666659</v>
      </c>
      <c r="T395">
        <v>1749.9999929999999</v>
      </c>
      <c r="U395">
        <v>1249.9999949999999</v>
      </c>
      <c r="V395">
        <v>1666.6666600000001</v>
      </c>
      <c r="W395">
        <v>1666.6666600000001</v>
      </c>
      <c r="X395">
        <v>10997.999997000001</v>
      </c>
      <c r="Y395">
        <v>0</v>
      </c>
      <c r="Z395">
        <v>0</v>
      </c>
      <c r="AA395">
        <v>0</v>
      </c>
      <c r="AB395">
        <v>0</v>
      </c>
      <c r="AC395">
        <v>0</v>
      </c>
      <c r="AD395">
        <v>0</v>
      </c>
      <c r="AE395">
        <v>710751</v>
      </c>
      <c r="AF395">
        <v>3362099.31</v>
      </c>
      <c r="AG395">
        <v>16478</v>
      </c>
      <c r="AH395">
        <v>0</v>
      </c>
      <c r="AI395">
        <v>3637022</v>
      </c>
      <c r="AJ395">
        <v>868322.03874600003</v>
      </c>
      <c r="AK395">
        <v>813004.79559500003</v>
      </c>
      <c r="AL395">
        <v>102253.795595</v>
      </c>
      <c r="AM395">
        <v>3546502.9979929999</v>
      </c>
      <c r="AN395">
        <v>3491185.7548420001</v>
      </c>
      <c r="AO395">
        <v>129086.444842</v>
      </c>
      <c r="AP395">
        <v>322928</v>
      </c>
      <c r="AQ395" s="4">
        <v>0</v>
      </c>
      <c r="AR395" s="3" t="s">
        <v>32</v>
      </c>
      <c r="AS395" s="3" t="s">
        <v>6214</v>
      </c>
      <c r="AT395" s="3" t="s">
        <v>6219</v>
      </c>
      <c r="AU395" s="3" t="s">
        <v>6216</v>
      </c>
      <c r="AV395" s="3" t="s">
        <v>6217</v>
      </c>
      <c r="AW395" s="3"/>
      <c r="AX395" s="3"/>
      <c r="AY395" s="3"/>
      <c r="AZ395" s="3"/>
      <c r="BA395" s="3"/>
      <c r="BB395" t="b">
        <v>0</v>
      </c>
      <c r="BC395" s="3"/>
      <c r="BD395" s="5">
        <v>118318</v>
      </c>
      <c r="BE395" s="3" t="s">
        <v>316</v>
      </c>
    </row>
    <row r="396" spans="1:57" hidden="1" x14ac:dyDescent="0.2">
      <c r="A396" s="2">
        <v>3507</v>
      </c>
      <c r="B396" s="1">
        <v>45412</v>
      </c>
      <c r="C396" s="3" t="s">
        <v>1506</v>
      </c>
      <c r="D396">
        <v>14260.12</v>
      </c>
      <c r="E396">
        <v>10695.46</v>
      </c>
      <c r="F396">
        <v>3540.44</v>
      </c>
      <c r="G396">
        <v>1142.4000000000001</v>
      </c>
      <c r="H396">
        <v>535.57000000000005</v>
      </c>
      <c r="I396">
        <v>19705.62</v>
      </c>
      <c r="J396">
        <v>0</v>
      </c>
      <c r="K396">
        <v>505.4</v>
      </c>
      <c r="L396">
        <v>23.1</v>
      </c>
      <c r="M396">
        <v>0</v>
      </c>
      <c r="N396">
        <v>0</v>
      </c>
      <c r="O396">
        <v>0</v>
      </c>
      <c r="P396">
        <v>0</v>
      </c>
      <c r="Q396">
        <v>0</v>
      </c>
      <c r="R396">
        <v>0</v>
      </c>
      <c r="S396">
        <v>0</v>
      </c>
      <c r="T396">
        <v>0</v>
      </c>
      <c r="U396">
        <v>0</v>
      </c>
      <c r="V396">
        <v>0</v>
      </c>
      <c r="W396">
        <v>0</v>
      </c>
      <c r="X396">
        <v>0</v>
      </c>
      <c r="Y396">
        <v>0</v>
      </c>
      <c r="Z396">
        <v>0</v>
      </c>
      <c r="AA396">
        <v>0</v>
      </c>
      <c r="AB396">
        <v>0</v>
      </c>
      <c r="AC396">
        <v>0</v>
      </c>
      <c r="AD396">
        <v>0</v>
      </c>
      <c r="AE396">
        <v>50408.11</v>
      </c>
      <c r="AF396">
        <v>2045369.55</v>
      </c>
      <c r="AG396">
        <v>140000</v>
      </c>
      <c r="AH396">
        <v>0</v>
      </c>
      <c r="AI396">
        <v>2000045</v>
      </c>
      <c r="AJ396">
        <v>50408.11</v>
      </c>
      <c r="AK396">
        <v>50408.11</v>
      </c>
      <c r="AL396">
        <v>0</v>
      </c>
      <c r="AM396">
        <v>2045369.55</v>
      </c>
      <c r="AN396">
        <v>2045369.55</v>
      </c>
      <c r="AO396">
        <v>0</v>
      </c>
      <c r="AP396">
        <v>0</v>
      </c>
      <c r="AQ396" s="4">
        <v>0</v>
      </c>
      <c r="AR396" s="3" t="s">
        <v>32</v>
      </c>
      <c r="AS396" s="3" t="s">
        <v>6214</v>
      </c>
      <c r="AT396" s="3" t="s">
        <v>6219</v>
      </c>
      <c r="AU396" s="3" t="s">
        <v>6216</v>
      </c>
      <c r="AV396" s="3" t="s">
        <v>6217</v>
      </c>
      <c r="AW396" s="3"/>
      <c r="AX396" s="3"/>
      <c r="AY396" s="3"/>
      <c r="AZ396" s="3"/>
      <c r="BA396" s="3"/>
      <c r="BB396" t="b">
        <v>0</v>
      </c>
      <c r="BC396" s="3"/>
      <c r="BD396" s="5">
        <v>118319</v>
      </c>
      <c r="BE396" s="3" t="s">
        <v>316</v>
      </c>
    </row>
    <row r="397" spans="1:57" hidden="1" x14ac:dyDescent="0.2">
      <c r="A397" s="2">
        <v>3743</v>
      </c>
      <c r="B397" s="1">
        <v>45412</v>
      </c>
      <c r="C397" s="3" t="s">
        <v>1848</v>
      </c>
      <c r="D397">
        <v>119277.45</v>
      </c>
      <c r="E397">
        <v>393347.48</v>
      </c>
      <c r="F397">
        <v>677506.54</v>
      </c>
      <c r="G397">
        <v>231850.8</v>
      </c>
      <c r="H397">
        <v>171851.61</v>
      </c>
      <c r="I397">
        <v>282023.93</v>
      </c>
      <c r="J397">
        <v>599800.32999999996</v>
      </c>
      <c r="K397">
        <v>1290341.44</v>
      </c>
      <c r="L397">
        <v>1293467.1100000001</v>
      </c>
      <c r="M397">
        <v>881801.46</v>
      </c>
      <c r="N397">
        <v>102427.85670600001</v>
      </c>
      <c r="O397">
        <v>786251.12029200001</v>
      </c>
      <c r="P397">
        <v>36941.243341000001</v>
      </c>
      <c r="Q397">
        <v>46665.806673999999</v>
      </c>
      <c r="R397">
        <v>430392.130007</v>
      </c>
      <c r="S397">
        <v>424887.88334100001</v>
      </c>
      <c r="T397">
        <v>19474.850007000001</v>
      </c>
      <c r="U397">
        <v>23815.750005000002</v>
      </c>
      <c r="V397">
        <v>287179.77334000001</v>
      </c>
      <c r="W397">
        <v>933829.53333999997</v>
      </c>
      <c r="X397">
        <v>28261.810007</v>
      </c>
      <c r="Y397">
        <v>17691.716667000001</v>
      </c>
      <c r="Z397">
        <v>0</v>
      </c>
      <c r="AA397">
        <v>0</v>
      </c>
      <c r="AB397">
        <v>33799.997080000001</v>
      </c>
      <c r="AC397">
        <v>0</v>
      </c>
      <c r="AD397">
        <v>0</v>
      </c>
      <c r="AE397">
        <v>5941268.1500000004</v>
      </c>
      <c r="AF397">
        <v>7490236.3799999999</v>
      </c>
      <c r="AG397">
        <v>7827729</v>
      </c>
      <c r="AH397">
        <v>0</v>
      </c>
      <c r="AI397">
        <v>14488094</v>
      </c>
      <c r="AJ397">
        <v>7000380.4080539998</v>
      </c>
      <c r="AK397">
        <v>6829947.1269979998</v>
      </c>
      <c r="AL397">
        <v>888678.97699800006</v>
      </c>
      <c r="AM397">
        <v>8776424.1065250002</v>
      </c>
      <c r="AN397">
        <v>10661855.850807</v>
      </c>
      <c r="AO397">
        <v>3171619.4708070001</v>
      </c>
      <c r="AP397">
        <v>2751279.03</v>
      </c>
      <c r="AQ397" s="4">
        <v>0</v>
      </c>
      <c r="AR397" s="3" t="s">
        <v>32</v>
      </c>
      <c r="AS397" s="3" t="s">
        <v>6214</v>
      </c>
      <c r="AT397" s="3" t="s">
        <v>6219</v>
      </c>
      <c r="AU397" s="3" t="s">
        <v>6216</v>
      </c>
      <c r="AV397" s="3" t="s">
        <v>6217</v>
      </c>
      <c r="AW397" s="3"/>
      <c r="AX397" s="3"/>
      <c r="AY397" s="3"/>
      <c r="AZ397" s="3"/>
      <c r="BA397" s="3"/>
      <c r="BB397" t="b">
        <v>0</v>
      </c>
      <c r="BC397" s="3"/>
      <c r="BD397" s="5">
        <v>118320</v>
      </c>
      <c r="BE397" s="3" t="s">
        <v>316</v>
      </c>
    </row>
    <row r="398" spans="1:57" hidden="1" x14ac:dyDescent="0.2">
      <c r="A398" s="2">
        <v>3744</v>
      </c>
      <c r="B398" s="1">
        <v>45412</v>
      </c>
      <c r="C398" s="3" t="s">
        <v>1850</v>
      </c>
      <c r="D398">
        <v>1241</v>
      </c>
      <c r="E398">
        <v>2152.2800000000002</v>
      </c>
      <c r="F398">
        <v>3967.02</v>
      </c>
      <c r="G398">
        <v>80922.77</v>
      </c>
      <c r="H398">
        <v>0</v>
      </c>
      <c r="I398">
        <v>0</v>
      </c>
      <c r="J398">
        <v>0</v>
      </c>
      <c r="K398">
        <v>0</v>
      </c>
      <c r="L398">
        <v>-13.9</v>
      </c>
      <c r="M398">
        <v>0</v>
      </c>
      <c r="N398">
        <v>0</v>
      </c>
      <c r="O398">
        <v>0</v>
      </c>
      <c r="P398">
        <v>0</v>
      </c>
      <c r="Q398">
        <v>0</v>
      </c>
      <c r="R398">
        <v>0</v>
      </c>
      <c r="S398">
        <v>0</v>
      </c>
      <c r="T398">
        <v>0</v>
      </c>
      <c r="U398">
        <v>0</v>
      </c>
      <c r="V398">
        <v>0</v>
      </c>
      <c r="W398">
        <v>0</v>
      </c>
      <c r="X398">
        <v>0</v>
      </c>
      <c r="Y398">
        <v>0</v>
      </c>
      <c r="Z398">
        <v>0</v>
      </c>
      <c r="AA398">
        <v>0</v>
      </c>
      <c r="AB398">
        <v>0</v>
      </c>
      <c r="AC398">
        <v>0</v>
      </c>
      <c r="AD398">
        <v>0</v>
      </c>
      <c r="AE398">
        <v>88269.17</v>
      </c>
      <c r="AF398">
        <v>4887773.97</v>
      </c>
      <c r="AG398">
        <v>0</v>
      </c>
      <c r="AH398">
        <v>0</v>
      </c>
      <c r="AI398">
        <v>4969100</v>
      </c>
      <c r="AJ398">
        <v>88269.17</v>
      </c>
      <c r="AK398">
        <v>88269.17</v>
      </c>
      <c r="AL398">
        <v>0</v>
      </c>
      <c r="AM398">
        <v>4887773.97</v>
      </c>
      <c r="AN398">
        <v>4887773.97</v>
      </c>
      <c r="AO398">
        <v>0</v>
      </c>
      <c r="AP398">
        <v>361.89</v>
      </c>
      <c r="AQ398" s="4">
        <v>0</v>
      </c>
      <c r="AR398" s="3" t="s">
        <v>32</v>
      </c>
      <c r="AS398" s="3" t="s">
        <v>6214</v>
      </c>
      <c r="AT398" s="3" t="s">
        <v>6219</v>
      </c>
      <c r="AU398" s="3" t="s">
        <v>6216</v>
      </c>
      <c r="AV398" s="3" t="s">
        <v>6217</v>
      </c>
      <c r="AW398" s="3"/>
      <c r="AX398" s="3"/>
      <c r="AY398" s="3"/>
      <c r="AZ398" s="3"/>
      <c r="BA398" s="3"/>
      <c r="BB398" t="b">
        <v>0</v>
      </c>
      <c r="BC398" s="3"/>
      <c r="BD398" s="5">
        <v>118321</v>
      </c>
      <c r="BE398" s="3" t="s">
        <v>316</v>
      </c>
    </row>
    <row r="399" spans="1:57" hidden="1" x14ac:dyDescent="0.2">
      <c r="A399" s="2">
        <v>3760</v>
      </c>
      <c r="B399" s="1">
        <v>45412</v>
      </c>
      <c r="C399" s="3" t="s">
        <v>1877</v>
      </c>
      <c r="D399">
        <v>0</v>
      </c>
      <c r="E399">
        <v>0</v>
      </c>
      <c r="F399">
        <v>0</v>
      </c>
      <c r="G399">
        <v>0</v>
      </c>
      <c r="H399">
        <v>0</v>
      </c>
      <c r="I399">
        <v>0</v>
      </c>
      <c r="J399">
        <v>0</v>
      </c>
      <c r="K399">
        <v>-840.96</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-840.96</v>
      </c>
      <c r="AF399">
        <v>3499282.55</v>
      </c>
      <c r="AG399">
        <v>0</v>
      </c>
      <c r="AH399">
        <v>0</v>
      </c>
      <c r="AI399">
        <v>0</v>
      </c>
      <c r="AJ399">
        <v>-840.96</v>
      </c>
      <c r="AK399">
        <v>-840.96</v>
      </c>
      <c r="AL399">
        <v>0</v>
      </c>
      <c r="AM399">
        <v>3499282.55</v>
      </c>
      <c r="AN399">
        <v>3499282.55</v>
      </c>
      <c r="AO399">
        <v>0</v>
      </c>
      <c r="AP399">
        <v>0</v>
      </c>
      <c r="AQ399" s="4">
        <v>0</v>
      </c>
      <c r="AR399" s="3" t="s">
        <v>256</v>
      </c>
      <c r="AS399" s="3" t="s">
        <v>6214</v>
      </c>
      <c r="AT399" s="3" t="s">
        <v>6219</v>
      </c>
      <c r="AU399" s="3" t="s">
        <v>6216</v>
      </c>
      <c r="AV399" s="3" t="s">
        <v>6217</v>
      </c>
      <c r="AW399" s="3"/>
      <c r="AX399" s="3"/>
      <c r="AY399" s="3"/>
      <c r="AZ399" s="3"/>
      <c r="BA399" s="3"/>
      <c r="BB399" t="b">
        <v>0</v>
      </c>
      <c r="BC399" s="3"/>
      <c r="BD399" s="5">
        <v>118322</v>
      </c>
      <c r="BE399" s="3" t="s">
        <v>316</v>
      </c>
    </row>
    <row r="400" spans="1:57" hidden="1" x14ac:dyDescent="0.2">
      <c r="A400" s="2">
        <v>3762</v>
      </c>
      <c r="B400" s="1">
        <v>45412</v>
      </c>
      <c r="C400" s="3" t="s">
        <v>1880</v>
      </c>
      <c r="D400">
        <v>-1373.5</v>
      </c>
      <c r="E400">
        <v>8783.4699999999993</v>
      </c>
      <c r="F400">
        <v>0</v>
      </c>
      <c r="G400">
        <v>0</v>
      </c>
      <c r="H400">
        <v>6344.91</v>
      </c>
      <c r="I400">
        <v>0</v>
      </c>
      <c r="J400">
        <v>0</v>
      </c>
      <c r="K400">
        <v>0</v>
      </c>
      <c r="L400">
        <v>0</v>
      </c>
      <c r="M400">
        <v>0</v>
      </c>
      <c r="N400">
        <v>2548.447643</v>
      </c>
      <c r="O400">
        <v>7281.27898</v>
      </c>
      <c r="P400">
        <v>8373.4708269999992</v>
      </c>
      <c r="Q400">
        <v>3863.879508</v>
      </c>
      <c r="R400">
        <v>-1438.7692199999999</v>
      </c>
      <c r="S400">
        <v>-1575.79486</v>
      </c>
      <c r="T400">
        <v>-1438.7692199999999</v>
      </c>
      <c r="U400">
        <v>-1507.2820400000001</v>
      </c>
      <c r="V400">
        <v>-1425.5396249999999</v>
      </c>
      <c r="W400">
        <v>-1139.0944999999999</v>
      </c>
      <c r="X400">
        <v>-1196.049225</v>
      </c>
      <c r="Y400">
        <v>-8481.6706150000009</v>
      </c>
      <c r="Z400">
        <v>1258.5857940000001</v>
      </c>
      <c r="AA400">
        <v>-1132.6933349999999</v>
      </c>
      <c r="AB400">
        <v>500000</v>
      </c>
      <c r="AC400">
        <v>0</v>
      </c>
      <c r="AD400">
        <v>0</v>
      </c>
      <c r="AE400">
        <v>13754.88</v>
      </c>
      <c r="AF400">
        <v>479557.99</v>
      </c>
      <c r="AG400">
        <v>9830</v>
      </c>
      <c r="AH400">
        <v>0</v>
      </c>
      <c r="AI400">
        <v>431440</v>
      </c>
      <c r="AJ400">
        <v>23584.606623</v>
      </c>
      <c r="AK400">
        <v>23584.606623</v>
      </c>
      <c r="AL400">
        <v>9829.7266230000005</v>
      </c>
      <c r="AM400">
        <v>483547.99011200003</v>
      </c>
      <c r="AN400">
        <v>983547.99011200003</v>
      </c>
      <c r="AO400">
        <v>503990.00011199998</v>
      </c>
      <c r="AP400">
        <v>37753.050000000003</v>
      </c>
      <c r="AQ400" s="4">
        <v>0</v>
      </c>
      <c r="AR400" s="3" t="s">
        <v>32</v>
      </c>
      <c r="AS400" s="3" t="s">
        <v>6214</v>
      </c>
      <c r="AT400" s="3" t="s">
        <v>6219</v>
      </c>
      <c r="AU400" s="3" t="s">
        <v>6216</v>
      </c>
      <c r="AV400" s="3" t="s">
        <v>6217</v>
      </c>
      <c r="AW400" s="3"/>
      <c r="AX400" s="3"/>
      <c r="AY400" s="3"/>
      <c r="AZ400" s="3"/>
      <c r="BA400" s="3"/>
      <c r="BB400" t="b">
        <v>0</v>
      </c>
      <c r="BC400" s="3"/>
      <c r="BD400" s="5">
        <v>118323</v>
      </c>
      <c r="BE400" s="3" t="s">
        <v>316</v>
      </c>
    </row>
    <row r="401" spans="1:57" hidden="1" x14ac:dyDescent="0.2">
      <c r="A401" s="2">
        <v>3826</v>
      </c>
      <c r="B401" s="1">
        <v>45412</v>
      </c>
      <c r="C401" s="3" t="s">
        <v>1995</v>
      </c>
      <c r="D401">
        <v>309</v>
      </c>
      <c r="E401">
        <v>-309</v>
      </c>
      <c r="F401">
        <v>1189</v>
      </c>
      <c r="G401">
        <v>0</v>
      </c>
      <c r="H401">
        <v>73</v>
      </c>
      <c r="I401">
        <v>0</v>
      </c>
      <c r="J401">
        <v>0</v>
      </c>
      <c r="K401">
        <v>-0.01</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1261.99</v>
      </c>
      <c r="AF401">
        <v>4408479.63</v>
      </c>
      <c r="AG401">
        <v>0</v>
      </c>
      <c r="AH401">
        <v>0</v>
      </c>
      <c r="AI401">
        <v>4323026</v>
      </c>
      <c r="AJ401">
        <v>1261.99</v>
      </c>
      <c r="AK401">
        <v>1261.99</v>
      </c>
      <c r="AL401">
        <v>0</v>
      </c>
      <c r="AM401">
        <v>4408479.63</v>
      </c>
      <c r="AN401">
        <v>4408479.63</v>
      </c>
      <c r="AO401">
        <v>0</v>
      </c>
      <c r="AP401">
        <v>0</v>
      </c>
      <c r="AQ401" s="4">
        <v>0</v>
      </c>
      <c r="AR401" s="3" t="s">
        <v>32</v>
      </c>
      <c r="AS401" s="3" t="s">
        <v>6214</v>
      </c>
      <c r="AT401" s="3" t="s">
        <v>6219</v>
      </c>
      <c r="AU401" s="3" t="s">
        <v>6216</v>
      </c>
      <c r="AV401" s="3" t="s">
        <v>6217</v>
      </c>
      <c r="AW401" s="3"/>
      <c r="AX401" s="3"/>
      <c r="AY401" s="3"/>
      <c r="AZ401" s="3"/>
      <c r="BA401" s="3"/>
      <c r="BB401" t="b">
        <v>0</v>
      </c>
      <c r="BC401" s="3"/>
      <c r="BD401" s="5">
        <v>118324</v>
      </c>
      <c r="BE401" s="3" t="s">
        <v>316</v>
      </c>
    </row>
    <row r="402" spans="1:57" hidden="1" x14ac:dyDescent="0.2">
      <c r="A402" s="2">
        <v>3851</v>
      </c>
      <c r="B402" s="1">
        <v>45412</v>
      </c>
      <c r="C402" s="3" t="s">
        <v>2037</v>
      </c>
      <c r="D402">
        <v>8115.54</v>
      </c>
      <c r="E402">
        <v>11122.12</v>
      </c>
      <c r="F402">
        <v>6013.8</v>
      </c>
      <c r="G402">
        <v>15748.91</v>
      </c>
      <c r="H402">
        <v>10268.69</v>
      </c>
      <c r="I402">
        <v>6833.03</v>
      </c>
      <c r="J402">
        <v>-62.74</v>
      </c>
      <c r="K402">
        <v>6540.65</v>
      </c>
      <c r="L402">
        <v>1818.57</v>
      </c>
      <c r="M402">
        <v>-757.34</v>
      </c>
      <c r="N402">
        <v>5740.8</v>
      </c>
      <c r="O402">
        <v>4492.8</v>
      </c>
      <c r="P402">
        <v>0</v>
      </c>
      <c r="Q402">
        <v>0</v>
      </c>
      <c r="R402">
        <v>0</v>
      </c>
      <c r="S402">
        <v>0</v>
      </c>
      <c r="T402">
        <v>0</v>
      </c>
      <c r="U402">
        <v>0</v>
      </c>
      <c r="V402">
        <v>0</v>
      </c>
      <c r="W402">
        <v>0</v>
      </c>
      <c r="X402">
        <v>0</v>
      </c>
      <c r="Y402">
        <v>0</v>
      </c>
      <c r="Z402">
        <v>0</v>
      </c>
      <c r="AA402">
        <v>0</v>
      </c>
      <c r="AB402">
        <v>0</v>
      </c>
      <c r="AC402">
        <v>0</v>
      </c>
      <c r="AD402">
        <v>0</v>
      </c>
      <c r="AE402">
        <v>65641.23</v>
      </c>
      <c r="AF402">
        <v>524810.86</v>
      </c>
      <c r="AG402">
        <v>355000</v>
      </c>
      <c r="AH402">
        <v>0</v>
      </c>
      <c r="AI402">
        <v>1603347</v>
      </c>
      <c r="AJ402">
        <v>83414.33</v>
      </c>
      <c r="AK402">
        <v>75874.83</v>
      </c>
      <c r="AL402">
        <v>10233.6</v>
      </c>
      <c r="AM402">
        <v>543332.76</v>
      </c>
      <c r="AN402">
        <v>535044.46</v>
      </c>
      <c r="AO402">
        <v>10233.6</v>
      </c>
      <c r="AP402">
        <v>5255.73</v>
      </c>
      <c r="AQ402" s="4">
        <v>0</v>
      </c>
      <c r="AR402" s="3" t="s">
        <v>32</v>
      </c>
      <c r="AS402" s="3" t="s">
        <v>6214</v>
      </c>
      <c r="AT402" s="3" t="s">
        <v>6219</v>
      </c>
      <c r="AU402" s="3" t="s">
        <v>6216</v>
      </c>
      <c r="AV402" s="3" t="s">
        <v>6217</v>
      </c>
      <c r="AW402" s="3"/>
      <c r="AX402" s="3"/>
      <c r="AY402" s="3"/>
      <c r="AZ402" s="3"/>
      <c r="BA402" s="3"/>
      <c r="BB402" t="b">
        <v>0</v>
      </c>
      <c r="BC402" s="3"/>
      <c r="BD402" s="5">
        <v>118325</v>
      </c>
      <c r="BE402" s="3" t="s">
        <v>316</v>
      </c>
    </row>
    <row r="403" spans="1:57" hidden="1" x14ac:dyDescent="0.2">
      <c r="A403" s="2">
        <v>3852</v>
      </c>
      <c r="B403" s="1">
        <v>45412</v>
      </c>
      <c r="C403" s="3" t="s">
        <v>2039</v>
      </c>
      <c r="D403">
        <v>935.84</v>
      </c>
      <c r="E403">
        <v>743.01</v>
      </c>
      <c r="F403">
        <v>412.07</v>
      </c>
      <c r="G403">
        <v>1842.99</v>
      </c>
      <c r="H403">
        <v>3064</v>
      </c>
      <c r="I403">
        <v>3339.21</v>
      </c>
      <c r="J403">
        <v>347.86</v>
      </c>
      <c r="K403">
        <v>5619.72</v>
      </c>
      <c r="L403">
        <v>670.19</v>
      </c>
      <c r="M403">
        <v>-1265.42</v>
      </c>
      <c r="N403">
        <v>0</v>
      </c>
      <c r="O403">
        <v>0</v>
      </c>
      <c r="P403">
        <v>0</v>
      </c>
      <c r="Q403">
        <v>0</v>
      </c>
      <c r="R403">
        <v>0</v>
      </c>
      <c r="S403">
        <v>0</v>
      </c>
      <c r="T403">
        <v>0</v>
      </c>
      <c r="U403">
        <v>0</v>
      </c>
      <c r="V403">
        <v>0</v>
      </c>
      <c r="W403">
        <v>0</v>
      </c>
      <c r="X403">
        <v>0</v>
      </c>
      <c r="Y403">
        <v>0</v>
      </c>
      <c r="Z403">
        <v>0</v>
      </c>
      <c r="AA403">
        <v>0</v>
      </c>
      <c r="AB403">
        <v>3900000</v>
      </c>
      <c r="AC403">
        <v>0</v>
      </c>
      <c r="AD403">
        <v>0</v>
      </c>
      <c r="AE403">
        <v>15709.47</v>
      </c>
      <c r="AF403">
        <v>364867.33</v>
      </c>
      <c r="AG403">
        <v>140000</v>
      </c>
      <c r="AH403">
        <v>0</v>
      </c>
      <c r="AI403">
        <v>505270</v>
      </c>
      <c r="AJ403">
        <v>16974.89</v>
      </c>
      <c r="AK403">
        <v>15709.47</v>
      </c>
      <c r="AL403">
        <v>0</v>
      </c>
      <c r="AM403">
        <v>366132.75</v>
      </c>
      <c r="AN403">
        <v>4264867.33</v>
      </c>
      <c r="AO403">
        <v>3900000</v>
      </c>
      <c r="AP403">
        <v>1415.32</v>
      </c>
      <c r="AQ403" s="4">
        <v>0</v>
      </c>
      <c r="AR403" s="3" t="s">
        <v>32</v>
      </c>
      <c r="AS403" s="3" t="s">
        <v>6214</v>
      </c>
      <c r="AT403" s="3" t="s">
        <v>6219</v>
      </c>
      <c r="AU403" s="3" t="s">
        <v>6216</v>
      </c>
      <c r="AV403" s="3" t="s">
        <v>6217</v>
      </c>
      <c r="AW403" s="3"/>
      <c r="AX403" s="3"/>
      <c r="AY403" s="3"/>
      <c r="AZ403" s="3"/>
      <c r="BA403" s="3"/>
      <c r="BB403" t="b">
        <v>0</v>
      </c>
      <c r="BC403" s="3"/>
      <c r="BD403" s="5">
        <v>118326</v>
      </c>
      <c r="BE403" s="3" t="s">
        <v>316</v>
      </c>
    </row>
    <row r="404" spans="1:57" hidden="1" x14ac:dyDescent="0.2">
      <c r="A404" s="2">
        <v>4132</v>
      </c>
      <c r="B404" s="1">
        <v>45412</v>
      </c>
      <c r="C404" s="3" t="s">
        <v>2490</v>
      </c>
      <c r="D404">
        <v>11940.1</v>
      </c>
      <c r="E404">
        <v>7909.54</v>
      </c>
      <c r="F404">
        <v>9354.02</v>
      </c>
      <c r="G404">
        <v>16111.55</v>
      </c>
      <c r="H404">
        <v>10003.75</v>
      </c>
      <c r="I404">
        <v>31996.33</v>
      </c>
      <c r="J404">
        <v>13512.78</v>
      </c>
      <c r="K404">
        <v>1754.01</v>
      </c>
      <c r="L404">
        <v>8408.11</v>
      </c>
      <c r="M404">
        <v>0</v>
      </c>
      <c r="N404">
        <v>0</v>
      </c>
      <c r="O404">
        <v>0</v>
      </c>
      <c r="P404">
        <v>0</v>
      </c>
      <c r="Q404">
        <v>0</v>
      </c>
      <c r="R404">
        <v>0</v>
      </c>
      <c r="S404">
        <v>0</v>
      </c>
      <c r="T404">
        <v>0</v>
      </c>
      <c r="U404">
        <v>0</v>
      </c>
      <c r="V404">
        <v>0</v>
      </c>
      <c r="W404">
        <v>0</v>
      </c>
      <c r="X404">
        <v>0</v>
      </c>
      <c r="Y404">
        <v>0</v>
      </c>
      <c r="Z404">
        <v>0</v>
      </c>
      <c r="AA404">
        <v>0</v>
      </c>
      <c r="AB404">
        <v>0</v>
      </c>
      <c r="AC404">
        <v>0</v>
      </c>
      <c r="AD404">
        <v>0</v>
      </c>
      <c r="AE404">
        <v>110990.19</v>
      </c>
      <c r="AF404">
        <v>601677.15</v>
      </c>
      <c r="AG404">
        <v>302080</v>
      </c>
      <c r="AH404">
        <v>0</v>
      </c>
      <c r="AI404">
        <v>2418895</v>
      </c>
      <c r="AJ404">
        <v>110990.19</v>
      </c>
      <c r="AK404">
        <v>110990.19</v>
      </c>
      <c r="AL404">
        <v>0</v>
      </c>
      <c r="AM404">
        <v>601677.15</v>
      </c>
      <c r="AN404">
        <v>601677.15</v>
      </c>
      <c r="AO404">
        <v>0</v>
      </c>
      <c r="AP404">
        <v>36050</v>
      </c>
      <c r="AQ404" s="4">
        <v>0</v>
      </c>
      <c r="AR404" s="3" t="s">
        <v>32</v>
      </c>
      <c r="AS404" s="3" t="s">
        <v>6214</v>
      </c>
      <c r="AT404" s="3" t="s">
        <v>6219</v>
      </c>
      <c r="AU404" s="3" t="s">
        <v>6216</v>
      </c>
      <c r="AV404" s="3" t="s">
        <v>6217</v>
      </c>
      <c r="AW404" s="3"/>
      <c r="AX404" s="3"/>
      <c r="AY404" s="3"/>
      <c r="AZ404" s="3"/>
      <c r="BA404" s="3"/>
      <c r="BB404" t="b">
        <v>0</v>
      </c>
      <c r="BC404" s="3"/>
      <c r="BD404" s="5">
        <v>118327</v>
      </c>
      <c r="BE404" s="3" t="s">
        <v>316</v>
      </c>
    </row>
    <row r="405" spans="1:57" hidden="1" x14ac:dyDescent="0.2">
      <c r="A405" s="2">
        <v>4168</v>
      </c>
      <c r="B405" s="1">
        <v>45412</v>
      </c>
      <c r="C405" s="3" t="s">
        <v>2518</v>
      </c>
      <c r="D405">
        <v>5705.91</v>
      </c>
      <c r="E405">
        <v>6761.67</v>
      </c>
      <c r="F405">
        <v>14167.14</v>
      </c>
      <c r="G405">
        <v>11352.33</v>
      </c>
      <c r="H405">
        <v>22610.28</v>
      </c>
      <c r="I405">
        <v>40383.379999999997</v>
      </c>
      <c r="J405">
        <v>75068.350000000006</v>
      </c>
      <c r="K405">
        <v>4719.66</v>
      </c>
      <c r="L405">
        <v>15112.28</v>
      </c>
      <c r="M405">
        <v>1669.4</v>
      </c>
      <c r="N405">
        <v>0</v>
      </c>
      <c r="O405">
        <v>0</v>
      </c>
      <c r="P405">
        <v>0</v>
      </c>
      <c r="Q405">
        <v>0</v>
      </c>
      <c r="R405">
        <v>0</v>
      </c>
      <c r="S405">
        <v>0</v>
      </c>
      <c r="T405">
        <v>0</v>
      </c>
      <c r="U405">
        <v>0</v>
      </c>
      <c r="V405">
        <v>0</v>
      </c>
      <c r="W405">
        <v>0</v>
      </c>
      <c r="X405">
        <v>0</v>
      </c>
      <c r="Y405">
        <v>0</v>
      </c>
      <c r="Z405">
        <v>0</v>
      </c>
      <c r="AA405">
        <v>0</v>
      </c>
      <c r="AB405">
        <v>0</v>
      </c>
      <c r="AC405">
        <v>0</v>
      </c>
      <c r="AD405">
        <v>0</v>
      </c>
      <c r="AE405">
        <v>197550.4</v>
      </c>
      <c r="AF405">
        <v>2794029.07</v>
      </c>
      <c r="AG405">
        <v>66720</v>
      </c>
      <c r="AH405">
        <v>0</v>
      </c>
      <c r="AI405">
        <v>2800000</v>
      </c>
      <c r="AJ405">
        <v>195881</v>
      </c>
      <c r="AK405">
        <v>197550.4</v>
      </c>
      <c r="AL405">
        <v>0</v>
      </c>
      <c r="AM405">
        <v>2792359.67</v>
      </c>
      <c r="AN405">
        <v>2794029.07</v>
      </c>
      <c r="AO405">
        <v>0</v>
      </c>
      <c r="AP405">
        <v>2911</v>
      </c>
      <c r="AQ405" s="4">
        <v>0</v>
      </c>
      <c r="AR405" s="3" t="s">
        <v>32</v>
      </c>
      <c r="AS405" s="3" t="s">
        <v>6214</v>
      </c>
      <c r="AT405" s="3" t="s">
        <v>6219</v>
      </c>
      <c r="AU405" s="3" t="s">
        <v>6216</v>
      </c>
      <c r="AV405" s="3" t="s">
        <v>6217</v>
      </c>
      <c r="AW405" s="3"/>
      <c r="AX405" s="3"/>
      <c r="AY405" s="3"/>
      <c r="AZ405" s="3"/>
      <c r="BA405" s="3"/>
      <c r="BB405" t="b">
        <v>0</v>
      </c>
      <c r="BC405" s="3"/>
      <c r="BD405" s="5">
        <v>118328</v>
      </c>
      <c r="BE405" s="3" t="s">
        <v>316</v>
      </c>
    </row>
    <row r="406" spans="1:57" hidden="1" x14ac:dyDescent="0.2">
      <c r="A406" s="2">
        <v>4362</v>
      </c>
      <c r="B406" s="1">
        <v>45412</v>
      </c>
      <c r="C406" s="3" t="s">
        <v>2722</v>
      </c>
      <c r="D406">
        <v>0</v>
      </c>
      <c r="E406">
        <v>0</v>
      </c>
      <c r="F406">
        <v>0</v>
      </c>
      <c r="G406">
        <v>0</v>
      </c>
      <c r="H406">
        <v>0</v>
      </c>
      <c r="I406">
        <v>0</v>
      </c>
      <c r="J406">
        <v>0</v>
      </c>
      <c r="K406">
        <v>0</v>
      </c>
      <c r="L406">
        <v>0</v>
      </c>
      <c r="M406">
        <v>0</v>
      </c>
      <c r="N406">
        <v>17772</v>
      </c>
      <c r="O406">
        <v>13244</v>
      </c>
      <c r="P406">
        <v>524110.24999899999</v>
      </c>
      <c r="Q406">
        <v>30849.5</v>
      </c>
      <c r="R406">
        <v>33423.449999999997</v>
      </c>
      <c r="S406">
        <v>28652.799999999999</v>
      </c>
      <c r="T406">
        <v>6160</v>
      </c>
      <c r="U406">
        <v>0</v>
      </c>
      <c r="V406">
        <v>0</v>
      </c>
      <c r="W406">
        <v>0</v>
      </c>
      <c r="X406">
        <v>0</v>
      </c>
      <c r="Y406">
        <v>0</v>
      </c>
      <c r="Z406">
        <v>0</v>
      </c>
      <c r="AA406">
        <v>0</v>
      </c>
      <c r="AB406">
        <v>0</v>
      </c>
      <c r="AC406">
        <v>0</v>
      </c>
      <c r="AD406">
        <v>0</v>
      </c>
      <c r="AE406">
        <v>0</v>
      </c>
      <c r="AF406">
        <v>0</v>
      </c>
      <c r="AG406">
        <v>0</v>
      </c>
      <c r="AH406">
        <v>0</v>
      </c>
      <c r="AI406">
        <v>0</v>
      </c>
      <c r="AJ406">
        <v>6000</v>
      </c>
      <c r="AK406">
        <v>31016</v>
      </c>
      <c r="AL406">
        <v>31016</v>
      </c>
      <c r="AM406">
        <v>6000</v>
      </c>
      <c r="AN406">
        <v>654211.99999899999</v>
      </c>
      <c r="AO406">
        <v>654211.99999899999</v>
      </c>
      <c r="AP406">
        <v>0</v>
      </c>
      <c r="AQ406" s="4">
        <v>0</v>
      </c>
      <c r="AR406" s="3" t="s">
        <v>256</v>
      </c>
      <c r="AS406" s="3" t="s">
        <v>6214</v>
      </c>
      <c r="AT406" s="3" t="s">
        <v>6219</v>
      </c>
      <c r="AU406" s="3" t="s">
        <v>6216</v>
      </c>
      <c r="AV406" s="3" t="s">
        <v>6217</v>
      </c>
      <c r="AW406" s="3"/>
      <c r="AX406" s="3"/>
      <c r="AY406" s="3"/>
      <c r="AZ406" s="3"/>
      <c r="BA406" s="3"/>
      <c r="BB406" t="b">
        <v>0</v>
      </c>
      <c r="BC406" s="3"/>
      <c r="BD406" s="5">
        <v>118329</v>
      </c>
      <c r="BE406" s="3" t="s">
        <v>316</v>
      </c>
    </row>
    <row r="407" spans="1:57" hidden="1" x14ac:dyDescent="0.2">
      <c r="A407" s="2">
        <v>4457</v>
      </c>
      <c r="B407" s="1">
        <v>45412</v>
      </c>
      <c r="C407" s="3" t="s">
        <v>2849</v>
      </c>
      <c r="D407">
        <v>833.17</v>
      </c>
      <c r="E407">
        <v>581.37</v>
      </c>
      <c r="F407">
        <v>3858.01</v>
      </c>
      <c r="G407">
        <v>294</v>
      </c>
      <c r="H407">
        <v>95.32</v>
      </c>
      <c r="I407">
        <v>1124.56</v>
      </c>
      <c r="J407">
        <v>145.09</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6931.52</v>
      </c>
      <c r="AF407">
        <v>575814.26</v>
      </c>
      <c r="AG407">
        <v>319301</v>
      </c>
      <c r="AH407">
        <v>159999.9</v>
      </c>
      <c r="AI407">
        <v>960000</v>
      </c>
      <c r="AJ407">
        <v>6931.52</v>
      </c>
      <c r="AK407">
        <v>6931.52</v>
      </c>
      <c r="AL407">
        <v>0</v>
      </c>
      <c r="AM407">
        <v>575814.26</v>
      </c>
      <c r="AN407">
        <v>575814.26</v>
      </c>
      <c r="AO407">
        <v>0</v>
      </c>
      <c r="AP407">
        <v>0</v>
      </c>
      <c r="AQ407" s="4">
        <v>0</v>
      </c>
      <c r="AR407" s="3" t="s">
        <v>32</v>
      </c>
      <c r="AS407" s="3" t="s">
        <v>6214</v>
      </c>
      <c r="AT407" s="3" t="s">
        <v>6219</v>
      </c>
      <c r="AU407" s="3" t="s">
        <v>6216</v>
      </c>
      <c r="AV407" s="3" t="s">
        <v>6217</v>
      </c>
      <c r="AW407" s="3"/>
      <c r="AX407" s="3"/>
      <c r="AY407" s="3"/>
      <c r="AZ407" s="3"/>
      <c r="BA407" s="3"/>
      <c r="BB407" t="b">
        <v>0</v>
      </c>
      <c r="BC407" s="3"/>
      <c r="BD407" s="5">
        <v>118330</v>
      </c>
      <c r="BE407" s="3" t="s">
        <v>316</v>
      </c>
    </row>
    <row r="408" spans="1:57" hidden="1" x14ac:dyDescent="0.2">
      <c r="A408" s="2">
        <v>4564</v>
      </c>
      <c r="B408" s="1">
        <v>45412</v>
      </c>
      <c r="C408" s="3" t="s">
        <v>3035</v>
      </c>
      <c r="D408">
        <v>0</v>
      </c>
      <c r="E408">
        <v>0</v>
      </c>
      <c r="F408">
        <v>0</v>
      </c>
      <c r="G408">
        <v>0</v>
      </c>
      <c r="H408">
        <v>0</v>
      </c>
      <c r="I408">
        <v>399</v>
      </c>
      <c r="J408">
        <v>0</v>
      </c>
      <c r="K408">
        <v>98</v>
      </c>
      <c r="L408">
        <v>0</v>
      </c>
      <c r="M408">
        <v>0</v>
      </c>
      <c r="N408">
        <v>17000</v>
      </c>
      <c r="O408">
        <v>25000</v>
      </c>
      <c r="P408">
        <v>10000</v>
      </c>
      <c r="Q408">
        <v>10000</v>
      </c>
      <c r="R408">
        <v>5000</v>
      </c>
      <c r="S408">
        <v>35000</v>
      </c>
      <c r="T408">
        <v>10000</v>
      </c>
      <c r="U408">
        <v>5000</v>
      </c>
      <c r="V408">
        <v>0</v>
      </c>
      <c r="W408">
        <v>0</v>
      </c>
      <c r="X408">
        <v>0</v>
      </c>
      <c r="Y408">
        <v>0</v>
      </c>
      <c r="Z408">
        <v>0</v>
      </c>
      <c r="AA408">
        <v>0</v>
      </c>
      <c r="AB408">
        <v>0</v>
      </c>
      <c r="AC408">
        <v>0</v>
      </c>
      <c r="AD408">
        <v>0</v>
      </c>
      <c r="AE408">
        <v>497</v>
      </c>
      <c r="AF408">
        <v>497</v>
      </c>
      <c r="AG408">
        <v>17000</v>
      </c>
      <c r="AH408">
        <v>0</v>
      </c>
      <c r="AI408">
        <v>80000</v>
      </c>
      <c r="AJ408">
        <v>59497</v>
      </c>
      <c r="AK408">
        <v>42497</v>
      </c>
      <c r="AL408">
        <v>42000</v>
      </c>
      <c r="AM408">
        <v>134497</v>
      </c>
      <c r="AN408">
        <v>117497</v>
      </c>
      <c r="AO408">
        <v>117000</v>
      </c>
      <c r="AP408">
        <v>0</v>
      </c>
      <c r="AQ408" s="4">
        <v>0</v>
      </c>
      <c r="AR408" s="3" t="s">
        <v>32</v>
      </c>
      <c r="AS408" s="3" t="s">
        <v>6214</v>
      </c>
      <c r="AT408" s="3" t="s">
        <v>6219</v>
      </c>
      <c r="AU408" s="3" t="s">
        <v>6216</v>
      </c>
      <c r="AV408" s="3" t="s">
        <v>6217</v>
      </c>
      <c r="AW408" s="3"/>
      <c r="AX408" s="3"/>
      <c r="AY408" s="3"/>
      <c r="AZ408" s="3"/>
      <c r="BA408" s="3"/>
      <c r="BB408" t="b">
        <v>0</v>
      </c>
      <c r="BC408" s="3"/>
      <c r="BD408" s="5">
        <v>118331</v>
      </c>
      <c r="BE408" s="3" t="s">
        <v>316</v>
      </c>
    </row>
    <row r="409" spans="1:57" x14ac:dyDescent="0.2">
      <c r="A409" s="2">
        <v>4724</v>
      </c>
      <c r="B409" s="1">
        <v>45412</v>
      </c>
      <c r="C409" s="3" t="s">
        <v>3302</v>
      </c>
      <c r="D409">
        <v>1620.88</v>
      </c>
      <c r="E409">
        <v>369.86</v>
      </c>
      <c r="F409">
        <v>493.22</v>
      </c>
      <c r="G409">
        <v>772</v>
      </c>
      <c r="H409">
        <v>505.62</v>
      </c>
      <c r="I409">
        <v>214.29</v>
      </c>
      <c r="J409">
        <v>0</v>
      </c>
      <c r="K409">
        <v>0</v>
      </c>
      <c r="L409">
        <v>0</v>
      </c>
      <c r="M409">
        <v>600.5</v>
      </c>
      <c r="N409">
        <v>0</v>
      </c>
      <c r="O409">
        <v>0</v>
      </c>
      <c r="P409">
        <v>0</v>
      </c>
      <c r="Q409">
        <v>0</v>
      </c>
      <c r="R409">
        <v>0</v>
      </c>
      <c r="S409">
        <v>0</v>
      </c>
      <c r="T409">
        <v>0</v>
      </c>
      <c r="U409">
        <v>0</v>
      </c>
      <c r="V409">
        <v>0</v>
      </c>
      <c r="W409">
        <v>0</v>
      </c>
      <c r="X409">
        <v>0</v>
      </c>
      <c r="Y409">
        <v>0</v>
      </c>
      <c r="Z409">
        <v>0</v>
      </c>
      <c r="AA409">
        <v>0</v>
      </c>
      <c r="AB409">
        <v>0</v>
      </c>
      <c r="AC409">
        <v>0</v>
      </c>
      <c r="AD409">
        <v>0</v>
      </c>
      <c r="AE409">
        <v>4576.37</v>
      </c>
      <c r="AF409">
        <v>236415.49</v>
      </c>
      <c r="AG409">
        <v>15000</v>
      </c>
      <c r="AH409">
        <v>20731.37</v>
      </c>
      <c r="AI409">
        <v>248776</v>
      </c>
      <c r="AJ409">
        <v>3975.87</v>
      </c>
      <c r="AK409">
        <v>4576.37</v>
      </c>
      <c r="AL409">
        <v>0</v>
      </c>
      <c r="AM409">
        <v>235814.99</v>
      </c>
      <c r="AN409">
        <v>236415.49</v>
      </c>
      <c r="AO409">
        <v>0</v>
      </c>
      <c r="AP409">
        <v>0</v>
      </c>
      <c r="AQ409" s="4">
        <v>0</v>
      </c>
      <c r="AR409" s="3" t="s">
        <v>32</v>
      </c>
      <c r="AS409" s="3" t="s">
        <v>6214</v>
      </c>
      <c r="AT409" s="3" t="s">
        <v>6219</v>
      </c>
      <c r="AU409" s="3" t="s">
        <v>6216</v>
      </c>
      <c r="AV409" s="3" t="s">
        <v>6217</v>
      </c>
      <c r="AW409" s="3"/>
      <c r="AX409" s="3"/>
      <c r="AY409" s="3"/>
      <c r="AZ409" s="3"/>
      <c r="BA409" s="3"/>
      <c r="BB409" t="b">
        <v>0</v>
      </c>
      <c r="BC409" s="3"/>
      <c r="BD409" s="5">
        <v>118332</v>
      </c>
      <c r="BE409" s="3" t="s">
        <v>316</v>
      </c>
    </row>
    <row r="410" spans="1:57" hidden="1" x14ac:dyDescent="0.2">
      <c r="A410" s="2">
        <v>4751</v>
      </c>
      <c r="B410" s="1">
        <v>45412</v>
      </c>
      <c r="C410" s="3" t="s">
        <v>3346</v>
      </c>
      <c r="D410">
        <v>4231.54</v>
      </c>
      <c r="E410">
        <v>692.03</v>
      </c>
      <c r="F410">
        <v>1589.08</v>
      </c>
      <c r="G410">
        <v>0</v>
      </c>
      <c r="H410">
        <v>131.77000000000001</v>
      </c>
      <c r="I410">
        <v>50.92</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6695.34</v>
      </c>
      <c r="AF410">
        <v>1668411.32</v>
      </c>
      <c r="AG410">
        <v>0</v>
      </c>
      <c r="AH410">
        <v>273166.7</v>
      </c>
      <c r="AI410">
        <v>1639000</v>
      </c>
      <c r="AJ410">
        <v>6695.34</v>
      </c>
      <c r="AK410">
        <v>6695.34</v>
      </c>
      <c r="AL410">
        <v>0</v>
      </c>
      <c r="AM410">
        <v>1668411.32</v>
      </c>
      <c r="AN410">
        <v>1668411.32</v>
      </c>
      <c r="AO410">
        <v>0</v>
      </c>
      <c r="AP410">
        <v>0</v>
      </c>
      <c r="AQ410" s="4">
        <v>0</v>
      </c>
      <c r="AR410" s="3" t="s">
        <v>32</v>
      </c>
      <c r="AS410" s="3" t="s">
        <v>6214</v>
      </c>
      <c r="AT410" s="3" t="s">
        <v>6219</v>
      </c>
      <c r="AU410" s="3" t="s">
        <v>6216</v>
      </c>
      <c r="AV410" s="3" t="s">
        <v>6217</v>
      </c>
      <c r="AW410" s="3"/>
      <c r="AX410" s="3"/>
      <c r="AY410" s="3"/>
      <c r="AZ410" s="3"/>
      <c r="BA410" s="3"/>
      <c r="BB410" t="b">
        <v>0</v>
      </c>
      <c r="BC410" s="3"/>
      <c r="BD410" s="5">
        <v>118333</v>
      </c>
      <c r="BE410" s="3" t="s">
        <v>316</v>
      </c>
    </row>
    <row r="411" spans="1:57" hidden="1" x14ac:dyDescent="0.2">
      <c r="A411" s="2">
        <v>4877</v>
      </c>
      <c r="B411" s="1">
        <v>45412</v>
      </c>
      <c r="C411" s="3" t="s">
        <v>3507</v>
      </c>
      <c r="D411">
        <v>0</v>
      </c>
      <c r="E411">
        <v>0</v>
      </c>
      <c r="F411">
        <v>0</v>
      </c>
      <c r="G411">
        <v>0</v>
      </c>
      <c r="H411">
        <v>0</v>
      </c>
      <c r="I411">
        <v>0</v>
      </c>
      <c r="J411">
        <v>0</v>
      </c>
      <c r="K411">
        <v>-58020</v>
      </c>
      <c r="L411">
        <v>5340</v>
      </c>
      <c r="M411">
        <v>950.5</v>
      </c>
      <c r="N411">
        <v>0</v>
      </c>
      <c r="O411">
        <v>0</v>
      </c>
      <c r="P411">
        <v>0</v>
      </c>
      <c r="Q411">
        <v>0</v>
      </c>
      <c r="R411">
        <v>0</v>
      </c>
      <c r="S411">
        <v>0</v>
      </c>
      <c r="T411">
        <v>0</v>
      </c>
      <c r="U411">
        <v>0</v>
      </c>
      <c r="V411">
        <v>0</v>
      </c>
      <c r="W411">
        <v>0</v>
      </c>
      <c r="X411">
        <v>0</v>
      </c>
      <c r="Y411">
        <v>0</v>
      </c>
      <c r="Z411">
        <v>0</v>
      </c>
      <c r="AA411">
        <v>0</v>
      </c>
      <c r="AB411">
        <v>0</v>
      </c>
      <c r="AC411">
        <v>0</v>
      </c>
      <c r="AD411">
        <v>0</v>
      </c>
      <c r="AE411">
        <v>-51729.5</v>
      </c>
      <c r="AF411">
        <v>69070.83</v>
      </c>
      <c r="AG411">
        <v>0</v>
      </c>
      <c r="AH411">
        <v>0</v>
      </c>
      <c r="AI411">
        <v>80000</v>
      </c>
      <c r="AJ411">
        <v>-52680</v>
      </c>
      <c r="AK411">
        <v>-51729.5</v>
      </c>
      <c r="AL411">
        <v>0</v>
      </c>
      <c r="AM411">
        <v>68120.33</v>
      </c>
      <c r="AN411">
        <v>69070.83</v>
      </c>
      <c r="AO411">
        <v>0</v>
      </c>
      <c r="AP411">
        <v>0</v>
      </c>
      <c r="AQ411" s="4">
        <v>0</v>
      </c>
      <c r="AR411" s="3" t="s">
        <v>32</v>
      </c>
      <c r="AS411" s="3" t="s">
        <v>6214</v>
      </c>
      <c r="AT411" s="3" t="s">
        <v>6219</v>
      </c>
      <c r="AU411" s="3" t="s">
        <v>6216</v>
      </c>
      <c r="AV411" s="3" t="s">
        <v>6217</v>
      </c>
      <c r="AW411" s="3"/>
      <c r="AX411" s="3"/>
      <c r="AY411" s="3"/>
      <c r="AZ411" s="3"/>
      <c r="BA411" s="3"/>
      <c r="BB411" t="b">
        <v>0</v>
      </c>
      <c r="BC411" s="3"/>
      <c r="BD411" s="5">
        <v>118334</v>
      </c>
      <c r="BE411" s="3" t="s">
        <v>316</v>
      </c>
    </row>
    <row r="412" spans="1:57" hidden="1" x14ac:dyDescent="0.2">
      <c r="A412" s="2">
        <v>5148</v>
      </c>
      <c r="B412" s="1">
        <v>45412</v>
      </c>
      <c r="C412" s="3" t="s">
        <v>3965</v>
      </c>
      <c r="D412">
        <v>92042.95</v>
      </c>
      <c r="E412">
        <v>23493.94</v>
      </c>
      <c r="F412">
        <v>-40032.949999999997</v>
      </c>
      <c r="G412">
        <v>76125.55</v>
      </c>
      <c r="H412">
        <v>1353.9</v>
      </c>
      <c r="I412">
        <v>7705.5</v>
      </c>
      <c r="J412">
        <v>929.8</v>
      </c>
      <c r="K412">
        <v>4688.6000000000004</v>
      </c>
      <c r="L412">
        <v>2420</v>
      </c>
      <c r="M412">
        <v>0</v>
      </c>
      <c r="N412">
        <v>185496</v>
      </c>
      <c r="O412">
        <v>0</v>
      </c>
      <c r="P412">
        <v>125000</v>
      </c>
      <c r="Q412">
        <v>0</v>
      </c>
      <c r="R412">
        <v>0</v>
      </c>
      <c r="S412">
        <v>0</v>
      </c>
      <c r="T412">
        <v>0</v>
      </c>
      <c r="U412">
        <v>0</v>
      </c>
      <c r="V412">
        <v>0</v>
      </c>
      <c r="W412">
        <v>0</v>
      </c>
      <c r="X412">
        <v>0</v>
      </c>
      <c r="Y412">
        <v>0</v>
      </c>
      <c r="Z412">
        <v>0</v>
      </c>
      <c r="AA412">
        <v>0</v>
      </c>
      <c r="AB412">
        <v>0</v>
      </c>
      <c r="AC412">
        <v>0</v>
      </c>
      <c r="AD412">
        <v>0</v>
      </c>
      <c r="AE412">
        <v>168727.29</v>
      </c>
      <c r="AF412">
        <v>8361233.4299999997</v>
      </c>
      <c r="AG412">
        <v>85640</v>
      </c>
      <c r="AH412">
        <v>0</v>
      </c>
      <c r="AI412">
        <v>8197503</v>
      </c>
      <c r="AJ412">
        <v>168727.29</v>
      </c>
      <c r="AK412">
        <v>354223.29</v>
      </c>
      <c r="AL412">
        <v>185496</v>
      </c>
      <c r="AM412">
        <v>8361233.4299999997</v>
      </c>
      <c r="AN412">
        <v>8671729.4299999997</v>
      </c>
      <c r="AO412">
        <v>310496</v>
      </c>
      <c r="AP412">
        <v>44453.58</v>
      </c>
      <c r="AQ412" s="4">
        <v>0</v>
      </c>
      <c r="AR412" s="3" t="s">
        <v>32</v>
      </c>
      <c r="AS412" s="3" t="s">
        <v>6214</v>
      </c>
      <c r="AT412" s="3" t="s">
        <v>6219</v>
      </c>
      <c r="AU412" s="3" t="s">
        <v>6216</v>
      </c>
      <c r="AV412" s="3" t="s">
        <v>6217</v>
      </c>
      <c r="AW412" s="3"/>
      <c r="AX412" s="3"/>
      <c r="AY412" s="3"/>
      <c r="AZ412" s="3"/>
      <c r="BA412" s="3"/>
      <c r="BB412" t="b">
        <v>0</v>
      </c>
      <c r="BC412" s="3"/>
      <c r="BD412" s="5">
        <v>118335</v>
      </c>
      <c r="BE412" s="3" t="s">
        <v>316</v>
      </c>
    </row>
    <row r="413" spans="1:57" hidden="1" x14ac:dyDescent="0.2">
      <c r="A413" s="2">
        <v>5152</v>
      </c>
      <c r="B413" s="1">
        <v>45412</v>
      </c>
      <c r="C413" s="3" t="s">
        <v>3973</v>
      </c>
      <c r="D413">
        <v>0</v>
      </c>
      <c r="E413">
        <v>-17885.990000000002</v>
      </c>
      <c r="F413">
        <v>0</v>
      </c>
      <c r="G413">
        <v>0</v>
      </c>
      <c r="H413">
        <v>-112</v>
      </c>
      <c r="I413">
        <v>0</v>
      </c>
      <c r="J413">
        <v>112</v>
      </c>
      <c r="K413">
        <v>0</v>
      </c>
      <c r="L413">
        <v>0</v>
      </c>
      <c r="M413">
        <v>0</v>
      </c>
      <c r="N413">
        <v>0</v>
      </c>
      <c r="O413">
        <v>0</v>
      </c>
      <c r="P413">
        <v>0</v>
      </c>
      <c r="Q413">
        <v>0</v>
      </c>
      <c r="R413">
        <v>0</v>
      </c>
      <c r="S413">
        <v>0</v>
      </c>
      <c r="T413">
        <v>0</v>
      </c>
      <c r="U413">
        <v>0</v>
      </c>
      <c r="V413">
        <v>18639.2</v>
      </c>
      <c r="W413">
        <v>16691.2</v>
      </c>
      <c r="X413">
        <v>20971.2</v>
      </c>
      <c r="Y413">
        <v>101331.2</v>
      </c>
      <c r="Z413">
        <v>101331.2</v>
      </c>
      <c r="AA413">
        <v>60790.400000000001</v>
      </c>
      <c r="AB413">
        <v>0</v>
      </c>
      <c r="AC413">
        <v>0</v>
      </c>
      <c r="AD413">
        <v>0</v>
      </c>
      <c r="AE413">
        <v>-17885.990000000002</v>
      </c>
      <c r="AF413">
        <v>0</v>
      </c>
      <c r="AG413">
        <v>576416</v>
      </c>
      <c r="AH413">
        <v>0</v>
      </c>
      <c r="AI413">
        <v>20000</v>
      </c>
      <c r="AJ413">
        <v>-17885.990000000002</v>
      </c>
      <c r="AK413">
        <v>-17885.990000000002</v>
      </c>
      <c r="AL413">
        <v>0</v>
      </c>
      <c r="AM413">
        <v>319754.40000000002</v>
      </c>
      <c r="AN413">
        <v>319754.40000000002</v>
      </c>
      <c r="AO413">
        <v>319754.40000000002</v>
      </c>
      <c r="AP413">
        <v>0</v>
      </c>
      <c r="AQ413" s="4">
        <v>0</v>
      </c>
      <c r="AR413" s="3" t="s">
        <v>32</v>
      </c>
      <c r="AS413" s="3" t="s">
        <v>6214</v>
      </c>
      <c r="AT413" s="3" t="s">
        <v>6219</v>
      </c>
      <c r="AU413" s="3" t="s">
        <v>6216</v>
      </c>
      <c r="AV413" s="3" t="s">
        <v>6217</v>
      </c>
      <c r="AW413" s="3"/>
      <c r="AX413" s="3"/>
      <c r="AY413" s="3"/>
      <c r="AZ413" s="3"/>
      <c r="BA413" s="3"/>
      <c r="BB413" t="b">
        <v>0</v>
      </c>
      <c r="BC413" s="3"/>
      <c r="BD413" s="5">
        <v>118336</v>
      </c>
      <c r="BE413" s="3" t="s">
        <v>316</v>
      </c>
    </row>
    <row r="414" spans="1:57" hidden="1" x14ac:dyDescent="0.2">
      <c r="A414" s="2">
        <v>5153</v>
      </c>
      <c r="B414" s="1">
        <v>45412</v>
      </c>
      <c r="C414" s="3" t="s">
        <v>3975</v>
      </c>
      <c r="D414">
        <v>0</v>
      </c>
      <c r="E414">
        <v>0</v>
      </c>
      <c r="F414">
        <v>0</v>
      </c>
      <c r="G414">
        <v>0</v>
      </c>
      <c r="H414">
        <v>133</v>
      </c>
      <c r="I414">
        <v>133</v>
      </c>
      <c r="J414">
        <v>798</v>
      </c>
      <c r="K414">
        <v>266</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1330</v>
      </c>
      <c r="AF414">
        <v>52522.720000000001</v>
      </c>
      <c r="AG414">
        <v>50000</v>
      </c>
      <c r="AH414">
        <v>0</v>
      </c>
      <c r="AI414">
        <v>60000</v>
      </c>
      <c r="AJ414">
        <v>1330</v>
      </c>
      <c r="AK414">
        <v>1330</v>
      </c>
      <c r="AL414">
        <v>0</v>
      </c>
      <c r="AM414">
        <v>52522.720000000001</v>
      </c>
      <c r="AN414">
        <v>52522.720000000001</v>
      </c>
      <c r="AO414">
        <v>0</v>
      </c>
      <c r="AP414">
        <v>0</v>
      </c>
      <c r="AQ414" s="4">
        <v>0</v>
      </c>
      <c r="AR414" s="3" t="s">
        <v>32</v>
      </c>
      <c r="AS414" s="3" t="s">
        <v>6214</v>
      </c>
      <c r="AT414" s="3" t="s">
        <v>6219</v>
      </c>
      <c r="AU414" s="3" t="s">
        <v>6216</v>
      </c>
      <c r="AV414" s="3" t="s">
        <v>6217</v>
      </c>
      <c r="AW414" s="3"/>
      <c r="AX414" s="3"/>
      <c r="AY414" s="3"/>
      <c r="AZ414" s="3"/>
      <c r="BA414" s="3"/>
      <c r="BB414" t="b">
        <v>0</v>
      </c>
      <c r="BC414" s="3"/>
      <c r="BD414" s="5">
        <v>118337</v>
      </c>
      <c r="BE414" s="3" t="s">
        <v>316</v>
      </c>
    </row>
    <row r="415" spans="1:57" hidden="1" x14ac:dyDescent="0.2">
      <c r="A415" s="2">
        <v>5235</v>
      </c>
      <c r="B415" s="1">
        <v>45412</v>
      </c>
      <c r="C415" s="3" t="s">
        <v>4147</v>
      </c>
      <c r="D415">
        <v>0</v>
      </c>
      <c r="E415">
        <v>0</v>
      </c>
      <c r="F415">
        <v>0</v>
      </c>
      <c r="G415">
        <v>0</v>
      </c>
      <c r="H415">
        <v>0</v>
      </c>
      <c r="I415">
        <v>0</v>
      </c>
      <c r="J415">
        <v>0</v>
      </c>
      <c r="K415">
        <v>0</v>
      </c>
      <c r="L415">
        <v>0</v>
      </c>
      <c r="M415">
        <v>0</v>
      </c>
      <c r="N415">
        <v>300000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2000</v>
      </c>
      <c r="AK415">
        <v>300000</v>
      </c>
      <c r="AL415">
        <v>300000</v>
      </c>
      <c r="AM415">
        <v>2000</v>
      </c>
      <c r="AN415">
        <v>300000</v>
      </c>
      <c r="AO415">
        <v>300000</v>
      </c>
      <c r="AP415">
        <v>0</v>
      </c>
      <c r="AQ415" s="4">
        <v>0</v>
      </c>
      <c r="AR415" s="3" t="s">
        <v>256</v>
      </c>
      <c r="AS415" s="3" t="s">
        <v>6214</v>
      </c>
      <c r="AT415" s="3" t="s">
        <v>6219</v>
      </c>
      <c r="AU415" s="3" t="s">
        <v>6216</v>
      </c>
      <c r="AV415" s="3" t="s">
        <v>6217</v>
      </c>
      <c r="AW415" s="3"/>
      <c r="AX415" s="3"/>
      <c r="AY415" s="3"/>
      <c r="AZ415" s="3"/>
      <c r="BA415" s="3"/>
      <c r="BB415" t="b">
        <v>0</v>
      </c>
      <c r="BC415" s="3"/>
      <c r="BD415" s="5">
        <v>118338</v>
      </c>
      <c r="BE415" s="3" t="s">
        <v>316</v>
      </c>
    </row>
    <row r="416" spans="1:57" x14ac:dyDescent="0.2">
      <c r="A416" s="2">
        <v>5265</v>
      </c>
      <c r="B416" s="1">
        <v>45412</v>
      </c>
      <c r="C416" s="3" t="s">
        <v>4186</v>
      </c>
      <c r="D416">
        <v>11835.06</v>
      </c>
      <c r="E416">
        <v>3321.36</v>
      </c>
      <c r="F416">
        <v>76546.34</v>
      </c>
      <c r="G416">
        <v>966.29</v>
      </c>
      <c r="H416">
        <v>2351.87</v>
      </c>
      <c r="I416">
        <v>4315.3500000000004</v>
      </c>
      <c r="J416">
        <v>6318.15</v>
      </c>
      <c r="K416">
        <v>5911.23</v>
      </c>
      <c r="L416">
        <v>41698.61</v>
      </c>
      <c r="M416">
        <v>1696.43</v>
      </c>
      <c r="N416">
        <v>31917</v>
      </c>
      <c r="O416">
        <v>9271</v>
      </c>
      <c r="P416">
        <v>8680</v>
      </c>
      <c r="Q416">
        <v>0</v>
      </c>
      <c r="R416">
        <v>0</v>
      </c>
      <c r="S416">
        <v>0</v>
      </c>
      <c r="T416">
        <v>6200</v>
      </c>
      <c r="U416">
        <v>0</v>
      </c>
      <c r="V416">
        <v>0</v>
      </c>
      <c r="W416">
        <v>0</v>
      </c>
      <c r="X416">
        <v>0</v>
      </c>
      <c r="Y416">
        <v>0</v>
      </c>
      <c r="Z416">
        <v>0</v>
      </c>
      <c r="AA416">
        <v>0</v>
      </c>
      <c r="AB416">
        <v>0</v>
      </c>
      <c r="AC416">
        <v>0</v>
      </c>
      <c r="AD416">
        <v>0</v>
      </c>
      <c r="AE416">
        <v>154960.69</v>
      </c>
      <c r="AF416">
        <v>1523439.43</v>
      </c>
      <c r="AG416">
        <v>4509</v>
      </c>
      <c r="AH416">
        <v>192300.26</v>
      </c>
      <c r="AI416">
        <v>1477547</v>
      </c>
      <c r="AJ416">
        <v>215798.26</v>
      </c>
      <c r="AK416">
        <v>196148.69</v>
      </c>
      <c r="AL416">
        <v>41188</v>
      </c>
      <c r="AM416">
        <v>1584277</v>
      </c>
      <c r="AN416">
        <v>1579507.43</v>
      </c>
      <c r="AO416">
        <v>56068</v>
      </c>
      <c r="AP416">
        <v>41784</v>
      </c>
      <c r="AQ416" s="4">
        <v>0</v>
      </c>
      <c r="AR416" s="3" t="s">
        <v>32</v>
      </c>
      <c r="AS416" s="3" t="s">
        <v>6214</v>
      </c>
      <c r="AT416" s="3" t="s">
        <v>6219</v>
      </c>
      <c r="AU416" s="3" t="s">
        <v>6216</v>
      </c>
      <c r="AV416" s="3" t="s">
        <v>6217</v>
      </c>
      <c r="AW416" s="3"/>
      <c r="AX416" s="3"/>
      <c r="AY416" s="3"/>
      <c r="AZ416" s="3"/>
      <c r="BA416" s="3"/>
      <c r="BB416" t="b">
        <v>0</v>
      </c>
      <c r="BC416" s="3"/>
      <c r="BD416" s="5">
        <v>118339</v>
      </c>
      <c r="BE416" s="3" t="s">
        <v>316</v>
      </c>
    </row>
    <row r="417" spans="1:57" hidden="1" x14ac:dyDescent="0.2">
      <c r="A417" s="2">
        <v>5412</v>
      </c>
      <c r="B417" s="1">
        <v>45412</v>
      </c>
      <c r="C417" s="3" t="s">
        <v>4401</v>
      </c>
      <c r="D417">
        <v>26510.55</v>
      </c>
      <c r="E417">
        <v>-141317.23000000001</v>
      </c>
      <c r="F417">
        <v>-19635.060000000001</v>
      </c>
      <c r="G417">
        <v>263.93</v>
      </c>
      <c r="H417">
        <v>172.86</v>
      </c>
      <c r="I417">
        <v>73.260000000000005</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-133931.69</v>
      </c>
      <c r="AF417">
        <v>2782417.92</v>
      </c>
      <c r="AG417">
        <v>0</v>
      </c>
      <c r="AH417">
        <v>0</v>
      </c>
      <c r="AI417">
        <v>3087128</v>
      </c>
      <c r="AJ417">
        <v>-133931.69</v>
      </c>
      <c r="AK417">
        <v>-133931.69</v>
      </c>
      <c r="AL417">
        <v>0</v>
      </c>
      <c r="AM417">
        <v>2782417.92</v>
      </c>
      <c r="AN417">
        <v>2782417.92</v>
      </c>
      <c r="AO417">
        <v>0</v>
      </c>
      <c r="AP417">
        <v>331.14</v>
      </c>
      <c r="AQ417" s="4">
        <v>0</v>
      </c>
      <c r="AR417" s="3" t="s">
        <v>32</v>
      </c>
      <c r="AS417" s="3" t="s">
        <v>6214</v>
      </c>
      <c r="AT417" s="3" t="s">
        <v>6219</v>
      </c>
      <c r="AU417" s="3" t="s">
        <v>6216</v>
      </c>
      <c r="AV417" s="3" t="s">
        <v>6217</v>
      </c>
      <c r="AW417" s="3"/>
      <c r="AX417" s="3"/>
      <c r="AY417" s="3"/>
      <c r="AZ417" s="3"/>
      <c r="BA417" s="3"/>
      <c r="BB417" t="b">
        <v>0</v>
      </c>
      <c r="BC417" s="3"/>
      <c r="BD417" s="5">
        <v>118340</v>
      </c>
      <c r="BE417" s="3" t="s">
        <v>316</v>
      </c>
    </row>
    <row r="418" spans="1:57" hidden="1" x14ac:dyDescent="0.2">
      <c r="A418" s="2">
        <v>5423</v>
      </c>
      <c r="B418" s="1">
        <v>45412</v>
      </c>
      <c r="C418" s="3" t="s">
        <v>4414</v>
      </c>
      <c r="D418">
        <v>76028.38</v>
      </c>
      <c r="E418">
        <v>-6089.1</v>
      </c>
      <c r="F418">
        <v>0</v>
      </c>
      <c r="G418">
        <v>0</v>
      </c>
      <c r="H418">
        <v>-1447.6</v>
      </c>
      <c r="I418">
        <v>0</v>
      </c>
      <c r="J418">
        <v>6042.63</v>
      </c>
      <c r="K418">
        <v>-3596.15</v>
      </c>
      <c r="L418">
        <v>0</v>
      </c>
      <c r="M418">
        <v>4595.03</v>
      </c>
      <c r="N418">
        <v>0</v>
      </c>
      <c r="O418">
        <v>0</v>
      </c>
      <c r="P418">
        <v>0</v>
      </c>
      <c r="Q418">
        <v>0</v>
      </c>
      <c r="R418">
        <v>0</v>
      </c>
      <c r="S418">
        <v>0</v>
      </c>
      <c r="T418">
        <v>0</v>
      </c>
      <c r="U418">
        <v>0</v>
      </c>
      <c r="V418">
        <v>0</v>
      </c>
      <c r="W418">
        <v>0</v>
      </c>
      <c r="X418">
        <v>0</v>
      </c>
      <c r="Y418">
        <v>0</v>
      </c>
      <c r="Z418">
        <v>0</v>
      </c>
      <c r="AA418">
        <v>0</v>
      </c>
      <c r="AB418">
        <v>0</v>
      </c>
      <c r="AC418">
        <v>0</v>
      </c>
      <c r="AD418">
        <v>0</v>
      </c>
      <c r="AE418">
        <v>75533.19</v>
      </c>
      <c r="AF418">
        <v>4022567.73</v>
      </c>
      <c r="AG418">
        <v>0</v>
      </c>
      <c r="AH418">
        <v>0</v>
      </c>
      <c r="AI418">
        <v>0</v>
      </c>
      <c r="AJ418">
        <v>70938.16</v>
      </c>
      <c r="AK418">
        <v>75533.19</v>
      </c>
      <c r="AL418">
        <v>0</v>
      </c>
      <c r="AM418">
        <v>4017972.7</v>
      </c>
      <c r="AN418">
        <v>4022567.73</v>
      </c>
      <c r="AO418">
        <v>0</v>
      </c>
      <c r="AP418">
        <v>13189.43</v>
      </c>
      <c r="AQ418" s="4">
        <v>0</v>
      </c>
      <c r="AR418" s="3" t="s">
        <v>256</v>
      </c>
      <c r="AS418" s="3" t="s">
        <v>6214</v>
      </c>
      <c r="AT418" s="3" t="s">
        <v>6219</v>
      </c>
      <c r="AU418" s="3" t="s">
        <v>6216</v>
      </c>
      <c r="AV418" s="3" t="s">
        <v>6217</v>
      </c>
      <c r="AW418" s="3"/>
      <c r="AX418" s="3"/>
      <c r="AY418" s="3"/>
      <c r="AZ418" s="3"/>
      <c r="BA418" s="3"/>
      <c r="BB418" t="b">
        <v>0</v>
      </c>
      <c r="BC418" s="3"/>
      <c r="BD418" s="5">
        <v>118341</v>
      </c>
      <c r="BE418" s="3" t="s">
        <v>316</v>
      </c>
    </row>
    <row r="419" spans="1:57" hidden="1" x14ac:dyDescent="0.2">
      <c r="A419" s="2">
        <v>5462</v>
      </c>
      <c r="B419" s="1">
        <v>45412</v>
      </c>
      <c r="C419" s="3" t="s">
        <v>4474</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67459.19</v>
      </c>
      <c r="AG419">
        <v>51312</v>
      </c>
      <c r="AH419">
        <v>0</v>
      </c>
      <c r="AI419">
        <v>75000</v>
      </c>
      <c r="AJ419">
        <v>0</v>
      </c>
      <c r="AK419">
        <v>0</v>
      </c>
      <c r="AL419">
        <v>0</v>
      </c>
      <c r="AM419">
        <v>67459.19</v>
      </c>
      <c r="AN419">
        <v>67459.19</v>
      </c>
      <c r="AO419">
        <v>0</v>
      </c>
      <c r="AP419">
        <v>0</v>
      </c>
      <c r="AQ419" s="4">
        <v>0</v>
      </c>
      <c r="AR419" s="3" t="s">
        <v>32</v>
      </c>
      <c r="AS419" s="3" t="s">
        <v>6214</v>
      </c>
      <c r="AT419" s="3" t="s">
        <v>6219</v>
      </c>
      <c r="AU419" s="3" t="s">
        <v>6216</v>
      </c>
      <c r="AV419" s="3" t="s">
        <v>6217</v>
      </c>
      <c r="AW419" s="3"/>
      <c r="AX419" s="3"/>
      <c r="AY419" s="3"/>
      <c r="AZ419" s="3"/>
      <c r="BA419" s="3"/>
      <c r="BB419" t="b">
        <v>0</v>
      </c>
      <c r="BC419" s="3"/>
      <c r="BD419" s="5">
        <v>118342</v>
      </c>
      <c r="BE419" s="3" t="s">
        <v>316</v>
      </c>
    </row>
    <row r="420" spans="1:57" hidden="1" x14ac:dyDescent="0.2">
      <c r="A420" s="2">
        <v>5483</v>
      </c>
      <c r="B420" s="1">
        <v>45412</v>
      </c>
      <c r="C420" s="3" t="s">
        <v>4503</v>
      </c>
      <c r="D420">
        <v>526.44000000000005</v>
      </c>
      <c r="E420">
        <v>254.18</v>
      </c>
      <c r="F420">
        <v>40.06</v>
      </c>
      <c r="G420">
        <v>2086.92</v>
      </c>
      <c r="H420">
        <v>600.86</v>
      </c>
      <c r="I420">
        <v>6348.9</v>
      </c>
      <c r="J420">
        <v>0</v>
      </c>
      <c r="K420">
        <v>0</v>
      </c>
      <c r="L420">
        <v>2125.9699999999998</v>
      </c>
      <c r="M420">
        <v>121</v>
      </c>
      <c r="N420">
        <v>13600</v>
      </c>
      <c r="O420">
        <v>0</v>
      </c>
      <c r="P420">
        <v>0</v>
      </c>
      <c r="Q420">
        <v>0</v>
      </c>
      <c r="R420">
        <v>0</v>
      </c>
      <c r="S420">
        <v>0</v>
      </c>
      <c r="T420">
        <v>0</v>
      </c>
      <c r="U420">
        <v>0</v>
      </c>
      <c r="V420">
        <v>0</v>
      </c>
      <c r="W420">
        <v>0</v>
      </c>
      <c r="X420">
        <v>0</v>
      </c>
      <c r="Y420">
        <v>0</v>
      </c>
      <c r="Z420">
        <v>0</v>
      </c>
      <c r="AA420">
        <v>0</v>
      </c>
      <c r="AB420">
        <v>0</v>
      </c>
      <c r="AC420">
        <v>0</v>
      </c>
      <c r="AD420">
        <v>0</v>
      </c>
      <c r="AE420">
        <v>12104.33</v>
      </c>
      <c r="AF420">
        <v>500141.11</v>
      </c>
      <c r="AG420">
        <v>116000</v>
      </c>
      <c r="AH420">
        <v>0</v>
      </c>
      <c r="AI420">
        <v>639988</v>
      </c>
      <c r="AJ420">
        <v>33839.33</v>
      </c>
      <c r="AK420">
        <v>25704.33</v>
      </c>
      <c r="AL420">
        <v>13600</v>
      </c>
      <c r="AM420">
        <v>521876.11</v>
      </c>
      <c r="AN420">
        <v>513741.11</v>
      </c>
      <c r="AO420">
        <v>13600</v>
      </c>
      <c r="AP420">
        <v>0</v>
      </c>
      <c r="AQ420" s="4">
        <v>0</v>
      </c>
      <c r="AR420" s="3" t="s">
        <v>32</v>
      </c>
      <c r="AS420" s="3" t="s">
        <v>6214</v>
      </c>
      <c r="AT420" s="3" t="s">
        <v>6219</v>
      </c>
      <c r="AU420" s="3" t="s">
        <v>6216</v>
      </c>
      <c r="AV420" s="3" t="s">
        <v>6217</v>
      </c>
      <c r="AW420" s="3"/>
      <c r="AX420" s="3"/>
      <c r="AY420" s="3"/>
      <c r="AZ420" s="3"/>
      <c r="BA420" s="3"/>
      <c r="BB420" t="b">
        <v>0</v>
      </c>
      <c r="BC420" s="3"/>
      <c r="BD420" s="5">
        <v>118343</v>
      </c>
      <c r="BE420" s="3" t="s">
        <v>316</v>
      </c>
    </row>
    <row r="421" spans="1:57" hidden="1" x14ac:dyDescent="0.2">
      <c r="A421" s="2">
        <v>5517</v>
      </c>
      <c r="B421" s="1">
        <v>45412</v>
      </c>
      <c r="C421" s="3" t="s">
        <v>2579</v>
      </c>
      <c r="D421">
        <v>375.36</v>
      </c>
      <c r="E421">
        <v>-1494.66</v>
      </c>
      <c r="F421">
        <v>436</v>
      </c>
      <c r="G421">
        <v>5551.24</v>
      </c>
      <c r="H421">
        <v>399</v>
      </c>
      <c r="I421">
        <v>6008.06</v>
      </c>
      <c r="J421">
        <v>15187.85</v>
      </c>
      <c r="K421">
        <v>23070.31</v>
      </c>
      <c r="L421">
        <v>20799.38</v>
      </c>
      <c r="M421">
        <v>-16627.38</v>
      </c>
      <c r="N421">
        <v>0</v>
      </c>
      <c r="O421">
        <v>0</v>
      </c>
      <c r="P421">
        <v>0</v>
      </c>
      <c r="Q421">
        <v>0</v>
      </c>
      <c r="R421">
        <v>0</v>
      </c>
      <c r="S421">
        <v>0</v>
      </c>
      <c r="T421">
        <v>0</v>
      </c>
      <c r="U421">
        <v>0</v>
      </c>
      <c r="V421">
        <v>0</v>
      </c>
      <c r="W421">
        <v>0</v>
      </c>
      <c r="X421">
        <v>0</v>
      </c>
      <c r="Y421">
        <v>0</v>
      </c>
      <c r="Z421">
        <v>0</v>
      </c>
      <c r="AA421">
        <v>0</v>
      </c>
      <c r="AB421">
        <v>0</v>
      </c>
      <c r="AC421">
        <v>0</v>
      </c>
      <c r="AD421">
        <v>0</v>
      </c>
      <c r="AE421">
        <v>53705.16</v>
      </c>
      <c r="AF421">
        <v>54824.46</v>
      </c>
      <c r="AG421">
        <v>0</v>
      </c>
      <c r="AH421">
        <v>0</v>
      </c>
      <c r="AI421">
        <v>0</v>
      </c>
      <c r="AJ421">
        <v>70332.539999999994</v>
      </c>
      <c r="AK421">
        <v>53705.16</v>
      </c>
      <c r="AL421">
        <v>0</v>
      </c>
      <c r="AM421">
        <v>71451.839999999997</v>
      </c>
      <c r="AN421">
        <v>54824.46</v>
      </c>
      <c r="AO421">
        <v>0</v>
      </c>
      <c r="AP421">
        <v>0</v>
      </c>
      <c r="AQ421" s="4">
        <v>0</v>
      </c>
      <c r="AR421" s="3" t="s">
        <v>256</v>
      </c>
      <c r="AS421" s="3" t="s">
        <v>6214</v>
      </c>
      <c r="AT421" s="3" t="s">
        <v>6219</v>
      </c>
      <c r="AU421" s="3" t="s">
        <v>6216</v>
      </c>
      <c r="AV421" s="3" t="s">
        <v>6217</v>
      </c>
      <c r="AW421" s="3"/>
      <c r="AX421" s="3"/>
      <c r="AY421" s="3"/>
      <c r="AZ421" s="3"/>
      <c r="BA421" s="3"/>
      <c r="BB421" t="b">
        <v>0</v>
      </c>
      <c r="BC421" s="3"/>
      <c r="BD421" s="5">
        <v>118344</v>
      </c>
      <c r="BE421" s="3" t="s">
        <v>316</v>
      </c>
    </row>
    <row r="422" spans="1:57" hidden="1" x14ac:dyDescent="0.2">
      <c r="A422" s="2">
        <v>5529</v>
      </c>
      <c r="B422" s="1">
        <v>45412</v>
      </c>
      <c r="C422" s="3" t="s">
        <v>4557</v>
      </c>
      <c r="D422">
        <v>0</v>
      </c>
      <c r="E422">
        <v>-5967.16</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-5967.16</v>
      </c>
      <c r="AF422">
        <v>0</v>
      </c>
      <c r="AG422">
        <v>0</v>
      </c>
      <c r="AH422">
        <v>0</v>
      </c>
      <c r="AI422">
        <v>20000</v>
      </c>
      <c r="AJ422">
        <v>-5967.16</v>
      </c>
      <c r="AK422">
        <v>-5967.16</v>
      </c>
      <c r="AL422">
        <v>0</v>
      </c>
      <c r="AM422">
        <v>0</v>
      </c>
      <c r="AN422">
        <v>0</v>
      </c>
      <c r="AO422">
        <v>0</v>
      </c>
      <c r="AP422">
        <v>0</v>
      </c>
      <c r="AQ422" s="4">
        <v>0</v>
      </c>
      <c r="AR422" s="3" t="s">
        <v>32</v>
      </c>
      <c r="AS422" s="3" t="s">
        <v>6214</v>
      </c>
      <c r="AT422" s="3" t="s">
        <v>6219</v>
      </c>
      <c r="AU422" s="3" t="s">
        <v>6216</v>
      </c>
      <c r="AV422" s="3" t="s">
        <v>6217</v>
      </c>
      <c r="AW422" s="3"/>
      <c r="AX422" s="3"/>
      <c r="AY422" s="3"/>
      <c r="AZ422" s="3"/>
      <c r="BA422" s="3"/>
      <c r="BB422" t="b">
        <v>0</v>
      </c>
      <c r="BC422" s="3"/>
      <c r="BD422" s="5">
        <v>118345</v>
      </c>
      <c r="BE422" s="3" t="s">
        <v>316</v>
      </c>
    </row>
    <row r="423" spans="1:57" hidden="1" x14ac:dyDescent="0.2">
      <c r="A423" s="2">
        <v>5532</v>
      </c>
      <c r="B423" s="1">
        <v>45412</v>
      </c>
      <c r="C423" s="3" t="s">
        <v>4561</v>
      </c>
      <c r="D423">
        <v>0</v>
      </c>
      <c r="E423">
        <v>0</v>
      </c>
      <c r="F423">
        <v>0</v>
      </c>
      <c r="G423">
        <v>0</v>
      </c>
      <c r="H423">
        <v>133</v>
      </c>
      <c r="I423">
        <v>0</v>
      </c>
      <c r="J423">
        <v>0</v>
      </c>
      <c r="K423">
        <v>399</v>
      </c>
      <c r="L423">
        <v>0</v>
      </c>
      <c r="M423">
        <v>0</v>
      </c>
      <c r="N423">
        <v>0</v>
      </c>
      <c r="O423">
        <v>150000</v>
      </c>
      <c r="P423">
        <v>25000</v>
      </c>
      <c r="Q423">
        <v>25000</v>
      </c>
      <c r="R423">
        <v>25000</v>
      </c>
      <c r="S423">
        <v>25000</v>
      </c>
      <c r="T423">
        <v>25000</v>
      </c>
      <c r="U423">
        <v>25000</v>
      </c>
      <c r="V423">
        <v>25000</v>
      </c>
      <c r="W423">
        <v>25000</v>
      </c>
      <c r="X423">
        <v>25000</v>
      </c>
      <c r="Y423">
        <v>25000</v>
      </c>
      <c r="Z423">
        <v>25000</v>
      </c>
      <c r="AA423">
        <v>25000</v>
      </c>
      <c r="AB423">
        <v>0</v>
      </c>
      <c r="AC423">
        <v>0</v>
      </c>
      <c r="AD423">
        <v>0</v>
      </c>
      <c r="AE423">
        <v>532</v>
      </c>
      <c r="AF423">
        <v>15980.5</v>
      </c>
      <c r="AG423">
        <v>310000</v>
      </c>
      <c r="AH423">
        <v>0</v>
      </c>
      <c r="AI423">
        <v>150000</v>
      </c>
      <c r="AJ423">
        <v>150532</v>
      </c>
      <c r="AK423">
        <v>150532</v>
      </c>
      <c r="AL423">
        <v>150000</v>
      </c>
      <c r="AM423">
        <v>465980.5</v>
      </c>
      <c r="AN423">
        <v>465980.5</v>
      </c>
      <c r="AO423">
        <v>450000</v>
      </c>
      <c r="AP423">
        <v>127720</v>
      </c>
      <c r="AQ423" s="4">
        <v>0</v>
      </c>
      <c r="AR423" s="3" t="s">
        <v>32</v>
      </c>
      <c r="AS423" s="3" t="s">
        <v>6214</v>
      </c>
      <c r="AT423" s="3" t="s">
        <v>6219</v>
      </c>
      <c r="AU423" s="3" t="s">
        <v>6216</v>
      </c>
      <c r="AV423" s="3" t="s">
        <v>6217</v>
      </c>
      <c r="AW423" s="3"/>
      <c r="AX423" s="3"/>
      <c r="AY423" s="3"/>
      <c r="AZ423" s="3"/>
      <c r="BA423" s="3"/>
      <c r="BB423" t="b">
        <v>0</v>
      </c>
      <c r="BC423" s="3"/>
      <c r="BD423" s="5">
        <v>118346</v>
      </c>
      <c r="BE423" s="3" t="s">
        <v>316</v>
      </c>
    </row>
    <row r="424" spans="1:57" hidden="1" x14ac:dyDescent="0.2">
      <c r="A424" s="2">
        <v>5533</v>
      </c>
      <c r="B424" s="1">
        <v>45412</v>
      </c>
      <c r="C424" s="3" t="s">
        <v>4562</v>
      </c>
      <c r="D424">
        <v>0</v>
      </c>
      <c r="E424">
        <v>15307</v>
      </c>
      <c r="F424">
        <v>-1391.55</v>
      </c>
      <c r="G424">
        <v>6667.61</v>
      </c>
      <c r="H424">
        <v>24491</v>
      </c>
      <c r="I424">
        <v>0</v>
      </c>
      <c r="J424">
        <v>0</v>
      </c>
      <c r="K424">
        <v>27035.06</v>
      </c>
      <c r="L424">
        <v>248</v>
      </c>
      <c r="M424">
        <v>0</v>
      </c>
      <c r="N424">
        <v>0</v>
      </c>
      <c r="O424">
        <v>0</v>
      </c>
      <c r="P424">
        <v>0</v>
      </c>
      <c r="Q424">
        <v>0</v>
      </c>
      <c r="R424">
        <v>0</v>
      </c>
      <c r="S424">
        <v>0</v>
      </c>
      <c r="T424">
        <v>0</v>
      </c>
      <c r="U424">
        <v>0</v>
      </c>
      <c r="V424">
        <v>0</v>
      </c>
      <c r="W424">
        <v>0</v>
      </c>
      <c r="X424">
        <v>0</v>
      </c>
      <c r="Y424">
        <v>0</v>
      </c>
      <c r="Z424">
        <v>0</v>
      </c>
      <c r="AA424">
        <v>0</v>
      </c>
      <c r="AB424">
        <v>0</v>
      </c>
      <c r="AC424">
        <v>0</v>
      </c>
      <c r="AD424">
        <v>0</v>
      </c>
      <c r="AE424">
        <v>72357.119999999995</v>
      </c>
      <c r="AF424">
        <v>171460.85</v>
      </c>
      <c r="AG424">
        <v>0</v>
      </c>
      <c r="AH424">
        <v>165000</v>
      </c>
      <c r="AI424">
        <v>165000</v>
      </c>
      <c r="AJ424">
        <v>72357.119999999995</v>
      </c>
      <c r="AK424">
        <v>72357.119999999995</v>
      </c>
      <c r="AL424">
        <v>0</v>
      </c>
      <c r="AM424">
        <v>171460.85</v>
      </c>
      <c r="AN424">
        <v>171460.85</v>
      </c>
      <c r="AO424">
        <v>0</v>
      </c>
      <c r="AP424">
        <v>63.63</v>
      </c>
      <c r="AQ424" s="4">
        <v>0</v>
      </c>
      <c r="AR424" s="3" t="s">
        <v>32</v>
      </c>
      <c r="AS424" s="3" t="s">
        <v>6214</v>
      </c>
      <c r="AT424" s="3" t="s">
        <v>6219</v>
      </c>
      <c r="AU424" s="3" t="s">
        <v>6216</v>
      </c>
      <c r="AV424" s="3" t="s">
        <v>6217</v>
      </c>
      <c r="AW424" s="3"/>
      <c r="AX424" s="3"/>
      <c r="AY424" s="3"/>
      <c r="AZ424" s="3"/>
      <c r="BA424" s="3"/>
      <c r="BB424" t="b">
        <v>0</v>
      </c>
      <c r="BC424" s="3"/>
      <c r="BD424" s="5">
        <v>118347</v>
      </c>
      <c r="BE424" s="3" t="s">
        <v>316</v>
      </c>
    </row>
    <row r="425" spans="1:57" hidden="1" x14ac:dyDescent="0.2">
      <c r="A425" s="2">
        <v>5540</v>
      </c>
      <c r="B425" s="1">
        <v>45412</v>
      </c>
      <c r="C425" s="3" t="s">
        <v>4569</v>
      </c>
      <c r="D425">
        <v>0</v>
      </c>
      <c r="E425">
        <v>1545.6</v>
      </c>
      <c r="F425">
        <v>0</v>
      </c>
      <c r="G425">
        <v>254.36</v>
      </c>
      <c r="H425">
        <v>133</v>
      </c>
      <c r="I425">
        <v>0</v>
      </c>
      <c r="J425">
        <v>0</v>
      </c>
      <c r="K425">
        <v>0</v>
      </c>
      <c r="L425">
        <v>0</v>
      </c>
      <c r="M425">
        <v>0</v>
      </c>
      <c r="N425">
        <v>0</v>
      </c>
      <c r="O425">
        <v>0</v>
      </c>
      <c r="P425">
        <v>0</v>
      </c>
      <c r="Q425">
        <v>0</v>
      </c>
      <c r="R425">
        <v>0</v>
      </c>
      <c r="S425">
        <v>0</v>
      </c>
      <c r="T425">
        <v>0</v>
      </c>
      <c r="U425">
        <v>0</v>
      </c>
      <c r="V425">
        <v>0</v>
      </c>
      <c r="W425">
        <v>0</v>
      </c>
      <c r="X425">
        <v>0</v>
      </c>
      <c r="Y425">
        <v>6260</v>
      </c>
      <c r="Z425">
        <v>8490</v>
      </c>
      <c r="AA425">
        <v>16678</v>
      </c>
      <c r="AB425">
        <v>450000</v>
      </c>
      <c r="AC425">
        <v>0</v>
      </c>
      <c r="AD425">
        <v>0</v>
      </c>
      <c r="AE425">
        <v>1932.96</v>
      </c>
      <c r="AF425">
        <v>11581.82</v>
      </c>
      <c r="AG425">
        <v>516448</v>
      </c>
      <c r="AH425">
        <v>0</v>
      </c>
      <c r="AI425">
        <v>20000</v>
      </c>
      <c r="AJ425">
        <v>1932.96</v>
      </c>
      <c r="AK425">
        <v>1932.96</v>
      </c>
      <c r="AL425">
        <v>0</v>
      </c>
      <c r="AM425">
        <v>11581.82</v>
      </c>
      <c r="AN425">
        <v>493009.82</v>
      </c>
      <c r="AO425">
        <v>481428</v>
      </c>
      <c r="AP425">
        <v>0</v>
      </c>
      <c r="AQ425" s="4">
        <v>0</v>
      </c>
      <c r="AR425" s="3" t="s">
        <v>32</v>
      </c>
      <c r="AS425" s="3" t="s">
        <v>6214</v>
      </c>
      <c r="AT425" s="3" t="s">
        <v>6219</v>
      </c>
      <c r="AU425" s="3" t="s">
        <v>6216</v>
      </c>
      <c r="AV425" s="3" t="s">
        <v>6217</v>
      </c>
      <c r="AW425" s="3"/>
      <c r="AX425" s="3"/>
      <c r="AY425" s="3"/>
      <c r="AZ425" s="3"/>
      <c r="BA425" s="3"/>
      <c r="BB425" t="b">
        <v>0</v>
      </c>
      <c r="BC425" s="3"/>
      <c r="BD425" s="5">
        <v>118348</v>
      </c>
      <c r="BE425" s="3" t="s">
        <v>316</v>
      </c>
    </row>
    <row r="426" spans="1:57" hidden="1" x14ac:dyDescent="0.2">
      <c r="A426" s="2">
        <v>5573</v>
      </c>
      <c r="B426" s="1">
        <v>45412</v>
      </c>
      <c r="C426" s="3" t="s">
        <v>4610</v>
      </c>
      <c r="D426">
        <v>0</v>
      </c>
      <c r="E426">
        <v>0</v>
      </c>
      <c r="F426">
        <v>0</v>
      </c>
      <c r="G426">
        <v>0</v>
      </c>
      <c r="H426">
        <v>0</v>
      </c>
      <c r="I426">
        <v>0</v>
      </c>
      <c r="J426">
        <v>0</v>
      </c>
      <c r="K426">
        <v>-0.75</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-0.75</v>
      </c>
      <c r="AF426">
        <v>2108018.5099999998</v>
      </c>
      <c r="AG426">
        <v>0</v>
      </c>
      <c r="AH426">
        <v>0</v>
      </c>
      <c r="AI426">
        <v>2130000</v>
      </c>
      <c r="AJ426">
        <v>-0.75</v>
      </c>
      <c r="AK426">
        <v>-0.75</v>
      </c>
      <c r="AL426">
        <v>0</v>
      </c>
      <c r="AM426">
        <v>2108018.5099999998</v>
      </c>
      <c r="AN426">
        <v>2108018.5099999998</v>
      </c>
      <c r="AO426">
        <v>0</v>
      </c>
      <c r="AP426">
        <v>0</v>
      </c>
      <c r="AQ426" s="4">
        <v>0</v>
      </c>
      <c r="AR426" s="3" t="s">
        <v>32</v>
      </c>
      <c r="AS426" s="3" t="s">
        <v>6214</v>
      </c>
      <c r="AT426" s="3" t="s">
        <v>6219</v>
      </c>
      <c r="AU426" s="3" t="s">
        <v>6216</v>
      </c>
      <c r="AV426" s="3" t="s">
        <v>6217</v>
      </c>
      <c r="AW426" s="3"/>
      <c r="AX426" s="3"/>
      <c r="AY426" s="3"/>
      <c r="AZ426" s="3"/>
      <c r="BA426" s="3"/>
      <c r="BB426" t="b">
        <v>0</v>
      </c>
      <c r="BC426" s="3"/>
      <c r="BD426" s="5">
        <v>118349</v>
      </c>
      <c r="BE426" s="3" t="s">
        <v>316</v>
      </c>
    </row>
    <row r="427" spans="1:57" hidden="1" x14ac:dyDescent="0.2">
      <c r="A427" s="2">
        <v>5600</v>
      </c>
      <c r="B427" s="1">
        <v>45412</v>
      </c>
      <c r="C427" s="3" t="s">
        <v>4644</v>
      </c>
      <c r="D427">
        <v>3955.11</v>
      </c>
      <c r="E427">
        <v>123956.08</v>
      </c>
      <c r="F427">
        <v>3270.81</v>
      </c>
      <c r="G427">
        <v>6674</v>
      </c>
      <c r="H427">
        <v>29178.18</v>
      </c>
      <c r="I427">
        <v>31865.89</v>
      </c>
      <c r="J427">
        <v>124286.99</v>
      </c>
      <c r="K427">
        <v>34313.89</v>
      </c>
      <c r="L427">
        <v>200191.82</v>
      </c>
      <c r="M427">
        <v>-45891.67</v>
      </c>
      <c r="N427">
        <v>160518</v>
      </c>
      <c r="O427">
        <v>164738</v>
      </c>
      <c r="P427">
        <v>75108</v>
      </c>
      <c r="Q427">
        <v>128579.2</v>
      </c>
      <c r="R427">
        <v>0</v>
      </c>
      <c r="S427">
        <v>0</v>
      </c>
      <c r="T427">
        <v>0</v>
      </c>
      <c r="U427">
        <v>0</v>
      </c>
      <c r="V427">
        <v>0</v>
      </c>
      <c r="W427">
        <v>0</v>
      </c>
      <c r="X427">
        <v>0</v>
      </c>
      <c r="Y427">
        <v>0</v>
      </c>
      <c r="Z427">
        <v>0</v>
      </c>
      <c r="AA427">
        <v>0</v>
      </c>
      <c r="AB427">
        <v>0</v>
      </c>
      <c r="AC427">
        <v>0</v>
      </c>
      <c r="AD427">
        <v>0</v>
      </c>
      <c r="AE427">
        <v>511801.1</v>
      </c>
      <c r="AF427">
        <v>886642.18</v>
      </c>
      <c r="AG427">
        <v>6587</v>
      </c>
      <c r="AH427">
        <v>0</v>
      </c>
      <c r="AI427">
        <v>1146367</v>
      </c>
      <c r="AJ427">
        <v>767900.77</v>
      </c>
      <c r="AK427">
        <v>837057.1</v>
      </c>
      <c r="AL427">
        <v>325256</v>
      </c>
      <c r="AM427">
        <v>1142741.8500000001</v>
      </c>
      <c r="AN427">
        <v>1415585.38</v>
      </c>
      <c r="AO427">
        <v>528943.19999999995</v>
      </c>
      <c r="AP427">
        <v>103436.69</v>
      </c>
      <c r="AQ427" s="4">
        <v>0</v>
      </c>
      <c r="AR427" s="3" t="s">
        <v>32</v>
      </c>
      <c r="AS427" s="3" t="s">
        <v>6214</v>
      </c>
      <c r="AT427" s="3" t="s">
        <v>6219</v>
      </c>
      <c r="AU427" s="3" t="s">
        <v>6216</v>
      </c>
      <c r="AV427" s="3" t="s">
        <v>6217</v>
      </c>
      <c r="AW427" s="3"/>
      <c r="AX427" s="3"/>
      <c r="AY427" s="3"/>
      <c r="AZ427" s="3"/>
      <c r="BA427" s="3"/>
      <c r="BB427" t="b">
        <v>0</v>
      </c>
      <c r="BC427" s="3"/>
      <c r="BD427" s="5">
        <v>118350</v>
      </c>
      <c r="BE427" s="3" t="s">
        <v>316</v>
      </c>
    </row>
    <row r="428" spans="1:57" hidden="1" x14ac:dyDescent="0.2">
      <c r="A428" s="2">
        <v>5715</v>
      </c>
      <c r="B428" s="1">
        <v>45412</v>
      </c>
      <c r="C428" s="3" t="s">
        <v>4847</v>
      </c>
      <c r="D428">
        <v>0</v>
      </c>
      <c r="E428">
        <v>0</v>
      </c>
      <c r="F428">
        <v>0</v>
      </c>
      <c r="G428">
        <v>0</v>
      </c>
      <c r="H428">
        <v>0</v>
      </c>
      <c r="I428">
        <v>0</v>
      </c>
      <c r="J428">
        <v>1928.5</v>
      </c>
      <c r="K428">
        <v>0</v>
      </c>
      <c r="L428">
        <v>2167.9</v>
      </c>
      <c r="M428">
        <v>0</v>
      </c>
      <c r="N428">
        <v>0</v>
      </c>
      <c r="O428">
        <v>0</v>
      </c>
      <c r="P428">
        <v>0</v>
      </c>
      <c r="Q428">
        <v>0</v>
      </c>
      <c r="R428">
        <v>0</v>
      </c>
      <c r="S428">
        <v>0</v>
      </c>
      <c r="T428">
        <v>0</v>
      </c>
      <c r="U428">
        <v>0</v>
      </c>
      <c r="V428">
        <v>0</v>
      </c>
      <c r="W428">
        <v>0</v>
      </c>
      <c r="X428">
        <v>0</v>
      </c>
      <c r="Y428">
        <v>0</v>
      </c>
      <c r="Z428">
        <v>0</v>
      </c>
      <c r="AA428">
        <v>0</v>
      </c>
      <c r="AB428">
        <v>0</v>
      </c>
      <c r="AC428">
        <v>0</v>
      </c>
      <c r="AD428">
        <v>0</v>
      </c>
      <c r="AE428">
        <v>4096.3999999999996</v>
      </c>
      <c r="AF428">
        <v>6384.2</v>
      </c>
      <c r="AG428">
        <v>0</v>
      </c>
      <c r="AH428">
        <v>0</v>
      </c>
      <c r="AI428">
        <v>30000</v>
      </c>
      <c r="AJ428">
        <v>4096.3999999999996</v>
      </c>
      <c r="AK428">
        <v>4096.3999999999996</v>
      </c>
      <c r="AL428">
        <v>0</v>
      </c>
      <c r="AM428">
        <v>6384.2</v>
      </c>
      <c r="AN428">
        <v>6384.2</v>
      </c>
      <c r="AO428">
        <v>0</v>
      </c>
      <c r="AP428">
        <v>11700</v>
      </c>
      <c r="AQ428" s="4">
        <v>0</v>
      </c>
      <c r="AR428" s="3" t="s">
        <v>32</v>
      </c>
      <c r="AS428" s="3" t="s">
        <v>6214</v>
      </c>
      <c r="AT428" s="3" t="s">
        <v>6219</v>
      </c>
      <c r="AU428" s="3" t="s">
        <v>6216</v>
      </c>
      <c r="AV428" s="3" t="s">
        <v>6217</v>
      </c>
      <c r="AW428" s="3"/>
      <c r="AX428" s="3"/>
      <c r="AY428" s="3"/>
      <c r="AZ428" s="3"/>
      <c r="BA428" s="3"/>
      <c r="BB428" t="b">
        <v>0</v>
      </c>
      <c r="BC428" s="3"/>
      <c r="BD428" s="5">
        <v>118351</v>
      </c>
      <c r="BE428" s="3" t="s">
        <v>316</v>
      </c>
    </row>
    <row r="429" spans="1:57" hidden="1" x14ac:dyDescent="0.2">
      <c r="A429" s="2">
        <v>5870</v>
      </c>
      <c r="B429" s="1">
        <v>45412</v>
      </c>
      <c r="C429" s="3" t="s">
        <v>5126</v>
      </c>
      <c r="D429">
        <v>37641.449999999997</v>
      </c>
      <c r="E429">
        <v>3125.91</v>
      </c>
      <c r="F429">
        <v>2748.21</v>
      </c>
      <c r="G429">
        <v>848.3</v>
      </c>
      <c r="H429">
        <v>2999.96</v>
      </c>
      <c r="I429">
        <v>918.8</v>
      </c>
      <c r="J429">
        <v>860.73</v>
      </c>
      <c r="K429">
        <v>115.99</v>
      </c>
      <c r="L429">
        <v>509.54</v>
      </c>
      <c r="M429">
        <v>24129.11</v>
      </c>
      <c r="N429">
        <v>76519.199999999997</v>
      </c>
      <c r="O429">
        <v>18596</v>
      </c>
      <c r="P429">
        <v>0</v>
      </c>
      <c r="Q429">
        <v>0</v>
      </c>
      <c r="R429">
        <v>44000</v>
      </c>
      <c r="S429">
        <v>151000</v>
      </c>
      <c r="T429">
        <v>0</v>
      </c>
      <c r="U429">
        <v>0</v>
      </c>
      <c r="V429">
        <v>0</v>
      </c>
      <c r="W429">
        <v>0</v>
      </c>
      <c r="X429">
        <v>0</v>
      </c>
      <c r="Y429">
        <v>0</v>
      </c>
      <c r="Z429">
        <v>0</v>
      </c>
      <c r="AA429">
        <v>0</v>
      </c>
      <c r="AB429">
        <v>0</v>
      </c>
      <c r="AC429">
        <v>0</v>
      </c>
      <c r="AD429">
        <v>0</v>
      </c>
      <c r="AE429">
        <v>73898</v>
      </c>
      <c r="AF429">
        <v>1613577.28</v>
      </c>
      <c r="AG429">
        <v>278939</v>
      </c>
      <c r="AH429">
        <v>0</v>
      </c>
      <c r="AI429">
        <v>1619764</v>
      </c>
      <c r="AJ429">
        <v>373384.89</v>
      </c>
      <c r="AK429">
        <v>169013.2</v>
      </c>
      <c r="AL429">
        <v>95115.199999999997</v>
      </c>
      <c r="AM429">
        <v>1913064.17</v>
      </c>
      <c r="AN429">
        <v>1903692.48</v>
      </c>
      <c r="AO429">
        <v>290115.20000000001</v>
      </c>
      <c r="AP429">
        <v>251523.17</v>
      </c>
      <c r="AQ429" s="4">
        <v>0</v>
      </c>
      <c r="AR429" s="3" t="s">
        <v>32</v>
      </c>
      <c r="AS429" s="3" t="s">
        <v>6214</v>
      </c>
      <c r="AT429" s="3" t="s">
        <v>6219</v>
      </c>
      <c r="AU429" s="3" t="s">
        <v>6216</v>
      </c>
      <c r="AV429" s="3" t="s">
        <v>6217</v>
      </c>
      <c r="AW429" s="3"/>
      <c r="AX429" s="3"/>
      <c r="AY429" s="3"/>
      <c r="AZ429" s="3"/>
      <c r="BA429" s="3"/>
      <c r="BB429" t="b">
        <v>0</v>
      </c>
      <c r="BC429" s="3"/>
      <c r="BD429" s="5">
        <v>118352</v>
      </c>
      <c r="BE429" s="3" t="s">
        <v>316</v>
      </c>
    </row>
    <row r="430" spans="1:57" hidden="1" x14ac:dyDescent="0.2">
      <c r="A430" s="2">
        <v>5879</v>
      </c>
      <c r="B430" s="1">
        <v>45412</v>
      </c>
      <c r="C430" s="3" t="s">
        <v>5137</v>
      </c>
      <c r="D430">
        <v>0</v>
      </c>
      <c r="E430">
        <v>1010</v>
      </c>
      <c r="F430">
        <v>49</v>
      </c>
      <c r="G430">
        <v>196</v>
      </c>
      <c r="H430">
        <v>0</v>
      </c>
      <c r="I430">
        <v>218</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1473</v>
      </c>
      <c r="AF430">
        <v>3159.28</v>
      </c>
      <c r="AG430">
        <v>0</v>
      </c>
      <c r="AH430">
        <v>0</v>
      </c>
      <c r="AI430">
        <v>80600</v>
      </c>
      <c r="AJ430">
        <v>1473</v>
      </c>
      <c r="AK430">
        <v>1473</v>
      </c>
      <c r="AL430">
        <v>0</v>
      </c>
      <c r="AM430">
        <v>3159.28</v>
      </c>
      <c r="AN430">
        <v>3159.28</v>
      </c>
      <c r="AO430">
        <v>0</v>
      </c>
      <c r="AP430">
        <v>0</v>
      </c>
      <c r="AQ430" s="4">
        <v>0</v>
      </c>
      <c r="AR430" s="3" t="s">
        <v>32</v>
      </c>
      <c r="AS430" s="3" t="s">
        <v>6214</v>
      </c>
      <c r="AT430" s="3" t="s">
        <v>6219</v>
      </c>
      <c r="AU430" s="3" t="s">
        <v>6216</v>
      </c>
      <c r="AV430" s="3" t="s">
        <v>6217</v>
      </c>
      <c r="AW430" s="3"/>
      <c r="AX430" s="3"/>
      <c r="AY430" s="3"/>
      <c r="AZ430" s="3"/>
      <c r="BA430" s="3"/>
      <c r="BB430" t="b">
        <v>0</v>
      </c>
      <c r="BC430" s="3"/>
      <c r="BD430" s="5">
        <v>118353</v>
      </c>
      <c r="BE430" s="3" t="s">
        <v>316</v>
      </c>
    </row>
    <row r="431" spans="1:57" hidden="1" x14ac:dyDescent="0.2">
      <c r="A431" s="2">
        <v>5881</v>
      </c>
      <c r="B431" s="1">
        <v>45412</v>
      </c>
      <c r="C431" s="3" t="s">
        <v>5139</v>
      </c>
      <c r="D431">
        <v>0</v>
      </c>
      <c r="E431">
        <v>0</v>
      </c>
      <c r="F431">
        <v>0</v>
      </c>
      <c r="G431">
        <v>0</v>
      </c>
      <c r="H431">
        <v>0</v>
      </c>
      <c r="I431">
        <v>0</v>
      </c>
      <c r="J431">
        <v>13754.55</v>
      </c>
      <c r="K431">
        <v>-36151</v>
      </c>
      <c r="L431">
        <v>81.099999999999994</v>
      </c>
      <c r="M431">
        <v>0</v>
      </c>
      <c r="N431">
        <v>0</v>
      </c>
      <c r="O431">
        <v>0</v>
      </c>
      <c r="P431">
        <v>0</v>
      </c>
      <c r="Q431">
        <v>0</v>
      </c>
      <c r="R431">
        <v>0</v>
      </c>
      <c r="S431">
        <v>0</v>
      </c>
      <c r="T431">
        <v>0</v>
      </c>
      <c r="U431">
        <v>0</v>
      </c>
      <c r="V431">
        <v>0</v>
      </c>
      <c r="W431">
        <v>0</v>
      </c>
      <c r="X431">
        <v>0</v>
      </c>
      <c r="Y431">
        <v>0</v>
      </c>
      <c r="Z431">
        <v>0</v>
      </c>
      <c r="AA431">
        <v>0</v>
      </c>
      <c r="AB431">
        <v>0</v>
      </c>
      <c r="AC431">
        <v>0</v>
      </c>
      <c r="AD431">
        <v>0</v>
      </c>
      <c r="AE431">
        <v>-22315.35</v>
      </c>
      <c r="AF431">
        <v>267379.65000000002</v>
      </c>
      <c r="AG431">
        <v>0</v>
      </c>
      <c r="AH431">
        <v>0</v>
      </c>
      <c r="AI431">
        <v>320000</v>
      </c>
      <c r="AJ431">
        <v>-22315.35</v>
      </c>
      <c r="AK431">
        <v>-22315.35</v>
      </c>
      <c r="AL431">
        <v>0</v>
      </c>
      <c r="AM431">
        <v>267379.65000000002</v>
      </c>
      <c r="AN431">
        <v>267379.65000000002</v>
      </c>
      <c r="AO431">
        <v>0</v>
      </c>
      <c r="AP431">
        <v>0</v>
      </c>
      <c r="AQ431" s="4">
        <v>0</v>
      </c>
      <c r="AR431" s="3" t="s">
        <v>32</v>
      </c>
      <c r="AS431" s="3" t="s">
        <v>6214</v>
      </c>
      <c r="AT431" s="3" t="s">
        <v>6219</v>
      </c>
      <c r="AU431" s="3" t="s">
        <v>6216</v>
      </c>
      <c r="AV431" s="3" t="s">
        <v>6217</v>
      </c>
      <c r="AW431" s="3"/>
      <c r="AX431" s="3"/>
      <c r="AY431" s="3"/>
      <c r="AZ431" s="3"/>
      <c r="BA431" s="3"/>
      <c r="BB431" t="b">
        <v>0</v>
      </c>
      <c r="BC431" s="3"/>
      <c r="BD431" s="5">
        <v>118354</v>
      </c>
      <c r="BE431" s="3" t="s">
        <v>316</v>
      </c>
    </row>
    <row r="432" spans="1:57" hidden="1" x14ac:dyDescent="0.2">
      <c r="A432" s="2">
        <v>5883</v>
      </c>
      <c r="B432" s="1">
        <v>45412</v>
      </c>
      <c r="C432" s="3" t="s">
        <v>5141</v>
      </c>
      <c r="D432">
        <v>9825.3700000000008</v>
      </c>
      <c r="E432">
        <v>141676.04</v>
      </c>
      <c r="F432">
        <v>475734.65</v>
      </c>
      <c r="G432">
        <v>38183.61</v>
      </c>
      <c r="H432">
        <v>24633.41</v>
      </c>
      <c r="I432">
        <v>50080.13</v>
      </c>
      <c r="J432">
        <v>24075.599999999999</v>
      </c>
      <c r="K432">
        <v>3001.31</v>
      </c>
      <c r="L432">
        <v>8809.68</v>
      </c>
      <c r="M432">
        <v>9220.5</v>
      </c>
      <c r="N432">
        <v>0</v>
      </c>
      <c r="O432">
        <v>0</v>
      </c>
      <c r="P432">
        <v>0</v>
      </c>
      <c r="Q432">
        <v>0</v>
      </c>
      <c r="R432">
        <v>0</v>
      </c>
      <c r="S432">
        <v>0</v>
      </c>
      <c r="T432">
        <v>0</v>
      </c>
      <c r="U432">
        <v>0</v>
      </c>
      <c r="V432">
        <v>0</v>
      </c>
      <c r="W432">
        <v>0</v>
      </c>
      <c r="X432">
        <v>0</v>
      </c>
      <c r="Y432">
        <v>0</v>
      </c>
      <c r="Z432">
        <v>0</v>
      </c>
      <c r="AA432">
        <v>0</v>
      </c>
      <c r="AB432">
        <v>0</v>
      </c>
      <c r="AC432">
        <v>0</v>
      </c>
      <c r="AD432">
        <v>0</v>
      </c>
      <c r="AE432">
        <v>785240.3</v>
      </c>
      <c r="AF432">
        <v>1575238.95</v>
      </c>
      <c r="AG432">
        <v>873020</v>
      </c>
      <c r="AH432">
        <v>0</v>
      </c>
      <c r="AI432">
        <v>1984320</v>
      </c>
      <c r="AJ432">
        <v>776019.8</v>
      </c>
      <c r="AK432">
        <v>785240.3</v>
      </c>
      <c r="AL432">
        <v>0</v>
      </c>
      <c r="AM432">
        <v>1566018.45</v>
      </c>
      <c r="AN432">
        <v>1575238.95</v>
      </c>
      <c r="AO432">
        <v>0</v>
      </c>
      <c r="AP432">
        <v>115908.63</v>
      </c>
      <c r="AQ432" s="4">
        <v>0</v>
      </c>
      <c r="AR432" s="3" t="s">
        <v>32</v>
      </c>
      <c r="AS432" s="3" t="s">
        <v>6214</v>
      </c>
      <c r="AT432" s="3" t="s">
        <v>6219</v>
      </c>
      <c r="AU432" s="3" t="s">
        <v>6216</v>
      </c>
      <c r="AV432" s="3" t="s">
        <v>6217</v>
      </c>
      <c r="AW432" s="3"/>
      <c r="AX432" s="3"/>
      <c r="AY432" s="3"/>
      <c r="AZ432" s="3"/>
      <c r="BA432" s="3"/>
      <c r="BB432" t="b">
        <v>0</v>
      </c>
      <c r="BC432" s="3"/>
      <c r="BD432" s="5">
        <v>118355</v>
      </c>
      <c r="BE432" s="3" t="s">
        <v>316</v>
      </c>
    </row>
    <row r="433" spans="1:57" hidden="1" x14ac:dyDescent="0.2">
      <c r="A433" s="2">
        <v>5891</v>
      </c>
      <c r="B433" s="1">
        <v>45412</v>
      </c>
      <c r="C433" s="3" t="s">
        <v>5145</v>
      </c>
      <c r="D433">
        <v>366.14</v>
      </c>
      <c r="E433">
        <v>575.11</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941.25</v>
      </c>
      <c r="AF433">
        <v>48448.06</v>
      </c>
      <c r="AG433">
        <v>0</v>
      </c>
      <c r="AH433">
        <v>0</v>
      </c>
      <c r="AI433">
        <v>40000</v>
      </c>
      <c r="AJ433">
        <v>941.25</v>
      </c>
      <c r="AK433">
        <v>941.25</v>
      </c>
      <c r="AL433">
        <v>0</v>
      </c>
      <c r="AM433">
        <v>48448.06</v>
      </c>
      <c r="AN433">
        <v>48448.06</v>
      </c>
      <c r="AO433">
        <v>0</v>
      </c>
      <c r="AP433">
        <v>0</v>
      </c>
      <c r="AQ433" s="4">
        <v>0</v>
      </c>
      <c r="AR433" s="3" t="s">
        <v>32</v>
      </c>
      <c r="AS433" s="3" t="s">
        <v>6214</v>
      </c>
      <c r="AT433" s="3" t="s">
        <v>6219</v>
      </c>
      <c r="AU433" s="3" t="s">
        <v>6216</v>
      </c>
      <c r="AV433" s="3" t="s">
        <v>6217</v>
      </c>
      <c r="AW433" s="3"/>
      <c r="AX433" s="3"/>
      <c r="AY433" s="3"/>
      <c r="AZ433" s="3"/>
      <c r="BA433" s="3"/>
      <c r="BB433" t="b">
        <v>0</v>
      </c>
      <c r="BC433" s="3"/>
      <c r="BD433" s="5">
        <v>118356</v>
      </c>
      <c r="BE433" s="3" t="s">
        <v>316</v>
      </c>
    </row>
    <row r="434" spans="1:57" hidden="1" x14ac:dyDescent="0.2">
      <c r="A434" s="2">
        <v>5893</v>
      </c>
      <c r="B434" s="1">
        <v>45412</v>
      </c>
      <c r="C434" s="3" t="s">
        <v>5147</v>
      </c>
      <c r="D434">
        <v>-440.61</v>
      </c>
      <c r="E434">
        <v>1202.96</v>
      </c>
      <c r="F434">
        <v>2205.13</v>
      </c>
      <c r="G434">
        <v>212.83</v>
      </c>
      <c r="H434">
        <v>209.39</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3389.7</v>
      </c>
      <c r="AF434">
        <v>905180.77</v>
      </c>
      <c r="AG434">
        <v>0</v>
      </c>
      <c r="AH434">
        <v>0</v>
      </c>
      <c r="AI434">
        <v>1160000</v>
      </c>
      <c r="AJ434">
        <v>3389.7</v>
      </c>
      <c r="AK434">
        <v>3389.7</v>
      </c>
      <c r="AL434">
        <v>0</v>
      </c>
      <c r="AM434">
        <v>905180.77</v>
      </c>
      <c r="AN434">
        <v>905180.77</v>
      </c>
      <c r="AO434">
        <v>0</v>
      </c>
      <c r="AP434">
        <v>0</v>
      </c>
      <c r="AQ434" s="4">
        <v>0</v>
      </c>
      <c r="AR434" s="3" t="s">
        <v>32</v>
      </c>
      <c r="AS434" s="3" t="s">
        <v>6214</v>
      </c>
      <c r="AT434" s="3" t="s">
        <v>6219</v>
      </c>
      <c r="AU434" s="3" t="s">
        <v>6216</v>
      </c>
      <c r="AV434" s="3" t="s">
        <v>6217</v>
      </c>
      <c r="AW434" s="3"/>
      <c r="AX434" s="3"/>
      <c r="AY434" s="3"/>
      <c r="AZ434" s="3"/>
      <c r="BA434" s="3"/>
      <c r="BB434" t="b">
        <v>0</v>
      </c>
      <c r="BC434" s="3"/>
      <c r="BD434" s="5">
        <v>118357</v>
      </c>
      <c r="BE434" s="3" t="s">
        <v>316</v>
      </c>
    </row>
    <row r="435" spans="1:57" hidden="1" x14ac:dyDescent="0.2">
      <c r="A435" s="2">
        <v>5905</v>
      </c>
      <c r="B435" s="1">
        <v>45412</v>
      </c>
      <c r="C435" s="3" t="s">
        <v>5158</v>
      </c>
      <c r="D435">
        <v>0</v>
      </c>
      <c r="E435">
        <v>0</v>
      </c>
      <c r="F435">
        <v>218</v>
      </c>
      <c r="G435">
        <v>0</v>
      </c>
      <c r="H435">
        <v>0</v>
      </c>
      <c r="I435">
        <v>0</v>
      </c>
      <c r="J435">
        <v>-322.55</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-104.55</v>
      </c>
      <c r="AF435">
        <v>0</v>
      </c>
      <c r="AG435">
        <v>0</v>
      </c>
      <c r="AH435">
        <v>0</v>
      </c>
      <c r="AI435">
        <v>200200</v>
      </c>
      <c r="AJ435">
        <v>-104.55</v>
      </c>
      <c r="AK435">
        <v>-104.55</v>
      </c>
      <c r="AL435">
        <v>0</v>
      </c>
      <c r="AM435">
        <v>0</v>
      </c>
      <c r="AN435">
        <v>0</v>
      </c>
      <c r="AO435">
        <v>0</v>
      </c>
      <c r="AP435">
        <v>0</v>
      </c>
      <c r="AQ435" s="4">
        <v>0</v>
      </c>
      <c r="AR435" s="3" t="s">
        <v>32</v>
      </c>
      <c r="AS435" s="3" t="s">
        <v>6214</v>
      </c>
      <c r="AT435" s="3" t="s">
        <v>6219</v>
      </c>
      <c r="AU435" s="3" t="s">
        <v>6216</v>
      </c>
      <c r="AV435" s="3" t="s">
        <v>6217</v>
      </c>
      <c r="AW435" s="3"/>
      <c r="AX435" s="3"/>
      <c r="AY435" s="3"/>
      <c r="AZ435" s="3"/>
      <c r="BA435" s="3"/>
      <c r="BB435" t="b">
        <v>0</v>
      </c>
      <c r="BC435" s="3"/>
      <c r="BD435" s="5">
        <v>118358</v>
      </c>
      <c r="BE435" s="3" t="s">
        <v>316</v>
      </c>
    </row>
    <row r="436" spans="1:57" hidden="1" x14ac:dyDescent="0.2">
      <c r="A436" s="2">
        <v>5932</v>
      </c>
      <c r="B436" s="1">
        <v>45412</v>
      </c>
      <c r="C436" s="3" t="s">
        <v>5184</v>
      </c>
      <c r="D436">
        <v>26428.48</v>
      </c>
      <c r="E436">
        <v>143717.99</v>
      </c>
      <c r="F436">
        <v>86616.04</v>
      </c>
      <c r="G436">
        <v>15929.64</v>
      </c>
      <c r="H436">
        <v>31325.41</v>
      </c>
      <c r="I436">
        <v>252542.96</v>
      </c>
      <c r="J436">
        <v>-82452.12</v>
      </c>
      <c r="K436">
        <v>2528.2600000000102</v>
      </c>
      <c r="L436">
        <v>48071.55</v>
      </c>
      <c r="M436">
        <v>141876.12</v>
      </c>
      <c r="N436">
        <v>160518</v>
      </c>
      <c r="O436">
        <v>164738</v>
      </c>
      <c r="P436">
        <v>75108</v>
      </c>
      <c r="Q436">
        <v>138579.20000000001</v>
      </c>
      <c r="R436">
        <v>0</v>
      </c>
      <c r="S436">
        <v>0</v>
      </c>
      <c r="T436">
        <v>0</v>
      </c>
      <c r="U436">
        <v>0</v>
      </c>
      <c r="V436">
        <v>0</v>
      </c>
      <c r="W436">
        <v>0</v>
      </c>
      <c r="X436">
        <v>0</v>
      </c>
      <c r="Y436">
        <v>0</v>
      </c>
      <c r="Z436">
        <v>0</v>
      </c>
      <c r="AA436">
        <v>0</v>
      </c>
      <c r="AB436">
        <v>0</v>
      </c>
      <c r="AC436">
        <v>0</v>
      </c>
      <c r="AD436">
        <v>0</v>
      </c>
      <c r="AE436">
        <v>666584.32999999996</v>
      </c>
      <c r="AF436">
        <v>762074.52</v>
      </c>
      <c r="AG436">
        <v>951143</v>
      </c>
      <c r="AH436">
        <v>0</v>
      </c>
      <c r="AI436">
        <v>1183415</v>
      </c>
      <c r="AJ436">
        <v>995966.21</v>
      </c>
      <c r="AK436">
        <v>991840.33</v>
      </c>
      <c r="AL436">
        <v>325256</v>
      </c>
      <c r="AM436">
        <v>1305143.6000000001</v>
      </c>
      <c r="AN436">
        <v>1301017.72</v>
      </c>
      <c r="AO436">
        <v>538943.19999999995</v>
      </c>
      <c r="AP436">
        <v>118372.61</v>
      </c>
      <c r="AQ436" s="4">
        <v>0</v>
      </c>
      <c r="AR436" s="3" t="s">
        <v>32</v>
      </c>
      <c r="AS436" s="3" t="s">
        <v>6214</v>
      </c>
      <c r="AT436" s="3" t="s">
        <v>6219</v>
      </c>
      <c r="AU436" s="3" t="s">
        <v>6216</v>
      </c>
      <c r="AV436" s="3" t="s">
        <v>6217</v>
      </c>
      <c r="AW436" s="3"/>
      <c r="AX436" s="3"/>
      <c r="AY436" s="3"/>
      <c r="AZ436" s="3"/>
      <c r="BA436" s="3"/>
      <c r="BB436" t="b">
        <v>0</v>
      </c>
      <c r="BC436" s="3"/>
      <c r="BD436" s="5">
        <v>118359</v>
      </c>
      <c r="BE436" s="3" t="s">
        <v>316</v>
      </c>
    </row>
    <row r="437" spans="1:57" hidden="1" x14ac:dyDescent="0.2">
      <c r="A437" s="2">
        <v>6036</v>
      </c>
      <c r="B437" s="1">
        <v>45412</v>
      </c>
      <c r="C437" s="3" t="s">
        <v>5327</v>
      </c>
      <c r="D437">
        <v>725234.59</v>
      </c>
      <c r="E437">
        <v>456534.8</v>
      </c>
      <c r="F437">
        <v>1029239.93</v>
      </c>
      <c r="G437">
        <v>576710.35</v>
      </c>
      <c r="H437">
        <v>231248.02</v>
      </c>
      <c r="I437">
        <v>377406.51</v>
      </c>
      <c r="J437">
        <v>210425.28</v>
      </c>
      <c r="K437">
        <v>497338.84</v>
      </c>
      <c r="L437">
        <v>686431.54</v>
      </c>
      <c r="M437">
        <v>-32395.999999999902</v>
      </c>
      <c r="N437">
        <v>350000</v>
      </c>
      <c r="O437">
        <v>120000</v>
      </c>
      <c r="P437">
        <v>20000</v>
      </c>
      <c r="Q437">
        <v>0</v>
      </c>
      <c r="R437">
        <v>0</v>
      </c>
      <c r="S437">
        <v>0</v>
      </c>
      <c r="T437">
        <v>0</v>
      </c>
      <c r="U437">
        <v>0</v>
      </c>
      <c r="V437">
        <v>0</v>
      </c>
      <c r="W437">
        <v>0</v>
      </c>
      <c r="X437">
        <v>0</v>
      </c>
      <c r="Y437">
        <v>0</v>
      </c>
      <c r="Z437">
        <v>0</v>
      </c>
      <c r="AA437">
        <v>0</v>
      </c>
      <c r="AB437">
        <v>0</v>
      </c>
      <c r="AC437">
        <v>0</v>
      </c>
      <c r="AD437">
        <v>0</v>
      </c>
      <c r="AE437">
        <v>4758173.8600000003</v>
      </c>
      <c r="AF437">
        <v>7656528.2800000003</v>
      </c>
      <c r="AG437">
        <v>3387953</v>
      </c>
      <c r="AH437">
        <v>7910854</v>
      </c>
      <c r="AI437">
        <v>7910854</v>
      </c>
      <c r="AJ437">
        <v>5320569.8600000003</v>
      </c>
      <c r="AK437">
        <v>5228173.8600000003</v>
      </c>
      <c r="AL437">
        <v>470000</v>
      </c>
      <c r="AM437">
        <v>8218924.2800000003</v>
      </c>
      <c r="AN437">
        <v>8146528.2800000003</v>
      </c>
      <c r="AO437">
        <v>490000</v>
      </c>
      <c r="AP437">
        <v>572065.44999999995</v>
      </c>
      <c r="AQ437" s="4">
        <v>0</v>
      </c>
      <c r="AR437" s="3" t="s">
        <v>32</v>
      </c>
      <c r="AS437" s="3" t="s">
        <v>6214</v>
      </c>
      <c r="AT437" s="3" t="s">
        <v>6219</v>
      </c>
      <c r="AU437" s="3" t="s">
        <v>6216</v>
      </c>
      <c r="AV437" s="3" t="s">
        <v>6217</v>
      </c>
      <c r="AW437" s="3"/>
      <c r="AX437" s="3"/>
      <c r="AY437" s="3"/>
      <c r="AZ437" s="3"/>
      <c r="BA437" s="3"/>
      <c r="BB437" t="b">
        <v>0</v>
      </c>
      <c r="BC437" s="3"/>
      <c r="BD437" s="5">
        <v>118360</v>
      </c>
      <c r="BE437" s="3" t="s">
        <v>316</v>
      </c>
    </row>
    <row r="438" spans="1:57" hidden="1" x14ac:dyDescent="0.2">
      <c r="A438" s="2">
        <v>6091</v>
      </c>
      <c r="B438" s="1">
        <v>45412</v>
      </c>
      <c r="C438" s="3" t="s">
        <v>5408</v>
      </c>
      <c r="D438">
        <v>10025.77</v>
      </c>
      <c r="E438">
        <v>60621.36</v>
      </c>
      <c r="F438">
        <v>19088.54</v>
      </c>
      <c r="G438">
        <v>11673.34</v>
      </c>
      <c r="H438">
        <v>11566.38</v>
      </c>
      <c r="I438">
        <v>107084.78</v>
      </c>
      <c r="J438">
        <v>-6305.35</v>
      </c>
      <c r="K438">
        <v>49021.39</v>
      </c>
      <c r="L438">
        <v>17925.68</v>
      </c>
      <c r="M438">
        <v>78570.070000000007</v>
      </c>
      <c r="N438">
        <v>2192</v>
      </c>
      <c r="O438">
        <v>39056</v>
      </c>
      <c r="P438">
        <v>46184</v>
      </c>
      <c r="Q438">
        <v>322264</v>
      </c>
      <c r="R438">
        <v>26400</v>
      </c>
      <c r="S438">
        <v>333976</v>
      </c>
      <c r="T438">
        <v>122368</v>
      </c>
      <c r="U438">
        <v>0</v>
      </c>
      <c r="V438">
        <v>44352</v>
      </c>
      <c r="W438">
        <v>965446</v>
      </c>
      <c r="X438">
        <v>384462</v>
      </c>
      <c r="Y438">
        <v>51040</v>
      </c>
      <c r="Z438">
        <v>680000</v>
      </c>
      <c r="AA438">
        <v>0</v>
      </c>
      <c r="AB438">
        <v>0</v>
      </c>
      <c r="AC438">
        <v>1121000</v>
      </c>
      <c r="AD438">
        <v>0</v>
      </c>
      <c r="AE438">
        <v>359271.96</v>
      </c>
      <c r="AF438">
        <v>366256.24</v>
      </c>
      <c r="AG438">
        <v>550000</v>
      </c>
      <c r="AH438">
        <v>0</v>
      </c>
      <c r="AI438">
        <v>693472</v>
      </c>
      <c r="AJ438">
        <v>457257.89</v>
      </c>
      <c r="AK438">
        <v>400519.96</v>
      </c>
      <c r="AL438">
        <v>41248</v>
      </c>
      <c r="AM438">
        <v>663639.37</v>
      </c>
      <c r="AN438">
        <v>4504996.24</v>
      </c>
      <c r="AO438">
        <v>4138740</v>
      </c>
      <c r="AP438">
        <v>200770.32</v>
      </c>
      <c r="AQ438" s="4">
        <v>0</v>
      </c>
      <c r="AR438" s="3" t="s">
        <v>32</v>
      </c>
      <c r="AS438" s="3" t="s">
        <v>6214</v>
      </c>
      <c r="AT438" s="3" t="s">
        <v>6219</v>
      </c>
      <c r="AU438" s="3" t="s">
        <v>6216</v>
      </c>
      <c r="AV438" s="3" t="s">
        <v>6217</v>
      </c>
      <c r="AW438" s="3"/>
      <c r="AX438" s="3"/>
      <c r="AY438" s="3"/>
      <c r="AZ438" s="3"/>
      <c r="BA438" s="3"/>
      <c r="BB438" t="b">
        <v>0</v>
      </c>
      <c r="BC438" s="3"/>
      <c r="BD438" s="5">
        <v>118361</v>
      </c>
      <c r="BE438" s="3" t="s">
        <v>316</v>
      </c>
    </row>
    <row r="439" spans="1:57" hidden="1" x14ac:dyDescent="0.2">
      <c r="A439" s="2">
        <v>6092</v>
      </c>
      <c r="B439" s="1">
        <v>45412</v>
      </c>
      <c r="C439" s="3" t="s">
        <v>5410</v>
      </c>
      <c r="D439">
        <v>29591.919999999998</v>
      </c>
      <c r="E439">
        <v>30710.35</v>
      </c>
      <c r="F439">
        <v>33711.370000000003</v>
      </c>
      <c r="G439">
        <v>32693.200000000001</v>
      </c>
      <c r="H439">
        <v>83926.09</v>
      </c>
      <c r="I439">
        <v>163728.37</v>
      </c>
      <c r="J439">
        <v>-21187.119999999999</v>
      </c>
      <c r="K439">
        <v>-6122.33</v>
      </c>
      <c r="L439">
        <v>176474.15</v>
      </c>
      <c r="M439">
        <v>276041.34999999998</v>
      </c>
      <c r="N439">
        <v>76519.199999999997</v>
      </c>
      <c r="O439">
        <v>18596</v>
      </c>
      <c r="P439">
        <v>0</v>
      </c>
      <c r="Q439">
        <v>0</v>
      </c>
      <c r="R439">
        <v>44000</v>
      </c>
      <c r="S439">
        <v>151000</v>
      </c>
      <c r="T439">
        <v>0</v>
      </c>
      <c r="U439">
        <v>0</v>
      </c>
      <c r="V439">
        <v>0</v>
      </c>
      <c r="W439">
        <v>0</v>
      </c>
      <c r="X439">
        <v>0</v>
      </c>
      <c r="Y439">
        <v>0</v>
      </c>
      <c r="Z439">
        <v>0</v>
      </c>
      <c r="AA439">
        <v>0</v>
      </c>
      <c r="AB439">
        <v>0</v>
      </c>
      <c r="AC439">
        <v>0</v>
      </c>
      <c r="AD439">
        <v>0</v>
      </c>
      <c r="AE439">
        <v>799567.35</v>
      </c>
      <c r="AF439">
        <v>817687.25</v>
      </c>
      <c r="AG439">
        <v>982237</v>
      </c>
      <c r="AH439">
        <v>1063769</v>
      </c>
      <c r="AI439">
        <v>1063769</v>
      </c>
      <c r="AJ439">
        <v>995649.2</v>
      </c>
      <c r="AK439">
        <v>894682.55</v>
      </c>
      <c r="AL439">
        <v>95115.199999999997</v>
      </c>
      <c r="AM439">
        <v>1208769.1000000001</v>
      </c>
      <c r="AN439">
        <v>1107802.45</v>
      </c>
      <c r="AO439">
        <v>290115.20000000001</v>
      </c>
      <c r="AP439">
        <v>123282.62</v>
      </c>
      <c r="AQ439" s="4">
        <v>0</v>
      </c>
      <c r="AR439" s="3" t="s">
        <v>32</v>
      </c>
      <c r="AS439" s="3" t="s">
        <v>6214</v>
      </c>
      <c r="AT439" s="3" t="s">
        <v>6219</v>
      </c>
      <c r="AU439" s="3" t="s">
        <v>6216</v>
      </c>
      <c r="AV439" s="3" t="s">
        <v>6217</v>
      </c>
      <c r="AW439" s="3"/>
      <c r="AX439" s="3"/>
      <c r="AY439" s="3"/>
      <c r="AZ439" s="3"/>
      <c r="BA439" s="3"/>
      <c r="BB439" t="b">
        <v>0</v>
      </c>
      <c r="BC439" s="3"/>
      <c r="BD439" s="5">
        <v>118362</v>
      </c>
      <c r="BE439" s="3" t="s">
        <v>316</v>
      </c>
    </row>
    <row r="440" spans="1:57" hidden="1" x14ac:dyDescent="0.2">
      <c r="A440" s="2">
        <v>6100</v>
      </c>
      <c r="B440" s="1">
        <v>45412</v>
      </c>
      <c r="C440" s="3" t="s">
        <v>5420</v>
      </c>
      <c r="D440">
        <v>489907.62</v>
      </c>
      <c r="E440">
        <v>440957.15</v>
      </c>
      <c r="F440">
        <v>-6305.43</v>
      </c>
      <c r="G440">
        <v>85447.71</v>
      </c>
      <c r="H440">
        <v>136647.97</v>
      </c>
      <c r="I440">
        <v>358916.9</v>
      </c>
      <c r="J440">
        <v>17159.25</v>
      </c>
      <c r="K440">
        <v>-2606.17</v>
      </c>
      <c r="L440">
        <v>14257.95</v>
      </c>
      <c r="M440">
        <v>0</v>
      </c>
      <c r="N440">
        <v>0</v>
      </c>
      <c r="O440">
        <v>0</v>
      </c>
      <c r="P440">
        <v>0</v>
      </c>
      <c r="Q440">
        <v>0</v>
      </c>
      <c r="R440">
        <v>0</v>
      </c>
      <c r="S440">
        <v>0</v>
      </c>
      <c r="T440">
        <v>0</v>
      </c>
      <c r="U440">
        <v>0</v>
      </c>
      <c r="V440">
        <v>0</v>
      </c>
      <c r="W440">
        <v>0</v>
      </c>
      <c r="X440">
        <v>0</v>
      </c>
      <c r="Y440">
        <v>0</v>
      </c>
      <c r="Z440">
        <v>0</v>
      </c>
      <c r="AA440">
        <v>0</v>
      </c>
      <c r="AB440">
        <v>0</v>
      </c>
      <c r="AC440">
        <v>0</v>
      </c>
      <c r="AD440">
        <v>0</v>
      </c>
      <c r="AE440">
        <v>1534382.95</v>
      </c>
      <c r="AF440">
        <v>1885428.28</v>
      </c>
      <c r="AG440">
        <v>0</v>
      </c>
      <c r="AH440">
        <v>0</v>
      </c>
      <c r="AI440">
        <v>0</v>
      </c>
      <c r="AJ440">
        <v>1534382.95</v>
      </c>
      <c r="AK440">
        <v>1534382.95</v>
      </c>
      <c r="AL440">
        <v>0</v>
      </c>
      <c r="AM440">
        <v>1885428.28</v>
      </c>
      <c r="AN440">
        <v>1885428.28</v>
      </c>
      <c r="AO440">
        <v>0</v>
      </c>
      <c r="AP440">
        <v>27394.87</v>
      </c>
      <c r="AQ440" s="4">
        <v>0</v>
      </c>
      <c r="AR440" s="3" t="s">
        <v>256</v>
      </c>
      <c r="AS440" s="3" t="s">
        <v>6214</v>
      </c>
      <c r="AT440" s="3" t="s">
        <v>6219</v>
      </c>
      <c r="AU440" s="3" t="s">
        <v>6216</v>
      </c>
      <c r="AV440" s="3" t="s">
        <v>6217</v>
      </c>
      <c r="AW440" s="3"/>
      <c r="AX440" s="3"/>
      <c r="AY440" s="3"/>
      <c r="AZ440" s="3"/>
      <c r="BA440" s="3"/>
      <c r="BB440" t="b">
        <v>0</v>
      </c>
      <c r="BC440" s="3"/>
      <c r="BD440" s="5">
        <v>118363</v>
      </c>
      <c r="BE440" s="3" t="s">
        <v>316</v>
      </c>
    </row>
    <row r="441" spans="1:57" hidden="1" x14ac:dyDescent="0.2">
      <c r="A441" s="2">
        <v>6109</v>
      </c>
      <c r="B441" s="1">
        <v>45412</v>
      </c>
      <c r="C441" s="3" t="s">
        <v>5432</v>
      </c>
      <c r="D441">
        <v>162770.95000000001</v>
      </c>
      <c r="E441">
        <v>183673.45</v>
      </c>
      <c r="F441">
        <v>-24883.279999999999</v>
      </c>
      <c r="G441">
        <v>14378.65</v>
      </c>
      <c r="H441">
        <v>49</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335988.77</v>
      </c>
      <c r="AF441">
        <v>348342.57</v>
      </c>
      <c r="AG441">
        <v>0</v>
      </c>
      <c r="AH441">
        <v>0</v>
      </c>
      <c r="AI441">
        <v>0</v>
      </c>
      <c r="AJ441">
        <v>335988.77</v>
      </c>
      <c r="AK441">
        <v>335988.77</v>
      </c>
      <c r="AL441">
        <v>0</v>
      </c>
      <c r="AM441">
        <v>348342.57</v>
      </c>
      <c r="AN441">
        <v>348342.57</v>
      </c>
      <c r="AO441">
        <v>0</v>
      </c>
      <c r="AP441">
        <v>0</v>
      </c>
      <c r="AQ441" s="4">
        <v>0</v>
      </c>
      <c r="AR441" s="3" t="s">
        <v>256</v>
      </c>
      <c r="AS441" s="3" t="s">
        <v>6214</v>
      </c>
      <c r="AT441" s="3" t="s">
        <v>6219</v>
      </c>
      <c r="AU441" s="3" t="s">
        <v>6216</v>
      </c>
      <c r="AV441" s="3" t="s">
        <v>6217</v>
      </c>
      <c r="AW441" s="3"/>
      <c r="AX441" s="3"/>
      <c r="AY441" s="3"/>
      <c r="AZ441" s="3"/>
      <c r="BA441" s="3"/>
      <c r="BB441" t="b">
        <v>0</v>
      </c>
      <c r="BC441" s="3"/>
      <c r="BD441" s="5">
        <v>118364</v>
      </c>
      <c r="BE441" s="3" t="s">
        <v>316</v>
      </c>
    </row>
    <row r="442" spans="1:57" hidden="1" x14ac:dyDescent="0.2">
      <c r="A442" s="2">
        <v>6115</v>
      </c>
      <c r="B442" s="1">
        <v>45412</v>
      </c>
      <c r="C442" s="3" t="s">
        <v>3929</v>
      </c>
      <c r="D442">
        <v>56020.82</v>
      </c>
      <c r="E442">
        <v>37356.68</v>
      </c>
      <c r="F442">
        <v>34238.51</v>
      </c>
      <c r="G442">
        <v>17981.509999999998</v>
      </c>
      <c r="H442">
        <v>32237.17</v>
      </c>
      <c r="I442">
        <v>15331.92</v>
      </c>
      <c r="J442">
        <v>6654.68</v>
      </c>
      <c r="K442">
        <v>21377.79</v>
      </c>
      <c r="L442">
        <v>30246.97</v>
      </c>
      <c r="M442">
        <v>46820.28</v>
      </c>
      <c r="N442">
        <v>2192</v>
      </c>
      <c r="O442">
        <v>39056</v>
      </c>
      <c r="P442">
        <v>46184</v>
      </c>
      <c r="Q442">
        <v>322264</v>
      </c>
      <c r="R442">
        <v>26400</v>
      </c>
      <c r="S442">
        <v>333976</v>
      </c>
      <c r="T442">
        <v>122368</v>
      </c>
      <c r="U442">
        <v>0</v>
      </c>
      <c r="V442">
        <v>44352</v>
      </c>
      <c r="W442">
        <v>965446</v>
      </c>
      <c r="X442">
        <v>384462</v>
      </c>
      <c r="Y442">
        <v>51040</v>
      </c>
      <c r="Z442">
        <v>680000</v>
      </c>
      <c r="AA442">
        <v>0</v>
      </c>
      <c r="AB442">
        <v>0</v>
      </c>
      <c r="AC442">
        <v>0</v>
      </c>
      <c r="AD442">
        <v>0</v>
      </c>
      <c r="AE442">
        <v>298266.33</v>
      </c>
      <c r="AF442">
        <v>314956.32</v>
      </c>
      <c r="AG442">
        <v>1500000</v>
      </c>
      <c r="AH442">
        <v>500000</v>
      </c>
      <c r="AI442">
        <v>500000</v>
      </c>
      <c r="AJ442">
        <v>456364.05</v>
      </c>
      <c r="AK442">
        <v>339514.33</v>
      </c>
      <c r="AL442">
        <v>41248</v>
      </c>
      <c r="AM442">
        <v>3337546.04</v>
      </c>
      <c r="AN442">
        <v>3332696.32</v>
      </c>
      <c r="AO442">
        <v>3017740</v>
      </c>
      <c r="AP442">
        <v>104269.93</v>
      </c>
      <c r="AQ442" s="4">
        <v>0</v>
      </c>
      <c r="AR442" s="3" t="s">
        <v>32</v>
      </c>
      <c r="AS442" s="3" t="s">
        <v>6214</v>
      </c>
      <c r="AT442" s="3" t="s">
        <v>6219</v>
      </c>
      <c r="AU442" s="3" t="s">
        <v>6216</v>
      </c>
      <c r="AV442" s="3" t="s">
        <v>6217</v>
      </c>
      <c r="AW442" s="3"/>
      <c r="AX442" s="3"/>
      <c r="AY442" s="3"/>
      <c r="AZ442" s="3"/>
      <c r="BA442" s="3"/>
      <c r="BB442" t="b">
        <v>0</v>
      </c>
      <c r="BC442" s="3"/>
      <c r="BD442" s="5">
        <v>118365</v>
      </c>
      <c r="BE442" s="3" t="s">
        <v>316</v>
      </c>
    </row>
    <row r="443" spans="1:57" hidden="1" x14ac:dyDescent="0.2">
      <c r="A443" s="2">
        <v>6116</v>
      </c>
      <c r="B443" s="1">
        <v>45412</v>
      </c>
      <c r="C443" s="3" t="s">
        <v>5442</v>
      </c>
      <c r="D443">
        <v>2015.01</v>
      </c>
      <c r="E443">
        <v>12701.66</v>
      </c>
      <c r="F443">
        <v>27698.720000000001</v>
      </c>
      <c r="G443">
        <v>365309.38</v>
      </c>
      <c r="H443">
        <v>801541.3</v>
      </c>
      <c r="I443">
        <v>235701.7</v>
      </c>
      <c r="J443">
        <v>919512.65</v>
      </c>
      <c r="K443">
        <v>-6512.6600000000099</v>
      </c>
      <c r="L443">
        <v>-124598.47</v>
      </c>
      <c r="M443">
        <v>555112.4</v>
      </c>
      <c r="N443">
        <v>0</v>
      </c>
      <c r="O443">
        <v>0</v>
      </c>
      <c r="P443">
        <v>0</v>
      </c>
      <c r="Q443">
        <v>0</v>
      </c>
      <c r="R443">
        <v>0</v>
      </c>
      <c r="S443">
        <v>0</v>
      </c>
      <c r="T443">
        <v>0</v>
      </c>
      <c r="U443">
        <v>0</v>
      </c>
      <c r="V443">
        <v>0</v>
      </c>
      <c r="W443">
        <v>0</v>
      </c>
      <c r="X443">
        <v>0</v>
      </c>
      <c r="Y443">
        <v>0</v>
      </c>
      <c r="Z443">
        <v>0</v>
      </c>
      <c r="AA443">
        <v>0</v>
      </c>
      <c r="AB443">
        <v>0</v>
      </c>
      <c r="AC443">
        <v>0</v>
      </c>
      <c r="AD443">
        <v>0</v>
      </c>
      <c r="AE443">
        <v>2788481.69</v>
      </c>
      <c r="AF443">
        <v>2791356.57</v>
      </c>
      <c r="AG443">
        <v>1500000</v>
      </c>
      <c r="AH443">
        <v>3143435</v>
      </c>
      <c r="AI443">
        <v>3143435</v>
      </c>
      <c r="AJ443">
        <v>3035847.29</v>
      </c>
      <c r="AK443">
        <v>2788481.69</v>
      </c>
      <c r="AL443">
        <v>0</v>
      </c>
      <c r="AM443">
        <v>3038722.17</v>
      </c>
      <c r="AN443">
        <v>2791356.57</v>
      </c>
      <c r="AO443">
        <v>0</v>
      </c>
      <c r="AP443">
        <v>449038.23</v>
      </c>
      <c r="AQ443" s="4">
        <v>0</v>
      </c>
      <c r="AR443" s="3" t="s">
        <v>32</v>
      </c>
      <c r="AS443" s="3" t="s">
        <v>6214</v>
      </c>
      <c r="AT443" s="3" t="s">
        <v>6219</v>
      </c>
      <c r="AU443" s="3" t="s">
        <v>6216</v>
      </c>
      <c r="AV443" s="3" t="s">
        <v>6217</v>
      </c>
      <c r="AW443" s="3"/>
      <c r="AX443" s="3"/>
      <c r="AY443" s="3"/>
      <c r="AZ443" s="3"/>
      <c r="BA443" s="3"/>
      <c r="BB443" t="b">
        <v>0</v>
      </c>
      <c r="BC443" s="3"/>
      <c r="BD443" s="5">
        <v>118366</v>
      </c>
      <c r="BE443" s="3" t="s">
        <v>316</v>
      </c>
    </row>
    <row r="444" spans="1:57" hidden="1" x14ac:dyDescent="0.2">
      <c r="A444" s="2">
        <v>6119</v>
      </c>
      <c r="B444" s="1">
        <v>45412</v>
      </c>
      <c r="C444" s="3" t="s">
        <v>5446</v>
      </c>
      <c r="D444">
        <v>0</v>
      </c>
      <c r="E444">
        <v>0</v>
      </c>
      <c r="F444">
        <v>0</v>
      </c>
      <c r="G444">
        <v>0</v>
      </c>
      <c r="H444">
        <v>0</v>
      </c>
      <c r="I444">
        <v>0</v>
      </c>
      <c r="J444">
        <v>0</v>
      </c>
      <c r="K444">
        <v>0</v>
      </c>
      <c r="L444">
        <v>0</v>
      </c>
      <c r="M444">
        <v>0</v>
      </c>
      <c r="N444">
        <v>125484</v>
      </c>
      <c r="O444">
        <v>85072</v>
      </c>
      <c r="P444">
        <v>0</v>
      </c>
      <c r="Q444">
        <v>190320</v>
      </c>
      <c r="R444">
        <v>21077.200000000001</v>
      </c>
      <c r="S444">
        <v>0</v>
      </c>
      <c r="T444">
        <v>0</v>
      </c>
      <c r="U444">
        <v>0</v>
      </c>
      <c r="V444">
        <v>0</v>
      </c>
      <c r="W444">
        <v>0</v>
      </c>
      <c r="X444">
        <v>0</v>
      </c>
      <c r="Y444">
        <v>0</v>
      </c>
      <c r="Z444">
        <v>0</v>
      </c>
      <c r="AA444">
        <v>0</v>
      </c>
      <c r="AB444">
        <v>0</v>
      </c>
      <c r="AC444">
        <v>0</v>
      </c>
      <c r="AD444">
        <v>0</v>
      </c>
      <c r="AE444">
        <v>0</v>
      </c>
      <c r="AF444">
        <v>0</v>
      </c>
      <c r="AG444">
        <v>0</v>
      </c>
      <c r="AH444">
        <v>0</v>
      </c>
      <c r="AI444">
        <v>0</v>
      </c>
      <c r="AJ444">
        <v>0</v>
      </c>
      <c r="AK444">
        <v>210556</v>
      </c>
      <c r="AL444">
        <v>210556</v>
      </c>
      <c r="AM444">
        <v>0</v>
      </c>
      <c r="AN444">
        <v>421953.2</v>
      </c>
      <c r="AO444">
        <v>421953.2</v>
      </c>
      <c r="AP444">
        <v>0</v>
      </c>
      <c r="AQ444" s="4">
        <v>0</v>
      </c>
      <c r="AR444" s="3" t="s">
        <v>256</v>
      </c>
      <c r="AS444" s="3" t="s">
        <v>6214</v>
      </c>
      <c r="AT444" s="3" t="s">
        <v>6219</v>
      </c>
      <c r="AU444" s="3" t="s">
        <v>6216</v>
      </c>
      <c r="AV444" s="3" t="s">
        <v>6217</v>
      </c>
      <c r="AW444" s="3"/>
      <c r="AX444" s="3"/>
      <c r="AY444" s="3"/>
      <c r="AZ444" s="3"/>
      <c r="BA444" s="3"/>
      <c r="BB444" t="b">
        <v>0</v>
      </c>
      <c r="BC444" s="3"/>
      <c r="BD444" s="5">
        <v>118367</v>
      </c>
      <c r="BE444" s="3" t="s">
        <v>316</v>
      </c>
    </row>
    <row r="445" spans="1:57" hidden="1" x14ac:dyDescent="0.2">
      <c r="A445" s="2">
        <v>6164</v>
      </c>
      <c r="B445" s="1">
        <v>45412</v>
      </c>
      <c r="C445" s="3" t="s">
        <v>5494</v>
      </c>
      <c r="D445">
        <v>175.28</v>
      </c>
      <c r="E445">
        <v>41969.87</v>
      </c>
      <c r="F445">
        <v>325784.01</v>
      </c>
      <c r="G445">
        <v>900514.21</v>
      </c>
      <c r="H445">
        <v>73623.850000000006</v>
      </c>
      <c r="I445">
        <v>499448.73</v>
      </c>
      <c r="J445">
        <v>1038484.28</v>
      </c>
      <c r="K445">
        <v>1433724.54</v>
      </c>
      <c r="L445">
        <v>663349.56000000006</v>
      </c>
      <c r="M445">
        <v>493763.12</v>
      </c>
      <c r="N445">
        <v>187911.712</v>
      </c>
      <c r="O445">
        <v>920178.88</v>
      </c>
      <c r="P445">
        <v>60000</v>
      </c>
      <c r="Q445">
        <v>0</v>
      </c>
      <c r="R445">
        <v>3392.96</v>
      </c>
      <c r="S445">
        <v>1192592.32</v>
      </c>
      <c r="T445">
        <v>445073.6</v>
      </c>
      <c r="U445">
        <v>220983.84</v>
      </c>
      <c r="V445">
        <v>283389.76</v>
      </c>
      <c r="W445">
        <v>2480</v>
      </c>
      <c r="X445">
        <v>0</v>
      </c>
      <c r="Y445">
        <v>0</v>
      </c>
      <c r="Z445">
        <v>0</v>
      </c>
      <c r="AA445">
        <v>0</v>
      </c>
      <c r="AB445">
        <v>0</v>
      </c>
      <c r="AC445">
        <v>0</v>
      </c>
      <c r="AD445">
        <v>0</v>
      </c>
      <c r="AE445">
        <v>5470837.4500000002</v>
      </c>
      <c r="AF445">
        <v>5470837.4500000002</v>
      </c>
      <c r="AG445">
        <v>3900000</v>
      </c>
      <c r="AH445">
        <v>3113821</v>
      </c>
      <c r="AI445">
        <v>3113821</v>
      </c>
      <c r="AJ445">
        <v>6525598.8811079999</v>
      </c>
      <c r="AK445">
        <v>6578928.0420000004</v>
      </c>
      <c r="AL445">
        <v>1108090.5919999999</v>
      </c>
      <c r="AM445">
        <v>8343703.3611080004</v>
      </c>
      <c r="AN445">
        <v>8786840.5219999999</v>
      </c>
      <c r="AO445">
        <v>3316003.0720000002</v>
      </c>
      <c r="AP445">
        <v>574107.32999999996</v>
      </c>
      <c r="AQ445" s="4">
        <v>0</v>
      </c>
      <c r="AR445" s="3" t="s">
        <v>32</v>
      </c>
      <c r="AS445" s="3" t="s">
        <v>6214</v>
      </c>
      <c r="AT445" s="3" t="s">
        <v>6219</v>
      </c>
      <c r="AU445" s="3" t="s">
        <v>6216</v>
      </c>
      <c r="AV445" s="3" t="s">
        <v>6217</v>
      </c>
      <c r="AW445" s="3"/>
      <c r="AX445" s="3"/>
      <c r="AY445" s="3"/>
      <c r="AZ445" s="3"/>
      <c r="BA445" s="3"/>
      <c r="BB445" t="b">
        <v>0</v>
      </c>
      <c r="BC445" s="3"/>
      <c r="BD445" s="5">
        <v>118368</v>
      </c>
      <c r="BE445" s="3" t="s">
        <v>316</v>
      </c>
    </row>
    <row r="446" spans="1:57" hidden="1" x14ac:dyDescent="0.2">
      <c r="A446" s="2">
        <v>6247</v>
      </c>
      <c r="B446" s="1">
        <v>45412</v>
      </c>
      <c r="C446" s="3" t="s">
        <v>5588</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390000</v>
      </c>
      <c r="AH446">
        <v>0</v>
      </c>
      <c r="AI446">
        <v>0</v>
      </c>
      <c r="AJ446">
        <v>0</v>
      </c>
      <c r="AK446">
        <v>0</v>
      </c>
      <c r="AL446">
        <v>0</v>
      </c>
      <c r="AM446">
        <v>0</v>
      </c>
      <c r="AN446">
        <v>0</v>
      </c>
      <c r="AO446">
        <v>0</v>
      </c>
      <c r="AP446">
        <v>0</v>
      </c>
      <c r="AQ446" s="4">
        <v>0</v>
      </c>
      <c r="AR446" s="3" t="s">
        <v>32</v>
      </c>
      <c r="AS446" s="3" t="s">
        <v>6214</v>
      </c>
      <c r="AT446" s="3" t="s">
        <v>6219</v>
      </c>
      <c r="AU446" s="3" t="s">
        <v>6216</v>
      </c>
      <c r="AV446" s="3" t="s">
        <v>6217</v>
      </c>
      <c r="AW446" s="3"/>
      <c r="AX446" s="3"/>
      <c r="AY446" s="3"/>
      <c r="AZ446" s="3"/>
      <c r="BA446" s="3"/>
      <c r="BB446" t="b">
        <v>0</v>
      </c>
      <c r="BC446" s="3"/>
      <c r="BD446" s="5">
        <v>118369</v>
      </c>
      <c r="BE446" s="3" t="s">
        <v>316</v>
      </c>
    </row>
    <row r="447" spans="1:57" hidden="1" x14ac:dyDescent="0.2">
      <c r="A447" s="2">
        <v>6248</v>
      </c>
      <c r="B447" s="1">
        <v>45412</v>
      </c>
      <c r="C447" s="3" t="s">
        <v>5590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50000</v>
      </c>
      <c r="AH447">
        <v>0</v>
      </c>
      <c r="AI447">
        <v>0</v>
      </c>
      <c r="AJ447">
        <v>0</v>
      </c>
      <c r="AK447">
        <v>0</v>
      </c>
      <c r="AL447">
        <v>0</v>
      </c>
      <c r="AM447">
        <v>0</v>
      </c>
      <c r="AN447">
        <v>0</v>
      </c>
      <c r="AO447">
        <v>0</v>
      </c>
      <c r="AP447">
        <v>0</v>
      </c>
      <c r="AQ447" s="4">
        <v>0</v>
      </c>
      <c r="AR447" s="3" t="s">
        <v>32</v>
      </c>
      <c r="AS447" s="3" t="s">
        <v>6214</v>
      </c>
      <c r="AT447" s="3" t="s">
        <v>6219</v>
      </c>
      <c r="AU447" s="3" t="s">
        <v>6216</v>
      </c>
      <c r="AV447" s="3" t="s">
        <v>6217</v>
      </c>
      <c r="AW447" s="3"/>
      <c r="AX447" s="3"/>
      <c r="AY447" s="3"/>
      <c r="AZ447" s="3"/>
      <c r="BA447" s="3"/>
      <c r="BB447" t="b">
        <v>0</v>
      </c>
      <c r="BC447" s="3"/>
      <c r="BD447" s="5">
        <v>118370</v>
      </c>
      <c r="BE447" s="3" t="s">
        <v>316</v>
      </c>
    </row>
    <row r="448" spans="1:57" hidden="1" x14ac:dyDescent="0.2">
      <c r="A448" s="2">
        <v>6249</v>
      </c>
      <c r="B448" s="1">
        <v>45412</v>
      </c>
      <c r="C448" s="3" t="s">
        <v>5592</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354879</v>
      </c>
      <c r="AH448">
        <v>0</v>
      </c>
      <c r="AI448">
        <v>0</v>
      </c>
      <c r="AJ448">
        <v>0</v>
      </c>
      <c r="AK448">
        <v>0</v>
      </c>
      <c r="AL448">
        <v>0</v>
      </c>
      <c r="AM448">
        <v>0</v>
      </c>
      <c r="AN448">
        <v>0</v>
      </c>
      <c r="AO448">
        <v>0</v>
      </c>
      <c r="AP448">
        <v>0</v>
      </c>
      <c r="AQ448" s="4">
        <v>0</v>
      </c>
      <c r="AR448" s="3" t="s">
        <v>32</v>
      </c>
      <c r="AS448" s="3" t="s">
        <v>6214</v>
      </c>
      <c r="AT448" s="3" t="s">
        <v>6219</v>
      </c>
      <c r="AU448" s="3" t="s">
        <v>6216</v>
      </c>
      <c r="AV448" s="3" t="s">
        <v>6217</v>
      </c>
      <c r="AW448" s="3"/>
      <c r="AX448" s="3"/>
      <c r="AY448" s="3"/>
      <c r="AZ448" s="3"/>
      <c r="BA448" s="3"/>
      <c r="BB448" t="b">
        <v>0</v>
      </c>
      <c r="BC448" s="3"/>
      <c r="BD448" s="5">
        <v>118371</v>
      </c>
      <c r="BE448" s="3" t="s">
        <v>316</v>
      </c>
    </row>
    <row r="449" spans="1:57" hidden="1" x14ac:dyDescent="0.2">
      <c r="A449" s="2">
        <v>6340</v>
      </c>
      <c r="B449" s="1">
        <v>45412</v>
      </c>
      <c r="C449" s="3" t="s">
        <v>3969</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150000</v>
      </c>
      <c r="AH449">
        <v>0</v>
      </c>
      <c r="AI449">
        <v>0</v>
      </c>
      <c r="AJ449">
        <v>0</v>
      </c>
      <c r="AK449">
        <v>0</v>
      </c>
      <c r="AL449">
        <v>0</v>
      </c>
      <c r="AM449">
        <v>0</v>
      </c>
      <c r="AN449">
        <v>0</v>
      </c>
      <c r="AO449">
        <v>0</v>
      </c>
      <c r="AP449">
        <v>0</v>
      </c>
      <c r="AQ449" s="4">
        <v>0</v>
      </c>
      <c r="AR449" s="3" t="s">
        <v>32</v>
      </c>
      <c r="AS449" s="3" t="s">
        <v>6214</v>
      </c>
      <c r="AT449" s="3" t="s">
        <v>6219</v>
      </c>
      <c r="AU449" s="3" t="s">
        <v>6216</v>
      </c>
      <c r="AV449" s="3" t="s">
        <v>6217</v>
      </c>
      <c r="AW449" s="3"/>
      <c r="AX449" s="3"/>
      <c r="AY449" s="3"/>
      <c r="AZ449" s="3"/>
      <c r="BA449" s="3"/>
      <c r="BB449" t="b">
        <v>0</v>
      </c>
      <c r="BC449" s="3"/>
      <c r="BD449" s="5">
        <v>118372</v>
      </c>
      <c r="BE449" s="3" t="s">
        <v>316</v>
      </c>
    </row>
    <row r="450" spans="1:57" hidden="1" x14ac:dyDescent="0.2">
      <c r="A450" s="2">
        <v>6342</v>
      </c>
      <c r="B450" s="1">
        <v>45412</v>
      </c>
      <c r="C450" s="3" t="s">
        <v>5771</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100000</v>
      </c>
      <c r="AH450">
        <v>0</v>
      </c>
      <c r="AI450">
        <v>0</v>
      </c>
      <c r="AJ450">
        <v>0</v>
      </c>
      <c r="AK450">
        <v>0</v>
      </c>
      <c r="AL450">
        <v>0</v>
      </c>
      <c r="AM450">
        <v>0</v>
      </c>
      <c r="AN450">
        <v>0</v>
      </c>
      <c r="AO450">
        <v>0</v>
      </c>
      <c r="AP450">
        <v>0</v>
      </c>
      <c r="AQ450" s="4">
        <v>0</v>
      </c>
      <c r="AR450" s="3" t="s">
        <v>32</v>
      </c>
      <c r="AS450" s="3" t="s">
        <v>6214</v>
      </c>
      <c r="AT450" s="3" t="s">
        <v>6219</v>
      </c>
      <c r="AU450" s="3" t="s">
        <v>6216</v>
      </c>
      <c r="AV450" s="3" t="s">
        <v>6217</v>
      </c>
      <c r="AW450" s="3"/>
      <c r="AX450" s="3"/>
      <c r="AY450" s="3"/>
      <c r="AZ450" s="3"/>
      <c r="BA450" s="3"/>
      <c r="BB450" t="b">
        <v>0</v>
      </c>
      <c r="BC450" s="3"/>
      <c r="BD450" s="5">
        <v>118373</v>
      </c>
      <c r="BE450" s="3" t="s">
        <v>316</v>
      </c>
    </row>
    <row r="451" spans="1:57" hidden="1" x14ac:dyDescent="0.2">
      <c r="A451" s="2">
        <v>6343</v>
      </c>
      <c r="B451" s="1">
        <v>45412</v>
      </c>
      <c r="C451" s="3" t="s">
        <v>5773</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200000</v>
      </c>
      <c r="AH451">
        <v>0</v>
      </c>
      <c r="AI451">
        <v>0</v>
      </c>
      <c r="AJ451">
        <v>0</v>
      </c>
      <c r="AK451">
        <v>0</v>
      </c>
      <c r="AL451">
        <v>0</v>
      </c>
      <c r="AM451">
        <v>107822</v>
      </c>
      <c r="AN451">
        <v>0</v>
      </c>
      <c r="AO451">
        <v>0</v>
      </c>
      <c r="AP451">
        <v>0</v>
      </c>
      <c r="AQ451" s="4">
        <v>0</v>
      </c>
      <c r="AR451" s="3" t="s">
        <v>32</v>
      </c>
      <c r="AS451" s="3" t="s">
        <v>6214</v>
      </c>
      <c r="AT451" s="3" t="s">
        <v>6219</v>
      </c>
      <c r="AU451" s="3" t="s">
        <v>6216</v>
      </c>
      <c r="AV451" s="3" t="s">
        <v>6217</v>
      </c>
      <c r="AW451" s="3"/>
      <c r="AX451" s="3"/>
      <c r="AY451" s="3"/>
      <c r="AZ451" s="3"/>
      <c r="BA451" s="3"/>
      <c r="BB451" t="b">
        <v>0</v>
      </c>
      <c r="BC451" s="3"/>
      <c r="BD451" s="5">
        <v>118374</v>
      </c>
      <c r="BE451" s="3" t="s">
        <v>316</v>
      </c>
    </row>
    <row r="452" spans="1:57" hidden="1" x14ac:dyDescent="0.2">
      <c r="A452" s="2">
        <v>6344</v>
      </c>
      <c r="B452" s="1">
        <v>45412</v>
      </c>
      <c r="C452" s="3" t="s">
        <v>3957</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130000</v>
      </c>
      <c r="AH452">
        <v>0</v>
      </c>
      <c r="AI452">
        <v>0</v>
      </c>
      <c r="AJ452">
        <v>0</v>
      </c>
      <c r="AK452">
        <v>0</v>
      </c>
      <c r="AL452">
        <v>0</v>
      </c>
      <c r="AM452">
        <v>0</v>
      </c>
      <c r="AN452">
        <v>0</v>
      </c>
      <c r="AO452">
        <v>0</v>
      </c>
      <c r="AP452">
        <v>0</v>
      </c>
      <c r="AQ452" s="4">
        <v>0</v>
      </c>
      <c r="AR452" s="3" t="s">
        <v>32</v>
      </c>
      <c r="AS452" s="3" t="s">
        <v>6214</v>
      </c>
      <c r="AT452" s="3" t="s">
        <v>6219</v>
      </c>
      <c r="AU452" s="3" t="s">
        <v>6216</v>
      </c>
      <c r="AV452" s="3" t="s">
        <v>6217</v>
      </c>
      <c r="AW452" s="3"/>
      <c r="AX452" s="3"/>
      <c r="AY452" s="3"/>
      <c r="AZ452" s="3"/>
      <c r="BA452" s="3"/>
      <c r="BB452" t="b">
        <v>0</v>
      </c>
      <c r="BC452" s="3"/>
      <c r="BD452" s="5">
        <v>118375</v>
      </c>
      <c r="BE452" s="3" t="s">
        <v>316</v>
      </c>
    </row>
    <row r="453" spans="1:57" hidden="1" x14ac:dyDescent="0.2">
      <c r="A453" s="2">
        <v>6345</v>
      </c>
      <c r="B453" s="1">
        <v>45412</v>
      </c>
      <c r="C453" s="3" t="s">
        <v>5776</v>
      </c>
      <c r="D453">
        <v>0</v>
      </c>
      <c r="E453">
        <v>0</v>
      </c>
      <c r="F453">
        <v>0</v>
      </c>
      <c r="G453">
        <v>399</v>
      </c>
      <c r="H453">
        <v>3703.4</v>
      </c>
      <c r="I453">
        <v>665</v>
      </c>
      <c r="J453">
        <v>1330</v>
      </c>
      <c r="K453">
        <v>23142.67</v>
      </c>
      <c r="L453">
        <v>133</v>
      </c>
      <c r="M453">
        <v>548.25</v>
      </c>
      <c r="N453">
        <v>14790.4</v>
      </c>
      <c r="O453">
        <v>2736</v>
      </c>
      <c r="P453">
        <v>0</v>
      </c>
      <c r="Q453">
        <v>0</v>
      </c>
      <c r="R453">
        <v>0</v>
      </c>
      <c r="S453">
        <v>0</v>
      </c>
      <c r="T453">
        <v>0</v>
      </c>
      <c r="U453">
        <v>0</v>
      </c>
      <c r="V453">
        <v>0</v>
      </c>
      <c r="W453">
        <v>0</v>
      </c>
      <c r="X453">
        <v>0</v>
      </c>
      <c r="Y453">
        <v>0</v>
      </c>
      <c r="Z453">
        <v>0</v>
      </c>
      <c r="AA453">
        <v>0</v>
      </c>
      <c r="AB453">
        <v>0</v>
      </c>
      <c r="AC453">
        <v>0</v>
      </c>
      <c r="AD453">
        <v>0</v>
      </c>
      <c r="AE453">
        <v>29921.32</v>
      </c>
      <c r="AF453">
        <v>29921.32</v>
      </c>
      <c r="AG453">
        <v>800000</v>
      </c>
      <c r="AH453">
        <v>48000</v>
      </c>
      <c r="AI453">
        <v>48000</v>
      </c>
      <c r="AJ453">
        <v>29373.07</v>
      </c>
      <c r="AK453">
        <v>47447.72</v>
      </c>
      <c r="AL453">
        <v>17526.400000000001</v>
      </c>
      <c r="AM453">
        <v>29373.07</v>
      </c>
      <c r="AN453">
        <v>47447.72</v>
      </c>
      <c r="AO453">
        <v>17526.400000000001</v>
      </c>
      <c r="AP453">
        <v>21733.599999999999</v>
      </c>
      <c r="AQ453" s="4">
        <v>0</v>
      </c>
      <c r="AR453" s="3" t="s">
        <v>32</v>
      </c>
      <c r="AS453" s="3" t="s">
        <v>6214</v>
      </c>
      <c r="AT453" s="3" t="s">
        <v>6219</v>
      </c>
      <c r="AU453" s="3" t="s">
        <v>6216</v>
      </c>
      <c r="AV453" s="3" t="s">
        <v>6217</v>
      </c>
      <c r="AW453" s="3"/>
      <c r="AX453" s="3"/>
      <c r="AY453" s="3"/>
      <c r="AZ453" s="3"/>
      <c r="BA453" s="3"/>
      <c r="BB453" t="b">
        <v>0</v>
      </c>
      <c r="BC453" s="3"/>
      <c r="BD453" s="5">
        <v>118376</v>
      </c>
      <c r="BE453" s="3" t="s">
        <v>316</v>
      </c>
    </row>
    <row r="454" spans="1:57" hidden="1" x14ac:dyDescent="0.2">
      <c r="A454" s="2">
        <v>6346</v>
      </c>
      <c r="B454" s="1">
        <v>45412</v>
      </c>
      <c r="C454" s="3" t="s">
        <v>5778</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150000</v>
      </c>
      <c r="AH454">
        <v>0</v>
      </c>
      <c r="AI454">
        <v>0</v>
      </c>
      <c r="AJ454">
        <v>0</v>
      </c>
      <c r="AK454">
        <v>0</v>
      </c>
      <c r="AL454">
        <v>0</v>
      </c>
      <c r="AM454">
        <v>0</v>
      </c>
      <c r="AN454">
        <v>0</v>
      </c>
      <c r="AO454">
        <v>0</v>
      </c>
      <c r="AP454">
        <v>0</v>
      </c>
      <c r="AQ454" s="4">
        <v>0</v>
      </c>
      <c r="AR454" s="3" t="s">
        <v>32</v>
      </c>
      <c r="AS454" s="3" t="s">
        <v>6214</v>
      </c>
      <c r="AT454" s="3" t="s">
        <v>6219</v>
      </c>
      <c r="AU454" s="3" t="s">
        <v>6216</v>
      </c>
      <c r="AV454" s="3" t="s">
        <v>6217</v>
      </c>
      <c r="AW454" s="3"/>
      <c r="AX454" s="3"/>
      <c r="AY454" s="3"/>
      <c r="AZ454" s="3"/>
      <c r="BA454" s="3"/>
      <c r="BB454" t="b">
        <v>0</v>
      </c>
      <c r="BC454" s="3"/>
      <c r="BD454" s="5">
        <v>118377</v>
      </c>
      <c r="BE454" s="3" t="s">
        <v>316</v>
      </c>
    </row>
    <row r="455" spans="1:57" hidden="1" x14ac:dyDescent="0.2">
      <c r="A455" s="2">
        <v>6347</v>
      </c>
      <c r="B455" s="1">
        <v>45412</v>
      </c>
      <c r="C455" s="3" t="s">
        <v>5780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232000</v>
      </c>
      <c r="AH455">
        <v>0</v>
      </c>
      <c r="AI455">
        <v>0</v>
      </c>
      <c r="AJ455">
        <v>0</v>
      </c>
      <c r="AK455">
        <v>0</v>
      </c>
      <c r="AL455">
        <v>0</v>
      </c>
      <c r="AM455">
        <v>0</v>
      </c>
      <c r="AN455">
        <v>0</v>
      </c>
      <c r="AO455">
        <v>0</v>
      </c>
      <c r="AP455">
        <v>0</v>
      </c>
      <c r="AQ455" s="4">
        <v>0</v>
      </c>
      <c r="AR455" s="3" t="s">
        <v>32</v>
      </c>
      <c r="AS455" s="3" t="s">
        <v>6214</v>
      </c>
      <c r="AT455" s="3" t="s">
        <v>6219</v>
      </c>
      <c r="AU455" s="3" t="s">
        <v>6216</v>
      </c>
      <c r="AV455" s="3" t="s">
        <v>6217</v>
      </c>
      <c r="AW455" s="3"/>
      <c r="AX455" s="3"/>
      <c r="AY455" s="3"/>
      <c r="AZ455" s="3"/>
      <c r="BA455" s="3"/>
      <c r="BB455" t="b">
        <v>0</v>
      </c>
      <c r="BC455" s="3"/>
      <c r="BD455" s="5">
        <v>118378</v>
      </c>
      <c r="BE455" s="3" t="s">
        <v>316</v>
      </c>
    </row>
    <row r="456" spans="1:57" x14ac:dyDescent="0.2">
      <c r="A456" s="2">
        <v>6348</v>
      </c>
      <c r="B456" s="1">
        <v>45412</v>
      </c>
      <c r="C456" s="3" t="s">
        <v>3947</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180000</v>
      </c>
      <c r="AH456">
        <v>0</v>
      </c>
      <c r="AI456">
        <v>0</v>
      </c>
      <c r="AJ456">
        <v>0</v>
      </c>
      <c r="AK456">
        <v>0</v>
      </c>
      <c r="AL456">
        <v>0</v>
      </c>
      <c r="AM456">
        <v>0</v>
      </c>
      <c r="AN456">
        <v>0</v>
      </c>
      <c r="AO456">
        <v>0</v>
      </c>
      <c r="AP456">
        <v>0</v>
      </c>
      <c r="AQ456" s="4">
        <v>0</v>
      </c>
      <c r="AR456" s="3" t="s">
        <v>32</v>
      </c>
      <c r="AS456" s="3" t="s">
        <v>6214</v>
      </c>
      <c r="AT456" s="3" t="s">
        <v>6219</v>
      </c>
      <c r="AU456" s="3" t="s">
        <v>6216</v>
      </c>
      <c r="AV456" s="3" t="s">
        <v>6217</v>
      </c>
      <c r="AW456" s="3"/>
      <c r="AX456" s="3"/>
      <c r="AY456" s="3"/>
      <c r="AZ456" s="3"/>
      <c r="BA456" s="3"/>
      <c r="BB456" t="b">
        <v>0</v>
      </c>
      <c r="BC456" s="3"/>
      <c r="BD456" s="5">
        <v>118379</v>
      </c>
      <c r="BE456" s="3" t="s">
        <v>316</v>
      </c>
    </row>
    <row r="457" spans="1:57" x14ac:dyDescent="0.2">
      <c r="A457" s="2">
        <v>6349</v>
      </c>
      <c r="B457" s="1">
        <v>45412</v>
      </c>
      <c r="C457" s="3" t="s">
        <v>3029</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180000</v>
      </c>
      <c r="AH457">
        <v>0</v>
      </c>
      <c r="AI457">
        <v>0</v>
      </c>
      <c r="AJ457">
        <v>0</v>
      </c>
      <c r="AK457">
        <v>0</v>
      </c>
      <c r="AL457">
        <v>0</v>
      </c>
      <c r="AM457">
        <v>0</v>
      </c>
      <c r="AN457">
        <v>0</v>
      </c>
      <c r="AO457">
        <v>0</v>
      </c>
      <c r="AP457">
        <v>0</v>
      </c>
      <c r="AQ457" s="4">
        <v>0</v>
      </c>
      <c r="AR457" s="3" t="s">
        <v>32</v>
      </c>
      <c r="AS457" s="3" t="s">
        <v>6214</v>
      </c>
      <c r="AT457" s="3" t="s">
        <v>6219</v>
      </c>
      <c r="AU457" s="3" t="s">
        <v>6216</v>
      </c>
      <c r="AV457" s="3" t="s">
        <v>6217</v>
      </c>
      <c r="AW457" s="3"/>
      <c r="AX457" s="3"/>
      <c r="AY457" s="3"/>
      <c r="AZ457" s="3"/>
      <c r="BA457" s="3"/>
      <c r="BB457" t="b">
        <v>0</v>
      </c>
      <c r="BC457" s="3"/>
      <c r="BD457" s="5">
        <v>118380</v>
      </c>
      <c r="BE457" s="3" t="s">
        <v>316</v>
      </c>
    </row>
    <row r="458" spans="1:57" hidden="1" x14ac:dyDescent="0.2">
      <c r="A458" s="2">
        <v>6350</v>
      </c>
      <c r="B458" s="1">
        <v>45412</v>
      </c>
      <c r="C458" s="3" t="s">
        <v>5784</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300000</v>
      </c>
      <c r="AH458">
        <v>0</v>
      </c>
      <c r="AI458">
        <v>0</v>
      </c>
      <c r="AJ458">
        <v>0</v>
      </c>
      <c r="AK458">
        <v>0</v>
      </c>
      <c r="AL458">
        <v>0</v>
      </c>
      <c r="AM458">
        <v>0</v>
      </c>
      <c r="AN458">
        <v>0</v>
      </c>
      <c r="AO458">
        <v>0</v>
      </c>
      <c r="AP458">
        <v>0</v>
      </c>
      <c r="AQ458" s="4">
        <v>0</v>
      </c>
      <c r="AR458" s="3" t="s">
        <v>32</v>
      </c>
      <c r="AS458" s="3" t="s">
        <v>6214</v>
      </c>
      <c r="AT458" s="3" t="s">
        <v>6219</v>
      </c>
      <c r="AU458" s="3" t="s">
        <v>6216</v>
      </c>
      <c r="AV458" s="3" t="s">
        <v>6217</v>
      </c>
      <c r="AW458" s="3"/>
      <c r="AX458" s="3"/>
      <c r="AY458" s="3"/>
      <c r="AZ458" s="3"/>
      <c r="BA458" s="3"/>
      <c r="BB458" t="b">
        <v>0</v>
      </c>
      <c r="BC458" s="3"/>
      <c r="BD458" s="5">
        <v>118381</v>
      </c>
      <c r="BE458" s="3" t="s">
        <v>316</v>
      </c>
    </row>
    <row r="459" spans="1:57" hidden="1" x14ac:dyDescent="0.2">
      <c r="A459" s="2">
        <v>6351</v>
      </c>
      <c r="B459" s="1">
        <v>45412</v>
      </c>
      <c r="C459" s="3" t="s">
        <v>5786</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250000</v>
      </c>
      <c r="AH459">
        <v>0</v>
      </c>
      <c r="AI459">
        <v>0</v>
      </c>
      <c r="AJ459">
        <v>0</v>
      </c>
      <c r="AK459">
        <v>0</v>
      </c>
      <c r="AL459">
        <v>0</v>
      </c>
      <c r="AM459">
        <v>0</v>
      </c>
      <c r="AN459">
        <v>0</v>
      </c>
      <c r="AO459">
        <v>0</v>
      </c>
      <c r="AP459">
        <v>0</v>
      </c>
      <c r="AQ459" s="4">
        <v>0</v>
      </c>
      <c r="AR459" s="3" t="s">
        <v>32</v>
      </c>
      <c r="AS459" s="3" t="s">
        <v>6214</v>
      </c>
      <c r="AT459" s="3" t="s">
        <v>6219</v>
      </c>
      <c r="AU459" s="3" t="s">
        <v>6216</v>
      </c>
      <c r="AV459" s="3" t="s">
        <v>6217</v>
      </c>
      <c r="AW459" s="3"/>
      <c r="AX459" s="3"/>
      <c r="AY459" s="3"/>
      <c r="AZ459" s="3"/>
      <c r="BA459" s="3"/>
      <c r="BB459" t="b">
        <v>0</v>
      </c>
      <c r="BC459" s="3"/>
      <c r="BD459" s="5">
        <v>118382</v>
      </c>
      <c r="BE459" s="3" t="s">
        <v>316</v>
      </c>
    </row>
    <row r="460" spans="1:57" hidden="1" x14ac:dyDescent="0.2">
      <c r="A460" s="2">
        <v>6352</v>
      </c>
      <c r="B460" s="1">
        <v>45412</v>
      </c>
      <c r="C460" s="3" t="s">
        <v>5788</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400000</v>
      </c>
      <c r="AH460">
        <v>0</v>
      </c>
      <c r="AI460">
        <v>0</v>
      </c>
      <c r="AJ460">
        <v>0</v>
      </c>
      <c r="AK460">
        <v>0</v>
      </c>
      <c r="AL460">
        <v>0</v>
      </c>
      <c r="AM460">
        <v>0</v>
      </c>
      <c r="AN460">
        <v>0</v>
      </c>
      <c r="AO460">
        <v>0</v>
      </c>
      <c r="AP460">
        <v>0</v>
      </c>
      <c r="AQ460" s="4">
        <v>0</v>
      </c>
      <c r="AR460" s="3" t="s">
        <v>32</v>
      </c>
      <c r="AS460" s="3" t="s">
        <v>6214</v>
      </c>
      <c r="AT460" s="3" t="s">
        <v>6219</v>
      </c>
      <c r="AU460" s="3" t="s">
        <v>6216</v>
      </c>
      <c r="AV460" s="3" t="s">
        <v>6217</v>
      </c>
      <c r="AW460" s="3"/>
      <c r="AX460" s="3"/>
      <c r="AY460" s="3"/>
      <c r="AZ460" s="3"/>
      <c r="BA460" s="3"/>
      <c r="BB460" t="b">
        <v>0</v>
      </c>
      <c r="BC460" s="3"/>
      <c r="BD460" s="5">
        <v>118383</v>
      </c>
      <c r="BE460" s="3" t="s">
        <v>316</v>
      </c>
    </row>
    <row r="461" spans="1:57" hidden="1" x14ac:dyDescent="0.2">
      <c r="A461" s="2">
        <v>6353</v>
      </c>
      <c r="B461" s="1">
        <v>45412</v>
      </c>
      <c r="C461" s="3" t="s">
        <v>5790</v>
      </c>
      <c r="D461">
        <v>0</v>
      </c>
      <c r="E461">
        <v>0</v>
      </c>
      <c r="F461">
        <v>0</v>
      </c>
      <c r="G461">
        <v>45798</v>
      </c>
      <c r="H461">
        <v>0</v>
      </c>
      <c r="I461">
        <v>0</v>
      </c>
      <c r="J461">
        <v>0</v>
      </c>
      <c r="K461">
        <v>-45798</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250000</v>
      </c>
      <c r="AH461">
        <v>50000</v>
      </c>
      <c r="AI461">
        <v>50000</v>
      </c>
      <c r="AJ461">
        <v>0</v>
      </c>
      <c r="AK461">
        <v>0</v>
      </c>
      <c r="AL461">
        <v>0</v>
      </c>
      <c r="AM461">
        <v>0</v>
      </c>
      <c r="AN461">
        <v>0</v>
      </c>
      <c r="AO461">
        <v>0</v>
      </c>
      <c r="AP461">
        <v>0</v>
      </c>
      <c r="AQ461" s="4">
        <v>0</v>
      </c>
      <c r="AR461" s="3" t="s">
        <v>32</v>
      </c>
      <c r="AS461" s="3" t="s">
        <v>6214</v>
      </c>
      <c r="AT461" s="3" t="s">
        <v>6219</v>
      </c>
      <c r="AU461" s="3" t="s">
        <v>6216</v>
      </c>
      <c r="AV461" s="3" t="s">
        <v>6217</v>
      </c>
      <c r="AW461" s="3"/>
      <c r="AX461" s="3"/>
      <c r="AY461" s="3"/>
      <c r="AZ461" s="3"/>
      <c r="BA461" s="3"/>
      <c r="BB461" t="b">
        <v>0</v>
      </c>
      <c r="BC461" s="3"/>
      <c r="BD461" s="5">
        <v>118384</v>
      </c>
      <c r="BE461" s="3" t="s">
        <v>316</v>
      </c>
    </row>
    <row r="462" spans="1:57" x14ac:dyDescent="0.2">
      <c r="A462" s="2">
        <v>6358</v>
      </c>
      <c r="B462" s="1">
        <v>45412</v>
      </c>
      <c r="C462" s="3" t="s">
        <v>5800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180000</v>
      </c>
      <c r="AH462">
        <v>0</v>
      </c>
      <c r="AI462">
        <v>0</v>
      </c>
      <c r="AJ462">
        <v>0</v>
      </c>
      <c r="AK462">
        <v>0</v>
      </c>
      <c r="AL462">
        <v>0</v>
      </c>
      <c r="AM462">
        <v>0</v>
      </c>
      <c r="AN462">
        <v>0</v>
      </c>
      <c r="AO462">
        <v>0</v>
      </c>
      <c r="AP462">
        <v>0</v>
      </c>
      <c r="AQ462" s="4">
        <v>0</v>
      </c>
      <c r="AR462" s="3" t="s">
        <v>32</v>
      </c>
      <c r="AS462" s="3" t="s">
        <v>6214</v>
      </c>
      <c r="AT462" s="3" t="s">
        <v>6219</v>
      </c>
      <c r="AU462" s="3" t="s">
        <v>6216</v>
      </c>
      <c r="AV462" s="3" t="s">
        <v>6217</v>
      </c>
      <c r="AW462" s="3"/>
      <c r="AX462" s="3"/>
      <c r="AY462" s="3"/>
      <c r="AZ462" s="3"/>
      <c r="BA462" s="3"/>
      <c r="BB462" t="b">
        <v>0</v>
      </c>
      <c r="BC462" s="3"/>
      <c r="BD462" s="5">
        <v>118385</v>
      </c>
      <c r="BE462" s="3" t="s">
        <v>316</v>
      </c>
    </row>
    <row r="463" spans="1:57" hidden="1" x14ac:dyDescent="0.2">
      <c r="A463" s="2">
        <v>6360</v>
      </c>
      <c r="B463" s="1">
        <v>45412</v>
      </c>
      <c r="C463" s="3" t="s">
        <v>5804</v>
      </c>
      <c r="D463">
        <v>0</v>
      </c>
      <c r="E463">
        <v>0</v>
      </c>
      <c r="F463">
        <v>11616</v>
      </c>
      <c r="G463">
        <v>197.44</v>
      </c>
      <c r="H463">
        <v>3670.6</v>
      </c>
      <c r="I463">
        <v>4885.99</v>
      </c>
      <c r="J463">
        <v>599.86</v>
      </c>
      <c r="K463">
        <v>1079.8900000000001</v>
      </c>
      <c r="L463">
        <v>147170</v>
      </c>
      <c r="M463">
        <v>3088.47</v>
      </c>
      <c r="N463">
        <v>369.6</v>
      </c>
      <c r="O463">
        <v>0</v>
      </c>
      <c r="P463">
        <v>169813.28</v>
      </c>
      <c r="Q463">
        <v>475396.96</v>
      </c>
      <c r="R463">
        <v>326105.12</v>
      </c>
      <c r="S463">
        <v>480719.92</v>
      </c>
      <c r="T463">
        <v>239105.12</v>
      </c>
      <c r="U463">
        <v>341813.28</v>
      </c>
      <c r="V463">
        <v>445650.32</v>
      </c>
      <c r="W463">
        <v>21240</v>
      </c>
      <c r="X463">
        <v>0</v>
      </c>
      <c r="Y463">
        <v>0</v>
      </c>
      <c r="Z463">
        <v>0</v>
      </c>
      <c r="AA463">
        <v>0</v>
      </c>
      <c r="AB463">
        <v>0</v>
      </c>
      <c r="AC463">
        <v>0</v>
      </c>
      <c r="AD463">
        <v>0</v>
      </c>
      <c r="AE463">
        <v>172308.25</v>
      </c>
      <c r="AF463">
        <v>172308.25</v>
      </c>
      <c r="AG463">
        <v>1000000</v>
      </c>
      <c r="AH463">
        <v>50000</v>
      </c>
      <c r="AI463">
        <v>50000</v>
      </c>
      <c r="AJ463">
        <v>176934.45</v>
      </c>
      <c r="AK463">
        <v>172677.85</v>
      </c>
      <c r="AL463">
        <v>369.6</v>
      </c>
      <c r="AM463">
        <v>2676778.4500000002</v>
      </c>
      <c r="AN463">
        <v>2672521.85</v>
      </c>
      <c r="AO463">
        <v>2500213.6</v>
      </c>
      <c r="AP463">
        <v>0</v>
      </c>
      <c r="AQ463" s="4">
        <v>0</v>
      </c>
      <c r="AR463" s="3" t="s">
        <v>32</v>
      </c>
      <c r="AS463" s="3" t="s">
        <v>6214</v>
      </c>
      <c r="AT463" s="3" t="s">
        <v>6219</v>
      </c>
      <c r="AU463" s="3" t="s">
        <v>6216</v>
      </c>
      <c r="AV463" s="3" t="s">
        <v>6217</v>
      </c>
      <c r="AW463" s="3"/>
      <c r="AX463" s="3"/>
      <c r="AY463" s="3"/>
      <c r="AZ463" s="3"/>
      <c r="BA463" s="3"/>
      <c r="BB463" t="b">
        <v>0</v>
      </c>
      <c r="BC463" s="3"/>
      <c r="BD463" s="5">
        <v>118386</v>
      </c>
      <c r="BE463" s="3" t="s">
        <v>316</v>
      </c>
    </row>
    <row r="464" spans="1:57" hidden="1" x14ac:dyDescent="0.2">
      <c r="A464" s="2">
        <v>6361</v>
      </c>
      <c r="B464" s="1">
        <v>45412</v>
      </c>
      <c r="C464" s="3" t="s">
        <v>5806</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50000</v>
      </c>
      <c r="AH464">
        <v>0</v>
      </c>
      <c r="AI464">
        <v>0</v>
      </c>
      <c r="AJ464">
        <v>0</v>
      </c>
      <c r="AK464">
        <v>0</v>
      </c>
      <c r="AL464">
        <v>0</v>
      </c>
      <c r="AM464">
        <v>0</v>
      </c>
      <c r="AN464">
        <v>0</v>
      </c>
      <c r="AO464">
        <v>0</v>
      </c>
      <c r="AP464">
        <v>0</v>
      </c>
      <c r="AQ464" s="4">
        <v>0</v>
      </c>
      <c r="AR464" s="3" t="s">
        <v>32</v>
      </c>
      <c r="AS464" s="3" t="s">
        <v>6214</v>
      </c>
      <c r="AT464" s="3" t="s">
        <v>6219</v>
      </c>
      <c r="AU464" s="3" t="s">
        <v>6216</v>
      </c>
      <c r="AV464" s="3" t="s">
        <v>6217</v>
      </c>
      <c r="AW464" s="3"/>
      <c r="AX464" s="3"/>
      <c r="AY464" s="3"/>
      <c r="AZ464" s="3"/>
      <c r="BA464" s="3"/>
      <c r="BB464" t="b">
        <v>0</v>
      </c>
      <c r="BC464" s="3"/>
      <c r="BD464" s="5">
        <v>118387</v>
      </c>
      <c r="BE464" s="3" t="s">
        <v>316</v>
      </c>
    </row>
    <row r="465" spans="1:57" hidden="1" x14ac:dyDescent="0.2">
      <c r="A465" s="2">
        <v>6370</v>
      </c>
      <c r="B465" s="1">
        <v>45412</v>
      </c>
      <c r="C465" s="3" t="s">
        <v>3938</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60000</v>
      </c>
      <c r="AB465">
        <v>80000</v>
      </c>
      <c r="AC465">
        <v>0</v>
      </c>
      <c r="AD465">
        <v>0</v>
      </c>
      <c r="AE465">
        <v>0</v>
      </c>
      <c r="AF465">
        <v>0</v>
      </c>
      <c r="AG465">
        <v>130000</v>
      </c>
      <c r="AH465">
        <v>0</v>
      </c>
      <c r="AI465">
        <v>0</v>
      </c>
      <c r="AJ465">
        <v>0</v>
      </c>
      <c r="AK465">
        <v>0</v>
      </c>
      <c r="AL465">
        <v>0</v>
      </c>
      <c r="AM465">
        <v>60000</v>
      </c>
      <c r="AN465">
        <v>140000</v>
      </c>
      <c r="AO465">
        <v>140000</v>
      </c>
      <c r="AP465">
        <v>0</v>
      </c>
      <c r="AQ465" s="4">
        <v>0</v>
      </c>
      <c r="AR465" s="3" t="s">
        <v>32</v>
      </c>
      <c r="AS465" s="3" t="s">
        <v>6214</v>
      </c>
      <c r="AT465" s="3" t="s">
        <v>6219</v>
      </c>
      <c r="AU465" s="3" t="s">
        <v>6216</v>
      </c>
      <c r="AV465" s="3" t="s">
        <v>6217</v>
      </c>
      <c r="AW465" s="3"/>
      <c r="AX465" s="3"/>
      <c r="AY465" s="3"/>
      <c r="AZ465" s="3"/>
      <c r="BA465" s="3"/>
      <c r="BB465" t="b">
        <v>0</v>
      </c>
      <c r="BC465" s="3"/>
      <c r="BD465" s="5">
        <v>118388</v>
      </c>
      <c r="BE465" s="3" t="s">
        <v>316</v>
      </c>
    </row>
    <row r="466" spans="1:57" hidden="1" x14ac:dyDescent="0.2">
      <c r="A466" s="2">
        <v>6389</v>
      </c>
      <c r="B466" s="1">
        <v>45412</v>
      </c>
      <c r="C466" s="3" t="s">
        <v>4732</v>
      </c>
      <c r="D466">
        <v>0</v>
      </c>
      <c r="E466">
        <v>0</v>
      </c>
      <c r="F466">
        <v>133</v>
      </c>
      <c r="G466">
        <v>4983.8</v>
      </c>
      <c r="H466">
        <v>399</v>
      </c>
      <c r="I466">
        <v>0</v>
      </c>
      <c r="J466">
        <v>798</v>
      </c>
      <c r="K466">
        <v>54.5</v>
      </c>
      <c r="L466">
        <v>133</v>
      </c>
      <c r="M466">
        <v>0</v>
      </c>
      <c r="N466">
        <v>0</v>
      </c>
      <c r="O466">
        <v>0</v>
      </c>
      <c r="P466">
        <v>0</v>
      </c>
      <c r="Q466">
        <v>0</v>
      </c>
      <c r="R466">
        <v>0</v>
      </c>
      <c r="S466">
        <v>0</v>
      </c>
      <c r="T466">
        <v>0</v>
      </c>
      <c r="U466">
        <v>0</v>
      </c>
      <c r="V466">
        <v>0</v>
      </c>
      <c r="W466">
        <v>0</v>
      </c>
      <c r="X466">
        <v>0</v>
      </c>
      <c r="Y466">
        <v>0</v>
      </c>
      <c r="Z466">
        <v>0</v>
      </c>
      <c r="AA466">
        <v>0</v>
      </c>
      <c r="AB466">
        <v>0</v>
      </c>
      <c r="AC466">
        <v>0</v>
      </c>
      <c r="AD466">
        <v>0</v>
      </c>
      <c r="AE466">
        <v>6501.3</v>
      </c>
      <c r="AF466">
        <v>6501.3</v>
      </c>
      <c r="AG466">
        <v>200000</v>
      </c>
      <c r="AH466">
        <v>30000</v>
      </c>
      <c r="AI466">
        <v>30000</v>
      </c>
      <c r="AJ466">
        <v>6501.3</v>
      </c>
      <c r="AK466">
        <v>6501.3</v>
      </c>
      <c r="AL466">
        <v>0</v>
      </c>
      <c r="AM466">
        <v>6501.3</v>
      </c>
      <c r="AN466">
        <v>6501.3</v>
      </c>
      <c r="AO466">
        <v>0</v>
      </c>
      <c r="AP466">
        <v>0</v>
      </c>
      <c r="AQ466" s="4">
        <v>0</v>
      </c>
      <c r="AR466" s="3" t="s">
        <v>32</v>
      </c>
      <c r="AS466" s="3" t="s">
        <v>6214</v>
      </c>
      <c r="AT466" s="3" t="s">
        <v>6219</v>
      </c>
      <c r="AU466" s="3" t="s">
        <v>6216</v>
      </c>
      <c r="AV466" s="3" t="s">
        <v>6217</v>
      </c>
      <c r="AW466" s="3"/>
      <c r="AX466" s="3"/>
      <c r="AY466" s="3"/>
      <c r="AZ466" s="3"/>
      <c r="BA466" s="3"/>
      <c r="BB466" t="b">
        <v>0</v>
      </c>
      <c r="BC466" s="3"/>
      <c r="BD466" s="5">
        <v>118389</v>
      </c>
      <c r="BE466" s="3" t="s">
        <v>316</v>
      </c>
    </row>
    <row r="467" spans="1:57" hidden="1" x14ac:dyDescent="0.2">
      <c r="A467" s="2">
        <v>6390</v>
      </c>
      <c r="B467" s="1">
        <v>45412</v>
      </c>
      <c r="C467" s="3" t="s">
        <v>5854</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50000</v>
      </c>
      <c r="AH467">
        <v>0</v>
      </c>
      <c r="AI467">
        <v>0</v>
      </c>
      <c r="AJ467">
        <v>0</v>
      </c>
      <c r="AK467">
        <v>0</v>
      </c>
      <c r="AL467">
        <v>0</v>
      </c>
      <c r="AM467">
        <v>0</v>
      </c>
      <c r="AN467">
        <v>0</v>
      </c>
      <c r="AO467">
        <v>0</v>
      </c>
      <c r="AP467">
        <v>0</v>
      </c>
      <c r="AQ467" s="4">
        <v>0</v>
      </c>
      <c r="AR467" s="3" t="s">
        <v>32</v>
      </c>
      <c r="AS467" s="3" t="s">
        <v>6214</v>
      </c>
      <c r="AT467" s="3" t="s">
        <v>6219</v>
      </c>
      <c r="AU467" s="3" t="s">
        <v>6216</v>
      </c>
      <c r="AV467" s="3" t="s">
        <v>6217</v>
      </c>
      <c r="AW467" s="3"/>
      <c r="AX467" s="3"/>
      <c r="AY467" s="3"/>
      <c r="AZ467" s="3"/>
      <c r="BA467" s="3"/>
      <c r="BB467" t="b">
        <v>0</v>
      </c>
      <c r="BC467" s="3"/>
      <c r="BD467" s="5">
        <v>118390</v>
      </c>
      <c r="BE467" s="3" t="s">
        <v>316</v>
      </c>
    </row>
    <row r="468" spans="1:57" x14ac:dyDescent="0.2">
      <c r="A468" s="2">
        <v>6391</v>
      </c>
      <c r="B468" s="1">
        <v>45412</v>
      </c>
      <c r="C468" s="3" t="s">
        <v>4734</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160000</v>
      </c>
      <c r="AH468">
        <v>0</v>
      </c>
      <c r="AI468">
        <v>0</v>
      </c>
      <c r="AJ468">
        <v>0</v>
      </c>
      <c r="AK468">
        <v>0</v>
      </c>
      <c r="AL468">
        <v>0</v>
      </c>
      <c r="AM468">
        <v>0</v>
      </c>
      <c r="AN468">
        <v>0</v>
      </c>
      <c r="AO468">
        <v>0</v>
      </c>
      <c r="AP468">
        <v>0</v>
      </c>
      <c r="AQ468" s="4">
        <v>0</v>
      </c>
      <c r="AR468" s="3" t="s">
        <v>32</v>
      </c>
      <c r="AS468" s="3" t="s">
        <v>6214</v>
      </c>
      <c r="AT468" s="3" t="s">
        <v>6219</v>
      </c>
      <c r="AU468" s="3" t="s">
        <v>6216</v>
      </c>
      <c r="AV468" s="3" t="s">
        <v>6217</v>
      </c>
      <c r="AW468" s="3"/>
      <c r="AX468" s="3"/>
      <c r="AY468" s="3"/>
      <c r="AZ468" s="3"/>
      <c r="BA468" s="3"/>
      <c r="BB468" t="b">
        <v>0</v>
      </c>
      <c r="BC468" s="3"/>
      <c r="BD468" s="5">
        <v>118391</v>
      </c>
      <c r="BE468" s="3" t="s">
        <v>316</v>
      </c>
    </row>
    <row r="469" spans="1:57" hidden="1" x14ac:dyDescent="0.2">
      <c r="A469" s="2">
        <v>6392</v>
      </c>
      <c r="B469" s="1">
        <v>45412</v>
      </c>
      <c r="C469" s="3" t="s">
        <v>4726</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218000</v>
      </c>
      <c r="AH469">
        <v>0</v>
      </c>
      <c r="AI469">
        <v>0</v>
      </c>
      <c r="AJ469">
        <v>0</v>
      </c>
      <c r="AK469">
        <v>0</v>
      </c>
      <c r="AL469">
        <v>0</v>
      </c>
      <c r="AM469">
        <v>0</v>
      </c>
      <c r="AN469">
        <v>0</v>
      </c>
      <c r="AO469">
        <v>0</v>
      </c>
      <c r="AP469">
        <v>0</v>
      </c>
      <c r="AQ469" s="4">
        <v>0</v>
      </c>
      <c r="AR469" s="3" t="s">
        <v>32</v>
      </c>
      <c r="AS469" s="3" t="s">
        <v>6214</v>
      </c>
      <c r="AT469" s="3" t="s">
        <v>6219</v>
      </c>
      <c r="AU469" s="3" t="s">
        <v>6216</v>
      </c>
      <c r="AV469" s="3" t="s">
        <v>6217</v>
      </c>
      <c r="AW469" s="3"/>
      <c r="AX469" s="3"/>
      <c r="AY469" s="3"/>
      <c r="AZ469" s="3"/>
      <c r="BA469" s="3"/>
      <c r="BB469" t="b">
        <v>0</v>
      </c>
      <c r="BC469" s="3"/>
      <c r="BD469" s="5">
        <v>118392</v>
      </c>
      <c r="BE469" s="3" t="s">
        <v>316</v>
      </c>
    </row>
    <row r="470" spans="1:57" hidden="1" x14ac:dyDescent="0.2">
      <c r="A470" s="2">
        <v>6397</v>
      </c>
      <c r="B470" s="1">
        <v>45412</v>
      </c>
      <c r="C470" s="3" t="s">
        <v>5863</v>
      </c>
      <c r="D470">
        <v>42363.37</v>
      </c>
      <c r="E470">
        <v>32793.22</v>
      </c>
      <c r="F470">
        <v>51206.19</v>
      </c>
      <c r="G470">
        <v>31610.21</v>
      </c>
      <c r="H470">
        <v>32812.9</v>
      </c>
      <c r="I470">
        <v>30622.95</v>
      </c>
      <c r="J470">
        <v>51142.26</v>
      </c>
      <c r="K470">
        <v>729179.69</v>
      </c>
      <c r="L470">
        <v>534580.68000000005</v>
      </c>
      <c r="M470">
        <v>411631.96</v>
      </c>
      <c r="N470">
        <v>78772.873273999998</v>
      </c>
      <c r="O470">
        <v>12757.401333</v>
      </c>
      <c r="P470">
        <v>0</v>
      </c>
      <c r="Q470">
        <v>0</v>
      </c>
      <c r="R470">
        <v>0</v>
      </c>
      <c r="S470">
        <v>0</v>
      </c>
      <c r="T470">
        <v>0</v>
      </c>
      <c r="U470">
        <v>0</v>
      </c>
      <c r="V470">
        <v>0</v>
      </c>
      <c r="W470">
        <v>0</v>
      </c>
      <c r="X470">
        <v>0</v>
      </c>
      <c r="Y470">
        <v>0</v>
      </c>
      <c r="Z470">
        <v>0</v>
      </c>
      <c r="AA470">
        <v>0</v>
      </c>
      <c r="AB470">
        <v>0</v>
      </c>
      <c r="AC470">
        <v>0</v>
      </c>
      <c r="AD470">
        <v>0</v>
      </c>
      <c r="AE470">
        <v>1947943.43</v>
      </c>
      <c r="AF470">
        <v>2094583.42</v>
      </c>
      <c r="AG470">
        <v>0</v>
      </c>
      <c r="AH470">
        <v>0</v>
      </c>
      <c r="AI470">
        <v>0</v>
      </c>
      <c r="AJ470">
        <v>2389489.7210039999</v>
      </c>
      <c r="AK470">
        <v>2039473.7046070001</v>
      </c>
      <c r="AL470">
        <v>91530.274606999999</v>
      </c>
      <c r="AM470">
        <v>2548454.3310039998</v>
      </c>
      <c r="AN470">
        <v>2186113.6946069999</v>
      </c>
      <c r="AO470">
        <v>91530.274606999999</v>
      </c>
      <c r="AP470">
        <v>844019.57</v>
      </c>
      <c r="AQ470" s="4">
        <v>0</v>
      </c>
      <c r="AR470" s="3" t="s">
        <v>256</v>
      </c>
      <c r="AS470" s="3" t="s">
        <v>6214</v>
      </c>
      <c r="AT470" s="3" t="s">
        <v>6219</v>
      </c>
      <c r="AU470" s="3" t="s">
        <v>6216</v>
      </c>
      <c r="AV470" s="3" t="s">
        <v>6217</v>
      </c>
      <c r="AW470" s="3"/>
      <c r="AX470" s="3"/>
      <c r="AY470" s="3"/>
      <c r="AZ470" s="3"/>
      <c r="BA470" s="3"/>
      <c r="BB470" t="b">
        <v>0</v>
      </c>
      <c r="BC470" s="3"/>
      <c r="BD470" s="5">
        <v>118393</v>
      </c>
      <c r="BE470" s="3" t="s">
        <v>316</v>
      </c>
    </row>
    <row r="471" spans="1:57" hidden="1" x14ac:dyDescent="0.2">
      <c r="A471" s="2">
        <v>6409</v>
      </c>
      <c r="B471" s="1">
        <v>45412</v>
      </c>
      <c r="C471" s="3" t="s">
        <v>5875</v>
      </c>
      <c r="D471">
        <v>0</v>
      </c>
      <c r="E471">
        <v>18135</v>
      </c>
      <c r="F471">
        <v>11439.28</v>
      </c>
      <c r="G471">
        <v>53289.17</v>
      </c>
      <c r="H471">
        <v>339911.52</v>
      </c>
      <c r="I471">
        <v>1194880.06</v>
      </c>
      <c r="J471">
        <v>199181.22</v>
      </c>
      <c r="K471">
        <v>50398.33</v>
      </c>
      <c r="L471">
        <v>0</v>
      </c>
      <c r="M471">
        <v>972</v>
      </c>
      <c r="N471">
        <v>0</v>
      </c>
      <c r="O471">
        <v>0</v>
      </c>
      <c r="P471">
        <v>0</v>
      </c>
      <c r="Q471">
        <v>0</v>
      </c>
      <c r="R471">
        <v>0</v>
      </c>
      <c r="S471">
        <v>0</v>
      </c>
      <c r="T471">
        <v>0</v>
      </c>
      <c r="U471">
        <v>0</v>
      </c>
      <c r="V471">
        <v>0</v>
      </c>
      <c r="W471">
        <v>0</v>
      </c>
      <c r="X471">
        <v>0</v>
      </c>
      <c r="Y471">
        <v>0</v>
      </c>
      <c r="Z471">
        <v>0</v>
      </c>
      <c r="AA471">
        <v>0</v>
      </c>
      <c r="AB471">
        <v>0</v>
      </c>
      <c r="AC471">
        <v>0</v>
      </c>
      <c r="AD471">
        <v>0</v>
      </c>
      <c r="AE471">
        <v>1868206.58</v>
      </c>
      <c r="AF471">
        <v>1868206.58</v>
      </c>
      <c r="AG471">
        <v>0</v>
      </c>
      <c r="AH471">
        <v>950000</v>
      </c>
      <c r="AI471">
        <v>950000</v>
      </c>
      <c r="AJ471">
        <v>1867234.58</v>
      </c>
      <c r="AK471">
        <v>1868206.58</v>
      </c>
      <c r="AL471">
        <v>0</v>
      </c>
      <c r="AM471">
        <v>1867234.58</v>
      </c>
      <c r="AN471">
        <v>1868206.58</v>
      </c>
      <c r="AO471">
        <v>0</v>
      </c>
      <c r="AP471">
        <v>5097.3</v>
      </c>
      <c r="AQ471" s="4">
        <v>0</v>
      </c>
      <c r="AR471" s="3" t="s">
        <v>32</v>
      </c>
      <c r="AS471" s="3" t="s">
        <v>6214</v>
      </c>
      <c r="AT471" s="3" t="s">
        <v>6219</v>
      </c>
      <c r="AU471" s="3" t="s">
        <v>6216</v>
      </c>
      <c r="AV471" s="3" t="s">
        <v>6217</v>
      </c>
      <c r="AW471" s="3"/>
      <c r="AX471" s="3"/>
      <c r="AY471" s="3"/>
      <c r="AZ471" s="3"/>
      <c r="BA471" s="3"/>
      <c r="BB471" t="b">
        <v>0</v>
      </c>
      <c r="BC471" s="3"/>
      <c r="BD471" s="5">
        <v>118394</v>
      </c>
      <c r="BE471" s="3" t="s">
        <v>316</v>
      </c>
    </row>
    <row r="472" spans="1:57" hidden="1" x14ac:dyDescent="0.2">
      <c r="A472" s="2">
        <v>6439</v>
      </c>
      <c r="B472" s="1">
        <v>45412</v>
      </c>
      <c r="C472" s="3" t="s">
        <v>5915</v>
      </c>
      <c r="D472">
        <v>2499</v>
      </c>
      <c r="E472">
        <v>8961.33</v>
      </c>
      <c r="F472">
        <v>12888</v>
      </c>
      <c r="G472">
        <v>27499.9</v>
      </c>
      <c r="H472">
        <v>8175.62</v>
      </c>
      <c r="I472">
        <v>81025.16</v>
      </c>
      <c r="J472">
        <v>20463.189999999999</v>
      </c>
      <c r="K472">
        <v>6039.9</v>
      </c>
      <c r="L472">
        <v>12275.11</v>
      </c>
      <c r="M472">
        <v>246.81</v>
      </c>
      <c r="N472">
        <v>4000</v>
      </c>
      <c r="O472">
        <v>4000</v>
      </c>
      <c r="P472">
        <v>0</v>
      </c>
      <c r="Q472">
        <v>0</v>
      </c>
      <c r="R472">
        <v>0</v>
      </c>
      <c r="S472">
        <v>0</v>
      </c>
      <c r="T472">
        <v>0</v>
      </c>
      <c r="U472">
        <v>0</v>
      </c>
      <c r="V472">
        <v>0</v>
      </c>
      <c r="W472">
        <v>0</v>
      </c>
      <c r="X472">
        <v>0</v>
      </c>
      <c r="Y472">
        <v>0</v>
      </c>
      <c r="Z472">
        <v>0</v>
      </c>
      <c r="AA472">
        <v>0</v>
      </c>
      <c r="AB472">
        <v>0</v>
      </c>
      <c r="AC472">
        <v>0</v>
      </c>
      <c r="AD472">
        <v>0</v>
      </c>
      <c r="AE472">
        <v>180074.02</v>
      </c>
      <c r="AF472">
        <v>180074.02</v>
      </c>
      <c r="AG472">
        <v>0</v>
      </c>
      <c r="AH472">
        <v>50000</v>
      </c>
      <c r="AI472">
        <v>50000</v>
      </c>
      <c r="AJ472">
        <v>191827.21</v>
      </c>
      <c r="AK472">
        <v>188074.02</v>
      </c>
      <c r="AL472">
        <v>8000</v>
      </c>
      <c r="AM472">
        <v>191827.21</v>
      </c>
      <c r="AN472">
        <v>188074.02</v>
      </c>
      <c r="AO472">
        <v>8000</v>
      </c>
      <c r="AP472">
        <v>497.07</v>
      </c>
      <c r="AQ472" s="4">
        <v>0</v>
      </c>
      <c r="AR472" s="3" t="s">
        <v>32</v>
      </c>
      <c r="AS472" s="3" t="s">
        <v>6214</v>
      </c>
      <c r="AT472" s="3" t="s">
        <v>6219</v>
      </c>
      <c r="AU472" s="3" t="s">
        <v>6216</v>
      </c>
      <c r="AV472" s="3" t="s">
        <v>6217</v>
      </c>
      <c r="AW472" s="3"/>
      <c r="AX472" s="3"/>
      <c r="AY472" s="3"/>
      <c r="AZ472" s="3"/>
      <c r="BA472" s="3"/>
      <c r="BB472" t="b">
        <v>0</v>
      </c>
      <c r="BC472" s="3"/>
      <c r="BD472" s="5">
        <v>118395</v>
      </c>
      <c r="BE472" s="3" t="s">
        <v>316</v>
      </c>
    </row>
    <row r="473" spans="1:57" hidden="1" x14ac:dyDescent="0.2">
      <c r="A473" s="2">
        <v>6442</v>
      </c>
      <c r="B473" s="1">
        <v>45412</v>
      </c>
      <c r="C473" s="3" t="s">
        <v>5918</v>
      </c>
      <c r="D473">
        <v>0</v>
      </c>
      <c r="E473">
        <v>0</v>
      </c>
      <c r="F473">
        <v>51869.29</v>
      </c>
      <c r="G473">
        <v>2317.31</v>
      </c>
      <c r="H473">
        <v>444.49</v>
      </c>
      <c r="I473">
        <v>-66.510000000000005</v>
      </c>
      <c r="J473">
        <v>0</v>
      </c>
      <c r="K473">
        <v>-3504.94</v>
      </c>
      <c r="L473">
        <v>0</v>
      </c>
      <c r="M473">
        <v>0.02</v>
      </c>
      <c r="N473">
        <v>0</v>
      </c>
      <c r="O473">
        <v>0</v>
      </c>
      <c r="P473">
        <v>0</v>
      </c>
      <c r="Q473">
        <v>0</v>
      </c>
      <c r="R473">
        <v>0</v>
      </c>
      <c r="S473">
        <v>0</v>
      </c>
      <c r="T473">
        <v>0</v>
      </c>
      <c r="U473">
        <v>0</v>
      </c>
      <c r="V473">
        <v>0</v>
      </c>
      <c r="W473">
        <v>0</v>
      </c>
      <c r="X473">
        <v>0</v>
      </c>
      <c r="Y473">
        <v>0</v>
      </c>
      <c r="Z473">
        <v>0</v>
      </c>
      <c r="AA473">
        <v>0</v>
      </c>
      <c r="AB473">
        <v>0</v>
      </c>
      <c r="AC473">
        <v>0</v>
      </c>
      <c r="AD473">
        <v>0</v>
      </c>
      <c r="AE473">
        <v>51059.66</v>
      </c>
      <c r="AF473">
        <v>51059.66</v>
      </c>
      <c r="AG473">
        <v>0</v>
      </c>
      <c r="AH473">
        <v>50000</v>
      </c>
      <c r="AI473">
        <v>50000</v>
      </c>
      <c r="AJ473">
        <v>51059.64</v>
      </c>
      <c r="AK473">
        <v>51059.66</v>
      </c>
      <c r="AL473">
        <v>0</v>
      </c>
      <c r="AM473">
        <v>51059.64</v>
      </c>
      <c r="AN473">
        <v>51059.66</v>
      </c>
      <c r="AO473">
        <v>0</v>
      </c>
      <c r="AP473">
        <v>3624.08</v>
      </c>
      <c r="AQ473" s="4">
        <v>0</v>
      </c>
      <c r="AR473" s="3" t="s">
        <v>32</v>
      </c>
      <c r="AS473" s="3" t="s">
        <v>6214</v>
      </c>
      <c r="AT473" s="3" t="s">
        <v>6219</v>
      </c>
      <c r="AU473" s="3" t="s">
        <v>6216</v>
      </c>
      <c r="AV473" s="3" t="s">
        <v>6217</v>
      </c>
      <c r="AW473" s="3"/>
      <c r="AX473" s="3"/>
      <c r="AY473" s="3"/>
      <c r="AZ473" s="3"/>
      <c r="BA473" s="3"/>
      <c r="BB473" t="b">
        <v>0</v>
      </c>
      <c r="BC473" s="3"/>
      <c r="BD473" s="5">
        <v>118396</v>
      </c>
      <c r="BE473" s="3" t="s">
        <v>316</v>
      </c>
    </row>
    <row r="474" spans="1:57" hidden="1" x14ac:dyDescent="0.2">
      <c r="A474" s="2">
        <v>6445</v>
      </c>
      <c r="B474" s="1">
        <v>45412</v>
      </c>
      <c r="C474" s="3" t="s">
        <v>5920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70000</v>
      </c>
      <c r="AI474">
        <v>70000</v>
      </c>
      <c r="AJ474">
        <v>0</v>
      </c>
      <c r="AK474">
        <v>0</v>
      </c>
      <c r="AL474">
        <v>0</v>
      </c>
      <c r="AM474">
        <v>0</v>
      </c>
      <c r="AN474">
        <v>0</v>
      </c>
      <c r="AO474">
        <v>0</v>
      </c>
      <c r="AP474">
        <v>0</v>
      </c>
      <c r="AQ474" s="4">
        <v>0</v>
      </c>
      <c r="AR474" s="3" t="s">
        <v>32</v>
      </c>
      <c r="AS474" s="3" t="s">
        <v>6214</v>
      </c>
      <c r="AT474" s="3" t="s">
        <v>6219</v>
      </c>
      <c r="AU474" s="3" t="s">
        <v>6216</v>
      </c>
      <c r="AV474" s="3" t="s">
        <v>6217</v>
      </c>
      <c r="AW474" s="3"/>
      <c r="AX474" s="3"/>
      <c r="AY474" s="3"/>
      <c r="AZ474" s="3"/>
      <c r="BA474" s="3"/>
      <c r="BB474" t="b">
        <v>0</v>
      </c>
      <c r="BC474" s="3"/>
      <c r="BD474" s="5">
        <v>118397</v>
      </c>
      <c r="BE474" s="3" t="s">
        <v>316</v>
      </c>
    </row>
    <row r="475" spans="1:57" hidden="1" x14ac:dyDescent="0.2">
      <c r="A475" s="2">
        <v>6447</v>
      </c>
      <c r="B475" s="1">
        <v>45412</v>
      </c>
      <c r="C475" s="3" t="s">
        <v>5923</v>
      </c>
      <c r="D475">
        <v>0</v>
      </c>
      <c r="E475">
        <v>224</v>
      </c>
      <c r="F475">
        <v>3054.8</v>
      </c>
      <c r="G475">
        <v>1596</v>
      </c>
      <c r="H475">
        <v>266</v>
      </c>
      <c r="I475">
        <v>266</v>
      </c>
      <c r="J475">
        <v>7751.4</v>
      </c>
      <c r="K475">
        <v>266</v>
      </c>
      <c r="L475">
        <v>798</v>
      </c>
      <c r="M475">
        <v>0</v>
      </c>
      <c r="N475">
        <v>0</v>
      </c>
      <c r="O475">
        <v>0</v>
      </c>
      <c r="P475">
        <v>0</v>
      </c>
      <c r="Q475">
        <v>0</v>
      </c>
      <c r="R475">
        <v>0</v>
      </c>
      <c r="S475">
        <v>0</v>
      </c>
      <c r="T475">
        <v>0</v>
      </c>
      <c r="U475">
        <v>0</v>
      </c>
      <c r="V475">
        <v>0</v>
      </c>
      <c r="W475">
        <v>0</v>
      </c>
      <c r="X475">
        <v>0</v>
      </c>
      <c r="Y475">
        <v>0</v>
      </c>
      <c r="Z475">
        <v>0</v>
      </c>
      <c r="AA475">
        <v>0</v>
      </c>
      <c r="AB475">
        <v>0</v>
      </c>
      <c r="AC475">
        <v>0</v>
      </c>
      <c r="AD475">
        <v>0</v>
      </c>
      <c r="AE475">
        <v>14222.2</v>
      </c>
      <c r="AF475">
        <v>14222.2</v>
      </c>
      <c r="AG475">
        <v>0</v>
      </c>
      <c r="AH475">
        <v>40000</v>
      </c>
      <c r="AI475">
        <v>40000</v>
      </c>
      <c r="AJ475">
        <v>14222.2</v>
      </c>
      <c r="AK475">
        <v>14222.2</v>
      </c>
      <c r="AL475">
        <v>0</v>
      </c>
      <c r="AM475">
        <v>14222.2</v>
      </c>
      <c r="AN475">
        <v>14222.2</v>
      </c>
      <c r="AO475">
        <v>0</v>
      </c>
      <c r="AP475">
        <v>0</v>
      </c>
      <c r="AQ475" s="4">
        <v>0</v>
      </c>
      <c r="AR475" s="3" t="s">
        <v>32</v>
      </c>
      <c r="AS475" s="3" t="s">
        <v>6214</v>
      </c>
      <c r="AT475" s="3" t="s">
        <v>6219</v>
      </c>
      <c r="AU475" s="3" t="s">
        <v>6216</v>
      </c>
      <c r="AV475" s="3" t="s">
        <v>6217</v>
      </c>
      <c r="AW475" s="3"/>
      <c r="AX475" s="3"/>
      <c r="AY475" s="3"/>
      <c r="AZ475" s="3"/>
      <c r="BA475" s="3"/>
      <c r="BB475" t="b">
        <v>0</v>
      </c>
      <c r="BC475" s="3"/>
      <c r="BD475" s="5">
        <v>118398</v>
      </c>
      <c r="BE475" s="3" t="s">
        <v>316</v>
      </c>
    </row>
    <row r="476" spans="1:57" hidden="1" x14ac:dyDescent="0.2">
      <c r="A476" s="2">
        <v>6473</v>
      </c>
      <c r="B476" s="1">
        <v>45412</v>
      </c>
      <c r="C476" s="3" t="s">
        <v>5948</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30000</v>
      </c>
      <c r="AK476">
        <v>0</v>
      </c>
      <c r="AL476">
        <v>0</v>
      </c>
      <c r="AM476">
        <v>30000</v>
      </c>
      <c r="AN476">
        <v>0</v>
      </c>
      <c r="AO476">
        <v>0</v>
      </c>
      <c r="AP476">
        <v>0</v>
      </c>
      <c r="AQ476" s="4">
        <v>0</v>
      </c>
      <c r="AR476" s="3" t="s">
        <v>4157</v>
      </c>
      <c r="AS476" s="3" t="s">
        <v>6214</v>
      </c>
      <c r="AT476" s="3" t="s">
        <v>6219</v>
      </c>
      <c r="AU476" s="3" t="s">
        <v>6216</v>
      </c>
      <c r="AV476" s="3" t="s">
        <v>6217</v>
      </c>
      <c r="AW476" s="3"/>
      <c r="AX476" s="3"/>
      <c r="AY476" s="3"/>
      <c r="AZ476" s="3"/>
      <c r="BA476" s="3"/>
      <c r="BB476" t="b">
        <v>0</v>
      </c>
      <c r="BC476" s="3"/>
      <c r="BD476" s="5">
        <v>118399</v>
      </c>
      <c r="BE476" s="3" t="s">
        <v>316</v>
      </c>
    </row>
    <row r="477" spans="1:57" hidden="1" x14ac:dyDescent="0.2">
      <c r="A477" s="2">
        <v>6474</v>
      </c>
      <c r="B477" s="1">
        <v>45412</v>
      </c>
      <c r="C477" s="3" t="s">
        <v>5950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30000</v>
      </c>
      <c r="AK477">
        <v>0</v>
      </c>
      <c r="AL477">
        <v>0</v>
      </c>
      <c r="AM477">
        <v>30000</v>
      </c>
      <c r="AN477">
        <v>0</v>
      </c>
      <c r="AO477">
        <v>0</v>
      </c>
      <c r="AP477">
        <v>0</v>
      </c>
      <c r="AQ477" s="4">
        <v>0</v>
      </c>
      <c r="AR477" s="3" t="s">
        <v>4157</v>
      </c>
      <c r="AS477" s="3" t="s">
        <v>6214</v>
      </c>
      <c r="AT477" s="3" t="s">
        <v>6219</v>
      </c>
      <c r="AU477" s="3" t="s">
        <v>6216</v>
      </c>
      <c r="AV477" s="3" t="s">
        <v>6217</v>
      </c>
      <c r="AW477" s="3"/>
      <c r="AX477" s="3"/>
      <c r="AY477" s="3"/>
      <c r="AZ477" s="3"/>
      <c r="BA477" s="3"/>
      <c r="BB477" t="b">
        <v>0</v>
      </c>
      <c r="BC477" s="3"/>
      <c r="BD477" s="5">
        <v>118400</v>
      </c>
      <c r="BE477" s="3" t="s">
        <v>316</v>
      </c>
    </row>
    <row r="478" spans="1:57" hidden="1" x14ac:dyDescent="0.2">
      <c r="A478" s="2">
        <v>6476</v>
      </c>
      <c r="B478" s="1">
        <v>45412</v>
      </c>
      <c r="C478" s="3" t="s">
        <v>5952</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15000</v>
      </c>
      <c r="AK478">
        <v>0</v>
      </c>
      <c r="AL478">
        <v>0</v>
      </c>
      <c r="AM478">
        <v>15000</v>
      </c>
      <c r="AN478">
        <v>0</v>
      </c>
      <c r="AO478">
        <v>0</v>
      </c>
      <c r="AP478">
        <v>0</v>
      </c>
      <c r="AQ478" s="4">
        <v>0</v>
      </c>
      <c r="AR478" s="3" t="s">
        <v>4157</v>
      </c>
      <c r="AS478" s="3" t="s">
        <v>6214</v>
      </c>
      <c r="AT478" s="3" t="s">
        <v>6219</v>
      </c>
      <c r="AU478" s="3" t="s">
        <v>6216</v>
      </c>
      <c r="AV478" s="3" t="s">
        <v>6217</v>
      </c>
      <c r="AW478" s="3"/>
      <c r="AX478" s="3"/>
      <c r="AY478" s="3"/>
      <c r="AZ478" s="3"/>
      <c r="BA478" s="3"/>
      <c r="BB478" t="b">
        <v>0</v>
      </c>
      <c r="BC478" s="3"/>
      <c r="BD478" s="5">
        <v>118401</v>
      </c>
      <c r="BE478" s="3" t="s">
        <v>316</v>
      </c>
    </row>
    <row r="479" spans="1:57" hidden="1" x14ac:dyDescent="0.2">
      <c r="A479" s="2">
        <v>6478</v>
      </c>
      <c r="B479" s="1">
        <v>45412</v>
      </c>
      <c r="C479" s="3" t="s">
        <v>5956</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25000</v>
      </c>
      <c r="AK479">
        <v>0</v>
      </c>
      <c r="AL479">
        <v>0</v>
      </c>
      <c r="AM479">
        <v>25000</v>
      </c>
      <c r="AN479">
        <v>0</v>
      </c>
      <c r="AO479">
        <v>0</v>
      </c>
      <c r="AP479">
        <v>0</v>
      </c>
      <c r="AQ479" s="4">
        <v>0</v>
      </c>
      <c r="AR479" s="3" t="s">
        <v>4157</v>
      </c>
      <c r="AS479" s="3" t="s">
        <v>6214</v>
      </c>
      <c r="AT479" s="3" t="s">
        <v>6219</v>
      </c>
      <c r="AU479" s="3" t="s">
        <v>6216</v>
      </c>
      <c r="AV479" s="3" t="s">
        <v>6217</v>
      </c>
      <c r="AW479" s="3"/>
      <c r="AX479" s="3"/>
      <c r="AY479" s="3"/>
      <c r="AZ479" s="3"/>
      <c r="BA479" s="3"/>
      <c r="BB479" t="b">
        <v>0</v>
      </c>
      <c r="BC479" s="3"/>
      <c r="BD479" s="5">
        <v>118402</v>
      </c>
      <c r="BE479" s="3" t="s">
        <v>316</v>
      </c>
    </row>
    <row r="480" spans="1:57" hidden="1" x14ac:dyDescent="0.2">
      <c r="A480" s="2">
        <v>6481</v>
      </c>
      <c r="B480" s="1">
        <v>45412</v>
      </c>
      <c r="C480" s="3" t="s">
        <v>5960</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25000</v>
      </c>
      <c r="AK480">
        <v>0</v>
      </c>
      <c r="AL480">
        <v>0</v>
      </c>
      <c r="AM480">
        <v>25000</v>
      </c>
      <c r="AN480">
        <v>0</v>
      </c>
      <c r="AO480">
        <v>0</v>
      </c>
      <c r="AP480">
        <v>0</v>
      </c>
      <c r="AQ480" s="4">
        <v>0</v>
      </c>
      <c r="AR480" s="3" t="s">
        <v>4157</v>
      </c>
      <c r="AS480" s="3" t="s">
        <v>6214</v>
      </c>
      <c r="AT480" s="3" t="s">
        <v>6219</v>
      </c>
      <c r="AU480" s="3" t="s">
        <v>6216</v>
      </c>
      <c r="AV480" s="3" t="s">
        <v>6217</v>
      </c>
      <c r="AW480" s="3"/>
      <c r="AX480" s="3"/>
      <c r="AY480" s="3"/>
      <c r="AZ480" s="3"/>
      <c r="BA480" s="3"/>
      <c r="BB480" t="b">
        <v>0</v>
      </c>
      <c r="BC480" s="3"/>
      <c r="BD480" s="5">
        <v>118403</v>
      </c>
      <c r="BE480" s="3" t="s">
        <v>316</v>
      </c>
    </row>
    <row r="481" spans="1:57" hidden="1" x14ac:dyDescent="0.2">
      <c r="A481" s="2">
        <v>6482</v>
      </c>
      <c r="B481" s="1">
        <v>45412</v>
      </c>
      <c r="C481" s="3" t="s">
        <v>5961</v>
      </c>
      <c r="D481">
        <v>0</v>
      </c>
      <c r="E481">
        <v>0</v>
      </c>
      <c r="F481">
        <v>0</v>
      </c>
      <c r="G481">
        <v>0</v>
      </c>
      <c r="H481">
        <v>0</v>
      </c>
      <c r="I481">
        <v>0</v>
      </c>
      <c r="J481">
        <v>0</v>
      </c>
      <c r="K481">
        <v>0</v>
      </c>
      <c r="L481">
        <v>0</v>
      </c>
      <c r="M481">
        <v>0</v>
      </c>
      <c r="N481">
        <v>10000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30000</v>
      </c>
      <c r="AK481">
        <v>10000</v>
      </c>
      <c r="AL481">
        <v>10000</v>
      </c>
      <c r="AM481">
        <v>30000</v>
      </c>
      <c r="AN481">
        <v>10000</v>
      </c>
      <c r="AO481">
        <v>10000</v>
      </c>
      <c r="AP481">
        <v>0</v>
      </c>
      <c r="AQ481" s="4">
        <v>0</v>
      </c>
      <c r="AR481" s="3" t="s">
        <v>4157</v>
      </c>
      <c r="AS481" s="3" t="s">
        <v>6214</v>
      </c>
      <c r="AT481" s="3" t="s">
        <v>6219</v>
      </c>
      <c r="AU481" s="3" t="s">
        <v>6216</v>
      </c>
      <c r="AV481" s="3" t="s">
        <v>6217</v>
      </c>
      <c r="AW481" s="3"/>
      <c r="AX481" s="3"/>
      <c r="AY481" s="3"/>
      <c r="AZ481" s="3"/>
      <c r="BA481" s="3"/>
      <c r="BB481" t="b">
        <v>0</v>
      </c>
      <c r="BC481" s="3"/>
      <c r="BD481" s="5">
        <v>118404</v>
      </c>
      <c r="BE481" s="3" t="s">
        <v>316</v>
      </c>
    </row>
    <row r="482" spans="1:57" hidden="1" x14ac:dyDescent="0.2">
      <c r="A482" s="2">
        <v>6484</v>
      </c>
      <c r="B482" s="1">
        <v>45412</v>
      </c>
      <c r="C482" s="3" t="s">
        <v>5965</v>
      </c>
      <c r="D482">
        <v>0</v>
      </c>
      <c r="E482">
        <v>0</v>
      </c>
      <c r="F482">
        <v>0</v>
      </c>
      <c r="G482">
        <v>0</v>
      </c>
      <c r="H482">
        <v>0</v>
      </c>
      <c r="I482">
        <v>0</v>
      </c>
      <c r="J482">
        <v>0</v>
      </c>
      <c r="K482">
        <v>0</v>
      </c>
      <c r="L482">
        <v>0</v>
      </c>
      <c r="M482">
        <v>0</v>
      </c>
      <c r="N482">
        <v>10842</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20842</v>
      </c>
      <c r="AK482">
        <v>10842</v>
      </c>
      <c r="AL482">
        <v>10842</v>
      </c>
      <c r="AM482">
        <v>20842</v>
      </c>
      <c r="AN482">
        <v>10842</v>
      </c>
      <c r="AO482">
        <v>10842</v>
      </c>
      <c r="AP482">
        <v>0</v>
      </c>
      <c r="AQ482" s="4">
        <v>0</v>
      </c>
      <c r="AR482" s="3" t="s">
        <v>4157</v>
      </c>
      <c r="AS482" s="3" t="s">
        <v>6214</v>
      </c>
      <c r="AT482" s="3" t="s">
        <v>6219</v>
      </c>
      <c r="AU482" s="3" t="s">
        <v>6216</v>
      </c>
      <c r="AV482" s="3" t="s">
        <v>6217</v>
      </c>
      <c r="AW482" s="3"/>
      <c r="AX482" s="3"/>
      <c r="AY482" s="3"/>
      <c r="AZ482" s="3"/>
      <c r="BA482" s="3"/>
      <c r="BB482" t="b">
        <v>0</v>
      </c>
      <c r="BC482" s="3"/>
      <c r="BD482" s="5">
        <v>118405</v>
      </c>
      <c r="BE482" s="3" t="s">
        <v>316</v>
      </c>
    </row>
    <row r="483" spans="1:57" hidden="1" x14ac:dyDescent="0.2">
      <c r="A483" s="2">
        <v>6489</v>
      </c>
      <c r="B483" s="1">
        <v>45412</v>
      </c>
      <c r="C483" s="3" t="s">
        <v>5970</v>
      </c>
      <c r="D483">
        <v>0</v>
      </c>
      <c r="E483">
        <v>0</v>
      </c>
      <c r="F483">
        <v>0</v>
      </c>
      <c r="G483">
        <v>0</v>
      </c>
      <c r="H483">
        <v>0</v>
      </c>
      <c r="I483">
        <v>0</v>
      </c>
      <c r="J483">
        <v>0</v>
      </c>
      <c r="K483">
        <v>1064</v>
      </c>
      <c r="L483">
        <v>2154.6</v>
      </c>
      <c r="M483">
        <v>6579.03</v>
      </c>
      <c r="N483">
        <v>27698</v>
      </c>
      <c r="O483">
        <v>28788</v>
      </c>
      <c r="P483">
        <v>18508</v>
      </c>
      <c r="Q483">
        <v>30521.200000000001</v>
      </c>
      <c r="R483">
        <v>63307.199999999997</v>
      </c>
      <c r="S483">
        <v>38033.360000000001</v>
      </c>
      <c r="T483">
        <v>12000</v>
      </c>
      <c r="U483">
        <v>0</v>
      </c>
      <c r="V483">
        <v>0</v>
      </c>
      <c r="W483">
        <v>0</v>
      </c>
      <c r="X483">
        <v>0</v>
      </c>
      <c r="Y483">
        <v>0</v>
      </c>
      <c r="Z483">
        <v>0</v>
      </c>
      <c r="AA483">
        <v>0</v>
      </c>
      <c r="AB483">
        <v>0</v>
      </c>
      <c r="AC483">
        <v>0</v>
      </c>
      <c r="AD483">
        <v>0</v>
      </c>
      <c r="AE483">
        <v>9797.6299999999992</v>
      </c>
      <c r="AF483">
        <v>9797.6299999999992</v>
      </c>
      <c r="AG483">
        <v>0</v>
      </c>
      <c r="AH483">
        <v>100000</v>
      </c>
      <c r="AI483">
        <v>100000</v>
      </c>
      <c r="AJ483">
        <v>3218.6</v>
      </c>
      <c r="AK483">
        <v>66283.63</v>
      </c>
      <c r="AL483">
        <v>56486</v>
      </c>
      <c r="AM483">
        <v>131401.79999999999</v>
      </c>
      <c r="AN483">
        <v>228653.39</v>
      </c>
      <c r="AO483">
        <v>218855.76</v>
      </c>
      <c r="AP483">
        <v>0</v>
      </c>
      <c r="AQ483" s="4">
        <v>0</v>
      </c>
      <c r="AR483" s="3" t="s">
        <v>32</v>
      </c>
      <c r="AS483" s="3" t="s">
        <v>6214</v>
      </c>
      <c r="AT483" s="3" t="s">
        <v>6219</v>
      </c>
      <c r="AU483" s="3" t="s">
        <v>6216</v>
      </c>
      <c r="AV483" s="3" t="s">
        <v>6217</v>
      </c>
      <c r="AW483" s="3"/>
      <c r="AX483" s="3"/>
      <c r="AY483" s="3"/>
      <c r="AZ483" s="3"/>
      <c r="BA483" s="3"/>
      <c r="BB483" t="b">
        <v>0</v>
      </c>
      <c r="BC483" s="3"/>
      <c r="BD483" s="5">
        <v>118406</v>
      </c>
      <c r="BE483" s="3" t="s">
        <v>316</v>
      </c>
    </row>
    <row r="484" spans="1:57" hidden="1" x14ac:dyDescent="0.2">
      <c r="A484" s="2">
        <v>6521</v>
      </c>
      <c r="B484" s="1">
        <v>45412</v>
      </c>
      <c r="C484" s="3" t="s">
        <v>6004</v>
      </c>
      <c r="D484">
        <v>0</v>
      </c>
      <c r="E484">
        <v>0</v>
      </c>
      <c r="F484">
        <v>0</v>
      </c>
      <c r="G484">
        <v>0</v>
      </c>
      <c r="H484">
        <v>0</v>
      </c>
      <c r="I484">
        <v>0</v>
      </c>
      <c r="J484">
        <v>0</v>
      </c>
      <c r="K484">
        <v>953</v>
      </c>
      <c r="L484">
        <v>21231</v>
      </c>
      <c r="M484">
        <v>12832.13</v>
      </c>
      <c r="N484">
        <v>6773</v>
      </c>
      <c r="O484">
        <v>43063</v>
      </c>
      <c r="P484">
        <v>135232</v>
      </c>
      <c r="Q484">
        <v>177224</v>
      </c>
      <c r="R484">
        <v>145000</v>
      </c>
      <c r="S484">
        <v>22000</v>
      </c>
      <c r="T484">
        <v>22000</v>
      </c>
      <c r="U484">
        <v>120047.2</v>
      </c>
      <c r="V484">
        <v>19652.8</v>
      </c>
      <c r="W484">
        <v>0</v>
      </c>
      <c r="X484">
        <v>0</v>
      </c>
      <c r="Y484">
        <v>0</v>
      </c>
      <c r="Z484">
        <v>0</v>
      </c>
      <c r="AA484">
        <v>0</v>
      </c>
      <c r="AB484">
        <v>0</v>
      </c>
      <c r="AC484">
        <v>0</v>
      </c>
      <c r="AD484">
        <v>0</v>
      </c>
      <c r="AE484">
        <v>35016.129999999997</v>
      </c>
      <c r="AF484">
        <v>35016.129999999997</v>
      </c>
      <c r="AG484">
        <v>0</v>
      </c>
      <c r="AH484">
        <v>50000</v>
      </c>
      <c r="AI484">
        <v>50000</v>
      </c>
      <c r="AJ484">
        <v>77934</v>
      </c>
      <c r="AK484">
        <v>84852.13</v>
      </c>
      <c r="AL484">
        <v>49836</v>
      </c>
      <c r="AM484">
        <v>719090</v>
      </c>
      <c r="AN484">
        <v>726008.13</v>
      </c>
      <c r="AO484">
        <v>690992</v>
      </c>
      <c r="AP484">
        <v>152766.5</v>
      </c>
      <c r="AQ484" s="4">
        <v>0</v>
      </c>
      <c r="AR484" s="3" t="s">
        <v>32</v>
      </c>
      <c r="AS484" s="3" t="s">
        <v>6214</v>
      </c>
      <c r="AT484" s="3" t="s">
        <v>6219</v>
      </c>
      <c r="AU484" s="3" t="s">
        <v>6216</v>
      </c>
      <c r="AV484" s="3" t="s">
        <v>6217</v>
      </c>
      <c r="AW484" s="3"/>
      <c r="AX484" s="3"/>
      <c r="AY484" s="3"/>
      <c r="AZ484" s="3"/>
      <c r="BA484" s="3"/>
      <c r="BB484" t="b">
        <v>0</v>
      </c>
      <c r="BC484" s="3"/>
      <c r="BD484" s="5">
        <v>118407</v>
      </c>
      <c r="BE484" s="3" t="s">
        <v>316</v>
      </c>
    </row>
    <row r="485" spans="1:57" hidden="1" x14ac:dyDescent="0.2">
      <c r="A485" s="2">
        <v>6528</v>
      </c>
      <c r="B485" s="1">
        <v>45412</v>
      </c>
      <c r="C485" s="3" t="s">
        <v>6011</v>
      </c>
      <c r="D485">
        <v>0</v>
      </c>
      <c r="E485">
        <v>0</v>
      </c>
      <c r="F485">
        <v>0</v>
      </c>
      <c r="G485">
        <v>0</v>
      </c>
      <c r="H485">
        <v>0</v>
      </c>
      <c r="I485">
        <v>0</v>
      </c>
      <c r="J485">
        <v>0</v>
      </c>
      <c r="K485">
        <v>0</v>
      </c>
      <c r="L485">
        <v>0</v>
      </c>
      <c r="M485">
        <v>4107.05</v>
      </c>
      <c r="N485">
        <v>0</v>
      </c>
      <c r="O485">
        <v>0</v>
      </c>
      <c r="P485">
        <v>0</v>
      </c>
      <c r="Q485">
        <v>1442000</v>
      </c>
      <c r="R485">
        <v>0</v>
      </c>
      <c r="S485">
        <v>0</v>
      </c>
      <c r="T485">
        <v>0</v>
      </c>
      <c r="U485">
        <v>0</v>
      </c>
      <c r="V485">
        <v>0</v>
      </c>
      <c r="W485">
        <v>0</v>
      </c>
      <c r="X485">
        <v>0</v>
      </c>
      <c r="Y485">
        <v>0</v>
      </c>
      <c r="Z485">
        <v>0</v>
      </c>
      <c r="AA485">
        <v>0</v>
      </c>
      <c r="AB485">
        <v>0</v>
      </c>
      <c r="AC485">
        <v>0</v>
      </c>
      <c r="AD485">
        <v>0</v>
      </c>
      <c r="AE485">
        <v>4107.05</v>
      </c>
      <c r="AF485">
        <v>4107.05</v>
      </c>
      <c r="AG485">
        <v>0</v>
      </c>
      <c r="AH485">
        <v>180000</v>
      </c>
      <c r="AI485">
        <v>1622000</v>
      </c>
      <c r="AJ485">
        <v>0</v>
      </c>
      <c r="AK485">
        <v>4107.05</v>
      </c>
      <c r="AL485">
        <v>0</v>
      </c>
      <c r="AM485">
        <v>1442000</v>
      </c>
      <c r="AN485">
        <v>1446107.05</v>
      </c>
      <c r="AO485">
        <v>1442000</v>
      </c>
      <c r="AP485">
        <v>9592.9500000000007</v>
      </c>
      <c r="AQ485" s="4">
        <v>0</v>
      </c>
      <c r="AR485" s="3" t="s">
        <v>32</v>
      </c>
      <c r="AS485" s="3" t="s">
        <v>6214</v>
      </c>
      <c r="AT485" s="3" t="s">
        <v>6219</v>
      </c>
      <c r="AU485" s="3" t="s">
        <v>6216</v>
      </c>
      <c r="AV485" s="3" t="s">
        <v>6217</v>
      </c>
      <c r="AW485" s="3"/>
      <c r="AX485" s="3"/>
      <c r="AY485" s="3"/>
      <c r="AZ485" s="3"/>
      <c r="BA485" s="3"/>
      <c r="BB485" t="b">
        <v>0</v>
      </c>
      <c r="BC485" s="3"/>
      <c r="BD485" s="5">
        <v>118408</v>
      </c>
      <c r="BE485" s="3" t="s">
        <v>316</v>
      </c>
    </row>
    <row r="486" spans="1:57" hidden="1" x14ac:dyDescent="0.2">
      <c r="A486" s="2">
        <v>6529</v>
      </c>
      <c r="B486" s="1">
        <v>45412</v>
      </c>
      <c r="C486" s="3" t="s">
        <v>6012</v>
      </c>
      <c r="D486">
        <v>0</v>
      </c>
      <c r="E486">
        <v>0</v>
      </c>
      <c r="F486">
        <v>0</v>
      </c>
      <c r="G486">
        <v>0</v>
      </c>
      <c r="H486">
        <v>0</v>
      </c>
      <c r="I486">
        <v>0</v>
      </c>
      <c r="J486">
        <v>0</v>
      </c>
      <c r="K486">
        <v>11134</v>
      </c>
      <c r="L486">
        <v>3649</v>
      </c>
      <c r="M486">
        <v>0</v>
      </c>
      <c r="N486">
        <v>0</v>
      </c>
      <c r="O486">
        <v>0</v>
      </c>
      <c r="P486">
        <v>0</v>
      </c>
      <c r="Q486">
        <v>0</v>
      </c>
      <c r="R486">
        <v>0</v>
      </c>
      <c r="S486">
        <v>0</v>
      </c>
      <c r="T486">
        <v>0</v>
      </c>
      <c r="U486">
        <v>0</v>
      </c>
      <c r="V486">
        <v>0</v>
      </c>
      <c r="W486">
        <v>0</v>
      </c>
      <c r="X486">
        <v>0</v>
      </c>
      <c r="Y486">
        <v>0</v>
      </c>
      <c r="Z486">
        <v>0</v>
      </c>
      <c r="AA486">
        <v>0</v>
      </c>
      <c r="AB486">
        <v>0</v>
      </c>
      <c r="AC486">
        <v>0</v>
      </c>
      <c r="AD486">
        <v>0</v>
      </c>
      <c r="AE486">
        <v>14783</v>
      </c>
      <c r="AF486">
        <v>14783</v>
      </c>
      <c r="AG486">
        <v>0</v>
      </c>
      <c r="AH486">
        <v>100000</v>
      </c>
      <c r="AI486">
        <v>100000</v>
      </c>
      <c r="AJ486">
        <v>14783</v>
      </c>
      <c r="AK486">
        <v>14783</v>
      </c>
      <c r="AL486">
        <v>0</v>
      </c>
      <c r="AM486">
        <v>14783</v>
      </c>
      <c r="AN486">
        <v>14783</v>
      </c>
      <c r="AO486">
        <v>0</v>
      </c>
      <c r="AP486">
        <v>16368.14</v>
      </c>
      <c r="AQ486" s="4">
        <v>0</v>
      </c>
      <c r="AR486" s="3" t="s">
        <v>32</v>
      </c>
      <c r="AS486" s="3" t="s">
        <v>6214</v>
      </c>
      <c r="AT486" s="3" t="s">
        <v>6219</v>
      </c>
      <c r="AU486" s="3" t="s">
        <v>6216</v>
      </c>
      <c r="AV486" s="3" t="s">
        <v>6217</v>
      </c>
      <c r="AW486" s="3"/>
      <c r="AX486" s="3"/>
      <c r="AY486" s="3"/>
      <c r="AZ486" s="3"/>
      <c r="BA486" s="3"/>
      <c r="BB486" t="b">
        <v>0</v>
      </c>
      <c r="BC486" s="3"/>
      <c r="BD486" s="5">
        <v>118409</v>
      </c>
      <c r="BE486" s="3" t="s">
        <v>316</v>
      </c>
    </row>
    <row r="487" spans="1:57" hidden="1" x14ac:dyDescent="0.2">
      <c r="A487" s="2">
        <v>6535</v>
      </c>
      <c r="B487" s="1">
        <v>45412</v>
      </c>
      <c r="C487" s="3" t="s">
        <v>6019</v>
      </c>
      <c r="D487">
        <v>0</v>
      </c>
      <c r="E487">
        <v>0</v>
      </c>
      <c r="F487">
        <v>0</v>
      </c>
      <c r="G487">
        <v>0</v>
      </c>
      <c r="H487">
        <v>0</v>
      </c>
      <c r="I487">
        <v>0</v>
      </c>
      <c r="J487">
        <v>0</v>
      </c>
      <c r="K487">
        <v>77</v>
      </c>
      <c r="L487">
        <v>46.2</v>
      </c>
      <c r="M487">
        <v>6260.01</v>
      </c>
      <c r="N487">
        <v>78211.199999999997</v>
      </c>
      <c r="O487">
        <v>57374</v>
      </c>
      <c r="P487">
        <v>138031.99999899999</v>
      </c>
      <c r="Q487">
        <v>189184</v>
      </c>
      <c r="R487">
        <v>455864</v>
      </c>
      <c r="S487">
        <v>216320</v>
      </c>
      <c r="T487">
        <v>152330.66665999999</v>
      </c>
      <c r="U487">
        <v>891133.33333000005</v>
      </c>
      <c r="V487">
        <v>0</v>
      </c>
      <c r="W487">
        <v>867000</v>
      </c>
      <c r="X487">
        <v>52478</v>
      </c>
      <c r="Y487">
        <v>0</v>
      </c>
      <c r="Z487">
        <v>0</v>
      </c>
      <c r="AA487">
        <v>0</v>
      </c>
      <c r="AB487">
        <v>0</v>
      </c>
      <c r="AC487">
        <v>0</v>
      </c>
      <c r="AD487">
        <v>0</v>
      </c>
      <c r="AE487">
        <v>6383.21</v>
      </c>
      <c r="AF487">
        <v>6383.21</v>
      </c>
      <c r="AG487">
        <v>0</v>
      </c>
      <c r="AH487">
        <v>50000</v>
      </c>
      <c r="AI487">
        <v>50000</v>
      </c>
      <c r="AJ487">
        <v>142405.20000000001</v>
      </c>
      <c r="AK487">
        <v>141968.41</v>
      </c>
      <c r="AL487">
        <v>135585.20000000001</v>
      </c>
      <c r="AM487">
        <v>2887747.1999889999</v>
      </c>
      <c r="AN487">
        <v>3104310.4099889998</v>
      </c>
      <c r="AO487">
        <v>3097927.1999889999</v>
      </c>
      <c r="AP487">
        <v>0</v>
      </c>
      <c r="AQ487" s="4">
        <v>0</v>
      </c>
      <c r="AR487" s="3" t="s">
        <v>32</v>
      </c>
      <c r="AS487" s="3" t="s">
        <v>6214</v>
      </c>
      <c r="AT487" s="3" t="s">
        <v>6219</v>
      </c>
      <c r="AU487" s="3" t="s">
        <v>6216</v>
      </c>
      <c r="AV487" s="3" t="s">
        <v>6217</v>
      </c>
      <c r="AW487" s="3"/>
      <c r="AX487" s="3"/>
      <c r="AY487" s="3"/>
      <c r="AZ487" s="3"/>
      <c r="BA487" s="3"/>
      <c r="BB487" t="b">
        <v>0</v>
      </c>
      <c r="BC487" s="3"/>
      <c r="BD487" s="5">
        <v>118410</v>
      </c>
      <c r="BE487" s="3" t="s">
        <v>316</v>
      </c>
    </row>
    <row r="488" spans="1:57" hidden="1" x14ac:dyDescent="0.2">
      <c r="A488" s="2">
        <v>6536</v>
      </c>
      <c r="B488" s="1">
        <v>45412</v>
      </c>
      <c r="C488" s="3" t="s">
        <v>6020</v>
      </c>
      <c r="D488">
        <v>0</v>
      </c>
      <c r="E488">
        <v>0</v>
      </c>
      <c r="F488">
        <v>0</v>
      </c>
      <c r="G488">
        <v>0</v>
      </c>
      <c r="H488">
        <v>0</v>
      </c>
      <c r="I488">
        <v>0</v>
      </c>
      <c r="J488">
        <v>0</v>
      </c>
      <c r="K488">
        <v>0</v>
      </c>
      <c r="L488">
        <v>1463</v>
      </c>
      <c r="M488">
        <v>98</v>
      </c>
      <c r="N488">
        <v>0</v>
      </c>
      <c r="O488">
        <v>0</v>
      </c>
      <c r="P488">
        <v>0</v>
      </c>
      <c r="Q488">
        <v>0</v>
      </c>
      <c r="R488">
        <v>0</v>
      </c>
      <c r="S488">
        <v>0</v>
      </c>
      <c r="T488">
        <v>0</v>
      </c>
      <c r="U488">
        <v>0</v>
      </c>
      <c r="V488">
        <v>0</v>
      </c>
      <c r="W488">
        <v>0</v>
      </c>
      <c r="X488">
        <v>0</v>
      </c>
      <c r="Y488">
        <v>0</v>
      </c>
      <c r="Z488">
        <v>0</v>
      </c>
      <c r="AA488">
        <v>0</v>
      </c>
      <c r="AB488">
        <v>0</v>
      </c>
      <c r="AC488">
        <v>0</v>
      </c>
      <c r="AD488">
        <v>0</v>
      </c>
      <c r="AE488">
        <v>1561</v>
      </c>
      <c r="AF488">
        <v>1561</v>
      </c>
      <c r="AG488">
        <v>0</v>
      </c>
      <c r="AH488">
        <v>27000</v>
      </c>
      <c r="AI488">
        <v>27000</v>
      </c>
      <c r="AJ488">
        <v>1463</v>
      </c>
      <c r="AK488">
        <v>1561</v>
      </c>
      <c r="AL488">
        <v>0</v>
      </c>
      <c r="AM488">
        <v>1463</v>
      </c>
      <c r="AN488">
        <v>1561</v>
      </c>
      <c r="AO488">
        <v>0</v>
      </c>
      <c r="AP488">
        <v>5695</v>
      </c>
      <c r="AQ488" s="4">
        <v>0</v>
      </c>
      <c r="AR488" s="3" t="s">
        <v>32</v>
      </c>
      <c r="AS488" s="3" t="s">
        <v>6214</v>
      </c>
      <c r="AT488" s="3" t="s">
        <v>6219</v>
      </c>
      <c r="AU488" s="3" t="s">
        <v>6216</v>
      </c>
      <c r="AV488" s="3" t="s">
        <v>6217</v>
      </c>
      <c r="AW488" s="3"/>
      <c r="AX488" s="3"/>
      <c r="AY488" s="3"/>
      <c r="AZ488" s="3"/>
      <c r="BA488" s="3"/>
      <c r="BB488" t="b">
        <v>0</v>
      </c>
      <c r="BC488" s="3"/>
      <c r="BD488" s="5">
        <v>118411</v>
      </c>
      <c r="BE488" s="3" t="s">
        <v>316</v>
      </c>
    </row>
    <row r="489" spans="1:57" hidden="1" x14ac:dyDescent="0.2">
      <c r="A489" s="2">
        <v>6713</v>
      </c>
      <c r="B489" s="1">
        <v>45412</v>
      </c>
      <c r="C489" s="3" t="s">
        <v>6151</v>
      </c>
      <c r="D489">
        <v>6223.8</v>
      </c>
      <c r="E489">
        <v>13456.2</v>
      </c>
      <c r="F489">
        <v>44573.33</v>
      </c>
      <c r="G489">
        <v>723046.11</v>
      </c>
      <c r="H489">
        <v>273869.15999999997</v>
      </c>
      <c r="I489">
        <v>60603.08</v>
      </c>
      <c r="J489">
        <v>1713.9</v>
      </c>
      <c r="K489">
        <v>0</v>
      </c>
      <c r="L489">
        <v>0</v>
      </c>
      <c r="M489">
        <v>0</v>
      </c>
      <c r="N489">
        <v>187911.71</v>
      </c>
      <c r="O489">
        <v>920178.88</v>
      </c>
      <c r="P489">
        <v>60000</v>
      </c>
      <c r="Q489">
        <v>0</v>
      </c>
      <c r="R489">
        <v>3392.96</v>
      </c>
      <c r="S489">
        <v>1192592.32</v>
      </c>
      <c r="T489">
        <v>445073.6</v>
      </c>
      <c r="U489">
        <v>220983.84</v>
      </c>
      <c r="V489">
        <v>283389.76</v>
      </c>
      <c r="W489">
        <v>2480</v>
      </c>
      <c r="X489">
        <v>0</v>
      </c>
      <c r="Y489">
        <v>0</v>
      </c>
      <c r="Z489">
        <v>0</v>
      </c>
      <c r="AA489">
        <v>0</v>
      </c>
      <c r="AB489">
        <v>0</v>
      </c>
      <c r="AC489">
        <v>0</v>
      </c>
      <c r="AD489">
        <v>0</v>
      </c>
      <c r="AE489">
        <v>1123486</v>
      </c>
      <c r="AF489">
        <v>1123486</v>
      </c>
      <c r="AG489">
        <v>0</v>
      </c>
      <c r="AH489">
        <v>0</v>
      </c>
      <c r="AI489">
        <v>0</v>
      </c>
      <c r="AJ489">
        <v>1123485.58</v>
      </c>
      <c r="AK489">
        <v>2231576</v>
      </c>
      <c r="AL489">
        <v>1108090.5900000001</v>
      </c>
      <c r="AM489">
        <v>1138957.82</v>
      </c>
      <c r="AN489">
        <v>4439489</v>
      </c>
      <c r="AO489">
        <v>3316003.07</v>
      </c>
      <c r="AP489">
        <v>0</v>
      </c>
      <c r="AQ489" s="4">
        <v>0</v>
      </c>
      <c r="AR489" s="3" t="s">
        <v>256</v>
      </c>
      <c r="AS489" s="3" t="s">
        <v>6214</v>
      </c>
      <c r="AT489" s="3" t="s">
        <v>6219</v>
      </c>
      <c r="AU489" s="3" t="s">
        <v>6216</v>
      </c>
      <c r="AV489" s="3" t="s">
        <v>6217</v>
      </c>
      <c r="AW489" s="3"/>
      <c r="AX489" s="3"/>
      <c r="AY489" s="3"/>
      <c r="AZ489" s="3"/>
      <c r="BA489" s="3"/>
      <c r="BB489" t="b">
        <v>0</v>
      </c>
      <c r="BC489" s="3"/>
      <c r="BD489" s="5">
        <v>118412</v>
      </c>
      <c r="BE489" s="3" t="s">
        <v>316</v>
      </c>
    </row>
    <row r="490" spans="1:57" hidden="1" x14ac:dyDescent="0.2">
      <c r="A490" s="2">
        <v>6717</v>
      </c>
      <c r="B490" s="1">
        <v>45412</v>
      </c>
      <c r="C490" s="3" t="s">
        <v>6155</v>
      </c>
      <c r="D490">
        <v>0</v>
      </c>
      <c r="E490">
        <v>0</v>
      </c>
      <c r="F490">
        <v>0</v>
      </c>
      <c r="G490">
        <v>0</v>
      </c>
      <c r="H490">
        <v>0</v>
      </c>
      <c r="I490">
        <v>0</v>
      </c>
      <c r="J490">
        <v>0</v>
      </c>
      <c r="K490">
        <v>0</v>
      </c>
      <c r="L490">
        <v>0</v>
      </c>
      <c r="M490">
        <v>0</v>
      </c>
      <c r="N490">
        <v>120478.50578799999</v>
      </c>
      <c r="O490">
        <v>90377.831120000003</v>
      </c>
      <c r="P490">
        <v>97306.905792999998</v>
      </c>
      <c r="Q490">
        <v>121872.720906</v>
      </c>
      <c r="R490">
        <v>417441.12268299999</v>
      </c>
      <c r="S490">
        <v>244986.73912899999</v>
      </c>
      <c r="T490">
        <v>135664.222683</v>
      </c>
      <c r="U490">
        <v>400484.70668100001</v>
      </c>
      <c r="V490">
        <v>996830.132461</v>
      </c>
      <c r="W490">
        <v>450040.74445400003</v>
      </c>
      <c r="X490">
        <v>109171.88667599999</v>
      </c>
      <c r="Y490">
        <v>320433.955564</v>
      </c>
      <c r="Z490">
        <v>1039850.782232</v>
      </c>
      <c r="AA490">
        <v>50426.704175999999</v>
      </c>
      <c r="AB490">
        <v>0</v>
      </c>
      <c r="AC490">
        <v>0</v>
      </c>
      <c r="AD490">
        <v>0</v>
      </c>
      <c r="AE490">
        <v>0</v>
      </c>
      <c r="AF490">
        <v>0</v>
      </c>
      <c r="AG490">
        <v>0</v>
      </c>
      <c r="AH490">
        <v>0</v>
      </c>
      <c r="AI490">
        <v>0</v>
      </c>
      <c r="AJ490">
        <v>0</v>
      </c>
      <c r="AK490">
        <v>210856.336908</v>
      </c>
      <c r="AL490">
        <v>210856.336908</v>
      </c>
      <c r="AM490">
        <v>0</v>
      </c>
      <c r="AN490">
        <v>4595366.9603460003</v>
      </c>
      <c r="AO490">
        <v>4595366.9603460003</v>
      </c>
      <c r="AP490">
        <v>0</v>
      </c>
      <c r="AQ490" s="4">
        <v>0</v>
      </c>
      <c r="AR490" s="3" t="s">
        <v>256</v>
      </c>
      <c r="AS490" s="3" t="s">
        <v>6214</v>
      </c>
      <c r="AT490" s="3" t="s">
        <v>6219</v>
      </c>
      <c r="AU490" s="3" t="s">
        <v>6216</v>
      </c>
      <c r="AV490" s="3" t="s">
        <v>6217</v>
      </c>
      <c r="AW490" s="3"/>
      <c r="AX490" s="3"/>
      <c r="AY490" s="3"/>
      <c r="AZ490" s="3"/>
      <c r="BA490" s="3"/>
      <c r="BB490" t="b">
        <v>0</v>
      </c>
      <c r="BC490" s="3"/>
      <c r="BD490" s="5">
        <v>118414</v>
      </c>
      <c r="BE490" s="3" t="s">
        <v>316</v>
      </c>
    </row>
    <row r="491" spans="1:57" hidden="1" x14ac:dyDescent="0.2">
      <c r="A491" s="2">
        <v>5610</v>
      </c>
      <c r="B491" s="1">
        <v>45412</v>
      </c>
      <c r="C491" s="3" t="s">
        <v>4658</v>
      </c>
      <c r="D491">
        <v>3143.93</v>
      </c>
      <c r="E491">
        <v>8698.02</v>
      </c>
      <c r="F491">
        <v>9578.99</v>
      </c>
      <c r="G491">
        <v>11111.22</v>
      </c>
      <c r="H491">
        <v>6395.7</v>
      </c>
      <c r="I491">
        <v>17555.669999999998</v>
      </c>
      <c r="J491">
        <v>26266.33</v>
      </c>
      <c r="K491">
        <v>19830.55</v>
      </c>
      <c r="L491">
        <v>28669</v>
      </c>
      <c r="M491">
        <v>7561.26</v>
      </c>
      <c r="N491">
        <v>44282.838746000001</v>
      </c>
      <c r="O491">
        <v>40636.001340000003</v>
      </c>
      <c r="P491">
        <v>145277.11200299999</v>
      </c>
      <c r="Q491">
        <v>13550.727999999999</v>
      </c>
      <c r="R491">
        <v>14318.746668</v>
      </c>
      <c r="S491">
        <v>38821.257146000004</v>
      </c>
      <c r="T491">
        <v>80850.679933000007</v>
      </c>
      <c r="U491">
        <v>350358.062944</v>
      </c>
      <c r="V491">
        <v>18266.000003000001</v>
      </c>
      <c r="W491">
        <v>7173.3333400000001</v>
      </c>
      <c r="X491">
        <v>1598.666667</v>
      </c>
      <c r="Y491">
        <v>0</v>
      </c>
      <c r="Z491">
        <v>0</v>
      </c>
      <c r="AA491">
        <v>0</v>
      </c>
      <c r="AB491">
        <v>0</v>
      </c>
      <c r="AC491">
        <v>0</v>
      </c>
      <c r="AD491">
        <v>0</v>
      </c>
      <c r="AE491">
        <v>138810.67000000001</v>
      </c>
      <c r="AF491">
        <v>245889.46</v>
      </c>
      <c r="AG491">
        <v>720242</v>
      </c>
      <c r="AH491">
        <v>772021</v>
      </c>
      <c r="AI491">
        <v>879100</v>
      </c>
      <c r="AJ491">
        <v>227264.24018200001</v>
      </c>
      <c r="AK491">
        <v>223729.51008599999</v>
      </c>
      <c r="AL491">
        <v>84918.840085999997</v>
      </c>
      <c r="AM491">
        <v>1004557.616886</v>
      </c>
      <c r="AN491">
        <v>1001022.88679</v>
      </c>
      <c r="AO491">
        <v>755133.42679000006</v>
      </c>
      <c r="AP491">
        <v>66136.399999999994</v>
      </c>
      <c r="AQ491" s="4">
        <v>0</v>
      </c>
      <c r="AR491" s="3" t="s">
        <v>32</v>
      </c>
      <c r="AS491" s="3" t="s">
        <v>6214</v>
      </c>
      <c r="AT491" s="3" t="s">
        <v>6219</v>
      </c>
      <c r="AU491" s="3" t="s">
        <v>6216</v>
      </c>
      <c r="AV491" s="3" t="s">
        <v>6217</v>
      </c>
      <c r="AW491" s="3"/>
      <c r="AX491" s="3"/>
      <c r="AY491" s="3"/>
      <c r="AZ491" s="3"/>
      <c r="BA491" s="3"/>
      <c r="BB491" t="b">
        <v>0</v>
      </c>
      <c r="BC491" s="3"/>
      <c r="BD491" s="5">
        <v>118415</v>
      </c>
      <c r="BE491" s="3" t="s">
        <v>316</v>
      </c>
    </row>
    <row r="492" spans="1:57" hidden="1" x14ac:dyDescent="0.2">
      <c r="A492" s="2">
        <v>3478</v>
      </c>
      <c r="B492" s="1">
        <v>45412</v>
      </c>
      <c r="C492" s="3" t="s">
        <v>1459</v>
      </c>
      <c r="D492">
        <v>3117.63</v>
      </c>
      <c r="E492">
        <v>6426.43</v>
      </c>
      <c r="F492">
        <v>3805.15</v>
      </c>
      <c r="G492">
        <v>6501.64</v>
      </c>
      <c r="H492">
        <v>2448.35</v>
      </c>
      <c r="I492">
        <v>2443.27</v>
      </c>
      <c r="J492">
        <v>4038.1</v>
      </c>
      <c r="K492">
        <v>27272.05</v>
      </c>
      <c r="L492">
        <v>8203.64</v>
      </c>
      <c r="M492">
        <v>4506.67</v>
      </c>
      <c r="N492">
        <v>4298.3999999999996</v>
      </c>
      <c r="O492">
        <v>0</v>
      </c>
      <c r="P492">
        <v>0</v>
      </c>
      <c r="Q492">
        <v>0</v>
      </c>
      <c r="R492">
        <v>0</v>
      </c>
      <c r="S492">
        <v>0</v>
      </c>
      <c r="T492">
        <v>0</v>
      </c>
      <c r="U492">
        <v>0</v>
      </c>
      <c r="V492">
        <v>0</v>
      </c>
      <c r="W492">
        <v>0</v>
      </c>
      <c r="X492">
        <v>0</v>
      </c>
      <c r="Y492">
        <v>0</v>
      </c>
      <c r="Z492">
        <v>0</v>
      </c>
      <c r="AA492">
        <v>0</v>
      </c>
      <c r="AB492">
        <v>0</v>
      </c>
      <c r="AC492">
        <v>0</v>
      </c>
      <c r="AD492">
        <v>0</v>
      </c>
      <c r="AE492">
        <v>68762.929999999993</v>
      </c>
      <c r="AF492">
        <v>1177356.1200000001</v>
      </c>
      <c r="AG492">
        <v>3079</v>
      </c>
      <c r="AH492">
        <v>88351.1</v>
      </c>
      <c r="AI492">
        <v>1196944.29</v>
      </c>
      <c r="AJ492">
        <v>69603.585800000001</v>
      </c>
      <c r="AK492">
        <v>73061.33</v>
      </c>
      <c r="AL492">
        <v>4298.3999999999996</v>
      </c>
      <c r="AM492">
        <v>1178196.7757999999</v>
      </c>
      <c r="AN492">
        <v>1181654.52</v>
      </c>
      <c r="AO492">
        <v>4298.3999999999996</v>
      </c>
      <c r="AP492">
        <v>3550</v>
      </c>
      <c r="AQ492" s="4">
        <v>0</v>
      </c>
      <c r="AR492" s="3" t="s">
        <v>32</v>
      </c>
      <c r="AS492" s="3" t="s">
        <v>6214</v>
      </c>
      <c r="AT492" s="3" t="s">
        <v>6219</v>
      </c>
      <c r="AU492" s="3" t="s">
        <v>6216</v>
      </c>
      <c r="AV492" s="3" t="s">
        <v>6217</v>
      </c>
      <c r="AW492" s="3"/>
      <c r="AX492" s="3"/>
      <c r="AY492" s="3"/>
      <c r="AZ492" s="3"/>
      <c r="BA492" s="3"/>
      <c r="BB492" t="b">
        <v>0</v>
      </c>
      <c r="BC492" s="3"/>
      <c r="BD492" s="5">
        <v>118416</v>
      </c>
      <c r="BE492" s="3" t="s">
        <v>316</v>
      </c>
    </row>
    <row r="493" spans="1:57" hidden="1" x14ac:dyDescent="0.2">
      <c r="A493" s="2">
        <v>3604</v>
      </c>
      <c r="B493" s="1">
        <v>45412</v>
      </c>
      <c r="C493" s="3" t="s">
        <v>1641</v>
      </c>
      <c r="D493">
        <v>0</v>
      </c>
      <c r="E493">
        <v>0</v>
      </c>
      <c r="F493">
        <v>6549.32</v>
      </c>
      <c r="G493">
        <v>3063.49</v>
      </c>
      <c r="H493">
        <v>25411.24</v>
      </c>
      <c r="I493">
        <v>11646.65</v>
      </c>
      <c r="J493">
        <v>18091.46</v>
      </c>
      <c r="K493">
        <v>40013.08</v>
      </c>
      <c r="L493">
        <v>62361.57</v>
      </c>
      <c r="M493">
        <v>34564.78</v>
      </c>
      <c r="N493">
        <v>59554.653397000002</v>
      </c>
      <c r="O493">
        <v>28866.129612000001</v>
      </c>
      <c r="P493">
        <v>92063.830956999998</v>
      </c>
      <c r="Q493">
        <v>271197.42677700002</v>
      </c>
      <c r="R493">
        <v>84627.701812000101</v>
      </c>
      <c r="S493">
        <v>19681.285716999999</v>
      </c>
      <c r="T493">
        <v>0</v>
      </c>
      <c r="U493">
        <v>0</v>
      </c>
      <c r="V493">
        <v>0</v>
      </c>
      <c r="W493">
        <v>0</v>
      </c>
      <c r="X493">
        <v>0</v>
      </c>
      <c r="Y493">
        <v>0</v>
      </c>
      <c r="Z493">
        <v>0</v>
      </c>
      <c r="AA493">
        <v>0</v>
      </c>
      <c r="AB493">
        <v>0</v>
      </c>
      <c r="AC493">
        <v>0</v>
      </c>
      <c r="AD493">
        <v>0</v>
      </c>
      <c r="AE493">
        <v>201701.59</v>
      </c>
      <c r="AF493">
        <v>790796.54</v>
      </c>
      <c r="AG493">
        <v>766354</v>
      </c>
      <c r="AH493">
        <v>0</v>
      </c>
      <c r="AI493">
        <v>971585</v>
      </c>
      <c r="AJ493">
        <v>331453.16041700001</v>
      </c>
      <c r="AK493">
        <v>290122.37300899997</v>
      </c>
      <c r="AL493">
        <v>88420.783009000006</v>
      </c>
      <c r="AM493">
        <v>1388118.35568</v>
      </c>
      <c r="AN493">
        <v>1346787.5682719999</v>
      </c>
      <c r="AO493">
        <v>555991.02827200003</v>
      </c>
      <c r="AP493">
        <v>70303</v>
      </c>
      <c r="AQ493" s="4">
        <v>0</v>
      </c>
      <c r="AR493" s="3" t="s">
        <v>32</v>
      </c>
      <c r="AS493" s="3" t="s">
        <v>6214</v>
      </c>
      <c r="AT493" s="3" t="s">
        <v>6219</v>
      </c>
      <c r="AU493" s="3" t="s">
        <v>6216</v>
      </c>
      <c r="AV493" s="3" t="s">
        <v>6217</v>
      </c>
      <c r="AW493" s="3"/>
      <c r="AX493" s="3"/>
      <c r="AY493" s="3"/>
      <c r="AZ493" s="3"/>
      <c r="BA493" s="3"/>
      <c r="BB493" t="b">
        <v>0</v>
      </c>
      <c r="BC493" s="3"/>
      <c r="BD493" s="5">
        <v>118417</v>
      </c>
      <c r="BE493" s="3" t="s">
        <v>316</v>
      </c>
    </row>
    <row r="494" spans="1:57" hidden="1" x14ac:dyDescent="0.2">
      <c r="A494" s="2">
        <v>3967</v>
      </c>
      <c r="B494" s="1">
        <v>45412</v>
      </c>
      <c r="C494" s="3" t="s">
        <v>2228</v>
      </c>
      <c r="D494">
        <v>13635.94</v>
      </c>
      <c r="E494">
        <v>18004.72</v>
      </c>
      <c r="F494">
        <v>6347.4</v>
      </c>
      <c r="G494">
        <v>4190.6499999999996</v>
      </c>
      <c r="H494">
        <v>23434.89</v>
      </c>
      <c r="I494">
        <v>2952.75</v>
      </c>
      <c r="J494">
        <v>8346.6299999999992</v>
      </c>
      <c r="K494">
        <v>3088.34</v>
      </c>
      <c r="L494">
        <v>14017.67</v>
      </c>
      <c r="M494">
        <v>12689.6</v>
      </c>
      <c r="N494">
        <v>18195.636606</v>
      </c>
      <c r="O494">
        <v>28159.253339999999</v>
      </c>
      <c r="P494">
        <v>33382.493341000001</v>
      </c>
      <c r="Q494">
        <v>175174.130875</v>
      </c>
      <c r="R494">
        <v>37480.088416999999</v>
      </c>
      <c r="S494">
        <v>8769.3422489999994</v>
      </c>
      <c r="T494">
        <v>2753.74</v>
      </c>
      <c r="U494">
        <v>0</v>
      </c>
      <c r="V494">
        <v>0</v>
      </c>
      <c r="W494">
        <v>0</v>
      </c>
      <c r="X494">
        <v>0</v>
      </c>
      <c r="Y494">
        <v>0</v>
      </c>
      <c r="Z494">
        <v>0</v>
      </c>
      <c r="AA494">
        <v>0</v>
      </c>
      <c r="AB494">
        <v>0</v>
      </c>
      <c r="AC494">
        <v>0</v>
      </c>
      <c r="AD494">
        <v>0</v>
      </c>
      <c r="AE494">
        <v>106708.59</v>
      </c>
      <c r="AF494">
        <v>172406.04</v>
      </c>
      <c r="AG494">
        <v>779092</v>
      </c>
      <c r="AH494">
        <v>0</v>
      </c>
      <c r="AI494">
        <v>320248</v>
      </c>
      <c r="AJ494">
        <v>264805.612861</v>
      </c>
      <c r="AK494">
        <v>153063.47994600001</v>
      </c>
      <c r="AL494">
        <v>46354.889946000003</v>
      </c>
      <c r="AM494">
        <v>588062.85774300003</v>
      </c>
      <c r="AN494">
        <v>476320.72482800001</v>
      </c>
      <c r="AO494">
        <v>303914.68482800003</v>
      </c>
      <c r="AP494">
        <v>0</v>
      </c>
      <c r="AQ494" s="4">
        <v>0</v>
      </c>
      <c r="AR494" s="3" t="s">
        <v>32</v>
      </c>
      <c r="AS494" s="3" t="s">
        <v>6214</v>
      </c>
      <c r="AT494" s="3" t="s">
        <v>6219</v>
      </c>
      <c r="AU494" s="3" t="s">
        <v>6216</v>
      </c>
      <c r="AV494" s="3" t="s">
        <v>6217</v>
      </c>
      <c r="AW494" s="3"/>
      <c r="AX494" s="3"/>
      <c r="AY494" s="3"/>
      <c r="AZ494" s="3"/>
      <c r="BA494" s="3"/>
      <c r="BB494" t="b">
        <v>0</v>
      </c>
      <c r="BC494" s="3"/>
      <c r="BD494" s="5">
        <v>118418</v>
      </c>
      <c r="BE494" s="3" t="s">
        <v>316</v>
      </c>
    </row>
    <row r="495" spans="1:57" hidden="1" x14ac:dyDescent="0.2">
      <c r="A495" s="2">
        <v>4720</v>
      </c>
      <c r="B495" s="1">
        <v>45412</v>
      </c>
      <c r="C495" s="3" t="s">
        <v>3297</v>
      </c>
      <c r="D495">
        <v>67.5</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67.5</v>
      </c>
      <c r="AF495">
        <v>1078619.0900000001</v>
      </c>
      <c r="AG495">
        <v>0</v>
      </c>
      <c r="AH495">
        <v>0</v>
      </c>
      <c r="AI495">
        <v>1100494</v>
      </c>
      <c r="AJ495">
        <v>67.5</v>
      </c>
      <c r="AK495">
        <v>67.5</v>
      </c>
      <c r="AL495">
        <v>0</v>
      </c>
      <c r="AM495">
        <v>1078619.0900000001</v>
      </c>
      <c r="AN495">
        <v>1078619.0900000001</v>
      </c>
      <c r="AO495">
        <v>0</v>
      </c>
      <c r="AP495">
        <v>0</v>
      </c>
      <c r="AQ495" s="4">
        <v>0</v>
      </c>
      <c r="AR495" s="3" t="s">
        <v>32</v>
      </c>
      <c r="AS495" s="3" t="s">
        <v>6214</v>
      </c>
      <c r="AT495" s="3" t="s">
        <v>6219</v>
      </c>
      <c r="AU495" s="3" t="s">
        <v>6216</v>
      </c>
      <c r="AV495" s="3" t="s">
        <v>6217</v>
      </c>
      <c r="AW495" s="3"/>
      <c r="AX495" s="3"/>
      <c r="AY495" s="3"/>
      <c r="AZ495" s="3"/>
      <c r="BA495" s="3"/>
      <c r="BB495" t="b">
        <v>0</v>
      </c>
      <c r="BC495" s="3"/>
      <c r="BD495" s="5">
        <v>118419</v>
      </c>
      <c r="BE495" s="3" t="s">
        <v>316</v>
      </c>
    </row>
    <row r="496" spans="1:57" hidden="1" x14ac:dyDescent="0.2">
      <c r="A496" s="2">
        <v>5247</v>
      </c>
      <c r="B496" s="1">
        <v>45412</v>
      </c>
      <c r="C496" s="3" t="s">
        <v>4165</v>
      </c>
      <c r="D496">
        <v>703.05</v>
      </c>
      <c r="E496">
        <v>9973.77</v>
      </c>
      <c r="F496">
        <v>427</v>
      </c>
      <c r="G496">
        <v>0</v>
      </c>
      <c r="H496">
        <v>26500</v>
      </c>
      <c r="I496">
        <v>0</v>
      </c>
      <c r="J496">
        <v>0</v>
      </c>
      <c r="K496">
        <v>0</v>
      </c>
      <c r="L496">
        <v>0</v>
      </c>
      <c r="M496">
        <v>5205.08</v>
      </c>
      <c r="N496">
        <v>1860</v>
      </c>
      <c r="O496">
        <v>13680</v>
      </c>
      <c r="P496">
        <v>2852</v>
      </c>
      <c r="Q496">
        <v>53229.82</v>
      </c>
      <c r="R496">
        <v>6422.18</v>
      </c>
      <c r="S496">
        <v>164102</v>
      </c>
      <c r="T496">
        <v>160104</v>
      </c>
      <c r="U496">
        <v>114360</v>
      </c>
      <c r="V496">
        <v>21230</v>
      </c>
      <c r="W496">
        <v>2480</v>
      </c>
      <c r="X496">
        <v>0</v>
      </c>
      <c r="Y496">
        <v>0</v>
      </c>
      <c r="Z496">
        <v>0</v>
      </c>
      <c r="AA496">
        <v>0</v>
      </c>
      <c r="AB496">
        <v>0</v>
      </c>
      <c r="AC496">
        <v>0</v>
      </c>
      <c r="AD496">
        <v>0</v>
      </c>
      <c r="AE496">
        <v>42808.9</v>
      </c>
      <c r="AF496">
        <v>376710.40000000002</v>
      </c>
      <c r="AG496">
        <v>160637</v>
      </c>
      <c r="AH496">
        <v>160637</v>
      </c>
      <c r="AI496">
        <v>495000</v>
      </c>
      <c r="AJ496">
        <v>64343.82</v>
      </c>
      <c r="AK496">
        <v>58348.9</v>
      </c>
      <c r="AL496">
        <v>15540</v>
      </c>
      <c r="AM496">
        <v>1274025.32</v>
      </c>
      <c r="AN496">
        <v>917030.40000000002</v>
      </c>
      <c r="AO496">
        <v>540320</v>
      </c>
      <c r="AP496">
        <v>28897</v>
      </c>
      <c r="AQ496" s="4">
        <v>0</v>
      </c>
      <c r="AR496" s="3" t="s">
        <v>32</v>
      </c>
      <c r="AS496" s="3" t="s">
        <v>6214</v>
      </c>
      <c r="AT496" s="3" t="s">
        <v>6219</v>
      </c>
      <c r="AU496" s="3" t="s">
        <v>6216</v>
      </c>
      <c r="AV496" s="3" t="s">
        <v>6217</v>
      </c>
      <c r="AW496" s="3"/>
      <c r="AX496" s="3"/>
      <c r="AY496" s="3"/>
      <c r="AZ496" s="3"/>
      <c r="BA496" s="3"/>
      <c r="BB496" t="b">
        <v>0</v>
      </c>
      <c r="BC496" s="3"/>
      <c r="BD496" s="5">
        <v>118420</v>
      </c>
      <c r="BE496" s="3" t="s">
        <v>316</v>
      </c>
    </row>
    <row r="497" spans="1:57" hidden="1" x14ac:dyDescent="0.2">
      <c r="A497" s="2">
        <v>5421</v>
      </c>
      <c r="B497" s="1">
        <v>45412</v>
      </c>
      <c r="C497" s="3" t="s">
        <v>4412</v>
      </c>
      <c r="D497">
        <v>22840.35</v>
      </c>
      <c r="E497">
        <v>134484.15</v>
      </c>
      <c r="F497">
        <v>15814.83</v>
      </c>
      <c r="G497">
        <v>17326.990000000002</v>
      </c>
      <c r="H497">
        <v>11318.2</v>
      </c>
      <c r="I497">
        <v>6139.71</v>
      </c>
      <c r="J497">
        <v>3150.65</v>
      </c>
      <c r="K497">
        <v>0</v>
      </c>
      <c r="L497">
        <v>0</v>
      </c>
      <c r="M497">
        <v>1336</v>
      </c>
      <c r="N497">
        <v>0</v>
      </c>
      <c r="O497">
        <v>0</v>
      </c>
      <c r="P497">
        <v>0</v>
      </c>
      <c r="Q497">
        <v>0</v>
      </c>
      <c r="R497">
        <v>0</v>
      </c>
      <c r="S497">
        <v>0</v>
      </c>
      <c r="T497">
        <v>0</v>
      </c>
      <c r="U497">
        <v>0</v>
      </c>
      <c r="V497">
        <v>0</v>
      </c>
      <c r="W497">
        <v>0</v>
      </c>
      <c r="X497">
        <v>0</v>
      </c>
      <c r="Y497">
        <v>0</v>
      </c>
      <c r="Z497">
        <v>0</v>
      </c>
      <c r="AA497">
        <v>0</v>
      </c>
      <c r="AB497">
        <v>0</v>
      </c>
      <c r="AC497">
        <v>0</v>
      </c>
      <c r="AD497">
        <v>0</v>
      </c>
      <c r="AE497">
        <v>212410.88</v>
      </c>
      <c r="AF497">
        <v>2868331.66</v>
      </c>
      <c r="AG497">
        <v>0</v>
      </c>
      <c r="AH497">
        <v>631288.17000000004</v>
      </c>
      <c r="AI497">
        <v>3007091</v>
      </c>
      <c r="AJ497">
        <v>211074.88</v>
      </c>
      <c r="AK497">
        <v>212410.88</v>
      </c>
      <c r="AL497">
        <v>0</v>
      </c>
      <c r="AM497">
        <v>2866995.66</v>
      </c>
      <c r="AN497">
        <v>2868331.66</v>
      </c>
      <c r="AO497">
        <v>0</v>
      </c>
      <c r="AP497">
        <v>0</v>
      </c>
      <c r="AQ497" s="4">
        <v>0</v>
      </c>
      <c r="AR497" s="3" t="s">
        <v>256</v>
      </c>
      <c r="AS497" s="3" t="s">
        <v>6214</v>
      </c>
      <c r="AT497" s="3" t="s">
        <v>6219</v>
      </c>
      <c r="AU497" s="3" t="s">
        <v>6216</v>
      </c>
      <c r="AV497" s="3" t="s">
        <v>6217</v>
      </c>
      <c r="AW497" s="3"/>
      <c r="AX497" s="3"/>
      <c r="AY497" s="3"/>
      <c r="AZ497" s="3"/>
      <c r="BA497" s="3"/>
      <c r="BB497" t="b">
        <v>0</v>
      </c>
      <c r="BC497" s="3"/>
      <c r="BD497" s="5">
        <v>118421</v>
      </c>
      <c r="BE497" s="3" t="s">
        <v>316</v>
      </c>
    </row>
    <row r="498" spans="1:57" hidden="1" x14ac:dyDescent="0.2">
      <c r="A498" s="2">
        <v>5582</v>
      </c>
      <c r="B498" s="1">
        <v>45412</v>
      </c>
      <c r="C498" s="3" t="s">
        <v>4623</v>
      </c>
      <c r="D498">
        <v>0</v>
      </c>
      <c r="E498">
        <v>7543.19</v>
      </c>
      <c r="F498">
        <v>21757.56</v>
      </c>
      <c r="G498">
        <v>1201.8599999999999</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30502.61</v>
      </c>
      <c r="AF498">
        <v>216001.99</v>
      </c>
      <c r="AG498">
        <v>60000</v>
      </c>
      <c r="AH498">
        <v>0</v>
      </c>
      <c r="AI498">
        <v>215000</v>
      </c>
      <c r="AJ498">
        <v>30502.61</v>
      </c>
      <c r="AK498">
        <v>30502.61</v>
      </c>
      <c r="AL498">
        <v>0</v>
      </c>
      <c r="AM498">
        <v>216001.99</v>
      </c>
      <c r="AN498">
        <v>216001.99</v>
      </c>
      <c r="AO498">
        <v>0</v>
      </c>
      <c r="AP498">
        <v>6000</v>
      </c>
      <c r="AQ498" s="4">
        <v>0</v>
      </c>
      <c r="AR498" s="3" t="s">
        <v>32</v>
      </c>
      <c r="AS498" s="3" t="s">
        <v>6214</v>
      </c>
      <c r="AT498" s="3" t="s">
        <v>6219</v>
      </c>
      <c r="AU498" s="3" t="s">
        <v>6216</v>
      </c>
      <c r="AV498" s="3" t="s">
        <v>6217</v>
      </c>
      <c r="AW498" s="3"/>
      <c r="AX498" s="3"/>
      <c r="AY498" s="3"/>
      <c r="AZ498" s="3"/>
      <c r="BA498" s="3"/>
      <c r="BB498" t="b">
        <v>0</v>
      </c>
      <c r="BC498" s="3"/>
      <c r="BD498" s="5">
        <v>118422</v>
      </c>
      <c r="BE498" s="3" t="s">
        <v>316</v>
      </c>
    </row>
    <row r="499" spans="1:57" hidden="1" x14ac:dyDescent="0.2">
      <c r="A499" s="2">
        <v>5700</v>
      </c>
      <c r="B499" s="1">
        <v>45412</v>
      </c>
      <c r="C499" s="3" t="s">
        <v>4824</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68750</v>
      </c>
      <c r="AH499">
        <v>0</v>
      </c>
      <c r="AI499">
        <v>0</v>
      </c>
      <c r="AJ499">
        <v>0</v>
      </c>
      <c r="AK499">
        <v>0</v>
      </c>
      <c r="AL499">
        <v>0</v>
      </c>
      <c r="AM499">
        <v>0</v>
      </c>
      <c r="AN499">
        <v>0</v>
      </c>
      <c r="AO499">
        <v>0</v>
      </c>
      <c r="AP499">
        <v>0</v>
      </c>
      <c r="AQ499" s="4">
        <v>0</v>
      </c>
      <c r="AR499" s="3" t="s">
        <v>32</v>
      </c>
      <c r="AS499" s="3" t="s">
        <v>6214</v>
      </c>
      <c r="AT499" s="3" t="s">
        <v>6219</v>
      </c>
      <c r="AU499" s="3" t="s">
        <v>6216</v>
      </c>
      <c r="AV499" s="3" t="s">
        <v>6217</v>
      </c>
      <c r="AW499" s="3"/>
      <c r="AX499" s="3"/>
      <c r="AY499" s="3"/>
      <c r="AZ499" s="3"/>
      <c r="BA499" s="3"/>
      <c r="BB499" t="b">
        <v>0</v>
      </c>
      <c r="BC499" s="3"/>
      <c r="BD499" s="5">
        <v>118423</v>
      </c>
      <c r="BE499" s="3" t="s">
        <v>316</v>
      </c>
    </row>
    <row r="500" spans="1:57" hidden="1" x14ac:dyDescent="0.2">
      <c r="A500" s="2">
        <v>5920</v>
      </c>
      <c r="B500" s="1">
        <v>45412</v>
      </c>
      <c r="C500" s="3" t="s">
        <v>5170</v>
      </c>
      <c r="D500">
        <v>0</v>
      </c>
      <c r="E500">
        <v>-18003.63</v>
      </c>
      <c r="F500">
        <v>486.52</v>
      </c>
      <c r="G500">
        <v>0</v>
      </c>
      <c r="H500">
        <v>17000.73</v>
      </c>
      <c r="I500">
        <v>0</v>
      </c>
      <c r="J500">
        <v>0</v>
      </c>
      <c r="K500">
        <v>0</v>
      </c>
      <c r="L500">
        <v>46.81</v>
      </c>
      <c r="M500">
        <v>0</v>
      </c>
      <c r="N500">
        <v>0</v>
      </c>
      <c r="O500">
        <v>0</v>
      </c>
      <c r="P500">
        <v>0</v>
      </c>
      <c r="Q500">
        <v>0</v>
      </c>
      <c r="R500">
        <v>0</v>
      </c>
      <c r="S500">
        <v>0</v>
      </c>
      <c r="T500">
        <v>0</v>
      </c>
      <c r="U500">
        <v>0</v>
      </c>
      <c r="V500">
        <v>0</v>
      </c>
      <c r="W500">
        <v>0</v>
      </c>
      <c r="X500">
        <v>0</v>
      </c>
      <c r="Y500">
        <v>0</v>
      </c>
      <c r="Z500">
        <v>0</v>
      </c>
      <c r="AA500">
        <v>0</v>
      </c>
      <c r="AB500">
        <v>0</v>
      </c>
      <c r="AC500">
        <v>0</v>
      </c>
      <c r="AD500">
        <v>0</v>
      </c>
      <c r="AE500">
        <v>-469.57</v>
      </c>
      <c r="AF500">
        <v>151752.23000000001</v>
      </c>
      <c r="AG500">
        <v>0</v>
      </c>
      <c r="AH500">
        <v>0</v>
      </c>
      <c r="AI500">
        <v>160000</v>
      </c>
      <c r="AJ500">
        <v>-469.569999999998</v>
      </c>
      <c r="AK500">
        <v>-469.57</v>
      </c>
      <c r="AL500">
        <v>0</v>
      </c>
      <c r="AM500">
        <v>151752.23000000001</v>
      </c>
      <c r="AN500">
        <v>151752.23000000001</v>
      </c>
      <c r="AO500">
        <v>0</v>
      </c>
      <c r="AP500">
        <v>17470.2</v>
      </c>
      <c r="AQ500" s="4">
        <v>0</v>
      </c>
      <c r="AR500" s="3" t="s">
        <v>32</v>
      </c>
      <c r="AS500" s="3" t="s">
        <v>6214</v>
      </c>
      <c r="AT500" s="3" t="s">
        <v>6219</v>
      </c>
      <c r="AU500" s="3" t="s">
        <v>6216</v>
      </c>
      <c r="AV500" s="3" t="s">
        <v>6217</v>
      </c>
      <c r="AW500" s="3"/>
      <c r="AX500" s="3"/>
      <c r="AY500" s="3"/>
      <c r="AZ500" s="3"/>
      <c r="BA500" s="3"/>
      <c r="BB500" t="b">
        <v>0</v>
      </c>
      <c r="BC500" s="3"/>
      <c r="BD500" s="5">
        <v>118424</v>
      </c>
      <c r="BE500" s="3" t="s">
        <v>316</v>
      </c>
    </row>
    <row r="501" spans="1:57" hidden="1" x14ac:dyDescent="0.2">
      <c r="A501" s="2">
        <v>5950</v>
      </c>
      <c r="B501" s="1">
        <v>45412</v>
      </c>
      <c r="C501" s="3" t="s">
        <v>5206</v>
      </c>
      <c r="D501">
        <v>650</v>
      </c>
      <c r="E501">
        <v>5107.2700000000004</v>
      </c>
      <c r="F501">
        <v>13150</v>
      </c>
      <c r="G501">
        <v>0</v>
      </c>
      <c r="H501">
        <v>2796.5</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21703.77</v>
      </c>
      <c r="AF501">
        <v>94212.94</v>
      </c>
      <c r="AG501">
        <v>0</v>
      </c>
      <c r="AH501">
        <v>0</v>
      </c>
      <c r="AI501">
        <v>100000</v>
      </c>
      <c r="AJ501">
        <v>21703.77</v>
      </c>
      <c r="AK501">
        <v>21703.77</v>
      </c>
      <c r="AL501">
        <v>0</v>
      </c>
      <c r="AM501">
        <v>94212.94</v>
      </c>
      <c r="AN501">
        <v>94212.94</v>
      </c>
      <c r="AO501">
        <v>0</v>
      </c>
      <c r="AP501">
        <v>0</v>
      </c>
      <c r="AQ501" s="4">
        <v>0</v>
      </c>
      <c r="AR501" s="3" t="s">
        <v>32</v>
      </c>
      <c r="AS501" s="3" t="s">
        <v>6214</v>
      </c>
      <c r="AT501" s="3" t="s">
        <v>6219</v>
      </c>
      <c r="AU501" s="3" t="s">
        <v>6216</v>
      </c>
      <c r="AV501" s="3" t="s">
        <v>6217</v>
      </c>
      <c r="AW501" s="3"/>
      <c r="AX501" s="3"/>
      <c r="AY501" s="3"/>
      <c r="AZ501" s="3"/>
      <c r="BA501" s="3"/>
      <c r="BB501" t="b">
        <v>0</v>
      </c>
      <c r="BC501" s="3"/>
      <c r="BD501" s="5">
        <v>118425</v>
      </c>
      <c r="BE501" s="3" t="s">
        <v>316</v>
      </c>
    </row>
    <row r="502" spans="1:57" hidden="1" x14ac:dyDescent="0.2">
      <c r="A502" s="2">
        <v>6095</v>
      </c>
      <c r="B502" s="1">
        <v>45412</v>
      </c>
      <c r="C502" s="3" t="s">
        <v>5414</v>
      </c>
      <c r="D502">
        <v>0</v>
      </c>
      <c r="E502">
        <v>31707.27</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31707.27</v>
      </c>
      <c r="AF502">
        <v>63445.03</v>
      </c>
      <c r="AG502">
        <v>0</v>
      </c>
      <c r="AH502">
        <v>0</v>
      </c>
      <c r="AI502">
        <v>57500</v>
      </c>
      <c r="AJ502">
        <v>31707.27</v>
      </c>
      <c r="AK502">
        <v>31707.27</v>
      </c>
      <c r="AL502">
        <v>0</v>
      </c>
      <c r="AM502">
        <v>63445.03</v>
      </c>
      <c r="AN502">
        <v>63445.03</v>
      </c>
      <c r="AO502">
        <v>0</v>
      </c>
      <c r="AP502">
        <v>1172.73</v>
      </c>
      <c r="AQ502" s="4">
        <v>0</v>
      </c>
      <c r="AR502" s="3" t="s">
        <v>32</v>
      </c>
      <c r="AS502" s="3" t="s">
        <v>6214</v>
      </c>
      <c r="AT502" s="3" t="s">
        <v>6219</v>
      </c>
      <c r="AU502" s="3" t="s">
        <v>6216</v>
      </c>
      <c r="AV502" s="3" t="s">
        <v>6217</v>
      </c>
      <c r="AW502" s="3"/>
      <c r="AX502" s="3"/>
      <c r="AY502" s="3"/>
      <c r="AZ502" s="3"/>
      <c r="BA502" s="3"/>
      <c r="BB502" t="b">
        <v>0</v>
      </c>
      <c r="BC502" s="3"/>
      <c r="BD502" s="5">
        <v>118426</v>
      </c>
      <c r="BE502" s="3" t="s">
        <v>316</v>
      </c>
    </row>
    <row r="503" spans="1:57" hidden="1" x14ac:dyDescent="0.2">
      <c r="A503" s="2">
        <v>6251</v>
      </c>
      <c r="B503" s="1">
        <v>45412</v>
      </c>
      <c r="C503" s="3" t="s">
        <v>5596</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640000</v>
      </c>
      <c r="AH503">
        <v>0</v>
      </c>
      <c r="AI503">
        <v>0</v>
      </c>
      <c r="AJ503">
        <v>0</v>
      </c>
      <c r="AK503">
        <v>0</v>
      </c>
      <c r="AL503">
        <v>0</v>
      </c>
      <c r="AM503">
        <v>0</v>
      </c>
      <c r="AN503">
        <v>0</v>
      </c>
      <c r="AO503">
        <v>0</v>
      </c>
      <c r="AP503">
        <v>0</v>
      </c>
      <c r="AQ503" s="4">
        <v>0</v>
      </c>
      <c r="AR503" s="3" t="s">
        <v>32</v>
      </c>
      <c r="AS503" s="3" t="s">
        <v>6214</v>
      </c>
      <c r="AT503" s="3" t="s">
        <v>6219</v>
      </c>
      <c r="AU503" s="3" t="s">
        <v>6216</v>
      </c>
      <c r="AV503" s="3" t="s">
        <v>6217</v>
      </c>
      <c r="AW503" s="3"/>
      <c r="AX503" s="3"/>
      <c r="AY503" s="3"/>
      <c r="AZ503" s="3"/>
      <c r="BA503" s="3"/>
      <c r="BB503" t="b">
        <v>0</v>
      </c>
      <c r="BC503" s="3"/>
      <c r="BD503" s="5">
        <v>118427</v>
      </c>
      <c r="BE503" s="3" t="s">
        <v>316</v>
      </c>
    </row>
    <row r="504" spans="1:57" hidden="1" x14ac:dyDescent="0.2">
      <c r="A504" s="2">
        <v>6263</v>
      </c>
      <c r="B504" s="1">
        <v>45412</v>
      </c>
      <c r="C504" s="3" t="s">
        <v>5619</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325000</v>
      </c>
      <c r="AH504">
        <v>325000</v>
      </c>
      <c r="AI504">
        <v>325000</v>
      </c>
      <c r="AJ504">
        <v>0</v>
      </c>
      <c r="AK504">
        <v>0</v>
      </c>
      <c r="AL504">
        <v>0</v>
      </c>
      <c r="AM504">
        <v>0</v>
      </c>
      <c r="AN504">
        <v>0</v>
      </c>
      <c r="AO504">
        <v>0</v>
      </c>
      <c r="AP504">
        <v>0</v>
      </c>
      <c r="AQ504" s="4">
        <v>0</v>
      </c>
      <c r="AR504" s="3" t="s">
        <v>32</v>
      </c>
      <c r="AS504" s="3" t="s">
        <v>6214</v>
      </c>
      <c r="AT504" s="3" t="s">
        <v>6219</v>
      </c>
      <c r="AU504" s="3" t="s">
        <v>6216</v>
      </c>
      <c r="AV504" s="3" t="s">
        <v>6217</v>
      </c>
      <c r="AW504" s="3"/>
      <c r="AX504" s="3"/>
      <c r="AY504" s="3"/>
      <c r="AZ504" s="3"/>
      <c r="BA504" s="3"/>
      <c r="BB504" t="b">
        <v>0</v>
      </c>
      <c r="BC504" s="3"/>
      <c r="BD504" s="5">
        <v>118428</v>
      </c>
      <c r="BE504" s="3" t="s">
        <v>316</v>
      </c>
    </row>
    <row r="505" spans="1:57" hidden="1" x14ac:dyDescent="0.2">
      <c r="A505" s="2">
        <v>6264</v>
      </c>
      <c r="B505" s="1">
        <v>45412</v>
      </c>
      <c r="C505" s="3" t="s">
        <v>5621</v>
      </c>
      <c r="D505">
        <v>0</v>
      </c>
      <c r="E505">
        <v>1981.74</v>
      </c>
      <c r="F505">
        <v>8195.43</v>
      </c>
      <c r="G505">
        <v>9608.9599999999991</v>
      </c>
      <c r="H505">
        <v>4972.57</v>
      </c>
      <c r="I505">
        <v>9532.2199999999993</v>
      </c>
      <c r="J505">
        <v>3893.16</v>
      </c>
      <c r="K505">
        <v>5214.7299999999996</v>
      </c>
      <c r="L505">
        <v>8161.79</v>
      </c>
      <c r="M505">
        <v>548.25</v>
      </c>
      <c r="N505">
        <v>7894.8</v>
      </c>
      <c r="O505">
        <v>11836.8</v>
      </c>
      <c r="P505">
        <v>11875.352376000001</v>
      </c>
      <c r="Q505">
        <v>3474.6476160000002</v>
      </c>
      <c r="R505">
        <v>0</v>
      </c>
      <c r="S505">
        <v>0</v>
      </c>
      <c r="T505">
        <v>0</v>
      </c>
      <c r="U505">
        <v>0</v>
      </c>
      <c r="V505">
        <v>0</v>
      </c>
      <c r="W505">
        <v>0</v>
      </c>
      <c r="X505">
        <v>0</v>
      </c>
      <c r="Y505">
        <v>0</v>
      </c>
      <c r="Z505">
        <v>0</v>
      </c>
      <c r="AA505">
        <v>0</v>
      </c>
      <c r="AB505">
        <v>0</v>
      </c>
      <c r="AC505">
        <v>0</v>
      </c>
      <c r="AD505">
        <v>0</v>
      </c>
      <c r="AE505">
        <v>52108.85</v>
      </c>
      <c r="AF505">
        <v>52108.85</v>
      </c>
      <c r="AG505">
        <v>300000</v>
      </c>
      <c r="AH505">
        <v>81817.98</v>
      </c>
      <c r="AI505">
        <v>81817.98</v>
      </c>
      <c r="AJ505">
        <v>51560.6</v>
      </c>
      <c r="AK505">
        <v>71840.45</v>
      </c>
      <c r="AL505">
        <v>19731.599999999999</v>
      </c>
      <c r="AM505">
        <v>51560.6</v>
      </c>
      <c r="AN505">
        <v>87190.449991999994</v>
      </c>
      <c r="AO505">
        <v>35081.599992000003</v>
      </c>
      <c r="AP505">
        <v>0</v>
      </c>
      <c r="AQ505" s="4">
        <v>0</v>
      </c>
      <c r="AR505" s="3" t="s">
        <v>32</v>
      </c>
      <c r="AS505" s="3" t="s">
        <v>6214</v>
      </c>
      <c r="AT505" s="3" t="s">
        <v>6219</v>
      </c>
      <c r="AU505" s="3" t="s">
        <v>6216</v>
      </c>
      <c r="AV505" s="3" t="s">
        <v>6217</v>
      </c>
      <c r="AW505" s="3"/>
      <c r="AX505" s="3"/>
      <c r="AY505" s="3"/>
      <c r="AZ505" s="3"/>
      <c r="BA505" s="3"/>
      <c r="BB505" t="b">
        <v>0</v>
      </c>
      <c r="BC505" s="3"/>
      <c r="BD505" s="5">
        <v>118429</v>
      </c>
      <c r="BE505" s="3" t="s">
        <v>316</v>
      </c>
    </row>
    <row r="506" spans="1:57" hidden="1" x14ac:dyDescent="0.2">
      <c r="A506" s="2">
        <v>6265</v>
      </c>
      <c r="B506" s="1">
        <v>45412</v>
      </c>
      <c r="C506" s="3" t="s">
        <v>5623</v>
      </c>
      <c r="D506">
        <v>0</v>
      </c>
      <c r="E506">
        <v>0</v>
      </c>
      <c r="F506">
        <v>0</v>
      </c>
      <c r="G506">
        <v>1055</v>
      </c>
      <c r="H506">
        <v>981.1</v>
      </c>
      <c r="I506">
        <v>2824.63</v>
      </c>
      <c r="J506">
        <v>0</v>
      </c>
      <c r="K506">
        <v>1742.9</v>
      </c>
      <c r="L506">
        <v>478.8</v>
      </c>
      <c r="M506">
        <v>0</v>
      </c>
      <c r="N506">
        <v>3500.8</v>
      </c>
      <c r="O506">
        <v>4939.2</v>
      </c>
      <c r="P506">
        <v>1919.2</v>
      </c>
      <c r="Q506">
        <v>1160</v>
      </c>
      <c r="R506">
        <v>0</v>
      </c>
      <c r="S506">
        <v>0</v>
      </c>
      <c r="T506">
        <v>11950</v>
      </c>
      <c r="U506">
        <v>11966</v>
      </c>
      <c r="V506">
        <v>7812</v>
      </c>
      <c r="W506">
        <v>3720</v>
      </c>
      <c r="X506">
        <v>32214</v>
      </c>
      <c r="Y506">
        <v>4154</v>
      </c>
      <c r="Z506">
        <v>10644</v>
      </c>
      <c r="AA506">
        <v>8866</v>
      </c>
      <c r="AB506">
        <v>0</v>
      </c>
      <c r="AC506">
        <v>0</v>
      </c>
      <c r="AD506">
        <v>0</v>
      </c>
      <c r="AE506">
        <v>7082.43</v>
      </c>
      <c r="AF506">
        <v>7082.43</v>
      </c>
      <c r="AG506">
        <v>125000</v>
      </c>
      <c r="AH506">
        <v>18000</v>
      </c>
      <c r="AI506">
        <v>18000</v>
      </c>
      <c r="AJ506">
        <v>7082.43</v>
      </c>
      <c r="AK506">
        <v>15522.43</v>
      </c>
      <c r="AL506">
        <v>8440</v>
      </c>
      <c r="AM506">
        <v>7082.43</v>
      </c>
      <c r="AN506">
        <v>109927.63</v>
      </c>
      <c r="AO506">
        <v>102845.2</v>
      </c>
      <c r="AP506">
        <v>0</v>
      </c>
      <c r="AQ506" s="4">
        <v>0</v>
      </c>
      <c r="AR506" s="3" t="s">
        <v>32</v>
      </c>
      <c r="AS506" s="3" t="s">
        <v>6214</v>
      </c>
      <c r="AT506" s="3" t="s">
        <v>6219</v>
      </c>
      <c r="AU506" s="3" t="s">
        <v>6216</v>
      </c>
      <c r="AV506" s="3" t="s">
        <v>6217</v>
      </c>
      <c r="AW506" s="3"/>
      <c r="AX506" s="3"/>
      <c r="AY506" s="3"/>
      <c r="AZ506" s="3"/>
      <c r="BA506" s="3"/>
      <c r="BB506" t="b">
        <v>0</v>
      </c>
      <c r="BC506" s="3"/>
      <c r="BD506" s="5">
        <v>118430</v>
      </c>
      <c r="BE506" s="3" t="s">
        <v>316</v>
      </c>
    </row>
    <row r="507" spans="1:57" hidden="1" x14ac:dyDescent="0.2">
      <c r="A507" s="2">
        <v>6266</v>
      </c>
      <c r="B507" s="1">
        <v>45412</v>
      </c>
      <c r="C507" s="3" t="s">
        <v>5625</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550000</v>
      </c>
      <c r="AH507">
        <v>300000</v>
      </c>
      <c r="AI507">
        <v>300000</v>
      </c>
      <c r="AJ507">
        <v>0</v>
      </c>
      <c r="AK507">
        <v>0</v>
      </c>
      <c r="AL507">
        <v>0</v>
      </c>
      <c r="AM507">
        <v>0</v>
      </c>
      <c r="AN507">
        <v>0</v>
      </c>
      <c r="AO507">
        <v>0</v>
      </c>
      <c r="AP507">
        <v>0</v>
      </c>
      <c r="AQ507" s="4">
        <v>0</v>
      </c>
      <c r="AR507" s="3" t="s">
        <v>32</v>
      </c>
      <c r="AS507" s="3" t="s">
        <v>6214</v>
      </c>
      <c r="AT507" s="3" t="s">
        <v>6219</v>
      </c>
      <c r="AU507" s="3" t="s">
        <v>6216</v>
      </c>
      <c r="AV507" s="3" t="s">
        <v>6217</v>
      </c>
      <c r="AW507" s="3"/>
      <c r="AX507" s="3"/>
      <c r="AY507" s="3"/>
      <c r="AZ507" s="3"/>
      <c r="BA507" s="3"/>
      <c r="BB507" t="b">
        <v>0</v>
      </c>
      <c r="BC507" s="3"/>
      <c r="BD507" s="5">
        <v>118431</v>
      </c>
      <c r="BE507" s="3" t="s">
        <v>316</v>
      </c>
    </row>
    <row r="508" spans="1:57" hidden="1" x14ac:dyDescent="0.2">
      <c r="A508" s="2">
        <v>6290</v>
      </c>
      <c r="B508" s="1">
        <v>45412</v>
      </c>
      <c r="C508" s="3" t="s">
        <v>5672</v>
      </c>
      <c r="D508">
        <v>0</v>
      </c>
      <c r="E508">
        <v>0</v>
      </c>
      <c r="F508">
        <v>0</v>
      </c>
      <c r="G508">
        <v>2693.6</v>
      </c>
      <c r="H508">
        <v>5169.5</v>
      </c>
      <c r="I508">
        <v>642.9</v>
      </c>
      <c r="J508">
        <v>11219.78</v>
      </c>
      <c r="K508">
        <v>15856.29</v>
      </c>
      <c r="L508">
        <v>22452.66</v>
      </c>
      <c r="M508">
        <v>1500.39</v>
      </c>
      <c r="N508">
        <v>0</v>
      </c>
      <c r="O508">
        <v>0</v>
      </c>
      <c r="P508">
        <v>0</v>
      </c>
      <c r="Q508">
        <v>0</v>
      </c>
      <c r="R508">
        <v>0</v>
      </c>
      <c r="S508">
        <v>0</v>
      </c>
      <c r="T508">
        <v>0</v>
      </c>
      <c r="U508">
        <v>0</v>
      </c>
      <c r="V508">
        <v>0</v>
      </c>
      <c r="W508">
        <v>0</v>
      </c>
      <c r="X508">
        <v>0</v>
      </c>
      <c r="Y508">
        <v>0</v>
      </c>
      <c r="Z508">
        <v>0</v>
      </c>
      <c r="AA508">
        <v>0</v>
      </c>
      <c r="AB508">
        <v>0</v>
      </c>
      <c r="AC508">
        <v>0</v>
      </c>
      <c r="AD508">
        <v>0</v>
      </c>
      <c r="AE508">
        <v>59535.12</v>
      </c>
      <c r="AF508">
        <v>59535.12</v>
      </c>
      <c r="AG508">
        <v>60000</v>
      </c>
      <c r="AH508">
        <v>60000</v>
      </c>
      <c r="AI508">
        <v>60000</v>
      </c>
      <c r="AJ508">
        <v>58034.73</v>
      </c>
      <c r="AK508">
        <v>59535.12</v>
      </c>
      <c r="AL508">
        <v>0</v>
      </c>
      <c r="AM508">
        <v>58034.73</v>
      </c>
      <c r="AN508">
        <v>59535.12</v>
      </c>
      <c r="AO508">
        <v>0</v>
      </c>
      <c r="AP508">
        <v>0</v>
      </c>
      <c r="AQ508" s="4">
        <v>0</v>
      </c>
      <c r="AR508" s="3" t="s">
        <v>32</v>
      </c>
      <c r="AS508" s="3" t="s">
        <v>6214</v>
      </c>
      <c r="AT508" s="3" t="s">
        <v>6219</v>
      </c>
      <c r="AU508" s="3" t="s">
        <v>6216</v>
      </c>
      <c r="AV508" s="3" t="s">
        <v>6217</v>
      </c>
      <c r="AW508" s="3"/>
      <c r="AX508" s="3"/>
      <c r="AY508" s="3"/>
      <c r="AZ508" s="3"/>
      <c r="BA508" s="3"/>
      <c r="BB508" t="b">
        <v>0</v>
      </c>
      <c r="BC508" s="3"/>
      <c r="BD508" s="5">
        <v>118432</v>
      </c>
      <c r="BE508" s="3" t="s">
        <v>316</v>
      </c>
    </row>
    <row r="509" spans="1:57" hidden="1" x14ac:dyDescent="0.2">
      <c r="A509" s="2">
        <v>6291</v>
      </c>
      <c r="B509" s="1">
        <v>45412</v>
      </c>
      <c r="C509" s="3" t="s">
        <v>5674</v>
      </c>
      <c r="D509">
        <v>0</v>
      </c>
      <c r="E509">
        <v>0</v>
      </c>
      <c r="F509">
        <v>0</v>
      </c>
      <c r="G509">
        <v>0</v>
      </c>
      <c r="H509">
        <v>0</v>
      </c>
      <c r="I509">
        <v>0</v>
      </c>
      <c r="J509">
        <v>0</v>
      </c>
      <c r="K509">
        <v>0</v>
      </c>
      <c r="L509">
        <v>0</v>
      </c>
      <c r="M509">
        <v>0</v>
      </c>
      <c r="N509">
        <v>30881.608703000002</v>
      </c>
      <c r="O509">
        <v>6817.4716310000003</v>
      </c>
      <c r="P509">
        <v>1447</v>
      </c>
      <c r="Q509">
        <v>42402.011996000001</v>
      </c>
      <c r="R509">
        <v>4861.9679999999998</v>
      </c>
      <c r="S509">
        <v>2937.92</v>
      </c>
      <c r="T509">
        <v>266467.92</v>
      </c>
      <c r="U509">
        <v>0</v>
      </c>
      <c r="V509">
        <v>0</v>
      </c>
      <c r="W509">
        <v>0</v>
      </c>
      <c r="X509">
        <v>0</v>
      </c>
      <c r="Y509">
        <v>0</v>
      </c>
      <c r="Z509">
        <v>0</v>
      </c>
      <c r="AA509">
        <v>0</v>
      </c>
      <c r="AB509">
        <v>0</v>
      </c>
      <c r="AC509">
        <v>0</v>
      </c>
      <c r="AD509">
        <v>0</v>
      </c>
      <c r="AE509">
        <v>0</v>
      </c>
      <c r="AF509">
        <v>0</v>
      </c>
      <c r="AG509">
        <v>250000</v>
      </c>
      <c r="AH509">
        <v>0</v>
      </c>
      <c r="AI509">
        <v>0</v>
      </c>
      <c r="AJ509">
        <v>40687.330832</v>
      </c>
      <c r="AK509">
        <v>37699.080333999998</v>
      </c>
      <c r="AL509">
        <v>37699.080333999998</v>
      </c>
      <c r="AM509">
        <v>358804.15082799998</v>
      </c>
      <c r="AN509">
        <v>355815.90032999997</v>
      </c>
      <c r="AO509">
        <v>355815.90032999997</v>
      </c>
      <c r="AP509">
        <v>0</v>
      </c>
      <c r="AQ509" s="4">
        <v>0</v>
      </c>
      <c r="AR509" s="3" t="s">
        <v>32</v>
      </c>
      <c r="AS509" s="3" t="s">
        <v>6214</v>
      </c>
      <c r="AT509" s="3" t="s">
        <v>6219</v>
      </c>
      <c r="AU509" s="3" t="s">
        <v>6216</v>
      </c>
      <c r="AV509" s="3" t="s">
        <v>6217</v>
      </c>
      <c r="AW509" s="3"/>
      <c r="AX509" s="3"/>
      <c r="AY509" s="3"/>
      <c r="AZ509" s="3"/>
      <c r="BA509" s="3"/>
      <c r="BB509" t="b">
        <v>0</v>
      </c>
      <c r="BC509" s="3"/>
      <c r="BD509" s="5">
        <v>118433</v>
      </c>
      <c r="BE509" s="3" t="s">
        <v>316</v>
      </c>
    </row>
    <row r="510" spans="1:57" hidden="1" x14ac:dyDescent="0.2">
      <c r="A510" s="2">
        <v>6292</v>
      </c>
      <c r="B510" s="1">
        <v>45412</v>
      </c>
      <c r="C510" s="3" t="s">
        <v>5676</v>
      </c>
      <c r="D510">
        <v>0</v>
      </c>
      <c r="E510">
        <v>0</v>
      </c>
      <c r="F510">
        <v>0</v>
      </c>
      <c r="G510">
        <v>0</v>
      </c>
      <c r="H510">
        <v>3026.52</v>
      </c>
      <c r="I510">
        <v>-0.02</v>
      </c>
      <c r="J510">
        <v>104440.11</v>
      </c>
      <c r="K510">
        <v>19909.07</v>
      </c>
      <c r="L510">
        <v>0.02</v>
      </c>
      <c r="M510">
        <v>0</v>
      </c>
      <c r="N510">
        <v>0</v>
      </c>
      <c r="O510">
        <v>0</v>
      </c>
      <c r="P510">
        <v>0</v>
      </c>
      <c r="Q510">
        <v>0</v>
      </c>
      <c r="R510">
        <v>0</v>
      </c>
      <c r="S510">
        <v>0</v>
      </c>
      <c r="T510">
        <v>0</v>
      </c>
      <c r="U510">
        <v>0</v>
      </c>
      <c r="V510">
        <v>0</v>
      </c>
      <c r="W510">
        <v>0</v>
      </c>
      <c r="X510">
        <v>0</v>
      </c>
      <c r="Y510">
        <v>0</v>
      </c>
      <c r="Z510">
        <v>0</v>
      </c>
      <c r="AA510">
        <v>0</v>
      </c>
      <c r="AB510">
        <v>0</v>
      </c>
      <c r="AC510">
        <v>0</v>
      </c>
      <c r="AD510">
        <v>0</v>
      </c>
      <c r="AE510">
        <v>127375.7</v>
      </c>
      <c r="AF510">
        <v>127375.7</v>
      </c>
      <c r="AG510">
        <v>250000</v>
      </c>
      <c r="AH510">
        <v>120000</v>
      </c>
      <c r="AI510">
        <v>120000</v>
      </c>
      <c r="AJ510">
        <v>127375.7</v>
      </c>
      <c r="AK510">
        <v>127375.7</v>
      </c>
      <c r="AL510">
        <v>0</v>
      </c>
      <c r="AM510">
        <v>127375.7</v>
      </c>
      <c r="AN510">
        <v>127375.7</v>
      </c>
      <c r="AO510">
        <v>0</v>
      </c>
      <c r="AP510">
        <v>77954.240000000005</v>
      </c>
      <c r="AQ510" s="4">
        <v>0</v>
      </c>
      <c r="AR510" s="3" t="s">
        <v>32</v>
      </c>
      <c r="AS510" s="3" t="s">
        <v>6214</v>
      </c>
      <c r="AT510" s="3" t="s">
        <v>6219</v>
      </c>
      <c r="AU510" s="3" t="s">
        <v>6216</v>
      </c>
      <c r="AV510" s="3" t="s">
        <v>6217</v>
      </c>
      <c r="AW510" s="3"/>
      <c r="AX510" s="3"/>
      <c r="AY510" s="3"/>
      <c r="AZ510" s="3"/>
      <c r="BA510" s="3"/>
      <c r="BB510" t="b">
        <v>0</v>
      </c>
      <c r="BC510" s="3"/>
      <c r="BD510" s="5">
        <v>118434</v>
      </c>
      <c r="BE510" s="3" t="s">
        <v>316</v>
      </c>
    </row>
    <row r="511" spans="1:57" hidden="1" x14ac:dyDescent="0.2">
      <c r="A511" s="2">
        <v>6293</v>
      </c>
      <c r="B511" s="1">
        <v>45412</v>
      </c>
      <c r="C511" s="3" t="s">
        <v>5678</v>
      </c>
      <c r="D511">
        <v>1612.44</v>
      </c>
      <c r="E511">
        <v>5919.74</v>
      </c>
      <c r="F511">
        <v>3870.44</v>
      </c>
      <c r="G511">
        <v>2799.84</v>
      </c>
      <c r="H511">
        <v>2420</v>
      </c>
      <c r="I511">
        <v>0</v>
      </c>
      <c r="J511">
        <v>0</v>
      </c>
      <c r="K511">
        <v>0</v>
      </c>
      <c r="L511">
        <v>0</v>
      </c>
      <c r="M511">
        <v>121</v>
      </c>
      <c r="N511">
        <v>0</v>
      </c>
      <c r="O511">
        <v>0</v>
      </c>
      <c r="P511">
        <v>0</v>
      </c>
      <c r="Q511">
        <v>0</v>
      </c>
      <c r="R511">
        <v>0</v>
      </c>
      <c r="S511">
        <v>0</v>
      </c>
      <c r="T511">
        <v>0</v>
      </c>
      <c r="U511">
        <v>0</v>
      </c>
      <c r="V511">
        <v>0</v>
      </c>
      <c r="W511">
        <v>0</v>
      </c>
      <c r="X511">
        <v>0</v>
      </c>
      <c r="Y511">
        <v>0</v>
      </c>
      <c r="Z511">
        <v>0</v>
      </c>
      <c r="AA511">
        <v>0</v>
      </c>
      <c r="AB511">
        <v>0</v>
      </c>
      <c r="AC511">
        <v>0</v>
      </c>
      <c r="AD511">
        <v>0</v>
      </c>
      <c r="AE511">
        <v>16743.46</v>
      </c>
      <c r="AF511">
        <v>19444.84</v>
      </c>
      <c r="AG511">
        <v>20000</v>
      </c>
      <c r="AH511">
        <v>0</v>
      </c>
      <c r="AI511">
        <v>20000</v>
      </c>
      <c r="AJ511">
        <v>16622.46</v>
      </c>
      <c r="AK511">
        <v>16743.46</v>
      </c>
      <c r="AL511">
        <v>0</v>
      </c>
      <c r="AM511">
        <v>19323.84</v>
      </c>
      <c r="AN511">
        <v>19444.84</v>
      </c>
      <c r="AO511">
        <v>0</v>
      </c>
      <c r="AP511">
        <v>3422.55</v>
      </c>
      <c r="AQ511" s="4">
        <v>0</v>
      </c>
      <c r="AR511" s="3" t="s">
        <v>32</v>
      </c>
      <c r="AS511" s="3" t="s">
        <v>6214</v>
      </c>
      <c r="AT511" s="3" t="s">
        <v>6219</v>
      </c>
      <c r="AU511" s="3" t="s">
        <v>6216</v>
      </c>
      <c r="AV511" s="3" t="s">
        <v>6217</v>
      </c>
      <c r="AW511" s="3"/>
      <c r="AX511" s="3"/>
      <c r="AY511" s="3"/>
      <c r="AZ511" s="3"/>
      <c r="BA511" s="3"/>
      <c r="BB511" t="b">
        <v>0</v>
      </c>
      <c r="BC511" s="3"/>
      <c r="BD511" s="5">
        <v>118435</v>
      </c>
      <c r="BE511" s="3" t="s">
        <v>316</v>
      </c>
    </row>
    <row r="512" spans="1:57" hidden="1" x14ac:dyDescent="0.2">
      <c r="A512" s="2">
        <v>6402</v>
      </c>
      <c r="B512" s="1">
        <v>45412</v>
      </c>
      <c r="C512" s="3" t="s">
        <v>5866</v>
      </c>
      <c r="D512">
        <v>0</v>
      </c>
      <c r="E512">
        <v>0</v>
      </c>
      <c r="F512">
        <v>0</v>
      </c>
      <c r="G512">
        <v>0</v>
      </c>
      <c r="H512">
        <v>0</v>
      </c>
      <c r="I512">
        <v>0</v>
      </c>
      <c r="J512">
        <v>0</v>
      </c>
      <c r="K512">
        <v>0</v>
      </c>
      <c r="L512">
        <v>0</v>
      </c>
      <c r="M512">
        <v>0</v>
      </c>
      <c r="N512">
        <v>30881.608703000002</v>
      </c>
      <c r="O512">
        <v>6817.4716310000003</v>
      </c>
      <c r="P512">
        <v>1447</v>
      </c>
      <c r="Q512">
        <v>42402.011996000001</v>
      </c>
      <c r="R512">
        <v>4861.9679999999998</v>
      </c>
      <c r="S512">
        <v>2937.92</v>
      </c>
      <c r="T512">
        <v>266467.92</v>
      </c>
      <c r="U512">
        <v>0</v>
      </c>
      <c r="V512">
        <v>0</v>
      </c>
      <c r="W512">
        <v>0</v>
      </c>
      <c r="X512">
        <v>0</v>
      </c>
      <c r="Y512">
        <v>0</v>
      </c>
      <c r="Z512">
        <v>0</v>
      </c>
      <c r="AA512">
        <v>0</v>
      </c>
      <c r="AB512">
        <v>0</v>
      </c>
      <c r="AC512">
        <v>0</v>
      </c>
      <c r="AD512">
        <v>0</v>
      </c>
      <c r="AE512">
        <v>0</v>
      </c>
      <c r="AF512">
        <v>0</v>
      </c>
      <c r="AG512">
        <v>0</v>
      </c>
      <c r="AH512">
        <v>0</v>
      </c>
      <c r="AI512">
        <v>0</v>
      </c>
      <c r="AJ512">
        <v>40687.330832</v>
      </c>
      <c r="AK512">
        <v>37699.080333999998</v>
      </c>
      <c r="AL512">
        <v>37699.080333999998</v>
      </c>
      <c r="AM512">
        <v>358804.15082799998</v>
      </c>
      <c r="AN512">
        <v>355815.90032999997</v>
      </c>
      <c r="AO512">
        <v>355815.90032999997</v>
      </c>
      <c r="AP512">
        <v>0</v>
      </c>
      <c r="AQ512" s="4">
        <v>0</v>
      </c>
      <c r="AR512" s="3" t="s">
        <v>32</v>
      </c>
      <c r="AS512" s="3" t="s">
        <v>6214</v>
      </c>
      <c r="AT512" s="3" t="s">
        <v>6219</v>
      </c>
      <c r="AU512" s="3" t="s">
        <v>6216</v>
      </c>
      <c r="AV512" s="3" t="s">
        <v>6217</v>
      </c>
      <c r="AW512" s="3"/>
      <c r="AX512" s="3"/>
      <c r="AY512" s="3"/>
      <c r="AZ512" s="3"/>
      <c r="BA512" s="3"/>
      <c r="BB512" t="b">
        <v>0</v>
      </c>
      <c r="BC512" s="3"/>
      <c r="BD512" s="5">
        <v>118436</v>
      </c>
      <c r="BE512" s="3" t="s">
        <v>316</v>
      </c>
    </row>
    <row r="513" spans="1:57" hidden="1" x14ac:dyDescent="0.2">
      <c r="A513" s="2">
        <v>6406</v>
      </c>
      <c r="B513" s="1">
        <v>45412</v>
      </c>
      <c r="C513" s="3" t="s">
        <v>5871</v>
      </c>
      <c r="D513">
        <v>0</v>
      </c>
      <c r="E513">
        <v>858.5</v>
      </c>
      <c r="F513">
        <v>0</v>
      </c>
      <c r="G513">
        <v>0</v>
      </c>
      <c r="H513">
        <v>0</v>
      </c>
      <c r="I513">
        <v>0</v>
      </c>
      <c r="J513">
        <v>0</v>
      </c>
      <c r="K513">
        <v>0</v>
      </c>
      <c r="L513">
        <v>0</v>
      </c>
      <c r="M513">
        <v>0</v>
      </c>
      <c r="N513">
        <v>137833.60000000001</v>
      </c>
      <c r="O513">
        <v>17464</v>
      </c>
      <c r="P513">
        <v>0</v>
      </c>
      <c r="Q513">
        <v>14028.8</v>
      </c>
      <c r="R513">
        <v>1726</v>
      </c>
      <c r="S513">
        <v>3688</v>
      </c>
      <c r="T513">
        <v>310</v>
      </c>
      <c r="U513">
        <v>42395.519999999997</v>
      </c>
      <c r="V513">
        <v>39019.360000000001</v>
      </c>
      <c r="W513">
        <v>30000</v>
      </c>
      <c r="X513">
        <v>10000</v>
      </c>
      <c r="Y513">
        <v>0</v>
      </c>
      <c r="Z513">
        <v>0</v>
      </c>
      <c r="AA513">
        <v>0</v>
      </c>
      <c r="AB513">
        <v>0</v>
      </c>
      <c r="AC513">
        <v>0</v>
      </c>
      <c r="AD513">
        <v>0</v>
      </c>
      <c r="AE513">
        <v>858.5</v>
      </c>
      <c r="AF513">
        <v>858.5</v>
      </c>
      <c r="AG513">
        <v>250000</v>
      </c>
      <c r="AH513">
        <v>20000</v>
      </c>
      <c r="AI513">
        <v>20000</v>
      </c>
      <c r="AJ513">
        <v>158930.1</v>
      </c>
      <c r="AK513">
        <v>156156.1</v>
      </c>
      <c r="AL513">
        <v>155297.60000000001</v>
      </c>
      <c r="AM513">
        <v>300097.78000000003</v>
      </c>
      <c r="AN513">
        <v>297323.78000000003</v>
      </c>
      <c r="AO513">
        <v>296465.28000000003</v>
      </c>
      <c r="AP513">
        <v>0</v>
      </c>
      <c r="AQ513" s="4">
        <v>0</v>
      </c>
      <c r="AR513" s="3" t="s">
        <v>32</v>
      </c>
      <c r="AS513" s="3" t="s">
        <v>6214</v>
      </c>
      <c r="AT513" s="3" t="s">
        <v>6219</v>
      </c>
      <c r="AU513" s="3" t="s">
        <v>6216</v>
      </c>
      <c r="AV513" s="3" t="s">
        <v>6217</v>
      </c>
      <c r="AW513" s="3"/>
      <c r="AX513" s="3"/>
      <c r="AY513" s="3"/>
      <c r="AZ513" s="3"/>
      <c r="BA513" s="3"/>
      <c r="BB513" t="b">
        <v>0</v>
      </c>
      <c r="BC513" s="3"/>
      <c r="BD513" s="5">
        <v>118437</v>
      </c>
      <c r="BE513" s="3" t="s">
        <v>316</v>
      </c>
    </row>
    <row r="514" spans="1:57" hidden="1" x14ac:dyDescent="0.2">
      <c r="A514" s="2">
        <v>6432</v>
      </c>
      <c r="B514" s="1">
        <v>45412</v>
      </c>
      <c r="C514" s="3" t="s">
        <v>5907</v>
      </c>
      <c r="D514">
        <v>0</v>
      </c>
      <c r="E514">
        <v>0</v>
      </c>
      <c r="F514">
        <v>0</v>
      </c>
      <c r="G514">
        <v>0</v>
      </c>
      <c r="H514">
        <v>0</v>
      </c>
      <c r="I514">
        <v>0</v>
      </c>
      <c r="J514">
        <v>0</v>
      </c>
      <c r="K514">
        <v>0</v>
      </c>
      <c r="L514">
        <v>0</v>
      </c>
      <c r="M514">
        <v>0</v>
      </c>
      <c r="N514">
        <v>4153.8</v>
      </c>
      <c r="O514">
        <v>2252.8000000000002</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20652.2</v>
      </c>
      <c r="AK514">
        <v>6406.6</v>
      </c>
      <c r="AL514">
        <v>6406.6</v>
      </c>
      <c r="AM514">
        <v>20652.2</v>
      </c>
      <c r="AN514">
        <v>6406.6</v>
      </c>
      <c r="AO514">
        <v>6406.6</v>
      </c>
      <c r="AP514">
        <v>0</v>
      </c>
      <c r="AQ514" s="4">
        <v>0</v>
      </c>
      <c r="AR514" s="3" t="s">
        <v>32</v>
      </c>
      <c r="AS514" s="3" t="s">
        <v>6214</v>
      </c>
      <c r="AT514" s="3" t="s">
        <v>6219</v>
      </c>
      <c r="AU514" s="3" t="s">
        <v>6216</v>
      </c>
      <c r="AV514" s="3" t="s">
        <v>6217</v>
      </c>
      <c r="AW514" s="3"/>
      <c r="AX514" s="3"/>
      <c r="AY514" s="3"/>
      <c r="AZ514" s="3"/>
      <c r="BA514" s="3"/>
      <c r="BB514" t="b">
        <v>0</v>
      </c>
      <c r="BC514" s="3"/>
      <c r="BD514" s="5">
        <v>118438</v>
      </c>
      <c r="BE514" s="3" t="s">
        <v>316</v>
      </c>
    </row>
    <row r="515" spans="1:57" hidden="1" x14ac:dyDescent="0.2">
      <c r="A515" s="2">
        <v>6462</v>
      </c>
      <c r="B515" s="1">
        <v>45412</v>
      </c>
      <c r="C515" s="3" t="s">
        <v>5936</v>
      </c>
      <c r="D515">
        <v>30965.18</v>
      </c>
      <c r="E515">
        <v>289435.56</v>
      </c>
      <c r="F515">
        <v>164278.75</v>
      </c>
      <c r="G515">
        <v>264234.71999999997</v>
      </c>
      <c r="H515">
        <v>48780.07</v>
      </c>
      <c r="I515">
        <v>33510.400000000001</v>
      </c>
      <c r="J515">
        <v>309483.43</v>
      </c>
      <c r="K515">
        <v>123621.28</v>
      </c>
      <c r="L515">
        <v>18282.55</v>
      </c>
      <c r="M515">
        <v>42663.34</v>
      </c>
      <c r="N515">
        <v>172786.183968</v>
      </c>
      <c r="O515">
        <v>141643.128769</v>
      </c>
      <c r="P515">
        <v>93000</v>
      </c>
      <c r="Q515">
        <v>153524.23000000001</v>
      </c>
      <c r="R515">
        <v>101403.57</v>
      </c>
      <c r="S515">
        <v>327723.84000000003</v>
      </c>
      <c r="T515">
        <v>143094.16</v>
      </c>
      <c r="U515">
        <v>150706.63</v>
      </c>
      <c r="V515">
        <v>32960</v>
      </c>
      <c r="W515">
        <v>110000</v>
      </c>
      <c r="X515">
        <v>10000</v>
      </c>
      <c r="Y515">
        <v>0</v>
      </c>
      <c r="Z515">
        <v>0</v>
      </c>
      <c r="AA515">
        <v>0</v>
      </c>
      <c r="AB515">
        <v>0</v>
      </c>
      <c r="AC515">
        <v>0</v>
      </c>
      <c r="AD515">
        <v>0</v>
      </c>
      <c r="AE515">
        <v>1325255.28</v>
      </c>
      <c r="AF515">
        <v>1385629.46</v>
      </c>
      <c r="AG515">
        <v>2498245</v>
      </c>
      <c r="AH515">
        <v>1901000</v>
      </c>
      <c r="AI515">
        <v>2245000</v>
      </c>
      <c r="AJ515">
        <v>1858992.6216229999</v>
      </c>
      <c r="AK515">
        <v>1639684.592737</v>
      </c>
      <c r="AL515">
        <v>314429.312737</v>
      </c>
      <c r="AM515">
        <v>3028713.5756370001</v>
      </c>
      <c r="AN515">
        <v>2822471.2027369998</v>
      </c>
      <c r="AO515">
        <v>1436841.7427370001</v>
      </c>
      <c r="AP515">
        <v>719728.64000000001</v>
      </c>
      <c r="AQ515" s="4">
        <v>0</v>
      </c>
      <c r="AR515" s="3" t="s">
        <v>32</v>
      </c>
      <c r="AS515" s="3" t="s">
        <v>6214</v>
      </c>
      <c r="AT515" s="3" t="s">
        <v>6219</v>
      </c>
      <c r="AU515" s="3" t="s">
        <v>6216</v>
      </c>
      <c r="AV515" s="3" t="s">
        <v>6217</v>
      </c>
      <c r="AW515" s="3"/>
      <c r="AX515" s="3"/>
      <c r="AY515" s="3"/>
      <c r="AZ515" s="3"/>
      <c r="BA515" s="3"/>
      <c r="BB515" t="b">
        <v>0</v>
      </c>
      <c r="BC515" s="3"/>
      <c r="BD515" s="5">
        <v>118439</v>
      </c>
      <c r="BE515" s="3" t="s">
        <v>316</v>
      </c>
    </row>
    <row r="516" spans="1:57" hidden="1" x14ac:dyDescent="0.2">
      <c r="A516" s="2">
        <v>6464</v>
      </c>
      <c r="B516" s="1">
        <v>45412</v>
      </c>
      <c r="C516" s="3" t="s">
        <v>5938</v>
      </c>
      <c r="D516">
        <v>0</v>
      </c>
      <c r="E516">
        <v>0</v>
      </c>
      <c r="F516">
        <v>0</v>
      </c>
      <c r="G516">
        <v>0</v>
      </c>
      <c r="H516">
        <v>0</v>
      </c>
      <c r="I516">
        <v>0</v>
      </c>
      <c r="J516">
        <v>0</v>
      </c>
      <c r="K516">
        <v>0</v>
      </c>
      <c r="L516">
        <v>0</v>
      </c>
      <c r="M516">
        <v>0</v>
      </c>
      <c r="N516">
        <v>2722.8</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7845.6</v>
      </c>
      <c r="AK516">
        <v>2722.8</v>
      </c>
      <c r="AL516">
        <v>2722.8</v>
      </c>
      <c r="AM516">
        <v>7845.6</v>
      </c>
      <c r="AN516">
        <v>2722.8</v>
      </c>
      <c r="AO516">
        <v>2722.8</v>
      </c>
      <c r="AP516">
        <v>0</v>
      </c>
      <c r="AQ516" s="4">
        <v>0</v>
      </c>
      <c r="AR516" s="3" t="s">
        <v>32</v>
      </c>
      <c r="AS516" s="3" t="s">
        <v>6214</v>
      </c>
      <c r="AT516" s="3" t="s">
        <v>6219</v>
      </c>
      <c r="AU516" s="3" t="s">
        <v>6216</v>
      </c>
      <c r="AV516" s="3" t="s">
        <v>6217</v>
      </c>
      <c r="AW516" s="3"/>
      <c r="AX516" s="3"/>
      <c r="AY516" s="3"/>
      <c r="AZ516" s="3"/>
      <c r="BA516" s="3"/>
      <c r="BB516" t="b">
        <v>0</v>
      </c>
      <c r="BC516" s="3"/>
      <c r="BD516" s="5">
        <v>118440</v>
      </c>
      <c r="BE516" s="3" t="s">
        <v>316</v>
      </c>
    </row>
    <row r="517" spans="1:57" hidden="1" x14ac:dyDescent="0.2">
      <c r="A517" s="2">
        <v>6510</v>
      </c>
      <c r="B517" s="1">
        <v>45412</v>
      </c>
      <c r="C517" s="3" t="s">
        <v>5993</v>
      </c>
      <c r="D517">
        <v>0</v>
      </c>
      <c r="E517">
        <v>0</v>
      </c>
      <c r="F517">
        <v>0</v>
      </c>
      <c r="G517">
        <v>0</v>
      </c>
      <c r="H517">
        <v>0</v>
      </c>
      <c r="I517">
        <v>0</v>
      </c>
      <c r="J517">
        <v>0</v>
      </c>
      <c r="K517">
        <v>0</v>
      </c>
      <c r="L517">
        <v>30374.12</v>
      </c>
      <c r="M517">
        <v>0</v>
      </c>
      <c r="N517">
        <v>0</v>
      </c>
      <c r="O517">
        <v>0</v>
      </c>
      <c r="P517">
        <v>0</v>
      </c>
      <c r="Q517">
        <v>0</v>
      </c>
      <c r="R517">
        <v>0</v>
      </c>
      <c r="S517">
        <v>0</v>
      </c>
      <c r="T517">
        <v>0</v>
      </c>
      <c r="U517">
        <v>0</v>
      </c>
      <c r="V517">
        <v>0</v>
      </c>
      <c r="W517">
        <v>0</v>
      </c>
      <c r="X517">
        <v>0</v>
      </c>
      <c r="Y517">
        <v>0</v>
      </c>
      <c r="Z517">
        <v>0</v>
      </c>
      <c r="AA517">
        <v>0</v>
      </c>
      <c r="AB517">
        <v>0</v>
      </c>
      <c r="AC517">
        <v>0</v>
      </c>
      <c r="AD517">
        <v>0</v>
      </c>
      <c r="AE517">
        <v>30374.12</v>
      </c>
      <c r="AF517">
        <v>30374.12</v>
      </c>
      <c r="AG517">
        <v>0</v>
      </c>
      <c r="AH517">
        <v>150000</v>
      </c>
      <c r="AI517">
        <v>150000</v>
      </c>
      <c r="AJ517">
        <v>30374.12</v>
      </c>
      <c r="AK517">
        <v>30374.12</v>
      </c>
      <c r="AL517">
        <v>0</v>
      </c>
      <c r="AM517">
        <v>30374.12</v>
      </c>
      <c r="AN517">
        <v>30374.12</v>
      </c>
      <c r="AO517">
        <v>0</v>
      </c>
      <c r="AP517">
        <v>35397.760000000002</v>
      </c>
      <c r="AQ517" s="4">
        <v>0</v>
      </c>
      <c r="AR517" s="3" t="s">
        <v>32</v>
      </c>
      <c r="AS517" s="3" t="s">
        <v>6214</v>
      </c>
      <c r="AT517" s="3" t="s">
        <v>6219</v>
      </c>
      <c r="AU517" s="3" t="s">
        <v>6216</v>
      </c>
      <c r="AV517" s="3" t="s">
        <v>6217</v>
      </c>
      <c r="AW517" s="3"/>
      <c r="AX517" s="3"/>
      <c r="AY517" s="3"/>
      <c r="AZ517" s="3"/>
      <c r="BA517" s="3"/>
      <c r="BB517" t="b">
        <v>0</v>
      </c>
      <c r="BC517" s="3"/>
      <c r="BD517" s="5">
        <v>118441</v>
      </c>
      <c r="BE517" s="3" t="s">
        <v>316</v>
      </c>
    </row>
    <row r="518" spans="1:57" hidden="1" x14ac:dyDescent="0.2">
      <c r="A518" s="2">
        <v>6511</v>
      </c>
      <c r="B518" s="1">
        <v>45412</v>
      </c>
      <c r="C518" s="3" t="s">
        <v>5994</v>
      </c>
      <c r="D518">
        <v>0</v>
      </c>
      <c r="E518">
        <v>0</v>
      </c>
      <c r="F518">
        <v>0</v>
      </c>
      <c r="G518">
        <v>33590</v>
      </c>
      <c r="H518">
        <v>4568.78</v>
      </c>
      <c r="I518">
        <v>0</v>
      </c>
      <c r="J518">
        <v>15985.65</v>
      </c>
      <c r="K518">
        <v>3355.34</v>
      </c>
      <c r="L518">
        <v>3627.9</v>
      </c>
      <c r="M518">
        <v>10615.21</v>
      </c>
      <c r="N518">
        <v>0</v>
      </c>
      <c r="O518">
        <v>0</v>
      </c>
      <c r="P518">
        <v>0</v>
      </c>
      <c r="Q518">
        <v>0</v>
      </c>
      <c r="R518">
        <v>0</v>
      </c>
      <c r="S518">
        <v>0</v>
      </c>
      <c r="T518">
        <v>0</v>
      </c>
      <c r="U518">
        <v>0</v>
      </c>
      <c r="V518">
        <v>0</v>
      </c>
      <c r="W518">
        <v>0</v>
      </c>
      <c r="X518">
        <v>0</v>
      </c>
      <c r="Y518">
        <v>0</v>
      </c>
      <c r="Z518">
        <v>0</v>
      </c>
      <c r="AA518">
        <v>0</v>
      </c>
      <c r="AB518">
        <v>0</v>
      </c>
      <c r="AC518">
        <v>0</v>
      </c>
      <c r="AD518">
        <v>0</v>
      </c>
      <c r="AE518">
        <v>71742.880000000005</v>
      </c>
      <c r="AF518">
        <v>71742.880000000005</v>
      </c>
      <c r="AG518">
        <v>0</v>
      </c>
      <c r="AH518">
        <v>100000</v>
      </c>
      <c r="AI518">
        <v>100000</v>
      </c>
      <c r="AJ518">
        <v>61127.67</v>
      </c>
      <c r="AK518">
        <v>71742.880000000005</v>
      </c>
      <c r="AL518">
        <v>0</v>
      </c>
      <c r="AM518">
        <v>61127.67</v>
      </c>
      <c r="AN518">
        <v>71742.880000000005</v>
      </c>
      <c r="AO518">
        <v>0</v>
      </c>
      <c r="AP518">
        <v>5033.07</v>
      </c>
      <c r="AQ518" s="4">
        <v>0</v>
      </c>
      <c r="AR518" s="3" t="s">
        <v>32</v>
      </c>
      <c r="AS518" s="3" t="s">
        <v>6214</v>
      </c>
      <c r="AT518" s="3" t="s">
        <v>6219</v>
      </c>
      <c r="AU518" s="3" t="s">
        <v>6216</v>
      </c>
      <c r="AV518" s="3" t="s">
        <v>6217</v>
      </c>
      <c r="AW518" s="3"/>
      <c r="AX518" s="3"/>
      <c r="AY518" s="3"/>
      <c r="AZ518" s="3"/>
      <c r="BA518" s="3"/>
      <c r="BB518" t="b">
        <v>0</v>
      </c>
      <c r="BC518" s="3"/>
      <c r="BD518" s="5">
        <v>118442</v>
      </c>
      <c r="BE518" s="3" t="s">
        <v>316</v>
      </c>
    </row>
    <row r="519" spans="1:57" hidden="1" x14ac:dyDescent="0.2">
      <c r="A519" s="2">
        <v>3933</v>
      </c>
      <c r="B519" s="1">
        <v>45412</v>
      </c>
      <c r="C519" s="3" t="s">
        <v>2172</v>
      </c>
      <c r="D519">
        <v>5483.64</v>
      </c>
      <c r="E519">
        <v>135</v>
      </c>
      <c r="F519">
        <v>2758</v>
      </c>
      <c r="G519">
        <v>0</v>
      </c>
      <c r="H519">
        <v>12400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20776.64</v>
      </c>
      <c r="AF519">
        <v>14892774.6</v>
      </c>
      <c r="AG519">
        <v>0</v>
      </c>
      <c r="AH519">
        <v>0</v>
      </c>
      <c r="AI519">
        <v>14300000</v>
      </c>
      <c r="AJ519">
        <v>20776.64</v>
      </c>
      <c r="AK519">
        <v>20776.64</v>
      </c>
      <c r="AL519">
        <v>0</v>
      </c>
      <c r="AM519">
        <v>14892774.6</v>
      </c>
      <c r="AN519">
        <v>14892774.6</v>
      </c>
      <c r="AO519">
        <v>0</v>
      </c>
      <c r="AP519">
        <v>0</v>
      </c>
      <c r="AQ519" s="4">
        <v>0</v>
      </c>
      <c r="AR519" s="3" t="s">
        <v>194</v>
      </c>
      <c r="AS519" s="3" t="s">
        <v>6214</v>
      </c>
      <c r="AT519" s="3" t="s">
        <v>6219</v>
      </c>
      <c r="AU519" s="3" t="s">
        <v>6216</v>
      </c>
      <c r="AV519" s="3" t="s">
        <v>6217</v>
      </c>
      <c r="AW519" s="3"/>
      <c r="AX519" s="3"/>
      <c r="AY519" s="3"/>
      <c r="AZ519" s="3"/>
      <c r="BA519" s="3"/>
      <c r="BB519" t="b">
        <v>0</v>
      </c>
      <c r="BC519" s="3"/>
      <c r="BD519" s="5">
        <v>118443</v>
      </c>
      <c r="BE519" s="3" t="s">
        <v>316</v>
      </c>
    </row>
    <row r="520" spans="1:57" hidden="1" x14ac:dyDescent="0.2">
      <c r="A520" s="2">
        <v>5439</v>
      </c>
      <c r="B520" s="1">
        <v>45412</v>
      </c>
      <c r="C520" s="3" t="s">
        <v>4440</v>
      </c>
      <c r="D520">
        <v>171863.5</v>
      </c>
      <c r="E520">
        <v>-3813.45</v>
      </c>
      <c r="F520">
        <v>207318.55</v>
      </c>
      <c r="G520">
        <v>45764.84</v>
      </c>
      <c r="H520">
        <v>372170.28</v>
      </c>
      <c r="I520">
        <v>4644.1400000000003</v>
      </c>
      <c r="J520">
        <v>-7397.7199999999903</v>
      </c>
      <c r="K520">
        <v>2889.84</v>
      </c>
      <c r="L520">
        <v>1402.5</v>
      </c>
      <c r="M520">
        <v>0</v>
      </c>
      <c r="N520">
        <v>56902</v>
      </c>
      <c r="O520">
        <v>56902</v>
      </c>
      <c r="P520">
        <v>0</v>
      </c>
      <c r="Q520">
        <v>0</v>
      </c>
      <c r="R520">
        <v>0</v>
      </c>
      <c r="S520">
        <v>0</v>
      </c>
      <c r="T520">
        <v>0</v>
      </c>
      <c r="U520">
        <v>0</v>
      </c>
      <c r="V520">
        <v>0</v>
      </c>
      <c r="W520">
        <v>0</v>
      </c>
      <c r="X520">
        <v>0</v>
      </c>
      <c r="Y520">
        <v>0</v>
      </c>
      <c r="Z520">
        <v>0</v>
      </c>
      <c r="AA520">
        <v>0</v>
      </c>
      <c r="AB520">
        <v>0</v>
      </c>
      <c r="AC520">
        <v>0</v>
      </c>
      <c r="AD520">
        <v>0</v>
      </c>
      <c r="AE520">
        <v>794842.48</v>
      </c>
      <c r="AF520">
        <v>8068751.5499999998</v>
      </c>
      <c r="AG520">
        <v>0</v>
      </c>
      <c r="AH520">
        <v>707570.93</v>
      </c>
      <c r="AI520">
        <v>7981480</v>
      </c>
      <c r="AJ520">
        <v>990548.47999999998</v>
      </c>
      <c r="AK520">
        <v>908646.48</v>
      </c>
      <c r="AL520">
        <v>113804</v>
      </c>
      <c r="AM520">
        <v>8264457.5499999998</v>
      </c>
      <c r="AN520">
        <v>8182555.5499999998</v>
      </c>
      <c r="AO520">
        <v>113804</v>
      </c>
      <c r="AP520">
        <v>46513.73</v>
      </c>
      <c r="AQ520" s="4">
        <v>0</v>
      </c>
      <c r="AR520" s="3" t="s">
        <v>194</v>
      </c>
      <c r="AS520" s="3" t="s">
        <v>6214</v>
      </c>
      <c r="AT520" s="3" t="s">
        <v>6219</v>
      </c>
      <c r="AU520" s="3" t="s">
        <v>6216</v>
      </c>
      <c r="AV520" s="3" t="s">
        <v>6217</v>
      </c>
      <c r="AW520" s="3"/>
      <c r="AX520" s="3"/>
      <c r="AY520" s="3"/>
      <c r="AZ520" s="3"/>
      <c r="BA520" s="3"/>
      <c r="BB520" t="b">
        <v>0</v>
      </c>
      <c r="BC520" s="3"/>
      <c r="BD520" s="5">
        <v>118444</v>
      </c>
      <c r="BE520" s="3" t="s">
        <v>316</v>
      </c>
    </row>
    <row r="521" spans="1:57" hidden="1" x14ac:dyDescent="0.2">
      <c r="A521" s="2">
        <v>6700</v>
      </c>
      <c r="B521" s="1">
        <v>45412</v>
      </c>
      <c r="C521" s="3" t="s">
        <v>6138</v>
      </c>
      <c r="D521">
        <v>0</v>
      </c>
      <c r="E521">
        <v>0</v>
      </c>
      <c r="F521">
        <v>0</v>
      </c>
      <c r="G521">
        <v>0</v>
      </c>
      <c r="H521">
        <v>0</v>
      </c>
      <c r="I521">
        <v>0</v>
      </c>
      <c r="J521">
        <v>0</v>
      </c>
      <c r="K521">
        <v>0</v>
      </c>
      <c r="L521">
        <v>0</v>
      </c>
      <c r="M521">
        <v>0</v>
      </c>
      <c r="N521">
        <v>0</v>
      </c>
      <c r="O521">
        <v>25000</v>
      </c>
      <c r="P521">
        <v>50000</v>
      </c>
      <c r="Q521">
        <v>0</v>
      </c>
      <c r="R521">
        <v>0</v>
      </c>
      <c r="S521">
        <v>0</v>
      </c>
      <c r="T521">
        <v>0</v>
      </c>
      <c r="U521">
        <v>0</v>
      </c>
      <c r="V521">
        <v>0</v>
      </c>
      <c r="W521">
        <v>0</v>
      </c>
      <c r="X521">
        <v>0</v>
      </c>
      <c r="Y521">
        <v>0</v>
      </c>
      <c r="Z521">
        <v>0</v>
      </c>
      <c r="AA521">
        <v>0</v>
      </c>
      <c r="AB521">
        <v>0</v>
      </c>
      <c r="AC521">
        <v>0</v>
      </c>
      <c r="AD521">
        <v>0</v>
      </c>
      <c r="AE521">
        <v>0</v>
      </c>
      <c r="AF521">
        <v>0</v>
      </c>
      <c r="AG521">
        <v>0</v>
      </c>
      <c r="AH521">
        <v>100000</v>
      </c>
      <c r="AI521">
        <v>100000</v>
      </c>
      <c r="AJ521">
        <v>0</v>
      </c>
      <c r="AK521">
        <v>25000</v>
      </c>
      <c r="AL521">
        <v>25000</v>
      </c>
      <c r="AM521">
        <v>0</v>
      </c>
      <c r="AN521">
        <v>75000</v>
      </c>
      <c r="AO521">
        <v>75000</v>
      </c>
      <c r="AP521">
        <v>0</v>
      </c>
      <c r="AQ521" s="4">
        <v>0</v>
      </c>
      <c r="AR521" s="3" t="s">
        <v>194</v>
      </c>
      <c r="AS521" s="3" t="s">
        <v>6214</v>
      </c>
      <c r="AT521" s="3" t="s">
        <v>6219</v>
      </c>
      <c r="AU521" s="3" t="s">
        <v>6216</v>
      </c>
      <c r="AV521" s="3" t="s">
        <v>6217</v>
      </c>
      <c r="AW521" s="3"/>
      <c r="AX521" s="3"/>
      <c r="AY521" s="3"/>
      <c r="AZ521" s="3"/>
      <c r="BA521" s="3"/>
      <c r="BB521" t="b">
        <v>0</v>
      </c>
      <c r="BC521" s="3"/>
      <c r="BD521" s="5">
        <v>118445</v>
      </c>
      <c r="BE521" s="3" t="s">
        <v>316</v>
      </c>
    </row>
    <row r="522" spans="1:57" x14ac:dyDescent="0.2">
      <c r="A522" s="2">
        <v>4542</v>
      </c>
      <c r="B522" s="1">
        <v>45412</v>
      </c>
      <c r="C522" s="3" t="s">
        <v>2995</v>
      </c>
      <c r="D522">
        <v>11697.46</v>
      </c>
      <c r="E522">
        <v>27546.28</v>
      </c>
      <c r="F522">
        <v>20507.38</v>
      </c>
      <c r="G522">
        <v>56656.12</v>
      </c>
      <c r="H522">
        <v>32942.86</v>
      </c>
      <c r="I522">
        <v>10420.129999999999</v>
      </c>
      <c r="J522">
        <v>9822.33</v>
      </c>
      <c r="K522">
        <v>12780.86</v>
      </c>
      <c r="L522">
        <v>23102.17</v>
      </c>
      <c r="M522">
        <v>13511.13</v>
      </c>
      <c r="N522">
        <v>13357.023047999999</v>
      </c>
      <c r="O522">
        <v>0</v>
      </c>
      <c r="P522">
        <v>0</v>
      </c>
      <c r="Q522">
        <v>0</v>
      </c>
      <c r="R522">
        <v>0</v>
      </c>
      <c r="S522">
        <v>0</v>
      </c>
      <c r="T522">
        <v>0</v>
      </c>
      <c r="U522">
        <v>0</v>
      </c>
      <c r="V522">
        <v>0</v>
      </c>
      <c r="W522">
        <v>0</v>
      </c>
      <c r="X522">
        <v>0</v>
      </c>
      <c r="Y522">
        <v>0</v>
      </c>
      <c r="Z522">
        <v>0</v>
      </c>
      <c r="AA522">
        <v>0</v>
      </c>
      <c r="AB522">
        <v>0</v>
      </c>
      <c r="AC522">
        <v>0</v>
      </c>
      <c r="AD522">
        <v>0</v>
      </c>
      <c r="AE522">
        <v>218986.72</v>
      </c>
      <c r="AF522">
        <v>1111386.82</v>
      </c>
      <c r="AG522">
        <v>226105</v>
      </c>
      <c r="AH522">
        <v>0</v>
      </c>
      <c r="AI522">
        <v>1283384</v>
      </c>
      <c r="AJ522">
        <v>254029.06601899999</v>
      </c>
      <c r="AK522">
        <v>232343.743048</v>
      </c>
      <c r="AL522">
        <v>13357.023047999999</v>
      </c>
      <c r="AM522">
        <v>1146429.1660190001</v>
      </c>
      <c r="AN522">
        <v>1124743.843048</v>
      </c>
      <c r="AO522">
        <v>13357.023047999999</v>
      </c>
      <c r="AP522">
        <v>231.71</v>
      </c>
      <c r="AQ522" s="4">
        <v>0</v>
      </c>
      <c r="AR522" s="3" t="s">
        <v>32</v>
      </c>
      <c r="AS522" s="3" t="s">
        <v>6214</v>
      </c>
      <c r="AT522" s="3" t="s">
        <v>6219</v>
      </c>
      <c r="AU522" s="3" t="s">
        <v>6216</v>
      </c>
      <c r="AV522" s="3" t="s">
        <v>6217</v>
      </c>
      <c r="AW522" s="3"/>
      <c r="AX522" s="3"/>
      <c r="AY522" s="3"/>
      <c r="AZ522" s="3"/>
      <c r="BA522" s="3"/>
      <c r="BB522" t="b">
        <v>0</v>
      </c>
      <c r="BC522" s="3"/>
      <c r="BD522" s="5">
        <v>118446</v>
      </c>
      <c r="BE522" s="3" t="s">
        <v>316</v>
      </c>
    </row>
    <row r="523" spans="1:57" hidden="1" x14ac:dyDescent="0.2">
      <c r="A523" s="2">
        <v>5689</v>
      </c>
      <c r="B523" s="1">
        <v>45412</v>
      </c>
      <c r="C523" s="3" t="s">
        <v>4803</v>
      </c>
      <c r="D523">
        <v>0</v>
      </c>
      <c r="E523">
        <v>4965</v>
      </c>
      <c r="F523">
        <v>0</v>
      </c>
      <c r="G523">
        <v>12801</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17766</v>
      </c>
      <c r="AF523">
        <v>72761</v>
      </c>
      <c r="AG523">
        <v>0</v>
      </c>
      <c r="AH523">
        <v>0</v>
      </c>
      <c r="AI523">
        <v>180000</v>
      </c>
      <c r="AJ523">
        <v>17766</v>
      </c>
      <c r="AK523">
        <v>17766</v>
      </c>
      <c r="AL523">
        <v>0</v>
      </c>
      <c r="AM523">
        <v>72761</v>
      </c>
      <c r="AN523">
        <v>72761</v>
      </c>
      <c r="AO523">
        <v>0</v>
      </c>
      <c r="AP523">
        <v>26184.03</v>
      </c>
      <c r="AQ523" s="4">
        <v>0</v>
      </c>
      <c r="AR523" s="3" t="s">
        <v>32</v>
      </c>
      <c r="AS523" s="3" t="s">
        <v>6214</v>
      </c>
      <c r="AT523" s="3" t="s">
        <v>6219</v>
      </c>
      <c r="AU523" s="3" t="s">
        <v>6216</v>
      </c>
      <c r="AV523" s="3" t="s">
        <v>6217</v>
      </c>
      <c r="AW523" s="3"/>
      <c r="AX523" s="3"/>
      <c r="AY523" s="3"/>
      <c r="AZ523" s="3"/>
      <c r="BA523" s="3"/>
      <c r="BB523" t="b">
        <v>0</v>
      </c>
      <c r="BC523" s="3"/>
      <c r="BD523" s="5">
        <v>118447</v>
      </c>
      <c r="BE523" s="3" t="s">
        <v>316</v>
      </c>
    </row>
    <row r="524" spans="1:57" hidden="1" x14ac:dyDescent="0.2">
      <c r="A524" s="2">
        <v>5690</v>
      </c>
      <c r="B524" s="1">
        <v>45412</v>
      </c>
      <c r="C524" s="3" t="s">
        <v>4805</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105418</v>
      </c>
      <c r="AH524">
        <v>0</v>
      </c>
      <c r="AI524">
        <v>0</v>
      </c>
      <c r="AJ524">
        <v>0</v>
      </c>
      <c r="AK524">
        <v>0</v>
      </c>
      <c r="AL524">
        <v>0</v>
      </c>
      <c r="AM524">
        <v>0</v>
      </c>
      <c r="AN524">
        <v>0</v>
      </c>
      <c r="AO524">
        <v>0</v>
      </c>
      <c r="AP524">
        <v>0</v>
      </c>
      <c r="AQ524" s="4">
        <v>0</v>
      </c>
      <c r="AR524" s="3" t="s">
        <v>32</v>
      </c>
      <c r="AS524" s="3" t="s">
        <v>6214</v>
      </c>
      <c r="AT524" s="3" t="s">
        <v>6219</v>
      </c>
      <c r="AU524" s="3" t="s">
        <v>6216</v>
      </c>
      <c r="AV524" s="3" t="s">
        <v>6217</v>
      </c>
      <c r="AW524" s="3"/>
      <c r="AX524" s="3"/>
      <c r="AY524" s="3"/>
      <c r="AZ524" s="3"/>
      <c r="BA524" s="3"/>
      <c r="BB524" t="b">
        <v>0</v>
      </c>
      <c r="BC524" s="3"/>
      <c r="BD524" s="5">
        <v>118448</v>
      </c>
      <c r="BE524" s="3" t="s">
        <v>316</v>
      </c>
    </row>
    <row r="525" spans="1:57" hidden="1" x14ac:dyDescent="0.2">
      <c r="A525" s="2">
        <v>5896</v>
      </c>
      <c r="B525" s="1">
        <v>45412</v>
      </c>
      <c r="C525" s="3" t="s">
        <v>5151</v>
      </c>
      <c r="D525">
        <v>0</v>
      </c>
      <c r="E525">
        <v>4260</v>
      </c>
      <c r="F525">
        <v>14795</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19055</v>
      </c>
      <c r="AF525">
        <v>85481.35</v>
      </c>
      <c r="AG525">
        <v>0</v>
      </c>
      <c r="AH525">
        <v>0</v>
      </c>
      <c r="AI525">
        <v>50000</v>
      </c>
      <c r="AJ525">
        <v>19055</v>
      </c>
      <c r="AK525">
        <v>19055</v>
      </c>
      <c r="AL525">
        <v>0</v>
      </c>
      <c r="AM525">
        <v>85481.35</v>
      </c>
      <c r="AN525">
        <v>85481.35</v>
      </c>
      <c r="AO525">
        <v>0</v>
      </c>
      <c r="AP525">
        <v>0</v>
      </c>
      <c r="AQ525" s="4">
        <v>0</v>
      </c>
      <c r="AR525" s="3" t="s">
        <v>32</v>
      </c>
      <c r="AS525" s="3" t="s">
        <v>6214</v>
      </c>
      <c r="AT525" s="3" t="s">
        <v>6219</v>
      </c>
      <c r="AU525" s="3" t="s">
        <v>6216</v>
      </c>
      <c r="AV525" s="3" t="s">
        <v>6217</v>
      </c>
      <c r="AW525" s="3"/>
      <c r="AX525" s="3"/>
      <c r="AY525" s="3"/>
      <c r="AZ525" s="3"/>
      <c r="BA525" s="3"/>
      <c r="BB525" t="b">
        <v>0</v>
      </c>
      <c r="BC525" s="3"/>
      <c r="BD525" s="5">
        <v>118449</v>
      </c>
      <c r="BE525" s="3" t="s">
        <v>316</v>
      </c>
    </row>
    <row r="526" spans="1:57" hidden="1" x14ac:dyDescent="0.2">
      <c r="A526" s="2">
        <v>5898</v>
      </c>
      <c r="B526" s="1">
        <v>45412</v>
      </c>
      <c r="C526" s="3" t="s">
        <v>5153</v>
      </c>
      <c r="D526">
        <v>0</v>
      </c>
      <c r="E526">
        <v>0</v>
      </c>
      <c r="F526">
        <v>10380</v>
      </c>
      <c r="G526">
        <v>0</v>
      </c>
      <c r="H526">
        <v>30481.919999999998</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40861.919999999998</v>
      </c>
      <c r="AF526">
        <v>343306.03</v>
      </c>
      <c r="AG526">
        <v>0</v>
      </c>
      <c r="AH526">
        <v>0</v>
      </c>
      <c r="AI526">
        <v>225000</v>
      </c>
      <c r="AJ526">
        <v>40861.919999999998</v>
      </c>
      <c r="AK526">
        <v>40861.919999999998</v>
      </c>
      <c r="AL526">
        <v>0</v>
      </c>
      <c r="AM526">
        <v>343306.03</v>
      </c>
      <c r="AN526">
        <v>343306.03</v>
      </c>
      <c r="AO526">
        <v>0</v>
      </c>
      <c r="AP526">
        <v>4603.18</v>
      </c>
      <c r="AQ526" s="4">
        <v>0</v>
      </c>
      <c r="AR526" s="3" t="s">
        <v>32</v>
      </c>
      <c r="AS526" s="3" t="s">
        <v>6214</v>
      </c>
      <c r="AT526" s="3" t="s">
        <v>6219</v>
      </c>
      <c r="AU526" s="3" t="s">
        <v>6216</v>
      </c>
      <c r="AV526" s="3" t="s">
        <v>6217</v>
      </c>
      <c r="AW526" s="3"/>
      <c r="AX526" s="3"/>
      <c r="AY526" s="3"/>
      <c r="AZ526" s="3"/>
      <c r="BA526" s="3"/>
      <c r="BB526" t="b">
        <v>0</v>
      </c>
      <c r="BC526" s="3"/>
      <c r="BD526" s="5">
        <v>118450</v>
      </c>
      <c r="BE526" s="3" t="s">
        <v>316</v>
      </c>
    </row>
    <row r="527" spans="1:57" hidden="1" x14ac:dyDescent="0.2">
      <c r="A527" s="2">
        <v>6159</v>
      </c>
      <c r="B527" s="1">
        <v>45412</v>
      </c>
      <c r="C527" s="3" t="s">
        <v>5486</v>
      </c>
      <c r="D527">
        <v>9111.11</v>
      </c>
      <c r="E527">
        <v>172331.68</v>
      </c>
      <c r="F527">
        <v>-154194.91</v>
      </c>
      <c r="G527">
        <v>9046.64</v>
      </c>
      <c r="H527">
        <v>5242.91</v>
      </c>
      <c r="I527">
        <v>6662.22</v>
      </c>
      <c r="J527">
        <v>10208.77</v>
      </c>
      <c r="K527">
        <v>10776.32</v>
      </c>
      <c r="L527">
        <v>337098.1</v>
      </c>
      <c r="M527">
        <v>-6199.55</v>
      </c>
      <c r="N527">
        <v>220997.62699799999</v>
      </c>
      <c r="O527">
        <v>193313.34078</v>
      </c>
      <c r="P527">
        <v>193829.54189699999</v>
      </c>
      <c r="Q527">
        <v>103305.474858</v>
      </c>
      <c r="R527">
        <v>25953.407819</v>
      </c>
      <c r="S527">
        <v>3871.508378</v>
      </c>
      <c r="T527">
        <v>0</v>
      </c>
      <c r="U527">
        <v>0</v>
      </c>
      <c r="V527">
        <v>0</v>
      </c>
      <c r="W527">
        <v>0</v>
      </c>
      <c r="X527">
        <v>0</v>
      </c>
      <c r="Y527">
        <v>0</v>
      </c>
      <c r="Z527">
        <v>0</v>
      </c>
      <c r="AA527">
        <v>0</v>
      </c>
      <c r="AB527">
        <v>0</v>
      </c>
      <c r="AC527">
        <v>0</v>
      </c>
      <c r="AD527">
        <v>0</v>
      </c>
      <c r="AE527">
        <v>400083.29</v>
      </c>
      <c r="AF527">
        <v>404704.45</v>
      </c>
      <c r="AG527">
        <v>1125000</v>
      </c>
      <c r="AH527">
        <v>1125000</v>
      </c>
      <c r="AI527">
        <v>1145000</v>
      </c>
      <c r="AJ527">
        <v>1035984.0163979999</v>
      </c>
      <c r="AK527">
        <v>814394.25777799997</v>
      </c>
      <c r="AL527">
        <v>414310.96777799999</v>
      </c>
      <c r="AM527">
        <v>1367565.10935</v>
      </c>
      <c r="AN527">
        <v>1145975.3507300001</v>
      </c>
      <c r="AO527">
        <v>741270.90072999999</v>
      </c>
      <c r="AP527">
        <v>346456.3</v>
      </c>
      <c r="AQ527" s="4">
        <v>0</v>
      </c>
      <c r="AR527" s="3" t="s">
        <v>32</v>
      </c>
      <c r="AS527" s="3" t="s">
        <v>6214</v>
      </c>
      <c r="AT527" s="3" t="s">
        <v>6219</v>
      </c>
      <c r="AU527" s="3" t="s">
        <v>6216</v>
      </c>
      <c r="AV527" s="3" t="s">
        <v>6217</v>
      </c>
      <c r="AW527" s="3"/>
      <c r="AX527" s="3"/>
      <c r="AY527" s="3"/>
      <c r="AZ527" s="3"/>
      <c r="BA527" s="3"/>
      <c r="BB527" t="b">
        <v>0</v>
      </c>
      <c r="BC527" s="3"/>
      <c r="BD527" s="5">
        <v>118451</v>
      </c>
      <c r="BE527" s="3" t="s">
        <v>316</v>
      </c>
    </row>
    <row r="528" spans="1:57" hidden="1" x14ac:dyDescent="0.2">
      <c r="A528" s="2">
        <v>6294</v>
      </c>
      <c r="B528" s="1">
        <v>45412</v>
      </c>
      <c r="C528" s="3" t="s">
        <v>5680</v>
      </c>
      <c r="D528">
        <v>0</v>
      </c>
      <c r="E528">
        <v>0</v>
      </c>
      <c r="F528">
        <v>159220</v>
      </c>
      <c r="G528">
        <v>2040</v>
      </c>
      <c r="H528">
        <v>0</v>
      </c>
      <c r="I528">
        <v>2745</v>
      </c>
      <c r="J528">
        <v>2700</v>
      </c>
      <c r="K528">
        <v>1260</v>
      </c>
      <c r="L528">
        <v>1305</v>
      </c>
      <c r="M528">
        <v>0</v>
      </c>
      <c r="N528">
        <v>0</v>
      </c>
      <c r="O528">
        <v>0</v>
      </c>
      <c r="P528">
        <v>0</v>
      </c>
      <c r="Q528">
        <v>0</v>
      </c>
      <c r="R528">
        <v>0</v>
      </c>
      <c r="S528">
        <v>0</v>
      </c>
      <c r="T528">
        <v>0</v>
      </c>
      <c r="U528">
        <v>0</v>
      </c>
      <c r="V528">
        <v>0</v>
      </c>
      <c r="W528">
        <v>0</v>
      </c>
      <c r="X528">
        <v>0</v>
      </c>
      <c r="Y528">
        <v>0</v>
      </c>
      <c r="Z528">
        <v>0</v>
      </c>
      <c r="AA528">
        <v>0</v>
      </c>
      <c r="AB528">
        <v>0</v>
      </c>
      <c r="AC528">
        <v>0</v>
      </c>
      <c r="AD528">
        <v>0</v>
      </c>
      <c r="AE528">
        <v>169270</v>
      </c>
      <c r="AF528">
        <v>169270</v>
      </c>
      <c r="AG528">
        <v>250000</v>
      </c>
      <c r="AH528">
        <v>249999.96</v>
      </c>
      <c r="AI528">
        <v>249999.96</v>
      </c>
      <c r="AJ528">
        <v>169270</v>
      </c>
      <c r="AK528">
        <v>169270</v>
      </c>
      <c r="AL528">
        <v>0</v>
      </c>
      <c r="AM528">
        <v>169270</v>
      </c>
      <c r="AN528">
        <v>169270</v>
      </c>
      <c r="AO528">
        <v>0</v>
      </c>
      <c r="AP528">
        <v>3690</v>
      </c>
      <c r="AQ528" s="4">
        <v>0</v>
      </c>
      <c r="AR528" s="3" t="s">
        <v>32</v>
      </c>
      <c r="AS528" s="3" t="s">
        <v>6214</v>
      </c>
      <c r="AT528" s="3" t="s">
        <v>6219</v>
      </c>
      <c r="AU528" s="3" t="s">
        <v>6216</v>
      </c>
      <c r="AV528" s="3" t="s">
        <v>6217</v>
      </c>
      <c r="AW528" s="3"/>
      <c r="AX528" s="3"/>
      <c r="AY528" s="3"/>
      <c r="AZ528" s="3"/>
      <c r="BA528" s="3"/>
      <c r="BB528" t="b">
        <v>0</v>
      </c>
      <c r="BC528" s="3"/>
      <c r="BD528" s="5">
        <v>118452</v>
      </c>
      <c r="BE528" s="3" t="s">
        <v>316</v>
      </c>
    </row>
    <row r="529" spans="1:57" hidden="1" x14ac:dyDescent="0.2">
      <c r="A529" s="2">
        <v>6295</v>
      </c>
      <c r="B529" s="1">
        <v>45412</v>
      </c>
      <c r="C529" s="3" t="s">
        <v>5682</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170000</v>
      </c>
      <c r="AH529">
        <v>20000</v>
      </c>
      <c r="AI529">
        <v>20000</v>
      </c>
      <c r="AJ529">
        <v>0</v>
      </c>
      <c r="AK529">
        <v>0</v>
      </c>
      <c r="AL529">
        <v>0</v>
      </c>
      <c r="AM529">
        <v>0</v>
      </c>
      <c r="AN529">
        <v>0</v>
      </c>
      <c r="AO529">
        <v>0</v>
      </c>
      <c r="AP529">
        <v>0</v>
      </c>
      <c r="AQ529" s="4">
        <v>0</v>
      </c>
      <c r="AR529" s="3" t="s">
        <v>32</v>
      </c>
      <c r="AS529" s="3" t="s">
        <v>6214</v>
      </c>
      <c r="AT529" s="3" t="s">
        <v>6219</v>
      </c>
      <c r="AU529" s="3" t="s">
        <v>6216</v>
      </c>
      <c r="AV529" s="3" t="s">
        <v>6217</v>
      </c>
      <c r="AW529" s="3"/>
      <c r="AX529" s="3"/>
      <c r="AY529" s="3"/>
      <c r="AZ529" s="3"/>
      <c r="BA529" s="3"/>
      <c r="BB529" t="b">
        <v>0</v>
      </c>
      <c r="BC529" s="3"/>
      <c r="BD529" s="5">
        <v>118453</v>
      </c>
      <c r="BE529" s="3" t="s">
        <v>316</v>
      </c>
    </row>
    <row r="530" spans="1:57" hidden="1" x14ac:dyDescent="0.2">
      <c r="A530" s="2">
        <v>6378</v>
      </c>
      <c r="B530" s="1">
        <v>45412</v>
      </c>
      <c r="C530" s="3" t="s">
        <v>5835</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250000</v>
      </c>
      <c r="AH530">
        <v>0</v>
      </c>
      <c r="AI530">
        <v>0</v>
      </c>
      <c r="AJ530">
        <v>0</v>
      </c>
      <c r="AK530">
        <v>0</v>
      </c>
      <c r="AL530">
        <v>0</v>
      </c>
      <c r="AM530">
        <v>0</v>
      </c>
      <c r="AN530">
        <v>0</v>
      </c>
      <c r="AO530">
        <v>0</v>
      </c>
      <c r="AP530">
        <v>0</v>
      </c>
      <c r="AQ530" s="4">
        <v>0</v>
      </c>
      <c r="AR530" s="3" t="s">
        <v>32</v>
      </c>
      <c r="AS530" s="3" t="s">
        <v>6214</v>
      </c>
      <c r="AT530" s="3" t="s">
        <v>6219</v>
      </c>
      <c r="AU530" s="3" t="s">
        <v>6216</v>
      </c>
      <c r="AV530" s="3" t="s">
        <v>6217</v>
      </c>
      <c r="AW530" s="3"/>
      <c r="AX530" s="3"/>
      <c r="AY530" s="3"/>
      <c r="AZ530" s="3"/>
      <c r="BA530" s="3"/>
      <c r="BB530" t="b">
        <v>0</v>
      </c>
      <c r="BC530" s="3"/>
      <c r="BD530" s="5">
        <v>118454</v>
      </c>
      <c r="BE530" s="3" t="s">
        <v>316</v>
      </c>
    </row>
    <row r="531" spans="1:57" hidden="1" x14ac:dyDescent="0.2">
      <c r="A531" s="2">
        <v>6514</v>
      </c>
      <c r="B531" s="1">
        <v>45412</v>
      </c>
      <c r="C531" s="3" t="s">
        <v>5997</v>
      </c>
      <c r="D531">
        <v>0</v>
      </c>
      <c r="E531">
        <v>0</v>
      </c>
      <c r="F531">
        <v>0</v>
      </c>
      <c r="G531">
        <v>0</v>
      </c>
      <c r="H531">
        <v>1191.4000000000001</v>
      </c>
      <c r="I531">
        <v>0</v>
      </c>
      <c r="J531">
        <v>0</v>
      </c>
      <c r="K531">
        <v>42111.94</v>
      </c>
      <c r="L531">
        <v>0</v>
      </c>
      <c r="M531">
        <v>20002.64</v>
      </c>
      <c r="N531">
        <v>0</v>
      </c>
      <c r="O531">
        <v>0</v>
      </c>
      <c r="P531">
        <v>0</v>
      </c>
      <c r="Q531">
        <v>0</v>
      </c>
      <c r="R531">
        <v>0</v>
      </c>
      <c r="S531">
        <v>0</v>
      </c>
      <c r="T531">
        <v>0</v>
      </c>
      <c r="U531">
        <v>0</v>
      </c>
      <c r="V531">
        <v>0</v>
      </c>
      <c r="W531">
        <v>0</v>
      </c>
      <c r="X531">
        <v>0</v>
      </c>
      <c r="Y531">
        <v>0</v>
      </c>
      <c r="Z531">
        <v>0</v>
      </c>
      <c r="AA531">
        <v>0</v>
      </c>
      <c r="AB531">
        <v>0</v>
      </c>
      <c r="AC531">
        <v>0</v>
      </c>
      <c r="AD531">
        <v>0</v>
      </c>
      <c r="AE531">
        <v>63305.98</v>
      </c>
      <c r="AF531">
        <v>63305.98</v>
      </c>
      <c r="AG531">
        <v>0</v>
      </c>
      <c r="AH531">
        <v>50000</v>
      </c>
      <c r="AI531">
        <v>50000</v>
      </c>
      <c r="AJ531">
        <v>43303.34</v>
      </c>
      <c r="AK531">
        <v>63305.98</v>
      </c>
      <c r="AL531">
        <v>0</v>
      </c>
      <c r="AM531">
        <v>43303.34</v>
      </c>
      <c r="AN531">
        <v>63305.98</v>
      </c>
      <c r="AO531">
        <v>0</v>
      </c>
      <c r="AP531">
        <v>0</v>
      </c>
      <c r="AQ531" s="4">
        <v>0</v>
      </c>
      <c r="AR531" s="3" t="s">
        <v>32</v>
      </c>
      <c r="AS531" s="3" t="s">
        <v>6214</v>
      </c>
      <c r="AT531" s="3" t="s">
        <v>6219</v>
      </c>
      <c r="AU531" s="3" t="s">
        <v>6216</v>
      </c>
      <c r="AV531" s="3" t="s">
        <v>6217</v>
      </c>
      <c r="AW531" s="3"/>
      <c r="AX531" s="3"/>
      <c r="AY531" s="3"/>
      <c r="AZ531" s="3"/>
      <c r="BA531" s="3"/>
      <c r="BB531" t="b">
        <v>0</v>
      </c>
      <c r="BC531" s="3"/>
      <c r="BD531" s="5">
        <v>118455</v>
      </c>
      <c r="BE531" s="3" t="s">
        <v>316</v>
      </c>
    </row>
    <row r="532" spans="1:57" hidden="1" x14ac:dyDescent="0.2">
      <c r="A532" s="2">
        <v>6515</v>
      </c>
      <c r="B532" s="1">
        <v>45412</v>
      </c>
      <c r="C532" s="3" t="s">
        <v>5998</v>
      </c>
      <c r="D532">
        <v>0</v>
      </c>
      <c r="E532">
        <v>0</v>
      </c>
      <c r="F532">
        <v>0</v>
      </c>
      <c r="G532">
        <v>0</v>
      </c>
      <c r="H532">
        <v>0</v>
      </c>
      <c r="I532">
        <v>0</v>
      </c>
      <c r="J532">
        <v>0</v>
      </c>
      <c r="K532">
        <v>83672.06</v>
      </c>
      <c r="L532">
        <v>0</v>
      </c>
      <c r="M532">
        <v>16442.82</v>
      </c>
      <c r="N532">
        <v>0</v>
      </c>
      <c r="O532">
        <v>0</v>
      </c>
      <c r="P532">
        <v>0</v>
      </c>
      <c r="Q532">
        <v>0</v>
      </c>
      <c r="R532">
        <v>0</v>
      </c>
      <c r="S532">
        <v>0</v>
      </c>
      <c r="T532">
        <v>0</v>
      </c>
      <c r="U532">
        <v>0</v>
      </c>
      <c r="V532">
        <v>0</v>
      </c>
      <c r="W532">
        <v>0</v>
      </c>
      <c r="X532">
        <v>0</v>
      </c>
      <c r="Y532">
        <v>0</v>
      </c>
      <c r="Z532">
        <v>0</v>
      </c>
      <c r="AA532">
        <v>0</v>
      </c>
      <c r="AB532">
        <v>0</v>
      </c>
      <c r="AC532">
        <v>0</v>
      </c>
      <c r="AD532">
        <v>0</v>
      </c>
      <c r="AE532">
        <v>100114.88</v>
      </c>
      <c r="AF532">
        <v>100114.88</v>
      </c>
      <c r="AG532">
        <v>0</v>
      </c>
      <c r="AH532">
        <v>100000</v>
      </c>
      <c r="AI532">
        <v>100000</v>
      </c>
      <c r="AJ532">
        <v>83672.06</v>
      </c>
      <c r="AK532">
        <v>100114.88</v>
      </c>
      <c r="AL532">
        <v>0</v>
      </c>
      <c r="AM532">
        <v>83672.06</v>
      </c>
      <c r="AN532">
        <v>100114.88</v>
      </c>
      <c r="AO532">
        <v>0</v>
      </c>
      <c r="AP532">
        <v>0</v>
      </c>
      <c r="AQ532" s="4">
        <v>0</v>
      </c>
      <c r="AR532" s="3" t="s">
        <v>32</v>
      </c>
      <c r="AS532" s="3" t="s">
        <v>6214</v>
      </c>
      <c r="AT532" s="3" t="s">
        <v>6219</v>
      </c>
      <c r="AU532" s="3" t="s">
        <v>6216</v>
      </c>
      <c r="AV532" s="3" t="s">
        <v>6217</v>
      </c>
      <c r="AW532" s="3"/>
      <c r="AX532" s="3"/>
      <c r="AY532" s="3"/>
      <c r="AZ532" s="3"/>
      <c r="BA532" s="3"/>
      <c r="BB532" t="b">
        <v>0</v>
      </c>
      <c r="BC532" s="3"/>
      <c r="BD532" s="5">
        <v>118456</v>
      </c>
      <c r="BE532" s="3" t="s">
        <v>316</v>
      </c>
    </row>
    <row r="533" spans="1:57" hidden="1" x14ac:dyDescent="0.2">
      <c r="A533" s="2">
        <v>4570</v>
      </c>
      <c r="B533" s="1">
        <v>45412</v>
      </c>
      <c r="C533" s="3" t="s">
        <v>3047</v>
      </c>
      <c r="D533">
        <v>8679.83</v>
      </c>
      <c r="E533">
        <v>28845.67</v>
      </c>
      <c r="F533">
        <v>-2969.4</v>
      </c>
      <c r="G533">
        <v>46012.91</v>
      </c>
      <c r="H533">
        <v>0</v>
      </c>
      <c r="I533">
        <v>153.81</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80722.820000000007</v>
      </c>
      <c r="AF533">
        <v>2730775.7</v>
      </c>
      <c r="AG533">
        <v>0</v>
      </c>
      <c r="AH533">
        <v>0</v>
      </c>
      <c r="AI533">
        <v>2873598</v>
      </c>
      <c r="AJ533">
        <v>80722.820000000007</v>
      </c>
      <c r="AK533">
        <v>80722.820000000007</v>
      </c>
      <c r="AL533">
        <v>0</v>
      </c>
      <c r="AM533">
        <v>2730775.7</v>
      </c>
      <c r="AN533">
        <v>2730775.7</v>
      </c>
      <c r="AO533">
        <v>0</v>
      </c>
      <c r="AP533">
        <v>0</v>
      </c>
      <c r="AQ533" s="4">
        <v>0</v>
      </c>
      <c r="AR533" s="3" t="s">
        <v>32</v>
      </c>
      <c r="AS533" s="3" t="s">
        <v>6214</v>
      </c>
      <c r="AT533" s="3" t="s">
        <v>6219</v>
      </c>
      <c r="AU533" s="3" t="s">
        <v>6216</v>
      </c>
      <c r="AV533" s="3" t="s">
        <v>6217</v>
      </c>
      <c r="AW533" s="3"/>
      <c r="AX533" s="3"/>
      <c r="AY533" s="3"/>
      <c r="AZ533" s="3"/>
      <c r="BA533" s="3"/>
      <c r="BB533" t="b">
        <v>0</v>
      </c>
      <c r="BC533" s="3"/>
      <c r="BD533" s="5">
        <v>118457</v>
      </c>
      <c r="BE533" s="3" t="s">
        <v>316</v>
      </c>
    </row>
    <row r="534" spans="1:57" hidden="1" x14ac:dyDescent="0.2">
      <c r="A534" s="2">
        <v>4846</v>
      </c>
      <c r="B534" s="1">
        <v>45412</v>
      </c>
      <c r="C534" s="3" t="s">
        <v>3462</v>
      </c>
      <c r="D534">
        <v>1030.8699999999999</v>
      </c>
      <c r="E534">
        <v>704.86</v>
      </c>
      <c r="F534">
        <v>-1600.89</v>
      </c>
      <c r="G534">
        <v>2.31</v>
      </c>
      <c r="H534">
        <v>0</v>
      </c>
      <c r="I534">
        <v>335.76</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472.91</v>
      </c>
      <c r="AF534">
        <v>1120197.07</v>
      </c>
      <c r="AG534">
        <v>25747</v>
      </c>
      <c r="AH534">
        <v>0</v>
      </c>
      <c r="AI534">
        <v>1534369</v>
      </c>
      <c r="AJ534">
        <v>472.91</v>
      </c>
      <c r="AK534">
        <v>472.91</v>
      </c>
      <c r="AL534">
        <v>0</v>
      </c>
      <c r="AM534">
        <v>1120197.07</v>
      </c>
      <c r="AN534">
        <v>1120197.07</v>
      </c>
      <c r="AO534">
        <v>0</v>
      </c>
      <c r="AP534">
        <v>0</v>
      </c>
      <c r="AQ534" s="4">
        <v>0</v>
      </c>
      <c r="AR534" s="3" t="s">
        <v>32</v>
      </c>
      <c r="AS534" s="3" t="s">
        <v>6214</v>
      </c>
      <c r="AT534" s="3" t="s">
        <v>6219</v>
      </c>
      <c r="AU534" s="3" t="s">
        <v>6216</v>
      </c>
      <c r="AV534" s="3" t="s">
        <v>6217</v>
      </c>
      <c r="AW534" s="3"/>
      <c r="AX534" s="3"/>
      <c r="AY534" s="3"/>
      <c r="AZ534" s="3"/>
      <c r="BA534" s="3"/>
      <c r="BB534" t="b">
        <v>0</v>
      </c>
      <c r="BC534" s="3"/>
      <c r="BD534" s="5">
        <v>118458</v>
      </c>
      <c r="BE534" s="3" t="s">
        <v>316</v>
      </c>
    </row>
    <row r="535" spans="1:57" hidden="1" x14ac:dyDescent="0.2">
      <c r="A535" s="2">
        <v>4982</v>
      </c>
      <c r="B535" s="1">
        <v>45412</v>
      </c>
      <c r="C535" s="3" t="s">
        <v>3664</v>
      </c>
      <c r="D535">
        <v>1697.91</v>
      </c>
      <c r="E535">
        <v>362.27</v>
      </c>
      <c r="F535">
        <v>-2100.89</v>
      </c>
      <c r="G535">
        <v>-229.17</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-269.88</v>
      </c>
      <c r="AF535">
        <v>508617.74</v>
      </c>
      <c r="AG535">
        <v>50000</v>
      </c>
      <c r="AH535">
        <v>0</v>
      </c>
      <c r="AI535">
        <v>662765</v>
      </c>
      <c r="AJ535">
        <v>-269.88</v>
      </c>
      <c r="AK535">
        <v>-269.88</v>
      </c>
      <c r="AL535">
        <v>0</v>
      </c>
      <c r="AM535">
        <v>508617.74</v>
      </c>
      <c r="AN535">
        <v>508617.74</v>
      </c>
      <c r="AO535">
        <v>0</v>
      </c>
      <c r="AP535">
        <v>0</v>
      </c>
      <c r="AQ535" s="4">
        <v>0</v>
      </c>
      <c r="AR535" s="3" t="s">
        <v>32</v>
      </c>
      <c r="AS535" s="3" t="s">
        <v>6214</v>
      </c>
      <c r="AT535" s="3" t="s">
        <v>6219</v>
      </c>
      <c r="AU535" s="3" t="s">
        <v>6216</v>
      </c>
      <c r="AV535" s="3" t="s">
        <v>6217</v>
      </c>
      <c r="AW535" s="3"/>
      <c r="AX535" s="3"/>
      <c r="AY535" s="3"/>
      <c r="AZ535" s="3"/>
      <c r="BA535" s="3"/>
      <c r="BB535" t="b">
        <v>0</v>
      </c>
      <c r="BC535" s="3"/>
      <c r="BD535" s="5">
        <v>118459</v>
      </c>
      <c r="BE535" s="3" t="s">
        <v>316</v>
      </c>
    </row>
    <row r="536" spans="1:57" hidden="1" x14ac:dyDescent="0.2">
      <c r="A536" s="2">
        <v>5525</v>
      </c>
      <c r="B536" s="1">
        <v>45412</v>
      </c>
      <c r="C536" s="3" t="s">
        <v>4550</v>
      </c>
      <c r="D536">
        <v>20587.5</v>
      </c>
      <c r="E536">
        <v>63052</v>
      </c>
      <c r="F536">
        <v>-64511.48</v>
      </c>
      <c r="G536">
        <v>52696.03</v>
      </c>
      <c r="H536">
        <v>40710</v>
      </c>
      <c r="I536">
        <v>-28816.9</v>
      </c>
      <c r="J536">
        <v>-6862.5</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76854.649999999994</v>
      </c>
      <c r="AF536">
        <v>448820.52</v>
      </c>
      <c r="AG536">
        <v>0</v>
      </c>
      <c r="AH536">
        <v>0</v>
      </c>
      <c r="AI536">
        <v>510000</v>
      </c>
      <c r="AJ536">
        <v>76854.649999999994</v>
      </c>
      <c r="AK536">
        <v>76854.649999999994</v>
      </c>
      <c r="AL536">
        <v>0</v>
      </c>
      <c r="AM536">
        <v>448820.52</v>
      </c>
      <c r="AN536">
        <v>448820.52</v>
      </c>
      <c r="AO536">
        <v>0</v>
      </c>
      <c r="AP536">
        <v>0</v>
      </c>
      <c r="AQ536" s="4">
        <v>0</v>
      </c>
      <c r="AR536" s="3" t="s">
        <v>32</v>
      </c>
      <c r="AS536" s="3" t="s">
        <v>6214</v>
      </c>
      <c r="AT536" s="3" t="s">
        <v>6219</v>
      </c>
      <c r="AU536" s="3" t="s">
        <v>6216</v>
      </c>
      <c r="AV536" s="3" t="s">
        <v>6217</v>
      </c>
      <c r="AW536" s="3"/>
      <c r="AX536" s="3"/>
      <c r="AY536" s="3"/>
      <c r="AZ536" s="3"/>
      <c r="BA536" s="3"/>
      <c r="BB536" t="b">
        <v>0</v>
      </c>
      <c r="BC536" s="3"/>
      <c r="BD536" s="5">
        <v>118460</v>
      </c>
      <c r="BE536" s="3" t="s">
        <v>316</v>
      </c>
    </row>
    <row r="537" spans="1:57" hidden="1" x14ac:dyDescent="0.2">
      <c r="A537" s="2">
        <v>5682</v>
      </c>
      <c r="B537" s="1">
        <v>45412</v>
      </c>
      <c r="C537" s="3" t="s">
        <v>4789</v>
      </c>
      <c r="D537">
        <v>25399.43</v>
      </c>
      <c r="E537">
        <v>962664.18</v>
      </c>
      <c r="F537">
        <v>50077.99</v>
      </c>
      <c r="G537">
        <v>614282.84</v>
      </c>
      <c r="H537">
        <v>-455699.63</v>
      </c>
      <c r="I537">
        <v>61519.7</v>
      </c>
      <c r="J537">
        <v>103369.35</v>
      </c>
      <c r="K537">
        <v>175051.14</v>
      </c>
      <c r="L537">
        <v>2326208.15</v>
      </c>
      <c r="M537">
        <v>426972.52</v>
      </c>
      <c r="N537">
        <v>1181692.5660000001</v>
      </c>
      <c r="O537">
        <v>1049797.371272</v>
      </c>
      <c r="P537">
        <v>397670.14799999999</v>
      </c>
      <c r="Q537">
        <v>364830.14799999999</v>
      </c>
      <c r="R537">
        <v>409394.96799999999</v>
      </c>
      <c r="S537">
        <v>228329.64799999999</v>
      </c>
      <c r="T537">
        <v>1913186.7679999999</v>
      </c>
      <c r="U537">
        <v>1455023.9480000001</v>
      </c>
      <c r="V537">
        <v>36948.648000000001</v>
      </c>
      <c r="W537">
        <v>0</v>
      </c>
      <c r="X537">
        <v>0</v>
      </c>
      <c r="Y537">
        <v>0</v>
      </c>
      <c r="Z537">
        <v>0</v>
      </c>
      <c r="AA537">
        <v>0</v>
      </c>
      <c r="AB537">
        <v>0</v>
      </c>
      <c r="AC537">
        <v>0</v>
      </c>
      <c r="AD537">
        <v>0</v>
      </c>
      <c r="AE537">
        <v>4289845.67</v>
      </c>
      <c r="AF537">
        <v>8236372.5300000003</v>
      </c>
      <c r="AG537">
        <v>6676362</v>
      </c>
      <c r="AH537">
        <v>7805881.9100000001</v>
      </c>
      <c r="AI537">
        <v>13438481.91</v>
      </c>
      <c r="AJ537">
        <v>9532268.0272720009</v>
      </c>
      <c r="AK537">
        <v>6521335.6072720001</v>
      </c>
      <c r="AL537">
        <v>2231489.9372720001</v>
      </c>
      <c r="AM537">
        <v>15273246.743272001</v>
      </c>
      <c r="AN537">
        <v>15273246.743272001</v>
      </c>
      <c r="AO537">
        <v>7036874.2132719997</v>
      </c>
      <c r="AP537">
        <v>5997077.8300000001</v>
      </c>
      <c r="AQ537" s="4">
        <v>0</v>
      </c>
      <c r="AR537" s="3" t="s">
        <v>32</v>
      </c>
      <c r="AS537" s="3" t="s">
        <v>6214</v>
      </c>
      <c r="AT537" s="3" t="s">
        <v>6219</v>
      </c>
      <c r="AU537" s="3" t="s">
        <v>6216</v>
      </c>
      <c r="AV537" s="3" t="s">
        <v>6217</v>
      </c>
      <c r="AW537" s="3"/>
      <c r="AX537" s="3"/>
      <c r="AY537" s="3"/>
      <c r="AZ537" s="3"/>
      <c r="BA537" s="3"/>
      <c r="BB537" t="b">
        <v>0</v>
      </c>
      <c r="BC537" s="3"/>
      <c r="BD537" s="5">
        <v>118461</v>
      </c>
      <c r="BE537" s="3" t="s">
        <v>316</v>
      </c>
    </row>
    <row r="538" spans="1:57" hidden="1" x14ac:dyDescent="0.2">
      <c r="A538" s="2">
        <v>5702</v>
      </c>
      <c r="B538" s="1">
        <v>45412</v>
      </c>
      <c r="C538" s="3" t="s">
        <v>4826</v>
      </c>
      <c r="D538">
        <v>-40296.949999999997</v>
      </c>
      <c r="E538">
        <v>1945.8</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-38351.15</v>
      </c>
      <c r="AF538">
        <v>329706.28000000003</v>
      </c>
      <c r="AG538">
        <v>0</v>
      </c>
      <c r="AH538">
        <v>0</v>
      </c>
      <c r="AI538">
        <v>159999.96</v>
      </c>
      <c r="AJ538">
        <v>-38351.15</v>
      </c>
      <c r="AK538">
        <v>-38351.15</v>
      </c>
      <c r="AL538">
        <v>0</v>
      </c>
      <c r="AM538">
        <v>329706.28000000003</v>
      </c>
      <c r="AN538">
        <v>329706.28000000003</v>
      </c>
      <c r="AO538">
        <v>0</v>
      </c>
      <c r="AP538">
        <v>0</v>
      </c>
      <c r="AQ538" s="4">
        <v>0</v>
      </c>
      <c r="AR538" s="3" t="s">
        <v>32</v>
      </c>
      <c r="AS538" s="3" t="s">
        <v>6214</v>
      </c>
      <c r="AT538" s="3" t="s">
        <v>6219</v>
      </c>
      <c r="AU538" s="3" t="s">
        <v>6216</v>
      </c>
      <c r="AV538" s="3" t="s">
        <v>6217</v>
      </c>
      <c r="AW538" s="3"/>
      <c r="AX538" s="3"/>
      <c r="AY538" s="3"/>
      <c r="AZ538" s="3"/>
      <c r="BA538" s="3"/>
      <c r="BB538" t="b">
        <v>0</v>
      </c>
      <c r="BC538" s="3"/>
      <c r="BD538" s="5">
        <v>118462</v>
      </c>
      <c r="BE538" s="3" t="s">
        <v>316</v>
      </c>
    </row>
    <row r="539" spans="1:57" hidden="1" x14ac:dyDescent="0.2">
      <c r="A539" s="2">
        <v>5808</v>
      </c>
      <c r="B539" s="1">
        <v>45412</v>
      </c>
      <c r="C539" s="3" t="s">
        <v>5014</v>
      </c>
      <c r="D539">
        <v>0</v>
      </c>
      <c r="E539">
        <v>55800</v>
      </c>
      <c r="F539">
        <v>0</v>
      </c>
      <c r="G539">
        <v>0</v>
      </c>
      <c r="H539">
        <v>0</v>
      </c>
      <c r="I539">
        <v>241880.18</v>
      </c>
      <c r="J539">
        <v>-86997.24</v>
      </c>
      <c r="K539">
        <v>86997.24</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297680.18</v>
      </c>
      <c r="AF539">
        <v>580107.26</v>
      </c>
      <c r="AG539">
        <v>0</v>
      </c>
      <c r="AH539">
        <v>0</v>
      </c>
      <c r="AI539">
        <v>350000</v>
      </c>
      <c r="AJ539">
        <v>297680.18</v>
      </c>
      <c r="AK539">
        <v>297680.18</v>
      </c>
      <c r="AL539">
        <v>0</v>
      </c>
      <c r="AM539">
        <v>580107.26</v>
      </c>
      <c r="AN539">
        <v>580107.26</v>
      </c>
      <c r="AO539">
        <v>0</v>
      </c>
      <c r="AP539">
        <v>0</v>
      </c>
      <c r="AQ539" s="4">
        <v>0</v>
      </c>
      <c r="AR539" s="3" t="s">
        <v>32</v>
      </c>
      <c r="AS539" s="3" t="s">
        <v>6214</v>
      </c>
      <c r="AT539" s="3" t="s">
        <v>6219</v>
      </c>
      <c r="AU539" s="3" t="s">
        <v>6216</v>
      </c>
      <c r="AV539" s="3" t="s">
        <v>6217</v>
      </c>
      <c r="AW539" s="3"/>
      <c r="AX539" s="3"/>
      <c r="AY539" s="3"/>
      <c r="AZ539" s="3"/>
      <c r="BA539" s="3"/>
      <c r="BB539" t="b">
        <v>0</v>
      </c>
      <c r="BC539" s="3"/>
      <c r="BD539" s="5">
        <v>118463</v>
      </c>
      <c r="BE539" s="3" t="s">
        <v>316</v>
      </c>
    </row>
    <row r="540" spans="1:57" hidden="1" x14ac:dyDescent="0.2">
      <c r="A540" s="2">
        <v>5819</v>
      </c>
      <c r="B540" s="1">
        <v>45412</v>
      </c>
      <c r="C540" s="3" t="s">
        <v>5030</v>
      </c>
      <c r="D540">
        <v>12785.74</v>
      </c>
      <c r="E540">
        <v>312.75</v>
      </c>
      <c r="F540">
        <v>1299.5999999999999</v>
      </c>
      <c r="G540">
        <v>0</v>
      </c>
      <c r="H540">
        <v>0</v>
      </c>
      <c r="I540">
        <v>76</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14474.09</v>
      </c>
      <c r="AF540">
        <v>760381.79</v>
      </c>
      <c r="AG540">
        <v>7858057</v>
      </c>
      <c r="AH540">
        <v>0</v>
      </c>
      <c r="AI540">
        <v>788312.35</v>
      </c>
      <c r="AJ540">
        <v>14474.09</v>
      </c>
      <c r="AK540">
        <v>14474.09</v>
      </c>
      <c r="AL540">
        <v>0</v>
      </c>
      <c r="AM540">
        <v>760381.79</v>
      </c>
      <c r="AN540">
        <v>760381.79</v>
      </c>
      <c r="AO540">
        <v>0</v>
      </c>
      <c r="AP540">
        <v>0</v>
      </c>
      <c r="AQ540" s="4">
        <v>0</v>
      </c>
      <c r="AR540" s="3" t="s">
        <v>32</v>
      </c>
      <c r="AS540" s="3" t="s">
        <v>6214</v>
      </c>
      <c r="AT540" s="3" t="s">
        <v>6219</v>
      </c>
      <c r="AU540" s="3" t="s">
        <v>6216</v>
      </c>
      <c r="AV540" s="3" t="s">
        <v>6217</v>
      </c>
      <c r="AW540" s="3"/>
      <c r="AX540" s="3"/>
      <c r="AY540" s="3"/>
      <c r="AZ540" s="3"/>
      <c r="BA540" s="3"/>
      <c r="BB540" t="b">
        <v>0</v>
      </c>
      <c r="BC540" s="3"/>
      <c r="BD540" s="5">
        <v>118464</v>
      </c>
      <c r="BE540" s="3" t="s">
        <v>316</v>
      </c>
    </row>
    <row r="541" spans="1:57" hidden="1" x14ac:dyDescent="0.2">
      <c r="A541" s="2">
        <v>6035</v>
      </c>
      <c r="B541" s="1">
        <v>45412</v>
      </c>
      <c r="C541" s="3" t="s">
        <v>5325</v>
      </c>
      <c r="D541">
        <v>256540.94</v>
      </c>
      <c r="E541">
        <v>113220.94</v>
      </c>
      <c r="F541">
        <v>-111798.52</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257963.36</v>
      </c>
      <c r="AF541">
        <v>651275.09</v>
      </c>
      <c r="AG541">
        <v>0</v>
      </c>
      <c r="AH541">
        <v>0</v>
      </c>
      <c r="AI541">
        <v>350000</v>
      </c>
      <c r="AJ541">
        <v>257963.36</v>
      </c>
      <c r="AK541">
        <v>257963.36</v>
      </c>
      <c r="AL541">
        <v>0</v>
      </c>
      <c r="AM541">
        <v>651275.09</v>
      </c>
      <c r="AN541">
        <v>651275.09</v>
      </c>
      <c r="AO541">
        <v>0</v>
      </c>
      <c r="AP541">
        <v>0</v>
      </c>
      <c r="AQ541" s="4">
        <v>0</v>
      </c>
      <c r="AR541" s="3" t="s">
        <v>32</v>
      </c>
      <c r="AS541" s="3" t="s">
        <v>6214</v>
      </c>
      <c r="AT541" s="3" t="s">
        <v>6219</v>
      </c>
      <c r="AU541" s="3" t="s">
        <v>6216</v>
      </c>
      <c r="AV541" s="3" t="s">
        <v>6217</v>
      </c>
      <c r="AW541" s="3"/>
      <c r="AX541" s="3"/>
      <c r="AY541" s="3"/>
      <c r="AZ541" s="3"/>
      <c r="BA541" s="3"/>
      <c r="BB541" t="b">
        <v>0</v>
      </c>
      <c r="BC541" s="3"/>
      <c r="BD541" s="5">
        <v>118465</v>
      </c>
      <c r="BE541" s="3" t="s">
        <v>316</v>
      </c>
    </row>
    <row r="542" spans="1:57" hidden="1" x14ac:dyDescent="0.2">
      <c r="A542" s="2">
        <v>6112</v>
      </c>
      <c r="B542" s="1">
        <v>45412</v>
      </c>
      <c r="C542" s="3" t="s">
        <v>5437</v>
      </c>
      <c r="D542">
        <v>4621.0200000000004</v>
      </c>
      <c r="E542">
        <v>2032.93</v>
      </c>
      <c r="F542">
        <v>0</v>
      </c>
      <c r="G542">
        <v>2766.76</v>
      </c>
      <c r="H542">
        <v>6246.5</v>
      </c>
      <c r="I542">
        <v>4030.61</v>
      </c>
      <c r="J542">
        <v>9403.76</v>
      </c>
      <c r="K542">
        <v>23396.41</v>
      </c>
      <c r="L542">
        <v>37840.5</v>
      </c>
      <c r="M542">
        <v>22521.82</v>
      </c>
      <c r="N542">
        <v>153935.89205200001</v>
      </c>
      <c r="O542">
        <v>152456.72372499999</v>
      </c>
      <c r="P542">
        <v>84939.087924000007</v>
      </c>
      <c r="Q542">
        <v>186262.91083800001</v>
      </c>
      <c r="R542">
        <v>31688.872152</v>
      </c>
      <c r="S542">
        <v>6658.0794910000004</v>
      </c>
      <c r="T542">
        <v>0</v>
      </c>
      <c r="U542">
        <v>0</v>
      </c>
      <c r="V542">
        <v>0</v>
      </c>
      <c r="W542">
        <v>0</v>
      </c>
      <c r="X542">
        <v>0</v>
      </c>
      <c r="Y542">
        <v>0</v>
      </c>
      <c r="Z542">
        <v>0</v>
      </c>
      <c r="AA542">
        <v>0</v>
      </c>
      <c r="AB542">
        <v>0</v>
      </c>
      <c r="AC542">
        <v>0</v>
      </c>
      <c r="AD542">
        <v>0</v>
      </c>
      <c r="AE542">
        <v>112860.31</v>
      </c>
      <c r="AF542">
        <v>120356.97</v>
      </c>
      <c r="AG542">
        <v>400000</v>
      </c>
      <c r="AH542">
        <v>606726</v>
      </c>
      <c r="AI542">
        <v>626726</v>
      </c>
      <c r="AJ542">
        <v>340280.15793599997</v>
      </c>
      <c r="AK542">
        <v>419252.92577700003</v>
      </c>
      <c r="AL542">
        <v>306392.61577700003</v>
      </c>
      <c r="AM542">
        <v>764649.76833400002</v>
      </c>
      <c r="AN542">
        <v>736298.53618199995</v>
      </c>
      <c r="AO542">
        <v>615941.56618199998</v>
      </c>
      <c r="AP542">
        <v>46441.13</v>
      </c>
      <c r="AQ542" s="4">
        <v>0</v>
      </c>
      <c r="AR542" s="3" t="s">
        <v>32</v>
      </c>
      <c r="AS542" s="3" t="s">
        <v>6214</v>
      </c>
      <c r="AT542" s="3" t="s">
        <v>6219</v>
      </c>
      <c r="AU542" s="3" t="s">
        <v>6216</v>
      </c>
      <c r="AV542" s="3" t="s">
        <v>6217</v>
      </c>
      <c r="AW542" s="3"/>
      <c r="AX542" s="3"/>
      <c r="AY542" s="3"/>
      <c r="AZ542" s="3"/>
      <c r="BA542" s="3"/>
      <c r="BB542" t="b">
        <v>0</v>
      </c>
      <c r="BC542" s="3"/>
      <c r="BD542" s="5">
        <v>118466</v>
      </c>
      <c r="BE542" s="3" t="s">
        <v>316</v>
      </c>
    </row>
    <row r="543" spans="1:57" hidden="1" x14ac:dyDescent="0.2">
      <c r="A543" s="2">
        <v>6237</v>
      </c>
      <c r="B543" s="1">
        <v>45412</v>
      </c>
      <c r="C543" s="3" t="s">
        <v>5573</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301926</v>
      </c>
      <c r="AH543">
        <v>0</v>
      </c>
      <c r="AI543">
        <v>0</v>
      </c>
      <c r="AJ543">
        <v>0</v>
      </c>
      <c r="AK543">
        <v>0</v>
      </c>
      <c r="AL543">
        <v>0</v>
      </c>
      <c r="AM543">
        <v>0</v>
      </c>
      <c r="AN543">
        <v>0</v>
      </c>
      <c r="AO543">
        <v>0</v>
      </c>
      <c r="AP543">
        <v>0</v>
      </c>
      <c r="AQ543" s="4">
        <v>0</v>
      </c>
      <c r="AR543" s="3" t="s">
        <v>32</v>
      </c>
      <c r="AS543" s="3" t="s">
        <v>6214</v>
      </c>
      <c r="AT543" s="3" t="s">
        <v>6219</v>
      </c>
      <c r="AU543" s="3" t="s">
        <v>6216</v>
      </c>
      <c r="AV543" s="3" t="s">
        <v>6217</v>
      </c>
      <c r="AW543" s="3"/>
      <c r="AX543" s="3"/>
      <c r="AY543" s="3"/>
      <c r="AZ543" s="3"/>
      <c r="BA543" s="3"/>
      <c r="BB543" t="b">
        <v>0</v>
      </c>
      <c r="BC543" s="3"/>
      <c r="BD543" s="5">
        <v>118467</v>
      </c>
      <c r="BE543" s="3" t="s">
        <v>316</v>
      </c>
    </row>
    <row r="544" spans="1:57" hidden="1" x14ac:dyDescent="0.2">
      <c r="A544" s="2">
        <v>6240</v>
      </c>
      <c r="B544" s="1">
        <v>45412</v>
      </c>
      <c r="C544" s="3" t="s">
        <v>5579</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200000</v>
      </c>
      <c r="AH544">
        <v>0</v>
      </c>
      <c r="AI544">
        <v>0</v>
      </c>
      <c r="AJ544">
        <v>0</v>
      </c>
      <c r="AK544">
        <v>0</v>
      </c>
      <c r="AL544">
        <v>0</v>
      </c>
      <c r="AM544">
        <v>0</v>
      </c>
      <c r="AN544">
        <v>0</v>
      </c>
      <c r="AO544">
        <v>0</v>
      </c>
      <c r="AP544">
        <v>0</v>
      </c>
      <c r="AQ544" s="4">
        <v>0</v>
      </c>
      <c r="AR544" s="3" t="s">
        <v>32</v>
      </c>
      <c r="AS544" s="3" t="s">
        <v>6214</v>
      </c>
      <c r="AT544" s="3" t="s">
        <v>6219</v>
      </c>
      <c r="AU544" s="3" t="s">
        <v>6216</v>
      </c>
      <c r="AV544" s="3" t="s">
        <v>6217</v>
      </c>
      <c r="AW544" s="3"/>
      <c r="AX544" s="3"/>
      <c r="AY544" s="3"/>
      <c r="AZ544" s="3"/>
      <c r="BA544" s="3"/>
      <c r="BB544" t="b">
        <v>0</v>
      </c>
      <c r="BC544" s="3"/>
      <c r="BD544" s="5">
        <v>118468</v>
      </c>
      <c r="BE544" s="3" t="s">
        <v>316</v>
      </c>
    </row>
    <row r="545" spans="1:57" hidden="1" x14ac:dyDescent="0.2">
      <c r="A545" s="2">
        <v>6297</v>
      </c>
      <c r="B545" s="1">
        <v>45412</v>
      </c>
      <c r="C545" s="3" t="s">
        <v>5684</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1489000</v>
      </c>
      <c r="AH545">
        <v>0</v>
      </c>
      <c r="AI545">
        <v>0</v>
      </c>
      <c r="AJ545">
        <v>0</v>
      </c>
      <c r="AK545">
        <v>0</v>
      </c>
      <c r="AL545">
        <v>0</v>
      </c>
      <c r="AM545">
        <v>0</v>
      </c>
      <c r="AN545">
        <v>0</v>
      </c>
      <c r="AO545">
        <v>0</v>
      </c>
      <c r="AP545">
        <v>0</v>
      </c>
      <c r="AQ545" s="4">
        <v>0</v>
      </c>
      <c r="AR545" s="3" t="s">
        <v>32</v>
      </c>
      <c r="AS545" s="3" t="s">
        <v>6214</v>
      </c>
      <c r="AT545" s="3" t="s">
        <v>6219</v>
      </c>
      <c r="AU545" s="3" t="s">
        <v>6216</v>
      </c>
      <c r="AV545" s="3" t="s">
        <v>6217</v>
      </c>
      <c r="AW545" s="3"/>
      <c r="AX545" s="3"/>
      <c r="AY545" s="3"/>
      <c r="AZ545" s="3"/>
      <c r="BA545" s="3"/>
      <c r="BB545" t="b">
        <v>0</v>
      </c>
      <c r="BC545" s="3"/>
      <c r="BD545" s="5">
        <v>118469</v>
      </c>
      <c r="BE545" s="3" t="s">
        <v>316</v>
      </c>
    </row>
    <row r="546" spans="1:57" hidden="1" x14ac:dyDescent="0.2">
      <c r="A546" s="2">
        <v>6298</v>
      </c>
      <c r="B546" s="1">
        <v>45412</v>
      </c>
      <c r="C546" s="3" t="s">
        <v>5686</v>
      </c>
      <c r="D546">
        <v>0</v>
      </c>
      <c r="E546">
        <v>18480.22</v>
      </c>
      <c r="F546">
        <v>0</v>
      </c>
      <c r="G546">
        <v>4633.1899999999996</v>
      </c>
      <c r="H546">
        <v>0</v>
      </c>
      <c r="I546">
        <v>4113.05</v>
      </c>
      <c r="J546">
        <v>81671</v>
      </c>
      <c r="K546">
        <v>-29905.5</v>
      </c>
      <c r="L546">
        <v>12575.68</v>
      </c>
      <c r="M546">
        <v>58309.32</v>
      </c>
      <c r="N546">
        <v>0</v>
      </c>
      <c r="O546">
        <v>0</v>
      </c>
      <c r="P546">
        <v>0</v>
      </c>
      <c r="Q546">
        <v>0</v>
      </c>
      <c r="R546">
        <v>0</v>
      </c>
      <c r="S546">
        <v>0</v>
      </c>
      <c r="T546">
        <v>0</v>
      </c>
      <c r="U546">
        <v>0</v>
      </c>
      <c r="V546">
        <v>0</v>
      </c>
      <c r="W546">
        <v>0</v>
      </c>
      <c r="X546">
        <v>0</v>
      </c>
      <c r="Y546">
        <v>0</v>
      </c>
      <c r="Z546">
        <v>0</v>
      </c>
      <c r="AA546">
        <v>0</v>
      </c>
      <c r="AB546">
        <v>0</v>
      </c>
      <c r="AC546">
        <v>0</v>
      </c>
      <c r="AD546">
        <v>0</v>
      </c>
      <c r="AE546">
        <v>149876.96</v>
      </c>
      <c r="AF546">
        <v>149876.96</v>
      </c>
      <c r="AG546">
        <v>800000</v>
      </c>
      <c r="AH546">
        <v>800000</v>
      </c>
      <c r="AI546">
        <v>800000</v>
      </c>
      <c r="AJ546">
        <v>91567.64</v>
      </c>
      <c r="AK546">
        <v>149876.96</v>
      </c>
      <c r="AL546">
        <v>0</v>
      </c>
      <c r="AM546">
        <v>91567.64</v>
      </c>
      <c r="AN546">
        <v>149876.96</v>
      </c>
      <c r="AO546">
        <v>0</v>
      </c>
      <c r="AP546">
        <v>0</v>
      </c>
      <c r="AQ546" s="4">
        <v>0</v>
      </c>
      <c r="AR546" s="3" t="s">
        <v>32</v>
      </c>
      <c r="AS546" s="3" t="s">
        <v>6214</v>
      </c>
      <c r="AT546" s="3" t="s">
        <v>6219</v>
      </c>
      <c r="AU546" s="3" t="s">
        <v>6216</v>
      </c>
      <c r="AV546" s="3" t="s">
        <v>6217</v>
      </c>
      <c r="AW546" s="3"/>
      <c r="AX546" s="3"/>
      <c r="AY546" s="3"/>
      <c r="AZ546" s="3"/>
      <c r="BA546" s="3"/>
      <c r="BB546" t="b">
        <v>0</v>
      </c>
      <c r="BC546" s="3"/>
      <c r="BD546" s="5">
        <v>118470</v>
      </c>
      <c r="BE546" s="3" t="s">
        <v>316</v>
      </c>
    </row>
    <row r="547" spans="1:57" hidden="1" x14ac:dyDescent="0.2">
      <c r="A547" s="2">
        <v>6299</v>
      </c>
      <c r="B547" s="1">
        <v>45412</v>
      </c>
      <c r="C547" s="3" t="s">
        <v>5688</v>
      </c>
      <c r="D547">
        <v>0</v>
      </c>
      <c r="E547">
        <v>0</v>
      </c>
      <c r="F547">
        <v>0</v>
      </c>
      <c r="G547">
        <v>0</v>
      </c>
      <c r="H547">
        <v>0</v>
      </c>
      <c r="I547">
        <v>0</v>
      </c>
      <c r="J547">
        <v>0</v>
      </c>
      <c r="K547">
        <v>22081.29</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22081.29</v>
      </c>
      <c r="AF547">
        <v>22081.29</v>
      </c>
      <c r="AG547">
        <v>350000</v>
      </c>
      <c r="AH547">
        <v>350000</v>
      </c>
      <c r="AI547">
        <v>350000</v>
      </c>
      <c r="AJ547">
        <v>22081.29</v>
      </c>
      <c r="AK547">
        <v>22081.29</v>
      </c>
      <c r="AL547">
        <v>0</v>
      </c>
      <c r="AM547">
        <v>22081.29</v>
      </c>
      <c r="AN547">
        <v>22081.29</v>
      </c>
      <c r="AO547">
        <v>0</v>
      </c>
      <c r="AP547">
        <v>0</v>
      </c>
      <c r="AQ547" s="4">
        <v>0</v>
      </c>
      <c r="AR547" s="3" t="s">
        <v>32</v>
      </c>
      <c r="AS547" s="3" t="s">
        <v>6214</v>
      </c>
      <c r="AT547" s="3" t="s">
        <v>6219</v>
      </c>
      <c r="AU547" s="3" t="s">
        <v>6216</v>
      </c>
      <c r="AV547" s="3" t="s">
        <v>6217</v>
      </c>
      <c r="AW547" s="3"/>
      <c r="AX547" s="3"/>
      <c r="AY547" s="3"/>
      <c r="AZ547" s="3"/>
      <c r="BA547" s="3"/>
      <c r="BB547" t="b">
        <v>0</v>
      </c>
      <c r="BC547" s="3"/>
      <c r="BD547" s="5">
        <v>118471</v>
      </c>
      <c r="BE547" s="3" t="s">
        <v>316</v>
      </c>
    </row>
    <row r="548" spans="1:57" hidden="1" x14ac:dyDescent="0.2">
      <c r="A548" s="2">
        <v>6300</v>
      </c>
      <c r="B548" s="1">
        <v>45412</v>
      </c>
      <c r="C548" s="3" t="s">
        <v>5690</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100000</v>
      </c>
      <c r="AH548">
        <v>0</v>
      </c>
      <c r="AI548">
        <v>0</v>
      </c>
      <c r="AJ548">
        <v>0</v>
      </c>
      <c r="AK548">
        <v>0</v>
      </c>
      <c r="AL548">
        <v>0</v>
      </c>
      <c r="AM548">
        <v>0</v>
      </c>
      <c r="AN548">
        <v>0</v>
      </c>
      <c r="AO548">
        <v>0</v>
      </c>
      <c r="AP548">
        <v>0</v>
      </c>
      <c r="AQ548" s="4">
        <v>0</v>
      </c>
      <c r="AR548" s="3" t="s">
        <v>32</v>
      </c>
      <c r="AS548" s="3" t="s">
        <v>6214</v>
      </c>
      <c r="AT548" s="3" t="s">
        <v>6219</v>
      </c>
      <c r="AU548" s="3" t="s">
        <v>6216</v>
      </c>
      <c r="AV548" s="3" t="s">
        <v>6217</v>
      </c>
      <c r="AW548" s="3"/>
      <c r="AX548" s="3"/>
      <c r="AY548" s="3"/>
      <c r="AZ548" s="3"/>
      <c r="BA548" s="3"/>
      <c r="BB548" t="b">
        <v>0</v>
      </c>
      <c r="BC548" s="3"/>
      <c r="BD548" s="5">
        <v>118472</v>
      </c>
      <c r="BE548" s="3" t="s">
        <v>316</v>
      </c>
    </row>
    <row r="549" spans="1:57" hidden="1" x14ac:dyDescent="0.2">
      <c r="A549" s="2">
        <v>6301</v>
      </c>
      <c r="B549" s="1">
        <v>45412</v>
      </c>
      <c r="C549" s="3" t="s">
        <v>5692</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678000</v>
      </c>
      <c r="AH549">
        <v>20000</v>
      </c>
      <c r="AI549">
        <v>20000</v>
      </c>
      <c r="AJ549">
        <v>0</v>
      </c>
      <c r="AK549">
        <v>0</v>
      </c>
      <c r="AL549">
        <v>0</v>
      </c>
      <c r="AM549">
        <v>0</v>
      </c>
      <c r="AN549">
        <v>0</v>
      </c>
      <c r="AO549">
        <v>0</v>
      </c>
      <c r="AP549">
        <v>0</v>
      </c>
      <c r="AQ549" s="4">
        <v>0</v>
      </c>
      <c r="AR549" s="3" t="s">
        <v>32</v>
      </c>
      <c r="AS549" s="3" t="s">
        <v>6214</v>
      </c>
      <c r="AT549" s="3" t="s">
        <v>6219</v>
      </c>
      <c r="AU549" s="3" t="s">
        <v>6216</v>
      </c>
      <c r="AV549" s="3" t="s">
        <v>6217</v>
      </c>
      <c r="AW549" s="3"/>
      <c r="AX549" s="3"/>
      <c r="AY549" s="3"/>
      <c r="AZ549" s="3"/>
      <c r="BA549" s="3"/>
      <c r="BB549" t="b">
        <v>0</v>
      </c>
      <c r="BC549" s="3"/>
      <c r="BD549" s="5">
        <v>118473</v>
      </c>
      <c r="BE549" s="3" t="s">
        <v>316</v>
      </c>
    </row>
    <row r="550" spans="1:57" hidden="1" x14ac:dyDescent="0.2">
      <c r="A550" s="2">
        <v>6302</v>
      </c>
      <c r="B550" s="1">
        <v>45412</v>
      </c>
      <c r="C550" s="3" t="s">
        <v>3657</v>
      </c>
      <c r="D550">
        <v>0</v>
      </c>
      <c r="E550">
        <v>0</v>
      </c>
      <c r="F550">
        <v>0</v>
      </c>
      <c r="G550">
        <v>0</v>
      </c>
      <c r="H550">
        <v>183501</v>
      </c>
      <c r="I550">
        <v>0</v>
      </c>
      <c r="J550">
        <v>0</v>
      </c>
      <c r="K550">
        <v>0</v>
      </c>
      <c r="L550">
        <v>0</v>
      </c>
      <c r="M550">
        <v>67663.31</v>
      </c>
      <c r="N550">
        <v>0</v>
      </c>
      <c r="O550">
        <v>0</v>
      </c>
      <c r="P550">
        <v>0</v>
      </c>
      <c r="Q550">
        <v>0</v>
      </c>
      <c r="R550">
        <v>0</v>
      </c>
      <c r="S550">
        <v>0</v>
      </c>
      <c r="T550">
        <v>0</v>
      </c>
      <c r="U550">
        <v>0</v>
      </c>
      <c r="V550">
        <v>0</v>
      </c>
      <c r="W550">
        <v>0</v>
      </c>
      <c r="X550">
        <v>0</v>
      </c>
      <c r="Y550">
        <v>0</v>
      </c>
      <c r="Z550">
        <v>0</v>
      </c>
      <c r="AA550">
        <v>0</v>
      </c>
      <c r="AB550">
        <v>0</v>
      </c>
      <c r="AC550">
        <v>0</v>
      </c>
      <c r="AD550">
        <v>0</v>
      </c>
      <c r="AE550">
        <v>251164.31</v>
      </c>
      <c r="AF550">
        <v>251164.31</v>
      </c>
      <c r="AG550">
        <v>185000</v>
      </c>
      <c r="AH550">
        <v>0</v>
      </c>
      <c r="AI550">
        <v>185438</v>
      </c>
      <c r="AJ550">
        <v>183501</v>
      </c>
      <c r="AK550">
        <v>251164.31</v>
      </c>
      <c r="AL550">
        <v>0</v>
      </c>
      <c r="AM550">
        <v>183501</v>
      </c>
      <c r="AN550">
        <v>251164.31</v>
      </c>
      <c r="AO550">
        <v>0</v>
      </c>
      <c r="AP550">
        <v>0</v>
      </c>
      <c r="AQ550" s="4">
        <v>0</v>
      </c>
      <c r="AR550" s="3" t="s">
        <v>32</v>
      </c>
      <c r="AS550" s="3" t="s">
        <v>6214</v>
      </c>
      <c r="AT550" s="3" t="s">
        <v>6219</v>
      </c>
      <c r="AU550" s="3" t="s">
        <v>6216</v>
      </c>
      <c r="AV550" s="3" t="s">
        <v>6217</v>
      </c>
      <c r="AW550" s="3"/>
      <c r="AX550" s="3"/>
      <c r="AY550" s="3"/>
      <c r="AZ550" s="3"/>
      <c r="BA550" s="3"/>
      <c r="BB550" t="b">
        <v>0</v>
      </c>
      <c r="BC550" s="3"/>
      <c r="BD550" s="5">
        <v>118474</v>
      </c>
      <c r="BE550" s="3" t="s">
        <v>316</v>
      </c>
    </row>
    <row r="551" spans="1:57" hidden="1" x14ac:dyDescent="0.2">
      <c r="A551" s="2">
        <v>6452</v>
      </c>
      <c r="B551" s="1">
        <v>45412</v>
      </c>
      <c r="C551" s="3" t="s">
        <v>5927</v>
      </c>
      <c r="D551">
        <v>0</v>
      </c>
      <c r="E551">
        <v>0</v>
      </c>
      <c r="F551">
        <v>0</v>
      </c>
      <c r="G551">
        <v>0</v>
      </c>
      <c r="H551">
        <v>5180</v>
      </c>
      <c r="I551">
        <v>-5180</v>
      </c>
      <c r="J551">
        <v>14234.6</v>
      </c>
      <c r="K551">
        <v>3140</v>
      </c>
      <c r="L551">
        <v>0</v>
      </c>
      <c r="M551">
        <v>3932.9</v>
      </c>
      <c r="N551">
        <v>0</v>
      </c>
      <c r="O551">
        <v>0</v>
      </c>
      <c r="P551">
        <v>0</v>
      </c>
      <c r="Q551">
        <v>0</v>
      </c>
      <c r="R551">
        <v>0</v>
      </c>
      <c r="S551">
        <v>0</v>
      </c>
      <c r="T551">
        <v>0</v>
      </c>
      <c r="U551">
        <v>0</v>
      </c>
      <c r="V551">
        <v>0</v>
      </c>
      <c r="W551">
        <v>0</v>
      </c>
      <c r="X551">
        <v>0</v>
      </c>
      <c r="Y551">
        <v>0</v>
      </c>
      <c r="Z551">
        <v>0</v>
      </c>
      <c r="AA551">
        <v>0</v>
      </c>
      <c r="AB551">
        <v>0</v>
      </c>
      <c r="AC551">
        <v>0</v>
      </c>
      <c r="AD551">
        <v>0</v>
      </c>
      <c r="AE551">
        <v>21307.5</v>
      </c>
      <c r="AF551">
        <v>21307.5</v>
      </c>
      <c r="AG551">
        <v>0</v>
      </c>
      <c r="AH551">
        <v>100000</v>
      </c>
      <c r="AI551">
        <v>100000</v>
      </c>
      <c r="AJ551">
        <v>17374.599999999999</v>
      </c>
      <c r="AK551">
        <v>21307.5</v>
      </c>
      <c r="AL551">
        <v>0</v>
      </c>
      <c r="AM551">
        <v>17374.599999999999</v>
      </c>
      <c r="AN551">
        <v>21307.5</v>
      </c>
      <c r="AO551">
        <v>0</v>
      </c>
      <c r="AP551">
        <v>0</v>
      </c>
      <c r="AQ551" s="4">
        <v>0</v>
      </c>
      <c r="AR551" s="3" t="s">
        <v>32</v>
      </c>
      <c r="AS551" s="3" t="s">
        <v>6214</v>
      </c>
      <c r="AT551" s="3" t="s">
        <v>6219</v>
      </c>
      <c r="AU551" s="3" t="s">
        <v>6216</v>
      </c>
      <c r="AV551" s="3" t="s">
        <v>6217</v>
      </c>
      <c r="AW551" s="3"/>
      <c r="AX551" s="3"/>
      <c r="AY551" s="3"/>
      <c r="AZ551" s="3"/>
      <c r="BA551" s="3"/>
      <c r="BB551" t="b">
        <v>0</v>
      </c>
      <c r="BC551" s="3"/>
      <c r="BD551" s="5">
        <v>118475</v>
      </c>
      <c r="BE551" s="3" t="s">
        <v>316</v>
      </c>
    </row>
    <row r="552" spans="1:57" hidden="1" x14ac:dyDescent="0.2">
      <c r="A552" s="2">
        <v>6454</v>
      </c>
      <c r="B552" s="1">
        <v>45412</v>
      </c>
      <c r="C552" s="3" t="s">
        <v>5930</v>
      </c>
      <c r="D552">
        <v>0</v>
      </c>
      <c r="E552">
        <v>0</v>
      </c>
      <c r="F552">
        <v>0</v>
      </c>
      <c r="G552">
        <v>173664.16</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173664.16</v>
      </c>
      <c r="AF552">
        <v>173664.16</v>
      </c>
      <c r="AG552">
        <v>0</v>
      </c>
      <c r="AH552">
        <v>1489000.04</v>
      </c>
      <c r="AI552">
        <v>1489000.04</v>
      </c>
      <c r="AJ552">
        <v>173664.16</v>
      </c>
      <c r="AK552">
        <v>173664.16</v>
      </c>
      <c r="AL552">
        <v>0</v>
      </c>
      <c r="AM552">
        <v>173664.16</v>
      </c>
      <c r="AN552">
        <v>173664.16</v>
      </c>
      <c r="AO552">
        <v>0</v>
      </c>
      <c r="AP552">
        <v>0</v>
      </c>
      <c r="AQ552" s="4">
        <v>0</v>
      </c>
      <c r="AR552" s="3" t="s">
        <v>32</v>
      </c>
      <c r="AS552" s="3" t="s">
        <v>6214</v>
      </c>
      <c r="AT552" s="3" t="s">
        <v>6219</v>
      </c>
      <c r="AU552" s="3" t="s">
        <v>6216</v>
      </c>
      <c r="AV552" s="3" t="s">
        <v>6217</v>
      </c>
      <c r="AW552" s="3"/>
      <c r="AX552" s="3"/>
      <c r="AY552" s="3"/>
      <c r="AZ552" s="3"/>
      <c r="BA552" s="3"/>
      <c r="BB552" t="b">
        <v>0</v>
      </c>
      <c r="BC552" s="3"/>
      <c r="BD552" s="5">
        <v>118476</v>
      </c>
      <c r="BE552" s="3" t="s">
        <v>316</v>
      </c>
    </row>
    <row r="553" spans="1:57" hidden="1" x14ac:dyDescent="0.2">
      <c r="A553" s="2">
        <v>6525</v>
      </c>
      <c r="B553" s="1">
        <v>45412</v>
      </c>
      <c r="C553" s="3" t="s">
        <v>6008</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171000</v>
      </c>
      <c r="AI553">
        <v>171000</v>
      </c>
      <c r="AJ553">
        <v>0</v>
      </c>
      <c r="AK553">
        <v>0</v>
      </c>
      <c r="AL553">
        <v>0</v>
      </c>
      <c r="AM553">
        <v>0</v>
      </c>
      <c r="AN553">
        <v>0</v>
      </c>
      <c r="AO553">
        <v>0</v>
      </c>
      <c r="AP553">
        <v>0</v>
      </c>
      <c r="AQ553" s="4">
        <v>0</v>
      </c>
      <c r="AR553" s="3" t="s">
        <v>32</v>
      </c>
      <c r="AS553" s="3" t="s">
        <v>6214</v>
      </c>
      <c r="AT553" s="3" t="s">
        <v>6219</v>
      </c>
      <c r="AU553" s="3" t="s">
        <v>6216</v>
      </c>
      <c r="AV553" s="3" t="s">
        <v>6217</v>
      </c>
      <c r="AW553" s="3"/>
      <c r="AX553" s="3"/>
      <c r="AY553" s="3"/>
      <c r="AZ553" s="3"/>
      <c r="BA553" s="3"/>
      <c r="BB553" t="b">
        <v>0</v>
      </c>
      <c r="BC553" s="3"/>
      <c r="BD553" s="5">
        <v>118477</v>
      </c>
      <c r="BE553" s="3" t="s">
        <v>316</v>
      </c>
    </row>
    <row r="554" spans="1:57" hidden="1" x14ac:dyDescent="0.2">
      <c r="A554" s="2">
        <v>4067</v>
      </c>
      <c r="B554" s="1">
        <v>45412</v>
      </c>
      <c r="C554" s="3" t="s">
        <v>2407</v>
      </c>
      <c r="D554">
        <v>0</v>
      </c>
      <c r="E554">
        <v>0</v>
      </c>
      <c r="F554">
        <v>0</v>
      </c>
      <c r="G554">
        <v>0</v>
      </c>
      <c r="H554">
        <v>0</v>
      </c>
      <c r="I554">
        <v>0</v>
      </c>
      <c r="J554">
        <v>0</v>
      </c>
      <c r="K554">
        <v>0</v>
      </c>
      <c r="L554">
        <v>0</v>
      </c>
      <c r="M554">
        <v>0</v>
      </c>
      <c r="N554">
        <v>540407.48889899999</v>
      </c>
      <c r="O554">
        <v>293082.50536000001</v>
      </c>
      <c r="P554">
        <v>152376.23016400001</v>
      </c>
      <c r="Q554">
        <v>116236.74189600001</v>
      </c>
      <c r="R554">
        <v>124123.30865599999</v>
      </c>
      <c r="S554">
        <v>263788.25482700003</v>
      </c>
      <c r="T554">
        <v>5861.5510430000004</v>
      </c>
      <c r="U554">
        <v>0</v>
      </c>
      <c r="V554">
        <v>0</v>
      </c>
      <c r="W554">
        <v>0</v>
      </c>
      <c r="X554">
        <v>0</v>
      </c>
      <c r="Y554">
        <v>0</v>
      </c>
      <c r="Z554">
        <v>0</v>
      </c>
      <c r="AA554">
        <v>0</v>
      </c>
      <c r="AB554">
        <v>0</v>
      </c>
      <c r="AC554">
        <v>0</v>
      </c>
      <c r="AD554">
        <v>0</v>
      </c>
      <c r="AE554">
        <v>0</v>
      </c>
      <c r="AF554">
        <v>0</v>
      </c>
      <c r="AG554">
        <v>0</v>
      </c>
      <c r="AH554">
        <v>0</v>
      </c>
      <c r="AI554">
        <v>0</v>
      </c>
      <c r="AJ554">
        <v>1440131.9346489999</v>
      </c>
      <c r="AK554">
        <v>833489.99425900006</v>
      </c>
      <c r="AL554">
        <v>833489.99425900006</v>
      </c>
      <c r="AM554">
        <v>2102518.0212349999</v>
      </c>
      <c r="AN554">
        <v>1495876.080845</v>
      </c>
      <c r="AO554">
        <v>1495876.080845</v>
      </c>
      <c r="AP554">
        <v>0</v>
      </c>
      <c r="AQ554" s="4">
        <v>0</v>
      </c>
      <c r="AR554" s="3" t="s">
        <v>256</v>
      </c>
      <c r="AS554" s="3" t="s">
        <v>6214</v>
      </c>
      <c r="AT554" s="3" t="s">
        <v>6219</v>
      </c>
      <c r="AU554" s="3" t="s">
        <v>6216</v>
      </c>
      <c r="AV554" s="3" t="s">
        <v>6217</v>
      </c>
      <c r="AW554" s="3"/>
      <c r="AX554" s="3"/>
      <c r="AY554" s="3"/>
      <c r="AZ554" s="3"/>
      <c r="BA554" s="3"/>
      <c r="BB554" t="b">
        <v>0</v>
      </c>
      <c r="BC554" s="3"/>
      <c r="BD554" s="5">
        <v>118478</v>
      </c>
      <c r="BE554" s="3" t="s">
        <v>316</v>
      </c>
    </row>
    <row r="555" spans="1:57" hidden="1" x14ac:dyDescent="0.2">
      <c r="A555" s="2">
        <v>6022</v>
      </c>
      <c r="B555" s="1">
        <v>45412</v>
      </c>
      <c r="C555" s="3" t="s">
        <v>5302</v>
      </c>
      <c r="D555">
        <v>7808</v>
      </c>
      <c r="E555">
        <v>60193.78</v>
      </c>
      <c r="F555">
        <v>123299.86</v>
      </c>
      <c r="G555">
        <v>6620.96</v>
      </c>
      <c r="H555">
        <v>27607.3</v>
      </c>
      <c r="I555">
        <v>7031.04</v>
      </c>
      <c r="J555">
        <v>706.62</v>
      </c>
      <c r="K555">
        <v>896.16</v>
      </c>
      <c r="L555">
        <v>16266.03</v>
      </c>
      <c r="M555">
        <v>0</v>
      </c>
      <c r="N555">
        <v>0</v>
      </c>
      <c r="O555">
        <v>0</v>
      </c>
      <c r="P555">
        <v>0</v>
      </c>
      <c r="Q555">
        <v>0</v>
      </c>
      <c r="R555">
        <v>0</v>
      </c>
      <c r="S555">
        <v>0</v>
      </c>
      <c r="T555">
        <v>0</v>
      </c>
      <c r="U555">
        <v>0</v>
      </c>
      <c r="V555">
        <v>0</v>
      </c>
      <c r="W555">
        <v>0</v>
      </c>
      <c r="X555">
        <v>0</v>
      </c>
      <c r="Y555">
        <v>0</v>
      </c>
      <c r="Z555">
        <v>0</v>
      </c>
      <c r="AA555">
        <v>0</v>
      </c>
      <c r="AB555">
        <v>0</v>
      </c>
      <c r="AC555">
        <v>0</v>
      </c>
      <c r="AD555">
        <v>0</v>
      </c>
      <c r="AE555">
        <v>250429.75</v>
      </c>
      <c r="AF555">
        <v>570169.92000000004</v>
      </c>
      <c r="AG555">
        <v>0</v>
      </c>
      <c r="AH555">
        <v>301926</v>
      </c>
      <c r="AI555">
        <v>689763</v>
      </c>
      <c r="AJ555">
        <v>250429.75</v>
      </c>
      <c r="AK555">
        <v>250429.75</v>
      </c>
      <c r="AL555">
        <v>0</v>
      </c>
      <c r="AM555">
        <v>570169.92000000004</v>
      </c>
      <c r="AN555">
        <v>570169.92000000004</v>
      </c>
      <c r="AO555">
        <v>0</v>
      </c>
      <c r="AP555">
        <v>105314.36</v>
      </c>
      <c r="AQ555" s="4">
        <v>0</v>
      </c>
      <c r="AR555" s="3" t="s">
        <v>32</v>
      </c>
      <c r="AS555" s="3" t="s">
        <v>6214</v>
      </c>
      <c r="AT555" s="3" t="s">
        <v>6219</v>
      </c>
      <c r="AU555" s="3" t="s">
        <v>6216</v>
      </c>
      <c r="AV555" s="3" t="s">
        <v>6217</v>
      </c>
      <c r="AW555" s="3"/>
      <c r="AX555" s="3"/>
      <c r="AY555" s="3"/>
      <c r="AZ555" s="3"/>
      <c r="BA555" s="3"/>
      <c r="BB555" t="b">
        <v>0</v>
      </c>
      <c r="BC555" s="3"/>
      <c r="BD555" s="5">
        <v>118479</v>
      </c>
      <c r="BE555" s="3" t="s">
        <v>316</v>
      </c>
    </row>
    <row r="556" spans="1:57" hidden="1" x14ac:dyDescent="0.2">
      <c r="A556" s="2">
        <v>6354</v>
      </c>
      <c r="B556" s="1">
        <v>45412</v>
      </c>
      <c r="C556" s="3" t="s">
        <v>5792</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300000</v>
      </c>
      <c r="AH556">
        <v>0</v>
      </c>
      <c r="AI556">
        <v>0</v>
      </c>
      <c r="AJ556">
        <v>0</v>
      </c>
      <c r="AK556">
        <v>0</v>
      </c>
      <c r="AL556">
        <v>0</v>
      </c>
      <c r="AM556">
        <v>0</v>
      </c>
      <c r="AN556">
        <v>0</v>
      </c>
      <c r="AO556">
        <v>0</v>
      </c>
      <c r="AP556">
        <v>0</v>
      </c>
      <c r="AQ556" s="4">
        <v>0</v>
      </c>
      <c r="AR556" s="3" t="s">
        <v>32</v>
      </c>
      <c r="AS556" s="3" t="s">
        <v>6214</v>
      </c>
      <c r="AT556" s="3" t="s">
        <v>6219</v>
      </c>
      <c r="AU556" s="3" t="s">
        <v>6216</v>
      </c>
      <c r="AV556" s="3" t="s">
        <v>6217</v>
      </c>
      <c r="AW556" s="3"/>
      <c r="AX556" s="3"/>
      <c r="AY556" s="3"/>
      <c r="AZ556" s="3"/>
      <c r="BA556" s="3"/>
      <c r="BB556" t="b">
        <v>0</v>
      </c>
      <c r="BC556" s="3"/>
      <c r="BD556" s="5">
        <v>118480</v>
      </c>
      <c r="BE556" s="3" t="s">
        <v>316</v>
      </c>
    </row>
    <row r="557" spans="1:57" hidden="1" x14ac:dyDescent="0.2">
      <c r="A557" s="2">
        <v>6362</v>
      </c>
      <c r="B557" s="1">
        <v>45412</v>
      </c>
      <c r="C557" s="3" t="s">
        <v>5808</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60000</v>
      </c>
      <c r="AH557">
        <v>0</v>
      </c>
      <c r="AI557">
        <v>0</v>
      </c>
      <c r="AJ557">
        <v>0</v>
      </c>
      <c r="AK557">
        <v>0</v>
      </c>
      <c r="AL557">
        <v>0</v>
      </c>
      <c r="AM557">
        <v>0</v>
      </c>
      <c r="AN557">
        <v>0</v>
      </c>
      <c r="AO557">
        <v>0</v>
      </c>
      <c r="AP557">
        <v>0</v>
      </c>
      <c r="AQ557" s="4">
        <v>0</v>
      </c>
      <c r="AR557" s="3" t="s">
        <v>32</v>
      </c>
      <c r="AS557" s="3" t="s">
        <v>6214</v>
      </c>
      <c r="AT557" s="3" t="s">
        <v>6219</v>
      </c>
      <c r="AU557" s="3" t="s">
        <v>6216</v>
      </c>
      <c r="AV557" s="3" t="s">
        <v>6217</v>
      </c>
      <c r="AW557" s="3"/>
      <c r="AX557" s="3"/>
      <c r="AY557" s="3"/>
      <c r="AZ557" s="3"/>
      <c r="BA557" s="3"/>
      <c r="BB557" t="b">
        <v>0</v>
      </c>
      <c r="BC557" s="3"/>
      <c r="BD557" s="5">
        <v>118481</v>
      </c>
      <c r="BE557" s="3" t="s">
        <v>316</v>
      </c>
    </row>
    <row r="558" spans="1:57" hidden="1" x14ac:dyDescent="0.2">
      <c r="A558" s="2">
        <v>6523</v>
      </c>
      <c r="B558" s="1">
        <v>45412</v>
      </c>
      <c r="C558" s="3" t="s">
        <v>6006</v>
      </c>
      <c r="D558">
        <v>0</v>
      </c>
      <c r="E558">
        <v>0</v>
      </c>
      <c r="F558">
        <v>0</v>
      </c>
      <c r="G558">
        <v>0</v>
      </c>
      <c r="H558">
        <v>0</v>
      </c>
      <c r="I558">
        <v>0</v>
      </c>
      <c r="J558">
        <v>1994</v>
      </c>
      <c r="K558">
        <v>50870.63</v>
      </c>
      <c r="L558">
        <v>108323.99</v>
      </c>
      <c r="M558">
        <v>132217.85</v>
      </c>
      <c r="N558">
        <v>750000</v>
      </c>
      <c r="O558">
        <v>720000</v>
      </c>
      <c r="P558">
        <v>1000000</v>
      </c>
      <c r="Q558">
        <v>900000</v>
      </c>
      <c r="R558">
        <v>700000</v>
      </c>
      <c r="S558">
        <v>700000</v>
      </c>
      <c r="T558">
        <v>900000</v>
      </c>
      <c r="U558">
        <v>200000</v>
      </c>
      <c r="V558">
        <v>100000</v>
      </c>
      <c r="W558">
        <v>30064</v>
      </c>
      <c r="X558">
        <v>22677</v>
      </c>
      <c r="Y558">
        <v>12258</v>
      </c>
      <c r="Z558">
        <v>0</v>
      </c>
      <c r="AA558">
        <v>0</v>
      </c>
      <c r="AB558">
        <v>0</v>
      </c>
      <c r="AC558">
        <v>0</v>
      </c>
      <c r="AD558">
        <v>0</v>
      </c>
      <c r="AE558">
        <v>293406.46999999997</v>
      </c>
      <c r="AF558">
        <v>293406.46999999997</v>
      </c>
      <c r="AG558">
        <v>0</v>
      </c>
      <c r="AH558">
        <v>3950000</v>
      </c>
      <c r="AI558">
        <v>5873963</v>
      </c>
      <c r="AJ558">
        <v>1761188.62</v>
      </c>
      <c r="AK558">
        <v>1763406.47</v>
      </c>
      <c r="AL558">
        <v>1470000</v>
      </c>
      <c r="AM558">
        <v>6326187.6200000001</v>
      </c>
      <c r="AN558">
        <v>6328405.4699999997</v>
      </c>
      <c r="AO558">
        <v>6034999</v>
      </c>
      <c r="AP558">
        <v>4119152.49</v>
      </c>
      <c r="AQ558" s="4">
        <v>0</v>
      </c>
      <c r="AR558" s="3" t="s">
        <v>32</v>
      </c>
      <c r="AS558" s="3" t="s">
        <v>6214</v>
      </c>
      <c r="AT558" s="3" t="s">
        <v>6219</v>
      </c>
      <c r="AU558" s="3" t="s">
        <v>6216</v>
      </c>
      <c r="AV558" s="3" t="s">
        <v>6217</v>
      </c>
      <c r="AW558" s="3"/>
      <c r="AX558" s="3"/>
      <c r="AY558" s="3"/>
      <c r="AZ558" s="3"/>
      <c r="BA558" s="3"/>
      <c r="BB558" t="b">
        <v>0</v>
      </c>
      <c r="BC558" s="3"/>
      <c r="BD558" s="5">
        <v>118482</v>
      </c>
      <c r="BE558" s="3" t="s">
        <v>316</v>
      </c>
    </row>
    <row r="559" spans="1:57" x14ac:dyDescent="0.2">
      <c r="A559" s="2">
        <v>4730</v>
      </c>
      <c r="B559" s="1">
        <v>45412</v>
      </c>
      <c r="C559" s="3" t="s">
        <v>3314</v>
      </c>
      <c r="D559">
        <v>29448.91</v>
      </c>
      <c r="E559">
        <v>9478.02</v>
      </c>
      <c r="F559">
        <v>2956.91</v>
      </c>
      <c r="G559">
        <v>2620.6799999999998</v>
      </c>
      <c r="H559">
        <v>4203.5</v>
      </c>
      <c r="I559">
        <v>8693.2999999999993</v>
      </c>
      <c r="J559">
        <v>25251.96</v>
      </c>
      <c r="K559">
        <v>15453.84</v>
      </c>
      <c r="L559">
        <v>14152.68</v>
      </c>
      <c r="M559">
        <v>11145.29</v>
      </c>
      <c r="N559">
        <v>25893.105287999999</v>
      </c>
      <c r="O559">
        <v>37024.093266000003</v>
      </c>
      <c r="P559">
        <v>167294.044368</v>
      </c>
      <c r="Q559">
        <v>161296.88311600001</v>
      </c>
      <c r="R559">
        <v>58903.590964000003</v>
      </c>
      <c r="S559">
        <v>89189.780851999996</v>
      </c>
      <c r="T559">
        <v>72354.004599000007</v>
      </c>
      <c r="U559">
        <v>9598.0679689999997</v>
      </c>
      <c r="V559">
        <v>48853.366696999998</v>
      </c>
      <c r="W559">
        <v>47768.236579999997</v>
      </c>
      <c r="X559">
        <v>50184.790025000002</v>
      </c>
      <c r="Y559">
        <v>58955.838990999997</v>
      </c>
      <c r="Z559">
        <v>45333.399614000002</v>
      </c>
      <c r="AA559">
        <v>8988.9564829999999</v>
      </c>
      <c r="AB559">
        <v>0</v>
      </c>
      <c r="AC559">
        <v>0</v>
      </c>
      <c r="AD559">
        <v>0</v>
      </c>
      <c r="AE559">
        <v>123405.09</v>
      </c>
      <c r="AF559">
        <v>1386686.94</v>
      </c>
      <c r="AG559">
        <v>190633</v>
      </c>
      <c r="AH559">
        <v>515707.15</v>
      </c>
      <c r="AI559">
        <v>1778989</v>
      </c>
      <c r="AJ559">
        <v>176314.30868399999</v>
      </c>
      <c r="AK559">
        <v>186322.288554</v>
      </c>
      <c r="AL559">
        <v>62917.198554000002</v>
      </c>
      <c r="AM559">
        <v>1626411.371849</v>
      </c>
      <c r="AN559">
        <v>2268325.0988119999</v>
      </c>
      <c r="AO559">
        <v>881638.15881199995</v>
      </c>
      <c r="AP559">
        <v>7670.52</v>
      </c>
      <c r="AQ559" s="4">
        <v>0</v>
      </c>
      <c r="AR559" s="3" t="s">
        <v>32</v>
      </c>
      <c r="AS559" s="3" t="s">
        <v>6214</v>
      </c>
      <c r="AT559" s="3" t="s">
        <v>6219</v>
      </c>
      <c r="AU559" s="3" t="s">
        <v>6216</v>
      </c>
      <c r="AV559" s="3" t="s">
        <v>6217</v>
      </c>
      <c r="AW559" s="3"/>
      <c r="AX559" s="3"/>
      <c r="AY559" s="3"/>
      <c r="AZ559" s="3"/>
      <c r="BA559" s="3"/>
      <c r="BB559" t="b">
        <v>0</v>
      </c>
      <c r="BC559" s="3"/>
      <c r="BD559" s="5">
        <v>118483</v>
      </c>
      <c r="BE559" s="3" t="s">
        <v>316</v>
      </c>
    </row>
    <row r="560" spans="1:57" hidden="1" x14ac:dyDescent="0.2">
      <c r="A560" s="2">
        <v>6494</v>
      </c>
      <c r="B560" s="1">
        <v>45412</v>
      </c>
      <c r="C560" s="3" t="s">
        <v>5973</v>
      </c>
      <c r="D560">
        <v>0</v>
      </c>
      <c r="E560">
        <v>0</v>
      </c>
      <c r="F560">
        <v>0</v>
      </c>
      <c r="G560">
        <v>0</v>
      </c>
      <c r="H560">
        <v>0</v>
      </c>
      <c r="I560">
        <v>0</v>
      </c>
      <c r="J560">
        <v>0</v>
      </c>
      <c r="K560">
        <v>0</v>
      </c>
      <c r="L560">
        <v>0</v>
      </c>
      <c r="M560">
        <v>56304</v>
      </c>
      <c r="N560">
        <v>0</v>
      </c>
      <c r="O560">
        <v>0</v>
      </c>
      <c r="P560">
        <v>0</v>
      </c>
      <c r="Q560">
        <v>0</v>
      </c>
      <c r="R560">
        <v>0</v>
      </c>
      <c r="S560">
        <v>0</v>
      </c>
      <c r="T560">
        <v>0</v>
      </c>
      <c r="U560">
        <v>0</v>
      </c>
      <c r="V560">
        <v>0</v>
      </c>
      <c r="W560">
        <v>0</v>
      </c>
      <c r="X560">
        <v>0</v>
      </c>
      <c r="Y560">
        <v>0</v>
      </c>
      <c r="Z560">
        <v>0</v>
      </c>
      <c r="AA560">
        <v>0</v>
      </c>
      <c r="AB560">
        <v>0</v>
      </c>
      <c r="AC560">
        <v>0</v>
      </c>
      <c r="AD560">
        <v>0</v>
      </c>
      <c r="AE560">
        <v>56304</v>
      </c>
      <c r="AF560">
        <v>56304</v>
      </c>
      <c r="AG560">
        <v>0</v>
      </c>
      <c r="AH560">
        <v>56304</v>
      </c>
      <c r="AI560">
        <v>56304</v>
      </c>
      <c r="AJ560">
        <v>0</v>
      </c>
      <c r="AK560">
        <v>56304</v>
      </c>
      <c r="AL560">
        <v>0</v>
      </c>
      <c r="AM560">
        <v>0</v>
      </c>
      <c r="AN560">
        <v>56304</v>
      </c>
      <c r="AO560">
        <v>0</v>
      </c>
      <c r="AP560">
        <v>0</v>
      </c>
      <c r="AQ560" s="4">
        <v>0</v>
      </c>
      <c r="AR560" s="3" t="s">
        <v>32</v>
      </c>
      <c r="AS560" s="3" t="s">
        <v>6214</v>
      </c>
      <c r="AT560" s="3" t="s">
        <v>6219</v>
      </c>
      <c r="AU560" s="3" t="s">
        <v>6216</v>
      </c>
      <c r="AV560" s="3" t="s">
        <v>6217</v>
      </c>
      <c r="AW560" s="3"/>
      <c r="AX560" s="3"/>
      <c r="AY560" s="3"/>
      <c r="AZ560" s="3"/>
      <c r="BA560" s="3"/>
      <c r="BB560" t="b">
        <v>0</v>
      </c>
      <c r="BC560" s="3"/>
      <c r="BD560" s="5">
        <v>118484</v>
      </c>
      <c r="BE560" s="3" t="s">
        <v>316</v>
      </c>
    </row>
    <row r="561" spans="1:57" hidden="1" x14ac:dyDescent="0.2">
      <c r="A561" s="2">
        <v>6509</v>
      </c>
      <c r="B561" s="1">
        <v>45412</v>
      </c>
      <c r="C561" s="3" t="s">
        <v>5992</v>
      </c>
      <c r="D561">
        <v>0</v>
      </c>
      <c r="E561">
        <v>0</v>
      </c>
      <c r="F561">
        <v>0</v>
      </c>
      <c r="G561">
        <v>0</v>
      </c>
      <c r="H561">
        <v>49</v>
      </c>
      <c r="I561">
        <v>0</v>
      </c>
      <c r="J561">
        <v>146790.6</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146839.6</v>
      </c>
      <c r="AF561">
        <v>146839.6</v>
      </c>
      <c r="AG561">
        <v>0</v>
      </c>
      <c r="AH561">
        <v>146790</v>
      </c>
      <c r="AI561">
        <v>146790</v>
      </c>
      <c r="AJ561">
        <v>146839.6</v>
      </c>
      <c r="AK561">
        <v>146839.6</v>
      </c>
      <c r="AL561">
        <v>0</v>
      </c>
      <c r="AM561">
        <v>146839.6</v>
      </c>
      <c r="AN561">
        <v>146839.6</v>
      </c>
      <c r="AO561">
        <v>0</v>
      </c>
      <c r="AP561">
        <v>0</v>
      </c>
      <c r="AQ561" s="4">
        <v>0</v>
      </c>
      <c r="AR561" s="3" t="s">
        <v>32</v>
      </c>
      <c r="AS561" s="3" t="s">
        <v>6214</v>
      </c>
      <c r="AT561" s="3" t="s">
        <v>6219</v>
      </c>
      <c r="AU561" s="3" t="s">
        <v>6216</v>
      </c>
      <c r="AV561" s="3" t="s">
        <v>6217</v>
      </c>
      <c r="AW561" s="3"/>
      <c r="AX561" s="3"/>
      <c r="AY561" s="3"/>
      <c r="AZ561" s="3"/>
      <c r="BA561" s="3"/>
      <c r="BB561" t="b">
        <v>0</v>
      </c>
      <c r="BC561" s="3"/>
      <c r="BD561" s="5">
        <v>118485</v>
      </c>
      <c r="BE561" s="3" t="s">
        <v>316</v>
      </c>
    </row>
    <row r="562" spans="1:57" hidden="1" x14ac:dyDescent="0.2">
      <c r="A562" s="2">
        <v>3450</v>
      </c>
      <c r="B562" s="1">
        <v>45412</v>
      </c>
      <c r="C562" s="3" t="s">
        <v>1407</v>
      </c>
      <c r="D562">
        <v>0</v>
      </c>
      <c r="E562">
        <v>0</v>
      </c>
      <c r="F562">
        <v>0</v>
      </c>
      <c r="G562">
        <v>0</v>
      </c>
      <c r="H562">
        <v>0</v>
      </c>
      <c r="I562">
        <v>0</v>
      </c>
      <c r="J562">
        <v>0</v>
      </c>
      <c r="K562">
        <v>163.5</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163.5</v>
      </c>
      <c r="AF562">
        <v>1341962.56</v>
      </c>
      <c r="AG562">
        <v>0</v>
      </c>
      <c r="AH562">
        <v>0</v>
      </c>
      <c r="AI562">
        <v>1383030</v>
      </c>
      <c r="AJ562">
        <v>163.5</v>
      </c>
      <c r="AK562">
        <v>163.5</v>
      </c>
      <c r="AL562">
        <v>0</v>
      </c>
      <c r="AM562">
        <v>1341962.56</v>
      </c>
      <c r="AN562">
        <v>1341962.56</v>
      </c>
      <c r="AO562">
        <v>0</v>
      </c>
      <c r="AP562">
        <v>0</v>
      </c>
      <c r="AQ562" s="4">
        <v>0</v>
      </c>
      <c r="AR562" s="3" t="s">
        <v>32</v>
      </c>
      <c r="AS562" s="3" t="s">
        <v>6214</v>
      </c>
      <c r="AT562" s="3" t="s">
        <v>6219</v>
      </c>
      <c r="AU562" s="3" t="s">
        <v>6216</v>
      </c>
      <c r="AV562" s="3" t="s">
        <v>6217</v>
      </c>
      <c r="AW562" s="3"/>
      <c r="AX562" s="3"/>
      <c r="AY562" s="3"/>
      <c r="AZ562" s="3"/>
      <c r="BA562" s="3"/>
      <c r="BB562" t="b">
        <v>0</v>
      </c>
      <c r="BC562" s="3"/>
      <c r="BD562" s="5">
        <v>118486</v>
      </c>
      <c r="BE562" s="3" t="s">
        <v>316</v>
      </c>
    </row>
    <row r="563" spans="1:57" hidden="1" x14ac:dyDescent="0.2">
      <c r="A563" s="2">
        <v>4400</v>
      </c>
      <c r="B563" s="1">
        <v>45412</v>
      </c>
      <c r="C563" s="3" t="s">
        <v>2764</v>
      </c>
      <c r="D563">
        <v>61074.6</v>
      </c>
      <c r="E563">
        <v>-30027.17</v>
      </c>
      <c r="F563">
        <v>21808.28</v>
      </c>
      <c r="G563">
        <v>5858.0799999999899</v>
      </c>
      <c r="H563">
        <v>-950</v>
      </c>
      <c r="I563">
        <v>41</v>
      </c>
      <c r="J563">
        <v>50.5</v>
      </c>
      <c r="K563">
        <v>193.6</v>
      </c>
      <c r="L563">
        <v>0</v>
      </c>
      <c r="M563">
        <v>2561.09</v>
      </c>
      <c r="N563">
        <v>0</v>
      </c>
      <c r="O563">
        <v>0</v>
      </c>
      <c r="P563">
        <v>0</v>
      </c>
      <c r="Q563">
        <v>0</v>
      </c>
      <c r="R563">
        <v>0</v>
      </c>
      <c r="S563">
        <v>0</v>
      </c>
      <c r="T563">
        <v>0</v>
      </c>
      <c r="U563">
        <v>0</v>
      </c>
      <c r="V563">
        <v>0</v>
      </c>
      <c r="W563">
        <v>0</v>
      </c>
      <c r="X563">
        <v>0</v>
      </c>
      <c r="Y563">
        <v>0</v>
      </c>
      <c r="Z563">
        <v>0</v>
      </c>
      <c r="AA563">
        <v>0</v>
      </c>
      <c r="AB563">
        <v>0</v>
      </c>
      <c r="AC563">
        <v>0</v>
      </c>
      <c r="AD563">
        <v>0</v>
      </c>
      <c r="AE563">
        <v>60609.98</v>
      </c>
      <c r="AF563">
        <v>1720042.38</v>
      </c>
      <c r="AG563">
        <v>0</v>
      </c>
      <c r="AH563">
        <v>0</v>
      </c>
      <c r="AI563">
        <v>1558254.96</v>
      </c>
      <c r="AJ563">
        <v>58048.89</v>
      </c>
      <c r="AK563">
        <v>60609.98</v>
      </c>
      <c r="AL563">
        <v>0</v>
      </c>
      <c r="AM563">
        <v>1717481.29</v>
      </c>
      <c r="AN563">
        <v>1720042.38</v>
      </c>
      <c r="AO563">
        <v>0</v>
      </c>
      <c r="AP563">
        <v>0</v>
      </c>
      <c r="AQ563" s="4">
        <v>0</v>
      </c>
      <c r="AR563" s="3" t="s">
        <v>32</v>
      </c>
      <c r="AS563" s="3" t="s">
        <v>6214</v>
      </c>
      <c r="AT563" s="3" t="s">
        <v>6219</v>
      </c>
      <c r="AU563" s="3" t="s">
        <v>6216</v>
      </c>
      <c r="AV563" s="3" t="s">
        <v>6217</v>
      </c>
      <c r="AW563" s="3"/>
      <c r="AX563" s="3"/>
      <c r="AY563" s="3"/>
      <c r="AZ563" s="3"/>
      <c r="BA563" s="3"/>
      <c r="BB563" t="b">
        <v>0</v>
      </c>
      <c r="BC563" s="3"/>
      <c r="BD563" s="5">
        <v>118487</v>
      </c>
      <c r="BE563" s="3" t="s">
        <v>316</v>
      </c>
    </row>
    <row r="564" spans="1:57" hidden="1" x14ac:dyDescent="0.2">
      <c r="A564" s="2">
        <v>4484</v>
      </c>
      <c r="B564" s="1">
        <v>45412</v>
      </c>
      <c r="C564" s="3" t="s">
        <v>2897</v>
      </c>
      <c r="D564">
        <v>332</v>
      </c>
      <c r="E564">
        <v>5303</v>
      </c>
      <c r="F564">
        <v>1682.18</v>
      </c>
      <c r="G564">
        <v>18</v>
      </c>
      <c r="H564">
        <v>-3954</v>
      </c>
      <c r="I564">
        <v>1175</v>
      </c>
      <c r="J564">
        <v>40</v>
      </c>
      <c r="K564">
        <v>5778.23</v>
      </c>
      <c r="L564">
        <v>0</v>
      </c>
      <c r="M564">
        <v>5782.44</v>
      </c>
      <c r="N564">
        <v>0</v>
      </c>
      <c r="O564">
        <v>0</v>
      </c>
      <c r="P564">
        <v>0</v>
      </c>
      <c r="Q564">
        <v>0</v>
      </c>
      <c r="R564">
        <v>0</v>
      </c>
      <c r="S564">
        <v>0</v>
      </c>
      <c r="T564">
        <v>0</v>
      </c>
      <c r="U564">
        <v>0</v>
      </c>
      <c r="V564">
        <v>0</v>
      </c>
      <c r="W564">
        <v>0</v>
      </c>
      <c r="X564">
        <v>0</v>
      </c>
      <c r="Y564">
        <v>0</v>
      </c>
      <c r="Z564">
        <v>0</v>
      </c>
      <c r="AA564">
        <v>0</v>
      </c>
      <c r="AB564">
        <v>0</v>
      </c>
      <c r="AC564">
        <v>0</v>
      </c>
      <c r="AD564">
        <v>0</v>
      </c>
      <c r="AE564">
        <v>16156.85</v>
      </c>
      <c r="AF564">
        <v>5347820.46</v>
      </c>
      <c r="AG564">
        <v>0</v>
      </c>
      <c r="AH564">
        <v>0</v>
      </c>
      <c r="AI564">
        <v>6560519.9800000004</v>
      </c>
      <c r="AJ564">
        <v>10374.41</v>
      </c>
      <c r="AK564">
        <v>16156.85</v>
      </c>
      <c r="AL564">
        <v>0</v>
      </c>
      <c r="AM564">
        <v>5342038.0199999996</v>
      </c>
      <c r="AN564">
        <v>5347820.46</v>
      </c>
      <c r="AO564">
        <v>0</v>
      </c>
      <c r="AP564">
        <v>114655.03999999999</v>
      </c>
      <c r="AQ564" s="4">
        <v>0</v>
      </c>
      <c r="AR564" s="3" t="s">
        <v>32</v>
      </c>
      <c r="AS564" s="3" t="s">
        <v>6214</v>
      </c>
      <c r="AT564" s="3" t="s">
        <v>6219</v>
      </c>
      <c r="AU564" s="3" t="s">
        <v>6216</v>
      </c>
      <c r="AV564" s="3" t="s">
        <v>6217</v>
      </c>
      <c r="AW564" s="3"/>
      <c r="AX564" s="3"/>
      <c r="AY564" s="3"/>
      <c r="AZ564" s="3"/>
      <c r="BA564" s="3"/>
      <c r="BB564" t="b">
        <v>0</v>
      </c>
      <c r="BC564" s="3"/>
      <c r="BD564" s="5">
        <v>118488</v>
      </c>
      <c r="BE564" s="3" t="s">
        <v>316</v>
      </c>
    </row>
    <row r="565" spans="1:57" hidden="1" x14ac:dyDescent="0.2">
      <c r="A565" s="2">
        <v>5255</v>
      </c>
      <c r="B565" s="1">
        <v>45412</v>
      </c>
      <c r="C565" s="3" t="s">
        <v>3895</v>
      </c>
      <c r="D565">
        <v>0</v>
      </c>
      <c r="E565">
        <v>-27547.65</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-27547.65</v>
      </c>
      <c r="AF565">
        <v>1598744.51</v>
      </c>
      <c r="AG565">
        <v>0</v>
      </c>
      <c r="AH565">
        <v>0</v>
      </c>
      <c r="AI565">
        <v>1806338</v>
      </c>
      <c r="AJ565">
        <v>-27547.65</v>
      </c>
      <c r="AK565">
        <v>-27547.65</v>
      </c>
      <c r="AL565">
        <v>0</v>
      </c>
      <c r="AM565">
        <v>1598744.51</v>
      </c>
      <c r="AN565">
        <v>1598744.51</v>
      </c>
      <c r="AO565">
        <v>0</v>
      </c>
      <c r="AP565">
        <v>28129.91</v>
      </c>
      <c r="AQ565" s="4">
        <v>0</v>
      </c>
      <c r="AR565" s="3" t="s">
        <v>32</v>
      </c>
      <c r="AS565" s="3" t="s">
        <v>6214</v>
      </c>
      <c r="AT565" s="3" t="s">
        <v>6219</v>
      </c>
      <c r="AU565" s="3" t="s">
        <v>6216</v>
      </c>
      <c r="AV565" s="3" t="s">
        <v>6217</v>
      </c>
      <c r="AW565" s="3"/>
      <c r="AX565" s="3"/>
      <c r="AY565" s="3"/>
      <c r="AZ565" s="3"/>
      <c r="BA565" s="3"/>
      <c r="BB565" t="b">
        <v>0</v>
      </c>
      <c r="BC565" s="3"/>
      <c r="BD565" s="5">
        <v>118489</v>
      </c>
      <c r="BE565" s="3" t="s">
        <v>316</v>
      </c>
    </row>
    <row r="566" spans="1:57" hidden="1" x14ac:dyDescent="0.2">
      <c r="A566" s="2">
        <v>5465</v>
      </c>
      <c r="B566" s="1">
        <v>45412</v>
      </c>
      <c r="C566" s="3" t="s">
        <v>4478</v>
      </c>
      <c r="D566">
        <v>0</v>
      </c>
      <c r="E566">
        <v>1518</v>
      </c>
      <c r="F566">
        <v>133</v>
      </c>
      <c r="G566">
        <v>0</v>
      </c>
      <c r="H566">
        <v>1029</v>
      </c>
      <c r="I566">
        <v>0</v>
      </c>
      <c r="J566">
        <v>588</v>
      </c>
      <c r="K566">
        <v>588</v>
      </c>
      <c r="L566">
        <v>294</v>
      </c>
      <c r="M566">
        <v>1385.35</v>
      </c>
      <c r="N566">
        <v>4250.3999999999996</v>
      </c>
      <c r="O566">
        <v>110770.4</v>
      </c>
      <c r="P566">
        <v>1000</v>
      </c>
      <c r="Q566">
        <v>0</v>
      </c>
      <c r="R566">
        <v>0</v>
      </c>
      <c r="S566">
        <v>0</v>
      </c>
      <c r="T566">
        <v>0</v>
      </c>
      <c r="U566">
        <v>0</v>
      </c>
      <c r="V566">
        <v>0</v>
      </c>
      <c r="W566">
        <v>0</v>
      </c>
      <c r="X566">
        <v>0</v>
      </c>
      <c r="Y566">
        <v>0</v>
      </c>
      <c r="Z566">
        <v>0</v>
      </c>
      <c r="AA566">
        <v>0</v>
      </c>
      <c r="AB566">
        <v>0</v>
      </c>
      <c r="AC566">
        <v>0</v>
      </c>
      <c r="AD566">
        <v>0</v>
      </c>
      <c r="AE566">
        <v>5535.35</v>
      </c>
      <c r="AF566">
        <v>615657.79</v>
      </c>
      <c r="AG566">
        <v>148834</v>
      </c>
      <c r="AH566">
        <v>353532</v>
      </c>
      <c r="AI566">
        <v>715000</v>
      </c>
      <c r="AJ566">
        <v>122866.8</v>
      </c>
      <c r="AK566">
        <v>120556.15</v>
      </c>
      <c r="AL566">
        <v>115020.8</v>
      </c>
      <c r="AM566">
        <v>733989.24</v>
      </c>
      <c r="AN566">
        <v>731678.59</v>
      </c>
      <c r="AO566">
        <v>116020.8</v>
      </c>
      <c r="AP566">
        <v>0</v>
      </c>
      <c r="AQ566" s="4">
        <v>0</v>
      </c>
      <c r="AR566" s="3" t="s">
        <v>32</v>
      </c>
      <c r="AS566" s="3" t="s">
        <v>6214</v>
      </c>
      <c r="AT566" s="3" t="s">
        <v>6219</v>
      </c>
      <c r="AU566" s="3" t="s">
        <v>6216</v>
      </c>
      <c r="AV566" s="3" t="s">
        <v>6217</v>
      </c>
      <c r="AW566" s="3"/>
      <c r="AX566" s="3"/>
      <c r="AY566" s="3"/>
      <c r="AZ566" s="3"/>
      <c r="BA566" s="3"/>
      <c r="BB566" t="b">
        <v>0</v>
      </c>
      <c r="BC566" s="3"/>
      <c r="BD566" s="5">
        <v>118490</v>
      </c>
      <c r="BE566" s="3" t="s">
        <v>316</v>
      </c>
    </row>
    <row r="567" spans="1:57" hidden="1" x14ac:dyDescent="0.2">
      <c r="A567" s="2">
        <v>5542</v>
      </c>
      <c r="B567" s="1">
        <v>45412</v>
      </c>
      <c r="C567" s="3" t="s">
        <v>4572</v>
      </c>
      <c r="D567">
        <v>0</v>
      </c>
      <c r="E567">
        <v>845</v>
      </c>
      <c r="F567">
        <v>0</v>
      </c>
      <c r="G567">
        <v>0</v>
      </c>
      <c r="H567">
        <v>-76.819999999999993</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768.18</v>
      </c>
      <c r="AF567">
        <v>135119.71</v>
      </c>
      <c r="AG567">
        <v>0</v>
      </c>
      <c r="AH567">
        <v>0</v>
      </c>
      <c r="AI567">
        <v>160000</v>
      </c>
      <c r="AJ567">
        <v>768.18</v>
      </c>
      <c r="AK567">
        <v>768.18</v>
      </c>
      <c r="AL567">
        <v>0</v>
      </c>
      <c r="AM567">
        <v>135119.71</v>
      </c>
      <c r="AN567">
        <v>135119.71</v>
      </c>
      <c r="AO567">
        <v>0</v>
      </c>
      <c r="AP567">
        <v>350</v>
      </c>
      <c r="AQ567" s="4">
        <v>0</v>
      </c>
      <c r="AR567" s="3" t="s">
        <v>32</v>
      </c>
      <c r="AS567" s="3" t="s">
        <v>6214</v>
      </c>
      <c r="AT567" s="3" t="s">
        <v>6219</v>
      </c>
      <c r="AU567" s="3" t="s">
        <v>6216</v>
      </c>
      <c r="AV567" s="3" t="s">
        <v>6217</v>
      </c>
      <c r="AW567" s="3"/>
      <c r="AX567" s="3"/>
      <c r="AY567" s="3"/>
      <c r="AZ567" s="3"/>
      <c r="BA567" s="3"/>
      <c r="BB567" t="b">
        <v>0</v>
      </c>
      <c r="BC567" s="3"/>
      <c r="BD567" s="5">
        <v>118491</v>
      </c>
      <c r="BE567" s="3" t="s">
        <v>316</v>
      </c>
    </row>
    <row r="568" spans="1:57" hidden="1" x14ac:dyDescent="0.2">
      <c r="A568" s="2">
        <v>5608</v>
      </c>
      <c r="B568" s="1">
        <v>45412</v>
      </c>
      <c r="C568" s="3" t="s">
        <v>4655</v>
      </c>
      <c r="D568">
        <v>4964.09</v>
      </c>
      <c r="E568">
        <v>4255.9799999999996</v>
      </c>
      <c r="F568">
        <v>4712.09</v>
      </c>
      <c r="G568">
        <v>8621.11</v>
      </c>
      <c r="H568">
        <v>7447.58</v>
      </c>
      <c r="I568">
        <v>17805.13</v>
      </c>
      <c r="J568">
        <v>7550.75</v>
      </c>
      <c r="K568">
        <v>11614.26</v>
      </c>
      <c r="L568">
        <v>15208.45</v>
      </c>
      <c r="M568">
        <v>5756.6</v>
      </c>
      <c r="N568">
        <v>78900</v>
      </c>
      <c r="O568">
        <v>102432.8</v>
      </c>
      <c r="P568">
        <v>53619.199999999997</v>
      </c>
      <c r="Q568">
        <v>9821.6</v>
      </c>
      <c r="R568">
        <v>246.4</v>
      </c>
      <c r="S568">
        <v>0</v>
      </c>
      <c r="T568">
        <v>0</v>
      </c>
      <c r="U568">
        <v>0</v>
      </c>
      <c r="V568">
        <v>0</v>
      </c>
      <c r="W568">
        <v>0</v>
      </c>
      <c r="X568">
        <v>0</v>
      </c>
      <c r="Y568">
        <v>0</v>
      </c>
      <c r="Z568">
        <v>0</v>
      </c>
      <c r="AA568">
        <v>0</v>
      </c>
      <c r="AB568">
        <v>0</v>
      </c>
      <c r="AC568">
        <v>0</v>
      </c>
      <c r="AD568">
        <v>0</v>
      </c>
      <c r="AE568">
        <v>87936.04</v>
      </c>
      <c r="AF568">
        <v>252914.59</v>
      </c>
      <c r="AG568">
        <v>150996</v>
      </c>
      <c r="AH568">
        <v>446489</v>
      </c>
      <c r="AI568">
        <v>482349</v>
      </c>
      <c r="AJ568">
        <v>305409.88878600002</v>
      </c>
      <c r="AK568">
        <v>269268.84000000003</v>
      </c>
      <c r="AL568">
        <v>181332.8</v>
      </c>
      <c r="AM568">
        <v>491878.03878599999</v>
      </c>
      <c r="AN568">
        <v>497934.59</v>
      </c>
      <c r="AO568">
        <v>245020</v>
      </c>
      <c r="AP568">
        <v>91213.03</v>
      </c>
      <c r="AQ568" s="4">
        <v>0</v>
      </c>
      <c r="AR568" s="3" t="s">
        <v>32</v>
      </c>
      <c r="AS568" s="3" t="s">
        <v>6214</v>
      </c>
      <c r="AT568" s="3" t="s">
        <v>6219</v>
      </c>
      <c r="AU568" s="3" t="s">
        <v>6216</v>
      </c>
      <c r="AV568" s="3" t="s">
        <v>6217</v>
      </c>
      <c r="AW568" s="3"/>
      <c r="AX568" s="3"/>
      <c r="AY568" s="3"/>
      <c r="AZ568" s="3"/>
      <c r="BA568" s="3"/>
      <c r="BB568" t="b">
        <v>0</v>
      </c>
      <c r="BC568" s="3"/>
      <c r="BD568" s="5">
        <v>118492</v>
      </c>
      <c r="BE568" s="3" t="s">
        <v>316</v>
      </c>
    </row>
    <row r="569" spans="1:57" hidden="1" x14ac:dyDescent="0.2">
      <c r="A569" s="2">
        <v>5609</v>
      </c>
      <c r="B569" s="1">
        <v>45412</v>
      </c>
      <c r="C569" s="3" t="s">
        <v>4656</v>
      </c>
      <c r="D569">
        <v>0</v>
      </c>
      <c r="E569">
        <v>0</v>
      </c>
      <c r="F569">
        <v>0</v>
      </c>
      <c r="G569">
        <v>0</v>
      </c>
      <c r="H569">
        <v>0</v>
      </c>
      <c r="I569">
        <v>0</v>
      </c>
      <c r="J569">
        <v>0</v>
      </c>
      <c r="K569">
        <v>0</v>
      </c>
      <c r="L569">
        <v>0</v>
      </c>
      <c r="M569">
        <v>0</v>
      </c>
      <c r="N569">
        <v>5000</v>
      </c>
      <c r="O569">
        <v>5000</v>
      </c>
      <c r="P569">
        <v>0</v>
      </c>
      <c r="Q569">
        <v>0</v>
      </c>
      <c r="R569">
        <v>0</v>
      </c>
      <c r="S569">
        <v>0</v>
      </c>
      <c r="T569">
        <v>0</v>
      </c>
      <c r="U569">
        <v>0</v>
      </c>
      <c r="V569">
        <v>0</v>
      </c>
      <c r="W569">
        <v>0</v>
      </c>
      <c r="X569">
        <v>0</v>
      </c>
      <c r="Y569">
        <v>0</v>
      </c>
      <c r="Z569">
        <v>0</v>
      </c>
      <c r="AA569">
        <v>0</v>
      </c>
      <c r="AB569">
        <v>0</v>
      </c>
      <c r="AC569">
        <v>0</v>
      </c>
      <c r="AD569">
        <v>0</v>
      </c>
      <c r="AE569">
        <v>0</v>
      </c>
      <c r="AF569">
        <v>1592770.45</v>
      </c>
      <c r="AG569">
        <v>0</v>
      </c>
      <c r="AH569">
        <v>0</v>
      </c>
      <c r="AI569">
        <v>2141494</v>
      </c>
      <c r="AJ569">
        <v>15000</v>
      </c>
      <c r="AK569">
        <v>10000</v>
      </c>
      <c r="AL569">
        <v>10000</v>
      </c>
      <c r="AM569">
        <v>1607770.45</v>
      </c>
      <c r="AN569">
        <v>1602770.45</v>
      </c>
      <c r="AO569">
        <v>10000</v>
      </c>
      <c r="AP569">
        <v>3560.18</v>
      </c>
      <c r="AQ569" s="4">
        <v>0</v>
      </c>
      <c r="AR569" s="3" t="s">
        <v>32</v>
      </c>
      <c r="AS569" s="3" t="s">
        <v>6214</v>
      </c>
      <c r="AT569" s="3" t="s">
        <v>6219</v>
      </c>
      <c r="AU569" s="3" t="s">
        <v>6216</v>
      </c>
      <c r="AV569" s="3" t="s">
        <v>6217</v>
      </c>
      <c r="AW569" s="3"/>
      <c r="AX569" s="3"/>
      <c r="AY569" s="3"/>
      <c r="AZ569" s="3"/>
      <c r="BA569" s="3"/>
      <c r="BB569" t="b">
        <v>0</v>
      </c>
      <c r="BC569" s="3"/>
      <c r="BD569" s="5">
        <v>118493</v>
      </c>
      <c r="BE569" s="3" t="s">
        <v>316</v>
      </c>
    </row>
    <row r="570" spans="1:57" hidden="1" x14ac:dyDescent="0.2">
      <c r="A570" s="2">
        <v>5665</v>
      </c>
      <c r="B570" s="1">
        <v>45412</v>
      </c>
      <c r="C570" s="3" t="s">
        <v>4756</v>
      </c>
      <c r="D570">
        <v>4272.41</v>
      </c>
      <c r="E570">
        <v>2699.09</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6971.5</v>
      </c>
      <c r="AF570">
        <v>69103.06</v>
      </c>
      <c r="AG570">
        <v>0</v>
      </c>
      <c r="AH570">
        <v>0</v>
      </c>
      <c r="AI570">
        <v>100000</v>
      </c>
      <c r="AJ570">
        <v>6971.5</v>
      </c>
      <c r="AK570">
        <v>6971.5</v>
      </c>
      <c r="AL570">
        <v>0</v>
      </c>
      <c r="AM570">
        <v>69103.06</v>
      </c>
      <c r="AN570">
        <v>69103.06</v>
      </c>
      <c r="AO570">
        <v>0</v>
      </c>
      <c r="AP570">
        <v>0</v>
      </c>
      <c r="AQ570" s="4">
        <v>0</v>
      </c>
      <c r="AR570" s="3" t="s">
        <v>32</v>
      </c>
      <c r="AS570" s="3" t="s">
        <v>6214</v>
      </c>
      <c r="AT570" s="3" t="s">
        <v>6219</v>
      </c>
      <c r="AU570" s="3" t="s">
        <v>6216</v>
      </c>
      <c r="AV570" s="3" t="s">
        <v>6217</v>
      </c>
      <c r="AW570" s="3"/>
      <c r="AX570" s="3"/>
      <c r="AY570" s="3"/>
      <c r="AZ570" s="3"/>
      <c r="BA570" s="3"/>
      <c r="BB570" t="b">
        <v>0</v>
      </c>
      <c r="BC570" s="3"/>
      <c r="BD570" s="5">
        <v>118494</v>
      </c>
      <c r="BE570" s="3" t="s">
        <v>316</v>
      </c>
    </row>
    <row r="571" spans="1:57" hidden="1" x14ac:dyDescent="0.2">
      <c r="A571" s="2">
        <v>5800</v>
      </c>
      <c r="B571" s="1">
        <v>45412</v>
      </c>
      <c r="C571" s="3" t="s">
        <v>5001</v>
      </c>
      <c r="D571">
        <v>57725.66</v>
      </c>
      <c r="E571">
        <v>39169.32</v>
      </c>
      <c r="F571">
        <v>77566.33</v>
      </c>
      <c r="G571">
        <v>84735.91</v>
      </c>
      <c r="H571">
        <v>81157.45</v>
      </c>
      <c r="I571">
        <v>82699.649999999994</v>
      </c>
      <c r="J571">
        <v>40098.1</v>
      </c>
      <c r="K571">
        <v>22253.84</v>
      </c>
      <c r="L571">
        <v>22242.84</v>
      </c>
      <c r="M571">
        <v>1983.39</v>
      </c>
      <c r="N571">
        <v>10389.331091</v>
      </c>
      <c r="O571">
        <v>3577.8984700000001</v>
      </c>
      <c r="P571">
        <v>267176.94545399997</v>
      </c>
      <c r="Q571">
        <v>183831.854544</v>
      </c>
      <c r="R571">
        <v>10000</v>
      </c>
      <c r="S571">
        <v>0</v>
      </c>
      <c r="T571">
        <v>0</v>
      </c>
      <c r="U571">
        <v>0</v>
      </c>
      <c r="V571">
        <v>0</v>
      </c>
      <c r="W571">
        <v>0</v>
      </c>
      <c r="X571">
        <v>0</v>
      </c>
      <c r="Y571">
        <v>0</v>
      </c>
      <c r="Z571">
        <v>0</v>
      </c>
      <c r="AA571">
        <v>0</v>
      </c>
      <c r="AB571">
        <v>0</v>
      </c>
      <c r="AC571">
        <v>0</v>
      </c>
      <c r="AD571">
        <v>0</v>
      </c>
      <c r="AE571">
        <v>509632.49</v>
      </c>
      <c r="AF571">
        <v>1571778.15</v>
      </c>
      <c r="AG571">
        <v>479558</v>
      </c>
      <c r="AH571">
        <v>557000</v>
      </c>
      <c r="AI571">
        <v>2419042</v>
      </c>
      <c r="AJ571">
        <v>525536.28576100001</v>
      </c>
      <c r="AK571">
        <v>523599.71956100001</v>
      </c>
      <c r="AL571">
        <v>13967.229561</v>
      </c>
      <c r="AM571">
        <v>2048690.7457590001</v>
      </c>
      <c r="AN571">
        <v>2046754.1795590001</v>
      </c>
      <c r="AO571">
        <v>474976.02955899999</v>
      </c>
      <c r="AP571">
        <v>14716.42</v>
      </c>
      <c r="AQ571" s="4">
        <v>0</v>
      </c>
      <c r="AR571" s="3" t="s">
        <v>32</v>
      </c>
      <c r="AS571" s="3" t="s">
        <v>6214</v>
      </c>
      <c r="AT571" s="3" t="s">
        <v>6219</v>
      </c>
      <c r="AU571" s="3" t="s">
        <v>6216</v>
      </c>
      <c r="AV571" s="3" t="s">
        <v>6217</v>
      </c>
      <c r="AW571" s="3"/>
      <c r="AX571" s="3"/>
      <c r="AY571" s="3"/>
      <c r="AZ571" s="3"/>
      <c r="BA571" s="3"/>
      <c r="BB571" t="b">
        <v>0</v>
      </c>
      <c r="BC571" s="3"/>
      <c r="BD571" s="5">
        <v>118495</v>
      </c>
      <c r="BE571" s="3" t="s">
        <v>316</v>
      </c>
    </row>
    <row r="572" spans="1:57" hidden="1" x14ac:dyDescent="0.2">
      <c r="A572" s="2">
        <v>5804</v>
      </c>
      <c r="B572" s="1">
        <v>45412</v>
      </c>
      <c r="C572" s="3" t="s">
        <v>5008</v>
      </c>
      <c r="D572">
        <v>0</v>
      </c>
      <c r="E572">
        <v>1514.7</v>
      </c>
      <c r="F572">
        <v>1484</v>
      </c>
      <c r="G572">
        <v>5710.82</v>
      </c>
      <c r="H572">
        <v>5144.5600000000004</v>
      </c>
      <c r="I572">
        <v>1911.47</v>
      </c>
      <c r="J572">
        <v>2058.4499999999998</v>
      </c>
      <c r="K572">
        <v>5365.37</v>
      </c>
      <c r="L572">
        <v>5630.1</v>
      </c>
      <c r="M572">
        <v>3654.66</v>
      </c>
      <c r="N572">
        <v>5484.2</v>
      </c>
      <c r="O572">
        <v>13243.2</v>
      </c>
      <c r="P572">
        <v>2742.4</v>
      </c>
      <c r="Q572">
        <v>1160</v>
      </c>
      <c r="R572">
        <v>0</v>
      </c>
      <c r="S572">
        <v>0</v>
      </c>
      <c r="T572">
        <v>0</v>
      </c>
      <c r="U572">
        <v>0</v>
      </c>
      <c r="V572">
        <v>0</v>
      </c>
      <c r="W572">
        <v>0</v>
      </c>
      <c r="X572">
        <v>0</v>
      </c>
      <c r="Y572">
        <v>0</v>
      </c>
      <c r="Z572">
        <v>0</v>
      </c>
      <c r="AA572">
        <v>0</v>
      </c>
      <c r="AB572">
        <v>81565.304229999994</v>
      </c>
      <c r="AC572">
        <v>0</v>
      </c>
      <c r="AD572">
        <v>0</v>
      </c>
      <c r="AE572">
        <v>32474.13</v>
      </c>
      <c r="AF572">
        <v>78427.539999999994</v>
      </c>
      <c r="AG572">
        <v>603930</v>
      </c>
      <c r="AH572">
        <v>0</v>
      </c>
      <c r="AI572">
        <v>324500</v>
      </c>
      <c r="AJ572">
        <v>51685.27</v>
      </c>
      <c r="AK572">
        <v>51201.53</v>
      </c>
      <c r="AL572">
        <v>18727.400000000001</v>
      </c>
      <c r="AM572">
        <v>98798.68</v>
      </c>
      <c r="AN572">
        <v>182622.64423000001</v>
      </c>
      <c r="AO572">
        <v>104195.10423</v>
      </c>
      <c r="AP572">
        <v>0</v>
      </c>
      <c r="AQ572" s="4">
        <v>0</v>
      </c>
      <c r="AR572" s="3" t="s">
        <v>32</v>
      </c>
      <c r="AS572" s="3" t="s">
        <v>6214</v>
      </c>
      <c r="AT572" s="3" t="s">
        <v>6219</v>
      </c>
      <c r="AU572" s="3" t="s">
        <v>6216</v>
      </c>
      <c r="AV572" s="3" t="s">
        <v>6217</v>
      </c>
      <c r="AW572" s="3"/>
      <c r="AX572" s="3"/>
      <c r="AY572" s="3"/>
      <c r="AZ572" s="3"/>
      <c r="BA572" s="3"/>
      <c r="BB572" t="b">
        <v>0</v>
      </c>
      <c r="BC572" s="3"/>
      <c r="BD572" s="5">
        <v>118496</v>
      </c>
      <c r="BE572" s="3" t="s">
        <v>316</v>
      </c>
    </row>
    <row r="573" spans="1:57" hidden="1" x14ac:dyDescent="0.2">
      <c r="A573" s="2">
        <v>5807</v>
      </c>
      <c r="B573" s="1">
        <v>45412</v>
      </c>
      <c r="C573" s="3" t="s">
        <v>5012</v>
      </c>
      <c r="D573">
        <v>0</v>
      </c>
      <c r="E573">
        <v>0</v>
      </c>
      <c r="F573">
        <v>0</v>
      </c>
      <c r="G573">
        <v>0</v>
      </c>
      <c r="H573">
        <v>0</v>
      </c>
      <c r="I573">
        <v>0</v>
      </c>
      <c r="J573">
        <v>0</v>
      </c>
      <c r="K573">
        <v>0</v>
      </c>
      <c r="L573">
        <v>0</v>
      </c>
      <c r="M573">
        <v>1948.7</v>
      </c>
      <c r="N573">
        <v>0</v>
      </c>
      <c r="O573">
        <v>0</v>
      </c>
      <c r="P573">
        <v>0</v>
      </c>
      <c r="Q573">
        <v>0</v>
      </c>
      <c r="R573">
        <v>0</v>
      </c>
      <c r="S573">
        <v>0</v>
      </c>
      <c r="T573">
        <v>0</v>
      </c>
      <c r="U573">
        <v>0</v>
      </c>
      <c r="V573">
        <v>0</v>
      </c>
      <c r="W573">
        <v>0</v>
      </c>
      <c r="X573">
        <v>0</v>
      </c>
      <c r="Y573">
        <v>0</v>
      </c>
      <c r="Z573">
        <v>0</v>
      </c>
      <c r="AA573">
        <v>0</v>
      </c>
      <c r="AB573">
        <v>0</v>
      </c>
      <c r="AC573">
        <v>0</v>
      </c>
      <c r="AD573">
        <v>0</v>
      </c>
      <c r="AE573">
        <v>1948.7</v>
      </c>
      <c r="AF573">
        <v>3248.7</v>
      </c>
      <c r="AG573">
        <v>0</v>
      </c>
      <c r="AH573">
        <v>0</v>
      </c>
      <c r="AI573">
        <v>80000.039999999994</v>
      </c>
      <c r="AJ573">
        <v>0</v>
      </c>
      <c r="AK573">
        <v>1948.7</v>
      </c>
      <c r="AL573">
        <v>0</v>
      </c>
      <c r="AM573">
        <v>1300</v>
      </c>
      <c r="AN573">
        <v>3248.7</v>
      </c>
      <c r="AO573">
        <v>0</v>
      </c>
      <c r="AP573">
        <v>0</v>
      </c>
      <c r="AQ573" s="4">
        <v>0</v>
      </c>
      <c r="AR573" s="3" t="s">
        <v>32</v>
      </c>
      <c r="AS573" s="3" t="s">
        <v>6214</v>
      </c>
      <c r="AT573" s="3" t="s">
        <v>6219</v>
      </c>
      <c r="AU573" s="3" t="s">
        <v>6216</v>
      </c>
      <c r="AV573" s="3" t="s">
        <v>6217</v>
      </c>
      <c r="AW573" s="3"/>
      <c r="AX573" s="3"/>
      <c r="AY573" s="3"/>
      <c r="AZ573" s="3"/>
      <c r="BA573" s="3"/>
      <c r="BB573" t="b">
        <v>0</v>
      </c>
      <c r="BC573" s="3"/>
      <c r="BD573" s="5">
        <v>118497</v>
      </c>
      <c r="BE573" s="3" t="s">
        <v>316</v>
      </c>
    </row>
    <row r="574" spans="1:57" hidden="1" x14ac:dyDescent="0.2">
      <c r="A574" s="2">
        <v>5816</v>
      </c>
      <c r="B574" s="1">
        <v>45412</v>
      </c>
      <c r="C574" s="3" t="s">
        <v>5026</v>
      </c>
      <c r="D574">
        <v>-77000</v>
      </c>
      <c r="E574">
        <v>0</v>
      </c>
      <c r="F574">
        <v>0</v>
      </c>
      <c r="G574">
        <v>80200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3200</v>
      </c>
      <c r="AF574">
        <v>80200</v>
      </c>
      <c r="AG574">
        <v>0</v>
      </c>
      <c r="AH574">
        <v>0</v>
      </c>
      <c r="AI574">
        <v>80000</v>
      </c>
      <c r="AJ574">
        <v>3200</v>
      </c>
      <c r="AK574">
        <v>3200</v>
      </c>
      <c r="AL574">
        <v>0</v>
      </c>
      <c r="AM574">
        <v>80200</v>
      </c>
      <c r="AN574">
        <v>80200</v>
      </c>
      <c r="AO574">
        <v>0</v>
      </c>
      <c r="AP574">
        <v>0</v>
      </c>
      <c r="AQ574" s="4">
        <v>0</v>
      </c>
      <c r="AR574" s="3" t="s">
        <v>32</v>
      </c>
      <c r="AS574" s="3" t="s">
        <v>6214</v>
      </c>
      <c r="AT574" s="3" t="s">
        <v>6219</v>
      </c>
      <c r="AU574" s="3" t="s">
        <v>6216</v>
      </c>
      <c r="AV574" s="3" t="s">
        <v>6217</v>
      </c>
      <c r="AW574" s="3"/>
      <c r="AX574" s="3"/>
      <c r="AY574" s="3"/>
      <c r="AZ574" s="3"/>
      <c r="BA574" s="3"/>
      <c r="BB574" t="b">
        <v>0</v>
      </c>
      <c r="BC574" s="3"/>
      <c r="BD574" s="5">
        <v>118498</v>
      </c>
      <c r="BE574" s="3" t="s">
        <v>316</v>
      </c>
    </row>
    <row r="575" spans="1:57" hidden="1" x14ac:dyDescent="0.2">
      <c r="A575" s="2">
        <v>5872</v>
      </c>
      <c r="B575" s="1">
        <v>45412</v>
      </c>
      <c r="C575" s="3" t="s">
        <v>5130</v>
      </c>
      <c r="D575">
        <v>0</v>
      </c>
      <c r="E575">
        <v>0</v>
      </c>
      <c r="F575">
        <v>66.5</v>
      </c>
      <c r="G575">
        <v>0</v>
      </c>
      <c r="H575">
        <v>0</v>
      </c>
      <c r="I575">
        <v>66.5</v>
      </c>
      <c r="J575">
        <v>-33.25</v>
      </c>
      <c r="K575">
        <v>0</v>
      </c>
      <c r="L575">
        <v>0</v>
      </c>
      <c r="M575">
        <v>0</v>
      </c>
      <c r="N575">
        <v>10000</v>
      </c>
      <c r="O575">
        <v>12000</v>
      </c>
      <c r="P575">
        <v>130034.29</v>
      </c>
      <c r="Q575">
        <v>119394.67</v>
      </c>
      <c r="R575">
        <v>40576</v>
      </c>
      <c r="S575">
        <v>2852</v>
      </c>
      <c r="T575">
        <v>75130.69</v>
      </c>
      <c r="U575">
        <v>120936.51</v>
      </c>
      <c r="V575">
        <v>162480</v>
      </c>
      <c r="W575">
        <v>74480</v>
      </c>
      <c r="X575">
        <v>89380</v>
      </c>
      <c r="Y575">
        <v>43064</v>
      </c>
      <c r="Z575">
        <v>39232</v>
      </c>
      <c r="AA575">
        <v>12289</v>
      </c>
      <c r="AB575">
        <v>0</v>
      </c>
      <c r="AC575">
        <v>0</v>
      </c>
      <c r="AD575">
        <v>0</v>
      </c>
      <c r="AE575">
        <v>99.75</v>
      </c>
      <c r="AF575">
        <v>165710.99</v>
      </c>
      <c r="AG575">
        <v>0</v>
      </c>
      <c r="AH575">
        <v>45000</v>
      </c>
      <c r="AI575">
        <v>195000</v>
      </c>
      <c r="AJ575">
        <v>99.75</v>
      </c>
      <c r="AK575">
        <v>22099.75</v>
      </c>
      <c r="AL575">
        <v>22000</v>
      </c>
      <c r="AM575">
        <v>165710.99</v>
      </c>
      <c r="AN575">
        <v>1097560.1499999999</v>
      </c>
      <c r="AO575">
        <v>931849.16</v>
      </c>
      <c r="AP575">
        <v>0</v>
      </c>
      <c r="AQ575" s="4">
        <v>0</v>
      </c>
      <c r="AR575" s="3" t="s">
        <v>32</v>
      </c>
      <c r="AS575" s="3" t="s">
        <v>6214</v>
      </c>
      <c r="AT575" s="3" t="s">
        <v>6219</v>
      </c>
      <c r="AU575" s="3" t="s">
        <v>6216</v>
      </c>
      <c r="AV575" s="3" t="s">
        <v>6217</v>
      </c>
      <c r="AW575" s="3"/>
      <c r="AX575" s="3"/>
      <c r="AY575" s="3"/>
      <c r="AZ575" s="3"/>
      <c r="BA575" s="3"/>
      <c r="BB575" t="b">
        <v>0</v>
      </c>
      <c r="BC575" s="3"/>
      <c r="BD575" s="5">
        <v>118499</v>
      </c>
      <c r="BE575" s="3" t="s">
        <v>316</v>
      </c>
    </row>
    <row r="576" spans="1:57" hidden="1" x14ac:dyDescent="0.2">
      <c r="A576" s="2">
        <v>5922</v>
      </c>
      <c r="B576" s="1">
        <v>45412</v>
      </c>
      <c r="C576" s="3" t="s">
        <v>5173</v>
      </c>
      <c r="D576">
        <v>534887.04</v>
      </c>
      <c r="E576">
        <v>794495.38</v>
      </c>
      <c r="F576">
        <v>568168.73</v>
      </c>
      <c r="G576">
        <v>1138447.1000000001</v>
      </c>
      <c r="H576">
        <v>508291.34</v>
      </c>
      <c r="I576">
        <v>351570.17</v>
      </c>
      <c r="J576">
        <v>767938.35</v>
      </c>
      <c r="K576">
        <v>650015.80000000005</v>
      </c>
      <c r="L576">
        <v>448838.62</v>
      </c>
      <c r="M576">
        <v>342241.4</v>
      </c>
      <c r="N576">
        <v>598914.64673200005</v>
      </c>
      <c r="O576">
        <v>524286.96954899997</v>
      </c>
      <c r="P576">
        <v>368054.06141899998</v>
      </c>
      <c r="Q576">
        <v>197790.63362000001</v>
      </c>
      <c r="R576">
        <v>108595.16749599999</v>
      </c>
      <c r="S576">
        <v>106904.195206</v>
      </c>
      <c r="T576">
        <v>648.08164199999999</v>
      </c>
      <c r="U576">
        <v>0</v>
      </c>
      <c r="V576">
        <v>0</v>
      </c>
      <c r="W576">
        <v>0</v>
      </c>
      <c r="X576">
        <v>0</v>
      </c>
      <c r="Y576">
        <v>0</v>
      </c>
      <c r="Z576">
        <v>0</v>
      </c>
      <c r="AA576">
        <v>0</v>
      </c>
      <c r="AB576">
        <v>0</v>
      </c>
      <c r="AC576">
        <v>0</v>
      </c>
      <c r="AD576">
        <v>0</v>
      </c>
      <c r="AE576">
        <v>6104893.9299999997</v>
      </c>
      <c r="AF576">
        <v>9458052.8399999999</v>
      </c>
      <c r="AG576">
        <v>7732557</v>
      </c>
      <c r="AH576">
        <v>7304333</v>
      </c>
      <c r="AI576">
        <v>12104333</v>
      </c>
      <c r="AJ576">
        <v>7406601.8277310003</v>
      </c>
      <c r="AK576">
        <v>7228095.5462809997</v>
      </c>
      <c r="AL576">
        <v>1123201.616281</v>
      </c>
      <c r="AM576">
        <v>11381202.435015</v>
      </c>
      <c r="AN576">
        <v>11363246.595664</v>
      </c>
      <c r="AO576">
        <v>1905193.7556640001</v>
      </c>
      <c r="AP576">
        <v>1682333.88</v>
      </c>
      <c r="AQ576" s="4">
        <v>0</v>
      </c>
      <c r="AR576" s="3" t="s">
        <v>32</v>
      </c>
      <c r="AS576" s="3" t="s">
        <v>6214</v>
      </c>
      <c r="AT576" s="3" t="s">
        <v>6219</v>
      </c>
      <c r="AU576" s="3" t="s">
        <v>6216</v>
      </c>
      <c r="AV576" s="3" t="s">
        <v>6217</v>
      </c>
      <c r="AW576" s="3"/>
      <c r="AX576" s="3"/>
      <c r="AY576" s="3"/>
      <c r="AZ576" s="3"/>
      <c r="BA576" s="3"/>
      <c r="BB576" t="b">
        <v>0</v>
      </c>
      <c r="BC576" s="3"/>
      <c r="BD576" s="5">
        <v>118500</v>
      </c>
      <c r="BE576" s="3" t="s">
        <v>316</v>
      </c>
    </row>
    <row r="577" spans="1:57" hidden="1" x14ac:dyDescent="0.2">
      <c r="A577" s="2">
        <v>5985</v>
      </c>
      <c r="B577" s="1">
        <v>45412</v>
      </c>
      <c r="C577" s="3" t="s">
        <v>5253</v>
      </c>
      <c r="D577">
        <v>1084.02</v>
      </c>
      <c r="E577">
        <v>836.13</v>
      </c>
      <c r="F577">
        <v>203.01</v>
      </c>
      <c r="G577">
        <v>0</v>
      </c>
      <c r="H577">
        <v>3136</v>
      </c>
      <c r="I577">
        <v>3766.01</v>
      </c>
      <c r="J577">
        <v>2027.68</v>
      </c>
      <c r="K577">
        <v>5573.57</v>
      </c>
      <c r="L577">
        <v>3204.16</v>
      </c>
      <c r="M577">
        <v>6191.75</v>
      </c>
      <c r="N577">
        <v>17495.400000000001</v>
      </c>
      <c r="O577">
        <v>113716.18</v>
      </c>
      <c r="P577">
        <v>234071.38</v>
      </c>
      <c r="Q577">
        <v>167520</v>
      </c>
      <c r="R577">
        <v>158439.20000000001</v>
      </c>
      <c r="S577">
        <v>0</v>
      </c>
      <c r="T577">
        <v>0</v>
      </c>
      <c r="U577">
        <v>0</v>
      </c>
      <c r="V577">
        <v>0</v>
      </c>
      <c r="W577">
        <v>0</v>
      </c>
      <c r="X577">
        <v>0</v>
      </c>
      <c r="Y577">
        <v>0</v>
      </c>
      <c r="Z577">
        <v>0</v>
      </c>
      <c r="AA577">
        <v>0</v>
      </c>
      <c r="AB577">
        <v>0</v>
      </c>
      <c r="AC577">
        <v>0</v>
      </c>
      <c r="AD577">
        <v>0</v>
      </c>
      <c r="AE577">
        <v>26022.33</v>
      </c>
      <c r="AF577">
        <v>43729.21</v>
      </c>
      <c r="AG577">
        <v>325926</v>
      </c>
      <c r="AH577">
        <v>50000</v>
      </c>
      <c r="AI577">
        <v>50000</v>
      </c>
      <c r="AJ577">
        <v>391672.54</v>
      </c>
      <c r="AK577">
        <v>157233.91</v>
      </c>
      <c r="AL577">
        <v>131211.57999999999</v>
      </c>
      <c r="AM577">
        <v>725405.02</v>
      </c>
      <c r="AN577">
        <v>734971.37</v>
      </c>
      <c r="AO577">
        <v>691242.16</v>
      </c>
      <c r="AP577">
        <v>4313.75</v>
      </c>
      <c r="AQ577" s="4">
        <v>0</v>
      </c>
      <c r="AR577" s="3" t="s">
        <v>32</v>
      </c>
      <c r="AS577" s="3" t="s">
        <v>6214</v>
      </c>
      <c r="AT577" s="3" t="s">
        <v>6219</v>
      </c>
      <c r="AU577" s="3" t="s">
        <v>6216</v>
      </c>
      <c r="AV577" s="3" t="s">
        <v>6217</v>
      </c>
      <c r="AW577" s="3"/>
      <c r="AX577" s="3"/>
      <c r="AY577" s="3"/>
      <c r="AZ577" s="3"/>
      <c r="BA577" s="3"/>
      <c r="BB577" t="b">
        <v>0</v>
      </c>
      <c r="BC577" s="3"/>
      <c r="BD577" s="5">
        <v>118501</v>
      </c>
      <c r="BE577" s="3" t="s">
        <v>316</v>
      </c>
    </row>
    <row r="578" spans="1:57" hidden="1" x14ac:dyDescent="0.2">
      <c r="A578" s="2">
        <v>6040</v>
      </c>
      <c r="B578" s="1">
        <v>45412</v>
      </c>
      <c r="C578" s="3" t="s">
        <v>5333</v>
      </c>
      <c r="D578">
        <v>17063.32</v>
      </c>
      <c r="E578">
        <v>128634.42</v>
      </c>
      <c r="F578">
        <v>152187.76</v>
      </c>
      <c r="G578">
        <v>66322.14</v>
      </c>
      <c r="H578">
        <v>7452.71</v>
      </c>
      <c r="I578">
        <v>3079.24</v>
      </c>
      <c r="J578">
        <v>24205.96</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398945.55</v>
      </c>
      <c r="AF578">
        <v>412118</v>
      </c>
      <c r="AG578">
        <v>174503</v>
      </c>
      <c r="AH578">
        <v>50000</v>
      </c>
      <c r="AI578">
        <v>50000</v>
      </c>
      <c r="AJ578">
        <v>398945.55</v>
      </c>
      <c r="AK578">
        <v>398945.55</v>
      </c>
      <c r="AL578">
        <v>0</v>
      </c>
      <c r="AM578">
        <v>412118</v>
      </c>
      <c r="AN578">
        <v>412118</v>
      </c>
      <c r="AO578">
        <v>0</v>
      </c>
      <c r="AP578">
        <v>16863.53</v>
      </c>
      <c r="AQ578" s="4">
        <v>0</v>
      </c>
      <c r="AR578" s="3" t="s">
        <v>32</v>
      </c>
      <c r="AS578" s="3" t="s">
        <v>6214</v>
      </c>
      <c r="AT578" s="3" t="s">
        <v>6219</v>
      </c>
      <c r="AU578" s="3" t="s">
        <v>6216</v>
      </c>
      <c r="AV578" s="3" t="s">
        <v>6217</v>
      </c>
      <c r="AW578" s="3"/>
      <c r="AX578" s="3"/>
      <c r="AY578" s="3"/>
      <c r="AZ578" s="3"/>
      <c r="BA578" s="3"/>
      <c r="BB578" t="b">
        <v>0</v>
      </c>
      <c r="BC578" s="3"/>
      <c r="BD578" s="5">
        <v>118502</v>
      </c>
      <c r="BE578" s="3" t="s">
        <v>316</v>
      </c>
    </row>
    <row r="579" spans="1:57" hidden="1" x14ac:dyDescent="0.2">
      <c r="A579" s="2">
        <v>6041</v>
      </c>
      <c r="B579" s="1">
        <v>45412</v>
      </c>
      <c r="C579" s="3" t="s">
        <v>5335</v>
      </c>
      <c r="D579">
        <v>2301</v>
      </c>
      <c r="E579">
        <v>529</v>
      </c>
      <c r="F579">
        <v>0</v>
      </c>
      <c r="G579">
        <v>0</v>
      </c>
      <c r="H579">
        <v>0</v>
      </c>
      <c r="I579">
        <v>0</v>
      </c>
      <c r="J579">
        <v>0</v>
      </c>
      <c r="K579">
        <v>0</v>
      </c>
      <c r="L579">
        <v>0</v>
      </c>
      <c r="M579">
        <v>0</v>
      </c>
      <c r="N579">
        <v>0</v>
      </c>
      <c r="O579">
        <v>0</v>
      </c>
      <c r="P579">
        <v>2298.56</v>
      </c>
      <c r="Q579">
        <v>17892.080000000002</v>
      </c>
      <c r="R579">
        <v>12067.44</v>
      </c>
      <c r="S579">
        <v>13216.72</v>
      </c>
      <c r="T579">
        <v>17641.400000000001</v>
      </c>
      <c r="U579">
        <v>33381.360000000001</v>
      </c>
      <c r="V579">
        <v>893687.7</v>
      </c>
      <c r="W579">
        <v>4928</v>
      </c>
      <c r="X579">
        <v>739.2</v>
      </c>
      <c r="Y579">
        <v>0</v>
      </c>
      <c r="Z579">
        <v>0</v>
      </c>
      <c r="AA579">
        <v>0</v>
      </c>
      <c r="AB579">
        <v>0</v>
      </c>
      <c r="AC579">
        <v>0</v>
      </c>
      <c r="AD579">
        <v>0</v>
      </c>
      <c r="AE579">
        <v>2830</v>
      </c>
      <c r="AF579">
        <v>5954.8</v>
      </c>
      <c r="AG579">
        <v>16960</v>
      </c>
      <c r="AH579">
        <v>10000</v>
      </c>
      <c r="AI579">
        <v>10000</v>
      </c>
      <c r="AJ579">
        <v>2830</v>
      </c>
      <c r="AK579">
        <v>2830</v>
      </c>
      <c r="AL579">
        <v>0</v>
      </c>
      <c r="AM579">
        <v>1001807.26</v>
      </c>
      <c r="AN579">
        <v>1001807.26</v>
      </c>
      <c r="AO579">
        <v>995852.46</v>
      </c>
      <c r="AP579">
        <v>12470</v>
      </c>
      <c r="AQ579" s="4">
        <v>0</v>
      </c>
      <c r="AR579" s="3" t="s">
        <v>32</v>
      </c>
      <c r="AS579" s="3" t="s">
        <v>6214</v>
      </c>
      <c r="AT579" s="3" t="s">
        <v>6219</v>
      </c>
      <c r="AU579" s="3" t="s">
        <v>6216</v>
      </c>
      <c r="AV579" s="3" t="s">
        <v>6217</v>
      </c>
      <c r="AW579" s="3"/>
      <c r="AX579" s="3"/>
      <c r="AY579" s="3"/>
      <c r="AZ579" s="3"/>
      <c r="BA579" s="3"/>
      <c r="BB579" t="b">
        <v>0</v>
      </c>
      <c r="BC579" s="3"/>
      <c r="BD579" s="5">
        <v>118503</v>
      </c>
      <c r="BE579" s="3" t="s">
        <v>316</v>
      </c>
    </row>
    <row r="580" spans="1:57" hidden="1" x14ac:dyDescent="0.2">
      <c r="A580" s="2">
        <v>6044</v>
      </c>
      <c r="B580" s="1">
        <v>45412</v>
      </c>
      <c r="C580" s="3" t="s">
        <v>5341</v>
      </c>
      <c r="D580">
        <v>-18032.759999999998</v>
      </c>
      <c r="E580">
        <v>76</v>
      </c>
      <c r="F580">
        <v>6739.32</v>
      </c>
      <c r="G580">
        <v>18347.45</v>
      </c>
      <c r="H580">
        <v>103686.53</v>
      </c>
      <c r="I580">
        <v>34914.339999999997</v>
      </c>
      <c r="J580">
        <v>8747.85</v>
      </c>
      <c r="K580">
        <v>61342.69</v>
      </c>
      <c r="L580">
        <v>79241.570000000007</v>
      </c>
      <c r="M580">
        <v>24430.89</v>
      </c>
      <c r="N580">
        <v>38926.210778000001</v>
      </c>
      <c r="O580">
        <v>20746.64</v>
      </c>
      <c r="P580">
        <v>23829.119999999999</v>
      </c>
      <c r="Q580">
        <v>264800.40000000002</v>
      </c>
      <c r="R580">
        <v>79473.996664999999</v>
      </c>
      <c r="S580">
        <v>4590.3333300000004</v>
      </c>
      <c r="T580">
        <v>3339</v>
      </c>
      <c r="U580">
        <v>22809.38709</v>
      </c>
      <c r="V580">
        <v>36685.849447000001</v>
      </c>
      <c r="W580">
        <v>147.84945200000001</v>
      </c>
      <c r="X580">
        <v>247967.74192599999</v>
      </c>
      <c r="Y580">
        <v>374843.82228899997</v>
      </c>
      <c r="Z580">
        <v>365674.49384700001</v>
      </c>
      <c r="AA580">
        <v>440140.58049000002</v>
      </c>
      <c r="AB580">
        <v>0</v>
      </c>
      <c r="AC580">
        <v>0</v>
      </c>
      <c r="AD580">
        <v>0</v>
      </c>
      <c r="AE580">
        <v>319493.88</v>
      </c>
      <c r="AF580">
        <v>483375.77</v>
      </c>
      <c r="AG580">
        <v>1001078</v>
      </c>
      <c r="AH580">
        <v>462300</v>
      </c>
      <c r="AI580">
        <v>612300</v>
      </c>
      <c r="AJ580">
        <v>533919.55081599997</v>
      </c>
      <c r="AK580">
        <v>379166.73077800003</v>
      </c>
      <c r="AL580">
        <v>59672.850778</v>
      </c>
      <c r="AM580">
        <v>3448725.3312059999</v>
      </c>
      <c r="AN580">
        <v>2407351.1953139999</v>
      </c>
      <c r="AO580">
        <v>1923975.4253140001</v>
      </c>
      <c r="AP580">
        <v>686800.29</v>
      </c>
      <c r="AQ580" s="4">
        <v>0</v>
      </c>
      <c r="AR580" s="3" t="s">
        <v>32</v>
      </c>
      <c r="AS580" s="3" t="s">
        <v>6214</v>
      </c>
      <c r="AT580" s="3" t="s">
        <v>6219</v>
      </c>
      <c r="AU580" s="3" t="s">
        <v>6216</v>
      </c>
      <c r="AV580" s="3" t="s">
        <v>6217</v>
      </c>
      <c r="AW580" s="3"/>
      <c r="AX580" s="3"/>
      <c r="AY580" s="3"/>
      <c r="AZ580" s="3"/>
      <c r="BA580" s="3"/>
      <c r="BB580" t="b">
        <v>0</v>
      </c>
      <c r="BC580" s="3"/>
      <c r="BD580" s="5">
        <v>118504</v>
      </c>
      <c r="BE580" s="3" t="s">
        <v>316</v>
      </c>
    </row>
    <row r="581" spans="1:57" hidden="1" x14ac:dyDescent="0.2">
      <c r="A581" s="2">
        <v>6330</v>
      </c>
      <c r="B581" s="1">
        <v>45412</v>
      </c>
      <c r="C581" s="3" t="s">
        <v>5748</v>
      </c>
      <c r="D581">
        <v>0</v>
      </c>
      <c r="E581">
        <v>0</v>
      </c>
      <c r="F581">
        <v>758.2</v>
      </c>
      <c r="G581">
        <v>1558.2</v>
      </c>
      <c r="H581">
        <v>4624.93</v>
      </c>
      <c r="I581">
        <v>3403.99</v>
      </c>
      <c r="J581">
        <v>13684.36</v>
      </c>
      <c r="K581">
        <v>38027.040000000001</v>
      </c>
      <c r="L581">
        <v>182.45</v>
      </c>
      <c r="M581">
        <v>9413.26</v>
      </c>
      <c r="N581">
        <v>390956.00000499998</v>
      </c>
      <c r="O581">
        <v>152153.76</v>
      </c>
      <c r="P581">
        <v>7611.9847060000002</v>
      </c>
      <c r="Q581">
        <v>49716.599997999998</v>
      </c>
      <c r="R581">
        <v>36209.394782000003</v>
      </c>
      <c r="S581">
        <v>7922.0833860000002</v>
      </c>
      <c r="T581">
        <v>7267.6818219999996</v>
      </c>
      <c r="U581">
        <v>0</v>
      </c>
      <c r="V581">
        <v>0</v>
      </c>
      <c r="W581">
        <v>0</v>
      </c>
      <c r="X581">
        <v>0</v>
      </c>
      <c r="Y581">
        <v>0</v>
      </c>
      <c r="Z581">
        <v>0</v>
      </c>
      <c r="AA581">
        <v>0</v>
      </c>
      <c r="AB581">
        <v>0</v>
      </c>
      <c r="AC581">
        <v>0</v>
      </c>
      <c r="AD581">
        <v>0</v>
      </c>
      <c r="AE581">
        <v>71652.429999999993</v>
      </c>
      <c r="AF581">
        <v>71652.429999999993</v>
      </c>
      <c r="AG581">
        <v>800000</v>
      </c>
      <c r="AH581">
        <v>1000000</v>
      </c>
      <c r="AI581">
        <v>1000000</v>
      </c>
      <c r="AJ581">
        <v>653309.49000500003</v>
      </c>
      <c r="AK581">
        <v>614762.19000499998</v>
      </c>
      <c r="AL581">
        <v>543109.76000500005</v>
      </c>
      <c r="AM581">
        <v>762910.27469899994</v>
      </c>
      <c r="AN581">
        <v>723489.93469899998</v>
      </c>
      <c r="AO581">
        <v>651837.50469900004</v>
      </c>
      <c r="AP581">
        <v>1009025.42</v>
      </c>
      <c r="AQ581" s="4">
        <v>0</v>
      </c>
      <c r="AR581" s="3" t="s">
        <v>32</v>
      </c>
      <c r="AS581" s="3" t="s">
        <v>6214</v>
      </c>
      <c r="AT581" s="3" t="s">
        <v>6219</v>
      </c>
      <c r="AU581" s="3" t="s">
        <v>6216</v>
      </c>
      <c r="AV581" s="3" t="s">
        <v>6217</v>
      </c>
      <c r="AW581" s="3"/>
      <c r="AX581" s="3"/>
      <c r="AY581" s="3"/>
      <c r="AZ581" s="3"/>
      <c r="BA581" s="3"/>
      <c r="BB581" t="b">
        <v>0</v>
      </c>
      <c r="BC581" s="3"/>
      <c r="BD581" s="5">
        <v>118505</v>
      </c>
      <c r="BE581" s="3" t="s">
        <v>316</v>
      </c>
    </row>
    <row r="582" spans="1:57" hidden="1" x14ac:dyDescent="0.2">
      <c r="A582" s="2">
        <v>6331</v>
      </c>
      <c r="B582" s="1">
        <v>45412</v>
      </c>
      <c r="C582" s="3" t="s">
        <v>5750</v>
      </c>
      <c r="D582">
        <v>0</v>
      </c>
      <c r="E582">
        <v>0</v>
      </c>
      <c r="F582">
        <v>0</v>
      </c>
      <c r="G582">
        <v>14647.73</v>
      </c>
      <c r="H582">
        <v>0</v>
      </c>
      <c r="I582">
        <v>1050</v>
      </c>
      <c r="J582">
        <v>1409.09</v>
      </c>
      <c r="K582">
        <v>0</v>
      </c>
      <c r="L582">
        <v>2307</v>
      </c>
      <c r="M582">
        <v>0</v>
      </c>
      <c r="N582">
        <v>0</v>
      </c>
      <c r="O582">
        <v>0</v>
      </c>
      <c r="P582">
        <v>0</v>
      </c>
      <c r="Q582">
        <v>0</v>
      </c>
      <c r="R582">
        <v>0</v>
      </c>
      <c r="S582">
        <v>0</v>
      </c>
      <c r="T582">
        <v>0</v>
      </c>
      <c r="U582">
        <v>0</v>
      </c>
      <c r="V582">
        <v>0</v>
      </c>
      <c r="W582">
        <v>0</v>
      </c>
      <c r="X582">
        <v>0</v>
      </c>
      <c r="Y582">
        <v>0</v>
      </c>
      <c r="Z582">
        <v>0</v>
      </c>
      <c r="AA582">
        <v>0</v>
      </c>
      <c r="AB582">
        <v>0</v>
      </c>
      <c r="AC582">
        <v>0</v>
      </c>
      <c r="AD582">
        <v>0</v>
      </c>
      <c r="AE582">
        <v>19413.82</v>
      </c>
      <c r="AF582">
        <v>19413.82</v>
      </c>
      <c r="AG582">
        <v>275000</v>
      </c>
      <c r="AH582">
        <v>50000</v>
      </c>
      <c r="AI582">
        <v>50000</v>
      </c>
      <c r="AJ582">
        <v>19413.82</v>
      </c>
      <c r="AK582">
        <v>19413.82</v>
      </c>
      <c r="AL582">
        <v>0</v>
      </c>
      <c r="AM582">
        <v>19413.82</v>
      </c>
      <c r="AN582">
        <v>19413.82</v>
      </c>
      <c r="AO582">
        <v>0</v>
      </c>
      <c r="AP582">
        <v>17914</v>
      </c>
      <c r="AQ582" s="4">
        <v>0</v>
      </c>
      <c r="AR582" s="3" t="s">
        <v>32</v>
      </c>
      <c r="AS582" s="3" t="s">
        <v>6214</v>
      </c>
      <c r="AT582" s="3" t="s">
        <v>6219</v>
      </c>
      <c r="AU582" s="3" t="s">
        <v>6216</v>
      </c>
      <c r="AV582" s="3" t="s">
        <v>6217</v>
      </c>
      <c r="AW582" s="3"/>
      <c r="AX582" s="3"/>
      <c r="AY582" s="3"/>
      <c r="AZ582" s="3"/>
      <c r="BA582" s="3"/>
      <c r="BB582" t="b">
        <v>0</v>
      </c>
      <c r="BC582" s="3"/>
      <c r="BD582" s="5">
        <v>118506</v>
      </c>
      <c r="BE582" s="3" t="s">
        <v>316</v>
      </c>
    </row>
    <row r="583" spans="1:57" hidden="1" x14ac:dyDescent="0.2">
      <c r="A583" s="2">
        <v>6332</v>
      </c>
      <c r="B583" s="1">
        <v>45412</v>
      </c>
      <c r="C583" s="3" t="s">
        <v>5752</v>
      </c>
      <c r="D583">
        <v>0</v>
      </c>
      <c r="E583">
        <v>0</v>
      </c>
      <c r="F583">
        <v>0</v>
      </c>
      <c r="G583">
        <v>0</v>
      </c>
      <c r="H583">
        <v>0</v>
      </c>
      <c r="I583">
        <v>324</v>
      </c>
      <c r="J583">
        <v>972</v>
      </c>
      <c r="K583">
        <v>2574.1</v>
      </c>
      <c r="L583">
        <v>3830.4</v>
      </c>
      <c r="M583">
        <v>5641.17</v>
      </c>
      <c r="N583">
        <v>24844.32</v>
      </c>
      <c r="O583">
        <v>31228.48</v>
      </c>
      <c r="P583">
        <v>59474.400000000001</v>
      </c>
      <c r="Q583">
        <v>9248</v>
      </c>
      <c r="R583">
        <v>1928</v>
      </c>
      <c r="S583">
        <v>40798</v>
      </c>
      <c r="T583">
        <v>22476</v>
      </c>
      <c r="U583">
        <v>0</v>
      </c>
      <c r="V583">
        <v>0</v>
      </c>
      <c r="W583">
        <v>0</v>
      </c>
      <c r="X583">
        <v>0</v>
      </c>
      <c r="Y583">
        <v>0</v>
      </c>
      <c r="Z583">
        <v>0</v>
      </c>
      <c r="AA583">
        <v>0</v>
      </c>
      <c r="AB583">
        <v>0</v>
      </c>
      <c r="AC583">
        <v>0</v>
      </c>
      <c r="AD583">
        <v>0</v>
      </c>
      <c r="AE583">
        <v>13341.67</v>
      </c>
      <c r="AF583">
        <v>13341.67</v>
      </c>
      <c r="AG583">
        <v>100000</v>
      </c>
      <c r="AH583">
        <v>30000</v>
      </c>
      <c r="AI583">
        <v>30000</v>
      </c>
      <c r="AJ583">
        <v>121980.58</v>
      </c>
      <c r="AK583">
        <v>69414.47</v>
      </c>
      <c r="AL583">
        <v>56072.800000000003</v>
      </c>
      <c r="AM583">
        <v>192620.98</v>
      </c>
      <c r="AN583">
        <v>203338.87</v>
      </c>
      <c r="AO583">
        <v>189997.2</v>
      </c>
      <c r="AP583">
        <v>74570</v>
      </c>
      <c r="AQ583" s="4">
        <v>0</v>
      </c>
      <c r="AR583" s="3" t="s">
        <v>32</v>
      </c>
      <c r="AS583" s="3" t="s">
        <v>6214</v>
      </c>
      <c r="AT583" s="3" t="s">
        <v>6219</v>
      </c>
      <c r="AU583" s="3" t="s">
        <v>6216</v>
      </c>
      <c r="AV583" s="3" t="s">
        <v>6217</v>
      </c>
      <c r="AW583" s="3"/>
      <c r="AX583" s="3"/>
      <c r="AY583" s="3"/>
      <c r="AZ583" s="3"/>
      <c r="BA583" s="3"/>
      <c r="BB583" t="b">
        <v>0</v>
      </c>
      <c r="BC583" s="3"/>
      <c r="BD583" s="5">
        <v>118507</v>
      </c>
      <c r="BE583" s="3" t="s">
        <v>316</v>
      </c>
    </row>
    <row r="584" spans="1:57" hidden="1" x14ac:dyDescent="0.2">
      <c r="A584" s="2">
        <v>6333</v>
      </c>
      <c r="B584" s="1">
        <v>45412</v>
      </c>
      <c r="C584" s="3" t="s">
        <v>5755</v>
      </c>
      <c r="D584">
        <v>0</v>
      </c>
      <c r="E584">
        <v>0</v>
      </c>
      <c r="F584">
        <v>532</v>
      </c>
      <c r="G584">
        <v>0</v>
      </c>
      <c r="H584">
        <v>1542.8</v>
      </c>
      <c r="I584">
        <v>0</v>
      </c>
      <c r="J584">
        <v>0</v>
      </c>
      <c r="K584">
        <v>1814.5</v>
      </c>
      <c r="L584">
        <v>1744.4</v>
      </c>
      <c r="M584">
        <v>386.31</v>
      </c>
      <c r="N584">
        <v>1508</v>
      </c>
      <c r="O584">
        <v>2782.8</v>
      </c>
      <c r="P584">
        <v>0</v>
      </c>
      <c r="Q584">
        <v>0</v>
      </c>
      <c r="R584">
        <v>0</v>
      </c>
      <c r="S584">
        <v>0</v>
      </c>
      <c r="T584">
        <v>0</v>
      </c>
      <c r="U584">
        <v>0</v>
      </c>
      <c r="V584">
        <v>0</v>
      </c>
      <c r="W584">
        <v>0</v>
      </c>
      <c r="X584">
        <v>0</v>
      </c>
      <c r="Y584">
        <v>0</v>
      </c>
      <c r="Z584">
        <v>0</v>
      </c>
      <c r="AA584">
        <v>0</v>
      </c>
      <c r="AB584">
        <v>0</v>
      </c>
      <c r="AC584">
        <v>0</v>
      </c>
      <c r="AD584">
        <v>0</v>
      </c>
      <c r="AE584">
        <v>6020.01</v>
      </c>
      <c r="AF584">
        <v>6020.01</v>
      </c>
      <c r="AG584">
        <v>75000</v>
      </c>
      <c r="AH584">
        <v>10000</v>
      </c>
      <c r="AI584">
        <v>10000</v>
      </c>
      <c r="AJ584">
        <v>5633.7</v>
      </c>
      <c r="AK584">
        <v>10310.81</v>
      </c>
      <c r="AL584">
        <v>4290.8</v>
      </c>
      <c r="AM584">
        <v>5633.7</v>
      </c>
      <c r="AN584">
        <v>10310.81</v>
      </c>
      <c r="AO584">
        <v>4290.8</v>
      </c>
      <c r="AP584">
        <v>0</v>
      </c>
      <c r="AQ584" s="4">
        <v>0</v>
      </c>
      <c r="AR584" s="3" t="s">
        <v>32</v>
      </c>
      <c r="AS584" s="3" t="s">
        <v>6214</v>
      </c>
      <c r="AT584" s="3" t="s">
        <v>6219</v>
      </c>
      <c r="AU584" s="3" t="s">
        <v>6216</v>
      </c>
      <c r="AV584" s="3" t="s">
        <v>6217</v>
      </c>
      <c r="AW584" s="3"/>
      <c r="AX584" s="3"/>
      <c r="AY584" s="3"/>
      <c r="AZ584" s="3"/>
      <c r="BA584" s="3"/>
      <c r="BB584" t="b">
        <v>0</v>
      </c>
      <c r="BC584" s="3"/>
      <c r="BD584" s="5">
        <v>118508</v>
      </c>
      <c r="BE584" s="3" t="s">
        <v>316</v>
      </c>
    </row>
    <row r="585" spans="1:57" hidden="1" x14ac:dyDescent="0.2">
      <c r="A585" s="2">
        <v>6334</v>
      </c>
      <c r="B585" s="1">
        <v>45412</v>
      </c>
      <c r="C585" s="3" t="s">
        <v>5757</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75000</v>
      </c>
      <c r="AH585">
        <v>0</v>
      </c>
      <c r="AI585">
        <v>0</v>
      </c>
      <c r="AJ585">
        <v>0</v>
      </c>
      <c r="AK585">
        <v>0</v>
      </c>
      <c r="AL585">
        <v>0</v>
      </c>
      <c r="AM585">
        <v>0</v>
      </c>
      <c r="AN585">
        <v>0</v>
      </c>
      <c r="AO585">
        <v>0</v>
      </c>
      <c r="AP585">
        <v>0</v>
      </c>
      <c r="AQ585" s="4">
        <v>0</v>
      </c>
      <c r="AR585" s="3" t="s">
        <v>32</v>
      </c>
      <c r="AS585" s="3" t="s">
        <v>6214</v>
      </c>
      <c r="AT585" s="3" t="s">
        <v>6219</v>
      </c>
      <c r="AU585" s="3" t="s">
        <v>6216</v>
      </c>
      <c r="AV585" s="3" t="s">
        <v>6217</v>
      </c>
      <c r="AW585" s="3"/>
      <c r="AX585" s="3"/>
      <c r="AY585" s="3"/>
      <c r="AZ585" s="3"/>
      <c r="BA585" s="3"/>
      <c r="BB585" t="b">
        <v>0</v>
      </c>
      <c r="BC585" s="3"/>
      <c r="BD585" s="5">
        <v>118509</v>
      </c>
      <c r="BE585" s="3" t="s">
        <v>316</v>
      </c>
    </row>
    <row r="586" spans="1:57" hidden="1" x14ac:dyDescent="0.2">
      <c r="A586" s="2">
        <v>6335</v>
      </c>
      <c r="B586" s="1">
        <v>45412</v>
      </c>
      <c r="C586" s="3" t="s">
        <v>5759</v>
      </c>
      <c r="D586">
        <v>0</v>
      </c>
      <c r="E586">
        <v>0</v>
      </c>
      <c r="F586">
        <v>0</v>
      </c>
      <c r="G586">
        <v>0</v>
      </c>
      <c r="H586">
        <v>0</v>
      </c>
      <c r="I586">
        <v>0</v>
      </c>
      <c r="J586">
        <v>0</v>
      </c>
      <c r="K586">
        <v>0</v>
      </c>
      <c r="L586">
        <v>0</v>
      </c>
      <c r="M586">
        <v>3904.38</v>
      </c>
      <c r="N586">
        <v>3352</v>
      </c>
      <c r="O586">
        <v>2480</v>
      </c>
      <c r="P586">
        <v>2852</v>
      </c>
      <c r="Q586">
        <v>2728</v>
      </c>
      <c r="R586">
        <v>2604</v>
      </c>
      <c r="S586">
        <v>2852</v>
      </c>
      <c r="T586">
        <v>36843.370000000003</v>
      </c>
      <c r="U586">
        <v>92486.23</v>
      </c>
      <c r="V586">
        <v>177120</v>
      </c>
      <c r="W586">
        <v>81120</v>
      </c>
      <c r="X586">
        <v>87353.2</v>
      </c>
      <c r="Y586">
        <v>43262.400000000001</v>
      </c>
      <c r="Z586">
        <v>26123.200000000001</v>
      </c>
      <c r="AA586">
        <v>0</v>
      </c>
      <c r="AB586">
        <v>551000</v>
      </c>
      <c r="AC586">
        <v>0</v>
      </c>
      <c r="AD586">
        <v>0</v>
      </c>
      <c r="AE586">
        <v>3904.38</v>
      </c>
      <c r="AF586">
        <v>3904.38</v>
      </c>
      <c r="AG586">
        <v>50000</v>
      </c>
      <c r="AH586">
        <v>50000</v>
      </c>
      <c r="AI586">
        <v>50000</v>
      </c>
      <c r="AJ586">
        <v>19889</v>
      </c>
      <c r="AK586">
        <v>9736.3799999999992</v>
      </c>
      <c r="AL586">
        <v>5832</v>
      </c>
      <c r="AM586">
        <v>575233.4</v>
      </c>
      <c r="AN586">
        <v>1116080.78</v>
      </c>
      <c r="AO586">
        <v>1112176.3999999999</v>
      </c>
      <c r="AP586">
        <v>0</v>
      </c>
      <c r="AQ586" s="4">
        <v>0</v>
      </c>
      <c r="AR586" s="3" t="s">
        <v>32</v>
      </c>
      <c r="AS586" s="3" t="s">
        <v>6214</v>
      </c>
      <c r="AT586" s="3" t="s">
        <v>6219</v>
      </c>
      <c r="AU586" s="3" t="s">
        <v>6216</v>
      </c>
      <c r="AV586" s="3" t="s">
        <v>6217</v>
      </c>
      <c r="AW586" s="3"/>
      <c r="AX586" s="3"/>
      <c r="AY586" s="3"/>
      <c r="AZ586" s="3"/>
      <c r="BA586" s="3"/>
      <c r="BB586" t="b">
        <v>0</v>
      </c>
      <c r="BC586" s="3"/>
      <c r="BD586" s="5">
        <v>118510</v>
      </c>
      <c r="BE586" s="3" t="s">
        <v>316</v>
      </c>
    </row>
    <row r="587" spans="1:57" hidden="1" x14ac:dyDescent="0.2">
      <c r="A587" s="2">
        <v>6388</v>
      </c>
      <c r="B587" s="1">
        <v>45412</v>
      </c>
      <c r="C587" s="3" t="s">
        <v>4809</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50000</v>
      </c>
      <c r="AH587">
        <v>0</v>
      </c>
      <c r="AI587">
        <v>0</v>
      </c>
      <c r="AJ587">
        <v>0</v>
      </c>
      <c r="AK587">
        <v>0</v>
      </c>
      <c r="AL587">
        <v>0</v>
      </c>
      <c r="AM587">
        <v>0</v>
      </c>
      <c r="AN587">
        <v>0</v>
      </c>
      <c r="AO587">
        <v>0</v>
      </c>
      <c r="AP587">
        <v>0</v>
      </c>
      <c r="AQ587" s="4">
        <v>0</v>
      </c>
      <c r="AR587" s="3" t="s">
        <v>32</v>
      </c>
      <c r="AS587" s="3" t="s">
        <v>6214</v>
      </c>
      <c r="AT587" s="3" t="s">
        <v>6219</v>
      </c>
      <c r="AU587" s="3" t="s">
        <v>6216</v>
      </c>
      <c r="AV587" s="3" t="s">
        <v>6217</v>
      </c>
      <c r="AW587" s="3"/>
      <c r="AX587" s="3"/>
      <c r="AY587" s="3"/>
      <c r="AZ587" s="3"/>
      <c r="BA587" s="3"/>
      <c r="BB587" t="b">
        <v>0</v>
      </c>
      <c r="BC587" s="3"/>
      <c r="BD587" s="5">
        <v>118511</v>
      </c>
      <c r="BE587" s="3" t="s">
        <v>316</v>
      </c>
    </row>
    <row r="588" spans="1:57" hidden="1" x14ac:dyDescent="0.2">
      <c r="A588" s="2">
        <v>6416</v>
      </c>
      <c r="B588" s="1">
        <v>45412</v>
      </c>
      <c r="C588" s="3" t="s">
        <v>5885</v>
      </c>
      <c r="D588">
        <v>0</v>
      </c>
      <c r="E588">
        <v>0</v>
      </c>
      <c r="F588">
        <v>3789.6</v>
      </c>
      <c r="G588">
        <v>12822.23</v>
      </c>
      <c r="H588">
        <v>9963.2000000000007</v>
      </c>
      <c r="I588">
        <v>23879.78</v>
      </c>
      <c r="J588">
        <v>4332.3500000000004</v>
      </c>
      <c r="K588">
        <v>15087.06</v>
      </c>
      <c r="L588">
        <v>19136.509999999998</v>
      </c>
      <c r="M588">
        <v>9888.98</v>
      </c>
      <c r="N588">
        <v>5367.2</v>
      </c>
      <c r="O588">
        <v>464</v>
      </c>
      <c r="P588">
        <v>0</v>
      </c>
      <c r="Q588">
        <v>0</v>
      </c>
      <c r="R588">
        <v>0</v>
      </c>
      <c r="S588">
        <v>0</v>
      </c>
      <c r="T588">
        <v>0</v>
      </c>
      <c r="U588">
        <v>0</v>
      </c>
      <c r="V588">
        <v>0</v>
      </c>
      <c r="W588">
        <v>0</v>
      </c>
      <c r="X588">
        <v>0</v>
      </c>
      <c r="Y588">
        <v>0</v>
      </c>
      <c r="Z588">
        <v>0</v>
      </c>
      <c r="AA588">
        <v>0</v>
      </c>
      <c r="AB588">
        <v>0</v>
      </c>
      <c r="AC588">
        <v>0</v>
      </c>
      <c r="AD588">
        <v>0</v>
      </c>
      <c r="AE588">
        <v>98899.71</v>
      </c>
      <c r="AF588">
        <v>98899.71</v>
      </c>
      <c r="AG588">
        <v>0</v>
      </c>
      <c r="AH588">
        <v>95000</v>
      </c>
      <c r="AI588">
        <v>95000</v>
      </c>
      <c r="AJ588">
        <v>102225.13</v>
      </c>
      <c r="AK588">
        <v>104730.91</v>
      </c>
      <c r="AL588">
        <v>5831.2</v>
      </c>
      <c r="AM588">
        <v>102225.13</v>
      </c>
      <c r="AN588">
        <v>104730.91</v>
      </c>
      <c r="AO588">
        <v>5831.2</v>
      </c>
      <c r="AP588">
        <v>1275</v>
      </c>
      <c r="AQ588" s="4">
        <v>0</v>
      </c>
      <c r="AR588" s="3" t="s">
        <v>32</v>
      </c>
      <c r="AS588" s="3" t="s">
        <v>6214</v>
      </c>
      <c r="AT588" s="3" t="s">
        <v>6219</v>
      </c>
      <c r="AU588" s="3" t="s">
        <v>6216</v>
      </c>
      <c r="AV588" s="3" t="s">
        <v>6217</v>
      </c>
      <c r="AW588" s="3"/>
      <c r="AX588" s="3"/>
      <c r="AY588" s="3"/>
      <c r="AZ588" s="3"/>
      <c r="BA588" s="3"/>
      <c r="BB588" t="b">
        <v>0</v>
      </c>
      <c r="BC588" s="3"/>
      <c r="BD588" s="5">
        <v>118512</v>
      </c>
      <c r="BE588" s="3" t="s">
        <v>316</v>
      </c>
    </row>
    <row r="589" spans="1:57" hidden="1" x14ac:dyDescent="0.2">
      <c r="A589" s="2">
        <v>6431</v>
      </c>
      <c r="B589" s="1">
        <v>45412</v>
      </c>
      <c r="C589" s="3" t="s">
        <v>5906</v>
      </c>
      <c r="D589">
        <v>0</v>
      </c>
      <c r="E589">
        <v>0</v>
      </c>
      <c r="F589">
        <v>0</v>
      </c>
      <c r="G589">
        <v>0</v>
      </c>
      <c r="H589">
        <v>0</v>
      </c>
      <c r="I589">
        <v>0</v>
      </c>
      <c r="J589">
        <v>0</v>
      </c>
      <c r="K589">
        <v>0</v>
      </c>
      <c r="L589">
        <v>0</v>
      </c>
      <c r="M589">
        <v>0</v>
      </c>
      <c r="N589">
        <v>0</v>
      </c>
      <c r="O589">
        <v>0</v>
      </c>
      <c r="P589">
        <v>0</v>
      </c>
      <c r="Q589">
        <v>0</v>
      </c>
      <c r="R589">
        <v>12514.976000000001</v>
      </c>
      <c r="S589">
        <v>21274.5</v>
      </c>
      <c r="T589">
        <v>9195.5</v>
      </c>
      <c r="U589">
        <v>6728</v>
      </c>
      <c r="V589">
        <v>9078.384</v>
      </c>
      <c r="W589">
        <v>17871.919999999998</v>
      </c>
      <c r="X589">
        <v>79948</v>
      </c>
      <c r="Y589">
        <v>13983.76</v>
      </c>
      <c r="Z589">
        <v>310</v>
      </c>
      <c r="AA589">
        <v>0</v>
      </c>
      <c r="AB589">
        <v>0</v>
      </c>
      <c r="AC589">
        <v>0</v>
      </c>
      <c r="AD589">
        <v>0</v>
      </c>
      <c r="AE589">
        <v>0</v>
      </c>
      <c r="AF589">
        <v>0</v>
      </c>
      <c r="AG589">
        <v>0</v>
      </c>
      <c r="AH589">
        <v>0</v>
      </c>
      <c r="AI589">
        <v>0</v>
      </c>
      <c r="AJ589">
        <v>1602.8</v>
      </c>
      <c r="AK589">
        <v>0</v>
      </c>
      <c r="AL589">
        <v>0</v>
      </c>
      <c r="AM589">
        <v>1602.8</v>
      </c>
      <c r="AN589">
        <v>170905.04</v>
      </c>
      <c r="AO589">
        <v>170905.04</v>
      </c>
      <c r="AP589">
        <v>0</v>
      </c>
      <c r="AQ589" s="4">
        <v>0</v>
      </c>
      <c r="AR589" s="3" t="s">
        <v>32</v>
      </c>
      <c r="AS589" s="3" t="s">
        <v>6214</v>
      </c>
      <c r="AT589" s="3" t="s">
        <v>6219</v>
      </c>
      <c r="AU589" s="3" t="s">
        <v>6216</v>
      </c>
      <c r="AV589" s="3" t="s">
        <v>6217</v>
      </c>
      <c r="AW589" s="3"/>
      <c r="AX589" s="3"/>
      <c r="AY589" s="3"/>
      <c r="AZ589" s="3"/>
      <c r="BA589" s="3"/>
      <c r="BB589" t="b">
        <v>0</v>
      </c>
      <c r="BC589" s="3"/>
      <c r="BD589" s="5">
        <v>118513</v>
      </c>
      <c r="BE589" s="3" t="s">
        <v>316</v>
      </c>
    </row>
    <row r="590" spans="1:57" hidden="1" x14ac:dyDescent="0.2">
      <c r="A590" s="2">
        <v>6512</v>
      </c>
      <c r="B590" s="1">
        <v>45412</v>
      </c>
      <c r="C590" s="3" t="s">
        <v>5995</v>
      </c>
      <c r="D590">
        <v>0</v>
      </c>
      <c r="E590">
        <v>0</v>
      </c>
      <c r="F590">
        <v>0</v>
      </c>
      <c r="G590">
        <v>0</v>
      </c>
      <c r="H590">
        <v>0</v>
      </c>
      <c r="I590">
        <v>8572.26</v>
      </c>
      <c r="J590">
        <v>0</v>
      </c>
      <c r="K590">
        <v>0</v>
      </c>
      <c r="L590">
        <v>0</v>
      </c>
      <c r="M590">
        <v>8889.92</v>
      </c>
      <c r="N590">
        <v>0</v>
      </c>
      <c r="O590">
        <v>0</v>
      </c>
      <c r="P590">
        <v>0</v>
      </c>
      <c r="Q590">
        <v>0</v>
      </c>
      <c r="R590">
        <v>0</v>
      </c>
      <c r="S590">
        <v>0</v>
      </c>
      <c r="T590">
        <v>0</v>
      </c>
      <c r="U590">
        <v>0</v>
      </c>
      <c r="V590">
        <v>0</v>
      </c>
      <c r="W590">
        <v>0</v>
      </c>
      <c r="X590">
        <v>0</v>
      </c>
      <c r="Y590">
        <v>0</v>
      </c>
      <c r="Z590">
        <v>0</v>
      </c>
      <c r="AA590">
        <v>0</v>
      </c>
      <c r="AB590">
        <v>0</v>
      </c>
      <c r="AC590">
        <v>0</v>
      </c>
      <c r="AD590">
        <v>0</v>
      </c>
      <c r="AE590">
        <v>17462.18</v>
      </c>
      <c r="AF590">
        <v>17462.18</v>
      </c>
      <c r="AG590">
        <v>0</v>
      </c>
      <c r="AH590">
        <v>25000</v>
      </c>
      <c r="AI590">
        <v>25000</v>
      </c>
      <c r="AJ590">
        <v>8572.26</v>
      </c>
      <c r="AK590">
        <v>17462.18</v>
      </c>
      <c r="AL590">
        <v>0</v>
      </c>
      <c r="AM590">
        <v>8572.26</v>
      </c>
      <c r="AN590">
        <v>17462.18</v>
      </c>
      <c r="AO590">
        <v>0</v>
      </c>
      <c r="AP590">
        <v>10700.68</v>
      </c>
      <c r="AQ590" s="4">
        <v>0</v>
      </c>
      <c r="AR590" s="3" t="s">
        <v>32</v>
      </c>
      <c r="AS590" s="3" t="s">
        <v>6214</v>
      </c>
      <c r="AT590" s="3" t="s">
        <v>6219</v>
      </c>
      <c r="AU590" s="3" t="s">
        <v>6216</v>
      </c>
      <c r="AV590" s="3" t="s">
        <v>6217</v>
      </c>
      <c r="AW590" s="3"/>
      <c r="AX590" s="3"/>
      <c r="AY590" s="3"/>
      <c r="AZ590" s="3"/>
      <c r="BA590" s="3"/>
      <c r="BB590" t="b">
        <v>0</v>
      </c>
      <c r="BC590" s="3"/>
      <c r="BD590" s="5">
        <v>118514</v>
      </c>
      <c r="BE590" s="3" t="s">
        <v>316</v>
      </c>
    </row>
    <row r="591" spans="1:57" hidden="1" x14ac:dyDescent="0.2">
      <c r="A591" s="2">
        <v>6513</v>
      </c>
      <c r="B591" s="1">
        <v>45412</v>
      </c>
      <c r="C591" s="3" t="s">
        <v>5996</v>
      </c>
      <c r="D591">
        <v>0</v>
      </c>
      <c r="E591">
        <v>0</v>
      </c>
      <c r="F591">
        <v>0</v>
      </c>
      <c r="G591">
        <v>0</v>
      </c>
      <c r="H591">
        <v>0</v>
      </c>
      <c r="I591">
        <v>15154.85</v>
      </c>
      <c r="J591">
        <v>0</v>
      </c>
      <c r="K591">
        <v>0</v>
      </c>
      <c r="L591">
        <v>2850</v>
      </c>
      <c r="M591">
        <v>15677.16</v>
      </c>
      <c r="N591">
        <v>0</v>
      </c>
      <c r="O591">
        <v>0</v>
      </c>
      <c r="P591">
        <v>0</v>
      </c>
      <c r="Q591">
        <v>0</v>
      </c>
      <c r="R591">
        <v>0</v>
      </c>
      <c r="S591">
        <v>0</v>
      </c>
      <c r="T591">
        <v>0</v>
      </c>
      <c r="U591">
        <v>0</v>
      </c>
      <c r="V591">
        <v>0</v>
      </c>
      <c r="W591">
        <v>0</v>
      </c>
      <c r="X591">
        <v>0</v>
      </c>
      <c r="Y591">
        <v>0</v>
      </c>
      <c r="Z591">
        <v>0</v>
      </c>
      <c r="AA591">
        <v>0</v>
      </c>
      <c r="AB591">
        <v>0</v>
      </c>
      <c r="AC591">
        <v>0</v>
      </c>
      <c r="AD591">
        <v>0</v>
      </c>
      <c r="AE591">
        <v>33682.01</v>
      </c>
      <c r="AF591">
        <v>33682.01</v>
      </c>
      <c r="AG591">
        <v>0</v>
      </c>
      <c r="AH591">
        <v>200000</v>
      </c>
      <c r="AI591">
        <v>200000</v>
      </c>
      <c r="AJ591">
        <v>18004.849999999999</v>
      </c>
      <c r="AK591">
        <v>33682.01</v>
      </c>
      <c r="AL591">
        <v>0</v>
      </c>
      <c r="AM591">
        <v>18004.849999999999</v>
      </c>
      <c r="AN591">
        <v>33682.01</v>
      </c>
      <c r="AO591">
        <v>0</v>
      </c>
      <c r="AP591">
        <v>103694.37</v>
      </c>
      <c r="AQ591" s="4">
        <v>0</v>
      </c>
      <c r="AR591" s="3" t="s">
        <v>32</v>
      </c>
      <c r="AS591" s="3" t="s">
        <v>6214</v>
      </c>
      <c r="AT591" s="3" t="s">
        <v>6219</v>
      </c>
      <c r="AU591" s="3" t="s">
        <v>6216</v>
      </c>
      <c r="AV591" s="3" t="s">
        <v>6217</v>
      </c>
      <c r="AW591" s="3"/>
      <c r="AX591" s="3"/>
      <c r="AY591" s="3"/>
      <c r="AZ591" s="3"/>
      <c r="BA591" s="3"/>
      <c r="BB591" t="b">
        <v>0</v>
      </c>
      <c r="BC591" s="3"/>
      <c r="BD591" s="5">
        <v>118515</v>
      </c>
      <c r="BE591" s="3" t="s">
        <v>316</v>
      </c>
    </row>
    <row r="592" spans="1:57" hidden="1" x14ac:dyDescent="0.2">
      <c r="A592" s="2">
        <v>6695</v>
      </c>
      <c r="B592" s="1">
        <v>45412</v>
      </c>
      <c r="C592" s="3" t="s">
        <v>6131</v>
      </c>
      <c r="D592">
        <v>0</v>
      </c>
      <c r="E592">
        <v>0</v>
      </c>
      <c r="F592">
        <v>0</v>
      </c>
      <c r="G592">
        <v>0</v>
      </c>
      <c r="H592">
        <v>0</v>
      </c>
      <c r="I592">
        <v>0</v>
      </c>
      <c r="J592">
        <v>0</v>
      </c>
      <c r="K592">
        <v>0</v>
      </c>
      <c r="L592">
        <v>0</v>
      </c>
      <c r="M592">
        <v>15323.21</v>
      </c>
      <c r="N592">
        <v>90000</v>
      </c>
      <c r="O592">
        <v>90000</v>
      </c>
      <c r="P592">
        <v>0</v>
      </c>
      <c r="Q592">
        <v>0</v>
      </c>
      <c r="R592">
        <v>0</v>
      </c>
      <c r="S592">
        <v>0</v>
      </c>
      <c r="T592">
        <v>0</v>
      </c>
      <c r="U592">
        <v>0</v>
      </c>
      <c r="V592">
        <v>0</v>
      </c>
      <c r="W592">
        <v>0</v>
      </c>
      <c r="X592">
        <v>0</v>
      </c>
      <c r="Y592">
        <v>0</v>
      </c>
      <c r="Z592">
        <v>0</v>
      </c>
      <c r="AA592">
        <v>0</v>
      </c>
      <c r="AB592">
        <v>0</v>
      </c>
      <c r="AC592">
        <v>0</v>
      </c>
      <c r="AD592">
        <v>0</v>
      </c>
      <c r="AE592">
        <v>15323.21</v>
      </c>
      <c r="AF592">
        <v>15323.21</v>
      </c>
      <c r="AG592">
        <v>0</v>
      </c>
      <c r="AH592">
        <v>200000</v>
      </c>
      <c r="AI592">
        <v>200000</v>
      </c>
      <c r="AJ592">
        <v>199999.999988</v>
      </c>
      <c r="AK592">
        <v>195323.21</v>
      </c>
      <c r="AL592">
        <v>180000</v>
      </c>
      <c r="AM592">
        <v>199999.999988</v>
      </c>
      <c r="AN592">
        <v>195323.21</v>
      </c>
      <c r="AO592">
        <v>180000</v>
      </c>
      <c r="AP592">
        <v>48791.55</v>
      </c>
      <c r="AQ592" s="4">
        <v>0</v>
      </c>
      <c r="AR592" s="3" t="s">
        <v>32</v>
      </c>
      <c r="AS592" s="3" t="s">
        <v>6214</v>
      </c>
      <c r="AT592" s="3" t="s">
        <v>6219</v>
      </c>
      <c r="AU592" s="3" t="s">
        <v>6216</v>
      </c>
      <c r="AV592" s="3" t="s">
        <v>6217</v>
      </c>
      <c r="AW592" s="3"/>
      <c r="AX592" s="3"/>
      <c r="AY592" s="3"/>
      <c r="AZ592" s="3"/>
      <c r="BA592" s="3"/>
      <c r="BB592" t="b">
        <v>0</v>
      </c>
      <c r="BC592" s="3"/>
      <c r="BD592" s="5">
        <v>118516</v>
      </c>
      <c r="BE592" s="3" t="s">
        <v>316</v>
      </c>
    </row>
    <row r="593" spans="1:57" hidden="1" x14ac:dyDescent="0.2">
      <c r="A593" s="2">
        <v>6166</v>
      </c>
      <c r="B593" s="1">
        <v>45412</v>
      </c>
      <c r="C593" s="3" t="s">
        <v>5497</v>
      </c>
      <c r="D593">
        <v>4481.2299999999996</v>
      </c>
      <c r="E593">
        <v>7001.86</v>
      </c>
      <c r="F593">
        <v>7853.15</v>
      </c>
      <c r="G593">
        <v>10314.1</v>
      </c>
      <c r="H593">
        <v>2410.4899999999998</v>
      </c>
      <c r="I593">
        <v>2571.41</v>
      </c>
      <c r="J593">
        <v>2517.41</v>
      </c>
      <c r="K593">
        <v>3900.79</v>
      </c>
      <c r="L593">
        <v>4024.01</v>
      </c>
      <c r="M593">
        <v>2457.16</v>
      </c>
      <c r="N593">
        <v>134137.576351</v>
      </c>
      <c r="O593">
        <v>27858.400000000001</v>
      </c>
      <c r="P593">
        <v>23837</v>
      </c>
      <c r="Q593">
        <v>0</v>
      </c>
      <c r="R593">
        <v>0</v>
      </c>
      <c r="S593">
        <v>0</v>
      </c>
      <c r="T593">
        <v>0</v>
      </c>
      <c r="U593">
        <v>0</v>
      </c>
      <c r="V593">
        <v>0</v>
      </c>
      <c r="W593">
        <v>0</v>
      </c>
      <c r="X593">
        <v>0</v>
      </c>
      <c r="Y593">
        <v>0</v>
      </c>
      <c r="Z593">
        <v>0</v>
      </c>
      <c r="AA593">
        <v>0</v>
      </c>
      <c r="AB593">
        <v>0</v>
      </c>
      <c r="AC593">
        <v>0</v>
      </c>
      <c r="AD593">
        <v>0</v>
      </c>
      <c r="AE593">
        <v>47531.61</v>
      </c>
      <c r="AF593">
        <v>56432.15</v>
      </c>
      <c r="AG593">
        <v>150000</v>
      </c>
      <c r="AH593">
        <v>226499.46</v>
      </c>
      <c r="AI593">
        <v>235400</v>
      </c>
      <c r="AJ593">
        <v>208457.623051</v>
      </c>
      <c r="AK593">
        <v>209527.58635100001</v>
      </c>
      <c r="AL593">
        <v>161995.97635099999</v>
      </c>
      <c r="AM593">
        <v>223195.16305100001</v>
      </c>
      <c r="AN593">
        <v>242265.12635100001</v>
      </c>
      <c r="AO593">
        <v>185832.97635099999</v>
      </c>
      <c r="AP593">
        <v>92144</v>
      </c>
      <c r="AQ593" s="4">
        <v>0</v>
      </c>
      <c r="AR593" s="3" t="s">
        <v>32</v>
      </c>
      <c r="AS593" s="3" t="s">
        <v>6214</v>
      </c>
      <c r="AT593" s="3" t="s">
        <v>6219</v>
      </c>
      <c r="AU593" s="3" t="s">
        <v>6216</v>
      </c>
      <c r="AV593" s="3" t="s">
        <v>6217</v>
      </c>
      <c r="AW593" s="3"/>
      <c r="AX593" s="3"/>
      <c r="AY593" s="3"/>
      <c r="AZ593" s="3"/>
      <c r="BA593" s="3"/>
      <c r="BB593" t="b">
        <v>0</v>
      </c>
      <c r="BC593" s="3"/>
      <c r="BD593" s="5">
        <v>118517</v>
      </c>
      <c r="BE593" s="3" t="s">
        <v>316</v>
      </c>
    </row>
    <row r="594" spans="1:57" hidden="1" x14ac:dyDescent="0.2">
      <c r="A594" s="2">
        <v>2808</v>
      </c>
      <c r="B594" s="1">
        <v>45412</v>
      </c>
      <c r="C594" s="3" t="s">
        <v>543</v>
      </c>
      <c r="D594">
        <v>47</v>
      </c>
      <c r="E594">
        <v>0</v>
      </c>
      <c r="F594">
        <v>168</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215</v>
      </c>
      <c r="AF594">
        <v>1071746.1299999999</v>
      </c>
      <c r="AG594">
        <v>0</v>
      </c>
      <c r="AH594">
        <v>0</v>
      </c>
      <c r="AI594">
        <v>1071705</v>
      </c>
      <c r="AJ594">
        <v>215</v>
      </c>
      <c r="AK594">
        <v>215</v>
      </c>
      <c r="AL594">
        <v>0</v>
      </c>
      <c r="AM594">
        <v>1071746.1299999999</v>
      </c>
      <c r="AN594">
        <v>1071746.1299999999</v>
      </c>
      <c r="AO594">
        <v>0</v>
      </c>
      <c r="AP594">
        <v>0</v>
      </c>
      <c r="AQ594" s="4">
        <v>0</v>
      </c>
      <c r="AR594" s="3" t="s">
        <v>32</v>
      </c>
      <c r="AS594" s="3" t="s">
        <v>6214</v>
      </c>
      <c r="AT594" s="3" t="s">
        <v>6219</v>
      </c>
      <c r="AU594" s="3" t="s">
        <v>6216</v>
      </c>
      <c r="AV594" s="3" t="s">
        <v>6217</v>
      </c>
      <c r="AW594" s="3"/>
      <c r="AX594" s="3"/>
      <c r="AY594" s="3"/>
      <c r="AZ594" s="3"/>
      <c r="BA594" s="3"/>
      <c r="BB594" t="b">
        <v>0</v>
      </c>
      <c r="BC594" s="3"/>
      <c r="BD594" s="5">
        <v>118518</v>
      </c>
      <c r="BE594" s="3" t="s">
        <v>316</v>
      </c>
    </row>
    <row r="595" spans="1:57" hidden="1" x14ac:dyDescent="0.2">
      <c r="A595" s="2">
        <v>2809</v>
      </c>
      <c r="B595" s="1">
        <v>45412</v>
      </c>
      <c r="C595" s="3" t="s">
        <v>545</v>
      </c>
      <c r="D595">
        <v>832.53</v>
      </c>
      <c r="E595">
        <v>366</v>
      </c>
      <c r="F595">
        <v>3625.12</v>
      </c>
      <c r="G595">
        <v>825.75</v>
      </c>
      <c r="H595">
        <v>2388.2600000000002</v>
      </c>
      <c r="I595">
        <v>4465.58</v>
      </c>
      <c r="J595">
        <v>12405.7</v>
      </c>
      <c r="K595">
        <v>10050.1</v>
      </c>
      <c r="L595">
        <v>11489.2</v>
      </c>
      <c r="M595">
        <v>25693.42</v>
      </c>
      <c r="N595">
        <v>17717.222828000002</v>
      </c>
      <c r="O595">
        <v>20807.313323999999</v>
      </c>
      <c r="P595">
        <v>0</v>
      </c>
      <c r="Q595">
        <v>0</v>
      </c>
      <c r="R595">
        <v>0</v>
      </c>
      <c r="S595">
        <v>0</v>
      </c>
      <c r="T595">
        <v>0</v>
      </c>
      <c r="U595">
        <v>0</v>
      </c>
      <c r="V595">
        <v>0</v>
      </c>
      <c r="W595">
        <v>0</v>
      </c>
      <c r="X595">
        <v>0</v>
      </c>
      <c r="Y595">
        <v>0</v>
      </c>
      <c r="Z595">
        <v>0</v>
      </c>
      <c r="AA595">
        <v>0</v>
      </c>
      <c r="AB595">
        <v>0</v>
      </c>
      <c r="AC595">
        <v>0</v>
      </c>
      <c r="AD595">
        <v>0</v>
      </c>
      <c r="AE595">
        <v>72141.66</v>
      </c>
      <c r="AF595">
        <v>708967.68</v>
      </c>
      <c r="AG595">
        <v>0</v>
      </c>
      <c r="AH595">
        <v>78173.98</v>
      </c>
      <c r="AI595">
        <v>715000</v>
      </c>
      <c r="AJ595">
        <v>103286.209973</v>
      </c>
      <c r="AK595">
        <v>110666.196152</v>
      </c>
      <c r="AL595">
        <v>38524.536152000001</v>
      </c>
      <c r="AM595">
        <v>740112.22997300001</v>
      </c>
      <c r="AN595">
        <v>747492.21615200001</v>
      </c>
      <c r="AO595">
        <v>38524.536152000001</v>
      </c>
      <c r="AP595">
        <v>5866.36</v>
      </c>
      <c r="AQ595" s="4">
        <v>0</v>
      </c>
      <c r="AR595" s="3" t="s">
        <v>32</v>
      </c>
      <c r="AS595" s="3" t="s">
        <v>6214</v>
      </c>
      <c r="AT595" s="3" t="s">
        <v>6219</v>
      </c>
      <c r="AU595" s="3" t="s">
        <v>6216</v>
      </c>
      <c r="AV595" s="3" t="s">
        <v>6217</v>
      </c>
      <c r="AW595" s="3"/>
      <c r="AX595" s="3"/>
      <c r="AY595" s="3"/>
      <c r="AZ595" s="3"/>
      <c r="BA595" s="3"/>
      <c r="BB595" t="b">
        <v>0</v>
      </c>
      <c r="BC595" s="3"/>
      <c r="BD595" s="5">
        <v>118519</v>
      </c>
      <c r="BE595" s="3" t="s">
        <v>316</v>
      </c>
    </row>
    <row r="596" spans="1:57" hidden="1" x14ac:dyDescent="0.2">
      <c r="A596" s="2">
        <v>3637</v>
      </c>
      <c r="B596" s="1">
        <v>45412</v>
      </c>
      <c r="C596" s="3" t="s">
        <v>1676</v>
      </c>
      <c r="D596">
        <v>174280.83</v>
      </c>
      <c r="E596">
        <v>-60254.89</v>
      </c>
      <c r="F596">
        <v>27214.36</v>
      </c>
      <c r="G596">
        <v>15434.62</v>
      </c>
      <c r="H596">
        <v>697102.55</v>
      </c>
      <c r="I596">
        <v>34266.47</v>
      </c>
      <c r="J596">
        <v>195449.08</v>
      </c>
      <c r="K596">
        <v>14248.7</v>
      </c>
      <c r="L596">
        <v>3091.36</v>
      </c>
      <c r="M596">
        <v>1049.01</v>
      </c>
      <c r="N596">
        <v>0</v>
      </c>
      <c r="O596">
        <v>0</v>
      </c>
      <c r="P596">
        <v>0</v>
      </c>
      <c r="Q596">
        <v>0</v>
      </c>
      <c r="R596">
        <v>0</v>
      </c>
      <c r="S596">
        <v>0</v>
      </c>
      <c r="T596">
        <v>0</v>
      </c>
      <c r="U596">
        <v>0</v>
      </c>
      <c r="V596">
        <v>0</v>
      </c>
      <c r="W596">
        <v>0</v>
      </c>
      <c r="X596">
        <v>0</v>
      </c>
      <c r="Y596">
        <v>0</v>
      </c>
      <c r="Z596">
        <v>0</v>
      </c>
      <c r="AA596">
        <v>0</v>
      </c>
      <c r="AB596">
        <v>0</v>
      </c>
      <c r="AC596">
        <v>0</v>
      </c>
      <c r="AD596">
        <v>0</v>
      </c>
      <c r="AE596">
        <v>1101882.0900000001</v>
      </c>
      <c r="AF596">
        <v>2609863.71</v>
      </c>
      <c r="AG596">
        <v>921453</v>
      </c>
      <c r="AH596">
        <v>1072017.3799999999</v>
      </c>
      <c r="AI596">
        <v>2579999</v>
      </c>
      <c r="AJ596">
        <v>1100833.08</v>
      </c>
      <c r="AK596">
        <v>1101882.0900000001</v>
      </c>
      <c r="AL596">
        <v>0</v>
      </c>
      <c r="AM596">
        <v>2608814.7000000002</v>
      </c>
      <c r="AN596">
        <v>2609863.71</v>
      </c>
      <c r="AO596">
        <v>0</v>
      </c>
      <c r="AP596">
        <v>5</v>
      </c>
      <c r="AQ596" s="4">
        <v>0</v>
      </c>
      <c r="AR596" s="3" t="s">
        <v>32</v>
      </c>
      <c r="AS596" s="3" t="s">
        <v>6214</v>
      </c>
      <c r="AT596" s="3" t="s">
        <v>6219</v>
      </c>
      <c r="AU596" s="3" t="s">
        <v>6216</v>
      </c>
      <c r="AV596" s="3" t="s">
        <v>6217</v>
      </c>
      <c r="AW596" s="3"/>
      <c r="AX596" s="3"/>
      <c r="AY596" s="3"/>
      <c r="AZ596" s="3"/>
      <c r="BA596" s="3"/>
      <c r="BB596" t="b">
        <v>0</v>
      </c>
      <c r="BC596" s="3"/>
      <c r="BD596" s="5">
        <v>118520</v>
      </c>
      <c r="BE596" s="3" t="s">
        <v>316</v>
      </c>
    </row>
    <row r="597" spans="1:57" hidden="1" x14ac:dyDescent="0.2">
      <c r="A597" s="2">
        <v>4597</v>
      </c>
      <c r="B597" s="1">
        <v>45412</v>
      </c>
      <c r="C597" s="3" t="s">
        <v>3095</v>
      </c>
      <c r="D597">
        <v>17229.310000000001</v>
      </c>
      <c r="E597">
        <v>110120.9</v>
      </c>
      <c r="F597">
        <v>26188.46</v>
      </c>
      <c r="G597">
        <v>16349.47</v>
      </c>
      <c r="H597">
        <v>16932.71</v>
      </c>
      <c r="I597">
        <v>11860.81</v>
      </c>
      <c r="J597">
        <v>17932.8</v>
      </c>
      <c r="K597">
        <v>177554.92</v>
      </c>
      <c r="L597">
        <v>41712.81</v>
      </c>
      <c r="M597">
        <v>50131.08</v>
      </c>
      <c r="N597">
        <v>45854.800024999997</v>
      </c>
      <c r="O597">
        <v>76302</v>
      </c>
      <c r="P597">
        <v>24657.971053000001</v>
      </c>
      <c r="Q597">
        <v>29718.218381999999</v>
      </c>
      <c r="R597">
        <v>131005.78569600001</v>
      </c>
      <c r="S597">
        <v>33087.271044000001</v>
      </c>
      <c r="T597">
        <v>72091.640696000002</v>
      </c>
      <c r="U597">
        <v>11954.489804999999</v>
      </c>
      <c r="V597">
        <v>245892.55806000001</v>
      </c>
      <c r="W597">
        <v>388624.33305999998</v>
      </c>
      <c r="X597">
        <v>75476.772196000005</v>
      </c>
      <c r="Y597">
        <v>17853.132397000001</v>
      </c>
      <c r="Z597">
        <v>21217.774376000001</v>
      </c>
      <c r="AA597">
        <v>29037.733237</v>
      </c>
      <c r="AB597">
        <v>17581.240000000002</v>
      </c>
      <c r="AC597">
        <v>0</v>
      </c>
      <c r="AD597">
        <v>0</v>
      </c>
      <c r="AE597">
        <v>486013.27</v>
      </c>
      <c r="AF597">
        <v>4158071.89</v>
      </c>
      <c r="AG597">
        <v>691137</v>
      </c>
      <c r="AH597">
        <v>591177</v>
      </c>
      <c r="AI597">
        <v>5281133</v>
      </c>
      <c r="AJ597">
        <v>601870.09002500004</v>
      </c>
      <c r="AK597">
        <v>608170.07002500002</v>
      </c>
      <c r="AL597">
        <v>122156.800025</v>
      </c>
      <c r="AM597">
        <v>5321075.4488779996</v>
      </c>
      <c r="AN597">
        <v>5378427.6100270003</v>
      </c>
      <c r="AO597">
        <v>1220355.7200269999</v>
      </c>
      <c r="AP597">
        <v>320503.21999999997</v>
      </c>
      <c r="AQ597" s="4">
        <v>0</v>
      </c>
      <c r="AR597" s="3" t="s">
        <v>32</v>
      </c>
      <c r="AS597" s="3" t="s">
        <v>6214</v>
      </c>
      <c r="AT597" s="3" t="s">
        <v>6219</v>
      </c>
      <c r="AU597" s="3" t="s">
        <v>6216</v>
      </c>
      <c r="AV597" s="3" t="s">
        <v>6217</v>
      </c>
      <c r="AW597" s="3"/>
      <c r="AX597" s="3"/>
      <c r="AY597" s="3"/>
      <c r="AZ597" s="3"/>
      <c r="BA597" s="3"/>
      <c r="BB597" t="b">
        <v>0</v>
      </c>
      <c r="BC597" s="3"/>
      <c r="BD597" s="5">
        <v>118521</v>
      </c>
      <c r="BE597" s="3" t="s">
        <v>316</v>
      </c>
    </row>
    <row r="598" spans="1:57" hidden="1" x14ac:dyDescent="0.2">
      <c r="A598" s="2">
        <v>4891</v>
      </c>
      <c r="B598" s="1">
        <v>45412</v>
      </c>
      <c r="C598" s="3" t="s">
        <v>3528</v>
      </c>
      <c r="D598">
        <v>39236.82</v>
      </c>
      <c r="E598">
        <v>-130189.42</v>
      </c>
      <c r="F598">
        <v>9965.43</v>
      </c>
      <c r="G598">
        <v>135733.74</v>
      </c>
      <c r="H598">
        <v>9918.57</v>
      </c>
      <c r="I598">
        <v>459.28</v>
      </c>
      <c r="J598">
        <v>0</v>
      </c>
      <c r="K598">
        <v>0</v>
      </c>
      <c r="L598">
        <v>0</v>
      </c>
      <c r="M598">
        <v>-60</v>
      </c>
      <c r="N598">
        <v>0</v>
      </c>
      <c r="O598">
        <v>0</v>
      </c>
      <c r="P598">
        <v>0</v>
      </c>
      <c r="Q598">
        <v>0</v>
      </c>
      <c r="R598">
        <v>0</v>
      </c>
      <c r="S598">
        <v>0</v>
      </c>
      <c r="T598">
        <v>0</v>
      </c>
      <c r="U598">
        <v>0</v>
      </c>
      <c r="V598">
        <v>0</v>
      </c>
      <c r="W598">
        <v>0</v>
      </c>
      <c r="X598">
        <v>0</v>
      </c>
      <c r="Y598">
        <v>0</v>
      </c>
      <c r="Z598">
        <v>0</v>
      </c>
      <c r="AA598">
        <v>0</v>
      </c>
      <c r="AB598">
        <v>0</v>
      </c>
      <c r="AC598">
        <v>0</v>
      </c>
      <c r="AD598">
        <v>0</v>
      </c>
      <c r="AE598">
        <v>65064.42</v>
      </c>
      <c r="AF598">
        <v>1258407.27</v>
      </c>
      <c r="AG598">
        <v>0</v>
      </c>
      <c r="AH598">
        <v>0</v>
      </c>
      <c r="AI598">
        <v>1220568</v>
      </c>
      <c r="AJ598">
        <v>65124.42</v>
      </c>
      <c r="AK598">
        <v>65064.42</v>
      </c>
      <c r="AL598">
        <v>0</v>
      </c>
      <c r="AM598">
        <v>1258467.27</v>
      </c>
      <c r="AN598">
        <v>1258407.27</v>
      </c>
      <c r="AO598">
        <v>0</v>
      </c>
      <c r="AP598">
        <v>0</v>
      </c>
      <c r="AQ598" s="4">
        <v>0</v>
      </c>
      <c r="AR598" s="3" t="s">
        <v>32</v>
      </c>
      <c r="AS598" s="3" t="s">
        <v>6214</v>
      </c>
      <c r="AT598" s="3" t="s">
        <v>6219</v>
      </c>
      <c r="AU598" s="3" t="s">
        <v>6216</v>
      </c>
      <c r="AV598" s="3" t="s">
        <v>6217</v>
      </c>
      <c r="AW598" s="3"/>
      <c r="AX598" s="3"/>
      <c r="AY598" s="3"/>
      <c r="AZ598" s="3"/>
      <c r="BA598" s="3"/>
      <c r="BB598" t="b">
        <v>0</v>
      </c>
      <c r="BC598" s="3"/>
      <c r="BD598" s="5">
        <v>118522</v>
      </c>
      <c r="BE598" s="3" t="s">
        <v>316</v>
      </c>
    </row>
    <row r="599" spans="1:57" hidden="1" x14ac:dyDescent="0.2">
      <c r="A599" s="2">
        <v>5543</v>
      </c>
      <c r="B599" s="1">
        <v>45412</v>
      </c>
      <c r="C599" s="3" t="s">
        <v>4574</v>
      </c>
      <c r="D599">
        <v>12801.67</v>
      </c>
      <c r="E599">
        <v>10701.58</v>
      </c>
      <c r="F599">
        <v>5434.82</v>
      </c>
      <c r="G599">
        <v>3940.86</v>
      </c>
      <c r="H599">
        <v>2635.04</v>
      </c>
      <c r="I599">
        <v>4937.46</v>
      </c>
      <c r="J599">
        <v>2222.4499999999998</v>
      </c>
      <c r="K599">
        <v>3004.44</v>
      </c>
      <c r="L599">
        <v>731.5</v>
      </c>
      <c r="M599">
        <v>1553.3</v>
      </c>
      <c r="N599">
        <v>3338.373341</v>
      </c>
      <c r="O599">
        <v>7550.5266730000003</v>
      </c>
      <c r="P599">
        <v>0</v>
      </c>
      <c r="Q599">
        <v>0</v>
      </c>
      <c r="R599">
        <v>0</v>
      </c>
      <c r="S599">
        <v>0</v>
      </c>
      <c r="T599">
        <v>0</v>
      </c>
      <c r="U599">
        <v>0</v>
      </c>
      <c r="V599">
        <v>0</v>
      </c>
      <c r="W599">
        <v>0</v>
      </c>
      <c r="X599">
        <v>0</v>
      </c>
      <c r="Y599">
        <v>0</v>
      </c>
      <c r="Z599">
        <v>0</v>
      </c>
      <c r="AA599">
        <v>0</v>
      </c>
      <c r="AB599">
        <v>0</v>
      </c>
      <c r="AC599">
        <v>0</v>
      </c>
      <c r="AD599">
        <v>0</v>
      </c>
      <c r="AE599">
        <v>47963.12</v>
      </c>
      <c r="AF599">
        <v>1424998.58</v>
      </c>
      <c r="AG599">
        <v>90855</v>
      </c>
      <c r="AH599">
        <v>0</v>
      </c>
      <c r="AI599">
        <v>4001993</v>
      </c>
      <c r="AJ599">
        <v>60201.653354000002</v>
      </c>
      <c r="AK599">
        <v>58852.020014000002</v>
      </c>
      <c r="AL599">
        <v>10888.900014000001</v>
      </c>
      <c r="AM599">
        <v>1437237.113354</v>
      </c>
      <c r="AN599">
        <v>1435887.4800140001</v>
      </c>
      <c r="AO599">
        <v>10888.900014000001</v>
      </c>
      <c r="AP599">
        <v>0</v>
      </c>
      <c r="AQ599" s="4">
        <v>0</v>
      </c>
      <c r="AR599" s="3" t="s">
        <v>32</v>
      </c>
      <c r="AS599" s="3" t="s">
        <v>6214</v>
      </c>
      <c r="AT599" s="3" t="s">
        <v>6219</v>
      </c>
      <c r="AU599" s="3" t="s">
        <v>6216</v>
      </c>
      <c r="AV599" s="3" t="s">
        <v>6217</v>
      </c>
      <c r="AW599" s="3"/>
      <c r="AX599" s="3"/>
      <c r="AY599" s="3"/>
      <c r="AZ599" s="3"/>
      <c r="BA599" s="3"/>
      <c r="BB599" t="b">
        <v>0</v>
      </c>
      <c r="BC599" s="3"/>
      <c r="BD599" s="5">
        <v>118523</v>
      </c>
      <c r="BE599" s="3" t="s">
        <v>316</v>
      </c>
    </row>
    <row r="600" spans="1:57" hidden="1" x14ac:dyDescent="0.2">
      <c r="A600" s="2">
        <v>5557</v>
      </c>
      <c r="B600" s="1">
        <v>45412</v>
      </c>
      <c r="C600" s="3" t="s">
        <v>4592</v>
      </c>
      <c r="D600">
        <v>0</v>
      </c>
      <c r="E600">
        <v>0</v>
      </c>
      <c r="F600">
        <v>0</v>
      </c>
      <c r="G600">
        <v>35443.910000000003</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35443.910000000003</v>
      </c>
      <c r="AF600">
        <v>43873.91</v>
      </c>
      <c r="AG600">
        <v>0</v>
      </c>
      <c r="AH600">
        <v>0</v>
      </c>
      <c r="AI600">
        <v>44000</v>
      </c>
      <c r="AJ600">
        <v>35443.910000000003</v>
      </c>
      <c r="AK600">
        <v>35443.910000000003</v>
      </c>
      <c r="AL600">
        <v>0</v>
      </c>
      <c r="AM600">
        <v>43873.91</v>
      </c>
      <c r="AN600">
        <v>43873.91</v>
      </c>
      <c r="AO600">
        <v>0</v>
      </c>
      <c r="AP600">
        <v>0</v>
      </c>
      <c r="AQ600" s="4">
        <v>0</v>
      </c>
      <c r="AR600" s="3" t="s">
        <v>32</v>
      </c>
      <c r="AS600" s="3" t="s">
        <v>6214</v>
      </c>
      <c r="AT600" s="3" t="s">
        <v>6219</v>
      </c>
      <c r="AU600" s="3" t="s">
        <v>6216</v>
      </c>
      <c r="AV600" s="3" t="s">
        <v>6217</v>
      </c>
      <c r="AW600" s="3"/>
      <c r="AX600" s="3"/>
      <c r="AY600" s="3"/>
      <c r="AZ600" s="3"/>
      <c r="BA600" s="3"/>
      <c r="BB600" t="b">
        <v>0</v>
      </c>
      <c r="BC600" s="3"/>
      <c r="BD600" s="5">
        <v>118524</v>
      </c>
      <c r="BE600" s="3" t="s">
        <v>316</v>
      </c>
    </row>
    <row r="601" spans="1:57" hidden="1" x14ac:dyDescent="0.2">
      <c r="A601" s="2">
        <v>5604</v>
      </c>
      <c r="B601" s="1">
        <v>45412</v>
      </c>
      <c r="C601" s="3" t="s">
        <v>4649</v>
      </c>
      <c r="D601">
        <v>8188.11</v>
      </c>
      <c r="E601">
        <v>-5020.7</v>
      </c>
      <c r="F601">
        <v>102826.46</v>
      </c>
      <c r="G601">
        <v>21754.43</v>
      </c>
      <c r="H601">
        <v>276057.42</v>
      </c>
      <c r="I601">
        <v>-45</v>
      </c>
      <c r="J601">
        <v>5626.81</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409387.53</v>
      </c>
      <c r="AF601">
        <v>1041538.22</v>
      </c>
      <c r="AG601">
        <v>313864</v>
      </c>
      <c r="AH601">
        <v>367849</v>
      </c>
      <c r="AI601">
        <v>1000000</v>
      </c>
      <c r="AJ601">
        <v>409387.53</v>
      </c>
      <c r="AK601">
        <v>409387.53</v>
      </c>
      <c r="AL601">
        <v>0</v>
      </c>
      <c r="AM601">
        <v>1041538.22</v>
      </c>
      <c r="AN601">
        <v>1041538.22</v>
      </c>
      <c r="AO601">
        <v>0</v>
      </c>
      <c r="AP601">
        <v>17746</v>
      </c>
      <c r="AQ601" s="4">
        <v>0</v>
      </c>
      <c r="AR601" s="3" t="s">
        <v>32</v>
      </c>
      <c r="AS601" s="3" t="s">
        <v>6214</v>
      </c>
      <c r="AT601" s="3" t="s">
        <v>6219</v>
      </c>
      <c r="AU601" s="3" t="s">
        <v>6216</v>
      </c>
      <c r="AV601" s="3" t="s">
        <v>6217</v>
      </c>
      <c r="AW601" s="3"/>
      <c r="AX601" s="3"/>
      <c r="AY601" s="3"/>
      <c r="AZ601" s="3"/>
      <c r="BA601" s="3"/>
      <c r="BB601" t="b">
        <v>0</v>
      </c>
      <c r="BC601" s="3"/>
      <c r="BD601" s="5">
        <v>118525</v>
      </c>
      <c r="BE601" s="3" t="s">
        <v>316</v>
      </c>
    </row>
    <row r="602" spans="1:57" hidden="1" x14ac:dyDescent="0.2">
      <c r="A602" s="2">
        <v>5646</v>
      </c>
      <c r="B602" s="1">
        <v>45412</v>
      </c>
      <c r="C602" s="3" t="s">
        <v>4721</v>
      </c>
      <c r="D602">
        <v>7176.76</v>
      </c>
      <c r="E602">
        <v>5977</v>
      </c>
      <c r="F602">
        <v>16138.01</v>
      </c>
      <c r="G602">
        <v>20883.38</v>
      </c>
      <c r="H602">
        <v>90581.88</v>
      </c>
      <c r="I602">
        <v>35077.25</v>
      </c>
      <c r="J602">
        <v>8386.9</v>
      </c>
      <c r="K602">
        <v>8410.6299999999992</v>
      </c>
      <c r="L602">
        <v>3328.84</v>
      </c>
      <c r="M602">
        <v>2129.15</v>
      </c>
      <c r="N602">
        <v>15838.779456</v>
      </c>
      <c r="O602">
        <v>3847.1872199999998</v>
      </c>
      <c r="P602">
        <v>8209.8181629999999</v>
      </c>
      <c r="Q602">
        <v>98230.279981999993</v>
      </c>
      <c r="R602">
        <v>11093.78181</v>
      </c>
      <c r="S602">
        <v>88633.417264000003</v>
      </c>
      <c r="T602">
        <v>22420.562775999999</v>
      </c>
      <c r="U602">
        <v>6914.8</v>
      </c>
      <c r="V602">
        <v>0</v>
      </c>
      <c r="W602">
        <v>0</v>
      </c>
      <c r="X602">
        <v>0</v>
      </c>
      <c r="Y602">
        <v>0</v>
      </c>
      <c r="Z602">
        <v>0</v>
      </c>
      <c r="AA602">
        <v>0</v>
      </c>
      <c r="AB602">
        <v>0</v>
      </c>
      <c r="AC602">
        <v>0</v>
      </c>
      <c r="AD602">
        <v>0</v>
      </c>
      <c r="AE602">
        <v>198089.8</v>
      </c>
      <c r="AF602">
        <v>230140.01</v>
      </c>
      <c r="AG602">
        <v>334445</v>
      </c>
      <c r="AH602">
        <v>337949.79</v>
      </c>
      <c r="AI602">
        <v>370000</v>
      </c>
      <c r="AJ602">
        <v>225020.332459</v>
      </c>
      <c r="AK602">
        <v>217775.766676</v>
      </c>
      <c r="AL602">
        <v>19685.966676</v>
      </c>
      <c r="AM602">
        <v>496255.29339399998</v>
      </c>
      <c r="AN602">
        <v>485328.63667099999</v>
      </c>
      <c r="AO602">
        <v>255188.62667100001</v>
      </c>
      <c r="AP602">
        <v>79810.399999999994</v>
      </c>
      <c r="AQ602" s="4">
        <v>0</v>
      </c>
      <c r="AR602" s="3" t="s">
        <v>32</v>
      </c>
      <c r="AS602" s="3" t="s">
        <v>6214</v>
      </c>
      <c r="AT602" s="3" t="s">
        <v>6219</v>
      </c>
      <c r="AU602" s="3" t="s">
        <v>6216</v>
      </c>
      <c r="AV602" s="3" t="s">
        <v>6217</v>
      </c>
      <c r="AW602" s="3"/>
      <c r="AX602" s="3"/>
      <c r="AY602" s="3"/>
      <c r="AZ602" s="3"/>
      <c r="BA602" s="3"/>
      <c r="BB602" t="b">
        <v>0</v>
      </c>
      <c r="BC602" s="3"/>
      <c r="BD602" s="5">
        <v>118526</v>
      </c>
      <c r="BE602" s="3" t="s">
        <v>316</v>
      </c>
    </row>
    <row r="603" spans="1:57" hidden="1" x14ac:dyDescent="0.2">
      <c r="A603" s="2">
        <v>5686</v>
      </c>
      <c r="B603" s="1">
        <v>45412</v>
      </c>
      <c r="C603" s="3" t="s">
        <v>4797</v>
      </c>
      <c r="D603">
        <v>2014.23</v>
      </c>
      <c r="E603">
        <v>7733.28</v>
      </c>
      <c r="F603">
        <v>13808.66</v>
      </c>
      <c r="G603">
        <v>5361.71</v>
      </c>
      <c r="H603">
        <v>5572.29</v>
      </c>
      <c r="I603">
        <v>11677.63</v>
      </c>
      <c r="J603">
        <v>0</v>
      </c>
      <c r="K603">
        <v>274.32</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46442.12</v>
      </c>
      <c r="AF603">
        <v>185362.12</v>
      </c>
      <c r="AG603">
        <v>0</v>
      </c>
      <c r="AH603">
        <v>0</v>
      </c>
      <c r="AI603">
        <v>180000</v>
      </c>
      <c r="AJ603">
        <v>46442.12</v>
      </c>
      <c r="AK603">
        <v>46442.12</v>
      </c>
      <c r="AL603">
        <v>0</v>
      </c>
      <c r="AM603">
        <v>185362.12</v>
      </c>
      <c r="AN603">
        <v>185362.12</v>
      </c>
      <c r="AO603">
        <v>0</v>
      </c>
      <c r="AP603">
        <v>0</v>
      </c>
      <c r="AQ603" s="4">
        <v>0</v>
      </c>
      <c r="AR603" s="3" t="s">
        <v>32</v>
      </c>
      <c r="AS603" s="3" t="s">
        <v>6214</v>
      </c>
      <c r="AT603" s="3" t="s">
        <v>6219</v>
      </c>
      <c r="AU603" s="3" t="s">
        <v>6216</v>
      </c>
      <c r="AV603" s="3" t="s">
        <v>6217</v>
      </c>
      <c r="AW603" s="3"/>
      <c r="AX603" s="3"/>
      <c r="AY603" s="3"/>
      <c r="AZ603" s="3"/>
      <c r="BA603" s="3"/>
      <c r="BB603" t="b">
        <v>0</v>
      </c>
      <c r="BC603" s="3"/>
      <c r="BD603" s="5">
        <v>118527</v>
      </c>
      <c r="BE603" s="3" t="s">
        <v>316</v>
      </c>
    </row>
    <row r="604" spans="1:57" hidden="1" x14ac:dyDescent="0.2">
      <c r="A604" s="2">
        <v>5812</v>
      </c>
      <c r="B604" s="1">
        <v>45412</v>
      </c>
      <c r="C604" s="3" t="s">
        <v>5022</v>
      </c>
      <c r="D604">
        <v>29846.34</v>
      </c>
      <c r="E604">
        <v>6964.48</v>
      </c>
      <c r="F604">
        <v>6812.56</v>
      </c>
      <c r="G604">
        <v>1352.1</v>
      </c>
      <c r="H604">
        <v>-36600</v>
      </c>
      <c r="I604">
        <v>1309.6300000000001</v>
      </c>
      <c r="J604">
        <v>0</v>
      </c>
      <c r="K604">
        <v>12723.48</v>
      </c>
      <c r="L604">
        <v>0</v>
      </c>
      <c r="M604">
        <v>12467.78</v>
      </c>
      <c r="N604">
        <v>0</v>
      </c>
      <c r="O604">
        <v>0</v>
      </c>
      <c r="P604">
        <v>0</v>
      </c>
      <c r="Q604">
        <v>0</v>
      </c>
      <c r="R604">
        <v>0</v>
      </c>
      <c r="S604">
        <v>0</v>
      </c>
      <c r="T604">
        <v>0</v>
      </c>
      <c r="U604">
        <v>0</v>
      </c>
      <c r="V604">
        <v>0</v>
      </c>
      <c r="W604">
        <v>0</v>
      </c>
      <c r="X604">
        <v>0</v>
      </c>
      <c r="Y604">
        <v>0</v>
      </c>
      <c r="Z604">
        <v>0</v>
      </c>
      <c r="AA604">
        <v>0</v>
      </c>
      <c r="AB604">
        <v>0</v>
      </c>
      <c r="AC604">
        <v>0</v>
      </c>
      <c r="AD604">
        <v>0</v>
      </c>
      <c r="AE604">
        <v>34876.370000000003</v>
      </c>
      <c r="AF604">
        <v>148417.03</v>
      </c>
      <c r="AG604">
        <v>14900</v>
      </c>
      <c r="AH604">
        <v>0</v>
      </c>
      <c r="AI604">
        <v>180000</v>
      </c>
      <c r="AJ604">
        <v>22408.59</v>
      </c>
      <c r="AK604">
        <v>34876.370000000003</v>
      </c>
      <c r="AL604">
        <v>0</v>
      </c>
      <c r="AM604">
        <v>135949.25</v>
      </c>
      <c r="AN604">
        <v>148417.03</v>
      </c>
      <c r="AO604">
        <v>0</v>
      </c>
      <c r="AP604">
        <v>88.47</v>
      </c>
      <c r="AQ604" s="4">
        <v>0</v>
      </c>
      <c r="AR604" s="3" t="s">
        <v>32</v>
      </c>
      <c r="AS604" s="3" t="s">
        <v>6214</v>
      </c>
      <c r="AT604" s="3" t="s">
        <v>6219</v>
      </c>
      <c r="AU604" s="3" t="s">
        <v>6216</v>
      </c>
      <c r="AV604" s="3" t="s">
        <v>6217</v>
      </c>
      <c r="AW604" s="3"/>
      <c r="AX604" s="3"/>
      <c r="AY604" s="3"/>
      <c r="AZ604" s="3"/>
      <c r="BA604" s="3"/>
      <c r="BB604" t="b">
        <v>0</v>
      </c>
      <c r="BC604" s="3"/>
      <c r="BD604" s="5">
        <v>118528</v>
      </c>
      <c r="BE604" s="3" t="s">
        <v>316</v>
      </c>
    </row>
    <row r="605" spans="1:57" hidden="1" x14ac:dyDescent="0.2">
      <c r="A605" s="2">
        <v>5875</v>
      </c>
      <c r="B605" s="1">
        <v>45412</v>
      </c>
      <c r="C605" s="3" t="s">
        <v>5134</v>
      </c>
      <c r="D605">
        <v>5198</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5198</v>
      </c>
      <c r="AF605">
        <v>73412.009999999995</v>
      </c>
      <c r="AG605">
        <v>0</v>
      </c>
      <c r="AH605">
        <v>0</v>
      </c>
      <c r="AI605">
        <v>50000</v>
      </c>
      <c r="AJ605">
        <v>5198</v>
      </c>
      <c r="AK605">
        <v>5198</v>
      </c>
      <c r="AL605">
        <v>0</v>
      </c>
      <c r="AM605">
        <v>73412.009999999995</v>
      </c>
      <c r="AN605">
        <v>73412.009999999995</v>
      </c>
      <c r="AO605">
        <v>0</v>
      </c>
      <c r="AP605">
        <v>0</v>
      </c>
      <c r="AQ605" s="4">
        <v>0</v>
      </c>
      <c r="AR605" s="3" t="s">
        <v>32</v>
      </c>
      <c r="AS605" s="3" t="s">
        <v>6214</v>
      </c>
      <c r="AT605" s="3" t="s">
        <v>6219</v>
      </c>
      <c r="AU605" s="3" t="s">
        <v>6216</v>
      </c>
      <c r="AV605" s="3" t="s">
        <v>6217</v>
      </c>
      <c r="AW605" s="3"/>
      <c r="AX605" s="3"/>
      <c r="AY605" s="3"/>
      <c r="AZ605" s="3"/>
      <c r="BA605" s="3"/>
      <c r="BB605" t="b">
        <v>0</v>
      </c>
      <c r="BC605" s="3"/>
      <c r="BD605" s="5">
        <v>118529</v>
      </c>
      <c r="BE605" s="3" t="s">
        <v>316</v>
      </c>
    </row>
    <row r="606" spans="1:57" hidden="1" x14ac:dyDescent="0.2">
      <c r="A606" s="2">
        <v>5952</v>
      </c>
      <c r="B606" s="1">
        <v>45412</v>
      </c>
      <c r="C606" s="3" t="s">
        <v>5209</v>
      </c>
      <c r="D606">
        <v>571.20000000000005</v>
      </c>
      <c r="E606">
        <v>3418.1</v>
      </c>
      <c r="F606">
        <v>12060.99</v>
      </c>
      <c r="G606">
        <v>67838.789999999994</v>
      </c>
      <c r="H606">
        <v>19104.650000000001</v>
      </c>
      <c r="I606">
        <v>14083.32</v>
      </c>
      <c r="J606">
        <v>12674.91</v>
      </c>
      <c r="K606">
        <v>16211.17</v>
      </c>
      <c r="L606">
        <v>45725.66</v>
      </c>
      <c r="M606">
        <v>13306.56</v>
      </c>
      <c r="N606">
        <v>11503.563946</v>
      </c>
      <c r="O606">
        <v>7878.1860399999996</v>
      </c>
      <c r="P606">
        <v>5549.6</v>
      </c>
      <c r="Q606">
        <v>8264.4</v>
      </c>
      <c r="R606">
        <v>5219.2</v>
      </c>
      <c r="S606">
        <v>5549.6</v>
      </c>
      <c r="T606">
        <v>5219.2</v>
      </c>
      <c r="U606">
        <v>4228</v>
      </c>
      <c r="V606">
        <v>5054</v>
      </c>
      <c r="W606">
        <v>37712.199999999997</v>
      </c>
      <c r="X606">
        <v>36023.533319000002</v>
      </c>
      <c r="Y606">
        <v>13338.266659999999</v>
      </c>
      <c r="Z606">
        <v>9080.4</v>
      </c>
      <c r="AA606">
        <v>0</v>
      </c>
      <c r="AB606">
        <v>0</v>
      </c>
      <c r="AC606">
        <v>0</v>
      </c>
      <c r="AD606">
        <v>0</v>
      </c>
      <c r="AE606">
        <v>204995.35</v>
      </c>
      <c r="AF606">
        <v>206241.15</v>
      </c>
      <c r="AG606">
        <v>250000</v>
      </c>
      <c r="AH606">
        <v>300000</v>
      </c>
      <c r="AI606">
        <v>300000</v>
      </c>
      <c r="AJ606">
        <v>206850.79</v>
      </c>
      <c r="AK606">
        <v>224377.09998599999</v>
      </c>
      <c r="AL606">
        <v>19381.749985999999</v>
      </c>
      <c r="AM606">
        <v>303496.38998099999</v>
      </c>
      <c r="AN606">
        <v>360861.29996500001</v>
      </c>
      <c r="AO606">
        <v>154620.14996499999</v>
      </c>
      <c r="AP606">
        <v>4883.75</v>
      </c>
      <c r="AQ606" s="4">
        <v>0</v>
      </c>
      <c r="AR606" s="3" t="s">
        <v>32</v>
      </c>
      <c r="AS606" s="3" t="s">
        <v>6214</v>
      </c>
      <c r="AT606" s="3" t="s">
        <v>6219</v>
      </c>
      <c r="AU606" s="3" t="s">
        <v>6216</v>
      </c>
      <c r="AV606" s="3" t="s">
        <v>6217</v>
      </c>
      <c r="AW606" s="3"/>
      <c r="AX606" s="3"/>
      <c r="AY606" s="3"/>
      <c r="AZ606" s="3"/>
      <c r="BA606" s="3"/>
      <c r="BB606" t="b">
        <v>0</v>
      </c>
      <c r="BC606" s="3"/>
      <c r="BD606" s="5">
        <v>118530</v>
      </c>
      <c r="BE606" s="3" t="s">
        <v>316</v>
      </c>
    </row>
    <row r="607" spans="1:57" hidden="1" x14ac:dyDescent="0.2">
      <c r="A607" s="2">
        <v>5953</v>
      </c>
      <c r="B607" s="1">
        <v>45412</v>
      </c>
      <c r="C607" s="3" t="s">
        <v>5210</v>
      </c>
      <c r="D607">
        <v>7374.73</v>
      </c>
      <c r="E607">
        <v>3423.91</v>
      </c>
      <c r="F607">
        <v>3203.3</v>
      </c>
      <c r="G607">
        <v>24680.07</v>
      </c>
      <c r="H607">
        <v>17944</v>
      </c>
      <c r="I607">
        <v>14454.2</v>
      </c>
      <c r="J607">
        <v>13794</v>
      </c>
      <c r="K607">
        <v>11259.86</v>
      </c>
      <c r="L607">
        <v>25416.45</v>
      </c>
      <c r="M607">
        <v>16552.8</v>
      </c>
      <c r="N607">
        <v>0</v>
      </c>
      <c r="O607">
        <v>0</v>
      </c>
      <c r="P607">
        <v>0</v>
      </c>
      <c r="Q607">
        <v>0</v>
      </c>
      <c r="R607">
        <v>0</v>
      </c>
      <c r="S607">
        <v>0</v>
      </c>
      <c r="T607">
        <v>0</v>
      </c>
      <c r="U607">
        <v>0</v>
      </c>
      <c r="V607">
        <v>0</v>
      </c>
      <c r="W607">
        <v>0</v>
      </c>
      <c r="X607">
        <v>0</v>
      </c>
      <c r="Y607">
        <v>0</v>
      </c>
      <c r="Z607">
        <v>0</v>
      </c>
      <c r="AA607">
        <v>0</v>
      </c>
      <c r="AB607">
        <v>0</v>
      </c>
      <c r="AC607">
        <v>0</v>
      </c>
      <c r="AD607">
        <v>0</v>
      </c>
      <c r="AE607">
        <v>138103.32</v>
      </c>
      <c r="AF607">
        <v>287539.09999999998</v>
      </c>
      <c r="AG607">
        <v>0</v>
      </c>
      <c r="AH607">
        <v>0</v>
      </c>
      <c r="AI607">
        <v>290000</v>
      </c>
      <c r="AJ607">
        <v>121550.52</v>
      </c>
      <c r="AK607">
        <v>138103.32</v>
      </c>
      <c r="AL607">
        <v>0</v>
      </c>
      <c r="AM607">
        <v>270986.3</v>
      </c>
      <c r="AN607">
        <v>287539.09999999998</v>
      </c>
      <c r="AO607">
        <v>0</v>
      </c>
      <c r="AP607">
        <v>0</v>
      </c>
      <c r="AQ607" s="4">
        <v>0</v>
      </c>
      <c r="AR607" s="3" t="s">
        <v>32</v>
      </c>
      <c r="AS607" s="3" t="s">
        <v>6214</v>
      </c>
      <c r="AT607" s="3" t="s">
        <v>6219</v>
      </c>
      <c r="AU607" s="3" t="s">
        <v>6216</v>
      </c>
      <c r="AV607" s="3" t="s">
        <v>6217</v>
      </c>
      <c r="AW607" s="3"/>
      <c r="AX607" s="3"/>
      <c r="AY607" s="3"/>
      <c r="AZ607" s="3"/>
      <c r="BA607" s="3"/>
      <c r="BB607" t="b">
        <v>0</v>
      </c>
      <c r="BC607" s="3"/>
      <c r="BD607" s="5">
        <v>118531</v>
      </c>
      <c r="BE607" s="3" t="s">
        <v>316</v>
      </c>
    </row>
    <row r="608" spans="1:57" hidden="1" x14ac:dyDescent="0.2">
      <c r="A608" s="2">
        <v>5954</v>
      </c>
      <c r="B608" s="1">
        <v>45412</v>
      </c>
      <c r="C608" s="3" t="s">
        <v>5212</v>
      </c>
      <c r="D608">
        <v>1253.67</v>
      </c>
      <c r="E608">
        <v>8090.45</v>
      </c>
      <c r="F608">
        <v>41824.83</v>
      </c>
      <c r="G608">
        <v>82</v>
      </c>
      <c r="H608">
        <v>36280.33</v>
      </c>
      <c r="I608">
        <v>43746.18</v>
      </c>
      <c r="J608">
        <v>24588.1</v>
      </c>
      <c r="K608">
        <v>7793.87</v>
      </c>
      <c r="L608">
        <v>15181.7</v>
      </c>
      <c r="M608">
        <v>0</v>
      </c>
      <c r="N608">
        <v>29392.8017</v>
      </c>
      <c r="O608">
        <v>0</v>
      </c>
      <c r="P608">
        <v>0</v>
      </c>
      <c r="Q608">
        <v>0</v>
      </c>
      <c r="R608">
        <v>0</v>
      </c>
      <c r="S608">
        <v>0</v>
      </c>
      <c r="T608">
        <v>0</v>
      </c>
      <c r="U608">
        <v>0</v>
      </c>
      <c r="V608">
        <v>0</v>
      </c>
      <c r="W608">
        <v>0</v>
      </c>
      <c r="X608">
        <v>384000</v>
      </c>
      <c r="Y608">
        <v>0</v>
      </c>
      <c r="Z608">
        <v>2122.75</v>
      </c>
      <c r="AA608">
        <v>0</v>
      </c>
      <c r="AB608">
        <v>0</v>
      </c>
      <c r="AC608">
        <v>0</v>
      </c>
      <c r="AD608">
        <v>0</v>
      </c>
      <c r="AE608">
        <v>178841.13</v>
      </c>
      <c r="AF608">
        <v>367658.27</v>
      </c>
      <c r="AG608">
        <v>2328582</v>
      </c>
      <c r="AH608">
        <v>0</v>
      </c>
      <c r="AI608">
        <v>3396408</v>
      </c>
      <c r="AJ608">
        <v>281841.13</v>
      </c>
      <c r="AK608">
        <v>208233.93169999999</v>
      </c>
      <c r="AL608">
        <v>29392.8017</v>
      </c>
      <c r="AM608">
        <v>856781.02</v>
      </c>
      <c r="AN608">
        <v>783173.82169999997</v>
      </c>
      <c r="AO608">
        <v>415515.55170000001</v>
      </c>
      <c r="AP608">
        <v>31583.99</v>
      </c>
      <c r="AQ608" s="4">
        <v>0</v>
      </c>
      <c r="AR608" s="3" t="s">
        <v>32</v>
      </c>
      <c r="AS608" s="3" t="s">
        <v>6214</v>
      </c>
      <c r="AT608" s="3" t="s">
        <v>6219</v>
      </c>
      <c r="AU608" s="3" t="s">
        <v>6216</v>
      </c>
      <c r="AV608" s="3" t="s">
        <v>6217</v>
      </c>
      <c r="AW608" s="3"/>
      <c r="AX608" s="3"/>
      <c r="AY608" s="3"/>
      <c r="AZ608" s="3"/>
      <c r="BA608" s="3"/>
      <c r="BB608" t="b">
        <v>0</v>
      </c>
      <c r="BC608" s="3"/>
      <c r="BD608" s="5">
        <v>118532</v>
      </c>
      <c r="BE608" s="3" t="s">
        <v>316</v>
      </c>
    </row>
    <row r="609" spans="1:57" hidden="1" x14ac:dyDescent="0.2">
      <c r="A609" s="2">
        <v>5958</v>
      </c>
      <c r="B609" s="1">
        <v>45412</v>
      </c>
      <c r="C609" s="3" t="s">
        <v>5220</v>
      </c>
      <c r="D609">
        <v>0</v>
      </c>
      <c r="E609">
        <v>0</v>
      </c>
      <c r="F609">
        <v>178.14</v>
      </c>
      <c r="G609">
        <v>0</v>
      </c>
      <c r="H609">
        <v>4568.17</v>
      </c>
      <c r="I609">
        <v>4604.0200000000004</v>
      </c>
      <c r="J609">
        <v>50372.480000000003</v>
      </c>
      <c r="K609">
        <v>47927.45</v>
      </c>
      <c r="L609">
        <v>31290.1</v>
      </c>
      <c r="M609">
        <v>55019.54</v>
      </c>
      <c r="N609">
        <v>143364.02203699999</v>
      </c>
      <c r="O609">
        <v>260067.71084300001</v>
      </c>
      <c r="P609">
        <v>6167.92</v>
      </c>
      <c r="Q609">
        <v>0</v>
      </c>
      <c r="R609">
        <v>0</v>
      </c>
      <c r="S609">
        <v>0</v>
      </c>
      <c r="T609">
        <v>0</v>
      </c>
      <c r="U609">
        <v>0</v>
      </c>
      <c r="V609">
        <v>0</v>
      </c>
      <c r="W609">
        <v>0</v>
      </c>
      <c r="X609">
        <v>0</v>
      </c>
      <c r="Y609">
        <v>0</v>
      </c>
      <c r="Z609">
        <v>0</v>
      </c>
      <c r="AA609">
        <v>0</v>
      </c>
      <c r="AB609">
        <v>0</v>
      </c>
      <c r="AC609">
        <v>0</v>
      </c>
      <c r="AD609">
        <v>0</v>
      </c>
      <c r="AE609">
        <v>193959.9</v>
      </c>
      <c r="AF609">
        <v>665293.77</v>
      </c>
      <c r="AG609">
        <v>370909</v>
      </c>
      <c r="AH609">
        <v>1000000</v>
      </c>
      <c r="AI609">
        <v>1000000</v>
      </c>
      <c r="AJ609">
        <v>558735.41399899998</v>
      </c>
      <c r="AK609">
        <v>597391.63288000005</v>
      </c>
      <c r="AL609">
        <v>403431.73288000003</v>
      </c>
      <c r="AM609">
        <v>1036237.203999</v>
      </c>
      <c r="AN609">
        <v>1074893.42288</v>
      </c>
      <c r="AO609">
        <v>409599.65288000001</v>
      </c>
      <c r="AP609">
        <v>320899.34000000003</v>
      </c>
      <c r="AQ609" s="4">
        <v>0</v>
      </c>
      <c r="AR609" s="3" t="s">
        <v>32</v>
      </c>
      <c r="AS609" s="3" t="s">
        <v>6214</v>
      </c>
      <c r="AT609" s="3" t="s">
        <v>6219</v>
      </c>
      <c r="AU609" s="3" t="s">
        <v>6216</v>
      </c>
      <c r="AV609" s="3" t="s">
        <v>6217</v>
      </c>
      <c r="AW609" s="3"/>
      <c r="AX609" s="3"/>
      <c r="AY609" s="3"/>
      <c r="AZ609" s="3"/>
      <c r="BA609" s="3"/>
      <c r="BB609" t="b">
        <v>0</v>
      </c>
      <c r="BC609" s="3"/>
      <c r="BD609" s="5">
        <v>118533</v>
      </c>
      <c r="BE609" s="3" t="s">
        <v>316</v>
      </c>
    </row>
    <row r="610" spans="1:57" hidden="1" x14ac:dyDescent="0.2">
      <c r="A610" s="2">
        <v>6020</v>
      </c>
      <c r="B610" s="1">
        <v>45412</v>
      </c>
      <c r="C610" s="3" t="s">
        <v>5298</v>
      </c>
      <c r="D610">
        <v>-55915.75</v>
      </c>
      <c r="E610">
        <v>-6245.26</v>
      </c>
      <c r="F610">
        <v>171820</v>
      </c>
      <c r="G610">
        <v>45791.72</v>
      </c>
      <c r="H610">
        <v>3537.3</v>
      </c>
      <c r="I610">
        <v>257002.21</v>
      </c>
      <c r="J610">
        <v>1052.31</v>
      </c>
      <c r="K610">
        <v>-68356.06</v>
      </c>
      <c r="L610">
        <v>47964.92</v>
      </c>
      <c r="M610">
        <v>2733.16</v>
      </c>
      <c r="N610">
        <v>-33901.550000000003</v>
      </c>
      <c r="O610">
        <v>20915.96</v>
      </c>
      <c r="P610">
        <v>-36110.730000000003</v>
      </c>
      <c r="Q610">
        <v>0</v>
      </c>
      <c r="R610">
        <v>0</v>
      </c>
      <c r="S610">
        <v>0</v>
      </c>
      <c r="T610">
        <v>0</v>
      </c>
      <c r="U610">
        <v>0</v>
      </c>
      <c r="V610">
        <v>0</v>
      </c>
      <c r="W610">
        <v>0</v>
      </c>
      <c r="X610">
        <v>0</v>
      </c>
      <c r="Y610">
        <v>0</v>
      </c>
      <c r="Z610">
        <v>0</v>
      </c>
      <c r="AA610">
        <v>0</v>
      </c>
      <c r="AB610">
        <v>0</v>
      </c>
      <c r="AC610">
        <v>0</v>
      </c>
      <c r="AD610">
        <v>0</v>
      </c>
      <c r="AE610">
        <v>399384.55</v>
      </c>
      <c r="AF610">
        <v>791996.51</v>
      </c>
      <c r="AG610">
        <v>699695</v>
      </c>
      <c r="AH610">
        <v>0</v>
      </c>
      <c r="AI610">
        <v>1170000</v>
      </c>
      <c r="AJ610">
        <v>378661.8</v>
      </c>
      <c r="AK610">
        <v>386398.96</v>
      </c>
      <c r="AL610">
        <v>-12985.59</v>
      </c>
      <c r="AM610">
        <v>735163.03</v>
      </c>
      <c r="AN610">
        <v>742900.19</v>
      </c>
      <c r="AO610">
        <v>-49096.32</v>
      </c>
      <c r="AP610">
        <v>146.19999999999999</v>
      </c>
      <c r="AQ610" s="4">
        <v>0</v>
      </c>
      <c r="AR610" s="3" t="s">
        <v>32</v>
      </c>
      <c r="AS610" s="3" t="s">
        <v>6214</v>
      </c>
      <c r="AT610" s="3" t="s">
        <v>6219</v>
      </c>
      <c r="AU610" s="3" t="s">
        <v>6216</v>
      </c>
      <c r="AV610" s="3" t="s">
        <v>6217</v>
      </c>
      <c r="AW610" s="3"/>
      <c r="AX610" s="3"/>
      <c r="AY610" s="3"/>
      <c r="AZ610" s="3"/>
      <c r="BA610" s="3"/>
      <c r="BB610" t="b">
        <v>0</v>
      </c>
      <c r="BC610" s="3"/>
      <c r="BD610" s="5">
        <v>118534</v>
      </c>
      <c r="BE610" s="3" t="s">
        <v>316</v>
      </c>
    </row>
    <row r="611" spans="1:57" hidden="1" x14ac:dyDescent="0.2">
      <c r="A611" s="2">
        <v>6051</v>
      </c>
      <c r="B611" s="1">
        <v>45412</v>
      </c>
      <c r="C611" s="3" t="s">
        <v>5352</v>
      </c>
      <c r="D611">
        <v>190394</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190394</v>
      </c>
      <c r="AF611">
        <v>190394</v>
      </c>
      <c r="AG611">
        <v>0</v>
      </c>
      <c r="AH611">
        <v>0</v>
      </c>
      <c r="AI611">
        <v>160000</v>
      </c>
      <c r="AJ611">
        <v>190394</v>
      </c>
      <c r="AK611">
        <v>190394</v>
      </c>
      <c r="AL611">
        <v>0</v>
      </c>
      <c r="AM611">
        <v>190394</v>
      </c>
      <c r="AN611">
        <v>190394</v>
      </c>
      <c r="AO611">
        <v>0</v>
      </c>
      <c r="AP611">
        <v>0</v>
      </c>
      <c r="AQ611" s="4">
        <v>0</v>
      </c>
      <c r="AR611" s="3" t="s">
        <v>32</v>
      </c>
      <c r="AS611" s="3" t="s">
        <v>6214</v>
      </c>
      <c r="AT611" s="3" t="s">
        <v>6219</v>
      </c>
      <c r="AU611" s="3" t="s">
        <v>6216</v>
      </c>
      <c r="AV611" s="3" t="s">
        <v>6217</v>
      </c>
      <c r="AW611" s="3"/>
      <c r="AX611" s="3"/>
      <c r="AY611" s="3"/>
      <c r="AZ611" s="3"/>
      <c r="BA611" s="3"/>
      <c r="BB611" t="b">
        <v>0</v>
      </c>
      <c r="BC611" s="3"/>
      <c r="BD611" s="5">
        <v>118535</v>
      </c>
      <c r="BE611" s="3" t="s">
        <v>316</v>
      </c>
    </row>
    <row r="612" spans="1:57" hidden="1" x14ac:dyDescent="0.2">
      <c r="A612" s="2">
        <v>6054</v>
      </c>
      <c r="B612" s="1">
        <v>45412</v>
      </c>
      <c r="C612" s="3" t="s">
        <v>5356</v>
      </c>
      <c r="D612">
        <v>0</v>
      </c>
      <c r="E612">
        <v>0</v>
      </c>
      <c r="F612">
        <v>0</v>
      </c>
      <c r="G612">
        <v>0</v>
      </c>
      <c r="H612">
        <v>0</v>
      </c>
      <c r="I612">
        <v>23477.439999999999</v>
      </c>
      <c r="J612">
        <v>0</v>
      </c>
      <c r="K612">
        <v>0</v>
      </c>
      <c r="L612">
        <v>11310.56</v>
      </c>
      <c r="M612">
        <v>0</v>
      </c>
      <c r="N612">
        <v>0</v>
      </c>
      <c r="O612">
        <v>0</v>
      </c>
      <c r="P612">
        <v>0</v>
      </c>
      <c r="Q612">
        <v>0</v>
      </c>
      <c r="R612">
        <v>0</v>
      </c>
      <c r="S612">
        <v>0</v>
      </c>
      <c r="T612">
        <v>0</v>
      </c>
      <c r="U612">
        <v>0</v>
      </c>
      <c r="V612">
        <v>0</v>
      </c>
      <c r="W612">
        <v>0</v>
      </c>
      <c r="X612">
        <v>0</v>
      </c>
      <c r="Y612">
        <v>0</v>
      </c>
      <c r="Z612">
        <v>0</v>
      </c>
      <c r="AA612">
        <v>0</v>
      </c>
      <c r="AB612">
        <v>0</v>
      </c>
      <c r="AC612">
        <v>0</v>
      </c>
      <c r="AD612">
        <v>0</v>
      </c>
      <c r="AE612">
        <v>34788</v>
      </c>
      <c r="AF612">
        <v>514733.77</v>
      </c>
      <c r="AG612">
        <v>0</v>
      </c>
      <c r="AH612">
        <v>0</v>
      </c>
      <c r="AI612">
        <v>450000</v>
      </c>
      <c r="AJ612">
        <v>34788</v>
      </c>
      <c r="AK612">
        <v>34788</v>
      </c>
      <c r="AL612">
        <v>0</v>
      </c>
      <c r="AM612">
        <v>514733.77</v>
      </c>
      <c r="AN612">
        <v>514733.77</v>
      </c>
      <c r="AO612">
        <v>0</v>
      </c>
      <c r="AP612">
        <v>11310.56</v>
      </c>
      <c r="AQ612" s="4">
        <v>0</v>
      </c>
      <c r="AR612" s="3" t="s">
        <v>32</v>
      </c>
      <c r="AS612" s="3" t="s">
        <v>6214</v>
      </c>
      <c r="AT612" s="3" t="s">
        <v>6219</v>
      </c>
      <c r="AU612" s="3" t="s">
        <v>6216</v>
      </c>
      <c r="AV612" s="3" t="s">
        <v>6217</v>
      </c>
      <c r="AW612" s="3"/>
      <c r="AX612" s="3"/>
      <c r="AY612" s="3"/>
      <c r="AZ612" s="3"/>
      <c r="BA612" s="3"/>
      <c r="BB612" t="b">
        <v>0</v>
      </c>
      <c r="BC612" s="3"/>
      <c r="BD612" s="5">
        <v>118536</v>
      </c>
      <c r="BE612" s="3" t="s">
        <v>316</v>
      </c>
    </row>
    <row r="613" spans="1:57" hidden="1" x14ac:dyDescent="0.2">
      <c r="A613" s="2">
        <v>6111</v>
      </c>
      <c r="B613" s="1">
        <v>45412</v>
      </c>
      <c r="C613" s="3" t="s">
        <v>5435</v>
      </c>
      <c r="D613">
        <v>10828.8</v>
      </c>
      <c r="E613">
        <v>32048.45</v>
      </c>
      <c r="F613">
        <v>47052.4</v>
      </c>
      <c r="G613">
        <v>41984.08</v>
      </c>
      <c r="H613">
        <v>119291.2</v>
      </c>
      <c r="I613">
        <v>158252.76</v>
      </c>
      <c r="J613">
        <v>156039.54999999999</v>
      </c>
      <c r="K613">
        <v>258121.45</v>
      </c>
      <c r="L613">
        <v>285532.55</v>
      </c>
      <c r="M613">
        <v>142716.51999999999</v>
      </c>
      <c r="N613">
        <v>463454.44880000001</v>
      </c>
      <c r="O613">
        <v>526392.44880000001</v>
      </c>
      <c r="P613">
        <v>1500460.82706195</v>
      </c>
      <c r="Q613">
        <v>1247089.4272125</v>
      </c>
      <c r="R613">
        <v>3286417.1157551599</v>
      </c>
      <c r="S613">
        <v>2936544.81687738</v>
      </c>
      <c r="T613">
        <v>2859832.1502107098</v>
      </c>
      <c r="U613">
        <v>2759961.1502107098</v>
      </c>
      <c r="V613">
        <v>2711264.6502107098</v>
      </c>
      <c r="W613">
        <v>2687404.6502107098</v>
      </c>
      <c r="X613">
        <v>2711264.6502107098</v>
      </c>
      <c r="Y613">
        <v>2703290.6502107098</v>
      </c>
      <c r="Z613">
        <v>2711264.6502107098</v>
      </c>
      <c r="AA613">
        <v>2703290.6502107098</v>
      </c>
      <c r="AB613">
        <v>32479419.802528601</v>
      </c>
      <c r="AC613">
        <v>13717981.467801001</v>
      </c>
      <c r="AD613">
        <v>0</v>
      </c>
      <c r="AE613">
        <v>1251867.76</v>
      </c>
      <c r="AF613">
        <v>1408397.8</v>
      </c>
      <c r="AG613">
        <v>985000</v>
      </c>
      <c r="AH613">
        <v>3086257.99</v>
      </c>
      <c r="AI613">
        <v>3352357.99</v>
      </c>
      <c r="AJ613">
        <v>2566062.2942333301</v>
      </c>
      <c r="AK613">
        <v>2241714.6576</v>
      </c>
      <c r="AL613">
        <v>989846.89760000003</v>
      </c>
      <c r="AM613">
        <v>33216330.086192701</v>
      </c>
      <c r="AN613">
        <v>79413731.356522307</v>
      </c>
      <c r="AO613">
        <v>78005333.556522295</v>
      </c>
      <c r="AP613">
        <v>814400.1</v>
      </c>
      <c r="AQ613" s="4">
        <v>0</v>
      </c>
      <c r="AR613" s="3" t="s">
        <v>32</v>
      </c>
      <c r="AS613" s="3" t="s">
        <v>6214</v>
      </c>
      <c r="AT613" s="3" t="s">
        <v>6219</v>
      </c>
      <c r="AU613" s="3" t="s">
        <v>6216</v>
      </c>
      <c r="AV613" s="3" t="s">
        <v>6217</v>
      </c>
      <c r="AW613" s="3"/>
      <c r="AX613" s="3"/>
      <c r="AY613" s="3"/>
      <c r="AZ613" s="3"/>
      <c r="BA613" s="3"/>
      <c r="BB613" t="b">
        <v>0</v>
      </c>
      <c r="BC613" s="3"/>
      <c r="BD613" s="5">
        <v>118537</v>
      </c>
      <c r="BE613" s="3" t="s">
        <v>316</v>
      </c>
    </row>
    <row r="614" spans="1:57" hidden="1" x14ac:dyDescent="0.2">
      <c r="A614" s="2">
        <v>6208</v>
      </c>
      <c r="B614" s="1">
        <v>45412</v>
      </c>
      <c r="C614" s="3" t="s">
        <v>5534</v>
      </c>
      <c r="D614">
        <v>0</v>
      </c>
      <c r="E614">
        <v>0</v>
      </c>
      <c r="F614">
        <v>0</v>
      </c>
      <c r="G614">
        <v>0</v>
      </c>
      <c r="H614">
        <v>0</v>
      </c>
      <c r="I614">
        <v>0</v>
      </c>
      <c r="J614">
        <v>0</v>
      </c>
      <c r="K614">
        <v>0</v>
      </c>
      <c r="L614">
        <v>0</v>
      </c>
      <c r="M614">
        <v>0</v>
      </c>
      <c r="N614">
        <v>3103.2</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7020.8</v>
      </c>
      <c r="AK614">
        <v>3103.2</v>
      </c>
      <c r="AL614">
        <v>3103.2</v>
      </c>
      <c r="AM614">
        <v>7020.8</v>
      </c>
      <c r="AN614">
        <v>3103.2</v>
      </c>
      <c r="AO614">
        <v>3103.2</v>
      </c>
      <c r="AP614">
        <v>0</v>
      </c>
      <c r="AQ614" s="4">
        <v>0</v>
      </c>
      <c r="AR614" s="3" t="s">
        <v>32</v>
      </c>
      <c r="AS614" s="3" t="s">
        <v>6214</v>
      </c>
      <c r="AT614" s="3" t="s">
        <v>6219</v>
      </c>
      <c r="AU614" s="3" t="s">
        <v>6216</v>
      </c>
      <c r="AV614" s="3" t="s">
        <v>6217</v>
      </c>
      <c r="AW614" s="3"/>
      <c r="AX614" s="3"/>
      <c r="AY614" s="3"/>
      <c r="AZ614" s="3"/>
      <c r="BA614" s="3"/>
      <c r="BB614" t="b">
        <v>0</v>
      </c>
      <c r="BC614" s="3"/>
      <c r="BD614" s="5">
        <v>118538</v>
      </c>
      <c r="BE614" s="3" t="s">
        <v>316</v>
      </c>
    </row>
    <row r="615" spans="1:57" hidden="1" x14ac:dyDescent="0.2">
      <c r="A615" s="2">
        <v>6336</v>
      </c>
      <c r="B615" s="1">
        <v>45412</v>
      </c>
      <c r="C615" s="3" t="s">
        <v>5761</v>
      </c>
      <c r="D615">
        <v>0</v>
      </c>
      <c r="E615">
        <v>0</v>
      </c>
      <c r="F615">
        <v>0</v>
      </c>
      <c r="G615">
        <v>152.85</v>
      </c>
      <c r="H615">
        <v>0</v>
      </c>
      <c r="I615">
        <v>0</v>
      </c>
      <c r="J615">
        <v>0</v>
      </c>
      <c r="K615">
        <v>0</v>
      </c>
      <c r="L615">
        <v>0</v>
      </c>
      <c r="M615">
        <v>0</v>
      </c>
      <c r="N615">
        <v>0</v>
      </c>
      <c r="O615">
        <v>0</v>
      </c>
      <c r="P615">
        <v>0</v>
      </c>
      <c r="Q615">
        <v>0</v>
      </c>
      <c r="R615">
        <v>109526.52297000001</v>
      </c>
      <c r="S615">
        <v>23007.621694000001</v>
      </c>
      <c r="T615">
        <v>26422.190445</v>
      </c>
      <c r="U615">
        <v>1204894.7158059999</v>
      </c>
      <c r="V615">
        <v>4429.424086</v>
      </c>
      <c r="W615">
        <v>0</v>
      </c>
      <c r="X615">
        <v>680</v>
      </c>
      <c r="Y615">
        <v>300000</v>
      </c>
      <c r="Z615">
        <v>0</v>
      </c>
      <c r="AA615">
        <v>0</v>
      </c>
      <c r="AB615">
        <v>0</v>
      </c>
      <c r="AC615">
        <v>0</v>
      </c>
      <c r="AD615">
        <v>0</v>
      </c>
      <c r="AE615">
        <v>152.85</v>
      </c>
      <c r="AF615">
        <v>152.85</v>
      </c>
      <c r="AG615">
        <v>1500000</v>
      </c>
      <c r="AH615">
        <v>20000</v>
      </c>
      <c r="AI615">
        <v>20000</v>
      </c>
      <c r="AJ615">
        <v>152.85</v>
      </c>
      <c r="AK615">
        <v>152.85</v>
      </c>
      <c r="AL615">
        <v>0</v>
      </c>
      <c r="AM615">
        <v>1669113.325001</v>
      </c>
      <c r="AN615">
        <v>1669113.325001</v>
      </c>
      <c r="AO615">
        <v>1668960.4750010001</v>
      </c>
      <c r="AP615">
        <v>89283.94</v>
      </c>
      <c r="AQ615" s="4">
        <v>0</v>
      </c>
      <c r="AR615" s="3" t="s">
        <v>32</v>
      </c>
      <c r="AS615" s="3" t="s">
        <v>6214</v>
      </c>
      <c r="AT615" s="3" t="s">
        <v>6219</v>
      </c>
      <c r="AU615" s="3" t="s">
        <v>6216</v>
      </c>
      <c r="AV615" s="3" t="s">
        <v>6217</v>
      </c>
      <c r="AW615" s="3"/>
      <c r="AX615" s="3"/>
      <c r="AY615" s="3"/>
      <c r="AZ615" s="3"/>
      <c r="BA615" s="3"/>
      <c r="BB615" t="b">
        <v>0</v>
      </c>
      <c r="BC615" s="3"/>
      <c r="BD615" s="5">
        <v>118539</v>
      </c>
      <c r="BE615" s="3" t="s">
        <v>316</v>
      </c>
    </row>
    <row r="616" spans="1:57" hidden="1" x14ac:dyDescent="0.2">
      <c r="A616" s="2">
        <v>6338</v>
      </c>
      <c r="B616" s="1">
        <v>45412</v>
      </c>
      <c r="C616" s="3" t="s">
        <v>5765</v>
      </c>
      <c r="D616">
        <v>0</v>
      </c>
      <c r="E616">
        <v>492</v>
      </c>
      <c r="F616">
        <v>3959.23</v>
      </c>
      <c r="G616">
        <v>6294.41</v>
      </c>
      <c r="H616">
        <v>10122.64</v>
      </c>
      <c r="I616">
        <v>6469.37</v>
      </c>
      <c r="J616">
        <v>17180.740000000002</v>
      </c>
      <c r="K616">
        <v>3456.91</v>
      </c>
      <c r="L616">
        <v>5189.05</v>
      </c>
      <c r="M616">
        <v>10059.549999999999</v>
      </c>
      <c r="N616">
        <v>0</v>
      </c>
      <c r="O616">
        <v>0</v>
      </c>
      <c r="P616">
        <v>0</v>
      </c>
      <c r="Q616">
        <v>6880</v>
      </c>
      <c r="R616">
        <v>9316</v>
      </c>
      <c r="S616">
        <v>35142</v>
      </c>
      <c r="T616">
        <v>34367.999999</v>
      </c>
      <c r="U616">
        <v>80315.999995000006</v>
      </c>
      <c r="V616">
        <v>65086.399996</v>
      </c>
      <c r="W616">
        <v>43125.599999999999</v>
      </c>
      <c r="X616">
        <v>222338</v>
      </c>
      <c r="Y616">
        <v>79822</v>
      </c>
      <c r="Z616">
        <v>21982</v>
      </c>
      <c r="AA616">
        <v>75436</v>
      </c>
      <c r="AB616">
        <v>0</v>
      </c>
      <c r="AC616">
        <v>0</v>
      </c>
      <c r="AD616">
        <v>0</v>
      </c>
      <c r="AE616">
        <v>63223.9</v>
      </c>
      <c r="AF616">
        <v>63223.9</v>
      </c>
      <c r="AG616">
        <v>350000</v>
      </c>
      <c r="AH616">
        <v>50000</v>
      </c>
      <c r="AI616">
        <v>50000</v>
      </c>
      <c r="AJ616">
        <v>57978.75</v>
      </c>
      <c r="AK616">
        <v>63223.9</v>
      </c>
      <c r="AL616">
        <v>0</v>
      </c>
      <c r="AM616">
        <v>57978.75</v>
      </c>
      <c r="AN616">
        <v>737035.89998999995</v>
      </c>
      <c r="AO616">
        <v>673811.99999000004</v>
      </c>
      <c r="AP616">
        <v>0</v>
      </c>
      <c r="AQ616" s="4">
        <v>0</v>
      </c>
      <c r="AR616" s="3" t="s">
        <v>32</v>
      </c>
      <c r="AS616" s="3" t="s">
        <v>6214</v>
      </c>
      <c r="AT616" s="3" t="s">
        <v>6219</v>
      </c>
      <c r="AU616" s="3" t="s">
        <v>6216</v>
      </c>
      <c r="AV616" s="3" t="s">
        <v>6217</v>
      </c>
      <c r="AW616" s="3"/>
      <c r="AX616" s="3"/>
      <c r="AY616" s="3"/>
      <c r="AZ616" s="3"/>
      <c r="BA616" s="3"/>
      <c r="BB616" t="b">
        <v>0</v>
      </c>
      <c r="BC616" s="3"/>
      <c r="BD616" s="5">
        <v>118540</v>
      </c>
      <c r="BE616" s="3" t="s">
        <v>316</v>
      </c>
    </row>
    <row r="617" spans="1:57" hidden="1" x14ac:dyDescent="0.2">
      <c r="A617" s="2">
        <v>6339</v>
      </c>
      <c r="B617" s="1">
        <v>45412</v>
      </c>
      <c r="C617" s="3" t="s">
        <v>5767</v>
      </c>
      <c r="D617">
        <v>0</v>
      </c>
      <c r="E617">
        <v>0</v>
      </c>
      <c r="F617">
        <v>0</v>
      </c>
      <c r="G617">
        <v>0</v>
      </c>
      <c r="H617">
        <v>3725.09</v>
      </c>
      <c r="I617">
        <v>10294</v>
      </c>
      <c r="J617">
        <v>-6733.79</v>
      </c>
      <c r="K617">
        <v>8778</v>
      </c>
      <c r="L617">
        <v>51801.16</v>
      </c>
      <c r="M617">
        <v>0</v>
      </c>
      <c r="N617">
        <v>0</v>
      </c>
      <c r="O617">
        <v>0</v>
      </c>
      <c r="P617">
        <v>0</v>
      </c>
      <c r="Q617">
        <v>0</v>
      </c>
      <c r="R617">
        <v>0</v>
      </c>
      <c r="S617">
        <v>0</v>
      </c>
      <c r="T617">
        <v>0</v>
      </c>
      <c r="U617">
        <v>0</v>
      </c>
      <c r="V617">
        <v>0</v>
      </c>
      <c r="W617">
        <v>0</v>
      </c>
      <c r="X617">
        <v>0</v>
      </c>
      <c r="Y617">
        <v>0</v>
      </c>
      <c r="Z617">
        <v>0</v>
      </c>
      <c r="AA617">
        <v>0</v>
      </c>
      <c r="AB617">
        <v>0</v>
      </c>
      <c r="AC617">
        <v>0</v>
      </c>
      <c r="AD617">
        <v>0</v>
      </c>
      <c r="AE617">
        <v>67864.460000000006</v>
      </c>
      <c r="AF617">
        <v>67864.460000000006</v>
      </c>
      <c r="AG617">
        <v>790000</v>
      </c>
      <c r="AH617">
        <v>50000</v>
      </c>
      <c r="AI617">
        <v>50000</v>
      </c>
      <c r="AJ617">
        <v>67864.460000000006</v>
      </c>
      <c r="AK617">
        <v>67864.460000000006</v>
      </c>
      <c r="AL617">
        <v>0</v>
      </c>
      <c r="AM617">
        <v>67864.460000000006</v>
      </c>
      <c r="AN617">
        <v>67864.460000000006</v>
      </c>
      <c r="AO617">
        <v>0</v>
      </c>
      <c r="AP617">
        <v>0</v>
      </c>
      <c r="AQ617" s="4">
        <v>0</v>
      </c>
      <c r="AR617" s="3" t="s">
        <v>32</v>
      </c>
      <c r="AS617" s="3" t="s">
        <v>6214</v>
      </c>
      <c r="AT617" s="3" t="s">
        <v>6219</v>
      </c>
      <c r="AU617" s="3" t="s">
        <v>6216</v>
      </c>
      <c r="AV617" s="3" t="s">
        <v>6217</v>
      </c>
      <c r="AW617" s="3"/>
      <c r="AX617" s="3"/>
      <c r="AY617" s="3"/>
      <c r="AZ617" s="3"/>
      <c r="BA617" s="3"/>
      <c r="BB617" t="b">
        <v>0</v>
      </c>
      <c r="BC617" s="3"/>
      <c r="BD617" s="5">
        <v>118541</v>
      </c>
      <c r="BE617" s="3" t="s">
        <v>316</v>
      </c>
    </row>
    <row r="618" spans="1:57" hidden="1" x14ac:dyDescent="0.2">
      <c r="A618" s="2">
        <v>6437</v>
      </c>
      <c r="B618" s="1">
        <v>45412</v>
      </c>
      <c r="C618" s="3" t="s">
        <v>5912</v>
      </c>
      <c r="D618">
        <v>0</v>
      </c>
      <c r="E618">
        <v>0</v>
      </c>
      <c r="F618">
        <v>0</v>
      </c>
      <c r="G618">
        <v>0</v>
      </c>
      <c r="H618">
        <v>0</v>
      </c>
      <c r="I618">
        <v>0</v>
      </c>
      <c r="J618">
        <v>44869.56</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44869.56</v>
      </c>
      <c r="AF618">
        <v>44869.56</v>
      </c>
      <c r="AG618">
        <v>0</v>
      </c>
      <c r="AH618">
        <v>44794.97</v>
      </c>
      <c r="AI618">
        <v>44794.97</v>
      </c>
      <c r="AJ618">
        <v>44869.56</v>
      </c>
      <c r="AK618">
        <v>44869.56</v>
      </c>
      <c r="AL618">
        <v>0</v>
      </c>
      <c r="AM618">
        <v>44869.56</v>
      </c>
      <c r="AN618">
        <v>44869.56</v>
      </c>
      <c r="AO618">
        <v>0</v>
      </c>
      <c r="AP618">
        <v>0</v>
      </c>
      <c r="AQ618" s="4">
        <v>0</v>
      </c>
      <c r="AR618" s="3" t="s">
        <v>32</v>
      </c>
      <c r="AS618" s="3" t="s">
        <v>6214</v>
      </c>
      <c r="AT618" s="3" t="s">
        <v>6219</v>
      </c>
      <c r="AU618" s="3" t="s">
        <v>6216</v>
      </c>
      <c r="AV618" s="3" t="s">
        <v>6217</v>
      </c>
      <c r="AW618" s="3"/>
      <c r="AX618" s="3"/>
      <c r="AY618" s="3"/>
      <c r="AZ618" s="3"/>
      <c r="BA618" s="3"/>
      <c r="BB618" t="b">
        <v>0</v>
      </c>
      <c r="BC618" s="3"/>
      <c r="BD618" s="5">
        <v>118542</v>
      </c>
      <c r="BE618" s="3" t="s">
        <v>316</v>
      </c>
    </row>
    <row r="619" spans="1:57" hidden="1" x14ac:dyDescent="0.2">
      <c r="A619" s="2">
        <v>6466</v>
      </c>
      <c r="B619" s="1">
        <v>45412</v>
      </c>
      <c r="C619" s="3" t="s">
        <v>5939</v>
      </c>
      <c r="D619">
        <v>0</v>
      </c>
      <c r="E619">
        <v>0</v>
      </c>
      <c r="F619">
        <v>266</v>
      </c>
      <c r="G619">
        <v>11259.08</v>
      </c>
      <c r="H619">
        <v>1112.8800000000001</v>
      </c>
      <c r="I619">
        <v>99.75</v>
      </c>
      <c r="J619">
        <v>375</v>
      </c>
      <c r="K619">
        <v>592.6</v>
      </c>
      <c r="L619">
        <v>904.4</v>
      </c>
      <c r="M619">
        <v>0</v>
      </c>
      <c r="N619">
        <v>6036</v>
      </c>
      <c r="O619">
        <v>4550</v>
      </c>
      <c r="P619">
        <v>0</v>
      </c>
      <c r="Q619">
        <v>0</v>
      </c>
      <c r="R619">
        <v>0</v>
      </c>
      <c r="S619">
        <v>0</v>
      </c>
      <c r="T619">
        <v>0</v>
      </c>
      <c r="U619">
        <v>0</v>
      </c>
      <c r="V619">
        <v>0</v>
      </c>
      <c r="W619">
        <v>0</v>
      </c>
      <c r="X619">
        <v>0</v>
      </c>
      <c r="Y619">
        <v>0</v>
      </c>
      <c r="Z619">
        <v>0</v>
      </c>
      <c r="AA619">
        <v>0</v>
      </c>
      <c r="AB619">
        <v>0</v>
      </c>
      <c r="AC619">
        <v>0</v>
      </c>
      <c r="AD619">
        <v>0</v>
      </c>
      <c r="AE619">
        <v>14609.71</v>
      </c>
      <c r="AF619">
        <v>14609.71</v>
      </c>
      <c r="AG619">
        <v>0</v>
      </c>
      <c r="AH619">
        <v>10000</v>
      </c>
      <c r="AI619">
        <v>10000</v>
      </c>
      <c r="AJ619">
        <v>25115.71</v>
      </c>
      <c r="AK619">
        <v>25195.71</v>
      </c>
      <c r="AL619">
        <v>10586</v>
      </c>
      <c r="AM619">
        <v>25115.71</v>
      </c>
      <c r="AN619">
        <v>25195.71</v>
      </c>
      <c r="AO619">
        <v>10586</v>
      </c>
      <c r="AP619">
        <v>0</v>
      </c>
      <c r="AQ619" s="4">
        <v>0</v>
      </c>
      <c r="AR619" s="3" t="s">
        <v>32</v>
      </c>
      <c r="AS619" s="3" t="s">
        <v>6214</v>
      </c>
      <c r="AT619" s="3" t="s">
        <v>6219</v>
      </c>
      <c r="AU619" s="3" t="s">
        <v>6216</v>
      </c>
      <c r="AV619" s="3" t="s">
        <v>6217</v>
      </c>
      <c r="AW619" s="3"/>
      <c r="AX619" s="3"/>
      <c r="AY619" s="3"/>
      <c r="AZ619" s="3"/>
      <c r="BA619" s="3"/>
      <c r="BB619" t="b">
        <v>0</v>
      </c>
      <c r="BC619" s="3"/>
      <c r="BD619" s="5">
        <v>118543</v>
      </c>
      <c r="BE619" s="3" t="s">
        <v>316</v>
      </c>
    </row>
    <row r="620" spans="1:57" hidden="1" x14ac:dyDescent="0.2">
      <c r="A620" s="2">
        <v>6505</v>
      </c>
      <c r="B620" s="1">
        <v>45412</v>
      </c>
      <c r="C620" s="3" t="s">
        <v>5987</v>
      </c>
      <c r="D620">
        <v>0</v>
      </c>
      <c r="E620">
        <v>0</v>
      </c>
      <c r="F620">
        <v>0</v>
      </c>
      <c r="G620">
        <v>0</v>
      </c>
      <c r="H620">
        <v>0</v>
      </c>
      <c r="I620">
        <v>0</v>
      </c>
      <c r="J620">
        <v>0</v>
      </c>
      <c r="K620">
        <v>0</v>
      </c>
      <c r="L620">
        <v>8276.91</v>
      </c>
      <c r="M620">
        <v>0</v>
      </c>
      <c r="N620">
        <v>0</v>
      </c>
      <c r="O620">
        <v>0</v>
      </c>
      <c r="P620">
        <v>0</v>
      </c>
      <c r="Q620">
        <v>0</v>
      </c>
      <c r="R620">
        <v>0</v>
      </c>
      <c r="S620">
        <v>0</v>
      </c>
      <c r="T620">
        <v>0</v>
      </c>
      <c r="U620">
        <v>0</v>
      </c>
      <c r="V620">
        <v>0</v>
      </c>
      <c r="W620">
        <v>0</v>
      </c>
      <c r="X620">
        <v>0</v>
      </c>
      <c r="Y620">
        <v>0</v>
      </c>
      <c r="Z620">
        <v>0</v>
      </c>
      <c r="AA620">
        <v>0</v>
      </c>
      <c r="AB620">
        <v>0</v>
      </c>
      <c r="AC620">
        <v>0</v>
      </c>
      <c r="AD620">
        <v>0</v>
      </c>
      <c r="AE620">
        <v>8276.91</v>
      </c>
      <c r="AF620">
        <v>8276.91</v>
      </c>
      <c r="AG620">
        <v>0</v>
      </c>
      <c r="AH620">
        <v>75000</v>
      </c>
      <c r="AI620">
        <v>75000</v>
      </c>
      <c r="AJ620">
        <v>8276.91</v>
      </c>
      <c r="AK620">
        <v>8276.91</v>
      </c>
      <c r="AL620">
        <v>0</v>
      </c>
      <c r="AM620">
        <v>8276.91</v>
      </c>
      <c r="AN620">
        <v>8276.91</v>
      </c>
      <c r="AO620">
        <v>0</v>
      </c>
      <c r="AP620">
        <v>13593.55</v>
      </c>
      <c r="AQ620" s="4">
        <v>0</v>
      </c>
      <c r="AR620" s="3" t="s">
        <v>32</v>
      </c>
      <c r="AS620" s="3" t="s">
        <v>6214</v>
      </c>
      <c r="AT620" s="3" t="s">
        <v>6219</v>
      </c>
      <c r="AU620" s="3" t="s">
        <v>6216</v>
      </c>
      <c r="AV620" s="3" t="s">
        <v>6217</v>
      </c>
      <c r="AW620" s="3"/>
      <c r="AX620" s="3"/>
      <c r="AY620" s="3"/>
      <c r="AZ620" s="3"/>
      <c r="BA620" s="3"/>
      <c r="BB620" t="b">
        <v>0</v>
      </c>
      <c r="BC620" s="3"/>
      <c r="BD620" s="5">
        <v>118544</v>
      </c>
      <c r="BE620" s="3" t="s">
        <v>316</v>
      </c>
    </row>
    <row r="621" spans="1:57" hidden="1" x14ac:dyDescent="0.2">
      <c r="A621" s="2">
        <v>6507</v>
      </c>
      <c r="B621" s="1">
        <v>45412</v>
      </c>
      <c r="C621" s="3" t="s">
        <v>5990</v>
      </c>
      <c r="D621">
        <v>0</v>
      </c>
      <c r="E621">
        <v>0</v>
      </c>
      <c r="F621">
        <v>0</v>
      </c>
      <c r="G621">
        <v>0</v>
      </c>
      <c r="H621">
        <v>0</v>
      </c>
      <c r="I621">
        <v>0</v>
      </c>
      <c r="J621">
        <v>0</v>
      </c>
      <c r="K621">
        <v>0</v>
      </c>
      <c r="L621">
        <v>0</v>
      </c>
      <c r="M621">
        <v>0</v>
      </c>
      <c r="N621">
        <v>87096.333553000004</v>
      </c>
      <c r="O621">
        <v>188693.12</v>
      </c>
      <c r="P621">
        <v>3988</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275789.453553</v>
      </c>
      <c r="AL621">
        <v>275789.453553</v>
      </c>
      <c r="AM621">
        <v>0</v>
      </c>
      <c r="AN621">
        <v>279777.453553</v>
      </c>
      <c r="AO621">
        <v>279777.453553</v>
      </c>
      <c r="AP621">
        <v>0</v>
      </c>
      <c r="AQ621" s="4">
        <v>0</v>
      </c>
      <c r="AR621" s="3" t="s">
        <v>4157</v>
      </c>
      <c r="AS621" s="3" t="s">
        <v>6214</v>
      </c>
      <c r="AT621" s="3" t="s">
        <v>6219</v>
      </c>
      <c r="AU621" s="3" t="s">
        <v>6216</v>
      </c>
      <c r="AV621" s="3" t="s">
        <v>6217</v>
      </c>
      <c r="AW621" s="3"/>
      <c r="AX621" s="3"/>
      <c r="AY621" s="3"/>
      <c r="AZ621" s="3"/>
      <c r="BA621" s="3"/>
      <c r="BB621" t="b">
        <v>0</v>
      </c>
      <c r="BC621" s="3"/>
      <c r="BD621" s="5">
        <v>118545</v>
      </c>
      <c r="BE621" s="3" t="s">
        <v>316</v>
      </c>
    </row>
    <row r="622" spans="1:57" hidden="1" x14ac:dyDescent="0.2">
      <c r="A622" s="2">
        <v>6518</v>
      </c>
      <c r="B622" s="1">
        <v>45412</v>
      </c>
      <c r="C622" s="3" t="s">
        <v>6001</v>
      </c>
      <c r="D622">
        <v>0</v>
      </c>
      <c r="E622">
        <v>0</v>
      </c>
      <c r="F622">
        <v>0</v>
      </c>
      <c r="G622">
        <v>0</v>
      </c>
      <c r="H622">
        <v>0</v>
      </c>
      <c r="I622">
        <v>263003</v>
      </c>
      <c r="J622">
        <v>0</v>
      </c>
      <c r="K622">
        <v>-263003</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263003</v>
      </c>
      <c r="AI622">
        <v>263003</v>
      </c>
      <c r="AJ622">
        <v>0</v>
      </c>
      <c r="AK622">
        <v>0</v>
      </c>
      <c r="AL622">
        <v>0</v>
      </c>
      <c r="AM622">
        <v>0</v>
      </c>
      <c r="AN622">
        <v>0</v>
      </c>
      <c r="AO622">
        <v>0</v>
      </c>
      <c r="AP622">
        <v>0</v>
      </c>
      <c r="AQ622" s="4">
        <v>0</v>
      </c>
      <c r="AR622" s="3" t="s">
        <v>32</v>
      </c>
      <c r="AS622" s="3" t="s">
        <v>6214</v>
      </c>
      <c r="AT622" s="3" t="s">
        <v>6219</v>
      </c>
      <c r="AU622" s="3" t="s">
        <v>6216</v>
      </c>
      <c r="AV622" s="3" t="s">
        <v>6217</v>
      </c>
      <c r="AW622" s="3"/>
      <c r="AX622" s="3"/>
      <c r="AY622" s="3"/>
      <c r="AZ622" s="3"/>
      <c r="BA622" s="3"/>
      <c r="BB622" t="b">
        <v>0</v>
      </c>
      <c r="BC622" s="3"/>
      <c r="BD622" s="5">
        <v>118546</v>
      </c>
      <c r="BE622" s="3" t="s">
        <v>316</v>
      </c>
    </row>
    <row r="623" spans="1:57" hidden="1" x14ac:dyDescent="0.2">
      <c r="A623" s="2">
        <v>6519</v>
      </c>
      <c r="B623" s="1">
        <v>45412</v>
      </c>
      <c r="C623" s="3" t="s">
        <v>6002</v>
      </c>
      <c r="D623">
        <v>0</v>
      </c>
      <c r="E623">
        <v>0</v>
      </c>
      <c r="F623">
        <v>0</v>
      </c>
      <c r="G623">
        <v>0</v>
      </c>
      <c r="H623">
        <v>0</v>
      </c>
      <c r="I623">
        <v>10179.09</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10179.09</v>
      </c>
      <c r="AF623">
        <v>10179.09</v>
      </c>
      <c r="AG623">
        <v>0</v>
      </c>
      <c r="AH623">
        <v>10179</v>
      </c>
      <c r="AI623">
        <v>10179</v>
      </c>
      <c r="AJ623">
        <v>10179.09</v>
      </c>
      <c r="AK623">
        <v>10179.09</v>
      </c>
      <c r="AL623">
        <v>0</v>
      </c>
      <c r="AM623">
        <v>10179.09</v>
      </c>
      <c r="AN623">
        <v>10179.09</v>
      </c>
      <c r="AO623">
        <v>0</v>
      </c>
      <c r="AP623">
        <v>0</v>
      </c>
      <c r="AQ623" s="4">
        <v>0</v>
      </c>
      <c r="AR623" s="3" t="s">
        <v>32</v>
      </c>
      <c r="AS623" s="3" t="s">
        <v>6214</v>
      </c>
      <c r="AT623" s="3" t="s">
        <v>6219</v>
      </c>
      <c r="AU623" s="3" t="s">
        <v>6216</v>
      </c>
      <c r="AV623" s="3" t="s">
        <v>6217</v>
      </c>
      <c r="AW623" s="3"/>
      <c r="AX623" s="3"/>
      <c r="AY623" s="3"/>
      <c r="AZ623" s="3"/>
      <c r="BA623" s="3"/>
      <c r="BB623" t="b">
        <v>0</v>
      </c>
      <c r="BC623" s="3"/>
      <c r="BD623" s="5">
        <v>118547</v>
      </c>
      <c r="BE623" s="3" t="s">
        <v>316</v>
      </c>
    </row>
    <row r="624" spans="1:57" hidden="1" x14ac:dyDescent="0.2">
      <c r="A624" s="2">
        <v>6520</v>
      </c>
      <c r="B624" s="1">
        <v>45412</v>
      </c>
      <c r="C624" s="3" t="s">
        <v>6003</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50000</v>
      </c>
      <c r="AI624">
        <v>50000</v>
      </c>
      <c r="AJ624">
        <v>0</v>
      </c>
      <c r="AK624">
        <v>0</v>
      </c>
      <c r="AL624">
        <v>0</v>
      </c>
      <c r="AM624">
        <v>0</v>
      </c>
      <c r="AN624">
        <v>0</v>
      </c>
      <c r="AO624">
        <v>0</v>
      </c>
      <c r="AP624">
        <v>0</v>
      </c>
      <c r="AQ624" s="4">
        <v>0</v>
      </c>
      <c r="AR624" s="3" t="s">
        <v>32</v>
      </c>
      <c r="AS624" s="3" t="s">
        <v>6214</v>
      </c>
      <c r="AT624" s="3" t="s">
        <v>6219</v>
      </c>
      <c r="AU624" s="3" t="s">
        <v>6216</v>
      </c>
      <c r="AV624" s="3" t="s">
        <v>6217</v>
      </c>
      <c r="AW624" s="3"/>
      <c r="AX624" s="3"/>
      <c r="AY624" s="3"/>
      <c r="AZ624" s="3"/>
      <c r="BA624" s="3"/>
      <c r="BB624" t="b">
        <v>0</v>
      </c>
      <c r="BC624" s="3"/>
      <c r="BD624" s="5">
        <v>118548</v>
      </c>
      <c r="BE624" s="3" t="s">
        <v>316</v>
      </c>
    </row>
    <row r="625" spans="1:57" hidden="1" x14ac:dyDescent="0.2">
      <c r="A625" s="2">
        <v>6526</v>
      </c>
      <c r="B625" s="1">
        <v>45412</v>
      </c>
      <c r="C625" s="3" t="s">
        <v>6009</v>
      </c>
      <c r="D625">
        <v>0</v>
      </c>
      <c r="E625">
        <v>0</v>
      </c>
      <c r="F625">
        <v>0</v>
      </c>
      <c r="G625">
        <v>0</v>
      </c>
      <c r="H625">
        <v>0</v>
      </c>
      <c r="I625">
        <v>0</v>
      </c>
      <c r="J625">
        <v>0</v>
      </c>
      <c r="K625">
        <v>23621.4</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23621.4</v>
      </c>
      <c r="AF625">
        <v>23621.4</v>
      </c>
      <c r="AG625">
        <v>0</v>
      </c>
      <c r="AH625">
        <v>210000</v>
      </c>
      <c r="AI625">
        <v>210000</v>
      </c>
      <c r="AJ625">
        <v>23621.4</v>
      </c>
      <c r="AK625">
        <v>23621.4</v>
      </c>
      <c r="AL625">
        <v>0</v>
      </c>
      <c r="AM625">
        <v>23621.4</v>
      </c>
      <c r="AN625">
        <v>23621.4</v>
      </c>
      <c r="AO625">
        <v>0</v>
      </c>
      <c r="AP625">
        <v>0</v>
      </c>
      <c r="AQ625" s="4">
        <v>0</v>
      </c>
      <c r="AR625" s="3" t="s">
        <v>32</v>
      </c>
      <c r="AS625" s="3" t="s">
        <v>6214</v>
      </c>
      <c r="AT625" s="3" t="s">
        <v>6219</v>
      </c>
      <c r="AU625" s="3" t="s">
        <v>6216</v>
      </c>
      <c r="AV625" s="3" t="s">
        <v>6217</v>
      </c>
      <c r="AW625" s="3"/>
      <c r="AX625" s="3"/>
      <c r="AY625" s="3"/>
      <c r="AZ625" s="3"/>
      <c r="BA625" s="3"/>
      <c r="BB625" t="b">
        <v>0</v>
      </c>
      <c r="BC625" s="3"/>
      <c r="BD625" s="5">
        <v>118549</v>
      </c>
      <c r="BE625" s="3" t="s">
        <v>316</v>
      </c>
    </row>
    <row r="626" spans="1:57" hidden="1" x14ac:dyDescent="0.2">
      <c r="A626" s="2">
        <v>6527</v>
      </c>
      <c r="B626" s="1">
        <v>45412</v>
      </c>
      <c r="C626" s="3" t="s">
        <v>6010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40000</v>
      </c>
      <c r="AI626">
        <v>40000</v>
      </c>
      <c r="AJ626">
        <v>0</v>
      </c>
      <c r="AK626">
        <v>0</v>
      </c>
      <c r="AL626">
        <v>0</v>
      </c>
      <c r="AM626">
        <v>0</v>
      </c>
      <c r="AN626">
        <v>0</v>
      </c>
      <c r="AO626">
        <v>0</v>
      </c>
      <c r="AP626">
        <v>6403.63</v>
      </c>
      <c r="AQ626" s="4">
        <v>0</v>
      </c>
      <c r="AR626" s="3" t="s">
        <v>32</v>
      </c>
      <c r="AS626" s="3" t="s">
        <v>6214</v>
      </c>
      <c r="AT626" s="3" t="s">
        <v>6219</v>
      </c>
      <c r="AU626" s="3" t="s">
        <v>6216</v>
      </c>
      <c r="AV626" s="3" t="s">
        <v>6217</v>
      </c>
      <c r="AW626" s="3"/>
      <c r="AX626" s="3"/>
      <c r="AY626" s="3"/>
      <c r="AZ626" s="3"/>
      <c r="BA626" s="3"/>
      <c r="BB626" t="b">
        <v>0</v>
      </c>
      <c r="BC626" s="3"/>
      <c r="BD626" s="5">
        <v>118550</v>
      </c>
      <c r="BE626" s="3" t="s">
        <v>316</v>
      </c>
    </row>
    <row r="627" spans="1:57" hidden="1" x14ac:dyDescent="0.2">
      <c r="A627" s="2">
        <v>6703</v>
      </c>
      <c r="B627" s="1">
        <v>45412</v>
      </c>
      <c r="C627" s="3" t="s">
        <v>6141</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200000</v>
      </c>
      <c r="AI627">
        <v>600000</v>
      </c>
      <c r="AJ627">
        <v>0</v>
      </c>
      <c r="AK627">
        <v>0</v>
      </c>
      <c r="AL627">
        <v>0</v>
      </c>
      <c r="AM627">
        <v>0</v>
      </c>
      <c r="AN627">
        <v>0</v>
      </c>
      <c r="AO627">
        <v>0</v>
      </c>
      <c r="AP627">
        <v>0</v>
      </c>
      <c r="AQ627" s="4">
        <v>0</v>
      </c>
      <c r="AR627" s="3" t="s">
        <v>32</v>
      </c>
      <c r="AS627" s="3" t="s">
        <v>6214</v>
      </c>
      <c r="AT627" s="3" t="s">
        <v>6219</v>
      </c>
      <c r="AU627" s="3" t="s">
        <v>6216</v>
      </c>
      <c r="AV627" s="3" t="s">
        <v>6217</v>
      </c>
      <c r="AW627" s="3"/>
      <c r="AX627" s="3"/>
      <c r="AY627" s="3"/>
      <c r="AZ627" s="3"/>
      <c r="BA627" s="3"/>
      <c r="BB627" t="b">
        <v>0</v>
      </c>
      <c r="BC627" s="3"/>
      <c r="BD627" s="5">
        <v>118551</v>
      </c>
      <c r="BE627" s="3" t="s">
        <v>316</v>
      </c>
    </row>
    <row r="628" spans="1:57" hidden="1" x14ac:dyDescent="0.2">
      <c r="A628" s="2">
        <v>5936</v>
      </c>
      <c r="B628" s="1">
        <v>45412</v>
      </c>
      <c r="C628" s="3" t="s">
        <v>5188</v>
      </c>
      <c r="D628">
        <v>126.53</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126.53</v>
      </c>
      <c r="AF628">
        <v>79904.53</v>
      </c>
      <c r="AG628">
        <v>0</v>
      </c>
      <c r="AH628">
        <v>0</v>
      </c>
      <c r="AI628">
        <v>47000</v>
      </c>
      <c r="AJ628">
        <v>126.53</v>
      </c>
      <c r="AK628">
        <v>126.53</v>
      </c>
      <c r="AL628">
        <v>0</v>
      </c>
      <c r="AM628">
        <v>79904.53</v>
      </c>
      <c r="AN628">
        <v>79904.53</v>
      </c>
      <c r="AO628">
        <v>0</v>
      </c>
      <c r="AP628">
        <v>0</v>
      </c>
      <c r="AQ628" s="4">
        <v>0</v>
      </c>
      <c r="AR628" s="3" t="s">
        <v>32</v>
      </c>
      <c r="AS628" s="3" t="s">
        <v>6214</v>
      </c>
      <c r="AT628" s="3" t="s">
        <v>6219</v>
      </c>
      <c r="AU628" s="3" t="s">
        <v>6216</v>
      </c>
      <c r="AV628" s="3" t="s">
        <v>6217</v>
      </c>
      <c r="AW628" s="3"/>
      <c r="AX628" s="3"/>
      <c r="AY628" s="3"/>
      <c r="AZ628" s="3"/>
      <c r="BA628" s="3"/>
      <c r="BB628" t="b">
        <v>0</v>
      </c>
      <c r="BC628" s="3"/>
      <c r="BD628" s="5">
        <v>118552</v>
      </c>
      <c r="BE628" s="3" t="s">
        <v>316</v>
      </c>
    </row>
    <row r="629" spans="1:57" hidden="1" x14ac:dyDescent="0.2">
      <c r="A629" s="2">
        <v>2450</v>
      </c>
      <c r="B629" s="1">
        <v>45412</v>
      </c>
      <c r="C629" s="3" t="s">
        <v>315</v>
      </c>
      <c r="D629">
        <v>0</v>
      </c>
      <c r="E629">
        <v>701</v>
      </c>
      <c r="F629">
        <v>296</v>
      </c>
      <c r="G629">
        <v>0</v>
      </c>
      <c r="H629">
        <v>0</v>
      </c>
      <c r="I629">
        <v>0</v>
      </c>
      <c r="J629">
        <v>0</v>
      </c>
      <c r="K629">
        <v>0</v>
      </c>
      <c r="L629">
        <v>164</v>
      </c>
      <c r="M629">
        <v>0</v>
      </c>
      <c r="N629">
        <v>0</v>
      </c>
      <c r="O629">
        <v>0</v>
      </c>
      <c r="P629">
        <v>0</v>
      </c>
      <c r="Q629">
        <v>0</v>
      </c>
      <c r="R629">
        <v>0</v>
      </c>
      <c r="S629">
        <v>0</v>
      </c>
      <c r="T629">
        <v>0</v>
      </c>
      <c r="U629">
        <v>0</v>
      </c>
      <c r="V629">
        <v>0</v>
      </c>
      <c r="W629">
        <v>0</v>
      </c>
      <c r="X629">
        <v>0</v>
      </c>
      <c r="Y629">
        <v>0</v>
      </c>
      <c r="Z629">
        <v>0</v>
      </c>
      <c r="AA629">
        <v>0</v>
      </c>
      <c r="AB629">
        <v>0</v>
      </c>
      <c r="AC629">
        <v>0</v>
      </c>
      <c r="AD629">
        <v>0</v>
      </c>
      <c r="AE629">
        <v>1161</v>
      </c>
      <c r="AF629">
        <v>13657819.060000001</v>
      </c>
      <c r="AG629">
        <v>0</v>
      </c>
      <c r="AH629">
        <v>0</v>
      </c>
      <c r="AI629">
        <v>13700000</v>
      </c>
      <c r="AJ629">
        <v>1161</v>
      </c>
      <c r="AK629">
        <v>1161</v>
      </c>
      <c r="AL629">
        <v>0</v>
      </c>
      <c r="AM629">
        <v>13657819.060000001</v>
      </c>
      <c r="AN629">
        <v>13657819.060000001</v>
      </c>
      <c r="AO629">
        <v>0</v>
      </c>
      <c r="AP629">
        <v>0</v>
      </c>
      <c r="AQ629" s="4">
        <v>0</v>
      </c>
      <c r="AR629" s="3" t="s">
        <v>32</v>
      </c>
      <c r="AS629" s="3" t="s">
        <v>6214</v>
      </c>
      <c r="AT629" s="3" t="s">
        <v>6219</v>
      </c>
      <c r="AU629" s="3" t="s">
        <v>6216</v>
      </c>
      <c r="AV629" s="3" t="s">
        <v>6217</v>
      </c>
      <c r="AW629" s="3"/>
      <c r="AX629" s="3"/>
      <c r="AY629" s="3"/>
      <c r="AZ629" s="3"/>
      <c r="BA629" s="3"/>
      <c r="BB629" t="b">
        <v>0</v>
      </c>
      <c r="BC629" s="3"/>
      <c r="BD629" s="5">
        <v>118553</v>
      </c>
      <c r="BE629" s="3" t="s">
        <v>316</v>
      </c>
    </row>
    <row r="630" spans="1:57" hidden="1" x14ac:dyDescent="0.2">
      <c r="A630" s="2">
        <v>4454</v>
      </c>
      <c r="B630" s="1">
        <v>45412</v>
      </c>
      <c r="C630" s="3" t="s">
        <v>2845</v>
      </c>
      <c r="D630">
        <v>1841443.33</v>
      </c>
      <c r="E630">
        <v>-1045383.21</v>
      </c>
      <c r="F630">
        <v>1130715.74</v>
      </c>
      <c r="G630">
        <v>677706.7</v>
      </c>
      <c r="H630">
        <v>-315066.73</v>
      </c>
      <c r="I630">
        <v>338646.81</v>
      </c>
      <c r="J630">
        <v>-2399.75</v>
      </c>
      <c r="K630">
        <v>10343.86</v>
      </c>
      <c r="L630">
        <v>8309.14</v>
      </c>
      <c r="M630">
        <v>0</v>
      </c>
      <c r="N630">
        <v>0</v>
      </c>
      <c r="O630">
        <v>0</v>
      </c>
      <c r="P630">
        <v>0</v>
      </c>
      <c r="Q630">
        <v>0</v>
      </c>
      <c r="R630">
        <v>0</v>
      </c>
      <c r="S630">
        <v>0</v>
      </c>
      <c r="T630">
        <v>0</v>
      </c>
      <c r="U630">
        <v>0</v>
      </c>
      <c r="V630">
        <v>0</v>
      </c>
      <c r="W630">
        <v>0</v>
      </c>
      <c r="X630">
        <v>0</v>
      </c>
      <c r="Y630">
        <v>0</v>
      </c>
      <c r="Z630">
        <v>0</v>
      </c>
      <c r="AA630">
        <v>0</v>
      </c>
      <c r="AB630">
        <v>0</v>
      </c>
      <c r="AC630">
        <v>0</v>
      </c>
      <c r="AD630">
        <v>0</v>
      </c>
      <c r="AE630">
        <v>2644315.89</v>
      </c>
      <c r="AF630">
        <v>9502969.6899999995</v>
      </c>
      <c r="AG630">
        <v>2572326</v>
      </c>
      <c r="AH630">
        <v>1969739.36</v>
      </c>
      <c r="AI630">
        <v>8753625.1300000008</v>
      </c>
      <c r="AJ630">
        <v>2644315.89</v>
      </c>
      <c r="AK630">
        <v>2644315.89</v>
      </c>
      <c r="AL630">
        <v>0</v>
      </c>
      <c r="AM630">
        <v>9502969.6899999995</v>
      </c>
      <c r="AN630">
        <v>9502969.6899999995</v>
      </c>
      <c r="AO630">
        <v>0</v>
      </c>
      <c r="AP630">
        <v>170282.48</v>
      </c>
      <c r="AQ630" s="4">
        <v>0</v>
      </c>
      <c r="AR630" s="3" t="s">
        <v>32</v>
      </c>
      <c r="AS630" s="3" t="s">
        <v>6214</v>
      </c>
      <c r="AT630" s="3" t="s">
        <v>6219</v>
      </c>
      <c r="AU630" s="3" t="s">
        <v>6216</v>
      </c>
      <c r="AV630" s="3" t="s">
        <v>6217</v>
      </c>
      <c r="AW630" s="3"/>
      <c r="AX630" s="3"/>
      <c r="AY630" s="3"/>
      <c r="AZ630" s="3"/>
      <c r="BA630" s="3"/>
      <c r="BB630" t="b">
        <v>0</v>
      </c>
      <c r="BC630" s="3"/>
      <c r="BD630" s="5">
        <v>118554</v>
      </c>
      <c r="BE630" s="3" t="s">
        <v>316</v>
      </c>
    </row>
    <row r="631" spans="1:57" hidden="1" x14ac:dyDescent="0.2">
      <c r="A631" s="2">
        <v>4455</v>
      </c>
      <c r="B631" s="1">
        <v>45412</v>
      </c>
      <c r="C631" s="3" t="s">
        <v>2141</v>
      </c>
      <c r="D631">
        <v>1691796.05</v>
      </c>
      <c r="E631">
        <v>102541.4</v>
      </c>
      <c r="F631">
        <v>33080.930000000102</v>
      </c>
      <c r="G631">
        <v>178118.54</v>
      </c>
      <c r="H631">
        <v>19557.13</v>
      </c>
      <c r="I631">
        <v>14624.92</v>
      </c>
      <c r="J631">
        <v>-6897.14</v>
      </c>
      <c r="K631">
        <v>-51100</v>
      </c>
      <c r="L631">
        <v>0</v>
      </c>
      <c r="M631">
        <v>-0.01</v>
      </c>
      <c r="N631">
        <v>0</v>
      </c>
      <c r="O631">
        <v>0</v>
      </c>
      <c r="P631">
        <v>0</v>
      </c>
      <c r="Q631">
        <v>0</v>
      </c>
      <c r="R631">
        <v>0</v>
      </c>
      <c r="S631">
        <v>0</v>
      </c>
      <c r="T631">
        <v>0</v>
      </c>
      <c r="U631">
        <v>0</v>
      </c>
      <c r="V631">
        <v>0</v>
      </c>
      <c r="W631">
        <v>0</v>
      </c>
      <c r="X631">
        <v>0</v>
      </c>
      <c r="Y631">
        <v>0</v>
      </c>
      <c r="Z631">
        <v>0</v>
      </c>
      <c r="AA631">
        <v>0</v>
      </c>
      <c r="AB631">
        <v>0</v>
      </c>
      <c r="AC631">
        <v>0</v>
      </c>
      <c r="AD631">
        <v>0</v>
      </c>
      <c r="AE631">
        <v>1981721.82</v>
      </c>
      <c r="AF631">
        <v>9187396.7400000002</v>
      </c>
      <c r="AG631">
        <v>2317842</v>
      </c>
      <c r="AH631">
        <v>1046291.32</v>
      </c>
      <c r="AI631">
        <v>10324019.390000001</v>
      </c>
      <c r="AJ631">
        <v>1981721.83</v>
      </c>
      <c r="AK631">
        <v>1981721.82</v>
      </c>
      <c r="AL631">
        <v>0</v>
      </c>
      <c r="AM631">
        <v>9187396.75</v>
      </c>
      <c r="AN631">
        <v>9187396.7400000002</v>
      </c>
      <c r="AO631">
        <v>0</v>
      </c>
      <c r="AP631">
        <v>2943.27</v>
      </c>
      <c r="AQ631" s="4">
        <v>0</v>
      </c>
      <c r="AR631" s="3" t="s">
        <v>32</v>
      </c>
      <c r="AS631" s="3" t="s">
        <v>6214</v>
      </c>
      <c r="AT631" s="3" t="s">
        <v>6219</v>
      </c>
      <c r="AU631" s="3" t="s">
        <v>6216</v>
      </c>
      <c r="AV631" s="3" t="s">
        <v>6217</v>
      </c>
      <c r="AW631" s="3"/>
      <c r="AX631" s="3"/>
      <c r="AY631" s="3"/>
      <c r="AZ631" s="3"/>
      <c r="BA631" s="3"/>
      <c r="BB631" t="b">
        <v>0</v>
      </c>
      <c r="BC631" s="3"/>
      <c r="BD631" s="5">
        <v>118555</v>
      </c>
      <c r="BE631" s="3" t="s">
        <v>316</v>
      </c>
    </row>
    <row r="632" spans="1:57" hidden="1" x14ac:dyDescent="0.2">
      <c r="A632" s="2">
        <v>4456</v>
      </c>
      <c r="B632" s="1">
        <v>45412</v>
      </c>
      <c r="C632" s="3" t="s">
        <v>2481</v>
      </c>
      <c r="D632">
        <v>0</v>
      </c>
      <c r="E632">
        <v>-1895</v>
      </c>
      <c r="F632">
        <v>0</v>
      </c>
      <c r="G632">
        <v>37864.43</v>
      </c>
      <c r="H632">
        <v>-37864.43</v>
      </c>
      <c r="I632">
        <v>0</v>
      </c>
      <c r="J632">
        <v>0</v>
      </c>
      <c r="K632">
        <v>-51100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-52995</v>
      </c>
      <c r="AF632">
        <v>8590366.6600000001</v>
      </c>
      <c r="AG632">
        <v>0</v>
      </c>
      <c r="AH632">
        <v>0</v>
      </c>
      <c r="AI632">
        <v>8820793.5500000007</v>
      </c>
      <c r="AJ632">
        <v>-52995</v>
      </c>
      <c r="AK632">
        <v>-52995</v>
      </c>
      <c r="AL632">
        <v>0</v>
      </c>
      <c r="AM632">
        <v>8590366.6600000001</v>
      </c>
      <c r="AN632">
        <v>8590366.6600000001</v>
      </c>
      <c r="AO632">
        <v>0</v>
      </c>
      <c r="AP632">
        <v>0</v>
      </c>
      <c r="AQ632" s="4">
        <v>0</v>
      </c>
      <c r="AR632" s="3" t="s">
        <v>32</v>
      </c>
      <c r="AS632" s="3" t="s">
        <v>6214</v>
      </c>
      <c r="AT632" s="3" t="s">
        <v>6219</v>
      </c>
      <c r="AU632" s="3" t="s">
        <v>6216</v>
      </c>
      <c r="AV632" s="3" t="s">
        <v>6217</v>
      </c>
      <c r="AW632" s="3"/>
      <c r="AX632" s="3"/>
      <c r="AY632" s="3"/>
      <c r="AZ632" s="3"/>
      <c r="BA632" s="3"/>
      <c r="BB632" t="b">
        <v>0</v>
      </c>
      <c r="BC632" s="3"/>
      <c r="BD632" s="5">
        <v>118556</v>
      </c>
      <c r="BE632" s="3" t="s">
        <v>316</v>
      </c>
    </row>
    <row r="633" spans="1:57" hidden="1" x14ac:dyDescent="0.2">
      <c r="A633" s="2">
        <v>4511</v>
      </c>
      <c r="B633" s="1">
        <v>45412</v>
      </c>
      <c r="C633" s="3" t="s">
        <v>2113</v>
      </c>
      <c r="D633">
        <v>0</v>
      </c>
      <c r="E633">
        <v>-774</v>
      </c>
      <c r="F633">
        <v>0</v>
      </c>
      <c r="G633">
        <v>0</v>
      </c>
      <c r="H633">
        <v>0</v>
      </c>
      <c r="I633">
        <v>1393.2</v>
      </c>
      <c r="J633">
        <v>-1393.2</v>
      </c>
      <c r="K633">
        <v>0</v>
      </c>
      <c r="L633">
        <v>531.95000000000005</v>
      </c>
      <c r="M633">
        <v>-589</v>
      </c>
      <c r="N633">
        <v>0</v>
      </c>
      <c r="O633">
        <v>0</v>
      </c>
      <c r="P633">
        <v>0</v>
      </c>
      <c r="Q633">
        <v>0</v>
      </c>
      <c r="R633">
        <v>0</v>
      </c>
      <c r="S633">
        <v>0</v>
      </c>
      <c r="T633">
        <v>0</v>
      </c>
      <c r="U633">
        <v>0</v>
      </c>
      <c r="V633">
        <v>0</v>
      </c>
      <c r="W633">
        <v>0</v>
      </c>
      <c r="X633">
        <v>0</v>
      </c>
      <c r="Y633">
        <v>0</v>
      </c>
      <c r="Z633">
        <v>0</v>
      </c>
      <c r="AA633">
        <v>0</v>
      </c>
      <c r="AB633">
        <v>0</v>
      </c>
      <c r="AC633">
        <v>0</v>
      </c>
      <c r="AD633">
        <v>0</v>
      </c>
      <c r="AE633">
        <v>-831.05</v>
      </c>
      <c r="AF633">
        <v>28028.3</v>
      </c>
      <c r="AG633">
        <v>0</v>
      </c>
      <c r="AH633">
        <v>0</v>
      </c>
      <c r="AI633">
        <v>18000</v>
      </c>
      <c r="AJ633">
        <v>-242.05</v>
      </c>
      <c r="AK633">
        <v>-831.05</v>
      </c>
      <c r="AL633">
        <v>0</v>
      </c>
      <c r="AM633">
        <v>28617.3</v>
      </c>
      <c r="AN633">
        <v>28028.3</v>
      </c>
      <c r="AO633">
        <v>0</v>
      </c>
      <c r="AP633">
        <v>0</v>
      </c>
      <c r="AQ633" s="4">
        <v>0</v>
      </c>
      <c r="AR633" s="3" t="s">
        <v>32</v>
      </c>
      <c r="AS633" s="3" t="s">
        <v>6214</v>
      </c>
      <c r="AT633" s="3" t="s">
        <v>6219</v>
      </c>
      <c r="AU633" s="3" t="s">
        <v>6216</v>
      </c>
      <c r="AV633" s="3" t="s">
        <v>6217</v>
      </c>
      <c r="AW633" s="3"/>
      <c r="AX633" s="3"/>
      <c r="AY633" s="3"/>
      <c r="AZ633" s="3"/>
      <c r="BA633" s="3"/>
      <c r="BB633" t="b">
        <v>0</v>
      </c>
      <c r="BC633" s="3"/>
      <c r="BD633" s="5">
        <v>118557</v>
      </c>
      <c r="BE633" s="3" t="s">
        <v>316</v>
      </c>
    </row>
    <row r="634" spans="1:57" hidden="1" x14ac:dyDescent="0.2">
      <c r="A634" s="2">
        <v>4522</v>
      </c>
      <c r="B634" s="1">
        <v>45412</v>
      </c>
      <c r="C634" s="3" t="s">
        <v>2111</v>
      </c>
      <c r="D634">
        <v>0</v>
      </c>
      <c r="E634">
        <v>0</v>
      </c>
      <c r="F634">
        <v>0</v>
      </c>
      <c r="G634">
        <v>0</v>
      </c>
      <c r="H634">
        <v>0</v>
      </c>
      <c r="I634">
        <v>0</v>
      </c>
      <c r="J634">
        <v>0</v>
      </c>
      <c r="K634">
        <v>0</v>
      </c>
      <c r="L634">
        <v>0</v>
      </c>
      <c r="M634">
        <v>23020.44</v>
      </c>
      <c r="N634">
        <v>0</v>
      </c>
      <c r="O634">
        <v>0</v>
      </c>
      <c r="P634">
        <v>0</v>
      </c>
      <c r="Q634">
        <v>0</v>
      </c>
      <c r="R634">
        <v>0</v>
      </c>
      <c r="S634">
        <v>0</v>
      </c>
      <c r="T634">
        <v>0</v>
      </c>
      <c r="U634">
        <v>0</v>
      </c>
      <c r="V634">
        <v>0</v>
      </c>
      <c r="W634">
        <v>0</v>
      </c>
      <c r="X634">
        <v>0</v>
      </c>
      <c r="Y634">
        <v>0</v>
      </c>
      <c r="Z634">
        <v>0</v>
      </c>
      <c r="AA634">
        <v>0</v>
      </c>
      <c r="AB634">
        <v>0</v>
      </c>
      <c r="AC634">
        <v>0</v>
      </c>
      <c r="AD634">
        <v>0</v>
      </c>
      <c r="AE634">
        <v>23020.44</v>
      </c>
      <c r="AF634">
        <v>302864.64000000001</v>
      </c>
      <c r="AG634">
        <v>0</v>
      </c>
      <c r="AH634">
        <v>0</v>
      </c>
      <c r="AI634">
        <v>160000</v>
      </c>
      <c r="AJ634">
        <v>0</v>
      </c>
      <c r="AK634">
        <v>23020.44</v>
      </c>
      <c r="AL634">
        <v>0</v>
      </c>
      <c r="AM634">
        <v>279844.2</v>
      </c>
      <c r="AN634">
        <v>302864.64000000001</v>
      </c>
      <c r="AO634">
        <v>0</v>
      </c>
      <c r="AP634">
        <v>0</v>
      </c>
      <c r="AQ634" s="4">
        <v>0</v>
      </c>
      <c r="AR634" s="3" t="s">
        <v>32</v>
      </c>
      <c r="AS634" s="3" t="s">
        <v>6214</v>
      </c>
      <c r="AT634" s="3" t="s">
        <v>6219</v>
      </c>
      <c r="AU634" s="3" t="s">
        <v>6216</v>
      </c>
      <c r="AV634" s="3" t="s">
        <v>6217</v>
      </c>
      <c r="AW634" s="3"/>
      <c r="AX634" s="3"/>
      <c r="AY634" s="3"/>
      <c r="AZ634" s="3"/>
      <c r="BA634" s="3"/>
      <c r="BB634" t="b">
        <v>0</v>
      </c>
      <c r="BC634" s="3"/>
      <c r="BD634" s="5">
        <v>118558</v>
      </c>
      <c r="BE634" s="3" t="s">
        <v>316</v>
      </c>
    </row>
    <row r="635" spans="1:57" hidden="1" x14ac:dyDescent="0.2">
      <c r="A635" s="2">
        <v>5499</v>
      </c>
      <c r="B635" s="1">
        <v>45412</v>
      </c>
      <c r="C635" s="3" t="s">
        <v>4518</v>
      </c>
      <c r="D635">
        <v>877.5</v>
      </c>
      <c r="E635">
        <v>0</v>
      </c>
      <c r="F635">
        <v>0</v>
      </c>
      <c r="G635">
        <v>147</v>
      </c>
      <c r="H635">
        <v>0</v>
      </c>
      <c r="I635">
        <v>294</v>
      </c>
      <c r="J635">
        <v>0</v>
      </c>
      <c r="K635">
        <v>588</v>
      </c>
      <c r="L635">
        <v>588</v>
      </c>
      <c r="M635">
        <v>0</v>
      </c>
      <c r="N635">
        <v>6106.8965429999998</v>
      </c>
      <c r="O635">
        <v>5310.3448200000003</v>
      </c>
      <c r="P635">
        <v>0</v>
      </c>
      <c r="Q635">
        <v>0</v>
      </c>
      <c r="R635">
        <v>0</v>
      </c>
      <c r="S635">
        <v>0</v>
      </c>
      <c r="T635">
        <v>0</v>
      </c>
      <c r="U635">
        <v>0</v>
      </c>
      <c r="V635">
        <v>0</v>
      </c>
      <c r="W635">
        <v>1848</v>
      </c>
      <c r="X635">
        <v>0</v>
      </c>
      <c r="Y635">
        <v>0</v>
      </c>
      <c r="Z635">
        <v>0</v>
      </c>
      <c r="AA635">
        <v>0</v>
      </c>
      <c r="AB635">
        <v>0</v>
      </c>
      <c r="AC635">
        <v>0</v>
      </c>
      <c r="AD635">
        <v>0</v>
      </c>
      <c r="AE635">
        <v>2494.5</v>
      </c>
      <c r="AF635">
        <v>475019.81</v>
      </c>
      <c r="AG635">
        <v>1052550</v>
      </c>
      <c r="AH635">
        <v>0</v>
      </c>
      <c r="AI635">
        <v>1680000</v>
      </c>
      <c r="AJ635">
        <v>669222.08618300001</v>
      </c>
      <c r="AK635">
        <v>13911.741362999999</v>
      </c>
      <c r="AL635">
        <v>11417.241362999999</v>
      </c>
      <c r="AM635">
        <v>1141747.3961829999</v>
      </c>
      <c r="AN635">
        <v>488285.05136300001</v>
      </c>
      <c r="AO635">
        <v>13265.241362999999</v>
      </c>
      <c r="AP635">
        <v>0</v>
      </c>
      <c r="AQ635" s="4">
        <v>0</v>
      </c>
      <c r="AR635" s="3" t="s">
        <v>32</v>
      </c>
      <c r="AS635" s="3" t="s">
        <v>6214</v>
      </c>
      <c r="AT635" s="3" t="s">
        <v>6219</v>
      </c>
      <c r="AU635" s="3" t="s">
        <v>6216</v>
      </c>
      <c r="AV635" s="3" t="s">
        <v>6217</v>
      </c>
      <c r="AW635" s="3"/>
      <c r="AX635" s="3"/>
      <c r="AY635" s="3"/>
      <c r="AZ635" s="3"/>
      <c r="BA635" s="3"/>
      <c r="BB635" t="b">
        <v>0</v>
      </c>
      <c r="BC635" s="3"/>
      <c r="BD635" s="5">
        <v>118559</v>
      </c>
      <c r="BE635" s="3" t="s">
        <v>316</v>
      </c>
    </row>
    <row r="636" spans="1:57" hidden="1" x14ac:dyDescent="0.2">
      <c r="A636" s="2">
        <v>5594</v>
      </c>
      <c r="B636" s="1">
        <v>45412</v>
      </c>
      <c r="C636" s="3" t="s">
        <v>4639</v>
      </c>
      <c r="D636">
        <v>0</v>
      </c>
      <c r="E636">
        <v>0</v>
      </c>
      <c r="F636">
        <v>86283.99</v>
      </c>
      <c r="G636">
        <v>112286.12</v>
      </c>
      <c r="H636">
        <v>-26266.13</v>
      </c>
      <c r="I636">
        <v>1039.03</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173343.01</v>
      </c>
      <c r="AF636">
        <v>502060.63</v>
      </c>
      <c r="AG636">
        <v>0</v>
      </c>
      <c r="AH636">
        <v>0</v>
      </c>
      <c r="AI636">
        <v>589216</v>
      </c>
      <c r="AJ636">
        <v>173343.01</v>
      </c>
      <c r="AK636">
        <v>173343.01</v>
      </c>
      <c r="AL636">
        <v>0</v>
      </c>
      <c r="AM636">
        <v>502060.63</v>
      </c>
      <c r="AN636">
        <v>502060.63</v>
      </c>
      <c r="AO636">
        <v>0</v>
      </c>
      <c r="AP636">
        <v>0</v>
      </c>
      <c r="AQ636" s="4">
        <v>0</v>
      </c>
      <c r="AR636" s="3" t="s">
        <v>32</v>
      </c>
      <c r="AS636" s="3" t="s">
        <v>6214</v>
      </c>
      <c r="AT636" s="3" t="s">
        <v>6219</v>
      </c>
      <c r="AU636" s="3" t="s">
        <v>6216</v>
      </c>
      <c r="AV636" s="3" t="s">
        <v>6217</v>
      </c>
      <c r="AW636" s="3"/>
      <c r="AX636" s="3"/>
      <c r="AY636" s="3"/>
      <c r="AZ636" s="3"/>
      <c r="BA636" s="3"/>
      <c r="BB636" t="b">
        <v>0</v>
      </c>
      <c r="BC636" s="3"/>
      <c r="BD636" s="5">
        <v>118560</v>
      </c>
      <c r="BE636" s="3" t="s">
        <v>316</v>
      </c>
    </row>
    <row r="637" spans="1:57" hidden="1" x14ac:dyDescent="0.2">
      <c r="A637" s="2">
        <v>5616</v>
      </c>
      <c r="B637" s="1">
        <v>45412</v>
      </c>
      <c r="C637" s="3" t="s">
        <v>4668</v>
      </c>
      <c r="D637">
        <v>0</v>
      </c>
      <c r="E637">
        <v>0</v>
      </c>
      <c r="F637">
        <v>0</v>
      </c>
      <c r="G637">
        <v>0</v>
      </c>
      <c r="H637">
        <v>0</v>
      </c>
      <c r="I637">
        <v>0</v>
      </c>
      <c r="J637">
        <v>57.25</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57.25</v>
      </c>
      <c r="AF637">
        <v>26852.25</v>
      </c>
      <c r="AG637">
        <v>0</v>
      </c>
      <c r="AH637">
        <v>0</v>
      </c>
      <c r="AI637">
        <v>26545</v>
      </c>
      <c r="AJ637">
        <v>57.25</v>
      </c>
      <c r="AK637">
        <v>57.25</v>
      </c>
      <c r="AL637">
        <v>0</v>
      </c>
      <c r="AM637">
        <v>26852.25</v>
      </c>
      <c r="AN637">
        <v>26852.25</v>
      </c>
      <c r="AO637">
        <v>0</v>
      </c>
      <c r="AP637">
        <v>0</v>
      </c>
      <c r="AQ637" s="4">
        <v>0</v>
      </c>
      <c r="AR637" s="3" t="s">
        <v>32</v>
      </c>
      <c r="AS637" s="3" t="s">
        <v>6214</v>
      </c>
      <c r="AT637" s="3" t="s">
        <v>6219</v>
      </c>
      <c r="AU637" s="3" t="s">
        <v>6216</v>
      </c>
      <c r="AV637" s="3" t="s">
        <v>6217</v>
      </c>
      <c r="AW637" s="3"/>
      <c r="AX637" s="3"/>
      <c r="AY637" s="3"/>
      <c r="AZ637" s="3"/>
      <c r="BA637" s="3"/>
      <c r="BB637" t="b">
        <v>0</v>
      </c>
      <c r="BC637" s="3"/>
      <c r="BD637" s="5">
        <v>118561</v>
      </c>
      <c r="BE637" s="3" t="s">
        <v>316</v>
      </c>
    </row>
    <row r="638" spans="1:57" hidden="1" x14ac:dyDescent="0.2">
      <c r="A638" s="2">
        <v>5617</v>
      </c>
      <c r="B638" s="1">
        <v>45412</v>
      </c>
      <c r="C638" s="3" t="s">
        <v>4670</v>
      </c>
      <c r="D638">
        <v>0</v>
      </c>
      <c r="E638">
        <v>0</v>
      </c>
      <c r="F638">
        <v>0</v>
      </c>
      <c r="G638">
        <v>0</v>
      </c>
      <c r="H638">
        <v>0</v>
      </c>
      <c r="I638">
        <v>0</v>
      </c>
      <c r="J638">
        <v>0</v>
      </c>
      <c r="K638">
        <v>320794</v>
      </c>
      <c r="L638">
        <v>1516.81</v>
      </c>
      <c r="M638">
        <v>0</v>
      </c>
      <c r="N638">
        <v>0</v>
      </c>
      <c r="O638">
        <v>0</v>
      </c>
      <c r="P638">
        <v>0</v>
      </c>
      <c r="Q638">
        <v>0</v>
      </c>
      <c r="R638">
        <v>0</v>
      </c>
      <c r="S638">
        <v>0</v>
      </c>
      <c r="T638">
        <v>0</v>
      </c>
      <c r="U638">
        <v>0</v>
      </c>
      <c r="V638">
        <v>0</v>
      </c>
      <c r="W638">
        <v>0</v>
      </c>
      <c r="X638">
        <v>0</v>
      </c>
      <c r="Y638">
        <v>0</v>
      </c>
      <c r="Z638">
        <v>0</v>
      </c>
      <c r="AA638">
        <v>0</v>
      </c>
      <c r="AB638">
        <v>0</v>
      </c>
      <c r="AC638">
        <v>0</v>
      </c>
      <c r="AD638">
        <v>0</v>
      </c>
      <c r="AE638">
        <v>322310.81</v>
      </c>
      <c r="AF638">
        <v>618995.28</v>
      </c>
      <c r="AG638">
        <v>0</v>
      </c>
      <c r="AH638">
        <v>0</v>
      </c>
      <c r="AI638">
        <v>500000</v>
      </c>
      <c r="AJ638">
        <v>322310.81</v>
      </c>
      <c r="AK638">
        <v>322310.81</v>
      </c>
      <c r="AL638">
        <v>0</v>
      </c>
      <c r="AM638">
        <v>618995.28</v>
      </c>
      <c r="AN638">
        <v>618995.28</v>
      </c>
      <c r="AO638">
        <v>0</v>
      </c>
      <c r="AP638">
        <v>0</v>
      </c>
      <c r="AQ638" s="4">
        <v>0</v>
      </c>
      <c r="AR638" s="3" t="s">
        <v>32</v>
      </c>
      <c r="AS638" s="3" t="s">
        <v>6214</v>
      </c>
      <c r="AT638" s="3" t="s">
        <v>6219</v>
      </c>
      <c r="AU638" s="3" t="s">
        <v>6216</v>
      </c>
      <c r="AV638" s="3" t="s">
        <v>6217</v>
      </c>
      <c r="AW638" s="3"/>
      <c r="AX638" s="3"/>
      <c r="AY638" s="3"/>
      <c r="AZ638" s="3"/>
      <c r="BA638" s="3"/>
      <c r="BB638" t="b">
        <v>0</v>
      </c>
      <c r="BC638" s="3"/>
      <c r="BD638" s="5">
        <v>118562</v>
      </c>
      <c r="BE638" s="3" t="s">
        <v>316</v>
      </c>
    </row>
    <row r="639" spans="1:57" hidden="1" x14ac:dyDescent="0.2">
      <c r="A639" s="2">
        <v>5986</v>
      </c>
      <c r="B639" s="1">
        <v>45412</v>
      </c>
      <c r="C639" s="3" t="s">
        <v>5255</v>
      </c>
      <c r="D639">
        <v>162</v>
      </c>
      <c r="E639">
        <v>1296</v>
      </c>
      <c r="F639">
        <v>86670.73</v>
      </c>
      <c r="G639">
        <v>553929.9</v>
      </c>
      <c r="H639">
        <v>-499597.45</v>
      </c>
      <c r="I639">
        <v>45647.28</v>
      </c>
      <c r="J639">
        <v>23387</v>
      </c>
      <c r="K639">
        <v>12313.6</v>
      </c>
      <c r="L639">
        <v>1243943.43</v>
      </c>
      <c r="M639">
        <v>441988.83</v>
      </c>
      <c r="N639">
        <v>1471552.4247303701</v>
      </c>
      <c r="O639">
        <v>1837522</v>
      </c>
      <c r="P639">
        <v>1410637.16</v>
      </c>
      <c r="Q639">
        <v>0</v>
      </c>
      <c r="R639">
        <v>0</v>
      </c>
      <c r="S639">
        <v>0</v>
      </c>
      <c r="T639">
        <v>0</v>
      </c>
      <c r="U639">
        <v>0</v>
      </c>
      <c r="V639">
        <v>0</v>
      </c>
      <c r="W639">
        <v>0</v>
      </c>
      <c r="X639">
        <v>0</v>
      </c>
      <c r="Y639">
        <v>0</v>
      </c>
      <c r="Z639">
        <v>0</v>
      </c>
      <c r="AA639">
        <v>0</v>
      </c>
      <c r="AB639">
        <v>0</v>
      </c>
      <c r="AC639">
        <v>0</v>
      </c>
      <c r="AD639">
        <v>0</v>
      </c>
      <c r="AE639">
        <v>1909741.32</v>
      </c>
      <c r="AF639">
        <v>5475836.6299999999</v>
      </c>
      <c r="AG639">
        <v>6678661</v>
      </c>
      <c r="AH639">
        <v>1901818</v>
      </c>
      <c r="AI639">
        <v>7596918</v>
      </c>
      <c r="AJ639">
        <v>5218815.7447303701</v>
      </c>
      <c r="AK639">
        <v>5218815.7447303701</v>
      </c>
      <c r="AL639">
        <v>3309074.4247303698</v>
      </c>
      <c r="AM639">
        <v>10195548.214730401</v>
      </c>
      <c r="AN639">
        <v>10195548.214730401</v>
      </c>
      <c r="AO639">
        <v>4719711.58473037</v>
      </c>
      <c r="AP639">
        <v>3311028.36</v>
      </c>
      <c r="AQ639" s="4">
        <v>0</v>
      </c>
      <c r="AR639" s="3" t="s">
        <v>32</v>
      </c>
      <c r="AS639" s="3" t="s">
        <v>6214</v>
      </c>
      <c r="AT639" s="3" t="s">
        <v>6219</v>
      </c>
      <c r="AU639" s="3" t="s">
        <v>6216</v>
      </c>
      <c r="AV639" s="3" t="s">
        <v>6217</v>
      </c>
      <c r="AW639" s="3"/>
      <c r="AX639" s="3"/>
      <c r="AY639" s="3"/>
      <c r="AZ639" s="3"/>
      <c r="BA639" s="3"/>
      <c r="BB639" t="b">
        <v>0</v>
      </c>
      <c r="BC639" s="3"/>
      <c r="BD639" s="5">
        <v>118563</v>
      </c>
      <c r="BE639" s="3" t="s">
        <v>316</v>
      </c>
    </row>
    <row r="640" spans="1:57" hidden="1" x14ac:dyDescent="0.2">
      <c r="A640" s="2">
        <v>5987</v>
      </c>
      <c r="B640" s="1">
        <v>45412</v>
      </c>
      <c r="C640" s="3" t="s">
        <v>5257</v>
      </c>
      <c r="D640">
        <v>-4765.1400000000003</v>
      </c>
      <c r="E640">
        <v>1116</v>
      </c>
      <c r="F640">
        <v>162.6</v>
      </c>
      <c r="G640">
        <v>35917.550000000003</v>
      </c>
      <c r="H640">
        <v>115253.69</v>
      </c>
      <c r="I640">
        <v>31317.200000000001</v>
      </c>
      <c r="J640">
        <v>9900</v>
      </c>
      <c r="K640">
        <v>6838</v>
      </c>
      <c r="L640">
        <v>2608.2800000000002</v>
      </c>
      <c r="M640">
        <v>383838.79</v>
      </c>
      <c r="N640">
        <v>1222910.51</v>
      </c>
      <c r="O640">
        <v>397168.77</v>
      </c>
      <c r="P640">
        <v>3256596.3</v>
      </c>
      <c r="Q640">
        <v>0</v>
      </c>
      <c r="R640">
        <v>0</v>
      </c>
      <c r="S640">
        <v>0</v>
      </c>
      <c r="T640">
        <v>0</v>
      </c>
      <c r="U640">
        <v>0</v>
      </c>
      <c r="V640">
        <v>0</v>
      </c>
      <c r="W640">
        <v>0</v>
      </c>
      <c r="X640">
        <v>0</v>
      </c>
      <c r="Y640">
        <v>0</v>
      </c>
      <c r="Z640">
        <v>0</v>
      </c>
      <c r="AA640">
        <v>0</v>
      </c>
      <c r="AB640">
        <v>0</v>
      </c>
      <c r="AC640">
        <v>0</v>
      </c>
      <c r="AD640">
        <v>0</v>
      </c>
      <c r="AE640">
        <v>582186.97</v>
      </c>
      <c r="AF640">
        <v>4115150.55</v>
      </c>
      <c r="AG640">
        <v>1550246</v>
      </c>
      <c r="AH640">
        <v>1924762.44</v>
      </c>
      <c r="AI640">
        <v>7657362.4400000004</v>
      </c>
      <c r="AJ640">
        <v>2202266.25</v>
      </c>
      <c r="AK640">
        <v>2202266.25</v>
      </c>
      <c r="AL640">
        <v>1620079.28</v>
      </c>
      <c r="AM640">
        <v>8991826.1300000008</v>
      </c>
      <c r="AN640">
        <v>8991826.1300000008</v>
      </c>
      <c r="AO640">
        <v>4876675.58</v>
      </c>
      <c r="AP640">
        <v>4032647.95</v>
      </c>
      <c r="AQ640" s="4">
        <v>0</v>
      </c>
      <c r="AR640" s="3" t="s">
        <v>32</v>
      </c>
      <c r="AS640" s="3" t="s">
        <v>6214</v>
      </c>
      <c r="AT640" s="3" t="s">
        <v>6219</v>
      </c>
      <c r="AU640" s="3" t="s">
        <v>6216</v>
      </c>
      <c r="AV640" s="3" t="s">
        <v>6217</v>
      </c>
      <c r="AW640" s="3"/>
      <c r="AX640" s="3"/>
      <c r="AY640" s="3"/>
      <c r="AZ640" s="3"/>
      <c r="BA640" s="3"/>
      <c r="BB640" t="b">
        <v>0</v>
      </c>
      <c r="BC640" s="3"/>
      <c r="BD640" s="5">
        <v>118564</v>
      </c>
      <c r="BE640" s="3" t="s">
        <v>316</v>
      </c>
    </row>
    <row r="641" spans="1:57" hidden="1" x14ac:dyDescent="0.2">
      <c r="A641" s="2">
        <v>5988</v>
      </c>
      <c r="B641" s="1">
        <v>45412</v>
      </c>
      <c r="C641" s="3" t="s">
        <v>5259</v>
      </c>
      <c r="D641">
        <v>-4731.16</v>
      </c>
      <c r="E641">
        <v>1116</v>
      </c>
      <c r="F641">
        <v>6330.2</v>
      </c>
      <c r="G641">
        <v>19488.900000000001</v>
      </c>
      <c r="H641">
        <v>110719.05</v>
      </c>
      <c r="I641">
        <v>30393.11</v>
      </c>
      <c r="J641">
        <v>41322.11</v>
      </c>
      <c r="K641">
        <v>22168.78</v>
      </c>
      <c r="L641">
        <v>56013.87</v>
      </c>
      <c r="M641">
        <v>408973.21</v>
      </c>
      <c r="N641">
        <v>972791.95</v>
      </c>
      <c r="O641">
        <v>0</v>
      </c>
      <c r="P641">
        <v>250057.74</v>
      </c>
      <c r="Q641">
        <v>3177362.07</v>
      </c>
      <c r="R641">
        <v>198887</v>
      </c>
      <c r="S641">
        <v>0</v>
      </c>
      <c r="T641">
        <v>0</v>
      </c>
      <c r="U641">
        <v>0</v>
      </c>
      <c r="V641">
        <v>0</v>
      </c>
      <c r="W641">
        <v>0</v>
      </c>
      <c r="X641">
        <v>0</v>
      </c>
      <c r="Y641">
        <v>0</v>
      </c>
      <c r="Z641">
        <v>0</v>
      </c>
      <c r="AA641">
        <v>0</v>
      </c>
      <c r="AB641">
        <v>0</v>
      </c>
      <c r="AC641">
        <v>0</v>
      </c>
      <c r="AD641">
        <v>0</v>
      </c>
      <c r="AE641">
        <v>691794.07</v>
      </c>
      <c r="AF641">
        <v>4224894.32</v>
      </c>
      <c r="AG641">
        <v>268879</v>
      </c>
      <c r="AH641">
        <v>1698173.09</v>
      </c>
      <c r="AI641">
        <v>7393273.0899999999</v>
      </c>
      <c r="AJ641">
        <v>1664586.02</v>
      </c>
      <c r="AK641">
        <v>1664586.02</v>
      </c>
      <c r="AL641">
        <v>972791.95</v>
      </c>
      <c r="AM641">
        <v>8823993.0800000001</v>
      </c>
      <c r="AN641">
        <v>8823993.0800000001</v>
      </c>
      <c r="AO641">
        <v>4599098.76</v>
      </c>
      <c r="AP641">
        <v>4034177.91</v>
      </c>
      <c r="AQ641" s="4">
        <v>0</v>
      </c>
      <c r="AR641" s="3" t="s">
        <v>32</v>
      </c>
      <c r="AS641" s="3" t="s">
        <v>6214</v>
      </c>
      <c r="AT641" s="3" t="s">
        <v>6219</v>
      </c>
      <c r="AU641" s="3" t="s">
        <v>6216</v>
      </c>
      <c r="AV641" s="3" t="s">
        <v>6217</v>
      </c>
      <c r="AW641" s="3"/>
      <c r="AX641" s="3"/>
      <c r="AY641" s="3"/>
      <c r="AZ641" s="3"/>
      <c r="BA641" s="3"/>
      <c r="BB641" t="b">
        <v>0</v>
      </c>
      <c r="BC641" s="3"/>
      <c r="BD641" s="5">
        <v>118565</v>
      </c>
      <c r="BE641" s="3" t="s">
        <v>316</v>
      </c>
    </row>
    <row r="642" spans="1:57" hidden="1" x14ac:dyDescent="0.2">
      <c r="A642" s="2">
        <v>3322</v>
      </c>
      <c r="B642" s="1">
        <v>45412</v>
      </c>
      <c r="C642" s="3" t="s">
        <v>1181</v>
      </c>
      <c r="D642">
        <v>0</v>
      </c>
      <c r="E642">
        <v>3595.78</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3595.78</v>
      </c>
      <c r="AF642">
        <v>776382.16</v>
      </c>
      <c r="AG642">
        <v>0</v>
      </c>
      <c r="AH642">
        <v>0</v>
      </c>
      <c r="AI642">
        <v>1</v>
      </c>
      <c r="AJ642">
        <v>3595.78</v>
      </c>
      <c r="AK642">
        <v>3595.78</v>
      </c>
      <c r="AL642">
        <v>0</v>
      </c>
      <c r="AM642">
        <v>776382.16</v>
      </c>
      <c r="AN642">
        <v>776382.16</v>
      </c>
      <c r="AO642">
        <v>0</v>
      </c>
      <c r="AP642">
        <v>0</v>
      </c>
      <c r="AQ642" s="4">
        <v>0</v>
      </c>
      <c r="AR642" s="3" t="s">
        <v>32</v>
      </c>
      <c r="AS642" s="3" t="s">
        <v>6214</v>
      </c>
      <c r="AT642" s="3" t="s">
        <v>6219</v>
      </c>
      <c r="AU642" s="3" t="s">
        <v>6216</v>
      </c>
      <c r="AV642" s="3" t="s">
        <v>6217</v>
      </c>
      <c r="AW642" s="3"/>
      <c r="AX642" s="3"/>
      <c r="AY642" s="3"/>
      <c r="AZ642" s="3"/>
      <c r="BA642" s="3"/>
      <c r="BB642" t="b">
        <v>0</v>
      </c>
      <c r="BC642" s="3"/>
      <c r="BD642" s="5">
        <v>118566</v>
      </c>
      <c r="BE642" s="3" t="s">
        <v>316</v>
      </c>
    </row>
    <row r="643" spans="1:57" hidden="1" x14ac:dyDescent="0.2">
      <c r="A643" s="2">
        <v>5558</v>
      </c>
      <c r="B643" s="1">
        <v>45412</v>
      </c>
      <c r="C643" s="3" t="s">
        <v>4593</v>
      </c>
      <c r="D643">
        <v>5239.7</v>
      </c>
      <c r="E643">
        <v>295.93</v>
      </c>
      <c r="F643">
        <v>153.33000000000001</v>
      </c>
      <c r="G643">
        <v>0</v>
      </c>
      <c r="H643">
        <v>154.54</v>
      </c>
      <c r="I643">
        <v>59.72</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5903.22</v>
      </c>
      <c r="AF643">
        <v>158280.57999999999</v>
      </c>
      <c r="AG643">
        <v>0</v>
      </c>
      <c r="AH643">
        <v>0</v>
      </c>
      <c r="AI643">
        <v>111300</v>
      </c>
      <c r="AJ643">
        <v>5903.22</v>
      </c>
      <c r="AK643">
        <v>5903.22</v>
      </c>
      <c r="AL643">
        <v>0</v>
      </c>
      <c r="AM643">
        <v>158280.57999999999</v>
      </c>
      <c r="AN643">
        <v>158280.57999999999</v>
      </c>
      <c r="AO643">
        <v>0</v>
      </c>
      <c r="AP643">
        <v>11391.25</v>
      </c>
      <c r="AQ643" s="4">
        <v>0</v>
      </c>
      <c r="AR643" s="3" t="s">
        <v>256</v>
      </c>
      <c r="AS643" s="3" t="s">
        <v>6214</v>
      </c>
      <c r="AT643" s="3" t="s">
        <v>6219</v>
      </c>
      <c r="AU643" s="3" t="s">
        <v>6216</v>
      </c>
      <c r="AV643" s="3" t="s">
        <v>6217</v>
      </c>
      <c r="AW643" s="3"/>
      <c r="AX643" s="3"/>
      <c r="AY643" s="3"/>
      <c r="AZ643" s="3"/>
      <c r="BA643" s="3"/>
      <c r="BB643" t="b">
        <v>0</v>
      </c>
      <c r="BC643" s="3"/>
      <c r="BD643" s="5">
        <v>118567</v>
      </c>
      <c r="BE643" s="3" t="s">
        <v>316</v>
      </c>
    </row>
    <row r="644" spans="1:57" hidden="1" x14ac:dyDescent="0.2">
      <c r="A644" s="2">
        <v>3523</v>
      </c>
      <c r="B644" s="1">
        <v>45412</v>
      </c>
      <c r="C644" s="3" t="s">
        <v>1532</v>
      </c>
      <c r="D644">
        <v>0</v>
      </c>
      <c r="E644">
        <v>0</v>
      </c>
      <c r="F644">
        <v>0</v>
      </c>
      <c r="G644">
        <v>0</v>
      </c>
      <c r="H644">
        <v>0</v>
      </c>
      <c r="I644">
        <v>0</v>
      </c>
      <c r="J644">
        <v>0</v>
      </c>
      <c r="K644">
        <v>-3.9</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-3.9</v>
      </c>
      <c r="AK644">
        <v>0</v>
      </c>
      <c r="AL644">
        <v>0</v>
      </c>
      <c r="AM644">
        <v>236902.48</v>
      </c>
      <c r="AN644">
        <v>0</v>
      </c>
      <c r="AO644">
        <v>0</v>
      </c>
      <c r="AP644">
        <v>0</v>
      </c>
      <c r="AQ644" s="4">
        <v>0</v>
      </c>
      <c r="AR644" s="3" t="s">
        <v>256</v>
      </c>
      <c r="AS644" s="3" t="s">
        <v>6214</v>
      </c>
      <c r="AT644" s="3" t="s">
        <v>6219</v>
      </c>
      <c r="AU644" s="3" t="s">
        <v>6216</v>
      </c>
      <c r="AV644" s="3" t="s">
        <v>6217</v>
      </c>
      <c r="AW644" s="3"/>
      <c r="AX644" s="3"/>
      <c r="AY644" s="3"/>
      <c r="AZ644" s="3"/>
      <c r="BA644" s="3"/>
      <c r="BB644" t="b">
        <v>0</v>
      </c>
      <c r="BC644" s="3"/>
      <c r="BD644" s="5">
        <v>118568</v>
      </c>
      <c r="BE644" s="3" t="s">
        <v>316</v>
      </c>
    </row>
    <row r="645" spans="1:57" hidden="1" x14ac:dyDescent="0.2">
      <c r="A645" s="2">
        <v>3676</v>
      </c>
      <c r="B645" s="1">
        <v>45412</v>
      </c>
      <c r="C645" s="3" t="s">
        <v>1728</v>
      </c>
      <c r="D645">
        <v>209.56</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209.56</v>
      </c>
      <c r="AF645">
        <v>1976725.43</v>
      </c>
      <c r="AG645">
        <v>0</v>
      </c>
      <c r="AH645">
        <v>0</v>
      </c>
      <c r="AI645">
        <v>0</v>
      </c>
      <c r="AJ645">
        <v>209.56</v>
      </c>
      <c r="AK645">
        <v>209.56</v>
      </c>
      <c r="AL645">
        <v>0</v>
      </c>
      <c r="AM645">
        <v>1976725.43</v>
      </c>
      <c r="AN645">
        <v>1976725.43</v>
      </c>
      <c r="AO645">
        <v>0</v>
      </c>
      <c r="AP645">
        <v>0</v>
      </c>
      <c r="AQ645" s="4">
        <v>0</v>
      </c>
      <c r="AR645" s="3" t="s">
        <v>256</v>
      </c>
      <c r="AS645" s="3" t="s">
        <v>6214</v>
      </c>
      <c r="AT645" s="3" t="s">
        <v>6219</v>
      </c>
      <c r="AU645" s="3" t="s">
        <v>6216</v>
      </c>
      <c r="AV645" s="3" t="s">
        <v>6217</v>
      </c>
      <c r="AW645" s="3"/>
      <c r="AX645" s="3"/>
      <c r="AY645" s="3"/>
      <c r="AZ645" s="3"/>
      <c r="BA645" s="3"/>
      <c r="BB645" t="b">
        <v>0</v>
      </c>
      <c r="BC645" s="3"/>
      <c r="BD645" s="5">
        <v>118569</v>
      </c>
      <c r="BE645" s="3" t="s">
        <v>316</v>
      </c>
    </row>
    <row r="646" spans="1:57" hidden="1" x14ac:dyDescent="0.2">
      <c r="A646" s="2">
        <v>4055</v>
      </c>
      <c r="B646" s="1">
        <v>45412</v>
      </c>
      <c r="C646" s="3" t="s">
        <v>2386</v>
      </c>
      <c r="D646">
        <v>14970.4</v>
      </c>
      <c r="E646">
        <v>26200.86</v>
      </c>
      <c r="F646">
        <v>49666.29</v>
      </c>
      <c r="G646">
        <v>23526.07</v>
      </c>
      <c r="H646">
        <v>31950.76</v>
      </c>
      <c r="I646">
        <v>22822.37</v>
      </c>
      <c r="J646">
        <v>36760.160000000003</v>
      </c>
      <c r="K646">
        <v>19978.689999999999</v>
      </c>
      <c r="L646">
        <v>119610.58</v>
      </c>
      <c r="M646">
        <v>-88147.48</v>
      </c>
      <c r="N646">
        <v>122924.008006</v>
      </c>
      <c r="O646">
        <v>168994.34799800001</v>
      </c>
      <c r="P646">
        <v>98131.999990999902</v>
      </c>
      <c r="Q646">
        <v>0</v>
      </c>
      <c r="R646">
        <v>0</v>
      </c>
      <c r="S646">
        <v>0</v>
      </c>
      <c r="T646">
        <v>0</v>
      </c>
      <c r="U646">
        <v>0</v>
      </c>
      <c r="V646">
        <v>0</v>
      </c>
      <c r="W646">
        <v>0</v>
      </c>
      <c r="X646">
        <v>0</v>
      </c>
      <c r="Y646">
        <v>0</v>
      </c>
      <c r="Z646">
        <v>0</v>
      </c>
      <c r="AA646">
        <v>0</v>
      </c>
      <c r="AB646">
        <v>0</v>
      </c>
      <c r="AC646">
        <v>0</v>
      </c>
      <c r="AD646">
        <v>0</v>
      </c>
      <c r="AE646">
        <v>257338.7</v>
      </c>
      <c r="AF646">
        <v>615136.31000000006</v>
      </c>
      <c r="AG646">
        <v>0</v>
      </c>
      <c r="AH646">
        <v>0</v>
      </c>
      <c r="AI646">
        <v>0</v>
      </c>
      <c r="AJ646">
        <v>536084.39741700003</v>
      </c>
      <c r="AK646">
        <v>549257.05600400001</v>
      </c>
      <c r="AL646">
        <v>291918.356004</v>
      </c>
      <c r="AM646">
        <v>893882.00741700002</v>
      </c>
      <c r="AN646">
        <v>1005186.665995</v>
      </c>
      <c r="AO646">
        <v>390050.35599499999</v>
      </c>
      <c r="AP646">
        <v>206482.97</v>
      </c>
      <c r="AQ646" s="4">
        <v>0</v>
      </c>
      <c r="AR646" s="3" t="s">
        <v>256</v>
      </c>
      <c r="AS646" s="3" t="s">
        <v>6214</v>
      </c>
      <c r="AT646" s="3" t="s">
        <v>6219</v>
      </c>
      <c r="AU646" s="3" t="s">
        <v>6216</v>
      </c>
      <c r="AV646" s="3" t="s">
        <v>6217</v>
      </c>
      <c r="AW646" s="3"/>
      <c r="AX646" s="3"/>
      <c r="AY646" s="3"/>
      <c r="AZ646" s="3"/>
      <c r="BA646" s="3"/>
      <c r="BB646" t="b">
        <v>0</v>
      </c>
      <c r="BC646" s="3"/>
      <c r="BD646" s="5">
        <v>118570</v>
      </c>
      <c r="BE646" s="3" t="s">
        <v>316</v>
      </c>
    </row>
    <row r="647" spans="1:57" hidden="1" x14ac:dyDescent="0.2">
      <c r="A647" s="2">
        <v>4342</v>
      </c>
      <c r="B647" s="1">
        <v>45412</v>
      </c>
      <c r="C647" s="3" t="s">
        <v>2697</v>
      </c>
      <c r="D647">
        <v>9640.1200000000008</v>
      </c>
      <c r="E647">
        <v>15279.02</v>
      </c>
      <c r="F647">
        <v>1060.26</v>
      </c>
      <c r="G647">
        <v>853.13</v>
      </c>
      <c r="H647">
        <v>1685.13</v>
      </c>
      <c r="I647">
        <v>718.17</v>
      </c>
      <c r="J647">
        <v>237.19</v>
      </c>
      <c r="K647">
        <v>762.06</v>
      </c>
      <c r="L647">
        <v>1347.67</v>
      </c>
      <c r="M647">
        <v>0</v>
      </c>
      <c r="N647">
        <v>0</v>
      </c>
      <c r="O647">
        <v>0</v>
      </c>
      <c r="P647">
        <v>0</v>
      </c>
      <c r="Q647">
        <v>0</v>
      </c>
      <c r="R647">
        <v>0</v>
      </c>
      <c r="S647">
        <v>0</v>
      </c>
      <c r="T647">
        <v>0</v>
      </c>
      <c r="U647">
        <v>0</v>
      </c>
      <c r="V647">
        <v>0</v>
      </c>
      <c r="W647">
        <v>0</v>
      </c>
      <c r="X647">
        <v>0</v>
      </c>
      <c r="Y647">
        <v>0</v>
      </c>
      <c r="Z647">
        <v>0</v>
      </c>
      <c r="AA647">
        <v>0</v>
      </c>
      <c r="AB647">
        <v>0</v>
      </c>
      <c r="AC647">
        <v>0</v>
      </c>
      <c r="AD647">
        <v>0</v>
      </c>
      <c r="AE647">
        <v>31582.75</v>
      </c>
      <c r="AF647">
        <v>1985397.32</v>
      </c>
      <c r="AG647">
        <v>0</v>
      </c>
      <c r="AH647">
        <v>0</v>
      </c>
      <c r="AI647">
        <v>0</v>
      </c>
      <c r="AJ647">
        <v>31582.75</v>
      </c>
      <c r="AK647">
        <v>31582.75</v>
      </c>
      <c r="AL647">
        <v>0</v>
      </c>
      <c r="AM647">
        <v>1985397.32</v>
      </c>
      <c r="AN647">
        <v>1985397.32</v>
      </c>
      <c r="AO647">
        <v>0</v>
      </c>
      <c r="AP647">
        <v>0</v>
      </c>
      <c r="AQ647" s="4">
        <v>0</v>
      </c>
      <c r="AR647" s="3" t="s">
        <v>256</v>
      </c>
      <c r="AS647" s="3" t="s">
        <v>6214</v>
      </c>
      <c r="AT647" s="3" t="s">
        <v>6219</v>
      </c>
      <c r="AU647" s="3" t="s">
        <v>6216</v>
      </c>
      <c r="AV647" s="3" t="s">
        <v>6217</v>
      </c>
      <c r="AW647" s="3"/>
      <c r="AX647" s="3"/>
      <c r="AY647" s="3"/>
      <c r="AZ647" s="3"/>
      <c r="BA647" s="3"/>
      <c r="BB647" t="b">
        <v>0</v>
      </c>
      <c r="BC647" s="3"/>
      <c r="BD647" s="5">
        <v>118571</v>
      </c>
      <c r="BE647" s="3" t="s">
        <v>316</v>
      </c>
    </row>
    <row r="648" spans="1:57" hidden="1" x14ac:dyDescent="0.2">
      <c r="A648" s="2">
        <v>4502</v>
      </c>
      <c r="B648" s="1">
        <v>45412</v>
      </c>
      <c r="C648" s="3" t="s">
        <v>2068</v>
      </c>
      <c r="D648">
        <v>0</v>
      </c>
      <c r="E648">
        <v>4336</v>
      </c>
      <c r="F648">
        <v>3684.2</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8020.2</v>
      </c>
      <c r="AF648">
        <v>333931.26</v>
      </c>
      <c r="AG648">
        <v>0</v>
      </c>
      <c r="AH648">
        <v>0</v>
      </c>
      <c r="AI648">
        <v>330200</v>
      </c>
      <c r="AJ648">
        <v>8020.2</v>
      </c>
      <c r="AK648">
        <v>8020.2</v>
      </c>
      <c r="AL648">
        <v>0</v>
      </c>
      <c r="AM648">
        <v>333931.26</v>
      </c>
      <c r="AN648">
        <v>333931.26</v>
      </c>
      <c r="AO648">
        <v>0</v>
      </c>
      <c r="AP648">
        <v>62385</v>
      </c>
      <c r="AQ648" s="4">
        <v>0</v>
      </c>
      <c r="AR648" s="3" t="s">
        <v>32</v>
      </c>
      <c r="AS648" s="3" t="s">
        <v>6214</v>
      </c>
      <c r="AT648" s="3" t="s">
        <v>6219</v>
      </c>
      <c r="AU648" s="3" t="s">
        <v>6216</v>
      </c>
      <c r="AV648" s="3" t="s">
        <v>6217</v>
      </c>
      <c r="AW648" s="3"/>
      <c r="AX648" s="3"/>
      <c r="AY648" s="3"/>
      <c r="AZ648" s="3"/>
      <c r="BA648" s="3"/>
      <c r="BB648" t="b">
        <v>0</v>
      </c>
      <c r="BC648" s="3"/>
      <c r="BD648" s="5">
        <v>118572</v>
      </c>
      <c r="BE648" s="3" t="s">
        <v>316</v>
      </c>
    </row>
    <row r="649" spans="1:57" hidden="1" x14ac:dyDescent="0.2">
      <c r="A649" s="2">
        <v>4861</v>
      </c>
      <c r="B649" s="1">
        <v>45412</v>
      </c>
      <c r="C649" s="3" t="s">
        <v>3484</v>
      </c>
      <c r="D649">
        <v>10850</v>
      </c>
      <c r="E649">
        <v>1209.5999999999999</v>
      </c>
      <c r="F649">
        <v>406</v>
      </c>
      <c r="G649">
        <v>0</v>
      </c>
      <c r="H649">
        <v>0</v>
      </c>
      <c r="I649">
        <v>2440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14905.6</v>
      </c>
      <c r="AF649">
        <v>104152</v>
      </c>
      <c r="AG649">
        <v>15000</v>
      </c>
      <c r="AH649">
        <v>0</v>
      </c>
      <c r="AI649">
        <v>94900</v>
      </c>
      <c r="AJ649">
        <v>14905.6</v>
      </c>
      <c r="AK649">
        <v>14905.6</v>
      </c>
      <c r="AL649">
        <v>0</v>
      </c>
      <c r="AM649">
        <v>104152</v>
      </c>
      <c r="AN649">
        <v>104152</v>
      </c>
      <c r="AO649">
        <v>0</v>
      </c>
      <c r="AP649">
        <v>0</v>
      </c>
      <c r="AQ649" s="4">
        <v>0</v>
      </c>
      <c r="AR649" s="3" t="s">
        <v>32</v>
      </c>
      <c r="AS649" s="3" t="s">
        <v>6214</v>
      </c>
      <c r="AT649" s="3" t="s">
        <v>6219</v>
      </c>
      <c r="AU649" s="3" t="s">
        <v>6216</v>
      </c>
      <c r="AV649" s="3" t="s">
        <v>6217</v>
      </c>
      <c r="AW649" s="3"/>
      <c r="AX649" s="3"/>
      <c r="AY649" s="3"/>
      <c r="AZ649" s="3"/>
      <c r="BA649" s="3"/>
      <c r="BB649" t="b">
        <v>0</v>
      </c>
      <c r="BC649" s="3"/>
      <c r="BD649" s="5">
        <v>118573</v>
      </c>
      <c r="BE649" s="3" t="s">
        <v>316</v>
      </c>
    </row>
    <row r="650" spans="1:57" hidden="1" x14ac:dyDescent="0.2">
      <c r="A650" s="2">
        <v>4948</v>
      </c>
      <c r="B650" s="1">
        <v>45412</v>
      </c>
      <c r="C650" s="3" t="s">
        <v>3600</v>
      </c>
      <c r="D650">
        <v>0</v>
      </c>
      <c r="E650">
        <v>3847.23</v>
      </c>
      <c r="F650">
        <v>-8054.15</v>
      </c>
      <c r="G650">
        <v>2269.44</v>
      </c>
      <c r="H650">
        <v>0</v>
      </c>
      <c r="I650">
        <v>0</v>
      </c>
      <c r="J650">
        <v>0</v>
      </c>
      <c r="K650">
        <v>0</v>
      </c>
      <c r="L650">
        <v>0</v>
      </c>
      <c r="M650">
        <v>1</v>
      </c>
      <c r="N650">
        <v>0</v>
      </c>
      <c r="O650">
        <v>0</v>
      </c>
      <c r="P650">
        <v>0</v>
      </c>
      <c r="Q650">
        <v>0</v>
      </c>
      <c r="R650">
        <v>0</v>
      </c>
      <c r="S650">
        <v>0</v>
      </c>
      <c r="T650">
        <v>0</v>
      </c>
      <c r="U650">
        <v>0</v>
      </c>
      <c r="V650">
        <v>0</v>
      </c>
      <c r="W650">
        <v>0</v>
      </c>
      <c r="X650">
        <v>0</v>
      </c>
      <c r="Y650">
        <v>0</v>
      </c>
      <c r="Z650">
        <v>0</v>
      </c>
      <c r="AA650">
        <v>0</v>
      </c>
      <c r="AB650">
        <v>0</v>
      </c>
      <c r="AC650">
        <v>0</v>
      </c>
      <c r="AD650">
        <v>0</v>
      </c>
      <c r="AE650">
        <v>-1936.48</v>
      </c>
      <c r="AF650">
        <v>398774.81</v>
      </c>
      <c r="AG650">
        <v>0</v>
      </c>
      <c r="AH650">
        <v>0</v>
      </c>
      <c r="AI650">
        <v>200000</v>
      </c>
      <c r="AJ650">
        <v>-1937.48</v>
      </c>
      <c r="AK650">
        <v>-1936.48</v>
      </c>
      <c r="AL650">
        <v>0</v>
      </c>
      <c r="AM650">
        <v>398773.81</v>
      </c>
      <c r="AN650">
        <v>398774.81</v>
      </c>
      <c r="AO650">
        <v>0</v>
      </c>
      <c r="AP650">
        <v>0</v>
      </c>
      <c r="AQ650" s="4">
        <v>0</v>
      </c>
      <c r="AR650" s="3" t="s">
        <v>32</v>
      </c>
      <c r="AS650" s="3" t="s">
        <v>6214</v>
      </c>
      <c r="AT650" s="3" t="s">
        <v>6219</v>
      </c>
      <c r="AU650" s="3" t="s">
        <v>6216</v>
      </c>
      <c r="AV650" s="3" t="s">
        <v>6217</v>
      </c>
      <c r="AW650" s="3"/>
      <c r="AX650" s="3"/>
      <c r="AY650" s="3"/>
      <c r="AZ650" s="3"/>
      <c r="BA650" s="3"/>
      <c r="BB650" t="b">
        <v>0</v>
      </c>
      <c r="BC650" s="3"/>
      <c r="BD650" s="5">
        <v>118574</v>
      </c>
      <c r="BE650" s="3" t="s">
        <v>316</v>
      </c>
    </row>
    <row r="651" spans="1:57" hidden="1" x14ac:dyDescent="0.2">
      <c r="A651" s="2">
        <v>4952</v>
      </c>
      <c r="B651" s="1">
        <v>45412</v>
      </c>
      <c r="C651" s="3" t="s">
        <v>3609</v>
      </c>
      <c r="D651">
        <v>0</v>
      </c>
      <c r="E651">
        <v>46373.27</v>
      </c>
      <c r="F651">
        <v>458.26</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46831.53</v>
      </c>
      <c r="AF651">
        <v>625614.66</v>
      </c>
      <c r="AG651">
        <v>0</v>
      </c>
      <c r="AH651">
        <v>0</v>
      </c>
      <c r="AI651">
        <v>770000</v>
      </c>
      <c r="AJ651">
        <v>46831.53</v>
      </c>
      <c r="AK651">
        <v>46831.53</v>
      </c>
      <c r="AL651">
        <v>0</v>
      </c>
      <c r="AM651">
        <v>625614.66</v>
      </c>
      <c r="AN651">
        <v>625614.66</v>
      </c>
      <c r="AO651">
        <v>0</v>
      </c>
      <c r="AP651">
        <v>0</v>
      </c>
      <c r="AQ651" s="4">
        <v>0</v>
      </c>
      <c r="AR651" s="3" t="s">
        <v>32</v>
      </c>
      <c r="AS651" s="3" t="s">
        <v>6214</v>
      </c>
      <c r="AT651" s="3" t="s">
        <v>6219</v>
      </c>
      <c r="AU651" s="3" t="s">
        <v>6216</v>
      </c>
      <c r="AV651" s="3" t="s">
        <v>6217</v>
      </c>
      <c r="AW651" s="3"/>
      <c r="AX651" s="3"/>
      <c r="AY651" s="3"/>
      <c r="AZ651" s="3"/>
      <c r="BA651" s="3"/>
      <c r="BB651" t="b">
        <v>0</v>
      </c>
      <c r="BC651" s="3"/>
      <c r="BD651" s="5">
        <v>118575</v>
      </c>
      <c r="BE651" s="3" t="s">
        <v>316</v>
      </c>
    </row>
    <row r="652" spans="1:57" hidden="1" x14ac:dyDescent="0.2">
      <c r="A652" s="2">
        <v>5527</v>
      </c>
      <c r="B652" s="1">
        <v>45412</v>
      </c>
      <c r="C652" s="3" t="s">
        <v>4553</v>
      </c>
      <c r="D652">
        <v>0</v>
      </c>
      <c r="E652">
        <v>0</v>
      </c>
      <c r="F652">
        <v>0</v>
      </c>
      <c r="G652">
        <v>0</v>
      </c>
      <c r="H652">
        <v>0</v>
      </c>
      <c r="I652">
        <v>0</v>
      </c>
      <c r="J652">
        <v>0</v>
      </c>
      <c r="K652">
        <v>0</v>
      </c>
      <c r="L652">
        <v>661.5</v>
      </c>
      <c r="M652">
        <v>0</v>
      </c>
      <c r="N652">
        <v>0</v>
      </c>
      <c r="O652">
        <v>0</v>
      </c>
      <c r="P652">
        <v>0</v>
      </c>
      <c r="Q652">
        <v>0</v>
      </c>
      <c r="R652">
        <v>0</v>
      </c>
      <c r="S652">
        <v>0</v>
      </c>
      <c r="T652">
        <v>0</v>
      </c>
      <c r="U652">
        <v>0</v>
      </c>
      <c r="V652">
        <v>0</v>
      </c>
      <c r="W652">
        <v>0</v>
      </c>
      <c r="X652">
        <v>0</v>
      </c>
      <c r="Y652">
        <v>0</v>
      </c>
      <c r="Z652">
        <v>0</v>
      </c>
      <c r="AA652">
        <v>0</v>
      </c>
      <c r="AB652">
        <v>0</v>
      </c>
      <c r="AC652">
        <v>0</v>
      </c>
      <c r="AD652">
        <v>0</v>
      </c>
      <c r="AE652">
        <v>661.5</v>
      </c>
      <c r="AF652">
        <v>125622.48</v>
      </c>
      <c r="AG652">
        <v>225000</v>
      </c>
      <c r="AH652">
        <v>0</v>
      </c>
      <c r="AI652">
        <v>130000</v>
      </c>
      <c r="AJ652">
        <v>661.5</v>
      </c>
      <c r="AK652">
        <v>661.5</v>
      </c>
      <c r="AL652">
        <v>0</v>
      </c>
      <c r="AM652">
        <v>125622.48</v>
      </c>
      <c r="AN652">
        <v>125622.48</v>
      </c>
      <c r="AO652">
        <v>0</v>
      </c>
      <c r="AP652">
        <v>0</v>
      </c>
      <c r="AQ652" s="4">
        <v>0</v>
      </c>
      <c r="AR652" s="3" t="s">
        <v>32</v>
      </c>
      <c r="AS652" s="3" t="s">
        <v>6214</v>
      </c>
      <c r="AT652" s="3" t="s">
        <v>6219</v>
      </c>
      <c r="AU652" s="3" t="s">
        <v>6216</v>
      </c>
      <c r="AV652" s="3" t="s">
        <v>6217</v>
      </c>
      <c r="AW652" s="3"/>
      <c r="AX652" s="3"/>
      <c r="AY652" s="3"/>
      <c r="AZ652" s="3"/>
      <c r="BA652" s="3"/>
      <c r="BB652" t="b">
        <v>0</v>
      </c>
      <c r="BC652" s="3"/>
      <c r="BD652" s="5">
        <v>118576</v>
      </c>
      <c r="BE652" s="3" t="s">
        <v>316</v>
      </c>
    </row>
    <row r="653" spans="1:57" hidden="1" x14ac:dyDescent="0.2">
      <c r="A653" s="2">
        <v>5578</v>
      </c>
      <c r="B653" s="1">
        <v>45412</v>
      </c>
      <c r="C653" s="3" t="s">
        <v>4617</v>
      </c>
      <c r="D653">
        <v>0</v>
      </c>
      <c r="E653">
        <v>0</v>
      </c>
      <c r="F653">
        <v>0</v>
      </c>
      <c r="G653">
        <v>0</v>
      </c>
      <c r="H653">
        <v>0</v>
      </c>
      <c r="I653">
        <v>0</v>
      </c>
      <c r="J653">
        <v>5654</v>
      </c>
      <c r="K653">
        <v>147</v>
      </c>
      <c r="L653">
        <v>533.74</v>
      </c>
      <c r="M653">
        <v>0</v>
      </c>
      <c r="N653">
        <v>0</v>
      </c>
      <c r="O653">
        <v>0</v>
      </c>
      <c r="P653">
        <v>0</v>
      </c>
      <c r="Q653">
        <v>0</v>
      </c>
      <c r="R653">
        <v>0</v>
      </c>
      <c r="S653">
        <v>0</v>
      </c>
      <c r="T653">
        <v>0</v>
      </c>
      <c r="U653">
        <v>0</v>
      </c>
      <c r="V653">
        <v>0</v>
      </c>
      <c r="W653">
        <v>0</v>
      </c>
      <c r="X653">
        <v>0</v>
      </c>
      <c r="Y653">
        <v>0</v>
      </c>
      <c r="Z653">
        <v>0</v>
      </c>
      <c r="AA653">
        <v>0</v>
      </c>
      <c r="AB653">
        <v>0</v>
      </c>
      <c r="AC653">
        <v>0</v>
      </c>
      <c r="AD653">
        <v>0</v>
      </c>
      <c r="AE653">
        <v>6334.74</v>
      </c>
      <c r="AF653">
        <v>53818.239999999998</v>
      </c>
      <c r="AG653">
        <v>0</v>
      </c>
      <c r="AH653">
        <v>0</v>
      </c>
      <c r="AI653">
        <v>69880</v>
      </c>
      <c r="AJ653">
        <v>6334.74</v>
      </c>
      <c r="AK653">
        <v>6334.74</v>
      </c>
      <c r="AL653">
        <v>0</v>
      </c>
      <c r="AM653">
        <v>53818.239999999998</v>
      </c>
      <c r="AN653">
        <v>53818.239999999998</v>
      </c>
      <c r="AO653">
        <v>0</v>
      </c>
      <c r="AP653">
        <v>0</v>
      </c>
      <c r="AQ653" s="4">
        <v>0</v>
      </c>
      <c r="AR653" s="3" t="s">
        <v>32</v>
      </c>
      <c r="AS653" s="3" t="s">
        <v>6214</v>
      </c>
      <c r="AT653" s="3" t="s">
        <v>6219</v>
      </c>
      <c r="AU653" s="3" t="s">
        <v>6216</v>
      </c>
      <c r="AV653" s="3" t="s">
        <v>6217</v>
      </c>
      <c r="AW653" s="3"/>
      <c r="AX653" s="3"/>
      <c r="AY653" s="3"/>
      <c r="AZ653" s="3"/>
      <c r="BA653" s="3"/>
      <c r="BB653" t="b">
        <v>0</v>
      </c>
      <c r="BC653" s="3"/>
      <c r="BD653" s="5">
        <v>118577</v>
      </c>
      <c r="BE653" s="3" t="s">
        <v>316</v>
      </c>
    </row>
    <row r="654" spans="1:57" hidden="1" x14ac:dyDescent="0.2">
      <c r="A654" s="2">
        <v>5579</v>
      </c>
      <c r="B654" s="1">
        <v>45412</v>
      </c>
      <c r="C654" s="3" t="s">
        <v>4619</v>
      </c>
      <c r="D654">
        <v>870.91</v>
      </c>
      <c r="E654">
        <v>5358.5</v>
      </c>
      <c r="F654">
        <v>16265.16</v>
      </c>
      <c r="G654">
        <v>168.88</v>
      </c>
      <c r="H654">
        <v>3711.52</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26374.97</v>
      </c>
      <c r="AF654">
        <v>74105.039999999994</v>
      </c>
      <c r="AG654">
        <v>30000</v>
      </c>
      <c r="AH654">
        <v>0</v>
      </c>
      <c r="AI654">
        <v>104680</v>
      </c>
      <c r="AJ654">
        <v>26374.97</v>
      </c>
      <c r="AK654">
        <v>26374.97</v>
      </c>
      <c r="AL654">
        <v>0</v>
      </c>
      <c r="AM654">
        <v>74105.039999999994</v>
      </c>
      <c r="AN654">
        <v>74105.039999999994</v>
      </c>
      <c r="AO654">
        <v>0</v>
      </c>
      <c r="AP654">
        <v>0</v>
      </c>
      <c r="AQ654" s="4">
        <v>0</v>
      </c>
      <c r="AR654" s="3" t="s">
        <v>32</v>
      </c>
      <c r="AS654" s="3" t="s">
        <v>6214</v>
      </c>
      <c r="AT654" s="3" t="s">
        <v>6219</v>
      </c>
      <c r="AU654" s="3" t="s">
        <v>6216</v>
      </c>
      <c r="AV654" s="3" t="s">
        <v>6217</v>
      </c>
      <c r="AW654" s="3"/>
      <c r="AX654" s="3"/>
      <c r="AY654" s="3"/>
      <c r="AZ654" s="3"/>
      <c r="BA654" s="3"/>
      <c r="BB654" t="b">
        <v>0</v>
      </c>
      <c r="BC654" s="3"/>
      <c r="BD654" s="5">
        <v>118578</v>
      </c>
      <c r="BE654" s="3" t="s">
        <v>316</v>
      </c>
    </row>
    <row r="655" spans="1:57" hidden="1" x14ac:dyDescent="0.2">
      <c r="A655" s="2">
        <v>5671</v>
      </c>
      <c r="B655" s="1">
        <v>45412</v>
      </c>
      <c r="C655" s="3" t="s">
        <v>4766</v>
      </c>
      <c r="D655">
        <v>2204</v>
      </c>
      <c r="E655">
        <v>0</v>
      </c>
      <c r="F655">
        <v>1240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3444</v>
      </c>
      <c r="AF655">
        <v>29661</v>
      </c>
      <c r="AG655">
        <v>0</v>
      </c>
      <c r="AH655">
        <v>0</v>
      </c>
      <c r="AI655">
        <v>48500</v>
      </c>
      <c r="AJ655">
        <v>3444</v>
      </c>
      <c r="AK655">
        <v>3444</v>
      </c>
      <c r="AL655">
        <v>0</v>
      </c>
      <c r="AM655">
        <v>29661</v>
      </c>
      <c r="AN655">
        <v>29661</v>
      </c>
      <c r="AO655">
        <v>0</v>
      </c>
      <c r="AP655">
        <v>0</v>
      </c>
      <c r="AQ655" s="4">
        <v>0</v>
      </c>
      <c r="AR655" s="3" t="s">
        <v>32</v>
      </c>
      <c r="AS655" s="3" t="s">
        <v>6214</v>
      </c>
      <c r="AT655" s="3" t="s">
        <v>6219</v>
      </c>
      <c r="AU655" s="3" t="s">
        <v>6216</v>
      </c>
      <c r="AV655" s="3" t="s">
        <v>6217</v>
      </c>
      <c r="AW655" s="3"/>
      <c r="AX655" s="3"/>
      <c r="AY655" s="3"/>
      <c r="AZ655" s="3"/>
      <c r="BA655" s="3"/>
      <c r="BB655" t="b">
        <v>0</v>
      </c>
      <c r="BC655" s="3"/>
      <c r="BD655" s="5">
        <v>118579</v>
      </c>
      <c r="BE655" s="3" t="s">
        <v>316</v>
      </c>
    </row>
    <row r="656" spans="1:57" hidden="1" x14ac:dyDescent="0.2">
      <c r="A656" s="2">
        <v>5938</v>
      </c>
      <c r="B656" s="1">
        <v>45412</v>
      </c>
      <c r="C656" s="3" t="s">
        <v>5194</v>
      </c>
      <c r="D656">
        <v>1138.5999999999999</v>
      </c>
      <c r="E656">
        <v>540</v>
      </c>
      <c r="F656">
        <v>25853</v>
      </c>
      <c r="G656">
        <v>441</v>
      </c>
      <c r="H656">
        <v>512</v>
      </c>
      <c r="I656">
        <v>2528.8000000000002</v>
      </c>
      <c r="J656">
        <v>0</v>
      </c>
      <c r="K656">
        <v>763</v>
      </c>
      <c r="L656">
        <v>3967.6</v>
      </c>
      <c r="M656">
        <v>3106.95</v>
      </c>
      <c r="N656">
        <v>28000</v>
      </c>
      <c r="O656">
        <v>26000</v>
      </c>
      <c r="P656">
        <v>5000</v>
      </c>
      <c r="Q656">
        <v>0</v>
      </c>
      <c r="R656">
        <v>0</v>
      </c>
      <c r="S656">
        <v>0</v>
      </c>
      <c r="T656">
        <v>0</v>
      </c>
      <c r="U656">
        <v>0</v>
      </c>
      <c r="V656">
        <v>0</v>
      </c>
      <c r="W656">
        <v>0</v>
      </c>
      <c r="X656">
        <v>0</v>
      </c>
      <c r="Y656">
        <v>0</v>
      </c>
      <c r="Z656">
        <v>0</v>
      </c>
      <c r="AA656">
        <v>0</v>
      </c>
      <c r="AB656">
        <v>0</v>
      </c>
      <c r="AC656">
        <v>0</v>
      </c>
      <c r="AD656">
        <v>0</v>
      </c>
      <c r="AE656">
        <v>38850.949999999997</v>
      </c>
      <c r="AF656">
        <v>77377.55</v>
      </c>
      <c r="AG656">
        <v>111000</v>
      </c>
      <c r="AH656">
        <v>0</v>
      </c>
      <c r="AI656">
        <v>151000</v>
      </c>
      <c r="AJ656">
        <v>96744</v>
      </c>
      <c r="AK656">
        <v>92850.95</v>
      </c>
      <c r="AL656">
        <v>54000</v>
      </c>
      <c r="AM656">
        <v>135270.6</v>
      </c>
      <c r="AN656">
        <v>136377.54999999999</v>
      </c>
      <c r="AO656">
        <v>59000</v>
      </c>
      <c r="AP656">
        <v>26334</v>
      </c>
      <c r="AQ656" s="4">
        <v>0</v>
      </c>
      <c r="AR656" s="3" t="s">
        <v>32</v>
      </c>
      <c r="AS656" s="3" t="s">
        <v>6214</v>
      </c>
      <c r="AT656" s="3" t="s">
        <v>6219</v>
      </c>
      <c r="AU656" s="3" t="s">
        <v>6216</v>
      </c>
      <c r="AV656" s="3" t="s">
        <v>6217</v>
      </c>
      <c r="AW656" s="3"/>
      <c r="AX656" s="3"/>
      <c r="AY656" s="3"/>
      <c r="AZ656" s="3"/>
      <c r="BA656" s="3"/>
      <c r="BB656" t="b">
        <v>0</v>
      </c>
      <c r="BC656" s="3"/>
      <c r="BD656" s="5">
        <v>118580</v>
      </c>
      <c r="BE656" s="3" t="s">
        <v>316</v>
      </c>
    </row>
    <row r="657" spans="1:57" hidden="1" x14ac:dyDescent="0.2">
      <c r="A657" s="2">
        <v>5957</v>
      </c>
      <c r="B657" s="1">
        <v>45412</v>
      </c>
      <c r="C657" s="3" t="s">
        <v>5218</v>
      </c>
      <c r="D657">
        <v>1636.2</v>
      </c>
      <c r="E657">
        <v>0</v>
      </c>
      <c r="F657">
        <v>6307.1</v>
      </c>
      <c r="G657">
        <v>5689.8</v>
      </c>
      <c r="H657">
        <v>4076.6</v>
      </c>
      <c r="I657">
        <v>109</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17818.7</v>
      </c>
      <c r="AF657">
        <v>66407.95</v>
      </c>
      <c r="AG657">
        <v>0</v>
      </c>
      <c r="AH657">
        <v>0</v>
      </c>
      <c r="AI657">
        <v>65000</v>
      </c>
      <c r="AJ657">
        <v>17818.7</v>
      </c>
      <c r="AK657">
        <v>17818.7</v>
      </c>
      <c r="AL657">
        <v>0</v>
      </c>
      <c r="AM657">
        <v>66407.95</v>
      </c>
      <c r="AN657">
        <v>66407.95</v>
      </c>
      <c r="AO657">
        <v>0</v>
      </c>
      <c r="AP657">
        <v>0</v>
      </c>
      <c r="AQ657" s="4">
        <v>0</v>
      </c>
      <c r="AR657" s="3" t="s">
        <v>32</v>
      </c>
      <c r="AS657" s="3" t="s">
        <v>6214</v>
      </c>
      <c r="AT657" s="3" t="s">
        <v>6219</v>
      </c>
      <c r="AU657" s="3" t="s">
        <v>6216</v>
      </c>
      <c r="AV657" s="3" t="s">
        <v>6217</v>
      </c>
      <c r="AW657" s="3"/>
      <c r="AX657" s="3"/>
      <c r="AY657" s="3"/>
      <c r="AZ657" s="3"/>
      <c r="BA657" s="3"/>
      <c r="BB657" t="b">
        <v>0</v>
      </c>
      <c r="BC657" s="3"/>
      <c r="BD657" s="5">
        <v>118581</v>
      </c>
      <c r="BE657" s="3" t="s">
        <v>316</v>
      </c>
    </row>
    <row r="658" spans="1:57" hidden="1" x14ac:dyDescent="0.2">
      <c r="A658" s="2">
        <v>6005</v>
      </c>
      <c r="B658" s="1">
        <v>45412</v>
      </c>
      <c r="C658" s="3" t="s">
        <v>5280</v>
      </c>
      <c r="D658">
        <v>29223.599999999999</v>
      </c>
      <c r="E658">
        <v>12088.4</v>
      </c>
      <c r="F658">
        <v>8645.9699999999993</v>
      </c>
      <c r="G658">
        <v>0</v>
      </c>
      <c r="H658">
        <v>1176</v>
      </c>
      <c r="I658">
        <v>294</v>
      </c>
      <c r="J658">
        <v>0</v>
      </c>
      <c r="K658">
        <v>9384</v>
      </c>
      <c r="L658">
        <v>6413.63</v>
      </c>
      <c r="M658">
        <v>0</v>
      </c>
      <c r="N658">
        <v>0</v>
      </c>
      <c r="O658">
        <v>20000</v>
      </c>
      <c r="P658">
        <v>0</v>
      </c>
      <c r="Q658">
        <v>0</v>
      </c>
      <c r="R658">
        <v>0</v>
      </c>
      <c r="S658">
        <v>0</v>
      </c>
      <c r="T658">
        <v>0</v>
      </c>
      <c r="U658">
        <v>0</v>
      </c>
      <c r="V658">
        <v>0</v>
      </c>
      <c r="W658">
        <v>0</v>
      </c>
      <c r="X658">
        <v>0</v>
      </c>
      <c r="Y658">
        <v>0</v>
      </c>
      <c r="Z658">
        <v>0</v>
      </c>
      <c r="AA658">
        <v>0</v>
      </c>
      <c r="AB658">
        <v>230000</v>
      </c>
      <c r="AC658">
        <v>0</v>
      </c>
      <c r="AD658">
        <v>0</v>
      </c>
      <c r="AE658">
        <v>67225.600000000006</v>
      </c>
      <c r="AF658">
        <v>117918.8</v>
      </c>
      <c r="AG658">
        <v>290000</v>
      </c>
      <c r="AH658">
        <v>270000</v>
      </c>
      <c r="AI658">
        <v>333085</v>
      </c>
      <c r="AJ658">
        <v>87225.600000000006</v>
      </c>
      <c r="AK658">
        <v>87225.600000000006</v>
      </c>
      <c r="AL658">
        <v>20000</v>
      </c>
      <c r="AM658">
        <v>137918.79999999999</v>
      </c>
      <c r="AN658">
        <v>367918.8</v>
      </c>
      <c r="AO658">
        <v>250000</v>
      </c>
      <c r="AP658">
        <v>196000</v>
      </c>
      <c r="AQ658" s="4">
        <v>0</v>
      </c>
      <c r="AR658" s="3" t="s">
        <v>32</v>
      </c>
      <c r="AS658" s="3" t="s">
        <v>6214</v>
      </c>
      <c r="AT658" s="3" t="s">
        <v>6219</v>
      </c>
      <c r="AU658" s="3" t="s">
        <v>6216</v>
      </c>
      <c r="AV658" s="3" t="s">
        <v>6217</v>
      </c>
      <c r="AW658" s="3"/>
      <c r="AX658" s="3"/>
      <c r="AY658" s="3"/>
      <c r="AZ658" s="3"/>
      <c r="BA658" s="3"/>
      <c r="BB658" t="b">
        <v>0</v>
      </c>
      <c r="BC658" s="3"/>
      <c r="BD658" s="5">
        <v>118582</v>
      </c>
      <c r="BE658" s="3" t="s">
        <v>316</v>
      </c>
    </row>
    <row r="659" spans="1:57" hidden="1" x14ac:dyDescent="0.2">
      <c r="A659" s="2">
        <v>6023</v>
      </c>
      <c r="B659" s="1">
        <v>45412</v>
      </c>
      <c r="C659" s="3" t="s">
        <v>5305</v>
      </c>
      <c r="D659">
        <v>161179.09</v>
      </c>
      <c r="E659">
        <v>240471.99</v>
      </c>
      <c r="F659">
        <v>2987.12</v>
      </c>
      <c r="G659">
        <v>2395.8000000000002</v>
      </c>
      <c r="H659">
        <v>4646.3999999999996</v>
      </c>
      <c r="I659">
        <v>5275.6</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416956</v>
      </c>
      <c r="AF659">
        <v>1331544.01</v>
      </c>
      <c r="AG659">
        <v>300000</v>
      </c>
      <c r="AH659">
        <v>635159</v>
      </c>
      <c r="AI659">
        <v>1335159</v>
      </c>
      <c r="AJ659">
        <v>416956</v>
      </c>
      <c r="AK659">
        <v>416956</v>
      </c>
      <c r="AL659">
        <v>0</v>
      </c>
      <c r="AM659">
        <v>1331544.01</v>
      </c>
      <c r="AN659">
        <v>1331544.01</v>
      </c>
      <c r="AO659">
        <v>0</v>
      </c>
      <c r="AP659">
        <v>0</v>
      </c>
      <c r="AQ659" s="4">
        <v>0</v>
      </c>
      <c r="AR659" s="3" t="s">
        <v>32</v>
      </c>
      <c r="AS659" s="3" t="s">
        <v>6214</v>
      </c>
      <c r="AT659" s="3" t="s">
        <v>6219</v>
      </c>
      <c r="AU659" s="3" t="s">
        <v>6216</v>
      </c>
      <c r="AV659" s="3" t="s">
        <v>6217</v>
      </c>
      <c r="AW659" s="3"/>
      <c r="AX659" s="3"/>
      <c r="AY659" s="3"/>
      <c r="AZ659" s="3"/>
      <c r="BA659" s="3"/>
      <c r="BB659" t="b">
        <v>0</v>
      </c>
      <c r="BC659" s="3"/>
      <c r="BD659" s="5">
        <v>118583</v>
      </c>
      <c r="BE659" s="3" t="s">
        <v>316</v>
      </c>
    </row>
    <row r="660" spans="1:57" hidden="1" x14ac:dyDescent="0.2">
      <c r="A660" s="2">
        <v>6083</v>
      </c>
      <c r="B660" s="1">
        <v>45412</v>
      </c>
      <c r="C660" s="3" t="s">
        <v>5399</v>
      </c>
      <c r="D660">
        <v>0</v>
      </c>
      <c r="E660">
        <v>0</v>
      </c>
      <c r="F660">
        <v>-2001</v>
      </c>
      <c r="G660">
        <v>0</v>
      </c>
      <c r="H660">
        <v>828.4</v>
      </c>
      <c r="I660">
        <v>840</v>
      </c>
      <c r="J660">
        <v>560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227.4</v>
      </c>
      <c r="AF660">
        <v>2522.4</v>
      </c>
      <c r="AG660">
        <v>0</v>
      </c>
      <c r="AH660">
        <v>370014.76</v>
      </c>
      <c r="AI660">
        <v>462220</v>
      </c>
      <c r="AJ660">
        <v>227.4</v>
      </c>
      <c r="AK660">
        <v>227.4</v>
      </c>
      <c r="AL660">
        <v>0</v>
      </c>
      <c r="AM660">
        <v>2522.4</v>
      </c>
      <c r="AN660">
        <v>2522.4</v>
      </c>
      <c r="AO660">
        <v>0</v>
      </c>
      <c r="AP660">
        <v>0</v>
      </c>
      <c r="AQ660" s="4">
        <v>0</v>
      </c>
      <c r="AR660" s="3" t="s">
        <v>32</v>
      </c>
      <c r="AS660" s="3" t="s">
        <v>6214</v>
      </c>
      <c r="AT660" s="3" t="s">
        <v>6219</v>
      </c>
      <c r="AU660" s="3" t="s">
        <v>6216</v>
      </c>
      <c r="AV660" s="3" t="s">
        <v>6217</v>
      </c>
      <c r="AW660" s="3"/>
      <c r="AX660" s="3"/>
      <c r="AY660" s="3"/>
      <c r="AZ660" s="3"/>
      <c r="BA660" s="3"/>
      <c r="BB660" t="b">
        <v>0</v>
      </c>
      <c r="BC660" s="3"/>
      <c r="BD660" s="5">
        <v>118584</v>
      </c>
      <c r="BE660" s="3" t="s">
        <v>316</v>
      </c>
    </row>
    <row r="661" spans="1:57" hidden="1" x14ac:dyDescent="0.2">
      <c r="A661" s="2">
        <v>6188</v>
      </c>
      <c r="B661" s="1">
        <v>45412</v>
      </c>
      <c r="C661" s="3" t="s">
        <v>5514</v>
      </c>
      <c r="D661">
        <v>270</v>
      </c>
      <c r="E661">
        <v>44612</v>
      </c>
      <c r="F661">
        <v>1568</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46450</v>
      </c>
      <c r="AF661">
        <v>65332.21</v>
      </c>
      <c r="AG661">
        <v>0</v>
      </c>
      <c r="AH661">
        <v>0</v>
      </c>
      <c r="AI661">
        <v>43353</v>
      </c>
      <c r="AJ661">
        <v>46450</v>
      </c>
      <c r="AK661">
        <v>46450</v>
      </c>
      <c r="AL661">
        <v>0</v>
      </c>
      <c r="AM661">
        <v>65332.21</v>
      </c>
      <c r="AN661">
        <v>65332.21</v>
      </c>
      <c r="AO661">
        <v>0</v>
      </c>
      <c r="AP661">
        <v>0</v>
      </c>
      <c r="AQ661" s="4">
        <v>0</v>
      </c>
      <c r="AR661" s="3" t="s">
        <v>32</v>
      </c>
      <c r="AS661" s="3" t="s">
        <v>6214</v>
      </c>
      <c r="AT661" s="3" t="s">
        <v>6219</v>
      </c>
      <c r="AU661" s="3" t="s">
        <v>6216</v>
      </c>
      <c r="AV661" s="3" t="s">
        <v>6217</v>
      </c>
      <c r="AW661" s="3"/>
      <c r="AX661" s="3"/>
      <c r="AY661" s="3"/>
      <c r="AZ661" s="3"/>
      <c r="BA661" s="3"/>
      <c r="BB661" t="b">
        <v>0</v>
      </c>
      <c r="BC661" s="3"/>
      <c r="BD661" s="5">
        <v>118585</v>
      </c>
      <c r="BE661" s="3" t="s">
        <v>316</v>
      </c>
    </row>
    <row r="662" spans="1:57" hidden="1" x14ac:dyDescent="0.2">
      <c r="A662" s="2">
        <v>6239</v>
      </c>
      <c r="B662" s="1">
        <v>45412</v>
      </c>
      <c r="C662" s="3" t="s">
        <v>5577</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95833</v>
      </c>
      <c r="AH662">
        <v>0</v>
      </c>
      <c r="AI662">
        <v>0</v>
      </c>
      <c r="AJ662">
        <v>7500</v>
      </c>
      <c r="AK662">
        <v>0</v>
      </c>
      <c r="AL662">
        <v>0</v>
      </c>
      <c r="AM662">
        <v>147500</v>
      </c>
      <c r="AN662">
        <v>0</v>
      </c>
      <c r="AO662">
        <v>0</v>
      </c>
      <c r="AP662">
        <v>0</v>
      </c>
      <c r="AQ662" s="4">
        <v>0</v>
      </c>
      <c r="AR662" s="3" t="s">
        <v>32</v>
      </c>
      <c r="AS662" s="3" t="s">
        <v>6214</v>
      </c>
      <c r="AT662" s="3" t="s">
        <v>6219</v>
      </c>
      <c r="AU662" s="3" t="s">
        <v>6216</v>
      </c>
      <c r="AV662" s="3" t="s">
        <v>6217</v>
      </c>
      <c r="AW662" s="3"/>
      <c r="AX662" s="3"/>
      <c r="AY662" s="3"/>
      <c r="AZ662" s="3"/>
      <c r="BA662" s="3"/>
      <c r="BB662" t="b">
        <v>0</v>
      </c>
      <c r="BC662" s="3"/>
      <c r="BD662" s="5">
        <v>118586</v>
      </c>
      <c r="BE662" s="3" t="s">
        <v>316</v>
      </c>
    </row>
    <row r="663" spans="1:57" hidden="1" x14ac:dyDescent="0.2">
      <c r="A663" s="2">
        <v>6252</v>
      </c>
      <c r="B663" s="1">
        <v>45412</v>
      </c>
      <c r="C663" s="3" t="s">
        <v>5598</v>
      </c>
      <c r="D663">
        <v>0</v>
      </c>
      <c r="E663">
        <v>0</v>
      </c>
      <c r="F663">
        <v>2116.1999999999998</v>
      </c>
      <c r="G663">
        <v>2721.2</v>
      </c>
      <c r="H663">
        <v>2309.8000000000002</v>
      </c>
      <c r="I663">
        <v>179115.45</v>
      </c>
      <c r="J663">
        <v>441</v>
      </c>
      <c r="K663">
        <v>8400.3799999999992</v>
      </c>
      <c r="L663">
        <v>8363.27</v>
      </c>
      <c r="M663">
        <v>0</v>
      </c>
      <c r="N663">
        <v>7000</v>
      </c>
      <c r="O663">
        <v>230000</v>
      </c>
      <c r="P663">
        <v>600000</v>
      </c>
      <c r="Q663">
        <v>300000</v>
      </c>
      <c r="R663">
        <v>0</v>
      </c>
      <c r="S663">
        <v>0</v>
      </c>
      <c r="T663">
        <v>0</v>
      </c>
      <c r="U663">
        <v>0</v>
      </c>
      <c r="V663">
        <v>0</v>
      </c>
      <c r="W663">
        <v>0</v>
      </c>
      <c r="X663">
        <v>0</v>
      </c>
      <c r="Y663">
        <v>0</v>
      </c>
      <c r="Z663">
        <v>0</v>
      </c>
      <c r="AA663">
        <v>0</v>
      </c>
      <c r="AB663">
        <v>0</v>
      </c>
      <c r="AC663">
        <v>0</v>
      </c>
      <c r="AD663">
        <v>0</v>
      </c>
      <c r="AE663">
        <v>203467.3</v>
      </c>
      <c r="AF663">
        <v>203467.3</v>
      </c>
      <c r="AG663">
        <v>400000</v>
      </c>
      <c r="AH663">
        <v>400000.1</v>
      </c>
      <c r="AI663">
        <v>1335159.26</v>
      </c>
      <c r="AJ663">
        <v>432967.3</v>
      </c>
      <c r="AK663">
        <v>440467.3</v>
      </c>
      <c r="AL663">
        <v>237000</v>
      </c>
      <c r="AM663">
        <v>1332967.3</v>
      </c>
      <c r="AN663">
        <v>1340467.3</v>
      </c>
      <c r="AO663">
        <v>1137000</v>
      </c>
      <c r="AP663">
        <v>0</v>
      </c>
      <c r="AQ663" s="4">
        <v>0</v>
      </c>
      <c r="AR663" s="3" t="s">
        <v>32</v>
      </c>
      <c r="AS663" s="3" t="s">
        <v>6214</v>
      </c>
      <c r="AT663" s="3" t="s">
        <v>6219</v>
      </c>
      <c r="AU663" s="3" t="s">
        <v>6216</v>
      </c>
      <c r="AV663" s="3" t="s">
        <v>6217</v>
      </c>
      <c r="AW663" s="3"/>
      <c r="AX663" s="3"/>
      <c r="AY663" s="3"/>
      <c r="AZ663" s="3"/>
      <c r="BA663" s="3"/>
      <c r="BB663" t="b">
        <v>0</v>
      </c>
      <c r="BC663" s="3"/>
      <c r="BD663" s="5">
        <v>118587</v>
      </c>
      <c r="BE663" s="3" t="s">
        <v>316</v>
      </c>
    </row>
    <row r="664" spans="1:57" hidden="1" x14ac:dyDescent="0.2">
      <c r="A664" s="2">
        <v>6269</v>
      </c>
      <c r="B664" s="1">
        <v>45412</v>
      </c>
      <c r="C664" s="3" t="s">
        <v>5633</v>
      </c>
      <c r="D664">
        <v>0</v>
      </c>
      <c r="E664">
        <v>0</v>
      </c>
      <c r="F664">
        <v>23093</v>
      </c>
      <c r="G664">
        <v>6231</v>
      </c>
      <c r="H664">
        <v>2866</v>
      </c>
      <c r="I664">
        <v>7360</v>
      </c>
      <c r="J664">
        <v>1037</v>
      </c>
      <c r="K664">
        <v>10570.73</v>
      </c>
      <c r="L664">
        <v>1911</v>
      </c>
      <c r="M664">
        <v>0</v>
      </c>
      <c r="N664">
        <v>0</v>
      </c>
      <c r="O664">
        <v>17000</v>
      </c>
      <c r="P664">
        <v>0</v>
      </c>
      <c r="Q664">
        <v>0</v>
      </c>
      <c r="R664">
        <v>0</v>
      </c>
      <c r="S664">
        <v>0</v>
      </c>
      <c r="T664">
        <v>0</v>
      </c>
      <c r="U664">
        <v>0</v>
      </c>
      <c r="V664">
        <v>0</v>
      </c>
      <c r="W664">
        <v>0</v>
      </c>
      <c r="X664">
        <v>0</v>
      </c>
      <c r="Y664">
        <v>0</v>
      </c>
      <c r="Z664">
        <v>0</v>
      </c>
      <c r="AA664">
        <v>0</v>
      </c>
      <c r="AB664">
        <v>0</v>
      </c>
      <c r="AC664">
        <v>0</v>
      </c>
      <c r="AD664">
        <v>0</v>
      </c>
      <c r="AE664">
        <v>53068.73</v>
      </c>
      <c r="AF664">
        <v>53068.73</v>
      </c>
      <c r="AG664">
        <v>55000</v>
      </c>
      <c r="AH664">
        <v>99000</v>
      </c>
      <c r="AI664">
        <v>99000</v>
      </c>
      <c r="AJ664">
        <v>80068.73</v>
      </c>
      <c r="AK664">
        <v>70068.73</v>
      </c>
      <c r="AL664">
        <v>17000</v>
      </c>
      <c r="AM664">
        <v>80068.73</v>
      </c>
      <c r="AN664">
        <v>70068.73</v>
      </c>
      <c r="AO664">
        <v>17000</v>
      </c>
      <c r="AP664">
        <v>0</v>
      </c>
      <c r="AQ664" s="4">
        <v>0</v>
      </c>
      <c r="AR664" s="3" t="s">
        <v>32</v>
      </c>
      <c r="AS664" s="3" t="s">
        <v>6214</v>
      </c>
      <c r="AT664" s="3" t="s">
        <v>6219</v>
      </c>
      <c r="AU664" s="3" t="s">
        <v>6216</v>
      </c>
      <c r="AV664" s="3" t="s">
        <v>6217</v>
      </c>
      <c r="AW664" s="3"/>
      <c r="AX664" s="3"/>
      <c r="AY664" s="3"/>
      <c r="AZ664" s="3"/>
      <c r="BA664" s="3"/>
      <c r="BB664" t="b">
        <v>0</v>
      </c>
      <c r="BC664" s="3"/>
      <c r="BD664" s="5">
        <v>118588</v>
      </c>
      <c r="BE664" s="3" t="s">
        <v>316</v>
      </c>
    </row>
    <row r="665" spans="1:57" hidden="1" x14ac:dyDescent="0.2">
      <c r="A665" s="2">
        <v>6270</v>
      </c>
      <c r="B665" s="1">
        <v>45412</v>
      </c>
      <c r="C665" s="3" t="s">
        <v>5635</v>
      </c>
      <c r="D665">
        <v>0</v>
      </c>
      <c r="E665">
        <v>0</v>
      </c>
      <c r="F665">
        <v>441</v>
      </c>
      <c r="G665">
        <v>588</v>
      </c>
      <c r="H665">
        <v>1029</v>
      </c>
      <c r="I665">
        <v>441</v>
      </c>
      <c r="J665">
        <v>441</v>
      </c>
      <c r="K665">
        <v>1813.8</v>
      </c>
      <c r="L665">
        <v>1971.5</v>
      </c>
      <c r="M665">
        <v>0</v>
      </c>
      <c r="N665">
        <v>2000</v>
      </c>
      <c r="O665">
        <v>80000</v>
      </c>
      <c r="P665">
        <v>0</v>
      </c>
      <c r="Q665">
        <v>0</v>
      </c>
      <c r="R665">
        <v>0</v>
      </c>
      <c r="S665">
        <v>0</v>
      </c>
      <c r="T665">
        <v>0</v>
      </c>
      <c r="U665">
        <v>0</v>
      </c>
      <c r="V665">
        <v>0</v>
      </c>
      <c r="W665">
        <v>0</v>
      </c>
      <c r="X665">
        <v>0</v>
      </c>
      <c r="Y665">
        <v>0</v>
      </c>
      <c r="Z665">
        <v>0</v>
      </c>
      <c r="AA665">
        <v>0</v>
      </c>
      <c r="AB665">
        <v>0</v>
      </c>
      <c r="AC665">
        <v>0</v>
      </c>
      <c r="AD665">
        <v>0</v>
      </c>
      <c r="AE665">
        <v>6725.3</v>
      </c>
      <c r="AF665">
        <v>6725.3</v>
      </c>
      <c r="AG665">
        <v>540000</v>
      </c>
      <c r="AH665">
        <v>100000</v>
      </c>
      <c r="AI665">
        <v>100000</v>
      </c>
      <c r="AJ665">
        <v>98725.3</v>
      </c>
      <c r="AK665">
        <v>88725.3</v>
      </c>
      <c r="AL665">
        <v>82000</v>
      </c>
      <c r="AM665">
        <v>98725.3</v>
      </c>
      <c r="AN665">
        <v>88725.3</v>
      </c>
      <c r="AO665">
        <v>82000</v>
      </c>
      <c r="AP665">
        <v>0</v>
      </c>
      <c r="AQ665" s="4">
        <v>0</v>
      </c>
      <c r="AR665" s="3" t="s">
        <v>32</v>
      </c>
      <c r="AS665" s="3" t="s">
        <v>6214</v>
      </c>
      <c r="AT665" s="3" t="s">
        <v>6219</v>
      </c>
      <c r="AU665" s="3" t="s">
        <v>6216</v>
      </c>
      <c r="AV665" s="3" t="s">
        <v>6217</v>
      </c>
      <c r="AW665" s="3"/>
      <c r="AX665" s="3"/>
      <c r="AY665" s="3"/>
      <c r="AZ665" s="3"/>
      <c r="BA665" s="3"/>
      <c r="BB665" t="b">
        <v>0</v>
      </c>
      <c r="BC665" s="3"/>
      <c r="BD665" s="5">
        <v>118589</v>
      </c>
      <c r="BE665" s="3" t="s">
        <v>316</v>
      </c>
    </row>
    <row r="666" spans="1:57" hidden="1" x14ac:dyDescent="0.2">
      <c r="A666" s="2">
        <v>6271</v>
      </c>
      <c r="B666" s="1">
        <v>45412</v>
      </c>
      <c r="C666" s="3" t="s">
        <v>5637</v>
      </c>
      <c r="D666">
        <v>0</v>
      </c>
      <c r="E666">
        <v>0</v>
      </c>
      <c r="F666">
        <v>0</v>
      </c>
      <c r="G666">
        <v>0</v>
      </c>
      <c r="H666">
        <v>0</v>
      </c>
      <c r="I666">
        <v>0</v>
      </c>
      <c r="J666">
        <v>0</v>
      </c>
      <c r="K666">
        <v>0</v>
      </c>
      <c r="L666">
        <v>0</v>
      </c>
      <c r="M666">
        <v>0</v>
      </c>
      <c r="N666">
        <v>0</v>
      </c>
      <c r="O666">
        <v>40000</v>
      </c>
      <c r="P666">
        <v>0</v>
      </c>
      <c r="Q666">
        <v>0</v>
      </c>
      <c r="R666">
        <v>0</v>
      </c>
      <c r="S666">
        <v>0</v>
      </c>
      <c r="T666">
        <v>0</v>
      </c>
      <c r="U666">
        <v>0</v>
      </c>
      <c r="V666">
        <v>0</v>
      </c>
      <c r="W666">
        <v>0</v>
      </c>
      <c r="X666">
        <v>0</v>
      </c>
      <c r="Y666">
        <v>0</v>
      </c>
      <c r="Z666">
        <v>0</v>
      </c>
      <c r="AA666">
        <v>0</v>
      </c>
      <c r="AB666">
        <v>0</v>
      </c>
      <c r="AC666">
        <v>0</v>
      </c>
      <c r="AD666">
        <v>0</v>
      </c>
      <c r="AE666">
        <v>0</v>
      </c>
      <c r="AF666">
        <v>0</v>
      </c>
      <c r="AG666">
        <v>180000</v>
      </c>
      <c r="AH666">
        <v>198000</v>
      </c>
      <c r="AI666">
        <v>198000</v>
      </c>
      <c r="AJ666">
        <v>40000</v>
      </c>
      <c r="AK666">
        <v>40000</v>
      </c>
      <c r="AL666">
        <v>40000</v>
      </c>
      <c r="AM666">
        <v>40000</v>
      </c>
      <c r="AN666">
        <v>40000</v>
      </c>
      <c r="AO666">
        <v>40000</v>
      </c>
      <c r="AP666">
        <v>0</v>
      </c>
      <c r="AQ666" s="4">
        <v>0</v>
      </c>
      <c r="AR666" s="3" t="s">
        <v>32</v>
      </c>
      <c r="AS666" s="3" t="s">
        <v>6214</v>
      </c>
      <c r="AT666" s="3" t="s">
        <v>6219</v>
      </c>
      <c r="AU666" s="3" t="s">
        <v>6216</v>
      </c>
      <c r="AV666" s="3" t="s">
        <v>6217</v>
      </c>
      <c r="AW666" s="3"/>
      <c r="AX666" s="3"/>
      <c r="AY666" s="3"/>
      <c r="AZ666" s="3"/>
      <c r="BA666" s="3"/>
      <c r="BB666" t="b">
        <v>0</v>
      </c>
      <c r="BC666" s="3"/>
      <c r="BD666" s="5">
        <v>118590</v>
      </c>
      <c r="BE666" s="3" t="s">
        <v>316</v>
      </c>
    </row>
    <row r="667" spans="1:57" hidden="1" x14ac:dyDescent="0.2">
      <c r="A667" s="2">
        <v>6272</v>
      </c>
      <c r="B667" s="1">
        <v>45412</v>
      </c>
      <c r="C667" s="3" t="s">
        <v>5639</v>
      </c>
      <c r="D667">
        <v>0</v>
      </c>
      <c r="E667">
        <v>0</v>
      </c>
      <c r="F667">
        <v>3192.72</v>
      </c>
      <c r="G667">
        <v>1173.73</v>
      </c>
      <c r="H667">
        <v>882</v>
      </c>
      <c r="I667">
        <v>0</v>
      </c>
      <c r="J667">
        <v>1109.73</v>
      </c>
      <c r="K667">
        <v>10446.4</v>
      </c>
      <c r="L667">
        <v>9883.43</v>
      </c>
      <c r="M667">
        <v>2465.3000000000002</v>
      </c>
      <c r="N667">
        <v>2500</v>
      </c>
      <c r="O667">
        <v>10000</v>
      </c>
      <c r="P667">
        <v>0</v>
      </c>
      <c r="Q667">
        <v>20000</v>
      </c>
      <c r="R667">
        <v>20000</v>
      </c>
      <c r="S667">
        <v>0</v>
      </c>
      <c r="T667">
        <v>0</v>
      </c>
      <c r="U667">
        <v>0</v>
      </c>
      <c r="V667">
        <v>0</v>
      </c>
      <c r="W667">
        <v>0</v>
      </c>
      <c r="X667">
        <v>0</v>
      </c>
      <c r="Y667">
        <v>0</v>
      </c>
      <c r="Z667">
        <v>0</v>
      </c>
      <c r="AA667">
        <v>0</v>
      </c>
      <c r="AB667">
        <v>0</v>
      </c>
      <c r="AC667">
        <v>0</v>
      </c>
      <c r="AD667">
        <v>0</v>
      </c>
      <c r="AE667">
        <v>29153.31</v>
      </c>
      <c r="AF667">
        <v>29153.31</v>
      </c>
      <c r="AG667">
        <v>240000</v>
      </c>
      <c r="AH667">
        <v>80000</v>
      </c>
      <c r="AI667">
        <v>80000</v>
      </c>
      <c r="AJ667">
        <v>66688.009999999995</v>
      </c>
      <c r="AK667">
        <v>41653.31</v>
      </c>
      <c r="AL667">
        <v>12500</v>
      </c>
      <c r="AM667">
        <v>66688.009999999995</v>
      </c>
      <c r="AN667">
        <v>81653.31</v>
      </c>
      <c r="AO667">
        <v>52500</v>
      </c>
      <c r="AP667">
        <v>15990</v>
      </c>
      <c r="AQ667" s="4">
        <v>0</v>
      </c>
      <c r="AR667" s="3" t="s">
        <v>32</v>
      </c>
      <c r="AS667" s="3" t="s">
        <v>6214</v>
      </c>
      <c r="AT667" s="3" t="s">
        <v>6219</v>
      </c>
      <c r="AU667" s="3" t="s">
        <v>6216</v>
      </c>
      <c r="AV667" s="3" t="s">
        <v>6217</v>
      </c>
      <c r="AW667" s="3"/>
      <c r="AX667" s="3"/>
      <c r="AY667" s="3"/>
      <c r="AZ667" s="3"/>
      <c r="BA667" s="3"/>
      <c r="BB667" t="b">
        <v>0</v>
      </c>
      <c r="BC667" s="3"/>
      <c r="BD667" s="5">
        <v>118591</v>
      </c>
      <c r="BE667" s="3" t="s">
        <v>316</v>
      </c>
    </row>
    <row r="668" spans="1:57" hidden="1" x14ac:dyDescent="0.2">
      <c r="A668" s="2">
        <v>6273</v>
      </c>
      <c r="B668" s="1">
        <v>45412</v>
      </c>
      <c r="C668" s="3" t="s">
        <v>5641</v>
      </c>
      <c r="D668">
        <v>0</v>
      </c>
      <c r="E668">
        <v>0</v>
      </c>
      <c r="F668">
        <v>441</v>
      </c>
      <c r="G668">
        <v>220.5</v>
      </c>
      <c r="H668">
        <v>1029</v>
      </c>
      <c r="I668">
        <v>294</v>
      </c>
      <c r="J668">
        <v>220.5</v>
      </c>
      <c r="K668">
        <v>294</v>
      </c>
      <c r="L668">
        <v>367.5</v>
      </c>
      <c r="M668">
        <v>0</v>
      </c>
      <c r="N668">
        <v>70000</v>
      </c>
      <c r="O668">
        <v>60000</v>
      </c>
      <c r="P668">
        <v>0</v>
      </c>
      <c r="Q668">
        <v>0</v>
      </c>
      <c r="R668">
        <v>0</v>
      </c>
      <c r="S668">
        <v>0</v>
      </c>
      <c r="T668">
        <v>0</v>
      </c>
      <c r="U668">
        <v>0</v>
      </c>
      <c r="V668">
        <v>0</v>
      </c>
      <c r="W668">
        <v>0</v>
      </c>
      <c r="X668">
        <v>0</v>
      </c>
      <c r="Y668">
        <v>0</v>
      </c>
      <c r="Z668">
        <v>0</v>
      </c>
      <c r="AA668">
        <v>0</v>
      </c>
      <c r="AB668">
        <v>0</v>
      </c>
      <c r="AC668">
        <v>0</v>
      </c>
      <c r="AD668">
        <v>0</v>
      </c>
      <c r="AE668">
        <v>2866.5</v>
      </c>
      <c r="AF668">
        <v>2866.5</v>
      </c>
      <c r="AG668">
        <v>220000</v>
      </c>
      <c r="AH668">
        <v>220000</v>
      </c>
      <c r="AI668">
        <v>220000</v>
      </c>
      <c r="AJ668">
        <v>112866.5</v>
      </c>
      <c r="AK668">
        <v>132866.5</v>
      </c>
      <c r="AL668">
        <v>130000</v>
      </c>
      <c r="AM668">
        <v>112866.5</v>
      </c>
      <c r="AN668">
        <v>132866.5</v>
      </c>
      <c r="AO668">
        <v>130000</v>
      </c>
      <c r="AP668">
        <v>0</v>
      </c>
      <c r="AQ668" s="4">
        <v>0</v>
      </c>
      <c r="AR668" s="3" t="s">
        <v>32</v>
      </c>
      <c r="AS668" s="3" t="s">
        <v>6214</v>
      </c>
      <c r="AT668" s="3" t="s">
        <v>6219</v>
      </c>
      <c r="AU668" s="3" t="s">
        <v>6216</v>
      </c>
      <c r="AV668" s="3" t="s">
        <v>6217</v>
      </c>
      <c r="AW668" s="3"/>
      <c r="AX668" s="3"/>
      <c r="AY668" s="3"/>
      <c r="AZ668" s="3"/>
      <c r="BA668" s="3"/>
      <c r="BB668" t="b">
        <v>0</v>
      </c>
      <c r="BC668" s="3"/>
      <c r="BD668" s="5">
        <v>118592</v>
      </c>
      <c r="BE668" s="3" t="s">
        <v>316</v>
      </c>
    </row>
    <row r="669" spans="1:57" hidden="1" x14ac:dyDescent="0.2">
      <c r="A669" s="2">
        <v>6274</v>
      </c>
      <c r="B669" s="1">
        <v>45412</v>
      </c>
      <c r="C669" s="3" t="s">
        <v>5643</v>
      </c>
      <c r="D669">
        <v>0</v>
      </c>
      <c r="E669">
        <v>0</v>
      </c>
      <c r="F669">
        <v>0</v>
      </c>
      <c r="G669">
        <v>0</v>
      </c>
      <c r="H669">
        <v>0</v>
      </c>
      <c r="I669">
        <v>0</v>
      </c>
      <c r="J669">
        <v>0</v>
      </c>
      <c r="K669">
        <v>0</v>
      </c>
      <c r="L669">
        <v>0</v>
      </c>
      <c r="M669">
        <v>0</v>
      </c>
      <c r="N669">
        <v>0</v>
      </c>
      <c r="O669">
        <v>50000</v>
      </c>
      <c r="P669">
        <v>0</v>
      </c>
      <c r="Q669">
        <v>0</v>
      </c>
      <c r="R669">
        <v>0</v>
      </c>
      <c r="S669">
        <v>0</v>
      </c>
      <c r="T669">
        <v>0</v>
      </c>
      <c r="U669">
        <v>0</v>
      </c>
      <c r="V669">
        <v>0</v>
      </c>
      <c r="W669">
        <v>0</v>
      </c>
      <c r="X669">
        <v>0</v>
      </c>
      <c r="Y669">
        <v>0</v>
      </c>
      <c r="Z669">
        <v>0</v>
      </c>
      <c r="AA669">
        <v>0</v>
      </c>
      <c r="AB669">
        <v>0</v>
      </c>
      <c r="AC669">
        <v>0</v>
      </c>
      <c r="AD669">
        <v>0</v>
      </c>
      <c r="AE669">
        <v>0</v>
      </c>
      <c r="AF669">
        <v>0</v>
      </c>
      <c r="AG669">
        <v>220000</v>
      </c>
      <c r="AH669">
        <v>0</v>
      </c>
      <c r="AI669">
        <v>0</v>
      </c>
      <c r="AJ669">
        <v>2000</v>
      </c>
      <c r="AK669">
        <v>50000</v>
      </c>
      <c r="AL669">
        <v>50000</v>
      </c>
      <c r="AM669">
        <v>80000</v>
      </c>
      <c r="AN669">
        <v>50000</v>
      </c>
      <c r="AO669">
        <v>50000</v>
      </c>
      <c r="AP669">
        <v>0</v>
      </c>
      <c r="AQ669" s="4">
        <v>0</v>
      </c>
      <c r="AR669" s="3" t="s">
        <v>32</v>
      </c>
      <c r="AS669" s="3" t="s">
        <v>6214</v>
      </c>
      <c r="AT669" s="3" t="s">
        <v>6219</v>
      </c>
      <c r="AU669" s="3" t="s">
        <v>6216</v>
      </c>
      <c r="AV669" s="3" t="s">
        <v>6217</v>
      </c>
      <c r="AW669" s="3"/>
      <c r="AX669" s="3"/>
      <c r="AY669" s="3"/>
      <c r="AZ669" s="3"/>
      <c r="BA669" s="3"/>
      <c r="BB669" t="b">
        <v>0</v>
      </c>
      <c r="BC669" s="3"/>
      <c r="BD669" s="5">
        <v>118593</v>
      </c>
      <c r="BE669" s="3" t="s">
        <v>316</v>
      </c>
    </row>
    <row r="670" spans="1:57" hidden="1" x14ac:dyDescent="0.2">
      <c r="A670" s="2">
        <v>6275</v>
      </c>
      <c r="B670" s="1">
        <v>45412</v>
      </c>
      <c r="C670" s="3" t="s">
        <v>5645</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5000</v>
      </c>
      <c r="AH670">
        <v>0</v>
      </c>
      <c r="AI670">
        <v>0</v>
      </c>
      <c r="AJ670">
        <v>0</v>
      </c>
      <c r="AK670">
        <v>0</v>
      </c>
      <c r="AL670">
        <v>0</v>
      </c>
      <c r="AM670">
        <v>0</v>
      </c>
      <c r="AN670">
        <v>0</v>
      </c>
      <c r="AO670">
        <v>0</v>
      </c>
      <c r="AP670">
        <v>0</v>
      </c>
      <c r="AQ670" s="4">
        <v>0</v>
      </c>
      <c r="AR670" s="3" t="s">
        <v>32</v>
      </c>
      <c r="AS670" s="3" t="s">
        <v>6214</v>
      </c>
      <c r="AT670" s="3" t="s">
        <v>6219</v>
      </c>
      <c r="AU670" s="3" t="s">
        <v>6216</v>
      </c>
      <c r="AV670" s="3" t="s">
        <v>6217</v>
      </c>
      <c r="AW670" s="3"/>
      <c r="AX670" s="3"/>
      <c r="AY670" s="3"/>
      <c r="AZ670" s="3"/>
      <c r="BA670" s="3"/>
      <c r="BB670" t="b">
        <v>0</v>
      </c>
      <c r="BC670" s="3"/>
      <c r="BD670" s="5">
        <v>118594</v>
      </c>
      <c r="BE670" s="3" t="s">
        <v>316</v>
      </c>
    </row>
    <row r="671" spans="1:57" hidden="1" x14ac:dyDescent="0.2">
      <c r="A671" s="2">
        <v>6276</v>
      </c>
      <c r="B671" s="1">
        <v>45412</v>
      </c>
      <c r="C671" s="3" t="s">
        <v>5647</v>
      </c>
      <c r="D671">
        <v>0</v>
      </c>
      <c r="E671">
        <v>0</v>
      </c>
      <c r="F671">
        <v>3577.36</v>
      </c>
      <c r="G671">
        <v>220.5</v>
      </c>
      <c r="H671">
        <v>-661.5</v>
      </c>
      <c r="I671">
        <v>4089.75</v>
      </c>
      <c r="J671">
        <v>27517.16</v>
      </c>
      <c r="K671">
        <v>15120</v>
      </c>
      <c r="L671">
        <v>0</v>
      </c>
      <c r="M671">
        <v>34249</v>
      </c>
      <c r="N671">
        <v>20000</v>
      </c>
      <c r="O671">
        <v>50000</v>
      </c>
      <c r="P671">
        <v>0</v>
      </c>
      <c r="Q671">
        <v>0</v>
      </c>
      <c r="R671">
        <v>0</v>
      </c>
      <c r="S671">
        <v>0</v>
      </c>
      <c r="T671">
        <v>0</v>
      </c>
      <c r="U671">
        <v>0</v>
      </c>
      <c r="V671">
        <v>0</v>
      </c>
      <c r="W671">
        <v>0</v>
      </c>
      <c r="X671">
        <v>0</v>
      </c>
      <c r="Y671">
        <v>0</v>
      </c>
      <c r="Z671">
        <v>0</v>
      </c>
      <c r="AA671">
        <v>0</v>
      </c>
      <c r="AB671">
        <v>0</v>
      </c>
      <c r="AC671">
        <v>0</v>
      </c>
      <c r="AD671">
        <v>0</v>
      </c>
      <c r="AE671">
        <v>84112.27</v>
      </c>
      <c r="AF671">
        <v>84112.27</v>
      </c>
      <c r="AG671">
        <v>301704</v>
      </c>
      <c r="AH671">
        <v>301000</v>
      </c>
      <c r="AI671">
        <v>301000</v>
      </c>
      <c r="AJ671">
        <v>199863.27</v>
      </c>
      <c r="AK671">
        <v>154112.26999999999</v>
      </c>
      <c r="AL671">
        <v>70000</v>
      </c>
      <c r="AM671">
        <v>199863.27</v>
      </c>
      <c r="AN671">
        <v>154112.26999999999</v>
      </c>
      <c r="AO671">
        <v>70000</v>
      </c>
      <c r="AP671">
        <v>91007.92</v>
      </c>
      <c r="AQ671" s="4">
        <v>0</v>
      </c>
      <c r="AR671" s="3" t="s">
        <v>32</v>
      </c>
      <c r="AS671" s="3" t="s">
        <v>6214</v>
      </c>
      <c r="AT671" s="3" t="s">
        <v>6219</v>
      </c>
      <c r="AU671" s="3" t="s">
        <v>6216</v>
      </c>
      <c r="AV671" s="3" t="s">
        <v>6217</v>
      </c>
      <c r="AW671" s="3"/>
      <c r="AX671" s="3"/>
      <c r="AY671" s="3"/>
      <c r="AZ671" s="3"/>
      <c r="BA671" s="3"/>
      <c r="BB671" t="b">
        <v>0</v>
      </c>
      <c r="BC671" s="3"/>
      <c r="BD671" s="5">
        <v>118595</v>
      </c>
      <c r="BE671" s="3" t="s">
        <v>316</v>
      </c>
    </row>
    <row r="672" spans="1:57" hidden="1" x14ac:dyDescent="0.2">
      <c r="A672" s="2">
        <v>6277</v>
      </c>
      <c r="B672" s="1">
        <v>45412</v>
      </c>
      <c r="C672" s="3" t="s">
        <v>5649</v>
      </c>
      <c r="D672">
        <v>0</v>
      </c>
      <c r="E672">
        <v>0</v>
      </c>
      <c r="F672">
        <v>1853.8</v>
      </c>
      <c r="G672">
        <v>3006.2</v>
      </c>
      <c r="H672">
        <v>4283.3999999999996</v>
      </c>
      <c r="I672">
        <v>683</v>
      </c>
      <c r="J672">
        <v>1988.8</v>
      </c>
      <c r="K672">
        <v>588</v>
      </c>
      <c r="L672">
        <v>2078.1999999999998</v>
      </c>
      <c r="M672">
        <v>0</v>
      </c>
      <c r="N672">
        <v>0</v>
      </c>
      <c r="O672">
        <v>0</v>
      </c>
      <c r="P672">
        <v>0</v>
      </c>
      <c r="Q672">
        <v>0</v>
      </c>
      <c r="R672">
        <v>0</v>
      </c>
      <c r="S672">
        <v>0</v>
      </c>
      <c r="T672">
        <v>0</v>
      </c>
      <c r="U672">
        <v>0</v>
      </c>
      <c r="V672">
        <v>0</v>
      </c>
      <c r="W672">
        <v>0</v>
      </c>
      <c r="X672">
        <v>0</v>
      </c>
      <c r="Y672">
        <v>0</v>
      </c>
      <c r="Z672">
        <v>0</v>
      </c>
      <c r="AA672">
        <v>0</v>
      </c>
      <c r="AB672">
        <v>0</v>
      </c>
      <c r="AC672">
        <v>0</v>
      </c>
      <c r="AD672">
        <v>0</v>
      </c>
      <c r="AE672">
        <v>14481.4</v>
      </c>
      <c r="AF672">
        <v>14481.4</v>
      </c>
      <c r="AG672">
        <v>215000</v>
      </c>
      <c r="AH672">
        <v>215650</v>
      </c>
      <c r="AI672">
        <v>215650</v>
      </c>
      <c r="AJ672">
        <v>56481.4</v>
      </c>
      <c r="AK672">
        <v>14481.4</v>
      </c>
      <c r="AL672">
        <v>0</v>
      </c>
      <c r="AM672">
        <v>216481.4</v>
      </c>
      <c r="AN672">
        <v>14481.4</v>
      </c>
      <c r="AO672">
        <v>0</v>
      </c>
      <c r="AP672">
        <v>0</v>
      </c>
      <c r="AQ672" s="4">
        <v>0</v>
      </c>
      <c r="AR672" s="3" t="s">
        <v>32</v>
      </c>
      <c r="AS672" s="3" t="s">
        <v>6214</v>
      </c>
      <c r="AT672" s="3" t="s">
        <v>6219</v>
      </c>
      <c r="AU672" s="3" t="s">
        <v>6216</v>
      </c>
      <c r="AV672" s="3" t="s">
        <v>6217</v>
      </c>
      <c r="AW672" s="3"/>
      <c r="AX672" s="3"/>
      <c r="AY672" s="3"/>
      <c r="AZ672" s="3"/>
      <c r="BA672" s="3"/>
      <c r="BB672" t="b">
        <v>0</v>
      </c>
      <c r="BC672" s="3"/>
      <c r="BD672" s="5">
        <v>118596</v>
      </c>
      <c r="BE672" s="3" t="s">
        <v>316</v>
      </c>
    </row>
    <row r="673" spans="1:57" hidden="1" x14ac:dyDescent="0.2">
      <c r="A673" s="2">
        <v>6278</v>
      </c>
      <c r="B673" s="1">
        <v>45412</v>
      </c>
      <c r="C673" s="3" t="s">
        <v>5651</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140000</v>
      </c>
      <c r="AH673">
        <v>0</v>
      </c>
      <c r="AI673">
        <v>0</v>
      </c>
      <c r="AJ673">
        <v>0</v>
      </c>
      <c r="AK673">
        <v>0</v>
      </c>
      <c r="AL673">
        <v>0</v>
      </c>
      <c r="AM673">
        <v>0</v>
      </c>
      <c r="AN673">
        <v>0</v>
      </c>
      <c r="AO673">
        <v>0</v>
      </c>
      <c r="AP673">
        <v>0</v>
      </c>
      <c r="AQ673" s="4">
        <v>0</v>
      </c>
      <c r="AR673" s="3" t="s">
        <v>32</v>
      </c>
      <c r="AS673" s="3" t="s">
        <v>6214</v>
      </c>
      <c r="AT673" s="3" t="s">
        <v>6219</v>
      </c>
      <c r="AU673" s="3" t="s">
        <v>6216</v>
      </c>
      <c r="AV673" s="3" t="s">
        <v>6217</v>
      </c>
      <c r="AW673" s="3"/>
      <c r="AX673" s="3"/>
      <c r="AY673" s="3"/>
      <c r="AZ673" s="3"/>
      <c r="BA673" s="3"/>
      <c r="BB673" t="b">
        <v>0</v>
      </c>
      <c r="BC673" s="3"/>
      <c r="BD673" s="5">
        <v>118597</v>
      </c>
      <c r="BE673" s="3" t="s">
        <v>316</v>
      </c>
    </row>
    <row r="674" spans="1:57" hidden="1" x14ac:dyDescent="0.2">
      <c r="A674" s="2">
        <v>6279</v>
      </c>
      <c r="B674" s="1">
        <v>45412</v>
      </c>
      <c r="C674" s="3" t="s">
        <v>5653</v>
      </c>
      <c r="D674">
        <v>0</v>
      </c>
      <c r="E674">
        <v>0</v>
      </c>
      <c r="F674">
        <v>0</v>
      </c>
      <c r="G674">
        <v>0</v>
      </c>
      <c r="H674">
        <v>0</v>
      </c>
      <c r="I674">
        <v>0</v>
      </c>
      <c r="J674">
        <v>147</v>
      </c>
      <c r="K674">
        <v>588</v>
      </c>
      <c r="L674">
        <v>735</v>
      </c>
      <c r="M674">
        <v>109</v>
      </c>
      <c r="N674">
        <v>2000</v>
      </c>
      <c r="O674">
        <v>50000</v>
      </c>
      <c r="P674">
        <v>0</v>
      </c>
      <c r="Q674">
        <v>0</v>
      </c>
      <c r="R674">
        <v>225000</v>
      </c>
      <c r="S674">
        <v>0</v>
      </c>
      <c r="T674">
        <v>0</v>
      </c>
      <c r="U674">
        <v>0</v>
      </c>
      <c r="V674">
        <v>0</v>
      </c>
      <c r="W674">
        <v>0</v>
      </c>
      <c r="X674">
        <v>0</v>
      </c>
      <c r="Y674">
        <v>0</v>
      </c>
      <c r="Z674">
        <v>0</v>
      </c>
      <c r="AA674">
        <v>0</v>
      </c>
      <c r="AB674">
        <v>0</v>
      </c>
      <c r="AC674">
        <v>0</v>
      </c>
      <c r="AD674">
        <v>0</v>
      </c>
      <c r="AE674">
        <v>1579</v>
      </c>
      <c r="AF674">
        <v>1579</v>
      </c>
      <c r="AG674">
        <v>300000</v>
      </c>
      <c r="AH674">
        <v>300000.15999999997</v>
      </c>
      <c r="AI674">
        <v>300000.15999999997</v>
      </c>
      <c r="AJ674">
        <v>57470</v>
      </c>
      <c r="AK674">
        <v>53579</v>
      </c>
      <c r="AL674">
        <v>52000</v>
      </c>
      <c r="AM674">
        <v>282470</v>
      </c>
      <c r="AN674">
        <v>278579</v>
      </c>
      <c r="AO674">
        <v>277000</v>
      </c>
      <c r="AP674">
        <v>0</v>
      </c>
      <c r="AQ674" s="4">
        <v>0</v>
      </c>
      <c r="AR674" s="3" t="s">
        <v>32</v>
      </c>
      <c r="AS674" s="3" t="s">
        <v>6214</v>
      </c>
      <c r="AT674" s="3" t="s">
        <v>6219</v>
      </c>
      <c r="AU674" s="3" t="s">
        <v>6216</v>
      </c>
      <c r="AV674" s="3" t="s">
        <v>6217</v>
      </c>
      <c r="AW674" s="3"/>
      <c r="AX674" s="3"/>
      <c r="AY674" s="3"/>
      <c r="AZ674" s="3"/>
      <c r="BA674" s="3"/>
      <c r="BB674" t="b">
        <v>0</v>
      </c>
      <c r="BC674" s="3"/>
      <c r="BD674" s="5">
        <v>118598</v>
      </c>
      <c r="BE674" s="3" t="s">
        <v>316</v>
      </c>
    </row>
    <row r="675" spans="1:57" hidden="1" x14ac:dyDescent="0.2">
      <c r="A675" s="2">
        <v>6280</v>
      </c>
      <c r="B675" s="1">
        <v>45412</v>
      </c>
      <c r="C675" s="3" t="s">
        <v>5655</v>
      </c>
      <c r="D675">
        <v>0</v>
      </c>
      <c r="E675">
        <v>0</v>
      </c>
      <c r="F675">
        <v>0</v>
      </c>
      <c r="G675">
        <v>0</v>
      </c>
      <c r="H675">
        <v>0</v>
      </c>
      <c r="I675">
        <v>0</v>
      </c>
      <c r="J675">
        <v>0</v>
      </c>
      <c r="K675">
        <v>9983.7999999999993</v>
      </c>
      <c r="L675">
        <v>3487.4</v>
      </c>
      <c r="M675">
        <v>0</v>
      </c>
      <c r="N675">
        <v>22000</v>
      </c>
      <c r="O675">
        <v>120000</v>
      </c>
      <c r="P675">
        <v>0</v>
      </c>
      <c r="Q675">
        <v>250000</v>
      </c>
      <c r="R675">
        <v>0</v>
      </c>
      <c r="S675">
        <v>0</v>
      </c>
      <c r="T675">
        <v>0</v>
      </c>
      <c r="U675">
        <v>0</v>
      </c>
      <c r="V675">
        <v>0</v>
      </c>
      <c r="W675">
        <v>0</v>
      </c>
      <c r="X675">
        <v>0</v>
      </c>
      <c r="Y675">
        <v>0</v>
      </c>
      <c r="Z675">
        <v>0</v>
      </c>
      <c r="AA675">
        <v>0</v>
      </c>
      <c r="AB675">
        <v>0</v>
      </c>
      <c r="AC675">
        <v>0</v>
      </c>
      <c r="AD675">
        <v>0</v>
      </c>
      <c r="AE675">
        <v>13471.2</v>
      </c>
      <c r="AF675">
        <v>13471.2</v>
      </c>
      <c r="AG675">
        <v>150000</v>
      </c>
      <c r="AH675">
        <v>150000</v>
      </c>
      <c r="AI675">
        <v>424000</v>
      </c>
      <c r="AJ675">
        <v>152471.20000000001</v>
      </c>
      <c r="AK675">
        <v>155471.20000000001</v>
      </c>
      <c r="AL675">
        <v>142000</v>
      </c>
      <c r="AM675">
        <v>402471.2</v>
      </c>
      <c r="AN675">
        <v>405471.2</v>
      </c>
      <c r="AO675">
        <v>392000</v>
      </c>
      <c r="AP675">
        <v>212697</v>
      </c>
      <c r="AQ675" s="4">
        <v>0</v>
      </c>
      <c r="AR675" s="3" t="s">
        <v>32</v>
      </c>
      <c r="AS675" s="3" t="s">
        <v>6214</v>
      </c>
      <c r="AT675" s="3" t="s">
        <v>6219</v>
      </c>
      <c r="AU675" s="3" t="s">
        <v>6216</v>
      </c>
      <c r="AV675" s="3" t="s">
        <v>6217</v>
      </c>
      <c r="AW675" s="3"/>
      <c r="AX675" s="3"/>
      <c r="AY675" s="3"/>
      <c r="AZ675" s="3"/>
      <c r="BA675" s="3"/>
      <c r="BB675" t="b">
        <v>0</v>
      </c>
      <c r="BC675" s="3"/>
      <c r="BD675" s="5">
        <v>118599</v>
      </c>
      <c r="BE675" s="3" t="s">
        <v>316</v>
      </c>
    </row>
    <row r="676" spans="1:57" hidden="1" x14ac:dyDescent="0.2">
      <c r="A676" s="2">
        <v>6281</v>
      </c>
      <c r="B676" s="1">
        <v>45412</v>
      </c>
      <c r="C676" s="3" t="s">
        <v>5657</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40000</v>
      </c>
      <c r="AH676">
        <v>0</v>
      </c>
      <c r="AI676">
        <v>0</v>
      </c>
      <c r="AJ676">
        <v>0</v>
      </c>
      <c r="AK676">
        <v>0</v>
      </c>
      <c r="AL676">
        <v>0</v>
      </c>
      <c r="AM676">
        <v>0</v>
      </c>
      <c r="AN676">
        <v>0</v>
      </c>
      <c r="AO676">
        <v>0</v>
      </c>
      <c r="AP676">
        <v>0</v>
      </c>
      <c r="AQ676" s="4">
        <v>0</v>
      </c>
      <c r="AR676" s="3" t="s">
        <v>32</v>
      </c>
      <c r="AS676" s="3" t="s">
        <v>6214</v>
      </c>
      <c r="AT676" s="3" t="s">
        <v>6219</v>
      </c>
      <c r="AU676" s="3" t="s">
        <v>6216</v>
      </c>
      <c r="AV676" s="3" t="s">
        <v>6217</v>
      </c>
      <c r="AW676" s="3"/>
      <c r="AX676" s="3"/>
      <c r="AY676" s="3"/>
      <c r="AZ676" s="3"/>
      <c r="BA676" s="3"/>
      <c r="BB676" t="b">
        <v>0</v>
      </c>
      <c r="BC676" s="3"/>
      <c r="BD676" s="5">
        <v>118600</v>
      </c>
      <c r="BE676" s="3" t="s">
        <v>316</v>
      </c>
    </row>
    <row r="677" spans="1:57" hidden="1" x14ac:dyDescent="0.2">
      <c r="A677" s="2">
        <v>6355</v>
      </c>
      <c r="B677" s="1">
        <v>45412</v>
      </c>
      <c r="C677" s="3" t="s">
        <v>5794</v>
      </c>
      <c r="D677">
        <v>0</v>
      </c>
      <c r="E677">
        <v>0</v>
      </c>
      <c r="F677">
        <v>3948.8</v>
      </c>
      <c r="G677">
        <v>1046</v>
      </c>
      <c r="H677">
        <v>1193</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6187.8</v>
      </c>
      <c r="AF677">
        <v>6187.8</v>
      </c>
      <c r="AG677">
        <v>400000</v>
      </c>
      <c r="AH677">
        <v>400530</v>
      </c>
      <c r="AI677">
        <v>400530</v>
      </c>
      <c r="AJ677">
        <v>6187.8</v>
      </c>
      <c r="AK677">
        <v>6187.8</v>
      </c>
      <c r="AL677">
        <v>0</v>
      </c>
      <c r="AM677">
        <v>6187.8</v>
      </c>
      <c r="AN677">
        <v>6187.8</v>
      </c>
      <c r="AO677">
        <v>0</v>
      </c>
      <c r="AP677">
        <v>0</v>
      </c>
      <c r="AQ677" s="4">
        <v>0</v>
      </c>
      <c r="AR677" s="3" t="s">
        <v>32</v>
      </c>
      <c r="AS677" s="3" t="s">
        <v>6214</v>
      </c>
      <c r="AT677" s="3" t="s">
        <v>6219</v>
      </c>
      <c r="AU677" s="3" t="s">
        <v>6216</v>
      </c>
      <c r="AV677" s="3" t="s">
        <v>6217</v>
      </c>
      <c r="AW677" s="3"/>
      <c r="AX677" s="3"/>
      <c r="AY677" s="3"/>
      <c r="AZ677" s="3"/>
      <c r="BA677" s="3"/>
      <c r="BB677" t="b">
        <v>0</v>
      </c>
      <c r="BC677" s="3"/>
      <c r="BD677" s="5">
        <v>118601</v>
      </c>
      <c r="BE677" s="3" t="s">
        <v>316</v>
      </c>
    </row>
    <row r="678" spans="1:57" hidden="1" x14ac:dyDescent="0.2">
      <c r="A678" s="2">
        <v>6356</v>
      </c>
      <c r="B678" s="1">
        <v>45412</v>
      </c>
      <c r="C678" s="3" t="s">
        <v>5796</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45000</v>
      </c>
      <c r="AH678">
        <v>45000</v>
      </c>
      <c r="AI678">
        <v>45000</v>
      </c>
      <c r="AJ678">
        <v>0</v>
      </c>
      <c r="AK678">
        <v>0</v>
      </c>
      <c r="AL678">
        <v>0</v>
      </c>
      <c r="AM678">
        <v>0</v>
      </c>
      <c r="AN678">
        <v>0</v>
      </c>
      <c r="AO678">
        <v>0</v>
      </c>
      <c r="AP678">
        <v>0</v>
      </c>
      <c r="AQ678" s="4">
        <v>0</v>
      </c>
      <c r="AR678" s="3" t="s">
        <v>32</v>
      </c>
      <c r="AS678" s="3" t="s">
        <v>6214</v>
      </c>
      <c r="AT678" s="3" t="s">
        <v>6219</v>
      </c>
      <c r="AU678" s="3" t="s">
        <v>6216</v>
      </c>
      <c r="AV678" s="3" t="s">
        <v>6217</v>
      </c>
      <c r="AW678" s="3"/>
      <c r="AX678" s="3"/>
      <c r="AY678" s="3"/>
      <c r="AZ678" s="3"/>
      <c r="BA678" s="3"/>
      <c r="BB678" t="b">
        <v>0</v>
      </c>
      <c r="BC678" s="3"/>
      <c r="BD678" s="5">
        <v>118602</v>
      </c>
      <c r="BE678" s="3" t="s">
        <v>316</v>
      </c>
    </row>
    <row r="679" spans="1:57" hidden="1" x14ac:dyDescent="0.2">
      <c r="A679" s="2">
        <v>6357</v>
      </c>
      <c r="B679" s="1">
        <v>45412</v>
      </c>
      <c r="C679" s="3" t="s">
        <v>5798</v>
      </c>
      <c r="D679">
        <v>71157.22</v>
      </c>
      <c r="E679">
        <v>5539.26</v>
      </c>
      <c r="F679">
        <v>11898.3</v>
      </c>
      <c r="G679">
        <v>59370</v>
      </c>
      <c r="H679">
        <v>2897.23</v>
      </c>
      <c r="I679">
        <v>719.6</v>
      </c>
      <c r="J679">
        <v>595.04999999999995</v>
      </c>
      <c r="K679">
        <v>294</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152470.66</v>
      </c>
      <c r="AF679">
        <v>514508.01</v>
      </c>
      <c r="AG679">
        <v>244560</v>
      </c>
      <c r="AH679">
        <v>99189</v>
      </c>
      <c r="AI679">
        <v>462220</v>
      </c>
      <c r="AJ679">
        <v>152470.66</v>
      </c>
      <c r="AK679">
        <v>152470.66</v>
      </c>
      <c r="AL679">
        <v>0</v>
      </c>
      <c r="AM679">
        <v>514508.01</v>
      </c>
      <c r="AN679">
        <v>514508.01</v>
      </c>
      <c r="AO679">
        <v>0</v>
      </c>
      <c r="AP679">
        <v>1000</v>
      </c>
      <c r="AQ679" s="4">
        <v>0</v>
      </c>
      <c r="AR679" s="3" t="s">
        <v>32</v>
      </c>
      <c r="AS679" s="3" t="s">
        <v>6214</v>
      </c>
      <c r="AT679" s="3" t="s">
        <v>6219</v>
      </c>
      <c r="AU679" s="3" t="s">
        <v>6216</v>
      </c>
      <c r="AV679" s="3" t="s">
        <v>6217</v>
      </c>
      <c r="AW679" s="3"/>
      <c r="AX679" s="3"/>
      <c r="AY679" s="3"/>
      <c r="AZ679" s="3"/>
      <c r="BA679" s="3"/>
      <c r="BB679" t="b">
        <v>0</v>
      </c>
      <c r="BC679" s="3"/>
      <c r="BD679" s="5">
        <v>118603</v>
      </c>
      <c r="BE679" s="3" t="s">
        <v>316</v>
      </c>
    </row>
    <row r="680" spans="1:57" hidden="1" x14ac:dyDescent="0.2">
      <c r="A680" s="2">
        <v>6377</v>
      </c>
      <c r="B680" s="1">
        <v>45412</v>
      </c>
      <c r="C680" s="3" t="s">
        <v>5833</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180000</v>
      </c>
      <c r="AH680">
        <v>0</v>
      </c>
      <c r="AI680">
        <v>0</v>
      </c>
      <c r="AJ680">
        <v>0</v>
      </c>
      <c r="AK680">
        <v>0</v>
      </c>
      <c r="AL680">
        <v>0</v>
      </c>
      <c r="AM680">
        <v>0</v>
      </c>
      <c r="AN680">
        <v>0</v>
      </c>
      <c r="AO680">
        <v>0</v>
      </c>
      <c r="AP680">
        <v>0</v>
      </c>
      <c r="AQ680" s="4">
        <v>0</v>
      </c>
      <c r="AR680" s="3" t="s">
        <v>32</v>
      </c>
      <c r="AS680" s="3" t="s">
        <v>6214</v>
      </c>
      <c r="AT680" s="3" t="s">
        <v>6219</v>
      </c>
      <c r="AU680" s="3" t="s">
        <v>6216</v>
      </c>
      <c r="AV680" s="3" t="s">
        <v>6217</v>
      </c>
      <c r="AW680" s="3"/>
      <c r="AX680" s="3"/>
      <c r="AY680" s="3"/>
      <c r="AZ680" s="3"/>
      <c r="BA680" s="3"/>
      <c r="BB680" t="b">
        <v>0</v>
      </c>
      <c r="BC680" s="3"/>
      <c r="BD680" s="5">
        <v>118604</v>
      </c>
      <c r="BE680" s="3" t="s">
        <v>316</v>
      </c>
    </row>
    <row r="681" spans="1:57" hidden="1" x14ac:dyDescent="0.2">
      <c r="A681" s="2">
        <v>6467</v>
      </c>
      <c r="B681" s="1">
        <v>45412</v>
      </c>
      <c r="C681" s="3" t="s">
        <v>5940</v>
      </c>
      <c r="D681">
        <v>0</v>
      </c>
      <c r="E681">
        <v>0</v>
      </c>
      <c r="F681">
        <v>39547.599999999999</v>
      </c>
      <c r="G681">
        <v>441</v>
      </c>
      <c r="H681">
        <v>2377</v>
      </c>
      <c r="I681">
        <v>441</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42806.6</v>
      </c>
      <c r="AF681">
        <v>42806.6</v>
      </c>
      <c r="AG681">
        <v>0</v>
      </c>
      <c r="AH681">
        <v>350000</v>
      </c>
      <c r="AI681">
        <v>350000</v>
      </c>
      <c r="AJ681">
        <v>42806.6</v>
      </c>
      <c r="AK681">
        <v>42806.6</v>
      </c>
      <c r="AL681">
        <v>0</v>
      </c>
      <c r="AM681">
        <v>42806.6</v>
      </c>
      <c r="AN681">
        <v>42806.6</v>
      </c>
      <c r="AO681">
        <v>0</v>
      </c>
      <c r="AP681">
        <v>0</v>
      </c>
      <c r="AQ681" s="4">
        <v>0</v>
      </c>
      <c r="AR681" s="3" t="s">
        <v>32</v>
      </c>
      <c r="AS681" s="3" t="s">
        <v>6214</v>
      </c>
      <c r="AT681" s="3" t="s">
        <v>6219</v>
      </c>
      <c r="AU681" s="3" t="s">
        <v>6216</v>
      </c>
      <c r="AV681" s="3" t="s">
        <v>6217</v>
      </c>
      <c r="AW681" s="3"/>
      <c r="AX681" s="3"/>
      <c r="AY681" s="3"/>
      <c r="AZ681" s="3"/>
      <c r="BA681" s="3"/>
      <c r="BB681" t="b">
        <v>0</v>
      </c>
      <c r="BC681" s="3"/>
      <c r="BD681" s="5">
        <v>118605</v>
      </c>
      <c r="BE681" s="3" t="s">
        <v>316</v>
      </c>
    </row>
    <row r="682" spans="1:57" hidden="1" x14ac:dyDescent="0.2">
      <c r="A682" s="2">
        <v>6533</v>
      </c>
      <c r="B682" s="1">
        <v>45412</v>
      </c>
      <c r="C682" s="3" t="s">
        <v>6017</v>
      </c>
      <c r="D682">
        <v>0</v>
      </c>
      <c r="E682">
        <v>0</v>
      </c>
      <c r="F682">
        <v>0</v>
      </c>
      <c r="G682">
        <v>0</v>
      </c>
      <c r="H682">
        <v>0</v>
      </c>
      <c r="I682">
        <v>0</v>
      </c>
      <c r="J682">
        <v>0</v>
      </c>
      <c r="K682">
        <v>220.5</v>
      </c>
      <c r="L682">
        <v>294</v>
      </c>
      <c r="M682">
        <v>0</v>
      </c>
      <c r="N682">
        <v>0</v>
      </c>
      <c r="O682">
        <v>40000</v>
      </c>
      <c r="P682">
        <v>0</v>
      </c>
      <c r="Q682">
        <v>0</v>
      </c>
      <c r="R682">
        <v>40000</v>
      </c>
      <c r="S682">
        <v>0</v>
      </c>
      <c r="T682">
        <v>0</v>
      </c>
      <c r="U682">
        <v>0</v>
      </c>
      <c r="V682">
        <v>0</v>
      </c>
      <c r="W682">
        <v>0</v>
      </c>
      <c r="X682">
        <v>0</v>
      </c>
      <c r="Y682">
        <v>0</v>
      </c>
      <c r="Z682">
        <v>0</v>
      </c>
      <c r="AA682">
        <v>0</v>
      </c>
      <c r="AB682">
        <v>0</v>
      </c>
      <c r="AC682">
        <v>0</v>
      </c>
      <c r="AD682">
        <v>0</v>
      </c>
      <c r="AE682">
        <v>514.5</v>
      </c>
      <c r="AF682">
        <v>514.5</v>
      </c>
      <c r="AG682">
        <v>0</v>
      </c>
      <c r="AH682">
        <v>80000</v>
      </c>
      <c r="AI682">
        <v>80000</v>
      </c>
      <c r="AJ682">
        <v>40514.5</v>
      </c>
      <c r="AK682">
        <v>40514.5</v>
      </c>
      <c r="AL682">
        <v>40000</v>
      </c>
      <c r="AM682">
        <v>80514.5</v>
      </c>
      <c r="AN682">
        <v>80514.5</v>
      </c>
      <c r="AO682">
        <v>80000</v>
      </c>
      <c r="AP682">
        <v>0</v>
      </c>
      <c r="AQ682" s="4">
        <v>0</v>
      </c>
      <c r="AR682" s="3" t="s">
        <v>32</v>
      </c>
      <c r="AS682" s="3" t="s">
        <v>6214</v>
      </c>
      <c r="AT682" s="3" t="s">
        <v>6219</v>
      </c>
      <c r="AU682" s="3" t="s">
        <v>6216</v>
      </c>
      <c r="AV682" s="3" t="s">
        <v>6217</v>
      </c>
      <c r="AW682" s="3"/>
      <c r="AX682" s="3"/>
      <c r="AY682" s="3"/>
      <c r="AZ682" s="3"/>
      <c r="BA682" s="3"/>
      <c r="BB682" t="b">
        <v>0</v>
      </c>
      <c r="BC682" s="3"/>
      <c r="BD682" s="5">
        <v>118606</v>
      </c>
      <c r="BE682" s="3" t="s">
        <v>316</v>
      </c>
    </row>
    <row r="683" spans="1:57" hidden="1" x14ac:dyDescent="0.2">
      <c r="A683" s="2">
        <v>6534</v>
      </c>
      <c r="B683" s="1">
        <v>45412</v>
      </c>
      <c r="C683" s="3" t="s">
        <v>6018</v>
      </c>
      <c r="D683">
        <v>0</v>
      </c>
      <c r="E683">
        <v>0</v>
      </c>
      <c r="F683">
        <v>0</v>
      </c>
      <c r="G683">
        <v>0</v>
      </c>
      <c r="H683">
        <v>0</v>
      </c>
      <c r="I683">
        <v>0</v>
      </c>
      <c r="J683">
        <v>0</v>
      </c>
      <c r="K683">
        <v>220.5</v>
      </c>
      <c r="L683">
        <v>294</v>
      </c>
      <c r="M683">
        <v>0</v>
      </c>
      <c r="N683">
        <v>0</v>
      </c>
      <c r="O683">
        <v>40000</v>
      </c>
      <c r="P683">
        <v>0</v>
      </c>
      <c r="Q683">
        <v>0</v>
      </c>
      <c r="R683">
        <v>40000</v>
      </c>
      <c r="S683">
        <v>0</v>
      </c>
      <c r="T683">
        <v>0</v>
      </c>
      <c r="U683">
        <v>0</v>
      </c>
      <c r="V683">
        <v>0</v>
      </c>
      <c r="W683">
        <v>0</v>
      </c>
      <c r="X683">
        <v>0</v>
      </c>
      <c r="Y683">
        <v>0</v>
      </c>
      <c r="Z683">
        <v>0</v>
      </c>
      <c r="AA683">
        <v>0</v>
      </c>
      <c r="AB683">
        <v>0</v>
      </c>
      <c r="AC683">
        <v>0</v>
      </c>
      <c r="AD683">
        <v>0</v>
      </c>
      <c r="AE683">
        <v>514.5</v>
      </c>
      <c r="AF683">
        <v>514.5</v>
      </c>
      <c r="AG683">
        <v>0</v>
      </c>
      <c r="AH683">
        <v>80000</v>
      </c>
      <c r="AI683">
        <v>80000</v>
      </c>
      <c r="AJ683">
        <v>40514.5</v>
      </c>
      <c r="AK683">
        <v>40514.5</v>
      </c>
      <c r="AL683">
        <v>40000</v>
      </c>
      <c r="AM683">
        <v>80514.5</v>
      </c>
      <c r="AN683">
        <v>80514.5</v>
      </c>
      <c r="AO683">
        <v>80000</v>
      </c>
      <c r="AP683">
        <v>0</v>
      </c>
      <c r="AQ683" s="4">
        <v>0</v>
      </c>
      <c r="AR683" s="3" t="s">
        <v>32</v>
      </c>
      <c r="AS683" s="3" t="s">
        <v>6214</v>
      </c>
      <c r="AT683" s="3" t="s">
        <v>6219</v>
      </c>
      <c r="AU683" s="3" t="s">
        <v>6216</v>
      </c>
      <c r="AV683" s="3" t="s">
        <v>6217</v>
      </c>
      <c r="AW683" s="3"/>
      <c r="AX683" s="3"/>
      <c r="AY683" s="3"/>
      <c r="AZ683" s="3"/>
      <c r="BA683" s="3"/>
      <c r="BB683" t="b">
        <v>0</v>
      </c>
      <c r="BC683" s="3"/>
      <c r="BD683" s="5">
        <v>118607</v>
      </c>
      <c r="BE683" s="3" t="s">
        <v>316</v>
      </c>
    </row>
    <row r="684" spans="1:57" hidden="1" x14ac:dyDescent="0.2">
      <c r="A684" s="2">
        <v>6699</v>
      </c>
      <c r="B684" s="1">
        <v>45412</v>
      </c>
      <c r="C684" s="3" t="s">
        <v>6137</v>
      </c>
      <c r="D684">
        <v>0</v>
      </c>
      <c r="E684">
        <v>0</v>
      </c>
      <c r="F684">
        <v>0</v>
      </c>
      <c r="G684">
        <v>0</v>
      </c>
      <c r="H684">
        <v>0</v>
      </c>
      <c r="I684">
        <v>0</v>
      </c>
      <c r="J684">
        <v>0</v>
      </c>
      <c r="K684">
        <v>0</v>
      </c>
      <c r="L684">
        <v>0</v>
      </c>
      <c r="M684">
        <v>0</v>
      </c>
      <c r="N684">
        <v>0</v>
      </c>
      <c r="O684">
        <v>0</v>
      </c>
      <c r="P684">
        <v>100000</v>
      </c>
      <c r="Q684">
        <v>100000</v>
      </c>
      <c r="R684">
        <v>100000</v>
      </c>
      <c r="S684">
        <v>100000</v>
      </c>
      <c r="T684">
        <v>100000</v>
      </c>
      <c r="U684">
        <v>100000</v>
      </c>
      <c r="V684">
        <v>100000</v>
      </c>
      <c r="W684">
        <v>100000</v>
      </c>
      <c r="X684">
        <v>100000</v>
      </c>
      <c r="Y684">
        <v>100000</v>
      </c>
      <c r="Z684">
        <v>100000</v>
      </c>
      <c r="AA684">
        <v>100000</v>
      </c>
      <c r="AB684">
        <v>0</v>
      </c>
      <c r="AC684">
        <v>0</v>
      </c>
      <c r="AD684">
        <v>0</v>
      </c>
      <c r="AE684">
        <v>0</v>
      </c>
      <c r="AF684">
        <v>0</v>
      </c>
      <c r="AG684">
        <v>0</v>
      </c>
      <c r="AH684">
        <v>249000</v>
      </c>
      <c r="AI684">
        <v>1054000</v>
      </c>
      <c r="AJ684">
        <v>0</v>
      </c>
      <c r="AK684">
        <v>0</v>
      </c>
      <c r="AL684">
        <v>0</v>
      </c>
      <c r="AM684">
        <v>0</v>
      </c>
      <c r="AN684">
        <v>1200000</v>
      </c>
      <c r="AO684">
        <v>1200000</v>
      </c>
      <c r="AP684">
        <v>0</v>
      </c>
      <c r="AQ684" s="4">
        <v>0</v>
      </c>
      <c r="AR684" s="3" t="s">
        <v>32</v>
      </c>
      <c r="AS684" s="3" t="s">
        <v>6214</v>
      </c>
      <c r="AT684" s="3" t="s">
        <v>6219</v>
      </c>
      <c r="AU684" s="3" t="s">
        <v>6216</v>
      </c>
      <c r="AV684" s="3" t="s">
        <v>6217</v>
      </c>
      <c r="AW684" s="3"/>
      <c r="AX684" s="3"/>
      <c r="AY684" s="3"/>
      <c r="AZ684" s="3"/>
      <c r="BA684" s="3"/>
      <c r="BB684" t="b">
        <v>0</v>
      </c>
      <c r="BC684" s="3"/>
      <c r="BD684" s="5">
        <v>118608</v>
      </c>
      <c r="BE684" s="3" t="s">
        <v>316</v>
      </c>
    </row>
    <row r="685" spans="1:57" hidden="1" x14ac:dyDescent="0.2">
      <c r="A685" s="2">
        <v>5984</v>
      </c>
      <c r="B685" s="1">
        <v>45412</v>
      </c>
      <c r="C685" s="3" t="s">
        <v>5251</v>
      </c>
      <c r="D685">
        <v>9786.7999999999993</v>
      </c>
      <c r="E685">
        <v>303</v>
      </c>
      <c r="F685">
        <v>64329.9</v>
      </c>
      <c r="G685">
        <v>26729.34</v>
      </c>
      <c r="H685">
        <v>3472</v>
      </c>
      <c r="I685">
        <v>13592</v>
      </c>
      <c r="J685">
        <v>-1254</v>
      </c>
      <c r="K685">
        <v>1547</v>
      </c>
      <c r="L685">
        <v>5732.6</v>
      </c>
      <c r="M685">
        <v>0</v>
      </c>
      <c r="N685">
        <v>0</v>
      </c>
      <c r="O685">
        <v>0</v>
      </c>
      <c r="P685">
        <v>0</v>
      </c>
      <c r="Q685">
        <v>0</v>
      </c>
      <c r="R685">
        <v>0</v>
      </c>
      <c r="S685">
        <v>0</v>
      </c>
      <c r="T685">
        <v>150000</v>
      </c>
      <c r="U685">
        <v>0</v>
      </c>
      <c r="V685">
        <v>0</v>
      </c>
      <c r="W685">
        <v>0</v>
      </c>
      <c r="X685">
        <v>0</v>
      </c>
      <c r="Y685">
        <v>0</v>
      </c>
      <c r="Z685">
        <v>0</v>
      </c>
      <c r="AA685">
        <v>0</v>
      </c>
      <c r="AB685">
        <v>0</v>
      </c>
      <c r="AC685">
        <v>0</v>
      </c>
      <c r="AD685">
        <v>0</v>
      </c>
      <c r="AE685">
        <v>124238.64</v>
      </c>
      <c r="AF685">
        <v>201625.27</v>
      </c>
      <c r="AG685">
        <v>0</v>
      </c>
      <c r="AH685">
        <v>0</v>
      </c>
      <c r="AI685">
        <v>350000</v>
      </c>
      <c r="AJ685">
        <v>124238.64</v>
      </c>
      <c r="AK685">
        <v>124238.64</v>
      </c>
      <c r="AL685">
        <v>0</v>
      </c>
      <c r="AM685">
        <v>201625.27</v>
      </c>
      <c r="AN685">
        <v>351625.27</v>
      </c>
      <c r="AO685">
        <v>150000</v>
      </c>
      <c r="AP685">
        <v>46883.35</v>
      </c>
      <c r="AQ685" s="4">
        <v>0</v>
      </c>
      <c r="AR685" s="3" t="s">
        <v>32</v>
      </c>
      <c r="AS685" s="3" t="s">
        <v>6214</v>
      </c>
      <c r="AT685" s="3" t="s">
        <v>6219</v>
      </c>
      <c r="AU685" s="3" t="s">
        <v>6216</v>
      </c>
      <c r="AV685" s="3" t="s">
        <v>6217</v>
      </c>
      <c r="AW685" s="3"/>
      <c r="AX685" s="3"/>
      <c r="AY685" s="3"/>
      <c r="AZ685" s="3"/>
      <c r="BA685" s="3"/>
      <c r="BB685" t="b">
        <v>0</v>
      </c>
      <c r="BC685" s="3"/>
      <c r="BD685" s="5">
        <v>118609</v>
      </c>
      <c r="BE685" s="3" t="s">
        <v>316</v>
      </c>
    </row>
    <row r="686" spans="1:57" hidden="1" x14ac:dyDescent="0.2">
      <c r="A686" s="2">
        <v>3932</v>
      </c>
      <c r="B686" s="1">
        <v>45412</v>
      </c>
      <c r="C686" s="3" t="s">
        <v>2169</v>
      </c>
      <c r="D686">
        <v>10000</v>
      </c>
      <c r="E686">
        <v>29.02</v>
      </c>
      <c r="F686">
        <v>0</v>
      </c>
      <c r="G686">
        <v>0</v>
      </c>
      <c r="H686">
        <v>0</v>
      </c>
      <c r="I686">
        <v>0</v>
      </c>
      <c r="J686">
        <v>0</v>
      </c>
      <c r="K686">
        <v>2750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12779.02</v>
      </c>
      <c r="AF686">
        <v>3330461.65</v>
      </c>
      <c r="AG686">
        <v>0</v>
      </c>
      <c r="AH686">
        <v>0</v>
      </c>
      <c r="AI686">
        <v>2480000</v>
      </c>
      <c r="AJ686">
        <v>12779.02</v>
      </c>
      <c r="AK686">
        <v>12779.02</v>
      </c>
      <c r="AL686">
        <v>0</v>
      </c>
      <c r="AM686">
        <v>3330461.65</v>
      </c>
      <c r="AN686">
        <v>3330461.65</v>
      </c>
      <c r="AO686">
        <v>0</v>
      </c>
      <c r="AP686">
        <v>250</v>
      </c>
      <c r="AQ686" s="4">
        <v>0</v>
      </c>
      <c r="AR686" s="3" t="s">
        <v>194</v>
      </c>
      <c r="AS686" s="3" t="s">
        <v>6214</v>
      </c>
      <c r="AT686" s="3" t="s">
        <v>6219</v>
      </c>
      <c r="AU686" s="3" t="s">
        <v>6216</v>
      </c>
      <c r="AV686" s="3" t="s">
        <v>6217</v>
      </c>
      <c r="AW686" s="3"/>
      <c r="AX686" s="3"/>
      <c r="AY686" s="3"/>
      <c r="AZ686" s="3"/>
      <c r="BA686" s="3"/>
      <c r="BB686" t="b">
        <v>0</v>
      </c>
      <c r="BC686" s="3"/>
      <c r="BD686" s="5">
        <v>118610</v>
      </c>
      <c r="BE686" s="3" t="s">
        <v>316</v>
      </c>
    </row>
    <row r="687" spans="1:57" hidden="1" x14ac:dyDescent="0.2">
      <c r="A687" s="2">
        <v>5474</v>
      </c>
      <c r="B687" s="1">
        <v>45412</v>
      </c>
      <c r="C687" s="3" t="s">
        <v>4487</v>
      </c>
      <c r="D687">
        <v>0</v>
      </c>
      <c r="E687">
        <v>7299.68</v>
      </c>
      <c r="F687">
        <v>85321.97</v>
      </c>
      <c r="G687">
        <v>1735.18</v>
      </c>
      <c r="H687">
        <v>0</v>
      </c>
      <c r="I687">
        <v>0</v>
      </c>
      <c r="J687">
        <v>86877.66</v>
      </c>
      <c r="K687">
        <v>-86877.66</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94356.83</v>
      </c>
      <c r="AF687">
        <v>1421225.16</v>
      </c>
      <c r="AG687">
        <v>0</v>
      </c>
      <c r="AH687">
        <v>599547.67000000004</v>
      </c>
      <c r="AI687">
        <v>1926416</v>
      </c>
      <c r="AJ687">
        <v>94357.83</v>
      </c>
      <c r="AK687">
        <v>94356.83</v>
      </c>
      <c r="AL687">
        <v>0</v>
      </c>
      <c r="AM687">
        <v>1421226.16</v>
      </c>
      <c r="AN687">
        <v>1421225.16</v>
      </c>
      <c r="AO687">
        <v>0</v>
      </c>
      <c r="AP687">
        <v>0</v>
      </c>
      <c r="AQ687" s="4">
        <v>0</v>
      </c>
      <c r="AR687" s="3" t="s">
        <v>194</v>
      </c>
      <c r="AS687" s="3" t="s">
        <v>6214</v>
      </c>
      <c r="AT687" s="3" t="s">
        <v>6219</v>
      </c>
      <c r="AU687" s="3" t="s">
        <v>6216</v>
      </c>
      <c r="AV687" s="3" t="s">
        <v>6217</v>
      </c>
      <c r="AW687" s="3"/>
      <c r="AX687" s="3"/>
      <c r="AY687" s="3"/>
      <c r="AZ687" s="3"/>
      <c r="BA687" s="3"/>
      <c r="BB687" t="b">
        <v>0</v>
      </c>
      <c r="BC687" s="3"/>
      <c r="BD687" s="5">
        <v>118611</v>
      </c>
      <c r="BE687" s="3" t="s">
        <v>316</v>
      </c>
    </row>
    <row r="688" spans="1:57" hidden="1" x14ac:dyDescent="0.2">
      <c r="A688" s="2">
        <v>4773</v>
      </c>
      <c r="B688" s="1">
        <v>45412</v>
      </c>
      <c r="C688" s="3" t="s">
        <v>3373</v>
      </c>
      <c r="D688">
        <v>0</v>
      </c>
      <c r="E688">
        <v>0</v>
      </c>
      <c r="F688">
        <v>0</v>
      </c>
      <c r="G688">
        <v>0</v>
      </c>
      <c r="H688">
        <v>0</v>
      </c>
      <c r="I688">
        <v>0</v>
      </c>
      <c r="J688">
        <v>0</v>
      </c>
      <c r="K688">
        <v>0</v>
      </c>
      <c r="L688">
        <v>0</v>
      </c>
      <c r="M688">
        <v>0</v>
      </c>
      <c r="N688">
        <v>0</v>
      </c>
      <c r="O688">
        <v>0</v>
      </c>
      <c r="P688">
        <v>0</v>
      </c>
      <c r="Q688">
        <v>0</v>
      </c>
      <c r="R688">
        <v>0</v>
      </c>
      <c r="S688">
        <v>30000</v>
      </c>
      <c r="T688">
        <v>230000</v>
      </c>
      <c r="U688">
        <v>0</v>
      </c>
      <c r="V688">
        <v>0</v>
      </c>
      <c r="W688">
        <v>0</v>
      </c>
      <c r="X688">
        <v>0</v>
      </c>
      <c r="Y688">
        <v>0</v>
      </c>
      <c r="Z688">
        <v>0</v>
      </c>
      <c r="AA688">
        <v>0</v>
      </c>
      <c r="AB688">
        <v>0</v>
      </c>
      <c r="AC688">
        <v>0</v>
      </c>
      <c r="AD688">
        <v>0</v>
      </c>
      <c r="AE688">
        <v>0</v>
      </c>
      <c r="AF688">
        <v>14645.7</v>
      </c>
      <c r="AG688">
        <v>262515</v>
      </c>
      <c r="AH688">
        <v>0</v>
      </c>
      <c r="AI688">
        <v>278000</v>
      </c>
      <c r="AJ688">
        <v>84000</v>
      </c>
      <c r="AK688">
        <v>0</v>
      </c>
      <c r="AL688">
        <v>0</v>
      </c>
      <c r="AM688">
        <v>278645.7</v>
      </c>
      <c r="AN688">
        <v>274645.7</v>
      </c>
      <c r="AO688">
        <v>260000</v>
      </c>
      <c r="AP688">
        <v>114306</v>
      </c>
      <c r="AQ688" s="4">
        <v>0</v>
      </c>
      <c r="AR688" s="3" t="s">
        <v>32</v>
      </c>
      <c r="AS688" s="3" t="s">
        <v>6214</v>
      </c>
      <c r="AT688" s="3" t="s">
        <v>6219</v>
      </c>
      <c r="AU688" s="3" t="s">
        <v>6216</v>
      </c>
      <c r="AV688" s="3" t="s">
        <v>6217</v>
      </c>
      <c r="AW688" s="3"/>
      <c r="AX688" s="3"/>
      <c r="AY688" s="3"/>
      <c r="AZ688" s="3"/>
      <c r="BA688" s="3"/>
      <c r="BB688" t="b">
        <v>0</v>
      </c>
      <c r="BC688" s="3"/>
      <c r="BD688" s="5">
        <v>118612</v>
      </c>
      <c r="BE688" s="3" t="s">
        <v>316</v>
      </c>
    </row>
    <row r="689" spans="1:57" hidden="1" x14ac:dyDescent="0.2">
      <c r="A689" s="2">
        <v>4774</v>
      </c>
      <c r="B689" s="1">
        <v>45412</v>
      </c>
      <c r="C689" s="3" t="s">
        <v>3375</v>
      </c>
      <c r="D689">
        <v>25577</v>
      </c>
      <c r="E689">
        <v>492</v>
      </c>
      <c r="F689">
        <v>-18469.8</v>
      </c>
      <c r="G689">
        <v>314.60000000000002</v>
      </c>
      <c r="H689">
        <v>677.6</v>
      </c>
      <c r="I689">
        <v>20006.580000000002</v>
      </c>
      <c r="J689">
        <v>0</v>
      </c>
      <c r="K689">
        <v>1127.8</v>
      </c>
      <c r="L689">
        <v>5427.5</v>
      </c>
      <c r="M689">
        <v>121</v>
      </c>
      <c r="N689">
        <v>0</v>
      </c>
      <c r="O689">
        <v>0</v>
      </c>
      <c r="P689">
        <v>0</v>
      </c>
      <c r="Q689">
        <v>0</v>
      </c>
      <c r="R689">
        <v>0</v>
      </c>
      <c r="S689">
        <v>0</v>
      </c>
      <c r="T689">
        <v>0</v>
      </c>
      <c r="U689">
        <v>0</v>
      </c>
      <c r="V689">
        <v>0</v>
      </c>
      <c r="W689">
        <v>0</v>
      </c>
      <c r="X689">
        <v>0</v>
      </c>
      <c r="Y689">
        <v>0</v>
      </c>
      <c r="Z689">
        <v>0</v>
      </c>
      <c r="AA689">
        <v>0</v>
      </c>
      <c r="AB689">
        <v>0</v>
      </c>
      <c r="AC689">
        <v>0</v>
      </c>
      <c r="AD689">
        <v>0</v>
      </c>
      <c r="AE689">
        <v>35274.28</v>
      </c>
      <c r="AF689">
        <v>347295.88</v>
      </c>
      <c r="AG689">
        <v>0</v>
      </c>
      <c r="AH689">
        <v>0</v>
      </c>
      <c r="AI689">
        <v>364259</v>
      </c>
      <c r="AJ689">
        <v>35153.279999999999</v>
      </c>
      <c r="AK689">
        <v>35274.28</v>
      </c>
      <c r="AL689">
        <v>0</v>
      </c>
      <c r="AM689">
        <v>347174.88</v>
      </c>
      <c r="AN689">
        <v>347295.88</v>
      </c>
      <c r="AO689">
        <v>0</v>
      </c>
      <c r="AP689">
        <v>15368.6</v>
      </c>
      <c r="AQ689" s="4">
        <v>0</v>
      </c>
      <c r="AR689" s="3" t="s">
        <v>32</v>
      </c>
      <c r="AS689" s="3" t="s">
        <v>6214</v>
      </c>
      <c r="AT689" s="3" t="s">
        <v>6219</v>
      </c>
      <c r="AU689" s="3" t="s">
        <v>6216</v>
      </c>
      <c r="AV689" s="3" t="s">
        <v>6217</v>
      </c>
      <c r="AW689" s="3"/>
      <c r="AX689" s="3"/>
      <c r="AY689" s="3"/>
      <c r="AZ689" s="3"/>
      <c r="BA689" s="3"/>
      <c r="BB689" t="b">
        <v>0</v>
      </c>
      <c r="BC689" s="3"/>
      <c r="BD689" s="5">
        <v>118613</v>
      </c>
      <c r="BE689" s="3" t="s">
        <v>316</v>
      </c>
    </row>
    <row r="690" spans="1:57" x14ac:dyDescent="0.2">
      <c r="A690" s="2">
        <v>5291</v>
      </c>
      <c r="B690" s="1">
        <v>45412</v>
      </c>
      <c r="C690" s="3" t="s">
        <v>4222</v>
      </c>
      <c r="D690">
        <v>1845</v>
      </c>
      <c r="E690">
        <v>3176.47</v>
      </c>
      <c r="F690">
        <v>2049.1999999999998</v>
      </c>
      <c r="G690">
        <v>2960.8</v>
      </c>
      <c r="H690">
        <v>15298.8</v>
      </c>
      <c r="I690">
        <v>1400.4</v>
      </c>
      <c r="J690">
        <v>840</v>
      </c>
      <c r="K690">
        <v>3697.9</v>
      </c>
      <c r="L690">
        <v>1597.2</v>
      </c>
      <c r="M690">
        <v>9436.7999999999993</v>
      </c>
      <c r="N690">
        <v>1000</v>
      </c>
      <c r="O690">
        <v>100000</v>
      </c>
      <c r="P690">
        <v>0</v>
      </c>
      <c r="Q690">
        <v>0</v>
      </c>
      <c r="R690">
        <v>0</v>
      </c>
      <c r="S690">
        <v>0</v>
      </c>
      <c r="T690">
        <v>0</v>
      </c>
      <c r="U690">
        <v>0</v>
      </c>
      <c r="V690">
        <v>0</v>
      </c>
      <c r="W690">
        <v>0</v>
      </c>
      <c r="X690">
        <v>0</v>
      </c>
      <c r="Y690">
        <v>0</v>
      </c>
      <c r="Z690">
        <v>0</v>
      </c>
      <c r="AA690">
        <v>0</v>
      </c>
      <c r="AB690">
        <v>0</v>
      </c>
      <c r="AC690">
        <v>0</v>
      </c>
      <c r="AD690">
        <v>0</v>
      </c>
      <c r="AE690">
        <v>42302.57</v>
      </c>
      <c r="AF690">
        <v>782415.09</v>
      </c>
      <c r="AG690">
        <v>0</v>
      </c>
      <c r="AH690">
        <v>246276.48000000001</v>
      </c>
      <c r="AI690">
        <v>986389</v>
      </c>
      <c r="AJ690">
        <v>135865.76999999999</v>
      </c>
      <c r="AK690">
        <v>143302.57</v>
      </c>
      <c r="AL690">
        <v>101000</v>
      </c>
      <c r="AM690">
        <v>875978.29</v>
      </c>
      <c r="AN690">
        <v>883415.09</v>
      </c>
      <c r="AO690">
        <v>101000</v>
      </c>
      <c r="AP690">
        <v>1739.2</v>
      </c>
      <c r="AQ690" s="4">
        <v>0</v>
      </c>
      <c r="AR690" s="3" t="s">
        <v>32</v>
      </c>
      <c r="AS690" s="3" t="s">
        <v>6214</v>
      </c>
      <c r="AT690" s="3" t="s">
        <v>6219</v>
      </c>
      <c r="AU690" s="3" t="s">
        <v>6216</v>
      </c>
      <c r="AV690" s="3" t="s">
        <v>6217</v>
      </c>
      <c r="AW690" s="3"/>
      <c r="AX690" s="3"/>
      <c r="AY690" s="3"/>
      <c r="AZ690" s="3"/>
      <c r="BA690" s="3"/>
      <c r="BB690" t="b">
        <v>0</v>
      </c>
      <c r="BC690" s="3"/>
      <c r="BD690" s="5">
        <v>118614</v>
      </c>
      <c r="BE690" s="3" t="s">
        <v>316</v>
      </c>
    </row>
    <row r="691" spans="1:57" hidden="1" x14ac:dyDescent="0.2">
      <c r="A691" s="2">
        <v>6701</v>
      </c>
      <c r="B691" s="1">
        <v>45412</v>
      </c>
      <c r="C691" s="3" t="s">
        <v>6139</v>
      </c>
      <c r="D691">
        <v>0</v>
      </c>
      <c r="E691">
        <v>0</v>
      </c>
      <c r="F691">
        <v>0</v>
      </c>
      <c r="G691">
        <v>0</v>
      </c>
      <c r="H691">
        <v>0</v>
      </c>
      <c r="I691">
        <v>0</v>
      </c>
      <c r="J691">
        <v>0</v>
      </c>
      <c r="K691">
        <v>0</v>
      </c>
      <c r="L691">
        <v>0</v>
      </c>
      <c r="M691">
        <v>0</v>
      </c>
      <c r="N691">
        <v>25000</v>
      </c>
      <c r="O691">
        <v>25000</v>
      </c>
      <c r="P691">
        <v>25000</v>
      </c>
      <c r="Q691">
        <v>25000</v>
      </c>
      <c r="R691">
        <v>0</v>
      </c>
      <c r="S691">
        <v>0</v>
      </c>
      <c r="T691">
        <v>0</v>
      </c>
      <c r="U691">
        <v>0</v>
      </c>
      <c r="V691">
        <v>0</v>
      </c>
      <c r="W691">
        <v>0</v>
      </c>
      <c r="X691">
        <v>0</v>
      </c>
      <c r="Y691">
        <v>0</v>
      </c>
      <c r="Z691">
        <v>0</v>
      </c>
      <c r="AA691">
        <v>0</v>
      </c>
      <c r="AB691">
        <v>0</v>
      </c>
      <c r="AC691">
        <v>0</v>
      </c>
      <c r="AD691">
        <v>0</v>
      </c>
      <c r="AE691">
        <v>0</v>
      </c>
      <c r="AF691">
        <v>0</v>
      </c>
      <c r="AG691">
        <v>0</v>
      </c>
      <c r="AH691">
        <v>50000</v>
      </c>
      <c r="AI691">
        <v>100000</v>
      </c>
      <c r="AJ691">
        <v>0</v>
      </c>
      <c r="AK691">
        <v>50000</v>
      </c>
      <c r="AL691">
        <v>50000</v>
      </c>
      <c r="AM691">
        <v>0</v>
      </c>
      <c r="AN691">
        <v>100000</v>
      </c>
      <c r="AO691">
        <v>100000</v>
      </c>
      <c r="AP691">
        <v>0</v>
      </c>
      <c r="AQ691" s="4">
        <v>0</v>
      </c>
      <c r="AR691" s="3" t="s">
        <v>194</v>
      </c>
      <c r="AS691" s="3" t="s">
        <v>6214</v>
      </c>
      <c r="AT691" s="3" t="s">
        <v>6219</v>
      </c>
      <c r="AU691" s="3" t="s">
        <v>6216</v>
      </c>
      <c r="AV691" s="3" t="s">
        <v>6217</v>
      </c>
      <c r="AW691" s="3"/>
      <c r="AX691" s="3"/>
      <c r="AY691" s="3"/>
      <c r="AZ691" s="3"/>
      <c r="BA691" s="3"/>
      <c r="BB691" t="b">
        <v>0</v>
      </c>
      <c r="BC691" s="3"/>
      <c r="BD691" s="5">
        <v>118615</v>
      </c>
      <c r="BE691" s="3" t="s">
        <v>316</v>
      </c>
    </row>
    <row r="692" spans="1:57" hidden="1" x14ac:dyDescent="0.2">
      <c r="A692" s="2">
        <v>5980</v>
      </c>
      <c r="B692" s="1">
        <v>45412</v>
      </c>
      <c r="C692" s="3" t="s">
        <v>5246</v>
      </c>
      <c r="D692">
        <v>183589.66</v>
      </c>
      <c r="E692">
        <v>158086.19</v>
      </c>
      <c r="F692">
        <v>230545.17</v>
      </c>
      <c r="G692">
        <v>36667.660000000003</v>
      </c>
      <c r="H692">
        <v>146737.04</v>
      </c>
      <c r="I692">
        <v>19960.169999999998</v>
      </c>
      <c r="J692">
        <v>184533.64</v>
      </c>
      <c r="K692">
        <v>145955.63</v>
      </c>
      <c r="L692">
        <v>23172.240000000002</v>
      </c>
      <c r="M692">
        <v>61351.360000000001</v>
      </c>
      <c r="N692">
        <v>54975</v>
      </c>
      <c r="O692">
        <v>54975</v>
      </c>
      <c r="P692">
        <v>0</v>
      </c>
      <c r="Q692">
        <v>0</v>
      </c>
      <c r="R692">
        <v>0</v>
      </c>
      <c r="S692">
        <v>0</v>
      </c>
      <c r="T692">
        <v>0</v>
      </c>
      <c r="U692">
        <v>0</v>
      </c>
      <c r="V692">
        <v>0</v>
      </c>
      <c r="W692">
        <v>0</v>
      </c>
      <c r="X692">
        <v>0</v>
      </c>
      <c r="Y692">
        <v>0</v>
      </c>
      <c r="Z692">
        <v>0</v>
      </c>
      <c r="AA692">
        <v>0</v>
      </c>
      <c r="AB692">
        <v>0</v>
      </c>
      <c r="AC692">
        <v>0</v>
      </c>
      <c r="AD692">
        <v>0</v>
      </c>
      <c r="AE692">
        <v>1190598.76</v>
      </c>
      <c r="AF692">
        <v>1927584.87</v>
      </c>
      <c r="AG692">
        <v>0</v>
      </c>
      <c r="AH692">
        <v>0</v>
      </c>
      <c r="AI692">
        <v>2000000</v>
      </c>
      <c r="AJ692">
        <v>1359197.4</v>
      </c>
      <c r="AK692">
        <v>1300548.76</v>
      </c>
      <c r="AL692">
        <v>109950</v>
      </c>
      <c r="AM692">
        <v>2096183.51</v>
      </c>
      <c r="AN692">
        <v>2037534.87</v>
      </c>
      <c r="AO692">
        <v>109950</v>
      </c>
      <c r="AP692">
        <v>226700.41</v>
      </c>
      <c r="AQ692" s="4">
        <v>0</v>
      </c>
      <c r="AR692" s="3" t="s">
        <v>194</v>
      </c>
      <c r="AS692" s="3" t="s">
        <v>6214</v>
      </c>
      <c r="AT692" s="3" t="s">
        <v>6219</v>
      </c>
      <c r="AU692" s="3" t="s">
        <v>6216</v>
      </c>
      <c r="AV692" s="3" t="s">
        <v>6217</v>
      </c>
      <c r="AW692" s="3"/>
      <c r="AX692" s="3"/>
      <c r="AY692" s="3"/>
      <c r="AZ692" s="3"/>
      <c r="BA692" s="3"/>
      <c r="BB692" t="b">
        <v>0</v>
      </c>
      <c r="BC692" s="3"/>
      <c r="BD692" s="5">
        <v>118616</v>
      </c>
      <c r="BE692" s="3" t="s">
        <v>316</v>
      </c>
    </row>
    <row r="693" spans="1:57" hidden="1" x14ac:dyDescent="0.2">
      <c r="A693" s="2">
        <v>2722</v>
      </c>
      <c r="B693" s="1">
        <v>45412</v>
      </c>
      <c r="C693" s="3" t="s">
        <v>374</v>
      </c>
      <c r="D693">
        <v>20000</v>
      </c>
      <c r="E693">
        <v>0</v>
      </c>
      <c r="F693">
        <v>0</v>
      </c>
      <c r="G693">
        <v>0</v>
      </c>
      <c r="H693">
        <v>0</v>
      </c>
      <c r="I693">
        <v>0</v>
      </c>
      <c r="J693">
        <v>0</v>
      </c>
      <c r="K693">
        <v>0</v>
      </c>
      <c r="L693">
        <v>0</v>
      </c>
      <c r="M693">
        <v>0</v>
      </c>
      <c r="N693">
        <v>0</v>
      </c>
      <c r="O693">
        <v>95000</v>
      </c>
      <c r="P693">
        <v>0</v>
      </c>
      <c r="Q693">
        <v>0</v>
      </c>
      <c r="R693">
        <v>0</v>
      </c>
      <c r="S693">
        <v>0</v>
      </c>
      <c r="T693">
        <v>0</v>
      </c>
      <c r="U693">
        <v>0</v>
      </c>
      <c r="V693">
        <v>0</v>
      </c>
      <c r="W693">
        <v>0</v>
      </c>
      <c r="X693">
        <v>0</v>
      </c>
      <c r="Y693">
        <v>0</v>
      </c>
      <c r="Z693">
        <v>0</v>
      </c>
      <c r="AA693">
        <v>0</v>
      </c>
      <c r="AB693">
        <v>0</v>
      </c>
      <c r="AC693">
        <v>0</v>
      </c>
      <c r="AD693">
        <v>0</v>
      </c>
      <c r="AE693">
        <v>20000</v>
      </c>
      <c r="AF693">
        <v>3531206.38</v>
      </c>
      <c r="AG693">
        <v>0</v>
      </c>
      <c r="AH693">
        <v>0</v>
      </c>
      <c r="AI693">
        <v>3562506</v>
      </c>
      <c r="AJ693">
        <v>20000</v>
      </c>
      <c r="AK693">
        <v>115000</v>
      </c>
      <c r="AL693">
        <v>95000</v>
      </c>
      <c r="AM693">
        <v>3531206.38</v>
      </c>
      <c r="AN693">
        <v>3626206.38</v>
      </c>
      <c r="AO693">
        <v>95000</v>
      </c>
      <c r="AP693">
        <v>93500</v>
      </c>
      <c r="AQ693" s="4">
        <v>0</v>
      </c>
      <c r="AR693" s="3" t="s">
        <v>32</v>
      </c>
      <c r="AS693" s="3" t="s">
        <v>6214</v>
      </c>
      <c r="AT693" s="3" t="s">
        <v>6219</v>
      </c>
      <c r="AU693" s="3" t="s">
        <v>6216</v>
      </c>
      <c r="AV693" s="3" t="s">
        <v>6217</v>
      </c>
      <c r="AW693" s="3"/>
      <c r="AX693" s="3"/>
      <c r="AY693" s="3"/>
      <c r="AZ693" s="3"/>
      <c r="BA693" s="3"/>
      <c r="BB693" t="b">
        <v>0</v>
      </c>
      <c r="BC693" s="3"/>
      <c r="BD693" s="5">
        <v>118617</v>
      </c>
      <c r="BE693" s="3" t="s">
        <v>316</v>
      </c>
    </row>
    <row r="694" spans="1:57" hidden="1" x14ac:dyDescent="0.2">
      <c r="A694" s="2">
        <v>3108</v>
      </c>
      <c r="B694" s="1">
        <v>45412</v>
      </c>
      <c r="C694" s="3" t="s">
        <v>911</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s="4">
        <v>0</v>
      </c>
      <c r="AR694" s="3" t="s">
        <v>32</v>
      </c>
      <c r="AS694" s="3" t="s">
        <v>6214</v>
      </c>
      <c r="AT694" s="3" t="s">
        <v>6219</v>
      </c>
      <c r="AU694" s="3" t="s">
        <v>6216</v>
      </c>
      <c r="AV694" s="3" t="s">
        <v>6217</v>
      </c>
      <c r="AW694" s="3"/>
      <c r="AX694" s="3"/>
      <c r="AY694" s="3"/>
      <c r="AZ694" s="3"/>
      <c r="BA694" s="3"/>
      <c r="BB694" t="b">
        <v>0</v>
      </c>
      <c r="BC694" s="3"/>
      <c r="BD694" s="5">
        <v>118618</v>
      </c>
      <c r="BE694" s="3" t="s">
        <v>316</v>
      </c>
    </row>
    <row r="695" spans="1:57" hidden="1" x14ac:dyDescent="0.2">
      <c r="A695" s="2">
        <v>3171</v>
      </c>
      <c r="B695" s="1">
        <v>45412</v>
      </c>
      <c r="C695" s="3" t="s">
        <v>987</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s="4">
        <v>0</v>
      </c>
      <c r="AR695" s="3" t="s">
        <v>32</v>
      </c>
      <c r="AS695" s="3" t="s">
        <v>6214</v>
      </c>
      <c r="AT695" s="3" t="s">
        <v>6219</v>
      </c>
      <c r="AU695" s="3" t="s">
        <v>6216</v>
      </c>
      <c r="AV695" s="3" t="s">
        <v>6217</v>
      </c>
      <c r="AW695" s="3"/>
      <c r="AX695" s="3"/>
      <c r="AY695" s="3"/>
      <c r="AZ695" s="3"/>
      <c r="BA695" s="3"/>
      <c r="BB695" t="b">
        <v>0</v>
      </c>
      <c r="BC695" s="3"/>
      <c r="BD695" s="5">
        <v>118619</v>
      </c>
      <c r="BE695" s="3" t="s">
        <v>316</v>
      </c>
    </row>
    <row r="696" spans="1:57" hidden="1" x14ac:dyDescent="0.2">
      <c r="A696" s="2">
        <v>3187</v>
      </c>
      <c r="B696" s="1">
        <v>45412</v>
      </c>
      <c r="C696" s="3" t="s">
        <v>1008</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0</v>
      </c>
      <c r="AK696">
        <v>0</v>
      </c>
      <c r="AL696">
        <v>0</v>
      </c>
      <c r="AM696">
        <v>0</v>
      </c>
      <c r="AN696">
        <v>0</v>
      </c>
      <c r="AO696">
        <v>0</v>
      </c>
      <c r="AP696">
        <v>0</v>
      </c>
      <c r="AQ696" s="4">
        <v>0</v>
      </c>
      <c r="AR696" s="3" t="s">
        <v>32</v>
      </c>
      <c r="AS696" s="3" t="s">
        <v>6214</v>
      </c>
      <c r="AT696" s="3" t="s">
        <v>6219</v>
      </c>
      <c r="AU696" s="3" t="s">
        <v>6216</v>
      </c>
      <c r="AV696" s="3" t="s">
        <v>6217</v>
      </c>
      <c r="AW696" s="3"/>
      <c r="AX696" s="3"/>
      <c r="AY696" s="3"/>
      <c r="AZ696" s="3"/>
      <c r="BA696" s="3"/>
      <c r="BB696" t="b">
        <v>0</v>
      </c>
      <c r="BC696" s="3"/>
      <c r="BD696" s="5">
        <v>118620</v>
      </c>
      <c r="BE696" s="3" t="s">
        <v>316</v>
      </c>
    </row>
    <row r="697" spans="1:57" hidden="1" x14ac:dyDescent="0.2">
      <c r="A697" s="2">
        <v>4376</v>
      </c>
      <c r="B697" s="1">
        <v>45412</v>
      </c>
      <c r="C697" s="3" t="s">
        <v>2736</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s="4">
        <v>0</v>
      </c>
      <c r="AR697" s="3" t="s">
        <v>32</v>
      </c>
      <c r="AS697" s="3" t="s">
        <v>6214</v>
      </c>
      <c r="AT697" s="3" t="s">
        <v>6219</v>
      </c>
      <c r="AU697" s="3" t="s">
        <v>6216</v>
      </c>
      <c r="AV697" s="3" t="s">
        <v>6217</v>
      </c>
      <c r="AW697" s="3"/>
      <c r="AX697" s="3"/>
      <c r="AY697" s="3"/>
      <c r="AZ697" s="3"/>
      <c r="BA697" s="3"/>
      <c r="BB697" t="b">
        <v>0</v>
      </c>
      <c r="BC697" s="3"/>
      <c r="BD697" s="5">
        <v>118621</v>
      </c>
      <c r="BE697" s="3" t="s">
        <v>316</v>
      </c>
    </row>
    <row r="698" spans="1:57" hidden="1" x14ac:dyDescent="0.2">
      <c r="A698" s="2">
        <v>6267</v>
      </c>
      <c r="B698" s="1">
        <v>45412</v>
      </c>
      <c r="C698" s="3" t="s">
        <v>5627</v>
      </c>
      <c r="D698">
        <v>0</v>
      </c>
      <c r="E698">
        <v>0</v>
      </c>
      <c r="F698">
        <v>0</v>
      </c>
      <c r="G698">
        <v>41</v>
      </c>
      <c r="H698">
        <v>0</v>
      </c>
      <c r="I698">
        <v>0</v>
      </c>
      <c r="J698">
        <v>50000</v>
      </c>
      <c r="K698">
        <v>500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50541</v>
      </c>
      <c r="AF698">
        <v>50541</v>
      </c>
      <c r="AG698">
        <v>100000</v>
      </c>
      <c r="AH698">
        <v>100000</v>
      </c>
      <c r="AI698">
        <v>100000</v>
      </c>
      <c r="AJ698">
        <v>50541</v>
      </c>
      <c r="AK698">
        <v>50541</v>
      </c>
      <c r="AL698">
        <v>0</v>
      </c>
      <c r="AM698">
        <v>50541</v>
      </c>
      <c r="AN698">
        <v>50541</v>
      </c>
      <c r="AO698">
        <v>0</v>
      </c>
      <c r="AP698">
        <v>0</v>
      </c>
      <c r="AQ698" s="4">
        <v>0</v>
      </c>
      <c r="AR698" s="3" t="s">
        <v>32</v>
      </c>
      <c r="AS698" s="3" t="s">
        <v>6214</v>
      </c>
      <c r="AT698" s="3" t="s">
        <v>6219</v>
      </c>
      <c r="AU698" s="3" t="s">
        <v>6216</v>
      </c>
      <c r="AV698" s="3" t="s">
        <v>6217</v>
      </c>
      <c r="AW698" s="3"/>
      <c r="AX698" s="3"/>
      <c r="AY698" s="3"/>
      <c r="AZ698" s="3"/>
      <c r="BA698" s="3"/>
      <c r="BB698" t="b">
        <v>0</v>
      </c>
      <c r="BC698" s="3"/>
      <c r="BD698" s="5">
        <v>118622</v>
      </c>
      <c r="BE698" s="3" t="s">
        <v>316</v>
      </c>
    </row>
    <row r="699" spans="1:57" hidden="1" x14ac:dyDescent="0.2">
      <c r="A699" s="2">
        <v>6268</v>
      </c>
      <c r="B699" s="1">
        <v>45412</v>
      </c>
      <c r="C699" s="3" t="s">
        <v>5631</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50000</v>
      </c>
      <c r="AH699">
        <v>0</v>
      </c>
      <c r="AI699">
        <v>0</v>
      </c>
      <c r="AJ699">
        <v>0</v>
      </c>
      <c r="AK699">
        <v>0</v>
      </c>
      <c r="AL699">
        <v>0</v>
      </c>
      <c r="AM699">
        <v>0</v>
      </c>
      <c r="AN699">
        <v>0</v>
      </c>
      <c r="AO699">
        <v>0</v>
      </c>
      <c r="AP699">
        <v>0</v>
      </c>
      <c r="AQ699" s="4">
        <v>0</v>
      </c>
      <c r="AR699" s="3" t="s">
        <v>32</v>
      </c>
      <c r="AS699" s="3" t="s">
        <v>6214</v>
      </c>
      <c r="AT699" s="3" t="s">
        <v>6219</v>
      </c>
      <c r="AU699" s="3" t="s">
        <v>6216</v>
      </c>
      <c r="AV699" s="3" t="s">
        <v>6217</v>
      </c>
      <c r="AW699" s="3"/>
      <c r="AX699" s="3"/>
      <c r="AY699" s="3"/>
      <c r="AZ699" s="3"/>
      <c r="BA699" s="3"/>
      <c r="BB699" t="b">
        <v>0</v>
      </c>
      <c r="BC699" s="3"/>
      <c r="BD699" s="5">
        <v>118623</v>
      </c>
      <c r="BE699" s="3" t="s">
        <v>316</v>
      </c>
    </row>
    <row r="700" spans="1:57" hidden="1" x14ac:dyDescent="0.2">
      <c r="A700" s="2">
        <v>6449</v>
      </c>
      <c r="B700" s="1">
        <v>45412</v>
      </c>
      <c r="C700" s="3" t="s">
        <v>5926</v>
      </c>
      <c r="D700">
        <v>0</v>
      </c>
      <c r="E700">
        <v>4225.6000000000004</v>
      </c>
      <c r="F700">
        <v>19338.66</v>
      </c>
      <c r="G700">
        <v>28959.52</v>
      </c>
      <c r="H700">
        <v>90107.39</v>
      </c>
      <c r="I700">
        <v>28391.43</v>
      </c>
      <c r="J700">
        <v>4125.92</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175148.52</v>
      </c>
      <c r="AF700">
        <v>175148.52</v>
      </c>
      <c r="AG700">
        <v>0</v>
      </c>
      <c r="AH700">
        <v>176211</v>
      </c>
      <c r="AI700">
        <v>176211</v>
      </c>
      <c r="AJ700">
        <v>175148.52</v>
      </c>
      <c r="AK700">
        <v>175148.52</v>
      </c>
      <c r="AL700">
        <v>0</v>
      </c>
      <c r="AM700">
        <v>175148.52</v>
      </c>
      <c r="AN700">
        <v>175148.52</v>
      </c>
      <c r="AO700">
        <v>0</v>
      </c>
      <c r="AP700">
        <v>0</v>
      </c>
      <c r="AQ700" s="4">
        <v>0</v>
      </c>
      <c r="AR700" s="3" t="s">
        <v>32</v>
      </c>
      <c r="AS700" s="3" t="s">
        <v>6214</v>
      </c>
      <c r="AT700" s="3" t="s">
        <v>6219</v>
      </c>
      <c r="AU700" s="3" t="s">
        <v>6216</v>
      </c>
      <c r="AV700" s="3" t="s">
        <v>6217</v>
      </c>
      <c r="AW700" s="3"/>
      <c r="AX700" s="3"/>
      <c r="AY700" s="3"/>
      <c r="AZ700" s="3"/>
      <c r="BA700" s="3"/>
      <c r="BB700" t="b">
        <v>0</v>
      </c>
      <c r="BC700" s="3"/>
      <c r="BD700" s="5">
        <v>118624</v>
      </c>
      <c r="BE700" s="3" t="s">
        <v>316</v>
      </c>
    </row>
    <row r="701" spans="1:57" hidden="1" x14ac:dyDescent="0.2">
      <c r="A701" s="2">
        <v>3970</v>
      </c>
      <c r="B701" s="1">
        <v>45412</v>
      </c>
      <c r="C701" s="3" t="s">
        <v>2233</v>
      </c>
      <c r="D701">
        <v>8660.51</v>
      </c>
      <c r="E701">
        <v>4331.75</v>
      </c>
      <c r="F701">
        <v>19025.34</v>
      </c>
      <c r="G701">
        <v>12253.29</v>
      </c>
      <c r="H701">
        <v>6917.09</v>
      </c>
      <c r="I701">
        <v>3382.99</v>
      </c>
      <c r="J701">
        <v>708.65</v>
      </c>
      <c r="K701">
        <v>3059.85</v>
      </c>
      <c r="L701">
        <v>13196.29</v>
      </c>
      <c r="M701">
        <v>4700.1099999999997</v>
      </c>
      <c r="N701">
        <v>7692.041663</v>
      </c>
      <c r="O701">
        <v>8896.8247030000002</v>
      </c>
      <c r="P701">
        <v>43195.336927999997</v>
      </c>
      <c r="Q701">
        <v>7602.9950010000002</v>
      </c>
      <c r="R701">
        <v>0</v>
      </c>
      <c r="S701">
        <v>0</v>
      </c>
      <c r="T701">
        <v>0</v>
      </c>
      <c r="U701">
        <v>0</v>
      </c>
      <c r="V701">
        <v>0</v>
      </c>
      <c r="W701">
        <v>0</v>
      </c>
      <c r="X701">
        <v>0</v>
      </c>
      <c r="Y701">
        <v>0</v>
      </c>
      <c r="Z701">
        <v>0</v>
      </c>
      <c r="AA701">
        <v>0</v>
      </c>
      <c r="AB701">
        <v>0</v>
      </c>
      <c r="AC701">
        <v>0</v>
      </c>
      <c r="AD701">
        <v>0</v>
      </c>
      <c r="AE701">
        <v>76235.87</v>
      </c>
      <c r="AF701">
        <v>1197664.02</v>
      </c>
      <c r="AG701">
        <v>4073</v>
      </c>
      <c r="AH701">
        <v>0</v>
      </c>
      <c r="AI701">
        <v>1096752</v>
      </c>
      <c r="AJ701">
        <v>134770.26620400001</v>
      </c>
      <c r="AK701">
        <v>92824.736365999997</v>
      </c>
      <c r="AL701">
        <v>16588.866365999998</v>
      </c>
      <c r="AM701">
        <v>1264233.0194959999</v>
      </c>
      <c r="AN701">
        <v>1265051.218295</v>
      </c>
      <c r="AO701">
        <v>67387.198294999995</v>
      </c>
      <c r="AP701">
        <v>0</v>
      </c>
      <c r="AQ701" s="4">
        <v>0</v>
      </c>
      <c r="AR701" s="3" t="s">
        <v>32</v>
      </c>
      <c r="AS701" s="3" t="s">
        <v>6214</v>
      </c>
      <c r="AT701" s="3" t="s">
        <v>6219</v>
      </c>
      <c r="AU701" s="3" t="s">
        <v>6216</v>
      </c>
      <c r="AV701" s="3" t="s">
        <v>6217</v>
      </c>
      <c r="AW701" s="3"/>
      <c r="AX701" s="3"/>
      <c r="AY701" s="3"/>
      <c r="AZ701" s="3"/>
      <c r="BA701" s="3"/>
      <c r="BB701" t="b">
        <v>0</v>
      </c>
      <c r="BC701" s="3"/>
      <c r="BD701" s="5">
        <v>118625</v>
      </c>
      <c r="BE701" s="3" t="s">
        <v>316</v>
      </c>
    </row>
    <row r="702" spans="1:57" hidden="1" x14ac:dyDescent="0.2">
      <c r="A702" s="2">
        <v>5631</v>
      </c>
      <c r="B702" s="1">
        <v>45412</v>
      </c>
      <c r="C702" s="3" t="s">
        <v>4693</v>
      </c>
      <c r="D702">
        <v>524.09</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524.09</v>
      </c>
      <c r="AF702">
        <v>94970.31</v>
      </c>
      <c r="AG702">
        <v>0</v>
      </c>
      <c r="AH702">
        <v>0</v>
      </c>
      <c r="AI702">
        <v>112000</v>
      </c>
      <c r="AJ702">
        <v>524.09</v>
      </c>
      <c r="AK702">
        <v>524.09</v>
      </c>
      <c r="AL702">
        <v>0</v>
      </c>
      <c r="AM702">
        <v>94970.31</v>
      </c>
      <c r="AN702">
        <v>94970.31</v>
      </c>
      <c r="AO702">
        <v>0</v>
      </c>
      <c r="AP702">
        <v>0</v>
      </c>
      <c r="AQ702" s="4">
        <v>0</v>
      </c>
      <c r="AR702" s="3" t="s">
        <v>32</v>
      </c>
      <c r="AS702" s="3" t="s">
        <v>6214</v>
      </c>
      <c r="AT702" s="3" t="s">
        <v>6219</v>
      </c>
      <c r="AU702" s="3" t="s">
        <v>6216</v>
      </c>
      <c r="AV702" s="3" t="s">
        <v>6217</v>
      </c>
      <c r="AW702" s="3"/>
      <c r="AX702" s="3"/>
      <c r="AY702" s="3"/>
      <c r="AZ702" s="3"/>
      <c r="BA702" s="3"/>
      <c r="BB702" t="b">
        <v>0</v>
      </c>
      <c r="BC702" s="3"/>
      <c r="BD702" s="5">
        <v>118626</v>
      </c>
      <c r="BE702" s="3" t="s">
        <v>316</v>
      </c>
    </row>
    <row r="703" spans="1:57" hidden="1" x14ac:dyDescent="0.2">
      <c r="A703" s="2">
        <v>4895</v>
      </c>
      <c r="B703" s="1">
        <v>45412</v>
      </c>
      <c r="C703" s="3" t="s">
        <v>3535</v>
      </c>
      <c r="D703">
        <v>0</v>
      </c>
      <c r="E703">
        <v>0</v>
      </c>
      <c r="F703">
        <v>0</v>
      </c>
      <c r="G703">
        <v>0</v>
      </c>
      <c r="H703">
        <v>0</v>
      </c>
      <c r="I703">
        <v>0</v>
      </c>
      <c r="J703">
        <v>0</v>
      </c>
      <c r="K703">
        <v>0</v>
      </c>
      <c r="L703">
        <v>0</v>
      </c>
      <c r="M703">
        <v>0</v>
      </c>
      <c r="N703">
        <v>823086.64500000002</v>
      </c>
      <c r="O703">
        <v>17842.3</v>
      </c>
      <c r="P703">
        <v>20518.645</v>
      </c>
      <c r="Q703">
        <v>19626.53</v>
      </c>
      <c r="R703">
        <v>18734.415000000001</v>
      </c>
      <c r="S703">
        <v>1117109.645002</v>
      </c>
      <c r="T703">
        <v>1891393.415</v>
      </c>
      <c r="U703">
        <v>13381.725</v>
      </c>
      <c r="V703">
        <v>17842.3</v>
      </c>
      <c r="W703">
        <v>17842.3</v>
      </c>
      <c r="X703">
        <v>18734.415000000001</v>
      </c>
      <c r="Y703">
        <v>16950.185000000001</v>
      </c>
      <c r="Z703">
        <v>19626.53</v>
      </c>
      <c r="AA703">
        <v>130186.7574</v>
      </c>
      <c r="AB703">
        <v>5982094.5779999997</v>
      </c>
      <c r="AC703">
        <v>0</v>
      </c>
      <c r="AD703">
        <v>0</v>
      </c>
      <c r="AE703">
        <v>0</v>
      </c>
      <c r="AF703">
        <v>0</v>
      </c>
      <c r="AG703">
        <v>0</v>
      </c>
      <c r="AH703">
        <v>0</v>
      </c>
      <c r="AI703">
        <v>0</v>
      </c>
      <c r="AJ703">
        <v>1928862.2450000001</v>
      </c>
      <c r="AK703">
        <v>840928.94499999995</v>
      </c>
      <c r="AL703">
        <v>840928.94499999995</v>
      </c>
      <c r="AM703">
        <v>5230809.1074019996</v>
      </c>
      <c r="AN703">
        <v>10124970.385402</v>
      </c>
      <c r="AO703">
        <v>10124970.385402</v>
      </c>
      <c r="AP703">
        <v>0</v>
      </c>
      <c r="AQ703" s="4">
        <v>0</v>
      </c>
      <c r="AR703" s="3" t="s">
        <v>256</v>
      </c>
      <c r="AS703" s="3" t="s">
        <v>6214</v>
      </c>
      <c r="AT703" s="3" t="s">
        <v>6219</v>
      </c>
      <c r="AU703" s="3" t="s">
        <v>6216</v>
      </c>
      <c r="AV703" s="3" t="s">
        <v>6217</v>
      </c>
      <c r="AW703" s="3"/>
      <c r="AX703" s="3"/>
      <c r="AY703" s="3"/>
      <c r="AZ703" s="3"/>
      <c r="BA703" s="3"/>
      <c r="BB703" t="b">
        <v>0</v>
      </c>
      <c r="BC703" s="3"/>
      <c r="BD703" s="5">
        <v>118627</v>
      </c>
      <c r="BE703" s="3" t="s">
        <v>316</v>
      </c>
    </row>
    <row r="704" spans="1:57" hidden="1" x14ac:dyDescent="0.2">
      <c r="A704" s="2">
        <v>4941</v>
      </c>
      <c r="B704" s="1">
        <v>45412</v>
      </c>
      <c r="C704" s="3" t="s">
        <v>3592</v>
      </c>
      <c r="D704">
        <v>0</v>
      </c>
      <c r="E704">
        <v>0</v>
      </c>
      <c r="F704">
        <v>0</v>
      </c>
      <c r="G704">
        <v>0</v>
      </c>
      <c r="H704">
        <v>0</v>
      </c>
      <c r="I704">
        <v>0</v>
      </c>
      <c r="J704">
        <v>0</v>
      </c>
      <c r="K704">
        <v>0</v>
      </c>
      <c r="L704">
        <v>0</v>
      </c>
      <c r="M704">
        <v>0</v>
      </c>
      <c r="N704">
        <v>4640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6810</v>
      </c>
      <c r="AK704">
        <v>4640</v>
      </c>
      <c r="AL704">
        <v>4640</v>
      </c>
      <c r="AM704">
        <v>6810</v>
      </c>
      <c r="AN704">
        <v>4640</v>
      </c>
      <c r="AO704">
        <v>4640</v>
      </c>
      <c r="AP704">
        <v>0</v>
      </c>
      <c r="AQ704" s="4">
        <v>0</v>
      </c>
      <c r="AR704" s="3" t="s">
        <v>256</v>
      </c>
      <c r="AS704" s="3" t="s">
        <v>6214</v>
      </c>
      <c r="AT704" s="3" t="s">
        <v>6219</v>
      </c>
      <c r="AU704" s="3" t="s">
        <v>6216</v>
      </c>
      <c r="AV704" s="3" t="s">
        <v>6217</v>
      </c>
      <c r="AW704" s="3"/>
      <c r="AX704" s="3"/>
      <c r="AY704" s="3"/>
      <c r="AZ704" s="3"/>
      <c r="BA704" s="3"/>
      <c r="BB704" t="b">
        <v>0</v>
      </c>
      <c r="BC704" s="3"/>
      <c r="BD704" s="5">
        <v>118628</v>
      </c>
      <c r="BE704" s="3" t="s">
        <v>316</v>
      </c>
    </row>
    <row r="705" spans="1:57" hidden="1" x14ac:dyDescent="0.2">
      <c r="A705" s="2">
        <v>6206</v>
      </c>
      <c r="B705" s="1">
        <v>45412</v>
      </c>
      <c r="C705" s="3" t="s">
        <v>5533</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15628.4</v>
      </c>
      <c r="AK705">
        <v>0</v>
      </c>
      <c r="AL705">
        <v>0</v>
      </c>
      <c r="AM705">
        <v>18594.400000000001</v>
      </c>
      <c r="AN705">
        <v>0</v>
      </c>
      <c r="AO705">
        <v>0</v>
      </c>
      <c r="AP705">
        <v>0</v>
      </c>
      <c r="AQ705" s="4">
        <v>0</v>
      </c>
      <c r="AR705" s="3" t="s">
        <v>256</v>
      </c>
      <c r="AS705" s="3" t="s">
        <v>6214</v>
      </c>
      <c r="AT705" s="3" t="s">
        <v>6219</v>
      </c>
      <c r="AU705" s="3" t="s">
        <v>6216</v>
      </c>
      <c r="AV705" s="3" t="s">
        <v>6217</v>
      </c>
      <c r="AW705" s="3"/>
      <c r="AX705" s="3"/>
      <c r="AY705" s="3"/>
      <c r="AZ705" s="3"/>
      <c r="BA705" s="3"/>
      <c r="BB705" t="b">
        <v>0</v>
      </c>
      <c r="BC705" s="3"/>
      <c r="BD705" s="5">
        <v>118629</v>
      </c>
      <c r="BE705" s="3" t="s">
        <v>316</v>
      </c>
    </row>
    <row r="706" spans="1:57" hidden="1" x14ac:dyDescent="0.2">
      <c r="A706" s="2">
        <v>6400</v>
      </c>
      <c r="B706" s="1">
        <v>45412</v>
      </c>
      <c r="C706" s="3" t="s">
        <v>5864</v>
      </c>
      <c r="D706">
        <v>0</v>
      </c>
      <c r="E706">
        <v>0</v>
      </c>
      <c r="F706">
        <v>0</v>
      </c>
      <c r="G706">
        <v>0</v>
      </c>
      <c r="H706">
        <v>0</v>
      </c>
      <c r="I706">
        <v>0</v>
      </c>
      <c r="J706">
        <v>0</v>
      </c>
      <c r="K706">
        <v>0</v>
      </c>
      <c r="L706">
        <v>0</v>
      </c>
      <c r="M706">
        <v>0</v>
      </c>
      <c r="N706">
        <v>12247.48</v>
      </c>
      <c r="O706">
        <v>13874.8</v>
      </c>
      <c r="P706">
        <v>22240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3870.32</v>
      </c>
      <c r="AK706">
        <v>26122.28</v>
      </c>
      <c r="AL706">
        <v>26122.28</v>
      </c>
      <c r="AM706">
        <v>46689.120000000003</v>
      </c>
      <c r="AN706">
        <v>48362.28</v>
      </c>
      <c r="AO706">
        <v>48362.28</v>
      </c>
      <c r="AP706">
        <v>0</v>
      </c>
      <c r="AQ706" s="4">
        <v>0</v>
      </c>
      <c r="AR706" s="3" t="s">
        <v>256</v>
      </c>
      <c r="AS706" s="3" t="s">
        <v>6214</v>
      </c>
      <c r="AT706" s="3" t="s">
        <v>6219</v>
      </c>
      <c r="AU706" s="3" t="s">
        <v>6216</v>
      </c>
      <c r="AV706" s="3" t="s">
        <v>6217</v>
      </c>
      <c r="AW706" s="3"/>
      <c r="AX706" s="3"/>
      <c r="AY706" s="3"/>
      <c r="AZ706" s="3"/>
      <c r="BA706" s="3"/>
      <c r="BB706" t="b">
        <v>0</v>
      </c>
      <c r="BC706" s="3"/>
      <c r="BD706" s="5">
        <v>118630</v>
      </c>
      <c r="BE706" s="3" t="s">
        <v>316</v>
      </c>
    </row>
    <row r="707" spans="1:57" hidden="1" x14ac:dyDescent="0.2">
      <c r="A707" s="2">
        <v>6435</v>
      </c>
      <c r="B707" s="1">
        <v>45412</v>
      </c>
      <c r="C707" s="3" t="s">
        <v>5910</v>
      </c>
      <c r="D707">
        <v>0</v>
      </c>
      <c r="E707">
        <v>0</v>
      </c>
      <c r="F707">
        <v>0</v>
      </c>
      <c r="G707">
        <v>0</v>
      </c>
      <c r="H707">
        <v>0</v>
      </c>
      <c r="I707">
        <v>0</v>
      </c>
      <c r="J707">
        <v>0</v>
      </c>
      <c r="K707">
        <v>0</v>
      </c>
      <c r="L707">
        <v>0</v>
      </c>
      <c r="M707">
        <v>0</v>
      </c>
      <c r="N707">
        <v>2202.48</v>
      </c>
      <c r="O707">
        <v>3490.2</v>
      </c>
      <c r="P707">
        <v>2202.48</v>
      </c>
      <c r="Q707">
        <v>3681.72</v>
      </c>
      <c r="R707">
        <v>5444.96</v>
      </c>
      <c r="S707">
        <v>4202.4800000000096</v>
      </c>
      <c r="T707">
        <v>547300.78</v>
      </c>
      <c r="U707">
        <v>315760.42</v>
      </c>
      <c r="V707">
        <v>7924.2</v>
      </c>
      <c r="W707">
        <v>383230.02</v>
      </c>
      <c r="X707">
        <v>0</v>
      </c>
      <c r="Y707">
        <v>0</v>
      </c>
      <c r="Z707">
        <v>0</v>
      </c>
      <c r="AA707">
        <v>0</v>
      </c>
      <c r="AB707">
        <v>0</v>
      </c>
      <c r="AC707">
        <v>0</v>
      </c>
      <c r="AD707">
        <v>0</v>
      </c>
      <c r="AE707">
        <v>0</v>
      </c>
      <c r="AF707">
        <v>0</v>
      </c>
      <c r="AG707">
        <v>0</v>
      </c>
      <c r="AH707">
        <v>0</v>
      </c>
      <c r="AI707">
        <v>0</v>
      </c>
      <c r="AJ707">
        <v>7607.88</v>
      </c>
      <c r="AK707">
        <v>5692.68</v>
      </c>
      <c r="AL707">
        <v>5692.68</v>
      </c>
      <c r="AM707">
        <v>1277354.94</v>
      </c>
      <c r="AN707">
        <v>1275439.74</v>
      </c>
      <c r="AO707">
        <v>1275439.74</v>
      </c>
      <c r="AP707">
        <v>0</v>
      </c>
      <c r="AQ707" s="4">
        <v>0</v>
      </c>
      <c r="AR707" s="3" t="s">
        <v>256</v>
      </c>
      <c r="AS707" s="3" t="s">
        <v>6214</v>
      </c>
      <c r="AT707" s="3" t="s">
        <v>6219</v>
      </c>
      <c r="AU707" s="3" t="s">
        <v>6216</v>
      </c>
      <c r="AV707" s="3" t="s">
        <v>6217</v>
      </c>
      <c r="AW707" s="3"/>
      <c r="AX707" s="3"/>
      <c r="AY707" s="3"/>
      <c r="AZ707" s="3"/>
      <c r="BA707" s="3"/>
      <c r="BB707" t="b">
        <v>0</v>
      </c>
      <c r="BC707" s="3"/>
      <c r="BD707" s="5">
        <v>118631</v>
      </c>
      <c r="BE707" s="3" t="s">
        <v>316</v>
      </c>
    </row>
    <row r="708" spans="1:57" hidden="1" x14ac:dyDescent="0.2">
      <c r="A708" s="2">
        <v>6436</v>
      </c>
      <c r="B708" s="1">
        <v>45412</v>
      </c>
      <c r="C708" s="3" t="s">
        <v>5911</v>
      </c>
      <c r="D708">
        <v>0</v>
      </c>
      <c r="E708">
        <v>0</v>
      </c>
      <c r="F708">
        <v>0</v>
      </c>
      <c r="G708">
        <v>0</v>
      </c>
      <c r="H708">
        <v>0</v>
      </c>
      <c r="I708">
        <v>0</v>
      </c>
      <c r="J708">
        <v>0</v>
      </c>
      <c r="K708">
        <v>0</v>
      </c>
      <c r="L708">
        <v>0</v>
      </c>
      <c r="M708">
        <v>0</v>
      </c>
      <c r="N708">
        <v>14972.999991999999</v>
      </c>
      <c r="O708">
        <v>7444.0000019999998</v>
      </c>
      <c r="P708">
        <v>20156.499995999999</v>
      </c>
      <c r="Q708">
        <v>68921.500004000001</v>
      </c>
      <c r="R708">
        <v>132906.61058899999</v>
      </c>
      <c r="S708">
        <v>157021.454119</v>
      </c>
      <c r="T708">
        <v>201011.095313</v>
      </c>
      <c r="U708">
        <v>128328</v>
      </c>
      <c r="V708">
        <v>0</v>
      </c>
      <c r="W708">
        <v>0</v>
      </c>
      <c r="X708">
        <v>0</v>
      </c>
      <c r="Y708">
        <v>0</v>
      </c>
      <c r="Z708">
        <v>0</v>
      </c>
      <c r="AA708">
        <v>0</v>
      </c>
      <c r="AB708">
        <v>0</v>
      </c>
      <c r="AC708">
        <v>0</v>
      </c>
      <c r="AD708">
        <v>0</v>
      </c>
      <c r="AE708">
        <v>0</v>
      </c>
      <c r="AF708">
        <v>0</v>
      </c>
      <c r="AG708">
        <v>0</v>
      </c>
      <c r="AH708">
        <v>0</v>
      </c>
      <c r="AI708">
        <v>0</v>
      </c>
      <c r="AJ708">
        <v>64860.300004999997</v>
      </c>
      <c r="AK708">
        <v>22416.999994000002</v>
      </c>
      <c r="AL708">
        <v>22416.999994000002</v>
      </c>
      <c r="AM708">
        <v>517378.00000499998</v>
      </c>
      <c r="AN708">
        <v>730762.16001500003</v>
      </c>
      <c r="AO708">
        <v>730762.16001500003</v>
      </c>
      <c r="AP708">
        <v>0</v>
      </c>
      <c r="AQ708" s="4">
        <v>0</v>
      </c>
      <c r="AR708" s="3" t="s">
        <v>256</v>
      </c>
      <c r="AS708" s="3" t="s">
        <v>6214</v>
      </c>
      <c r="AT708" s="3" t="s">
        <v>6219</v>
      </c>
      <c r="AU708" s="3" t="s">
        <v>6216</v>
      </c>
      <c r="AV708" s="3" t="s">
        <v>6217</v>
      </c>
      <c r="AW708" s="3"/>
      <c r="AX708" s="3"/>
      <c r="AY708" s="3"/>
      <c r="AZ708" s="3"/>
      <c r="BA708" s="3"/>
      <c r="BB708" t="b">
        <v>0</v>
      </c>
      <c r="BC708" s="3"/>
      <c r="BD708" s="5">
        <v>118632</v>
      </c>
      <c r="BE708" s="3" t="s">
        <v>316</v>
      </c>
    </row>
    <row r="709" spans="1:57" hidden="1" x14ac:dyDescent="0.2">
      <c r="A709" s="2">
        <v>2729</v>
      </c>
      <c r="B709" s="1">
        <v>45412</v>
      </c>
      <c r="C709" s="3" t="s">
        <v>388</v>
      </c>
      <c r="D709">
        <v>1861.72</v>
      </c>
      <c r="E709">
        <v>4068.83</v>
      </c>
      <c r="F709">
        <v>5398.7</v>
      </c>
      <c r="G709">
        <v>2198.16</v>
      </c>
      <c r="H709">
        <v>564.33000000000004</v>
      </c>
      <c r="I709">
        <v>186.21</v>
      </c>
      <c r="J709">
        <v>0</v>
      </c>
      <c r="K709">
        <v>-0.01</v>
      </c>
      <c r="L709">
        <v>15157.61</v>
      </c>
      <c r="M709">
        <v>49</v>
      </c>
      <c r="N709">
        <v>0</v>
      </c>
      <c r="O709">
        <v>0</v>
      </c>
      <c r="P709">
        <v>0</v>
      </c>
      <c r="Q709">
        <v>0</v>
      </c>
      <c r="R709">
        <v>0</v>
      </c>
      <c r="S709">
        <v>0</v>
      </c>
      <c r="T709">
        <v>0</v>
      </c>
      <c r="U709">
        <v>0</v>
      </c>
      <c r="V709">
        <v>0</v>
      </c>
      <c r="W709">
        <v>0</v>
      </c>
      <c r="X709">
        <v>0</v>
      </c>
      <c r="Y709">
        <v>0</v>
      </c>
      <c r="Z709">
        <v>0</v>
      </c>
      <c r="AA709">
        <v>0</v>
      </c>
      <c r="AB709">
        <v>0</v>
      </c>
      <c r="AC709">
        <v>0</v>
      </c>
      <c r="AD709">
        <v>0</v>
      </c>
      <c r="AE709">
        <v>29484.55</v>
      </c>
      <c r="AF709">
        <v>1737226.47</v>
      </c>
      <c r="AG709">
        <v>0</v>
      </c>
      <c r="AH709">
        <v>0</v>
      </c>
      <c r="AI709">
        <v>1649196.06</v>
      </c>
      <c r="AJ709">
        <v>29435.55</v>
      </c>
      <c r="AK709">
        <v>29484.55</v>
      </c>
      <c r="AL709">
        <v>0</v>
      </c>
      <c r="AM709">
        <v>1737177.47</v>
      </c>
      <c r="AN709">
        <v>1737226.47</v>
      </c>
      <c r="AO709">
        <v>0</v>
      </c>
      <c r="AP709">
        <v>0</v>
      </c>
      <c r="AQ709" s="4">
        <v>0</v>
      </c>
      <c r="AR709" s="3" t="s">
        <v>32</v>
      </c>
      <c r="AS709" s="3" t="s">
        <v>6214</v>
      </c>
      <c r="AT709" s="3" t="s">
        <v>6219</v>
      </c>
      <c r="AU709" s="3" t="s">
        <v>6216</v>
      </c>
      <c r="AV709" s="3" t="s">
        <v>6217</v>
      </c>
      <c r="AW709" s="3"/>
      <c r="AX709" s="3"/>
      <c r="AY709" s="3"/>
      <c r="AZ709" s="3"/>
      <c r="BA709" s="3"/>
      <c r="BB709" t="b">
        <v>0</v>
      </c>
      <c r="BC709" s="3"/>
      <c r="BD709" s="5">
        <v>118633</v>
      </c>
      <c r="BE709" s="3" t="s">
        <v>316</v>
      </c>
    </row>
    <row r="710" spans="1:57" hidden="1" x14ac:dyDescent="0.2">
      <c r="A710" s="2">
        <v>3081</v>
      </c>
      <c r="B710" s="1">
        <v>45412</v>
      </c>
      <c r="C710" s="3" t="s">
        <v>873</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115320</v>
      </c>
      <c r="AH710">
        <v>0</v>
      </c>
      <c r="AI710">
        <v>0</v>
      </c>
      <c r="AJ710">
        <v>0</v>
      </c>
      <c r="AK710">
        <v>0</v>
      </c>
      <c r="AL710">
        <v>0</v>
      </c>
      <c r="AM710">
        <v>0</v>
      </c>
      <c r="AN710">
        <v>0</v>
      </c>
      <c r="AO710">
        <v>0</v>
      </c>
      <c r="AP710">
        <v>0</v>
      </c>
      <c r="AQ710" s="4">
        <v>0</v>
      </c>
      <c r="AR710" s="3" t="s">
        <v>32</v>
      </c>
      <c r="AS710" s="3" t="s">
        <v>6214</v>
      </c>
      <c r="AT710" s="3" t="s">
        <v>6219</v>
      </c>
      <c r="AU710" s="3" t="s">
        <v>6216</v>
      </c>
      <c r="AV710" s="3" t="s">
        <v>6217</v>
      </c>
      <c r="AW710" s="3"/>
      <c r="AX710" s="3"/>
      <c r="AY710" s="3"/>
      <c r="AZ710" s="3"/>
      <c r="BA710" s="3"/>
      <c r="BB710" t="b">
        <v>0</v>
      </c>
      <c r="BC710" s="3"/>
      <c r="BD710" s="5">
        <v>118634</v>
      </c>
      <c r="BE710" s="3" t="s">
        <v>316</v>
      </c>
    </row>
    <row r="711" spans="1:57" hidden="1" x14ac:dyDescent="0.2">
      <c r="A711" s="2">
        <v>3336</v>
      </c>
      <c r="B711" s="1">
        <v>45412</v>
      </c>
      <c r="C711" s="3" t="s">
        <v>1203</v>
      </c>
      <c r="D711">
        <v>0</v>
      </c>
      <c r="E711">
        <v>0</v>
      </c>
      <c r="F711">
        <v>-252.5</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-252.5</v>
      </c>
      <c r="AF711">
        <v>1510834.86</v>
      </c>
      <c r="AG711">
        <v>0</v>
      </c>
      <c r="AH711">
        <v>0</v>
      </c>
      <c r="AI711">
        <v>1497128.49</v>
      </c>
      <c r="AJ711">
        <v>-252.5</v>
      </c>
      <c r="AK711">
        <v>-252.5</v>
      </c>
      <c r="AL711">
        <v>0</v>
      </c>
      <c r="AM711">
        <v>1510834.86</v>
      </c>
      <c r="AN711">
        <v>1510834.86</v>
      </c>
      <c r="AO711">
        <v>0</v>
      </c>
      <c r="AP711">
        <v>0</v>
      </c>
      <c r="AQ711" s="4">
        <v>0</v>
      </c>
      <c r="AR711" s="3" t="s">
        <v>32</v>
      </c>
      <c r="AS711" s="3" t="s">
        <v>6214</v>
      </c>
      <c r="AT711" s="3" t="s">
        <v>6219</v>
      </c>
      <c r="AU711" s="3" t="s">
        <v>6216</v>
      </c>
      <c r="AV711" s="3" t="s">
        <v>6217</v>
      </c>
      <c r="AW711" s="3"/>
      <c r="AX711" s="3"/>
      <c r="AY711" s="3"/>
      <c r="AZ711" s="3"/>
      <c r="BA711" s="3"/>
      <c r="BB711" t="b">
        <v>0</v>
      </c>
      <c r="BC711" s="3"/>
      <c r="BD711" s="5">
        <v>118635</v>
      </c>
      <c r="BE711" s="3" t="s">
        <v>316</v>
      </c>
    </row>
    <row r="712" spans="1:57" hidden="1" x14ac:dyDescent="0.2">
      <c r="A712" s="2">
        <v>3510</v>
      </c>
      <c r="B712" s="1">
        <v>45412</v>
      </c>
      <c r="C712" s="3" t="s">
        <v>1512</v>
      </c>
      <c r="D712">
        <v>25553.47</v>
      </c>
      <c r="E712">
        <v>8798.48</v>
      </c>
      <c r="F712">
        <v>63067.02</v>
      </c>
      <c r="G712">
        <v>25878.74</v>
      </c>
      <c r="H712">
        <v>159515.4</v>
      </c>
      <c r="I712">
        <v>34231.11</v>
      </c>
      <c r="J712">
        <v>54.560000000000102</v>
      </c>
      <c r="K712">
        <v>17611.14</v>
      </c>
      <c r="L712">
        <v>467.8</v>
      </c>
      <c r="M712">
        <v>0</v>
      </c>
      <c r="N712">
        <v>0</v>
      </c>
      <c r="O712">
        <v>0</v>
      </c>
      <c r="P712">
        <v>0</v>
      </c>
      <c r="Q712">
        <v>0</v>
      </c>
      <c r="R712">
        <v>0</v>
      </c>
      <c r="S712">
        <v>0</v>
      </c>
      <c r="T712">
        <v>0</v>
      </c>
      <c r="U712">
        <v>0</v>
      </c>
      <c r="V712">
        <v>0</v>
      </c>
      <c r="W712">
        <v>0</v>
      </c>
      <c r="X712">
        <v>0</v>
      </c>
      <c r="Y712">
        <v>0</v>
      </c>
      <c r="Z712">
        <v>0</v>
      </c>
      <c r="AA712">
        <v>0</v>
      </c>
      <c r="AB712">
        <v>0</v>
      </c>
      <c r="AC712">
        <v>0</v>
      </c>
      <c r="AD712">
        <v>0</v>
      </c>
      <c r="AE712">
        <v>335177.71999999997</v>
      </c>
      <c r="AF712">
        <v>7378257.0300000003</v>
      </c>
      <c r="AG712">
        <v>268485</v>
      </c>
      <c r="AH712">
        <v>572029</v>
      </c>
      <c r="AI712">
        <v>7344029</v>
      </c>
      <c r="AJ712">
        <v>335177.71999999997</v>
      </c>
      <c r="AK712">
        <v>335177.71999999997</v>
      </c>
      <c r="AL712">
        <v>0</v>
      </c>
      <c r="AM712">
        <v>7378257.0300000003</v>
      </c>
      <c r="AN712">
        <v>7378257.0300000003</v>
      </c>
      <c r="AO712">
        <v>0</v>
      </c>
      <c r="AP712">
        <v>0</v>
      </c>
      <c r="AQ712" s="4">
        <v>0</v>
      </c>
      <c r="AR712" s="3" t="s">
        <v>32</v>
      </c>
      <c r="AS712" s="3" t="s">
        <v>6214</v>
      </c>
      <c r="AT712" s="3" t="s">
        <v>6219</v>
      </c>
      <c r="AU712" s="3" t="s">
        <v>6216</v>
      </c>
      <c r="AV712" s="3" t="s">
        <v>6217</v>
      </c>
      <c r="AW712" s="3"/>
      <c r="AX712" s="3"/>
      <c r="AY712" s="3"/>
      <c r="AZ712" s="3"/>
      <c r="BA712" s="3"/>
      <c r="BB712" t="b">
        <v>0</v>
      </c>
      <c r="BC712" s="3"/>
      <c r="BD712" s="5">
        <v>118636</v>
      </c>
      <c r="BE712" s="3" t="s">
        <v>316</v>
      </c>
    </row>
    <row r="713" spans="1:57" hidden="1" x14ac:dyDescent="0.2">
      <c r="A713" s="2">
        <v>3732</v>
      </c>
      <c r="B713" s="1">
        <v>45412</v>
      </c>
      <c r="C713" s="3" t="s">
        <v>1835</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250000</v>
      </c>
      <c r="AH713">
        <v>0</v>
      </c>
      <c r="AI713">
        <v>0</v>
      </c>
      <c r="AJ713">
        <v>0</v>
      </c>
      <c r="AK713">
        <v>0</v>
      </c>
      <c r="AL713">
        <v>0</v>
      </c>
      <c r="AM713">
        <v>783667.23</v>
      </c>
      <c r="AN713">
        <v>0</v>
      </c>
      <c r="AO713">
        <v>0</v>
      </c>
      <c r="AP713">
        <v>0</v>
      </c>
      <c r="AQ713" s="4">
        <v>0</v>
      </c>
      <c r="AR713" s="3" t="s">
        <v>32</v>
      </c>
      <c r="AS713" s="3" t="s">
        <v>6214</v>
      </c>
      <c r="AT713" s="3" t="s">
        <v>6219</v>
      </c>
      <c r="AU713" s="3" t="s">
        <v>6216</v>
      </c>
      <c r="AV713" s="3" t="s">
        <v>6217</v>
      </c>
      <c r="AW713" s="3"/>
      <c r="AX713" s="3"/>
      <c r="AY713" s="3"/>
      <c r="AZ713" s="3"/>
      <c r="BA713" s="3"/>
      <c r="BB713" t="b">
        <v>0</v>
      </c>
      <c r="BC713" s="3"/>
      <c r="BD713" s="5">
        <v>118637</v>
      </c>
      <c r="BE713" s="3" t="s">
        <v>316</v>
      </c>
    </row>
    <row r="714" spans="1:57" hidden="1" x14ac:dyDescent="0.2">
      <c r="A714" s="2">
        <v>4752</v>
      </c>
      <c r="B714" s="1">
        <v>45412</v>
      </c>
      <c r="C714" s="3" t="s">
        <v>3348</v>
      </c>
      <c r="D714">
        <v>2927.85</v>
      </c>
      <c r="E714">
        <v>18834.45</v>
      </c>
      <c r="F714">
        <v>-105080.02</v>
      </c>
      <c r="G714">
        <v>70934.38</v>
      </c>
      <c r="H714">
        <v>54721.58</v>
      </c>
      <c r="I714">
        <v>97633.76</v>
      </c>
      <c r="J714">
        <v>-185990.31</v>
      </c>
      <c r="K714">
        <v>206237.09</v>
      </c>
      <c r="L714">
        <v>82525.070000000007</v>
      </c>
      <c r="M714">
        <v>40440</v>
      </c>
      <c r="N714">
        <v>0</v>
      </c>
      <c r="O714">
        <v>388920</v>
      </c>
      <c r="P714">
        <v>0</v>
      </c>
      <c r="Q714">
        <v>0</v>
      </c>
      <c r="R714">
        <v>30005.78</v>
      </c>
      <c r="S714">
        <v>0</v>
      </c>
      <c r="T714">
        <v>277920</v>
      </c>
      <c r="U714">
        <v>0</v>
      </c>
      <c r="V714">
        <v>10080</v>
      </c>
      <c r="W714">
        <v>8232</v>
      </c>
      <c r="X714">
        <v>5760</v>
      </c>
      <c r="Y714">
        <v>0</v>
      </c>
      <c r="Z714">
        <v>0</v>
      </c>
      <c r="AA714">
        <v>0</v>
      </c>
      <c r="AB714">
        <v>0</v>
      </c>
      <c r="AC714">
        <v>0</v>
      </c>
      <c r="AD714">
        <v>0</v>
      </c>
      <c r="AE714">
        <v>283183.84999999998</v>
      </c>
      <c r="AF714">
        <v>691661.04</v>
      </c>
      <c r="AG714">
        <v>342174</v>
      </c>
      <c r="AH714">
        <v>723000</v>
      </c>
      <c r="AI714">
        <v>723000</v>
      </c>
      <c r="AJ714">
        <v>242743.85</v>
      </c>
      <c r="AK714">
        <v>672103.85</v>
      </c>
      <c r="AL714">
        <v>388920</v>
      </c>
      <c r="AM714">
        <v>983218.82</v>
      </c>
      <c r="AN714">
        <v>1412578.82</v>
      </c>
      <c r="AO714">
        <v>720917.78</v>
      </c>
      <c r="AP714">
        <v>22993.34</v>
      </c>
      <c r="AQ714" s="4">
        <v>0</v>
      </c>
      <c r="AR714" s="3" t="s">
        <v>32</v>
      </c>
      <c r="AS714" s="3" t="s">
        <v>6214</v>
      </c>
      <c r="AT714" s="3" t="s">
        <v>6219</v>
      </c>
      <c r="AU714" s="3" t="s">
        <v>6216</v>
      </c>
      <c r="AV714" s="3" t="s">
        <v>6217</v>
      </c>
      <c r="AW714" s="3"/>
      <c r="AX714" s="3"/>
      <c r="AY714" s="3"/>
      <c r="AZ714" s="3"/>
      <c r="BA714" s="3"/>
      <c r="BB714" t="b">
        <v>0</v>
      </c>
      <c r="BC714" s="3"/>
      <c r="BD714" s="5">
        <v>118638</v>
      </c>
      <c r="BE714" s="3" t="s">
        <v>316</v>
      </c>
    </row>
    <row r="715" spans="1:57" hidden="1" x14ac:dyDescent="0.2">
      <c r="A715" s="2">
        <v>4834</v>
      </c>
      <c r="B715" s="1">
        <v>45412</v>
      </c>
      <c r="C715" s="3" t="s">
        <v>3444</v>
      </c>
      <c r="D715">
        <v>17316.05</v>
      </c>
      <c r="E715">
        <v>109477.77</v>
      </c>
      <c r="F715">
        <v>40481.31</v>
      </c>
      <c r="G715">
        <v>5119.46</v>
      </c>
      <c r="H715">
        <v>23932.54</v>
      </c>
      <c r="I715">
        <v>92464.23</v>
      </c>
      <c r="J715">
        <v>14666.58</v>
      </c>
      <c r="K715">
        <v>5633.42</v>
      </c>
      <c r="L715">
        <v>12720.27</v>
      </c>
      <c r="M715">
        <v>5341.51</v>
      </c>
      <c r="N715">
        <v>21000</v>
      </c>
      <c r="O715">
        <v>25000</v>
      </c>
      <c r="P715">
        <v>40000</v>
      </c>
      <c r="Q715">
        <v>40000</v>
      </c>
      <c r="R715">
        <v>0</v>
      </c>
      <c r="S715">
        <v>0</v>
      </c>
      <c r="T715">
        <v>0</v>
      </c>
      <c r="U715">
        <v>0</v>
      </c>
      <c r="V715">
        <v>0</v>
      </c>
      <c r="W715">
        <v>0</v>
      </c>
      <c r="X715">
        <v>0</v>
      </c>
      <c r="Y715">
        <v>0</v>
      </c>
      <c r="Z715">
        <v>0</v>
      </c>
      <c r="AA715">
        <v>0</v>
      </c>
      <c r="AB715">
        <v>0</v>
      </c>
      <c r="AC715">
        <v>0</v>
      </c>
      <c r="AD715">
        <v>0</v>
      </c>
      <c r="AE715">
        <v>327153.14</v>
      </c>
      <c r="AF715">
        <v>1125209.97</v>
      </c>
      <c r="AG715">
        <v>283400</v>
      </c>
      <c r="AH715">
        <v>461943.17</v>
      </c>
      <c r="AI715">
        <v>1260000</v>
      </c>
      <c r="AJ715">
        <v>446811.63</v>
      </c>
      <c r="AK715">
        <v>373153.14</v>
      </c>
      <c r="AL715">
        <v>46000</v>
      </c>
      <c r="AM715">
        <v>1244868.46</v>
      </c>
      <c r="AN715">
        <v>1251209.97</v>
      </c>
      <c r="AO715">
        <v>126000</v>
      </c>
      <c r="AP715">
        <v>11248.26</v>
      </c>
      <c r="AQ715" s="4">
        <v>0</v>
      </c>
      <c r="AR715" s="3" t="s">
        <v>32</v>
      </c>
      <c r="AS715" s="3" t="s">
        <v>6214</v>
      </c>
      <c r="AT715" s="3" t="s">
        <v>6219</v>
      </c>
      <c r="AU715" s="3" t="s">
        <v>6216</v>
      </c>
      <c r="AV715" s="3" t="s">
        <v>6217</v>
      </c>
      <c r="AW715" s="3"/>
      <c r="AX715" s="3"/>
      <c r="AY715" s="3"/>
      <c r="AZ715" s="3"/>
      <c r="BA715" s="3"/>
      <c r="BB715" t="b">
        <v>0</v>
      </c>
      <c r="BC715" s="3"/>
      <c r="BD715" s="5">
        <v>118639</v>
      </c>
      <c r="BE715" s="3" t="s">
        <v>316</v>
      </c>
    </row>
    <row r="716" spans="1:57" hidden="1" x14ac:dyDescent="0.2">
      <c r="A716" s="2">
        <v>5027</v>
      </c>
      <c r="B716" s="1">
        <v>45412</v>
      </c>
      <c r="C716" s="3" t="s">
        <v>3748</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150000</v>
      </c>
      <c r="AH716">
        <v>0</v>
      </c>
      <c r="AI716">
        <v>0</v>
      </c>
      <c r="AJ716">
        <v>0</v>
      </c>
      <c r="AK716">
        <v>0</v>
      </c>
      <c r="AL716">
        <v>0</v>
      </c>
      <c r="AM716">
        <v>0</v>
      </c>
      <c r="AN716">
        <v>0</v>
      </c>
      <c r="AO716">
        <v>0</v>
      </c>
      <c r="AP716">
        <v>0</v>
      </c>
      <c r="AQ716" s="4">
        <v>0</v>
      </c>
      <c r="AR716" s="3" t="s">
        <v>32</v>
      </c>
      <c r="AS716" s="3" t="s">
        <v>6214</v>
      </c>
      <c r="AT716" s="3" t="s">
        <v>6219</v>
      </c>
      <c r="AU716" s="3" t="s">
        <v>6216</v>
      </c>
      <c r="AV716" s="3" t="s">
        <v>6217</v>
      </c>
      <c r="AW716" s="3"/>
      <c r="AX716" s="3"/>
      <c r="AY716" s="3"/>
      <c r="AZ716" s="3"/>
      <c r="BA716" s="3"/>
      <c r="BB716" t="b">
        <v>0</v>
      </c>
      <c r="BC716" s="3"/>
      <c r="BD716" s="5">
        <v>118640</v>
      </c>
      <c r="BE716" s="3" t="s">
        <v>316</v>
      </c>
    </row>
    <row r="717" spans="1:57" hidden="1" x14ac:dyDescent="0.2">
      <c r="A717" s="2">
        <v>6047</v>
      </c>
      <c r="B717" s="1">
        <v>45412</v>
      </c>
      <c r="C717" s="3" t="s">
        <v>5347</v>
      </c>
      <c r="D717">
        <v>0</v>
      </c>
      <c r="E717">
        <v>0</v>
      </c>
      <c r="F717">
        <v>0</v>
      </c>
      <c r="G717">
        <v>0</v>
      </c>
      <c r="H717">
        <v>0</v>
      </c>
      <c r="I717">
        <v>0</v>
      </c>
      <c r="J717">
        <v>-470</v>
      </c>
      <c r="K717">
        <v>0</v>
      </c>
      <c r="L717">
        <v>0</v>
      </c>
      <c r="M717">
        <v>0</v>
      </c>
      <c r="N717">
        <v>0</v>
      </c>
      <c r="O717">
        <v>5706.2392769999997</v>
      </c>
      <c r="P717">
        <v>18675.621018000002</v>
      </c>
      <c r="Q717">
        <v>10227.454742</v>
      </c>
      <c r="R717">
        <v>16974.818963999998</v>
      </c>
      <c r="S717">
        <v>5197.3383039999999</v>
      </c>
      <c r="T717">
        <v>400000</v>
      </c>
      <c r="U717">
        <v>0</v>
      </c>
      <c r="V717">
        <v>0</v>
      </c>
      <c r="W717">
        <v>0</v>
      </c>
      <c r="X717">
        <v>0</v>
      </c>
      <c r="Y717">
        <v>514.33049600000004</v>
      </c>
      <c r="Z717">
        <v>991.16950399999996</v>
      </c>
      <c r="AA717">
        <v>43325.900004000003</v>
      </c>
      <c r="AB717">
        <v>0</v>
      </c>
      <c r="AC717">
        <v>0</v>
      </c>
      <c r="AD717">
        <v>0</v>
      </c>
      <c r="AE717">
        <v>-470</v>
      </c>
      <c r="AF717">
        <v>0</v>
      </c>
      <c r="AG717">
        <v>45850</v>
      </c>
      <c r="AH717">
        <v>0</v>
      </c>
      <c r="AI717">
        <v>20000</v>
      </c>
      <c r="AJ717">
        <v>5236.2392769999997</v>
      </c>
      <c r="AK717">
        <v>5236.2392769999997</v>
      </c>
      <c r="AL717">
        <v>5706.2392769999997</v>
      </c>
      <c r="AM717">
        <v>501612.872309</v>
      </c>
      <c r="AN717">
        <v>501612.872309</v>
      </c>
      <c r="AO717">
        <v>501612.872309</v>
      </c>
      <c r="AP717">
        <v>0</v>
      </c>
      <c r="AQ717" s="4">
        <v>0</v>
      </c>
      <c r="AR717" s="3" t="s">
        <v>32</v>
      </c>
      <c r="AS717" s="3" t="s">
        <v>6214</v>
      </c>
      <c r="AT717" s="3" t="s">
        <v>6219</v>
      </c>
      <c r="AU717" s="3" t="s">
        <v>6216</v>
      </c>
      <c r="AV717" s="3" t="s">
        <v>6217</v>
      </c>
      <c r="AW717" s="3"/>
      <c r="AX717" s="3"/>
      <c r="AY717" s="3"/>
      <c r="AZ717" s="3"/>
      <c r="BA717" s="3"/>
      <c r="BB717" t="b">
        <v>0</v>
      </c>
      <c r="BC717" s="3"/>
      <c r="BD717" s="5">
        <v>118641</v>
      </c>
      <c r="BE717" s="3" t="s">
        <v>316</v>
      </c>
    </row>
    <row r="718" spans="1:57" hidden="1" x14ac:dyDescent="0.2">
      <c r="A718" s="2">
        <v>6059</v>
      </c>
      <c r="B718" s="1">
        <v>45412</v>
      </c>
      <c r="C718" s="3" t="s">
        <v>5364</v>
      </c>
      <c r="D718">
        <v>0</v>
      </c>
      <c r="E718">
        <v>0</v>
      </c>
      <c r="F718">
        <v>0</v>
      </c>
      <c r="G718">
        <v>0</v>
      </c>
      <c r="H718">
        <v>0</v>
      </c>
      <c r="I718">
        <v>0</v>
      </c>
      <c r="J718">
        <v>0</v>
      </c>
      <c r="K718">
        <v>0</v>
      </c>
      <c r="L718">
        <v>0</v>
      </c>
      <c r="M718">
        <v>0</v>
      </c>
      <c r="N718">
        <v>325586.96000000002</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355766.96</v>
      </c>
      <c r="AK718">
        <v>325586.96000000002</v>
      </c>
      <c r="AL718">
        <v>325586.96000000002</v>
      </c>
      <c r="AM718">
        <v>355766.96</v>
      </c>
      <c r="AN718">
        <v>325586.96000000002</v>
      </c>
      <c r="AO718">
        <v>325586.96000000002</v>
      </c>
      <c r="AP718">
        <v>0</v>
      </c>
      <c r="AQ718" s="4">
        <v>0</v>
      </c>
      <c r="AR718" s="3" t="s">
        <v>4157</v>
      </c>
      <c r="AS718" s="3" t="s">
        <v>6214</v>
      </c>
      <c r="AT718" s="3" t="s">
        <v>6219</v>
      </c>
      <c r="AU718" s="3" t="s">
        <v>6216</v>
      </c>
      <c r="AV718" s="3" t="s">
        <v>6217</v>
      </c>
      <c r="AW718" s="3"/>
      <c r="AX718" s="3"/>
      <c r="AY718" s="3"/>
      <c r="AZ718" s="3"/>
      <c r="BA718" s="3"/>
      <c r="BB718" t="b">
        <v>0</v>
      </c>
      <c r="BC718" s="3"/>
      <c r="BD718" s="5">
        <v>118642</v>
      </c>
      <c r="BE718" s="3" t="s">
        <v>316</v>
      </c>
    </row>
    <row r="719" spans="1:57" hidden="1" x14ac:dyDescent="0.2">
      <c r="A719" s="2">
        <v>6161</v>
      </c>
      <c r="B719" s="1">
        <v>45412</v>
      </c>
      <c r="C719" s="3" t="s">
        <v>5489</v>
      </c>
      <c r="D719">
        <v>14192.37</v>
      </c>
      <c r="E719">
        <v>20266.82</v>
      </c>
      <c r="F719">
        <v>31534.55</v>
      </c>
      <c r="G719">
        <v>8046.9</v>
      </c>
      <c r="H719">
        <v>15369.79</v>
      </c>
      <c r="I719">
        <v>5178.42</v>
      </c>
      <c r="J719">
        <v>4725.1400000000003</v>
      </c>
      <c r="K719">
        <v>21049.63</v>
      </c>
      <c r="L719">
        <v>4268.67</v>
      </c>
      <c r="M719">
        <v>0</v>
      </c>
      <c r="N719">
        <v>15000</v>
      </c>
      <c r="O719">
        <v>0</v>
      </c>
      <c r="P719">
        <v>0</v>
      </c>
      <c r="Q719">
        <v>0</v>
      </c>
      <c r="R719">
        <v>0</v>
      </c>
      <c r="S719">
        <v>0</v>
      </c>
      <c r="T719">
        <v>0</v>
      </c>
      <c r="U719">
        <v>0</v>
      </c>
      <c r="V719">
        <v>0</v>
      </c>
      <c r="W719">
        <v>0</v>
      </c>
      <c r="X719">
        <v>0</v>
      </c>
      <c r="Y719">
        <v>0</v>
      </c>
      <c r="Z719">
        <v>0</v>
      </c>
      <c r="AA719">
        <v>0</v>
      </c>
      <c r="AB719">
        <v>0</v>
      </c>
      <c r="AC719">
        <v>0</v>
      </c>
      <c r="AD719">
        <v>0</v>
      </c>
      <c r="AE719">
        <v>124632.29</v>
      </c>
      <c r="AF719">
        <v>131765.01</v>
      </c>
      <c r="AG719">
        <v>75000</v>
      </c>
      <c r="AH719">
        <v>0.01</v>
      </c>
      <c r="AI719">
        <v>50000.01</v>
      </c>
      <c r="AJ719">
        <v>139632.29</v>
      </c>
      <c r="AK719">
        <v>139632.29</v>
      </c>
      <c r="AL719">
        <v>15000</v>
      </c>
      <c r="AM719">
        <v>146765.01</v>
      </c>
      <c r="AN719">
        <v>146765.01</v>
      </c>
      <c r="AO719">
        <v>15000</v>
      </c>
      <c r="AP719">
        <v>0</v>
      </c>
      <c r="AQ719" s="4">
        <v>0</v>
      </c>
      <c r="AR719" s="3" t="s">
        <v>32</v>
      </c>
      <c r="AS719" s="3" t="s">
        <v>6214</v>
      </c>
      <c r="AT719" s="3" t="s">
        <v>6219</v>
      </c>
      <c r="AU719" s="3" t="s">
        <v>6216</v>
      </c>
      <c r="AV719" s="3" t="s">
        <v>6217</v>
      </c>
      <c r="AW719" s="3"/>
      <c r="AX719" s="3"/>
      <c r="AY719" s="3"/>
      <c r="AZ719" s="3"/>
      <c r="BA719" s="3"/>
      <c r="BB719" t="b">
        <v>0</v>
      </c>
      <c r="BC719" s="3"/>
      <c r="BD719" s="5">
        <v>118643</v>
      </c>
      <c r="BE719" s="3" t="s">
        <v>316</v>
      </c>
    </row>
    <row r="720" spans="1:57" hidden="1" x14ac:dyDescent="0.2">
      <c r="A720" s="2">
        <v>6320</v>
      </c>
      <c r="B720" s="1">
        <v>45412</v>
      </c>
      <c r="C720" s="3" t="s">
        <v>5729</v>
      </c>
      <c r="D720">
        <v>0</v>
      </c>
      <c r="E720">
        <v>39822.550000000003</v>
      </c>
      <c r="F720">
        <v>15400.87</v>
      </c>
      <c r="G720">
        <v>7916.83</v>
      </c>
      <c r="H720">
        <v>9650.93</v>
      </c>
      <c r="I720">
        <v>8154.08</v>
      </c>
      <c r="J720">
        <v>3094.86</v>
      </c>
      <c r="K720">
        <v>33415.78</v>
      </c>
      <c r="L720">
        <v>5205.1000000000004</v>
      </c>
      <c r="M720">
        <v>98</v>
      </c>
      <c r="N720">
        <v>0</v>
      </c>
      <c r="O720">
        <v>0</v>
      </c>
      <c r="P720">
        <v>0</v>
      </c>
      <c r="Q720">
        <v>0</v>
      </c>
      <c r="R720">
        <v>0</v>
      </c>
      <c r="S720">
        <v>0</v>
      </c>
      <c r="T720">
        <v>0</v>
      </c>
      <c r="U720">
        <v>0</v>
      </c>
      <c r="V720">
        <v>0</v>
      </c>
      <c r="W720">
        <v>1824</v>
      </c>
      <c r="X720">
        <v>1824</v>
      </c>
      <c r="Y720">
        <v>1824</v>
      </c>
      <c r="Z720">
        <v>1824</v>
      </c>
      <c r="AA720">
        <v>1824</v>
      </c>
      <c r="AB720">
        <v>0</v>
      </c>
      <c r="AC720">
        <v>0</v>
      </c>
      <c r="AD720">
        <v>0</v>
      </c>
      <c r="AE720">
        <v>122759</v>
      </c>
      <c r="AF720">
        <v>122759</v>
      </c>
      <c r="AG720">
        <v>1250000</v>
      </c>
      <c r="AH720">
        <v>1280000</v>
      </c>
      <c r="AI720">
        <v>1280000</v>
      </c>
      <c r="AJ720">
        <v>128133</v>
      </c>
      <c r="AK720">
        <v>122759</v>
      </c>
      <c r="AL720">
        <v>0</v>
      </c>
      <c r="AM720">
        <v>1272878.27</v>
      </c>
      <c r="AN720">
        <v>131879</v>
      </c>
      <c r="AO720">
        <v>9120</v>
      </c>
      <c r="AP720">
        <v>617500</v>
      </c>
      <c r="AQ720" s="4">
        <v>0</v>
      </c>
      <c r="AR720" s="3" t="s">
        <v>32</v>
      </c>
      <c r="AS720" s="3" t="s">
        <v>6214</v>
      </c>
      <c r="AT720" s="3" t="s">
        <v>6219</v>
      </c>
      <c r="AU720" s="3" t="s">
        <v>6216</v>
      </c>
      <c r="AV720" s="3" t="s">
        <v>6217</v>
      </c>
      <c r="AW720" s="3"/>
      <c r="AX720" s="3"/>
      <c r="AY720" s="3"/>
      <c r="AZ720" s="3"/>
      <c r="BA720" s="3"/>
      <c r="BB720" t="b">
        <v>0</v>
      </c>
      <c r="BC720" s="3"/>
      <c r="BD720" s="5">
        <v>118644</v>
      </c>
      <c r="BE720" s="3" t="s">
        <v>316</v>
      </c>
    </row>
    <row r="721" spans="1:57" hidden="1" x14ac:dyDescent="0.2">
      <c r="A721" s="2">
        <v>6410</v>
      </c>
      <c r="B721" s="1">
        <v>45412</v>
      </c>
      <c r="C721" s="3" t="s">
        <v>5877</v>
      </c>
      <c r="D721">
        <v>0</v>
      </c>
      <c r="E721">
        <v>0</v>
      </c>
      <c r="F721">
        <v>0</v>
      </c>
      <c r="G721">
        <v>0</v>
      </c>
      <c r="H721">
        <v>0</v>
      </c>
      <c r="I721">
        <v>0</v>
      </c>
      <c r="J721">
        <v>0</v>
      </c>
      <c r="K721">
        <v>0</v>
      </c>
      <c r="L721">
        <v>0</v>
      </c>
      <c r="M721">
        <v>0</v>
      </c>
      <c r="N721">
        <v>25000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100000</v>
      </c>
      <c r="AK721">
        <v>25000</v>
      </c>
      <c r="AL721">
        <v>25000</v>
      </c>
      <c r="AM721">
        <v>100000</v>
      </c>
      <c r="AN721">
        <v>25000</v>
      </c>
      <c r="AO721">
        <v>25000</v>
      </c>
      <c r="AP721">
        <v>0</v>
      </c>
      <c r="AQ721" s="4">
        <v>0</v>
      </c>
      <c r="AR721" s="3" t="s">
        <v>4157</v>
      </c>
      <c r="AS721" s="3" t="s">
        <v>6214</v>
      </c>
      <c r="AT721" s="3" t="s">
        <v>6219</v>
      </c>
      <c r="AU721" s="3" t="s">
        <v>6216</v>
      </c>
      <c r="AV721" s="3" t="s">
        <v>6217</v>
      </c>
      <c r="AW721" s="3"/>
      <c r="AX721" s="3"/>
      <c r="AY721" s="3"/>
      <c r="AZ721" s="3"/>
      <c r="BA721" s="3"/>
      <c r="BB721" t="b">
        <v>0</v>
      </c>
      <c r="BC721" s="3"/>
      <c r="BD721" s="5">
        <v>118645</v>
      </c>
      <c r="BE721" s="3" t="s">
        <v>316</v>
      </c>
    </row>
    <row r="722" spans="1:57" hidden="1" x14ac:dyDescent="0.2">
      <c r="A722" s="2">
        <v>6412</v>
      </c>
      <c r="B722" s="1">
        <v>45412</v>
      </c>
      <c r="C722" s="3" t="s">
        <v>5880</v>
      </c>
      <c r="D722">
        <v>0</v>
      </c>
      <c r="E722">
        <v>0</v>
      </c>
      <c r="F722">
        <v>0</v>
      </c>
      <c r="G722">
        <v>0</v>
      </c>
      <c r="H722">
        <v>0</v>
      </c>
      <c r="I722">
        <v>0</v>
      </c>
      <c r="J722">
        <v>0</v>
      </c>
      <c r="K722">
        <v>0</v>
      </c>
      <c r="L722">
        <v>0</v>
      </c>
      <c r="M722">
        <v>0</v>
      </c>
      <c r="N722">
        <v>100000</v>
      </c>
      <c r="O722">
        <v>100000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200000</v>
      </c>
      <c r="AK722">
        <v>200000</v>
      </c>
      <c r="AL722">
        <v>200000</v>
      </c>
      <c r="AM722">
        <v>200000</v>
      </c>
      <c r="AN722">
        <v>200000</v>
      </c>
      <c r="AO722">
        <v>200000</v>
      </c>
      <c r="AP722">
        <v>0</v>
      </c>
      <c r="AQ722" s="4">
        <v>0</v>
      </c>
      <c r="AR722" s="3" t="s">
        <v>4157</v>
      </c>
      <c r="AS722" s="3" t="s">
        <v>6214</v>
      </c>
      <c r="AT722" s="3" t="s">
        <v>6219</v>
      </c>
      <c r="AU722" s="3" t="s">
        <v>6216</v>
      </c>
      <c r="AV722" s="3" t="s">
        <v>6217</v>
      </c>
      <c r="AW722" s="3"/>
      <c r="AX722" s="3"/>
      <c r="AY722" s="3"/>
      <c r="AZ722" s="3"/>
      <c r="BA722" s="3"/>
      <c r="BB722" t="b">
        <v>0</v>
      </c>
      <c r="BC722" s="3"/>
      <c r="BD722" s="5">
        <v>118646</v>
      </c>
      <c r="BE722" s="3" t="s">
        <v>316</v>
      </c>
    </row>
    <row r="723" spans="1:57" hidden="1" x14ac:dyDescent="0.2">
      <c r="A723" s="2">
        <v>6413</v>
      </c>
      <c r="B723" s="1">
        <v>45412</v>
      </c>
      <c r="C723" s="3" t="s">
        <v>5882</v>
      </c>
      <c r="D723">
        <v>0</v>
      </c>
      <c r="E723">
        <v>0</v>
      </c>
      <c r="F723">
        <v>0</v>
      </c>
      <c r="G723">
        <v>0</v>
      </c>
      <c r="H723">
        <v>0</v>
      </c>
      <c r="I723">
        <v>0</v>
      </c>
      <c r="J723">
        <v>0</v>
      </c>
      <c r="K723">
        <v>0</v>
      </c>
      <c r="L723">
        <v>0</v>
      </c>
      <c r="M723">
        <v>0</v>
      </c>
      <c r="N723">
        <v>440000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650000</v>
      </c>
      <c r="AK723">
        <v>440000</v>
      </c>
      <c r="AL723">
        <v>440000</v>
      </c>
      <c r="AM723">
        <v>650000</v>
      </c>
      <c r="AN723">
        <v>440000</v>
      </c>
      <c r="AO723">
        <v>440000</v>
      </c>
      <c r="AP723">
        <v>0</v>
      </c>
      <c r="AQ723" s="4">
        <v>0</v>
      </c>
      <c r="AR723" s="3" t="s">
        <v>4157</v>
      </c>
      <c r="AS723" s="3" t="s">
        <v>6214</v>
      </c>
      <c r="AT723" s="3" t="s">
        <v>6219</v>
      </c>
      <c r="AU723" s="3" t="s">
        <v>6216</v>
      </c>
      <c r="AV723" s="3" t="s">
        <v>6217</v>
      </c>
      <c r="AW723" s="3"/>
      <c r="AX723" s="3"/>
      <c r="AY723" s="3"/>
      <c r="AZ723" s="3"/>
      <c r="BA723" s="3"/>
      <c r="BB723" t="b">
        <v>0</v>
      </c>
      <c r="BC723" s="3"/>
      <c r="BD723" s="5">
        <v>118647</v>
      </c>
      <c r="BE723" s="3" t="s">
        <v>316</v>
      </c>
    </row>
    <row r="724" spans="1:57" hidden="1" x14ac:dyDescent="0.2">
      <c r="A724" s="2">
        <v>6472</v>
      </c>
      <c r="B724" s="1">
        <v>45412</v>
      </c>
      <c r="C724" s="3" t="s">
        <v>5946</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60000</v>
      </c>
      <c r="AK724">
        <v>0</v>
      </c>
      <c r="AL724">
        <v>0</v>
      </c>
      <c r="AM724">
        <v>60000</v>
      </c>
      <c r="AN724">
        <v>0</v>
      </c>
      <c r="AO724">
        <v>0</v>
      </c>
      <c r="AP724">
        <v>0</v>
      </c>
      <c r="AQ724" s="4">
        <v>0</v>
      </c>
      <c r="AR724" s="3" t="s">
        <v>4157</v>
      </c>
      <c r="AS724" s="3" t="s">
        <v>6214</v>
      </c>
      <c r="AT724" s="3" t="s">
        <v>6219</v>
      </c>
      <c r="AU724" s="3" t="s">
        <v>6216</v>
      </c>
      <c r="AV724" s="3" t="s">
        <v>6217</v>
      </c>
      <c r="AW724" s="3"/>
      <c r="AX724" s="3"/>
      <c r="AY724" s="3"/>
      <c r="AZ724" s="3"/>
      <c r="BA724" s="3"/>
      <c r="BB724" t="b">
        <v>0</v>
      </c>
      <c r="BC724" s="3"/>
      <c r="BD724" s="5">
        <v>118648</v>
      </c>
      <c r="BE724" s="3" t="s">
        <v>316</v>
      </c>
    </row>
    <row r="725" spans="1:57" hidden="1" x14ac:dyDescent="0.2">
      <c r="A725" s="2">
        <v>3364</v>
      </c>
      <c r="B725" s="1">
        <v>45412</v>
      </c>
      <c r="C725" s="3" t="s">
        <v>1254</v>
      </c>
      <c r="D725">
        <v>0</v>
      </c>
      <c r="E725">
        <v>0</v>
      </c>
      <c r="F725">
        <v>0</v>
      </c>
      <c r="G725">
        <v>0</v>
      </c>
      <c r="H725">
        <v>0</v>
      </c>
      <c r="I725">
        <v>0</v>
      </c>
      <c r="J725">
        <v>0</v>
      </c>
      <c r="K725">
        <v>0</v>
      </c>
      <c r="L725">
        <v>0</v>
      </c>
      <c r="M725">
        <v>0</v>
      </c>
      <c r="N725">
        <v>0</v>
      </c>
      <c r="O725">
        <v>0</v>
      </c>
      <c r="P725">
        <v>10290</v>
      </c>
      <c r="Q725">
        <v>10780</v>
      </c>
      <c r="R725">
        <v>49099.523800000003</v>
      </c>
      <c r="S725">
        <v>55900.952369999999</v>
      </c>
      <c r="T725">
        <v>32929.523802000003</v>
      </c>
      <c r="U725">
        <v>0</v>
      </c>
      <c r="V725">
        <v>0</v>
      </c>
      <c r="W725">
        <v>0</v>
      </c>
      <c r="X725">
        <v>0</v>
      </c>
      <c r="Y725">
        <v>0</v>
      </c>
      <c r="Z725">
        <v>0</v>
      </c>
      <c r="AA725">
        <v>0</v>
      </c>
      <c r="AB725">
        <v>0</v>
      </c>
      <c r="AC725">
        <v>0</v>
      </c>
      <c r="AD725">
        <v>0</v>
      </c>
      <c r="AE725">
        <v>0</v>
      </c>
      <c r="AF725">
        <v>0</v>
      </c>
      <c r="AG725">
        <v>180744</v>
      </c>
      <c r="AH725">
        <v>0</v>
      </c>
      <c r="AI725">
        <v>0</v>
      </c>
      <c r="AJ725">
        <v>0</v>
      </c>
      <c r="AK725">
        <v>0</v>
      </c>
      <c r="AL725">
        <v>0</v>
      </c>
      <c r="AM725">
        <v>158999.99997199999</v>
      </c>
      <c r="AN725">
        <v>158999.99997199999</v>
      </c>
      <c r="AO725">
        <v>158999.99997199999</v>
      </c>
      <c r="AP725">
        <v>0</v>
      </c>
      <c r="AQ725" s="4">
        <v>0</v>
      </c>
      <c r="AR725" s="3" t="s">
        <v>32</v>
      </c>
      <c r="AS725" s="3" t="s">
        <v>6214</v>
      </c>
      <c r="AT725" s="3" t="s">
        <v>6219</v>
      </c>
      <c r="AU725" s="3" t="s">
        <v>6216</v>
      </c>
      <c r="AV725" s="3" t="s">
        <v>6217</v>
      </c>
      <c r="AW725" s="3"/>
      <c r="AX725" s="3"/>
      <c r="AY725" s="3"/>
      <c r="AZ725" s="3"/>
      <c r="BA725" s="3"/>
      <c r="BB725" t="b">
        <v>0</v>
      </c>
      <c r="BC725" s="3"/>
      <c r="BD725" s="5">
        <v>118649</v>
      </c>
      <c r="BE725" s="3" t="s">
        <v>316</v>
      </c>
    </row>
    <row r="726" spans="1:57" hidden="1" x14ac:dyDescent="0.2">
      <c r="A726" s="2">
        <v>3375</v>
      </c>
      <c r="B726" s="1">
        <v>45412</v>
      </c>
      <c r="C726" s="3" t="s">
        <v>1274</v>
      </c>
      <c r="D726">
        <v>5195.3500000000004</v>
      </c>
      <c r="E726">
        <v>1629.67</v>
      </c>
      <c r="F726">
        <v>12913.56</v>
      </c>
      <c r="G726">
        <v>42145.59</v>
      </c>
      <c r="H726">
        <v>58610.02</v>
      </c>
      <c r="I726">
        <v>22941.34</v>
      </c>
      <c r="J726">
        <v>35969.79</v>
      </c>
      <c r="K726">
        <v>10556.59</v>
      </c>
      <c r="L726">
        <v>15900.84</v>
      </c>
      <c r="M726">
        <v>2199.1799999999998</v>
      </c>
      <c r="N726">
        <v>23760</v>
      </c>
      <c r="O726">
        <v>0</v>
      </c>
      <c r="P726">
        <v>0</v>
      </c>
      <c r="Q726">
        <v>0</v>
      </c>
      <c r="R726">
        <v>0</v>
      </c>
      <c r="S726">
        <v>0</v>
      </c>
      <c r="T726">
        <v>0</v>
      </c>
      <c r="U726">
        <v>0</v>
      </c>
      <c r="V726">
        <v>0</v>
      </c>
      <c r="W726">
        <v>0</v>
      </c>
      <c r="X726">
        <v>0</v>
      </c>
      <c r="Y726">
        <v>0</v>
      </c>
      <c r="Z726">
        <v>0</v>
      </c>
      <c r="AA726">
        <v>0</v>
      </c>
      <c r="AB726">
        <v>0</v>
      </c>
      <c r="AC726">
        <v>0</v>
      </c>
      <c r="AD726">
        <v>0</v>
      </c>
      <c r="AE726">
        <v>208061.93</v>
      </c>
      <c r="AF726">
        <v>9227536.0700000003</v>
      </c>
      <c r="AG726">
        <v>828138</v>
      </c>
      <c r="AH726">
        <v>0</v>
      </c>
      <c r="AI726">
        <v>10436140.98</v>
      </c>
      <c r="AJ726">
        <v>253382.75</v>
      </c>
      <c r="AK726">
        <v>231821.93</v>
      </c>
      <c r="AL726">
        <v>23760</v>
      </c>
      <c r="AM726">
        <v>9272856.8899999894</v>
      </c>
      <c r="AN726">
        <v>9251296.0700000003</v>
      </c>
      <c r="AO726">
        <v>23760</v>
      </c>
      <c r="AP726">
        <v>0</v>
      </c>
      <c r="AQ726" s="4">
        <v>0</v>
      </c>
      <c r="AR726" s="3" t="s">
        <v>32</v>
      </c>
      <c r="AS726" s="3" t="s">
        <v>6214</v>
      </c>
      <c r="AT726" s="3" t="s">
        <v>6219</v>
      </c>
      <c r="AU726" s="3" t="s">
        <v>6216</v>
      </c>
      <c r="AV726" s="3" t="s">
        <v>6217</v>
      </c>
      <c r="AW726" s="3"/>
      <c r="AX726" s="3"/>
      <c r="AY726" s="3"/>
      <c r="AZ726" s="3"/>
      <c r="BA726" s="3"/>
      <c r="BB726" t="b">
        <v>0</v>
      </c>
      <c r="BC726" s="3"/>
      <c r="BD726" s="5">
        <v>118650</v>
      </c>
      <c r="BE726" s="3" t="s">
        <v>316</v>
      </c>
    </row>
    <row r="727" spans="1:57" hidden="1" x14ac:dyDescent="0.2">
      <c r="A727" s="2">
        <v>3769</v>
      </c>
      <c r="B727" s="1">
        <v>45412</v>
      </c>
      <c r="C727" s="3" t="s">
        <v>1892</v>
      </c>
      <c r="D727">
        <v>1849.17</v>
      </c>
      <c r="E727">
        <v>0</v>
      </c>
      <c r="F727">
        <v>1799.63</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3648.8</v>
      </c>
      <c r="AF727">
        <v>366935.91</v>
      </c>
      <c r="AG727">
        <v>0</v>
      </c>
      <c r="AH727">
        <v>0</v>
      </c>
      <c r="AI727">
        <v>372000</v>
      </c>
      <c r="AJ727">
        <v>3648.8</v>
      </c>
      <c r="AK727">
        <v>3648.8</v>
      </c>
      <c r="AL727">
        <v>0</v>
      </c>
      <c r="AM727">
        <v>366935.91</v>
      </c>
      <c r="AN727">
        <v>366935.91</v>
      </c>
      <c r="AO727">
        <v>0</v>
      </c>
      <c r="AP727">
        <v>0</v>
      </c>
      <c r="AQ727" s="4">
        <v>0</v>
      </c>
      <c r="AR727" s="3" t="s">
        <v>32</v>
      </c>
      <c r="AS727" s="3" t="s">
        <v>6214</v>
      </c>
      <c r="AT727" s="3" t="s">
        <v>6219</v>
      </c>
      <c r="AU727" s="3" t="s">
        <v>6216</v>
      </c>
      <c r="AV727" s="3" t="s">
        <v>6217</v>
      </c>
      <c r="AW727" s="3"/>
      <c r="AX727" s="3"/>
      <c r="AY727" s="3"/>
      <c r="AZ727" s="3"/>
      <c r="BA727" s="3"/>
      <c r="BB727" t="b">
        <v>0</v>
      </c>
      <c r="BC727" s="3"/>
      <c r="BD727" s="5">
        <v>118651</v>
      </c>
      <c r="BE727" s="3" t="s">
        <v>316</v>
      </c>
    </row>
    <row r="728" spans="1:57" hidden="1" x14ac:dyDescent="0.2">
      <c r="A728" s="2">
        <v>3988</v>
      </c>
      <c r="B728" s="1">
        <v>45412</v>
      </c>
      <c r="C728" s="3" t="s">
        <v>2264</v>
      </c>
      <c r="D728">
        <v>4162</v>
      </c>
      <c r="E728">
        <v>1419.96</v>
      </c>
      <c r="F728">
        <v>3413.13</v>
      </c>
      <c r="G728">
        <v>6763</v>
      </c>
      <c r="H728">
        <v>2871.54</v>
      </c>
      <c r="I728">
        <v>1660.42</v>
      </c>
      <c r="J728">
        <v>737.74</v>
      </c>
      <c r="K728">
        <v>6586.73</v>
      </c>
      <c r="L728">
        <v>2038.4</v>
      </c>
      <c r="M728">
        <v>0</v>
      </c>
      <c r="N728">
        <v>0</v>
      </c>
      <c r="O728">
        <v>0</v>
      </c>
      <c r="P728">
        <v>0</v>
      </c>
      <c r="Q728">
        <v>0</v>
      </c>
      <c r="R728">
        <v>0</v>
      </c>
      <c r="S728">
        <v>0</v>
      </c>
      <c r="T728">
        <v>0</v>
      </c>
      <c r="U728">
        <v>0</v>
      </c>
      <c r="V728">
        <v>0</v>
      </c>
      <c r="W728">
        <v>0</v>
      </c>
      <c r="X728">
        <v>0</v>
      </c>
      <c r="Y728">
        <v>0</v>
      </c>
      <c r="Z728">
        <v>0</v>
      </c>
      <c r="AA728">
        <v>0</v>
      </c>
      <c r="AB728">
        <v>0</v>
      </c>
      <c r="AC728">
        <v>0</v>
      </c>
      <c r="AD728">
        <v>0</v>
      </c>
      <c r="AE728">
        <v>29652.92</v>
      </c>
      <c r="AF728">
        <v>306729.34000000003</v>
      </c>
      <c r="AG728">
        <v>59839</v>
      </c>
      <c r="AH728">
        <v>0</v>
      </c>
      <c r="AI728">
        <v>425000</v>
      </c>
      <c r="AJ728">
        <v>29652.92</v>
      </c>
      <c r="AK728">
        <v>29652.92</v>
      </c>
      <c r="AL728">
        <v>0</v>
      </c>
      <c r="AM728">
        <v>306729.34000000003</v>
      </c>
      <c r="AN728">
        <v>306729.34000000003</v>
      </c>
      <c r="AO728">
        <v>0</v>
      </c>
      <c r="AP728">
        <v>34773</v>
      </c>
      <c r="AQ728" s="4">
        <v>0</v>
      </c>
      <c r="AR728" s="3" t="s">
        <v>32</v>
      </c>
      <c r="AS728" s="3" t="s">
        <v>6214</v>
      </c>
      <c r="AT728" s="3" t="s">
        <v>6219</v>
      </c>
      <c r="AU728" s="3" t="s">
        <v>6216</v>
      </c>
      <c r="AV728" s="3" t="s">
        <v>6217</v>
      </c>
      <c r="AW728" s="3"/>
      <c r="AX728" s="3"/>
      <c r="AY728" s="3"/>
      <c r="AZ728" s="3"/>
      <c r="BA728" s="3"/>
      <c r="BB728" t="b">
        <v>0</v>
      </c>
      <c r="BC728" s="3"/>
      <c r="BD728" s="5">
        <v>118652</v>
      </c>
      <c r="BE728" s="3" t="s">
        <v>316</v>
      </c>
    </row>
    <row r="729" spans="1:57" hidden="1" x14ac:dyDescent="0.2">
      <c r="A729" s="2">
        <v>3992</v>
      </c>
      <c r="B729" s="1">
        <v>45412</v>
      </c>
      <c r="C729" s="3" t="s">
        <v>2270</v>
      </c>
      <c r="D729">
        <v>0</v>
      </c>
      <c r="E729">
        <v>40372.769999999997</v>
      </c>
      <c r="F729">
        <v>3562.98</v>
      </c>
      <c r="G729">
        <v>2156.5</v>
      </c>
      <c r="H729">
        <v>340.91</v>
      </c>
      <c r="I729">
        <v>44030</v>
      </c>
      <c r="J729">
        <v>0</v>
      </c>
      <c r="K729">
        <v>100886</v>
      </c>
      <c r="L729">
        <v>41</v>
      </c>
      <c r="M729">
        <v>17007.490000000002</v>
      </c>
      <c r="N729">
        <v>236295.20001</v>
      </c>
      <c r="O729">
        <v>28800</v>
      </c>
      <c r="P729">
        <v>0</v>
      </c>
      <c r="Q729">
        <v>0</v>
      </c>
      <c r="R729">
        <v>0</v>
      </c>
      <c r="S729">
        <v>0</v>
      </c>
      <c r="T729">
        <v>0</v>
      </c>
      <c r="U729">
        <v>0</v>
      </c>
      <c r="V729">
        <v>0</v>
      </c>
      <c r="W729">
        <v>0</v>
      </c>
      <c r="X729">
        <v>0</v>
      </c>
      <c r="Y729">
        <v>0</v>
      </c>
      <c r="Z729">
        <v>0</v>
      </c>
      <c r="AA729">
        <v>0</v>
      </c>
      <c r="AB729">
        <v>0</v>
      </c>
      <c r="AC729">
        <v>0</v>
      </c>
      <c r="AD729">
        <v>0</v>
      </c>
      <c r="AE729">
        <v>208397.65</v>
      </c>
      <c r="AF729">
        <v>938875.87</v>
      </c>
      <c r="AG729">
        <v>343919</v>
      </c>
      <c r="AH729">
        <v>0</v>
      </c>
      <c r="AI729">
        <v>1758092</v>
      </c>
      <c r="AJ729">
        <v>559882.15998999996</v>
      </c>
      <c r="AK729">
        <v>473492.85000999999</v>
      </c>
      <c r="AL729">
        <v>265095.20000999997</v>
      </c>
      <c r="AM729">
        <v>1290360.37999</v>
      </c>
      <c r="AN729">
        <v>1203971.0700099999</v>
      </c>
      <c r="AO729">
        <v>265095.20000999997</v>
      </c>
      <c r="AP729">
        <v>163287</v>
      </c>
      <c r="AQ729" s="4">
        <v>0</v>
      </c>
      <c r="AR729" s="3" t="s">
        <v>32</v>
      </c>
      <c r="AS729" s="3" t="s">
        <v>6214</v>
      </c>
      <c r="AT729" s="3" t="s">
        <v>6219</v>
      </c>
      <c r="AU729" s="3" t="s">
        <v>6216</v>
      </c>
      <c r="AV729" s="3" t="s">
        <v>6217</v>
      </c>
      <c r="AW729" s="3"/>
      <c r="AX729" s="3"/>
      <c r="AY729" s="3"/>
      <c r="AZ729" s="3"/>
      <c r="BA729" s="3"/>
      <c r="BB729" t="b">
        <v>0</v>
      </c>
      <c r="BC729" s="3"/>
      <c r="BD729" s="5">
        <v>118653</v>
      </c>
      <c r="BE729" s="3" t="s">
        <v>316</v>
      </c>
    </row>
    <row r="730" spans="1:57" hidden="1" x14ac:dyDescent="0.2">
      <c r="A730" s="2">
        <v>4375</v>
      </c>
      <c r="B730" s="1">
        <v>45412</v>
      </c>
      <c r="C730" s="3" t="s">
        <v>2735</v>
      </c>
      <c r="D730">
        <v>43767.24</v>
      </c>
      <c r="E730">
        <v>27200.44</v>
      </c>
      <c r="F730">
        <v>23712.799999999999</v>
      </c>
      <c r="G730">
        <v>56990.03</v>
      </c>
      <c r="H730">
        <v>19797.509999999998</v>
      </c>
      <c r="I730">
        <v>8178.54</v>
      </c>
      <c r="J730">
        <v>7401.49</v>
      </c>
      <c r="K730">
        <v>26242.58</v>
      </c>
      <c r="L730">
        <v>57383.97</v>
      </c>
      <c r="M730">
        <v>-0.01</v>
      </c>
      <c r="N730">
        <v>24323.732155999998</v>
      </c>
      <c r="O730">
        <v>21151.07144</v>
      </c>
      <c r="P730">
        <v>14737.332156</v>
      </c>
      <c r="Q730">
        <v>9921.1857239999899</v>
      </c>
      <c r="R730">
        <v>8032.7249999999904</v>
      </c>
      <c r="S730">
        <v>218971.65</v>
      </c>
      <c r="T730">
        <v>0</v>
      </c>
      <c r="U730">
        <v>0</v>
      </c>
      <c r="V730">
        <v>0</v>
      </c>
      <c r="W730">
        <v>0</v>
      </c>
      <c r="X730">
        <v>0</v>
      </c>
      <c r="Y730">
        <v>0</v>
      </c>
      <c r="Z730">
        <v>0</v>
      </c>
      <c r="AA730">
        <v>0</v>
      </c>
      <c r="AB730">
        <v>0</v>
      </c>
      <c r="AC730">
        <v>0</v>
      </c>
      <c r="AD730">
        <v>0</v>
      </c>
      <c r="AE730">
        <v>270674.59000000003</v>
      </c>
      <c r="AF730">
        <v>2568707.25</v>
      </c>
      <c r="AG730">
        <v>701275</v>
      </c>
      <c r="AH730">
        <v>0</v>
      </c>
      <c r="AI730">
        <v>2667000</v>
      </c>
      <c r="AJ730">
        <v>337300.47503600002</v>
      </c>
      <c r="AK730">
        <v>316149.39359599998</v>
      </c>
      <c r="AL730">
        <v>45474.803595999998</v>
      </c>
      <c r="AM730">
        <v>2886996.0279160002</v>
      </c>
      <c r="AN730">
        <v>2865844.9464759999</v>
      </c>
      <c r="AO730">
        <v>297137.69647600001</v>
      </c>
      <c r="AP730">
        <v>78674.59</v>
      </c>
      <c r="AQ730" s="4">
        <v>0</v>
      </c>
      <c r="AR730" s="3" t="s">
        <v>32</v>
      </c>
      <c r="AS730" s="3" t="s">
        <v>6214</v>
      </c>
      <c r="AT730" s="3" t="s">
        <v>6219</v>
      </c>
      <c r="AU730" s="3" t="s">
        <v>6216</v>
      </c>
      <c r="AV730" s="3" t="s">
        <v>6217</v>
      </c>
      <c r="AW730" s="3"/>
      <c r="AX730" s="3"/>
      <c r="AY730" s="3"/>
      <c r="AZ730" s="3"/>
      <c r="BA730" s="3"/>
      <c r="BB730" t="b">
        <v>0</v>
      </c>
      <c r="BC730" s="3"/>
      <c r="BD730" s="5">
        <v>118654</v>
      </c>
      <c r="BE730" s="3" t="s">
        <v>316</v>
      </c>
    </row>
    <row r="731" spans="1:57" hidden="1" x14ac:dyDescent="0.2">
      <c r="A731" s="2">
        <v>4487</v>
      </c>
      <c r="B731" s="1">
        <v>45412</v>
      </c>
      <c r="C731" s="3" t="s">
        <v>2903</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77300.28</v>
      </c>
      <c r="AG731">
        <v>60000</v>
      </c>
      <c r="AH731">
        <v>0</v>
      </c>
      <c r="AI731">
        <v>50000</v>
      </c>
      <c r="AJ731">
        <v>0</v>
      </c>
      <c r="AK731">
        <v>0</v>
      </c>
      <c r="AL731">
        <v>0</v>
      </c>
      <c r="AM731">
        <v>77300.28</v>
      </c>
      <c r="AN731">
        <v>77300.28</v>
      </c>
      <c r="AO731">
        <v>0</v>
      </c>
      <c r="AP731">
        <v>0</v>
      </c>
      <c r="AQ731" s="4">
        <v>0</v>
      </c>
      <c r="AR731" s="3" t="s">
        <v>32</v>
      </c>
      <c r="AS731" s="3" t="s">
        <v>6214</v>
      </c>
      <c r="AT731" s="3" t="s">
        <v>6219</v>
      </c>
      <c r="AU731" s="3" t="s">
        <v>6216</v>
      </c>
      <c r="AV731" s="3" t="s">
        <v>6217</v>
      </c>
      <c r="AW731" s="3"/>
      <c r="AX731" s="3"/>
      <c r="AY731" s="3"/>
      <c r="AZ731" s="3"/>
      <c r="BA731" s="3"/>
      <c r="BB731" t="b">
        <v>0</v>
      </c>
      <c r="BC731" s="3"/>
      <c r="BD731" s="5">
        <v>118655</v>
      </c>
      <c r="BE731" s="3" t="s">
        <v>316</v>
      </c>
    </row>
    <row r="732" spans="1:57" hidden="1" x14ac:dyDescent="0.2">
      <c r="A732" s="2">
        <v>4624</v>
      </c>
      <c r="B732" s="1">
        <v>45412</v>
      </c>
      <c r="C732" s="3" t="s">
        <v>3140</v>
      </c>
      <c r="D732">
        <v>-8666.0400000000009</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-8666.0400000000009</v>
      </c>
      <c r="AF732">
        <v>11990410.699999999</v>
      </c>
      <c r="AG732">
        <v>0</v>
      </c>
      <c r="AH732">
        <v>0</v>
      </c>
      <c r="AI732">
        <v>14325000</v>
      </c>
      <c r="AJ732">
        <v>-8666.0400000000009</v>
      </c>
      <c r="AK732">
        <v>-8666.0400000000009</v>
      </c>
      <c r="AL732">
        <v>0</v>
      </c>
      <c r="AM732">
        <v>11990410.699999999</v>
      </c>
      <c r="AN732">
        <v>11990410.699999999</v>
      </c>
      <c r="AO732">
        <v>0</v>
      </c>
      <c r="AP732">
        <v>0</v>
      </c>
      <c r="AQ732" s="4">
        <v>0</v>
      </c>
      <c r="AR732" s="3" t="s">
        <v>32</v>
      </c>
      <c r="AS732" s="3" t="s">
        <v>6214</v>
      </c>
      <c r="AT732" s="3" t="s">
        <v>6219</v>
      </c>
      <c r="AU732" s="3" t="s">
        <v>6216</v>
      </c>
      <c r="AV732" s="3" t="s">
        <v>6217</v>
      </c>
      <c r="AW732" s="3"/>
      <c r="AX732" s="3"/>
      <c r="AY732" s="3"/>
      <c r="AZ732" s="3"/>
      <c r="BA732" s="3"/>
      <c r="BB732" t="b">
        <v>0</v>
      </c>
      <c r="BC732" s="3"/>
      <c r="BD732" s="5">
        <v>118656</v>
      </c>
      <c r="BE732" s="3" t="s">
        <v>316</v>
      </c>
    </row>
    <row r="733" spans="1:57" hidden="1" x14ac:dyDescent="0.2">
      <c r="A733" s="2">
        <v>4713</v>
      </c>
      <c r="B733" s="1">
        <v>45412</v>
      </c>
      <c r="C733" s="3" t="s">
        <v>3284</v>
      </c>
      <c r="D733">
        <v>0</v>
      </c>
      <c r="E733">
        <v>0</v>
      </c>
      <c r="F733">
        <v>0</v>
      </c>
      <c r="G733">
        <v>0</v>
      </c>
      <c r="H733">
        <v>0</v>
      </c>
      <c r="I733">
        <v>0</v>
      </c>
      <c r="J733">
        <v>0</v>
      </c>
      <c r="K733">
        <v>-0.01</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-0.01</v>
      </c>
      <c r="AF733">
        <v>3480869.18</v>
      </c>
      <c r="AG733">
        <v>0</v>
      </c>
      <c r="AH733">
        <v>0</v>
      </c>
      <c r="AI733">
        <v>0</v>
      </c>
      <c r="AJ733">
        <v>-0.01</v>
      </c>
      <c r="AK733">
        <v>-0.01</v>
      </c>
      <c r="AL733">
        <v>0</v>
      </c>
      <c r="AM733">
        <v>3480869.18</v>
      </c>
      <c r="AN733">
        <v>3480869.18</v>
      </c>
      <c r="AO733">
        <v>0</v>
      </c>
      <c r="AP733">
        <v>0</v>
      </c>
      <c r="AQ733" s="4">
        <v>0</v>
      </c>
      <c r="AR733" s="3" t="s">
        <v>256</v>
      </c>
      <c r="AS733" s="3" t="s">
        <v>6214</v>
      </c>
      <c r="AT733" s="3" t="s">
        <v>6219</v>
      </c>
      <c r="AU733" s="3" t="s">
        <v>6216</v>
      </c>
      <c r="AV733" s="3" t="s">
        <v>6217</v>
      </c>
      <c r="AW733" s="3"/>
      <c r="AX733" s="3"/>
      <c r="AY733" s="3"/>
      <c r="AZ733" s="3"/>
      <c r="BA733" s="3"/>
      <c r="BB733" t="b">
        <v>0</v>
      </c>
      <c r="BC733" s="3"/>
      <c r="BD733" s="5">
        <v>118657</v>
      </c>
      <c r="BE733" s="3" t="s">
        <v>316</v>
      </c>
    </row>
    <row r="734" spans="1:57" hidden="1" x14ac:dyDescent="0.2">
      <c r="A734" s="2">
        <v>4814</v>
      </c>
      <c r="B734" s="1">
        <v>45412</v>
      </c>
      <c r="C734" s="3" t="s">
        <v>3413</v>
      </c>
      <c r="D734">
        <v>0</v>
      </c>
      <c r="E734">
        <v>-97537.78</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-97537.78</v>
      </c>
      <c r="AF734">
        <v>0</v>
      </c>
      <c r="AG734">
        <v>0</v>
      </c>
      <c r="AH734">
        <v>0</v>
      </c>
      <c r="AI734">
        <v>189000</v>
      </c>
      <c r="AJ734">
        <v>-97537.78</v>
      </c>
      <c r="AK734">
        <v>-97537.78</v>
      </c>
      <c r="AL734">
        <v>0</v>
      </c>
      <c r="AM734">
        <v>0</v>
      </c>
      <c r="AN734">
        <v>0</v>
      </c>
      <c r="AO734">
        <v>0</v>
      </c>
      <c r="AP734">
        <v>0</v>
      </c>
      <c r="AQ734" s="4">
        <v>0</v>
      </c>
      <c r="AR734" s="3" t="s">
        <v>32</v>
      </c>
      <c r="AS734" s="3" t="s">
        <v>6214</v>
      </c>
      <c r="AT734" s="3" t="s">
        <v>6219</v>
      </c>
      <c r="AU734" s="3" t="s">
        <v>6216</v>
      </c>
      <c r="AV734" s="3" t="s">
        <v>6217</v>
      </c>
      <c r="AW734" s="3"/>
      <c r="AX734" s="3"/>
      <c r="AY734" s="3"/>
      <c r="AZ734" s="3"/>
      <c r="BA734" s="3"/>
      <c r="BB734" t="b">
        <v>0</v>
      </c>
      <c r="BC734" s="3"/>
      <c r="BD734" s="5">
        <v>118658</v>
      </c>
      <c r="BE734" s="3" t="s">
        <v>316</v>
      </c>
    </row>
    <row r="735" spans="1:57" x14ac:dyDescent="0.2">
      <c r="A735" s="2">
        <v>4817</v>
      </c>
      <c r="B735" s="1">
        <v>45412</v>
      </c>
      <c r="C735" s="3" t="s">
        <v>3417</v>
      </c>
      <c r="D735">
        <v>18277.72</v>
      </c>
      <c r="E735">
        <v>18327.98</v>
      </c>
      <c r="F735">
        <v>28924.76</v>
      </c>
      <c r="G735">
        <v>31608.23</v>
      </c>
      <c r="H735">
        <v>11271.64</v>
      </c>
      <c r="I735">
        <v>29998.26</v>
      </c>
      <c r="J735">
        <v>1842.95</v>
      </c>
      <c r="K735">
        <v>2846.42</v>
      </c>
      <c r="L735">
        <v>27495.18</v>
      </c>
      <c r="M735">
        <v>20838.37</v>
      </c>
      <c r="N735">
        <v>82213.186172999995</v>
      </c>
      <c r="O735">
        <v>54678.285336000001</v>
      </c>
      <c r="P735">
        <v>41930.433675</v>
      </c>
      <c r="Q735">
        <v>27938</v>
      </c>
      <c r="R735">
        <v>0</v>
      </c>
      <c r="S735">
        <v>0</v>
      </c>
      <c r="T735">
        <v>0</v>
      </c>
      <c r="U735">
        <v>0</v>
      </c>
      <c r="V735">
        <v>0</v>
      </c>
      <c r="W735">
        <v>0</v>
      </c>
      <c r="X735">
        <v>0</v>
      </c>
      <c r="Y735">
        <v>0</v>
      </c>
      <c r="Z735">
        <v>0</v>
      </c>
      <c r="AA735">
        <v>0</v>
      </c>
      <c r="AB735">
        <v>0</v>
      </c>
      <c r="AC735">
        <v>0</v>
      </c>
      <c r="AD735">
        <v>0</v>
      </c>
      <c r="AE735">
        <v>191431.51</v>
      </c>
      <c r="AF735">
        <v>1916076.15</v>
      </c>
      <c r="AG735">
        <v>130000</v>
      </c>
      <c r="AH735">
        <v>791560.36</v>
      </c>
      <c r="AI735">
        <v>2436877</v>
      </c>
      <c r="AJ735">
        <v>204458.18481499999</v>
      </c>
      <c r="AK735">
        <v>328322.981509</v>
      </c>
      <c r="AL735">
        <v>136891.471509</v>
      </c>
      <c r="AM735">
        <v>1944064.8248149999</v>
      </c>
      <c r="AN735">
        <v>2122836.0551840002</v>
      </c>
      <c r="AO735">
        <v>206759.905184</v>
      </c>
      <c r="AP735">
        <v>114003.44</v>
      </c>
      <c r="AQ735" s="4">
        <v>0</v>
      </c>
      <c r="AR735" s="3" t="s">
        <v>32</v>
      </c>
      <c r="AS735" s="3" t="s">
        <v>6214</v>
      </c>
      <c r="AT735" s="3" t="s">
        <v>6219</v>
      </c>
      <c r="AU735" s="3" t="s">
        <v>6216</v>
      </c>
      <c r="AV735" s="3" t="s">
        <v>6217</v>
      </c>
      <c r="AW735" s="3"/>
      <c r="AX735" s="3"/>
      <c r="AY735" s="3"/>
      <c r="AZ735" s="3"/>
      <c r="BA735" s="3"/>
      <c r="BB735" t="b">
        <v>0</v>
      </c>
      <c r="BC735" s="3"/>
      <c r="BD735" s="5">
        <v>118659</v>
      </c>
      <c r="BE735" s="3" t="s">
        <v>316</v>
      </c>
    </row>
    <row r="736" spans="1:57" hidden="1" x14ac:dyDescent="0.2">
      <c r="A736" s="2">
        <v>4923</v>
      </c>
      <c r="B736" s="1">
        <v>45412</v>
      </c>
      <c r="C736" s="3" t="s">
        <v>3566</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50000</v>
      </c>
      <c r="AH736">
        <v>0</v>
      </c>
      <c r="AI736">
        <v>0</v>
      </c>
      <c r="AJ736">
        <v>0</v>
      </c>
      <c r="AK736">
        <v>0</v>
      </c>
      <c r="AL736">
        <v>0</v>
      </c>
      <c r="AM736">
        <v>0</v>
      </c>
      <c r="AN736">
        <v>0</v>
      </c>
      <c r="AO736">
        <v>0</v>
      </c>
      <c r="AP736">
        <v>0</v>
      </c>
      <c r="AQ736" s="4">
        <v>0</v>
      </c>
      <c r="AR736" s="3" t="s">
        <v>32</v>
      </c>
      <c r="AS736" s="3" t="s">
        <v>6214</v>
      </c>
      <c r="AT736" s="3" t="s">
        <v>6219</v>
      </c>
      <c r="AU736" s="3" t="s">
        <v>6216</v>
      </c>
      <c r="AV736" s="3" t="s">
        <v>6217</v>
      </c>
      <c r="AW736" s="3"/>
      <c r="AX736" s="3"/>
      <c r="AY736" s="3"/>
      <c r="AZ736" s="3"/>
      <c r="BA736" s="3"/>
      <c r="BB736" t="b">
        <v>0</v>
      </c>
      <c r="BC736" s="3"/>
      <c r="BD736" s="5">
        <v>118660</v>
      </c>
      <c r="BE736" s="3" t="s">
        <v>316</v>
      </c>
    </row>
    <row r="737" spans="1:57" hidden="1" x14ac:dyDescent="0.2">
      <c r="A737" s="2">
        <v>4924</v>
      </c>
      <c r="B737" s="1">
        <v>45412</v>
      </c>
      <c r="C737" s="3" t="s">
        <v>3568</v>
      </c>
      <c r="D737">
        <v>36382.29</v>
      </c>
      <c r="E737">
        <v>192442.64</v>
      </c>
      <c r="F737">
        <v>687063.08</v>
      </c>
      <c r="G737">
        <v>647745.51</v>
      </c>
      <c r="H737">
        <v>225208.13</v>
      </c>
      <c r="I737">
        <v>57405.84</v>
      </c>
      <c r="J737">
        <v>14241.79</v>
      </c>
      <c r="K737">
        <v>28781.29</v>
      </c>
      <c r="L737">
        <v>42689.69</v>
      </c>
      <c r="M737">
        <v>13112.5</v>
      </c>
      <c r="N737">
        <v>184326.78709900001</v>
      </c>
      <c r="O737">
        <v>77305.032260000007</v>
      </c>
      <c r="P737">
        <v>79568.387092999998</v>
      </c>
      <c r="Q737">
        <v>15141.935482000001</v>
      </c>
      <c r="R737">
        <v>42525.883872999999</v>
      </c>
      <c r="S737">
        <v>119297.483873</v>
      </c>
      <c r="T737">
        <v>71402</v>
      </c>
      <c r="U737">
        <v>9600</v>
      </c>
      <c r="V737">
        <v>12800</v>
      </c>
      <c r="W737">
        <v>6824</v>
      </c>
      <c r="X737">
        <v>69828</v>
      </c>
      <c r="Y737">
        <v>5852</v>
      </c>
      <c r="Z737">
        <v>616</v>
      </c>
      <c r="AA737">
        <v>0</v>
      </c>
      <c r="AB737">
        <v>0</v>
      </c>
      <c r="AC737">
        <v>0</v>
      </c>
      <c r="AD737">
        <v>0</v>
      </c>
      <c r="AE737">
        <v>1945072.76</v>
      </c>
      <c r="AF737">
        <v>2172691.9500000002</v>
      </c>
      <c r="AG737">
        <v>1050000</v>
      </c>
      <c r="AH737">
        <v>1350000.01</v>
      </c>
      <c r="AI737">
        <v>2700000</v>
      </c>
      <c r="AJ737">
        <v>2095698.711619</v>
      </c>
      <c r="AK737">
        <v>2206704.5793590001</v>
      </c>
      <c r="AL737">
        <v>261631.81935899999</v>
      </c>
      <c r="AM737">
        <v>2806773.5919400002</v>
      </c>
      <c r="AN737">
        <v>2867779.4596799999</v>
      </c>
      <c r="AO737">
        <v>695087.50968000002</v>
      </c>
      <c r="AP737">
        <v>91710.65</v>
      </c>
      <c r="AQ737" s="4">
        <v>0</v>
      </c>
      <c r="AR737" s="3" t="s">
        <v>32</v>
      </c>
      <c r="AS737" s="3" t="s">
        <v>6214</v>
      </c>
      <c r="AT737" s="3" t="s">
        <v>6219</v>
      </c>
      <c r="AU737" s="3" t="s">
        <v>6216</v>
      </c>
      <c r="AV737" s="3" t="s">
        <v>6217</v>
      </c>
      <c r="AW737" s="3"/>
      <c r="AX737" s="3"/>
      <c r="AY737" s="3"/>
      <c r="AZ737" s="3"/>
      <c r="BA737" s="3"/>
      <c r="BB737" t="b">
        <v>0</v>
      </c>
      <c r="BC737" s="3"/>
      <c r="BD737" s="5">
        <v>118661</v>
      </c>
      <c r="BE737" s="3" t="s">
        <v>316</v>
      </c>
    </row>
    <row r="738" spans="1:57" hidden="1" x14ac:dyDescent="0.2">
      <c r="A738" s="2">
        <v>5036</v>
      </c>
      <c r="B738" s="1">
        <v>45412</v>
      </c>
      <c r="C738" s="3" t="s">
        <v>3765</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250000</v>
      </c>
      <c r="AH738">
        <v>0</v>
      </c>
      <c r="AI738">
        <v>0</v>
      </c>
      <c r="AJ738">
        <v>0</v>
      </c>
      <c r="AK738">
        <v>0</v>
      </c>
      <c r="AL738">
        <v>0</v>
      </c>
      <c r="AM738">
        <v>0</v>
      </c>
      <c r="AN738">
        <v>0</v>
      </c>
      <c r="AO738">
        <v>0</v>
      </c>
      <c r="AP738">
        <v>0</v>
      </c>
      <c r="AQ738" s="4">
        <v>0</v>
      </c>
      <c r="AR738" s="3" t="s">
        <v>32</v>
      </c>
      <c r="AS738" s="3" t="s">
        <v>6214</v>
      </c>
      <c r="AT738" s="3" t="s">
        <v>6219</v>
      </c>
      <c r="AU738" s="3" t="s">
        <v>6216</v>
      </c>
      <c r="AV738" s="3" t="s">
        <v>6217</v>
      </c>
      <c r="AW738" s="3"/>
      <c r="AX738" s="3"/>
      <c r="AY738" s="3"/>
      <c r="AZ738" s="3"/>
      <c r="BA738" s="3"/>
      <c r="BB738" t="b">
        <v>0</v>
      </c>
      <c r="BC738" s="3"/>
      <c r="BD738" s="5">
        <v>118662</v>
      </c>
      <c r="BE738" s="3" t="s">
        <v>316</v>
      </c>
    </row>
    <row r="739" spans="1:57" hidden="1" x14ac:dyDescent="0.2">
      <c r="A739" s="2">
        <v>5043</v>
      </c>
      <c r="B739" s="1">
        <v>45412</v>
      </c>
      <c r="C739" s="3" t="s">
        <v>3777</v>
      </c>
      <c r="D739">
        <v>15825.86</v>
      </c>
      <c r="E739">
        <v>45739.76</v>
      </c>
      <c r="F739">
        <v>1325.09</v>
      </c>
      <c r="G739">
        <v>0</v>
      </c>
      <c r="H739">
        <v>0</v>
      </c>
      <c r="I739">
        <v>0</v>
      </c>
      <c r="J739">
        <v>6379.2</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69269.91</v>
      </c>
      <c r="AF739">
        <v>5899868.4900000002</v>
      </c>
      <c r="AG739">
        <v>0</v>
      </c>
      <c r="AH739">
        <v>0</v>
      </c>
      <c r="AI739">
        <v>5723761</v>
      </c>
      <c r="AJ739">
        <v>69269.91</v>
      </c>
      <c r="AK739">
        <v>69269.91</v>
      </c>
      <c r="AL739">
        <v>0</v>
      </c>
      <c r="AM739">
        <v>5899868.4900000002</v>
      </c>
      <c r="AN739">
        <v>5899868.4900000002</v>
      </c>
      <c r="AO739">
        <v>0</v>
      </c>
      <c r="AP739">
        <v>0</v>
      </c>
      <c r="AQ739" s="4">
        <v>0</v>
      </c>
      <c r="AR739" s="3" t="s">
        <v>32</v>
      </c>
      <c r="AS739" s="3" t="s">
        <v>6214</v>
      </c>
      <c r="AT739" s="3" t="s">
        <v>6219</v>
      </c>
      <c r="AU739" s="3" t="s">
        <v>6216</v>
      </c>
      <c r="AV739" s="3" t="s">
        <v>6217</v>
      </c>
      <c r="AW739" s="3"/>
      <c r="AX739" s="3"/>
      <c r="AY739" s="3"/>
      <c r="AZ739" s="3"/>
      <c r="BA739" s="3"/>
      <c r="BB739" t="b">
        <v>0</v>
      </c>
      <c r="BC739" s="3"/>
      <c r="BD739" s="5">
        <v>118663</v>
      </c>
      <c r="BE739" s="3" t="s">
        <v>316</v>
      </c>
    </row>
    <row r="740" spans="1:57" hidden="1" x14ac:dyDescent="0.2">
      <c r="A740" s="2">
        <v>5054</v>
      </c>
      <c r="B740" s="1">
        <v>45412</v>
      </c>
      <c r="C740" s="3" t="s">
        <v>3797</v>
      </c>
      <c r="D740">
        <v>-5965.34</v>
      </c>
      <c r="E740">
        <v>6428.73</v>
      </c>
      <c r="F740">
        <v>11638.92</v>
      </c>
      <c r="G740">
        <v>300.47000000000003</v>
      </c>
      <c r="H740">
        <v>295.61</v>
      </c>
      <c r="I740">
        <v>6381.09</v>
      </c>
      <c r="J740">
        <v>-7516.8</v>
      </c>
      <c r="K740">
        <v>27193.200000000001</v>
      </c>
      <c r="L740">
        <v>12331.44</v>
      </c>
      <c r="M740">
        <v>6253.56</v>
      </c>
      <c r="N740">
        <v>0</v>
      </c>
      <c r="O740">
        <v>0</v>
      </c>
      <c r="P740">
        <v>0</v>
      </c>
      <c r="Q740">
        <v>0</v>
      </c>
      <c r="R740">
        <v>0</v>
      </c>
      <c r="S740">
        <v>0</v>
      </c>
      <c r="T740">
        <v>0</v>
      </c>
      <c r="U740">
        <v>0</v>
      </c>
      <c r="V740">
        <v>0</v>
      </c>
      <c r="W740">
        <v>0</v>
      </c>
      <c r="X740">
        <v>0</v>
      </c>
      <c r="Y740">
        <v>0</v>
      </c>
      <c r="Z740">
        <v>0</v>
      </c>
      <c r="AA740">
        <v>0</v>
      </c>
      <c r="AB740">
        <v>0</v>
      </c>
      <c r="AC740">
        <v>0</v>
      </c>
      <c r="AD740">
        <v>0</v>
      </c>
      <c r="AE740">
        <v>57340.88</v>
      </c>
      <c r="AF740">
        <v>607163.68000000005</v>
      </c>
      <c r="AG740">
        <v>16942</v>
      </c>
      <c r="AH740">
        <v>0</v>
      </c>
      <c r="AI740">
        <v>634563</v>
      </c>
      <c r="AJ740">
        <v>51087.32</v>
      </c>
      <c r="AK740">
        <v>57340.88</v>
      </c>
      <c r="AL740">
        <v>0</v>
      </c>
      <c r="AM740">
        <v>600910.12</v>
      </c>
      <c r="AN740">
        <v>607163.68000000005</v>
      </c>
      <c r="AO740">
        <v>0</v>
      </c>
      <c r="AP740">
        <v>248.94</v>
      </c>
      <c r="AQ740" s="4">
        <v>0</v>
      </c>
      <c r="AR740" s="3" t="s">
        <v>32</v>
      </c>
      <c r="AS740" s="3" t="s">
        <v>6214</v>
      </c>
      <c r="AT740" s="3" t="s">
        <v>6219</v>
      </c>
      <c r="AU740" s="3" t="s">
        <v>6216</v>
      </c>
      <c r="AV740" s="3" t="s">
        <v>6217</v>
      </c>
      <c r="AW740" s="3"/>
      <c r="AX740" s="3"/>
      <c r="AY740" s="3"/>
      <c r="AZ740" s="3"/>
      <c r="BA740" s="3"/>
      <c r="BB740" t="b">
        <v>0</v>
      </c>
      <c r="BC740" s="3"/>
      <c r="BD740" s="5">
        <v>118664</v>
      </c>
      <c r="BE740" s="3" t="s">
        <v>316</v>
      </c>
    </row>
    <row r="741" spans="1:57" hidden="1" x14ac:dyDescent="0.2">
      <c r="A741" s="2">
        <v>5056</v>
      </c>
      <c r="B741" s="1">
        <v>45412</v>
      </c>
      <c r="C741" s="3" t="s">
        <v>3801</v>
      </c>
      <c r="D741">
        <v>6402.74</v>
      </c>
      <c r="E741">
        <v>88893.41</v>
      </c>
      <c r="F741">
        <v>178144.4</v>
      </c>
      <c r="G741">
        <v>26822.66</v>
      </c>
      <c r="H741">
        <v>-149746.65</v>
      </c>
      <c r="I741">
        <v>15926.25</v>
      </c>
      <c r="J741">
        <v>4047.29</v>
      </c>
      <c r="K741">
        <v>188363.73</v>
      </c>
      <c r="L741">
        <v>24110.92</v>
      </c>
      <c r="M741">
        <v>-28115.279999999999</v>
      </c>
      <c r="N741">
        <v>-17695.689999999999</v>
      </c>
      <c r="O741">
        <v>0</v>
      </c>
      <c r="P741">
        <v>0</v>
      </c>
      <c r="Q741">
        <v>0</v>
      </c>
      <c r="R741">
        <v>0</v>
      </c>
      <c r="S741">
        <v>0</v>
      </c>
      <c r="T741">
        <v>0</v>
      </c>
      <c r="U741">
        <v>0</v>
      </c>
      <c r="V741">
        <v>0</v>
      </c>
      <c r="W741">
        <v>0</v>
      </c>
      <c r="X741">
        <v>0</v>
      </c>
      <c r="Y741">
        <v>0</v>
      </c>
      <c r="Z741">
        <v>0</v>
      </c>
      <c r="AA741">
        <v>0</v>
      </c>
      <c r="AB741">
        <v>0</v>
      </c>
      <c r="AC741">
        <v>0</v>
      </c>
      <c r="AD741">
        <v>0</v>
      </c>
      <c r="AE741">
        <v>354849.47</v>
      </c>
      <c r="AF741">
        <v>487080.15</v>
      </c>
      <c r="AG741">
        <v>316654</v>
      </c>
      <c r="AH741">
        <v>0</v>
      </c>
      <c r="AI741">
        <v>484000</v>
      </c>
      <c r="AJ741">
        <v>365269.06</v>
      </c>
      <c r="AK741">
        <v>337153.78</v>
      </c>
      <c r="AL741">
        <v>-17695.689999999999</v>
      </c>
      <c r="AM741">
        <v>497499.74</v>
      </c>
      <c r="AN741">
        <v>469384.46</v>
      </c>
      <c r="AO741">
        <v>-17695.689999999999</v>
      </c>
      <c r="AP741">
        <v>162690.04999999999</v>
      </c>
      <c r="AQ741" s="4">
        <v>0</v>
      </c>
      <c r="AR741" s="3" t="s">
        <v>32</v>
      </c>
      <c r="AS741" s="3" t="s">
        <v>6214</v>
      </c>
      <c r="AT741" s="3" t="s">
        <v>6219</v>
      </c>
      <c r="AU741" s="3" t="s">
        <v>6216</v>
      </c>
      <c r="AV741" s="3" t="s">
        <v>6217</v>
      </c>
      <c r="AW741" s="3"/>
      <c r="AX741" s="3"/>
      <c r="AY741" s="3"/>
      <c r="AZ741" s="3"/>
      <c r="BA741" s="3"/>
      <c r="BB741" t="b">
        <v>0</v>
      </c>
      <c r="BC741" s="3"/>
      <c r="BD741" s="5">
        <v>118665</v>
      </c>
      <c r="BE741" s="3" t="s">
        <v>316</v>
      </c>
    </row>
    <row r="742" spans="1:57" hidden="1" x14ac:dyDescent="0.2">
      <c r="A742" s="2">
        <v>5057</v>
      </c>
      <c r="B742" s="1">
        <v>45412</v>
      </c>
      <c r="C742" s="3" t="s">
        <v>3803</v>
      </c>
      <c r="D742">
        <v>0</v>
      </c>
      <c r="E742">
        <v>3353.98</v>
      </c>
      <c r="F742">
        <v>-171.72</v>
      </c>
      <c r="G742">
        <v>305.14999999999998</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3487.41</v>
      </c>
      <c r="AF742">
        <v>40779.69</v>
      </c>
      <c r="AG742">
        <v>200000</v>
      </c>
      <c r="AH742">
        <v>0</v>
      </c>
      <c r="AI742">
        <v>40000</v>
      </c>
      <c r="AJ742">
        <v>3487.41</v>
      </c>
      <c r="AK742">
        <v>3487.41</v>
      </c>
      <c r="AL742">
        <v>0</v>
      </c>
      <c r="AM742">
        <v>40779.69</v>
      </c>
      <c r="AN742">
        <v>40779.69</v>
      </c>
      <c r="AO742">
        <v>0</v>
      </c>
      <c r="AP742">
        <v>0</v>
      </c>
      <c r="AQ742" s="4">
        <v>0</v>
      </c>
      <c r="AR742" s="3" t="s">
        <v>32</v>
      </c>
      <c r="AS742" s="3" t="s">
        <v>6214</v>
      </c>
      <c r="AT742" s="3" t="s">
        <v>6219</v>
      </c>
      <c r="AU742" s="3" t="s">
        <v>6216</v>
      </c>
      <c r="AV742" s="3" t="s">
        <v>6217</v>
      </c>
      <c r="AW742" s="3"/>
      <c r="AX742" s="3"/>
      <c r="AY742" s="3"/>
      <c r="AZ742" s="3"/>
      <c r="BA742" s="3"/>
      <c r="BB742" t="b">
        <v>0</v>
      </c>
      <c r="BC742" s="3"/>
      <c r="BD742" s="5">
        <v>118666</v>
      </c>
      <c r="BE742" s="3" t="s">
        <v>316</v>
      </c>
    </row>
    <row r="743" spans="1:57" hidden="1" x14ac:dyDescent="0.2">
      <c r="A743" s="2">
        <v>5059</v>
      </c>
      <c r="B743" s="1">
        <v>45412</v>
      </c>
      <c r="C743" s="3" t="s">
        <v>3807</v>
      </c>
      <c r="D743">
        <v>378.98</v>
      </c>
      <c r="E743">
        <v>299.12</v>
      </c>
      <c r="F743">
        <v>186.87</v>
      </c>
      <c r="G743">
        <v>228.25</v>
      </c>
      <c r="H743">
        <v>188.34</v>
      </c>
      <c r="I743">
        <v>322.56</v>
      </c>
      <c r="J743">
        <v>0</v>
      </c>
      <c r="K743">
        <v>0</v>
      </c>
      <c r="L743">
        <v>0</v>
      </c>
      <c r="M743">
        <v>575.33000000000004</v>
      </c>
      <c r="N743">
        <v>0</v>
      </c>
      <c r="O743">
        <v>0</v>
      </c>
      <c r="P743">
        <v>9610.6587500000005</v>
      </c>
      <c r="Q743">
        <v>28644</v>
      </c>
      <c r="R743">
        <v>27342</v>
      </c>
      <c r="S743">
        <v>36326</v>
      </c>
      <c r="T743">
        <v>27342</v>
      </c>
      <c r="U743">
        <v>24530</v>
      </c>
      <c r="V743">
        <v>36040</v>
      </c>
      <c r="W743">
        <v>31040</v>
      </c>
      <c r="X743">
        <v>39942.471250000002</v>
      </c>
      <c r="Y743">
        <v>25006</v>
      </c>
      <c r="Z743">
        <v>21107.163832999999</v>
      </c>
      <c r="AA743">
        <v>9627.6086670000004</v>
      </c>
      <c r="AB743">
        <v>660927.8125</v>
      </c>
      <c r="AC743">
        <v>0</v>
      </c>
      <c r="AD743">
        <v>0</v>
      </c>
      <c r="AE743">
        <v>2179.4499999999998</v>
      </c>
      <c r="AF743">
        <v>61362.07</v>
      </c>
      <c r="AG743">
        <v>1020</v>
      </c>
      <c r="AH743">
        <v>0</v>
      </c>
      <c r="AI743">
        <v>75828</v>
      </c>
      <c r="AJ743">
        <v>1604.12</v>
      </c>
      <c r="AK743">
        <v>2179.4499999999998</v>
      </c>
      <c r="AL743">
        <v>0</v>
      </c>
      <c r="AM743">
        <v>337754.92749999999</v>
      </c>
      <c r="AN743">
        <v>1038847.785</v>
      </c>
      <c r="AO743">
        <v>977485.71499999997</v>
      </c>
      <c r="AP743">
        <v>0</v>
      </c>
      <c r="AQ743" s="4">
        <v>0</v>
      </c>
      <c r="AR743" s="3" t="s">
        <v>32</v>
      </c>
      <c r="AS743" s="3" t="s">
        <v>6214</v>
      </c>
      <c r="AT743" s="3" t="s">
        <v>6219</v>
      </c>
      <c r="AU743" s="3" t="s">
        <v>6216</v>
      </c>
      <c r="AV743" s="3" t="s">
        <v>6217</v>
      </c>
      <c r="AW743" s="3"/>
      <c r="AX743" s="3"/>
      <c r="AY743" s="3"/>
      <c r="AZ743" s="3"/>
      <c r="BA743" s="3"/>
      <c r="BB743" t="b">
        <v>0</v>
      </c>
      <c r="BC743" s="3"/>
      <c r="BD743" s="5">
        <v>118667</v>
      </c>
      <c r="BE743" s="3" t="s">
        <v>316</v>
      </c>
    </row>
    <row r="744" spans="1:57" hidden="1" x14ac:dyDescent="0.2">
      <c r="A744" s="2">
        <v>5070</v>
      </c>
      <c r="B744" s="1">
        <v>45412</v>
      </c>
      <c r="C744" s="3" t="s">
        <v>3140</v>
      </c>
      <c r="D744">
        <v>152.19999999999999</v>
      </c>
      <c r="E744">
        <v>0</v>
      </c>
      <c r="F744">
        <v>40</v>
      </c>
      <c r="G744">
        <v>0</v>
      </c>
      <c r="H744">
        <v>-40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152.19999999999999</v>
      </c>
      <c r="AF744">
        <v>21003663.469999999</v>
      </c>
      <c r="AG744">
        <v>0</v>
      </c>
      <c r="AH744">
        <v>0</v>
      </c>
      <c r="AI744">
        <v>20925000</v>
      </c>
      <c r="AJ744">
        <v>152.19999999999999</v>
      </c>
      <c r="AK744">
        <v>152.19999999999999</v>
      </c>
      <c r="AL744">
        <v>0</v>
      </c>
      <c r="AM744">
        <v>21003663.469999999</v>
      </c>
      <c r="AN744">
        <v>21003663.469999999</v>
      </c>
      <c r="AO744">
        <v>0</v>
      </c>
      <c r="AP744">
        <v>152.11000000000001</v>
      </c>
      <c r="AQ744" s="4">
        <v>0</v>
      </c>
      <c r="AR744" s="3" t="s">
        <v>32</v>
      </c>
      <c r="AS744" s="3" t="s">
        <v>6214</v>
      </c>
      <c r="AT744" s="3" t="s">
        <v>6219</v>
      </c>
      <c r="AU744" s="3" t="s">
        <v>6216</v>
      </c>
      <c r="AV744" s="3" t="s">
        <v>6217</v>
      </c>
      <c r="AW744" s="3"/>
      <c r="AX744" s="3"/>
      <c r="AY744" s="3"/>
      <c r="AZ744" s="3"/>
      <c r="BA744" s="3"/>
      <c r="BB744" t="b">
        <v>0</v>
      </c>
      <c r="BC744" s="3"/>
      <c r="BD744" s="5">
        <v>118668</v>
      </c>
      <c r="BE744" s="3" t="s">
        <v>316</v>
      </c>
    </row>
    <row r="745" spans="1:57" hidden="1" x14ac:dyDescent="0.2">
      <c r="A745" s="2">
        <v>5072</v>
      </c>
      <c r="B745" s="1">
        <v>45412</v>
      </c>
      <c r="C745" s="3" t="s">
        <v>3829</v>
      </c>
      <c r="D745">
        <v>3423.8</v>
      </c>
      <c r="E745">
        <v>5181.3999999999996</v>
      </c>
      <c r="F745">
        <v>3980.55</v>
      </c>
      <c r="G745">
        <v>2801.5</v>
      </c>
      <c r="H745">
        <v>1276.0999999999999</v>
      </c>
      <c r="I745">
        <v>0</v>
      </c>
      <c r="J745">
        <v>0</v>
      </c>
      <c r="K745">
        <v>-1203.8800000000001</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15459.47</v>
      </c>
      <c r="AF745">
        <v>925801.3</v>
      </c>
      <c r="AG745">
        <v>0</v>
      </c>
      <c r="AH745">
        <v>0</v>
      </c>
      <c r="AI745">
        <v>885000</v>
      </c>
      <c r="AJ745">
        <v>15459.47</v>
      </c>
      <c r="AK745">
        <v>15459.47</v>
      </c>
      <c r="AL745">
        <v>0</v>
      </c>
      <c r="AM745">
        <v>925801.3</v>
      </c>
      <c r="AN745">
        <v>925801.3</v>
      </c>
      <c r="AO745">
        <v>0</v>
      </c>
      <c r="AP745">
        <v>291.83</v>
      </c>
      <c r="AQ745" s="4">
        <v>0</v>
      </c>
      <c r="AR745" s="3" t="s">
        <v>32</v>
      </c>
      <c r="AS745" s="3" t="s">
        <v>6214</v>
      </c>
      <c r="AT745" s="3" t="s">
        <v>6219</v>
      </c>
      <c r="AU745" s="3" t="s">
        <v>6216</v>
      </c>
      <c r="AV745" s="3" t="s">
        <v>6217</v>
      </c>
      <c r="AW745" s="3"/>
      <c r="AX745" s="3"/>
      <c r="AY745" s="3"/>
      <c r="AZ745" s="3"/>
      <c r="BA745" s="3"/>
      <c r="BB745" t="b">
        <v>0</v>
      </c>
      <c r="BC745" s="3"/>
      <c r="BD745" s="5">
        <v>118669</v>
      </c>
      <c r="BE745" s="3" t="s">
        <v>316</v>
      </c>
    </row>
    <row r="746" spans="1:57" hidden="1" x14ac:dyDescent="0.2">
      <c r="A746" s="2">
        <v>5262</v>
      </c>
      <c r="B746" s="1">
        <v>45412</v>
      </c>
      <c r="C746" s="3" t="s">
        <v>4183</v>
      </c>
      <c r="D746">
        <v>81083.62</v>
      </c>
      <c r="E746">
        <v>-2102.31</v>
      </c>
      <c r="F746">
        <v>3505.05</v>
      </c>
      <c r="G746">
        <v>801.24</v>
      </c>
      <c r="H746">
        <v>788.31</v>
      </c>
      <c r="I746">
        <v>1921.98</v>
      </c>
      <c r="J746">
        <v>0</v>
      </c>
      <c r="K746">
        <v>0</v>
      </c>
      <c r="L746">
        <v>0</v>
      </c>
      <c r="M746">
        <v>0</v>
      </c>
      <c r="N746">
        <v>12448</v>
      </c>
      <c r="O746">
        <v>30000</v>
      </c>
      <c r="P746">
        <v>0</v>
      </c>
      <c r="Q746">
        <v>0</v>
      </c>
      <c r="R746">
        <v>0</v>
      </c>
      <c r="S746">
        <v>0</v>
      </c>
      <c r="T746">
        <v>0</v>
      </c>
      <c r="U746">
        <v>0</v>
      </c>
      <c r="V746">
        <v>0</v>
      </c>
      <c r="W746">
        <v>0</v>
      </c>
      <c r="X746">
        <v>0</v>
      </c>
      <c r="Y746">
        <v>0</v>
      </c>
      <c r="Z746">
        <v>0</v>
      </c>
      <c r="AA746">
        <v>0</v>
      </c>
      <c r="AB746">
        <v>0</v>
      </c>
      <c r="AC746">
        <v>0</v>
      </c>
      <c r="AD746">
        <v>0</v>
      </c>
      <c r="AE746">
        <v>85997.89</v>
      </c>
      <c r="AF746">
        <v>3186565.76</v>
      </c>
      <c r="AG746">
        <v>350000</v>
      </c>
      <c r="AH746">
        <v>3320000</v>
      </c>
      <c r="AI746">
        <v>3320000</v>
      </c>
      <c r="AJ746">
        <v>147117.89000000001</v>
      </c>
      <c r="AK746">
        <v>128445.89</v>
      </c>
      <c r="AL746">
        <v>42448</v>
      </c>
      <c r="AM746">
        <v>3247685.76</v>
      </c>
      <c r="AN746">
        <v>3229013.76</v>
      </c>
      <c r="AO746">
        <v>42448</v>
      </c>
      <c r="AP746">
        <v>52401.93</v>
      </c>
      <c r="AQ746" s="4">
        <v>0</v>
      </c>
      <c r="AR746" s="3" t="s">
        <v>32</v>
      </c>
      <c r="AS746" s="3" t="s">
        <v>6214</v>
      </c>
      <c r="AT746" s="3" t="s">
        <v>6219</v>
      </c>
      <c r="AU746" s="3" t="s">
        <v>6216</v>
      </c>
      <c r="AV746" s="3" t="s">
        <v>6217</v>
      </c>
      <c r="AW746" s="3"/>
      <c r="AX746" s="3"/>
      <c r="AY746" s="3"/>
      <c r="AZ746" s="3"/>
      <c r="BA746" s="3"/>
      <c r="BB746" t="b">
        <v>0</v>
      </c>
      <c r="BC746" s="3"/>
      <c r="BD746" s="5">
        <v>118670</v>
      </c>
      <c r="BE746" s="3" t="s">
        <v>316</v>
      </c>
    </row>
    <row r="747" spans="1:57" hidden="1" x14ac:dyDescent="0.2">
      <c r="A747" s="2">
        <v>5269</v>
      </c>
      <c r="B747" s="1">
        <v>45412</v>
      </c>
      <c r="C747" s="3" t="s">
        <v>4190</v>
      </c>
      <c r="D747">
        <v>92652.52</v>
      </c>
      <c r="E747">
        <v>66583.100000000006</v>
      </c>
      <c r="F747">
        <v>103419.89</v>
      </c>
      <c r="G747">
        <v>77304.22</v>
      </c>
      <c r="H747">
        <v>395160.59</v>
      </c>
      <c r="I747">
        <v>540098.64</v>
      </c>
      <c r="J747">
        <v>164804.72</v>
      </c>
      <c r="K747">
        <v>136593.65</v>
      </c>
      <c r="L747">
        <v>36009.35</v>
      </c>
      <c r="M747">
        <v>28470.7</v>
      </c>
      <c r="N747">
        <v>34911.800008999999</v>
      </c>
      <c r="O747">
        <v>59110</v>
      </c>
      <c r="P747">
        <v>6141.5</v>
      </c>
      <c r="Q747">
        <v>5929</v>
      </c>
      <c r="R747">
        <v>5716.5</v>
      </c>
      <c r="S747">
        <v>6141.5</v>
      </c>
      <c r="T747">
        <v>155942.44</v>
      </c>
      <c r="U747">
        <v>37274</v>
      </c>
      <c r="V747">
        <v>3684</v>
      </c>
      <c r="W747">
        <v>0</v>
      </c>
      <c r="X747">
        <v>0</v>
      </c>
      <c r="Y747">
        <v>0</v>
      </c>
      <c r="Z747">
        <v>0</v>
      </c>
      <c r="AA747">
        <v>0</v>
      </c>
      <c r="AB747">
        <v>0</v>
      </c>
      <c r="AC747">
        <v>0</v>
      </c>
      <c r="AD747">
        <v>0</v>
      </c>
      <c r="AE747">
        <v>1641097.38</v>
      </c>
      <c r="AF747">
        <v>2092271.63</v>
      </c>
      <c r="AG747">
        <v>1276539</v>
      </c>
      <c r="AH747">
        <v>0</v>
      </c>
      <c r="AI747">
        <v>2160330</v>
      </c>
      <c r="AJ747">
        <v>1709403.48</v>
      </c>
      <c r="AK747">
        <v>1735119.180009</v>
      </c>
      <c r="AL747">
        <v>94021.800008999999</v>
      </c>
      <c r="AM747">
        <v>2381406.67</v>
      </c>
      <c r="AN747">
        <v>2407122.3700089999</v>
      </c>
      <c r="AO747">
        <v>314850.740009</v>
      </c>
      <c r="AP747">
        <v>132300.64000000001</v>
      </c>
      <c r="AQ747" s="4">
        <v>0</v>
      </c>
      <c r="AR747" s="3" t="s">
        <v>32</v>
      </c>
      <c r="AS747" s="3" t="s">
        <v>6214</v>
      </c>
      <c r="AT747" s="3" t="s">
        <v>6219</v>
      </c>
      <c r="AU747" s="3" t="s">
        <v>6216</v>
      </c>
      <c r="AV747" s="3" t="s">
        <v>6217</v>
      </c>
      <c r="AW747" s="3"/>
      <c r="AX747" s="3"/>
      <c r="AY747" s="3"/>
      <c r="AZ747" s="3"/>
      <c r="BA747" s="3"/>
      <c r="BB747" t="b">
        <v>0</v>
      </c>
      <c r="BC747" s="3"/>
      <c r="BD747" s="5">
        <v>118671</v>
      </c>
      <c r="BE747" s="3" t="s">
        <v>316</v>
      </c>
    </row>
    <row r="748" spans="1:57" hidden="1" x14ac:dyDescent="0.2">
      <c r="A748" s="2">
        <v>5435</v>
      </c>
      <c r="B748" s="1">
        <v>45412</v>
      </c>
      <c r="C748" s="3" t="s">
        <v>4431</v>
      </c>
      <c r="D748">
        <v>22132.55</v>
      </c>
      <c r="E748">
        <v>5645.45</v>
      </c>
      <c r="F748">
        <v>982.2</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28760.2</v>
      </c>
      <c r="AF748">
        <v>15284737.539999999</v>
      </c>
      <c r="AG748">
        <v>31250</v>
      </c>
      <c r="AH748">
        <v>0</v>
      </c>
      <c r="AI748">
        <v>17113668.109999999</v>
      </c>
      <c r="AJ748">
        <v>28760.2</v>
      </c>
      <c r="AK748">
        <v>28760.2</v>
      </c>
      <c r="AL748">
        <v>0</v>
      </c>
      <c r="AM748">
        <v>15284737.539999999</v>
      </c>
      <c r="AN748">
        <v>15284737.539999999</v>
      </c>
      <c r="AO748">
        <v>0</v>
      </c>
      <c r="AP748">
        <v>1793</v>
      </c>
      <c r="AQ748" s="4">
        <v>0</v>
      </c>
      <c r="AR748" s="3" t="s">
        <v>32</v>
      </c>
      <c r="AS748" s="3" t="s">
        <v>6214</v>
      </c>
      <c r="AT748" s="3" t="s">
        <v>6219</v>
      </c>
      <c r="AU748" s="3" t="s">
        <v>6216</v>
      </c>
      <c r="AV748" s="3" t="s">
        <v>6217</v>
      </c>
      <c r="AW748" s="3"/>
      <c r="AX748" s="3"/>
      <c r="AY748" s="3"/>
      <c r="AZ748" s="3"/>
      <c r="BA748" s="3"/>
      <c r="BB748" t="b">
        <v>0</v>
      </c>
      <c r="BC748" s="3"/>
      <c r="BD748" s="5">
        <v>118672</v>
      </c>
      <c r="BE748" s="3" t="s">
        <v>316</v>
      </c>
    </row>
    <row r="749" spans="1:57" hidden="1" x14ac:dyDescent="0.2">
      <c r="A749" s="2">
        <v>5575</v>
      </c>
      <c r="B749" s="1">
        <v>45412</v>
      </c>
      <c r="C749" s="3" t="s">
        <v>4614</v>
      </c>
      <c r="D749">
        <v>1258815.8799999999</v>
      </c>
      <c r="E749">
        <v>553739.9</v>
      </c>
      <c r="F749">
        <v>1090799.06</v>
      </c>
      <c r="G749">
        <v>685551.55</v>
      </c>
      <c r="H749">
        <v>563961.5</v>
      </c>
      <c r="I749">
        <v>252665.9</v>
      </c>
      <c r="J749">
        <v>323837.51</v>
      </c>
      <c r="K749">
        <v>775009.61</v>
      </c>
      <c r="L749">
        <v>-1553857.55</v>
      </c>
      <c r="M749">
        <v>143131.94</v>
      </c>
      <c r="N749">
        <v>0</v>
      </c>
      <c r="O749">
        <v>0</v>
      </c>
      <c r="P749">
        <v>94648</v>
      </c>
      <c r="Q749">
        <v>2910.5555559999998</v>
      </c>
      <c r="R749">
        <v>56000.000007000002</v>
      </c>
      <c r="S749">
        <v>61333.333340999998</v>
      </c>
      <c r="T749">
        <v>39756.111115</v>
      </c>
      <c r="U749">
        <v>0</v>
      </c>
      <c r="V749">
        <v>0</v>
      </c>
      <c r="W749">
        <v>0</v>
      </c>
      <c r="X749">
        <v>0</v>
      </c>
      <c r="Y749">
        <v>0</v>
      </c>
      <c r="Z749">
        <v>0</v>
      </c>
      <c r="AA749">
        <v>0</v>
      </c>
      <c r="AB749">
        <v>0</v>
      </c>
      <c r="AC749">
        <v>0</v>
      </c>
      <c r="AD749">
        <v>0</v>
      </c>
      <c r="AE749">
        <v>4093655.3</v>
      </c>
      <c r="AF749">
        <v>10040029.51</v>
      </c>
      <c r="AG749">
        <v>8624635</v>
      </c>
      <c r="AH749">
        <v>0</v>
      </c>
      <c r="AI749">
        <v>9029589</v>
      </c>
      <c r="AJ749">
        <v>3961644.36</v>
      </c>
      <c r="AK749">
        <v>4093655.3</v>
      </c>
      <c r="AL749">
        <v>0</v>
      </c>
      <c r="AM749">
        <v>10068018.570018999</v>
      </c>
      <c r="AN749">
        <v>10294677.510019001</v>
      </c>
      <c r="AO749">
        <v>254648.000019</v>
      </c>
      <c r="AP749">
        <v>739055.88</v>
      </c>
      <c r="AQ749" s="4">
        <v>0</v>
      </c>
      <c r="AR749" s="3" t="s">
        <v>32</v>
      </c>
      <c r="AS749" s="3" t="s">
        <v>6214</v>
      </c>
      <c r="AT749" s="3" t="s">
        <v>6219</v>
      </c>
      <c r="AU749" s="3" t="s">
        <v>6216</v>
      </c>
      <c r="AV749" s="3" t="s">
        <v>6217</v>
      </c>
      <c r="AW749" s="3"/>
      <c r="AX749" s="3"/>
      <c r="AY749" s="3"/>
      <c r="AZ749" s="3"/>
      <c r="BA749" s="3"/>
      <c r="BB749" t="b">
        <v>0</v>
      </c>
      <c r="BC749" s="3"/>
      <c r="BD749" s="5">
        <v>118673</v>
      </c>
      <c r="BE749" s="3" t="s">
        <v>316</v>
      </c>
    </row>
    <row r="750" spans="1:57" hidden="1" x14ac:dyDescent="0.2">
      <c r="A750" s="2">
        <v>5605</v>
      </c>
      <c r="B750" s="1">
        <v>45412</v>
      </c>
      <c r="C750" s="3" t="s">
        <v>4651</v>
      </c>
      <c r="D750">
        <v>184376.05</v>
      </c>
      <c r="E750">
        <v>106570.27</v>
      </c>
      <c r="F750">
        <v>-77797.67</v>
      </c>
      <c r="G750">
        <v>0</v>
      </c>
      <c r="H750">
        <v>0</v>
      </c>
      <c r="I750">
        <v>3510.47</v>
      </c>
      <c r="J750">
        <v>-3510.47</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213148.65</v>
      </c>
      <c r="AF750">
        <v>32645686.710000001</v>
      </c>
      <c r="AG750">
        <v>0</v>
      </c>
      <c r="AH750">
        <v>0</v>
      </c>
      <c r="AI750">
        <v>31110000</v>
      </c>
      <c r="AJ750">
        <v>213148.65</v>
      </c>
      <c r="AK750">
        <v>213148.65</v>
      </c>
      <c r="AL750">
        <v>0</v>
      </c>
      <c r="AM750">
        <v>32645686.710000001</v>
      </c>
      <c r="AN750">
        <v>32645686.710000001</v>
      </c>
      <c r="AO750">
        <v>0</v>
      </c>
      <c r="AP750">
        <v>0</v>
      </c>
      <c r="AQ750" s="4">
        <v>0</v>
      </c>
      <c r="AR750" s="3" t="s">
        <v>32</v>
      </c>
      <c r="AS750" s="3" t="s">
        <v>6214</v>
      </c>
      <c r="AT750" s="3" t="s">
        <v>6219</v>
      </c>
      <c r="AU750" s="3" t="s">
        <v>6216</v>
      </c>
      <c r="AV750" s="3" t="s">
        <v>6217</v>
      </c>
      <c r="AW750" s="3"/>
      <c r="AX750" s="3"/>
      <c r="AY750" s="3"/>
      <c r="AZ750" s="3"/>
      <c r="BA750" s="3"/>
      <c r="BB750" t="b">
        <v>0</v>
      </c>
      <c r="BC750" s="3"/>
      <c r="BD750" s="5">
        <v>118674</v>
      </c>
      <c r="BE750" s="3" t="s">
        <v>316</v>
      </c>
    </row>
    <row r="751" spans="1:57" hidden="1" x14ac:dyDescent="0.2">
      <c r="A751" s="2">
        <v>5619</v>
      </c>
      <c r="B751" s="1">
        <v>45412</v>
      </c>
      <c r="C751" s="3" t="s">
        <v>4673</v>
      </c>
      <c r="D751">
        <v>6117.6</v>
      </c>
      <c r="E751">
        <v>0</v>
      </c>
      <c r="F751">
        <v>33.450000000000003</v>
      </c>
      <c r="G751">
        <v>0</v>
      </c>
      <c r="H751">
        <v>-33.450000000000003</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6117.6</v>
      </c>
      <c r="AF751">
        <v>0</v>
      </c>
      <c r="AG751">
        <v>0</v>
      </c>
      <c r="AH751">
        <v>0</v>
      </c>
      <c r="AI751">
        <v>1200000</v>
      </c>
      <c r="AJ751">
        <v>6117.6</v>
      </c>
      <c r="AK751">
        <v>6117.6</v>
      </c>
      <c r="AL751">
        <v>0</v>
      </c>
      <c r="AM751">
        <v>0</v>
      </c>
      <c r="AN751">
        <v>0</v>
      </c>
      <c r="AO751">
        <v>0</v>
      </c>
      <c r="AP751">
        <v>39047.71</v>
      </c>
      <c r="AQ751" s="4">
        <v>0</v>
      </c>
      <c r="AR751" s="3" t="s">
        <v>32</v>
      </c>
      <c r="AS751" s="3" t="s">
        <v>6214</v>
      </c>
      <c r="AT751" s="3" t="s">
        <v>6219</v>
      </c>
      <c r="AU751" s="3" t="s">
        <v>6216</v>
      </c>
      <c r="AV751" s="3" t="s">
        <v>6217</v>
      </c>
      <c r="AW751" s="3"/>
      <c r="AX751" s="3"/>
      <c r="AY751" s="3"/>
      <c r="AZ751" s="3"/>
      <c r="BA751" s="3"/>
      <c r="BB751" t="b">
        <v>0</v>
      </c>
      <c r="BC751" s="3"/>
      <c r="BD751" s="5">
        <v>118675</v>
      </c>
      <c r="BE751" s="3" t="s">
        <v>316</v>
      </c>
    </row>
    <row r="752" spans="1:57" hidden="1" x14ac:dyDescent="0.2">
      <c r="A752" s="2">
        <v>5627</v>
      </c>
      <c r="B752" s="1">
        <v>45412</v>
      </c>
      <c r="C752" s="3" t="s">
        <v>4687</v>
      </c>
      <c r="D752">
        <v>1560550.91</v>
      </c>
      <c r="E752">
        <v>1601432.68</v>
      </c>
      <c r="F752">
        <v>75293.070000000007</v>
      </c>
      <c r="G752">
        <v>2527.5100000000002</v>
      </c>
      <c r="H752">
        <v>266.06</v>
      </c>
      <c r="I752">
        <v>553952.62</v>
      </c>
      <c r="J752">
        <v>536199.80000000005</v>
      </c>
      <c r="K752">
        <v>1624.34</v>
      </c>
      <c r="L752">
        <v>519076.07</v>
      </c>
      <c r="M752">
        <v>139800</v>
      </c>
      <c r="N752">
        <v>5101.0861450000002</v>
      </c>
      <c r="O752">
        <v>4432.1142849999997</v>
      </c>
      <c r="P752">
        <v>0</v>
      </c>
      <c r="Q752">
        <v>0</v>
      </c>
      <c r="R752">
        <v>0</v>
      </c>
      <c r="S752">
        <v>0</v>
      </c>
      <c r="T752">
        <v>0</v>
      </c>
      <c r="U752">
        <v>0</v>
      </c>
      <c r="V752">
        <v>0</v>
      </c>
      <c r="W752">
        <v>0</v>
      </c>
      <c r="X752">
        <v>0</v>
      </c>
      <c r="Y752">
        <v>0</v>
      </c>
      <c r="Z752">
        <v>0</v>
      </c>
      <c r="AA752">
        <v>0</v>
      </c>
      <c r="AB752">
        <v>0</v>
      </c>
      <c r="AC752">
        <v>0</v>
      </c>
      <c r="AD752">
        <v>0</v>
      </c>
      <c r="AE752">
        <v>4990723.0599999996</v>
      </c>
      <c r="AF752">
        <v>5978286.1100000003</v>
      </c>
      <c r="AG752">
        <v>3998828</v>
      </c>
      <c r="AH752">
        <v>6039999.9800000004</v>
      </c>
      <c r="AI752">
        <v>6350000</v>
      </c>
      <c r="AJ752">
        <v>4864819.7149700001</v>
      </c>
      <c r="AK752">
        <v>5000256.2604299998</v>
      </c>
      <c r="AL752">
        <v>9533.2004300000008</v>
      </c>
      <c r="AM752">
        <v>5852382.7649699999</v>
      </c>
      <c r="AN752">
        <v>5987819.3104299996</v>
      </c>
      <c r="AO752">
        <v>9533.2004300000008</v>
      </c>
      <c r="AP752">
        <v>5954.61</v>
      </c>
      <c r="AQ752" s="4">
        <v>0</v>
      </c>
      <c r="AR752" s="3" t="s">
        <v>32</v>
      </c>
      <c r="AS752" s="3" t="s">
        <v>6214</v>
      </c>
      <c r="AT752" s="3" t="s">
        <v>6219</v>
      </c>
      <c r="AU752" s="3" t="s">
        <v>6216</v>
      </c>
      <c r="AV752" s="3" t="s">
        <v>6217</v>
      </c>
      <c r="AW752" s="3"/>
      <c r="AX752" s="3"/>
      <c r="AY752" s="3"/>
      <c r="AZ752" s="3"/>
      <c r="BA752" s="3"/>
      <c r="BB752" t="b">
        <v>0</v>
      </c>
      <c r="BC752" s="3"/>
      <c r="BD752" s="5">
        <v>118676</v>
      </c>
      <c r="BE752" s="3" t="s">
        <v>316</v>
      </c>
    </row>
    <row r="753" spans="1:57" hidden="1" x14ac:dyDescent="0.2">
      <c r="A753" s="2">
        <v>5647</v>
      </c>
      <c r="B753" s="1">
        <v>45412</v>
      </c>
      <c r="C753" s="3" t="s">
        <v>4723</v>
      </c>
      <c r="D753">
        <v>2791.24</v>
      </c>
      <c r="E753">
        <v>1792.25</v>
      </c>
      <c r="F753">
        <v>-35.17</v>
      </c>
      <c r="G753">
        <v>1093.95</v>
      </c>
      <c r="H753">
        <v>7409.82</v>
      </c>
      <c r="I753">
        <v>2930.24</v>
      </c>
      <c r="J753">
        <v>1397.4</v>
      </c>
      <c r="K753">
        <v>16231.7</v>
      </c>
      <c r="L753">
        <v>3257.58</v>
      </c>
      <c r="M753">
        <v>0</v>
      </c>
      <c r="N753">
        <v>14130.293331999999</v>
      </c>
      <c r="O753">
        <v>11577.066663</v>
      </c>
      <c r="P753">
        <v>11626.96</v>
      </c>
      <c r="Q753">
        <v>11121.44</v>
      </c>
      <c r="R753">
        <v>31790.92</v>
      </c>
      <c r="S753">
        <v>46414.46</v>
      </c>
      <c r="T753">
        <v>24153.420018000001</v>
      </c>
      <c r="U753">
        <v>15082.800015000001</v>
      </c>
      <c r="V753">
        <v>20110.400020000001</v>
      </c>
      <c r="W753">
        <v>113658.400007</v>
      </c>
      <c r="X753">
        <v>100440.32000000001</v>
      </c>
      <c r="Y753">
        <v>0</v>
      </c>
      <c r="Z753">
        <v>0</v>
      </c>
      <c r="AA753">
        <v>0</v>
      </c>
      <c r="AB753">
        <v>0</v>
      </c>
      <c r="AC753">
        <v>0</v>
      </c>
      <c r="AD753">
        <v>0</v>
      </c>
      <c r="AE753">
        <v>36869.01</v>
      </c>
      <c r="AF753">
        <v>80897.22</v>
      </c>
      <c r="AG753">
        <v>400000</v>
      </c>
      <c r="AH753">
        <v>0</v>
      </c>
      <c r="AI753">
        <v>75000</v>
      </c>
      <c r="AJ753">
        <v>78500.769994999995</v>
      </c>
      <c r="AK753">
        <v>62576.369995000001</v>
      </c>
      <c r="AL753">
        <v>25707.359994999999</v>
      </c>
      <c r="AM753">
        <v>481928.10005499999</v>
      </c>
      <c r="AN753">
        <v>481003.70005500002</v>
      </c>
      <c r="AO753">
        <v>400106.48005499999</v>
      </c>
      <c r="AP753">
        <v>5457.99</v>
      </c>
      <c r="AQ753" s="4">
        <v>0</v>
      </c>
      <c r="AR753" s="3" t="s">
        <v>32</v>
      </c>
      <c r="AS753" s="3" t="s">
        <v>6214</v>
      </c>
      <c r="AT753" s="3" t="s">
        <v>6219</v>
      </c>
      <c r="AU753" s="3" t="s">
        <v>6216</v>
      </c>
      <c r="AV753" s="3" t="s">
        <v>6217</v>
      </c>
      <c r="AW753" s="3"/>
      <c r="AX753" s="3"/>
      <c r="AY753" s="3"/>
      <c r="AZ753" s="3"/>
      <c r="BA753" s="3"/>
      <c r="BB753" t="b">
        <v>0</v>
      </c>
      <c r="BC753" s="3"/>
      <c r="BD753" s="5">
        <v>118677</v>
      </c>
      <c r="BE753" s="3" t="s">
        <v>316</v>
      </c>
    </row>
    <row r="754" spans="1:57" hidden="1" x14ac:dyDescent="0.2">
      <c r="A754" s="2">
        <v>5670</v>
      </c>
      <c r="B754" s="1">
        <v>45412</v>
      </c>
      <c r="C754" s="3" t="s">
        <v>4764</v>
      </c>
      <c r="D754">
        <v>18121</v>
      </c>
      <c r="E754">
        <v>22324.48</v>
      </c>
      <c r="F754">
        <v>12794.91</v>
      </c>
      <c r="G754">
        <v>40634.92</v>
      </c>
      <c r="H754">
        <v>114579.86</v>
      </c>
      <c r="I754">
        <v>13801.23</v>
      </c>
      <c r="J754">
        <v>3890.65</v>
      </c>
      <c r="K754">
        <v>2886.64</v>
      </c>
      <c r="L754">
        <v>-121</v>
      </c>
      <c r="M754">
        <v>0</v>
      </c>
      <c r="N754">
        <v>0</v>
      </c>
      <c r="O754">
        <v>0</v>
      </c>
      <c r="P754">
        <v>0</v>
      </c>
      <c r="Q754">
        <v>0</v>
      </c>
      <c r="R754">
        <v>0</v>
      </c>
      <c r="S754">
        <v>0</v>
      </c>
      <c r="T754">
        <v>0</v>
      </c>
      <c r="U754">
        <v>0</v>
      </c>
      <c r="V754">
        <v>0</v>
      </c>
      <c r="W754">
        <v>0</v>
      </c>
      <c r="X754">
        <v>0</v>
      </c>
      <c r="Y754">
        <v>0</v>
      </c>
      <c r="Z754">
        <v>0</v>
      </c>
      <c r="AA754">
        <v>0</v>
      </c>
      <c r="AB754">
        <v>0</v>
      </c>
      <c r="AC754">
        <v>0</v>
      </c>
      <c r="AD754">
        <v>0</v>
      </c>
      <c r="AE754">
        <v>228912.69</v>
      </c>
      <c r="AF754">
        <v>263979.17</v>
      </c>
      <c r="AG754">
        <v>199409</v>
      </c>
      <c r="AH754">
        <v>233639</v>
      </c>
      <c r="AI754">
        <v>248639</v>
      </c>
      <c r="AJ754">
        <v>228912.69</v>
      </c>
      <c r="AK754">
        <v>228912.69</v>
      </c>
      <c r="AL754">
        <v>0</v>
      </c>
      <c r="AM754">
        <v>263979.17</v>
      </c>
      <c r="AN754">
        <v>263979.17</v>
      </c>
      <c r="AO754">
        <v>0</v>
      </c>
      <c r="AP754">
        <v>1167.28</v>
      </c>
      <c r="AQ754" s="4">
        <v>0</v>
      </c>
      <c r="AR754" s="3" t="s">
        <v>32</v>
      </c>
      <c r="AS754" s="3" t="s">
        <v>6214</v>
      </c>
      <c r="AT754" s="3" t="s">
        <v>6219</v>
      </c>
      <c r="AU754" s="3" t="s">
        <v>6216</v>
      </c>
      <c r="AV754" s="3" t="s">
        <v>6217</v>
      </c>
      <c r="AW754" s="3"/>
      <c r="AX754" s="3"/>
      <c r="AY754" s="3"/>
      <c r="AZ754" s="3"/>
      <c r="BA754" s="3"/>
      <c r="BB754" t="b">
        <v>0</v>
      </c>
      <c r="BC754" s="3"/>
      <c r="BD754" s="5">
        <v>118678</v>
      </c>
      <c r="BE754" s="3" t="s">
        <v>316</v>
      </c>
    </row>
    <row r="755" spans="1:57" hidden="1" x14ac:dyDescent="0.2">
      <c r="A755" s="2">
        <v>5708</v>
      </c>
      <c r="B755" s="1">
        <v>45412</v>
      </c>
      <c r="C755" s="3" t="s">
        <v>4835</v>
      </c>
      <c r="D755">
        <v>502053.91</v>
      </c>
      <c r="E755">
        <v>951198.94</v>
      </c>
      <c r="F755">
        <v>2079302.42</v>
      </c>
      <c r="G755">
        <v>1117454.6599999999</v>
      </c>
      <c r="H755">
        <v>1257217.69</v>
      </c>
      <c r="I755">
        <v>1564383.66</v>
      </c>
      <c r="J755">
        <v>1088927.31</v>
      </c>
      <c r="K755">
        <v>976460.63</v>
      </c>
      <c r="L755">
        <v>720920.74999999895</v>
      </c>
      <c r="M755">
        <v>486363.43</v>
      </c>
      <c r="N755">
        <v>1083858.0520019999</v>
      </c>
      <c r="O755">
        <v>1589695.388543</v>
      </c>
      <c r="P755">
        <v>2521668.4811439998</v>
      </c>
      <c r="Q755">
        <v>1640383.7563789999</v>
      </c>
      <c r="R755">
        <v>1493536.095887</v>
      </c>
      <c r="S755">
        <v>1281716.559773</v>
      </c>
      <c r="T755">
        <v>965889.98101900006</v>
      </c>
      <c r="U755">
        <v>962196.77466500096</v>
      </c>
      <c r="V755">
        <v>1246802.679422</v>
      </c>
      <c r="W755">
        <v>1151859.187348</v>
      </c>
      <c r="X755">
        <v>1221430.9968969999</v>
      </c>
      <c r="Y755">
        <v>1097956.7381490001</v>
      </c>
      <c r="Z755">
        <v>1062167.7587629999</v>
      </c>
      <c r="AA755">
        <v>1599574.806421</v>
      </c>
      <c r="AB755">
        <v>5000000</v>
      </c>
      <c r="AC755">
        <v>5000000</v>
      </c>
      <c r="AD755">
        <v>0</v>
      </c>
      <c r="AE755">
        <v>10744283.4</v>
      </c>
      <c r="AF755">
        <v>12526505.27</v>
      </c>
      <c r="AG755">
        <v>7921709</v>
      </c>
      <c r="AH755">
        <v>0</v>
      </c>
      <c r="AI755">
        <v>33871131</v>
      </c>
      <c r="AJ755">
        <v>14062733.072651001</v>
      </c>
      <c r="AK755">
        <v>13417836.840545001</v>
      </c>
      <c r="AL755">
        <v>2673553.4405450001</v>
      </c>
      <c r="AM755">
        <v>31493138.758508001</v>
      </c>
      <c r="AN755">
        <v>46445242.526412003</v>
      </c>
      <c r="AO755">
        <v>33918737.256411999</v>
      </c>
      <c r="AP755">
        <v>1907300.78</v>
      </c>
      <c r="AQ755" s="4">
        <v>0</v>
      </c>
      <c r="AR755" s="3" t="s">
        <v>32</v>
      </c>
      <c r="AS755" s="3" t="s">
        <v>6214</v>
      </c>
      <c r="AT755" s="3" t="s">
        <v>6219</v>
      </c>
      <c r="AU755" s="3" t="s">
        <v>6216</v>
      </c>
      <c r="AV755" s="3" t="s">
        <v>6217</v>
      </c>
      <c r="AW755" s="3"/>
      <c r="AX755" s="3"/>
      <c r="AY755" s="3"/>
      <c r="AZ755" s="3"/>
      <c r="BA755" s="3"/>
      <c r="BB755" t="b">
        <v>0</v>
      </c>
      <c r="BC755" s="3"/>
      <c r="BD755" s="5">
        <v>118679</v>
      </c>
      <c r="BE755" s="3" t="s">
        <v>316</v>
      </c>
    </row>
    <row r="756" spans="1:57" hidden="1" x14ac:dyDescent="0.2">
      <c r="A756" s="2">
        <v>5810</v>
      </c>
      <c r="B756" s="1">
        <v>45412</v>
      </c>
      <c r="C756" s="3" t="s">
        <v>5017</v>
      </c>
      <c r="D756">
        <v>16738.5</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16738.5</v>
      </c>
      <c r="AF756">
        <v>1589093.51</v>
      </c>
      <c r="AG756">
        <v>0</v>
      </c>
      <c r="AH756">
        <v>0</v>
      </c>
      <c r="AI756">
        <v>1880000</v>
      </c>
      <c r="AJ756">
        <v>16738.5</v>
      </c>
      <c r="AK756">
        <v>16738.5</v>
      </c>
      <c r="AL756">
        <v>0</v>
      </c>
      <c r="AM756">
        <v>1589093.51</v>
      </c>
      <c r="AN756">
        <v>1589093.51</v>
      </c>
      <c r="AO756">
        <v>0</v>
      </c>
      <c r="AP756">
        <v>0</v>
      </c>
      <c r="AQ756" s="4">
        <v>0</v>
      </c>
      <c r="AR756" s="3" t="s">
        <v>32</v>
      </c>
      <c r="AS756" s="3" t="s">
        <v>6214</v>
      </c>
      <c r="AT756" s="3" t="s">
        <v>6219</v>
      </c>
      <c r="AU756" s="3" t="s">
        <v>6216</v>
      </c>
      <c r="AV756" s="3" t="s">
        <v>6217</v>
      </c>
      <c r="AW756" s="3"/>
      <c r="AX756" s="3"/>
      <c r="AY756" s="3"/>
      <c r="AZ756" s="3"/>
      <c r="BA756" s="3"/>
      <c r="BB756" t="b">
        <v>0</v>
      </c>
      <c r="BC756" s="3"/>
      <c r="BD756" s="5">
        <v>118680</v>
      </c>
      <c r="BE756" s="3" t="s">
        <v>316</v>
      </c>
    </row>
    <row r="757" spans="1:57" hidden="1" x14ac:dyDescent="0.2">
      <c r="A757" s="2">
        <v>5811</v>
      </c>
      <c r="B757" s="1">
        <v>45412</v>
      </c>
      <c r="C757" s="3" t="s">
        <v>5019</v>
      </c>
      <c r="D757">
        <v>10549.47</v>
      </c>
      <c r="E757">
        <v>-0.01</v>
      </c>
      <c r="F757">
        <v>5930.98</v>
      </c>
      <c r="G757">
        <v>0</v>
      </c>
      <c r="H757">
        <v>0</v>
      </c>
      <c r="I757">
        <v>1806.01</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18286.45</v>
      </c>
      <c r="AF757">
        <v>159886.1</v>
      </c>
      <c r="AG757">
        <v>0</v>
      </c>
      <c r="AH757">
        <v>0</v>
      </c>
      <c r="AI757">
        <v>160000</v>
      </c>
      <c r="AJ757">
        <v>18286.45</v>
      </c>
      <c r="AK757">
        <v>18286.45</v>
      </c>
      <c r="AL757">
        <v>0</v>
      </c>
      <c r="AM757">
        <v>159886.1</v>
      </c>
      <c r="AN757">
        <v>159886.1</v>
      </c>
      <c r="AO757">
        <v>0</v>
      </c>
      <c r="AP757">
        <v>0</v>
      </c>
      <c r="AQ757" s="4">
        <v>0</v>
      </c>
      <c r="AR757" s="3" t="s">
        <v>32</v>
      </c>
      <c r="AS757" s="3" t="s">
        <v>6214</v>
      </c>
      <c r="AT757" s="3" t="s">
        <v>6219</v>
      </c>
      <c r="AU757" s="3" t="s">
        <v>6216</v>
      </c>
      <c r="AV757" s="3" t="s">
        <v>6217</v>
      </c>
      <c r="AW757" s="3"/>
      <c r="AX757" s="3"/>
      <c r="AY757" s="3"/>
      <c r="AZ757" s="3"/>
      <c r="BA757" s="3"/>
      <c r="BB757" t="b">
        <v>0</v>
      </c>
      <c r="BC757" s="3"/>
      <c r="BD757" s="5">
        <v>118681</v>
      </c>
      <c r="BE757" s="3" t="s">
        <v>316</v>
      </c>
    </row>
    <row r="758" spans="1:57" hidden="1" x14ac:dyDescent="0.2">
      <c r="A758" s="2">
        <v>5823</v>
      </c>
      <c r="B758" s="1">
        <v>45412</v>
      </c>
      <c r="C758" s="3" t="s">
        <v>5038</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80000</v>
      </c>
      <c r="AK758">
        <v>0</v>
      </c>
      <c r="AL758">
        <v>0</v>
      </c>
      <c r="AM758">
        <v>80000</v>
      </c>
      <c r="AN758">
        <v>0</v>
      </c>
      <c r="AO758">
        <v>0</v>
      </c>
      <c r="AP758">
        <v>0</v>
      </c>
      <c r="AQ758" s="4">
        <v>0</v>
      </c>
      <c r="AR758" s="3" t="s">
        <v>4157</v>
      </c>
      <c r="AS758" s="3" t="s">
        <v>6214</v>
      </c>
      <c r="AT758" s="3" t="s">
        <v>6219</v>
      </c>
      <c r="AU758" s="3" t="s">
        <v>6216</v>
      </c>
      <c r="AV758" s="3" t="s">
        <v>6217</v>
      </c>
      <c r="AW758" s="3"/>
      <c r="AX758" s="3"/>
      <c r="AY758" s="3"/>
      <c r="AZ758" s="3"/>
      <c r="BA758" s="3"/>
      <c r="BB758" t="b">
        <v>0</v>
      </c>
      <c r="BC758" s="3"/>
      <c r="BD758" s="5">
        <v>118682</v>
      </c>
      <c r="BE758" s="3" t="s">
        <v>316</v>
      </c>
    </row>
    <row r="759" spans="1:57" hidden="1" x14ac:dyDescent="0.2">
      <c r="A759" s="2">
        <v>5871</v>
      </c>
      <c r="B759" s="1">
        <v>45412</v>
      </c>
      <c r="C759" s="3" t="s">
        <v>5128</v>
      </c>
      <c r="D759">
        <v>241329.48</v>
      </c>
      <c r="E759">
        <v>191888.62</v>
      </c>
      <c r="F759">
        <v>310952</v>
      </c>
      <c r="G759">
        <v>97586.14</v>
      </c>
      <c r="H759">
        <v>68401.8</v>
      </c>
      <c r="I759">
        <v>168254.43</v>
      </c>
      <c r="J759">
        <v>440479.52</v>
      </c>
      <c r="K759">
        <v>261681.37</v>
      </c>
      <c r="L759">
        <v>106004.22</v>
      </c>
      <c r="M759">
        <v>10541.2</v>
      </c>
      <c r="N759">
        <v>0</v>
      </c>
      <c r="O759">
        <v>0</v>
      </c>
      <c r="P759">
        <v>59960</v>
      </c>
      <c r="Q759">
        <v>273151.17985999997</v>
      </c>
      <c r="R759">
        <v>307332.42014499998</v>
      </c>
      <c r="S759">
        <v>132320.00000199999</v>
      </c>
      <c r="T759">
        <v>0</v>
      </c>
      <c r="U759">
        <v>0</v>
      </c>
      <c r="V759">
        <v>0</v>
      </c>
      <c r="W759">
        <v>0</v>
      </c>
      <c r="X759">
        <v>0</v>
      </c>
      <c r="Y759">
        <v>0</v>
      </c>
      <c r="Z759">
        <v>0</v>
      </c>
      <c r="AA759">
        <v>0</v>
      </c>
      <c r="AB759">
        <v>0</v>
      </c>
      <c r="AC759">
        <v>0</v>
      </c>
      <c r="AD759">
        <v>0</v>
      </c>
      <c r="AE759">
        <v>1897118.78</v>
      </c>
      <c r="AF759">
        <v>2218634.52</v>
      </c>
      <c r="AG759">
        <v>126639</v>
      </c>
      <c r="AH759">
        <v>3156653</v>
      </c>
      <c r="AI759">
        <v>3156653</v>
      </c>
      <c r="AJ759">
        <v>2026247.58</v>
      </c>
      <c r="AK759">
        <v>1897118.78</v>
      </c>
      <c r="AL759">
        <v>0</v>
      </c>
      <c r="AM759">
        <v>3120526.9200070002</v>
      </c>
      <c r="AN759">
        <v>2991398.1200069999</v>
      </c>
      <c r="AO759">
        <v>772763.60000700003</v>
      </c>
      <c r="AP759">
        <v>374683.63</v>
      </c>
      <c r="AQ759" s="4">
        <v>0</v>
      </c>
      <c r="AR759" s="3" t="s">
        <v>32</v>
      </c>
      <c r="AS759" s="3" t="s">
        <v>6214</v>
      </c>
      <c r="AT759" s="3" t="s">
        <v>6219</v>
      </c>
      <c r="AU759" s="3" t="s">
        <v>6216</v>
      </c>
      <c r="AV759" s="3" t="s">
        <v>6217</v>
      </c>
      <c r="AW759" s="3"/>
      <c r="AX759" s="3"/>
      <c r="AY759" s="3"/>
      <c r="AZ759" s="3"/>
      <c r="BA759" s="3"/>
      <c r="BB759" t="b">
        <v>0</v>
      </c>
      <c r="BC759" s="3"/>
      <c r="BD759" s="5">
        <v>118683</v>
      </c>
      <c r="BE759" s="3" t="s">
        <v>316</v>
      </c>
    </row>
    <row r="760" spans="1:57" hidden="1" x14ac:dyDescent="0.2">
      <c r="A760" s="2">
        <v>5884</v>
      </c>
      <c r="B760" s="1">
        <v>45412</v>
      </c>
      <c r="C760" s="3" t="s">
        <v>5143</v>
      </c>
      <c r="D760">
        <v>11664.98</v>
      </c>
      <c r="E760">
        <v>32305.919999999998</v>
      </c>
      <c r="F760">
        <v>111290.5</v>
      </c>
      <c r="G760">
        <v>7792.44</v>
      </c>
      <c r="H760">
        <v>1583.25</v>
      </c>
      <c r="I760">
        <v>546.12</v>
      </c>
      <c r="J760">
        <v>0</v>
      </c>
      <c r="K760">
        <v>24.6</v>
      </c>
      <c r="L760">
        <v>3879.85</v>
      </c>
      <c r="M760">
        <v>0</v>
      </c>
      <c r="N760">
        <v>0</v>
      </c>
      <c r="O760">
        <v>0</v>
      </c>
      <c r="P760">
        <v>0</v>
      </c>
      <c r="Q760">
        <v>0</v>
      </c>
      <c r="R760">
        <v>0</v>
      </c>
      <c r="S760">
        <v>0</v>
      </c>
      <c r="T760">
        <v>0</v>
      </c>
      <c r="U760">
        <v>0</v>
      </c>
      <c r="V760">
        <v>0</v>
      </c>
      <c r="W760">
        <v>0</v>
      </c>
      <c r="X760">
        <v>0</v>
      </c>
      <c r="Y760">
        <v>0</v>
      </c>
      <c r="Z760">
        <v>0</v>
      </c>
      <c r="AA760">
        <v>0</v>
      </c>
      <c r="AB760">
        <v>0</v>
      </c>
      <c r="AC760">
        <v>0</v>
      </c>
      <c r="AD760">
        <v>0</v>
      </c>
      <c r="AE760">
        <v>169087.66</v>
      </c>
      <c r="AF760">
        <v>264544.96999999997</v>
      </c>
      <c r="AG760">
        <v>131470</v>
      </c>
      <c r="AH760">
        <v>195334</v>
      </c>
      <c r="AI760">
        <v>226514</v>
      </c>
      <c r="AJ760">
        <v>169087.66</v>
      </c>
      <c r="AK760">
        <v>169087.66</v>
      </c>
      <c r="AL760">
        <v>0</v>
      </c>
      <c r="AM760">
        <v>264544.96999999997</v>
      </c>
      <c r="AN760">
        <v>264544.96999999997</v>
      </c>
      <c r="AO760">
        <v>0</v>
      </c>
      <c r="AP760">
        <v>0</v>
      </c>
      <c r="AQ760" s="4">
        <v>0</v>
      </c>
      <c r="AR760" s="3" t="s">
        <v>32</v>
      </c>
      <c r="AS760" s="3" t="s">
        <v>6214</v>
      </c>
      <c r="AT760" s="3" t="s">
        <v>6219</v>
      </c>
      <c r="AU760" s="3" t="s">
        <v>6216</v>
      </c>
      <c r="AV760" s="3" t="s">
        <v>6217</v>
      </c>
      <c r="AW760" s="3"/>
      <c r="AX760" s="3"/>
      <c r="AY760" s="3"/>
      <c r="AZ760" s="3"/>
      <c r="BA760" s="3"/>
      <c r="BB760" t="b">
        <v>0</v>
      </c>
      <c r="BC760" s="3"/>
      <c r="BD760" s="5">
        <v>118684</v>
      </c>
      <c r="BE760" s="3" t="s">
        <v>316</v>
      </c>
    </row>
    <row r="761" spans="1:57" hidden="1" x14ac:dyDescent="0.2">
      <c r="A761" s="2">
        <v>5945</v>
      </c>
      <c r="B761" s="1">
        <v>45412</v>
      </c>
      <c r="C761" s="3" t="s">
        <v>5199</v>
      </c>
      <c r="D761">
        <v>22504.04</v>
      </c>
      <c r="E761">
        <v>26058.55</v>
      </c>
      <c r="F761">
        <v>68794.58</v>
      </c>
      <c r="G761">
        <v>27937.31</v>
      </c>
      <c r="H761">
        <v>17200.2</v>
      </c>
      <c r="I761">
        <v>7290.23</v>
      </c>
      <c r="J761">
        <v>5308.27</v>
      </c>
      <c r="K761">
        <v>13826.57</v>
      </c>
      <c r="L761">
        <v>-291677.12</v>
      </c>
      <c r="M761">
        <v>196</v>
      </c>
      <c r="N761">
        <v>2653.846145</v>
      </c>
      <c r="O761">
        <v>6787.6922999999997</v>
      </c>
      <c r="P761">
        <v>409497.04614499997</v>
      </c>
      <c r="Q761">
        <v>2538.46153</v>
      </c>
      <c r="R761">
        <v>2423.0769150000001</v>
      </c>
      <c r="S761">
        <v>2653.846145</v>
      </c>
      <c r="T761">
        <v>2423.0769150000001</v>
      </c>
      <c r="U761">
        <v>1730.769225</v>
      </c>
      <c r="V761">
        <v>2307.6923000000002</v>
      </c>
      <c r="W761">
        <v>2307.6923000000002</v>
      </c>
      <c r="X761">
        <v>2423.0769150000001</v>
      </c>
      <c r="Y761">
        <v>1730.769225</v>
      </c>
      <c r="Z761">
        <v>0</v>
      </c>
      <c r="AA761">
        <v>0</v>
      </c>
      <c r="AB761">
        <v>0</v>
      </c>
      <c r="AC761">
        <v>0</v>
      </c>
      <c r="AD761">
        <v>0</v>
      </c>
      <c r="AE761">
        <v>-102561.37</v>
      </c>
      <c r="AF761">
        <v>5026.4399999999996</v>
      </c>
      <c r="AG761">
        <v>220990</v>
      </c>
      <c r="AH761">
        <v>0</v>
      </c>
      <c r="AI761">
        <v>1057442</v>
      </c>
      <c r="AJ761">
        <v>315633.12898099999</v>
      </c>
      <c r="AK761">
        <v>-93119.831554999997</v>
      </c>
      <c r="AL761">
        <v>9441.5384450000001</v>
      </c>
      <c r="AM761">
        <v>446413.24659599998</v>
      </c>
      <c r="AN761">
        <v>444503.48606000002</v>
      </c>
      <c r="AO761">
        <v>439477.04606000002</v>
      </c>
      <c r="AP761">
        <v>415016.2</v>
      </c>
      <c r="AQ761" s="4">
        <v>0</v>
      </c>
      <c r="AR761" s="3" t="s">
        <v>32</v>
      </c>
      <c r="AS761" s="3" t="s">
        <v>6214</v>
      </c>
      <c r="AT761" s="3" t="s">
        <v>6219</v>
      </c>
      <c r="AU761" s="3" t="s">
        <v>6216</v>
      </c>
      <c r="AV761" s="3" t="s">
        <v>6217</v>
      </c>
      <c r="AW761" s="3"/>
      <c r="AX761" s="3"/>
      <c r="AY761" s="3"/>
      <c r="AZ761" s="3"/>
      <c r="BA761" s="3"/>
      <c r="BB761" t="b">
        <v>0</v>
      </c>
      <c r="BC761" s="3"/>
      <c r="BD761" s="5">
        <v>118685</v>
      </c>
      <c r="BE761" s="3" t="s">
        <v>316</v>
      </c>
    </row>
    <row r="762" spans="1:57" hidden="1" x14ac:dyDescent="0.2">
      <c r="A762" s="2">
        <v>5979</v>
      </c>
      <c r="B762" s="1">
        <v>45412</v>
      </c>
      <c r="C762" s="3" t="s">
        <v>5245</v>
      </c>
      <c r="D762">
        <v>1282.22</v>
      </c>
      <c r="E762">
        <v>622.25</v>
      </c>
      <c r="F762">
        <v>694.17</v>
      </c>
      <c r="G762">
        <v>1086.52</v>
      </c>
      <c r="H762">
        <v>437.91</v>
      </c>
      <c r="I762">
        <v>1971.13</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6094.2</v>
      </c>
      <c r="AF762">
        <v>5248572.49</v>
      </c>
      <c r="AG762">
        <v>0</v>
      </c>
      <c r="AH762">
        <v>0</v>
      </c>
      <c r="AI762">
        <v>5116146</v>
      </c>
      <c r="AJ762">
        <v>6094.2</v>
      </c>
      <c r="AK762">
        <v>6094.2</v>
      </c>
      <c r="AL762">
        <v>0</v>
      </c>
      <c r="AM762">
        <v>5248572.49</v>
      </c>
      <c r="AN762">
        <v>5248572.49</v>
      </c>
      <c r="AO762">
        <v>0</v>
      </c>
      <c r="AP762">
        <v>0</v>
      </c>
      <c r="AQ762" s="4">
        <v>0</v>
      </c>
      <c r="AR762" s="3" t="s">
        <v>32</v>
      </c>
      <c r="AS762" s="3" t="s">
        <v>6214</v>
      </c>
      <c r="AT762" s="3" t="s">
        <v>6219</v>
      </c>
      <c r="AU762" s="3" t="s">
        <v>6216</v>
      </c>
      <c r="AV762" s="3" t="s">
        <v>6217</v>
      </c>
      <c r="AW762" s="3"/>
      <c r="AX762" s="3"/>
      <c r="AY762" s="3"/>
      <c r="AZ762" s="3"/>
      <c r="BA762" s="3"/>
      <c r="BB762" t="b">
        <v>0</v>
      </c>
      <c r="BC762" s="3"/>
      <c r="BD762" s="5">
        <v>118686</v>
      </c>
      <c r="BE762" s="3" t="s">
        <v>316</v>
      </c>
    </row>
    <row r="763" spans="1:57" hidden="1" x14ac:dyDescent="0.2">
      <c r="A763" s="2">
        <v>5995</v>
      </c>
      <c r="B763" s="1">
        <v>45412</v>
      </c>
      <c r="C763" s="3" t="s">
        <v>5268</v>
      </c>
      <c r="D763">
        <v>39014.239999999998</v>
      </c>
      <c r="E763">
        <v>139530.39000000001</v>
      </c>
      <c r="F763">
        <v>3575.38</v>
      </c>
      <c r="G763">
        <v>22217.79</v>
      </c>
      <c r="H763">
        <v>7737.58</v>
      </c>
      <c r="I763">
        <v>13051.4</v>
      </c>
      <c r="J763">
        <v>364486.49</v>
      </c>
      <c r="K763">
        <v>8396.35</v>
      </c>
      <c r="L763">
        <v>4835.6899999999996</v>
      </c>
      <c r="M763">
        <v>382766.98</v>
      </c>
      <c r="N763">
        <v>209698.8</v>
      </c>
      <c r="O763">
        <v>67576.940002000003</v>
      </c>
      <c r="P763">
        <v>538994.16530999995</v>
      </c>
      <c r="Q763">
        <v>87746.336676000006</v>
      </c>
      <c r="R763">
        <v>542356.91859999998</v>
      </c>
      <c r="S763">
        <v>7603.0615079999998</v>
      </c>
      <c r="T763">
        <v>0</v>
      </c>
      <c r="U763">
        <v>0</v>
      </c>
      <c r="V763">
        <v>0</v>
      </c>
      <c r="W763">
        <v>0</v>
      </c>
      <c r="X763">
        <v>0</v>
      </c>
      <c r="Y763">
        <v>0</v>
      </c>
      <c r="Z763">
        <v>0</v>
      </c>
      <c r="AA763">
        <v>0</v>
      </c>
      <c r="AB763">
        <v>0</v>
      </c>
      <c r="AC763">
        <v>0</v>
      </c>
      <c r="AD763">
        <v>0</v>
      </c>
      <c r="AE763">
        <v>985612.29</v>
      </c>
      <c r="AF763">
        <v>1017863.09</v>
      </c>
      <c r="AG763">
        <v>1071220</v>
      </c>
      <c r="AH763">
        <v>1647680</v>
      </c>
      <c r="AI763">
        <v>2350000</v>
      </c>
      <c r="AJ763">
        <v>1619881.5900359999</v>
      </c>
      <c r="AK763">
        <v>1262888.030002</v>
      </c>
      <c r="AL763">
        <v>277275.74000200001</v>
      </c>
      <c r="AM763">
        <v>2296922.6131239999</v>
      </c>
      <c r="AN763">
        <v>2471839.3120960002</v>
      </c>
      <c r="AO763">
        <v>1453976.2220960001</v>
      </c>
      <c r="AP763">
        <v>775320.69</v>
      </c>
      <c r="AQ763" s="4">
        <v>0</v>
      </c>
      <c r="AR763" s="3" t="s">
        <v>32</v>
      </c>
      <c r="AS763" s="3" t="s">
        <v>6214</v>
      </c>
      <c r="AT763" s="3" t="s">
        <v>6219</v>
      </c>
      <c r="AU763" s="3" t="s">
        <v>6216</v>
      </c>
      <c r="AV763" s="3" t="s">
        <v>6217</v>
      </c>
      <c r="AW763" s="3"/>
      <c r="AX763" s="3"/>
      <c r="AY763" s="3"/>
      <c r="AZ763" s="3"/>
      <c r="BA763" s="3"/>
      <c r="BB763" t="b">
        <v>0</v>
      </c>
      <c r="BC763" s="3"/>
      <c r="BD763" s="5">
        <v>118687</v>
      </c>
      <c r="BE763" s="3" t="s">
        <v>316</v>
      </c>
    </row>
    <row r="764" spans="1:57" hidden="1" x14ac:dyDescent="0.2">
      <c r="A764" s="2">
        <v>6042</v>
      </c>
      <c r="B764" s="1">
        <v>45412</v>
      </c>
      <c r="C764" s="3" t="s">
        <v>5337</v>
      </c>
      <c r="D764">
        <v>0</v>
      </c>
      <c r="E764">
        <v>0</v>
      </c>
      <c r="F764">
        <v>121604</v>
      </c>
      <c r="G764">
        <v>216</v>
      </c>
      <c r="H764">
        <v>1424</v>
      </c>
      <c r="I764">
        <v>2399.8000000000002</v>
      </c>
      <c r="J764">
        <v>2015.54</v>
      </c>
      <c r="K764">
        <v>25.18</v>
      </c>
      <c r="L764">
        <v>0</v>
      </c>
      <c r="M764">
        <v>864</v>
      </c>
      <c r="N764">
        <v>0</v>
      </c>
      <c r="O764">
        <v>0</v>
      </c>
      <c r="P764">
        <v>0</v>
      </c>
      <c r="Q764">
        <v>0</v>
      </c>
      <c r="R764">
        <v>0</v>
      </c>
      <c r="S764">
        <v>0</v>
      </c>
      <c r="T764">
        <v>0</v>
      </c>
      <c r="U764">
        <v>0</v>
      </c>
      <c r="V764">
        <v>0</v>
      </c>
      <c r="W764">
        <v>0</v>
      </c>
      <c r="X764">
        <v>0</v>
      </c>
      <c r="Y764">
        <v>0</v>
      </c>
      <c r="Z764">
        <v>0</v>
      </c>
      <c r="AA764">
        <v>0</v>
      </c>
      <c r="AB764">
        <v>0</v>
      </c>
      <c r="AC764">
        <v>0</v>
      </c>
      <c r="AD764">
        <v>0</v>
      </c>
      <c r="AE764">
        <v>128548.52</v>
      </c>
      <c r="AF764">
        <v>128548.52</v>
      </c>
      <c r="AG764">
        <v>134000</v>
      </c>
      <c r="AH764">
        <v>0</v>
      </c>
      <c r="AI764">
        <v>134000</v>
      </c>
      <c r="AJ764">
        <v>127684.52</v>
      </c>
      <c r="AK764">
        <v>128548.52</v>
      </c>
      <c r="AL764">
        <v>0</v>
      </c>
      <c r="AM764">
        <v>127684.52</v>
      </c>
      <c r="AN764">
        <v>128548.52</v>
      </c>
      <c r="AO764">
        <v>0</v>
      </c>
      <c r="AP764">
        <v>0</v>
      </c>
      <c r="AQ764" s="4">
        <v>0</v>
      </c>
      <c r="AR764" s="3" t="s">
        <v>32</v>
      </c>
      <c r="AS764" s="3" t="s">
        <v>6214</v>
      </c>
      <c r="AT764" s="3" t="s">
        <v>6219</v>
      </c>
      <c r="AU764" s="3" t="s">
        <v>6216</v>
      </c>
      <c r="AV764" s="3" t="s">
        <v>6217</v>
      </c>
      <c r="AW764" s="3"/>
      <c r="AX764" s="3"/>
      <c r="AY764" s="3"/>
      <c r="AZ764" s="3"/>
      <c r="BA764" s="3"/>
      <c r="BB764" t="b">
        <v>0</v>
      </c>
      <c r="BC764" s="3"/>
      <c r="BD764" s="5">
        <v>118688</v>
      </c>
      <c r="BE764" s="3" t="s">
        <v>316</v>
      </c>
    </row>
    <row r="765" spans="1:57" hidden="1" x14ac:dyDescent="0.2">
      <c r="A765" s="2">
        <v>6183</v>
      </c>
      <c r="B765" s="1">
        <v>45412</v>
      </c>
      <c r="C765" s="3" t="s">
        <v>5508</v>
      </c>
      <c r="D765">
        <v>0</v>
      </c>
      <c r="E765">
        <v>0</v>
      </c>
      <c r="F765">
        <v>0</v>
      </c>
      <c r="G765">
        <v>0</v>
      </c>
      <c r="H765">
        <v>0</v>
      </c>
      <c r="I765">
        <v>0</v>
      </c>
      <c r="J765">
        <v>0</v>
      </c>
      <c r="K765">
        <v>0</v>
      </c>
      <c r="L765">
        <v>0</v>
      </c>
      <c r="M765">
        <v>0</v>
      </c>
      <c r="N765">
        <v>4839.4399999999996</v>
      </c>
      <c r="O765">
        <v>968</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5598</v>
      </c>
      <c r="AK765">
        <v>5807.44</v>
      </c>
      <c r="AL765">
        <v>5807.44</v>
      </c>
      <c r="AM765">
        <v>5598</v>
      </c>
      <c r="AN765">
        <v>5807.44</v>
      </c>
      <c r="AO765">
        <v>5807.44</v>
      </c>
      <c r="AP765">
        <v>0</v>
      </c>
      <c r="AQ765" s="4">
        <v>0</v>
      </c>
      <c r="AR765" s="3" t="s">
        <v>32</v>
      </c>
      <c r="AS765" s="3" t="s">
        <v>6214</v>
      </c>
      <c r="AT765" s="3" t="s">
        <v>6219</v>
      </c>
      <c r="AU765" s="3" t="s">
        <v>6216</v>
      </c>
      <c r="AV765" s="3" t="s">
        <v>6217</v>
      </c>
      <c r="AW765" s="3"/>
      <c r="AX765" s="3"/>
      <c r="AY765" s="3"/>
      <c r="AZ765" s="3"/>
      <c r="BA765" s="3"/>
      <c r="BB765" t="b">
        <v>0</v>
      </c>
      <c r="BC765" s="3"/>
      <c r="BD765" s="5">
        <v>118689</v>
      </c>
      <c r="BE765" s="3" t="s">
        <v>316</v>
      </c>
    </row>
    <row r="766" spans="1:57" hidden="1" x14ac:dyDescent="0.2">
      <c r="A766" s="2">
        <v>6187</v>
      </c>
      <c r="B766" s="1">
        <v>45412</v>
      </c>
      <c r="C766" s="3" t="s">
        <v>5513</v>
      </c>
      <c r="D766">
        <v>343331.42</v>
      </c>
      <c r="E766">
        <v>571533.19999999995</v>
      </c>
      <c r="F766">
        <v>856859.83</v>
      </c>
      <c r="G766">
        <v>2412634.7200000002</v>
      </c>
      <c r="H766">
        <v>2477395.65</v>
      </c>
      <c r="I766">
        <v>2110038.64</v>
      </c>
      <c r="J766">
        <v>4887832.17</v>
      </c>
      <c r="K766">
        <v>3420288.37</v>
      </c>
      <c r="L766">
        <v>2484301.5</v>
      </c>
      <c r="M766">
        <v>3638323.42</v>
      </c>
      <c r="N766">
        <v>2635170.0041666701</v>
      </c>
      <c r="O766">
        <v>22000</v>
      </c>
      <c r="P766">
        <v>0</v>
      </c>
      <c r="Q766">
        <v>0</v>
      </c>
      <c r="R766">
        <v>0</v>
      </c>
      <c r="S766">
        <v>0</v>
      </c>
      <c r="T766">
        <v>0</v>
      </c>
      <c r="U766">
        <v>0</v>
      </c>
      <c r="V766">
        <v>0</v>
      </c>
      <c r="W766">
        <v>0</v>
      </c>
      <c r="X766">
        <v>0</v>
      </c>
      <c r="Y766">
        <v>0</v>
      </c>
      <c r="Z766">
        <v>0</v>
      </c>
      <c r="AA766">
        <v>0</v>
      </c>
      <c r="AB766">
        <v>0</v>
      </c>
      <c r="AC766">
        <v>0</v>
      </c>
      <c r="AD766">
        <v>0</v>
      </c>
      <c r="AE766">
        <v>23202538.920000002</v>
      </c>
      <c r="AF766">
        <v>23386650.460000001</v>
      </c>
      <c r="AG766">
        <v>22990000</v>
      </c>
      <c r="AH766">
        <v>21934000</v>
      </c>
      <c r="AI766">
        <v>21934000</v>
      </c>
      <c r="AJ766">
        <v>23663853.215</v>
      </c>
      <c r="AK766">
        <v>25859708.924166702</v>
      </c>
      <c r="AL766">
        <v>2657170.0041666701</v>
      </c>
      <c r="AM766">
        <v>23847964.754999999</v>
      </c>
      <c r="AN766">
        <v>26043820.464166701</v>
      </c>
      <c r="AO766">
        <v>2657170.0041666701</v>
      </c>
      <c r="AP766">
        <v>4910926.3</v>
      </c>
      <c r="AQ766" s="4">
        <v>0</v>
      </c>
      <c r="AR766" s="3" t="s">
        <v>32</v>
      </c>
      <c r="AS766" s="3" t="s">
        <v>6214</v>
      </c>
      <c r="AT766" s="3" t="s">
        <v>6219</v>
      </c>
      <c r="AU766" s="3" t="s">
        <v>6216</v>
      </c>
      <c r="AV766" s="3" t="s">
        <v>6217</v>
      </c>
      <c r="AW766" s="3"/>
      <c r="AX766" s="3"/>
      <c r="AY766" s="3"/>
      <c r="AZ766" s="3"/>
      <c r="BA766" s="3"/>
      <c r="BB766" t="b">
        <v>0</v>
      </c>
      <c r="BC766" s="3"/>
      <c r="BD766" s="5">
        <v>118690</v>
      </c>
      <c r="BE766" s="3" t="s">
        <v>316</v>
      </c>
    </row>
    <row r="767" spans="1:57" hidden="1" x14ac:dyDescent="0.2">
      <c r="A767" s="2">
        <v>6304</v>
      </c>
      <c r="B767" s="1">
        <v>45412</v>
      </c>
      <c r="C767" s="3" t="s">
        <v>5697</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70000</v>
      </c>
      <c r="AH767">
        <v>0</v>
      </c>
      <c r="AI767">
        <v>0</v>
      </c>
      <c r="AJ767">
        <v>0</v>
      </c>
      <c r="AK767">
        <v>0</v>
      </c>
      <c r="AL767">
        <v>0</v>
      </c>
      <c r="AM767">
        <v>0</v>
      </c>
      <c r="AN767">
        <v>0</v>
      </c>
      <c r="AO767">
        <v>0</v>
      </c>
      <c r="AP767">
        <v>0</v>
      </c>
      <c r="AQ767" s="4">
        <v>0</v>
      </c>
      <c r="AR767" s="3" t="s">
        <v>32</v>
      </c>
      <c r="AS767" s="3" t="s">
        <v>6214</v>
      </c>
      <c r="AT767" s="3" t="s">
        <v>6219</v>
      </c>
      <c r="AU767" s="3" t="s">
        <v>6216</v>
      </c>
      <c r="AV767" s="3" t="s">
        <v>6217</v>
      </c>
      <c r="AW767" s="3"/>
      <c r="AX767" s="3"/>
      <c r="AY767" s="3"/>
      <c r="AZ767" s="3"/>
      <c r="BA767" s="3"/>
      <c r="BB767" t="b">
        <v>0</v>
      </c>
      <c r="BC767" s="3"/>
      <c r="BD767" s="5">
        <v>118691</v>
      </c>
      <c r="BE767" s="3" t="s">
        <v>316</v>
      </c>
    </row>
    <row r="768" spans="1:57" hidden="1" x14ac:dyDescent="0.2">
      <c r="A768" s="2">
        <v>6305</v>
      </c>
      <c r="B768" s="1">
        <v>45412</v>
      </c>
      <c r="C768" s="3" t="s">
        <v>5699</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1340000</v>
      </c>
      <c r="AH768">
        <v>0</v>
      </c>
      <c r="AI768">
        <v>0</v>
      </c>
      <c r="AJ768">
        <v>0</v>
      </c>
      <c r="AK768">
        <v>0</v>
      </c>
      <c r="AL768">
        <v>0</v>
      </c>
      <c r="AM768">
        <v>0</v>
      </c>
      <c r="AN768">
        <v>0</v>
      </c>
      <c r="AO768">
        <v>0</v>
      </c>
      <c r="AP768">
        <v>0</v>
      </c>
      <c r="AQ768" s="4">
        <v>0</v>
      </c>
      <c r="AR768" s="3" t="s">
        <v>32</v>
      </c>
      <c r="AS768" s="3" t="s">
        <v>6214</v>
      </c>
      <c r="AT768" s="3" t="s">
        <v>6219</v>
      </c>
      <c r="AU768" s="3" t="s">
        <v>6216</v>
      </c>
      <c r="AV768" s="3" t="s">
        <v>6217</v>
      </c>
      <c r="AW768" s="3"/>
      <c r="AX768" s="3"/>
      <c r="AY768" s="3"/>
      <c r="AZ768" s="3"/>
      <c r="BA768" s="3"/>
      <c r="BB768" t="b">
        <v>0</v>
      </c>
      <c r="BC768" s="3"/>
      <c r="BD768" s="5">
        <v>118692</v>
      </c>
      <c r="BE768" s="3" t="s">
        <v>316</v>
      </c>
    </row>
    <row r="769" spans="1:57" hidden="1" x14ac:dyDescent="0.2">
      <c r="A769" s="2">
        <v>6319</v>
      </c>
      <c r="B769" s="1">
        <v>45412</v>
      </c>
      <c r="C769" s="3" t="s">
        <v>5727</v>
      </c>
      <c r="D769">
        <v>0</v>
      </c>
      <c r="E769">
        <v>0</v>
      </c>
      <c r="F769">
        <v>0</v>
      </c>
      <c r="G769">
        <v>0</v>
      </c>
      <c r="H769">
        <v>9975.2000000000007</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9975.2000000000007</v>
      </c>
      <c r="AF769">
        <v>9975.2000000000007</v>
      </c>
      <c r="AG769">
        <v>525000</v>
      </c>
      <c r="AH769">
        <v>300000</v>
      </c>
      <c r="AI769">
        <v>300000</v>
      </c>
      <c r="AJ769">
        <v>9975.2000000000007</v>
      </c>
      <c r="AK769">
        <v>9975.2000000000007</v>
      </c>
      <c r="AL769">
        <v>0</v>
      </c>
      <c r="AM769">
        <v>9975.2000000000007</v>
      </c>
      <c r="AN769">
        <v>9975.2000000000007</v>
      </c>
      <c r="AO769">
        <v>0</v>
      </c>
      <c r="AP769">
        <v>180563.6</v>
      </c>
      <c r="AQ769" s="4">
        <v>0</v>
      </c>
      <c r="AR769" s="3" t="s">
        <v>32</v>
      </c>
      <c r="AS769" s="3" t="s">
        <v>6214</v>
      </c>
      <c r="AT769" s="3" t="s">
        <v>6219</v>
      </c>
      <c r="AU769" s="3" t="s">
        <v>6216</v>
      </c>
      <c r="AV769" s="3" t="s">
        <v>6217</v>
      </c>
      <c r="AW769" s="3"/>
      <c r="AX769" s="3"/>
      <c r="AY769" s="3"/>
      <c r="AZ769" s="3"/>
      <c r="BA769" s="3"/>
      <c r="BB769" t="b">
        <v>0</v>
      </c>
      <c r="BC769" s="3"/>
      <c r="BD769" s="5">
        <v>118693</v>
      </c>
      <c r="BE769" s="3" t="s">
        <v>316</v>
      </c>
    </row>
    <row r="770" spans="1:57" hidden="1" x14ac:dyDescent="0.2">
      <c r="A770" s="2">
        <v>6321</v>
      </c>
      <c r="B770" s="1">
        <v>45412</v>
      </c>
      <c r="C770" s="3" t="s">
        <v>5731</v>
      </c>
      <c r="D770">
        <v>0</v>
      </c>
      <c r="E770">
        <v>0</v>
      </c>
      <c r="F770">
        <v>0</v>
      </c>
      <c r="G770">
        <v>0</v>
      </c>
      <c r="H770">
        <v>0</v>
      </c>
      <c r="I770">
        <v>324</v>
      </c>
      <c r="J770">
        <v>324</v>
      </c>
      <c r="K770">
        <v>0</v>
      </c>
      <c r="L770">
        <v>0</v>
      </c>
      <c r="M770">
        <v>0</v>
      </c>
      <c r="N770">
        <v>0</v>
      </c>
      <c r="O770">
        <v>25442.027577000001</v>
      </c>
      <c r="P770">
        <v>416930.85528000002</v>
      </c>
      <c r="Q770">
        <v>244653.72089600001</v>
      </c>
      <c r="R770">
        <v>274238.820144</v>
      </c>
      <c r="S770">
        <v>289207.15915999998</v>
      </c>
      <c r="T770">
        <v>163899.24109</v>
      </c>
      <c r="U770">
        <v>43591.883626000003</v>
      </c>
      <c r="V770">
        <v>765042.89540799998</v>
      </c>
      <c r="W770">
        <v>33045.385280000002</v>
      </c>
      <c r="X770">
        <v>3564.92</v>
      </c>
      <c r="Y770">
        <v>0</v>
      </c>
      <c r="Z770">
        <v>0</v>
      </c>
      <c r="AA770">
        <v>0</v>
      </c>
      <c r="AB770">
        <v>0</v>
      </c>
      <c r="AC770">
        <v>0</v>
      </c>
      <c r="AD770">
        <v>0</v>
      </c>
      <c r="AE770">
        <v>648</v>
      </c>
      <c r="AF770">
        <v>648</v>
      </c>
      <c r="AG770">
        <v>550000</v>
      </c>
      <c r="AH770">
        <v>20000</v>
      </c>
      <c r="AI770">
        <v>20000</v>
      </c>
      <c r="AJ770">
        <v>26090.027577000001</v>
      </c>
      <c r="AK770">
        <v>26090.027577000001</v>
      </c>
      <c r="AL770">
        <v>25442.027577000001</v>
      </c>
      <c r="AM770">
        <v>2260264.9084609998</v>
      </c>
      <c r="AN770">
        <v>2260264.9084609998</v>
      </c>
      <c r="AO770">
        <v>2259616.9084609998</v>
      </c>
      <c r="AP770">
        <v>0</v>
      </c>
      <c r="AQ770" s="4">
        <v>0</v>
      </c>
      <c r="AR770" s="3" t="s">
        <v>32</v>
      </c>
      <c r="AS770" s="3" t="s">
        <v>6214</v>
      </c>
      <c r="AT770" s="3" t="s">
        <v>6219</v>
      </c>
      <c r="AU770" s="3" t="s">
        <v>6216</v>
      </c>
      <c r="AV770" s="3" t="s">
        <v>6217</v>
      </c>
      <c r="AW770" s="3"/>
      <c r="AX770" s="3"/>
      <c r="AY770" s="3"/>
      <c r="AZ770" s="3"/>
      <c r="BA770" s="3"/>
      <c r="BB770" t="b">
        <v>0</v>
      </c>
      <c r="BC770" s="3"/>
      <c r="BD770" s="5">
        <v>118694</v>
      </c>
      <c r="BE770" s="3" t="s">
        <v>316</v>
      </c>
    </row>
    <row r="771" spans="1:57" hidden="1" x14ac:dyDescent="0.2">
      <c r="A771" s="2">
        <v>6323</v>
      </c>
      <c r="B771" s="1">
        <v>45412</v>
      </c>
      <c r="C771" s="3" t="s">
        <v>5735</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1698218</v>
      </c>
      <c r="AH771">
        <v>0</v>
      </c>
      <c r="AI771">
        <v>0</v>
      </c>
      <c r="AJ771">
        <v>0</v>
      </c>
      <c r="AK771">
        <v>0</v>
      </c>
      <c r="AL771">
        <v>0</v>
      </c>
      <c r="AM771">
        <v>0</v>
      </c>
      <c r="AN771">
        <v>0</v>
      </c>
      <c r="AO771">
        <v>0</v>
      </c>
      <c r="AP771">
        <v>0</v>
      </c>
      <c r="AQ771" s="4">
        <v>0</v>
      </c>
      <c r="AR771" s="3" t="s">
        <v>32</v>
      </c>
      <c r="AS771" s="3" t="s">
        <v>6214</v>
      </c>
      <c r="AT771" s="3" t="s">
        <v>6219</v>
      </c>
      <c r="AU771" s="3" t="s">
        <v>6216</v>
      </c>
      <c r="AV771" s="3" t="s">
        <v>6217</v>
      </c>
      <c r="AW771" s="3"/>
      <c r="AX771" s="3"/>
      <c r="AY771" s="3"/>
      <c r="AZ771" s="3"/>
      <c r="BA771" s="3"/>
      <c r="BB771" t="b">
        <v>0</v>
      </c>
      <c r="BC771" s="3"/>
      <c r="BD771" s="5">
        <v>118695</v>
      </c>
      <c r="BE771" s="3" t="s">
        <v>316</v>
      </c>
    </row>
    <row r="772" spans="1:57" hidden="1" x14ac:dyDescent="0.2">
      <c r="A772" s="2">
        <v>6324</v>
      </c>
      <c r="B772" s="1">
        <v>45412</v>
      </c>
      <c r="C772" s="3" t="s">
        <v>5737</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7078291</v>
      </c>
      <c r="AH772">
        <v>0</v>
      </c>
      <c r="AI772">
        <v>0</v>
      </c>
      <c r="AJ772">
        <v>0</v>
      </c>
      <c r="AK772">
        <v>0</v>
      </c>
      <c r="AL772">
        <v>0</v>
      </c>
      <c r="AM772">
        <v>0</v>
      </c>
      <c r="AN772">
        <v>0</v>
      </c>
      <c r="AO772">
        <v>0</v>
      </c>
      <c r="AP772">
        <v>0</v>
      </c>
      <c r="AQ772" s="4">
        <v>0</v>
      </c>
      <c r="AR772" s="3" t="s">
        <v>32</v>
      </c>
      <c r="AS772" s="3" t="s">
        <v>6214</v>
      </c>
      <c r="AT772" s="3" t="s">
        <v>6219</v>
      </c>
      <c r="AU772" s="3" t="s">
        <v>6216</v>
      </c>
      <c r="AV772" s="3" t="s">
        <v>6217</v>
      </c>
      <c r="AW772" s="3"/>
      <c r="AX772" s="3"/>
      <c r="AY772" s="3"/>
      <c r="AZ772" s="3"/>
      <c r="BA772" s="3"/>
      <c r="BB772" t="b">
        <v>0</v>
      </c>
      <c r="BC772" s="3"/>
      <c r="BD772" s="5">
        <v>118696</v>
      </c>
      <c r="BE772" s="3" t="s">
        <v>316</v>
      </c>
    </row>
    <row r="773" spans="1:57" hidden="1" x14ac:dyDescent="0.2">
      <c r="A773" s="2">
        <v>6325</v>
      </c>
      <c r="B773" s="1">
        <v>45412</v>
      </c>
      <c r="C773" s="3" t="s">
        <v>5739</v>
      </c>
      <c r="D773">
        <v>0</v>
      </c>
      <c r="E773">
        <v>0</v>
      </c>
      <c r="F773">
        <v>9584.61</v>
      </c>
      <c r="G773">
        <v>464.86</v>
      </c>
      <c r="H773">
        <v>1328.14</v>
      </c>
      <c r="I773">
        <v>1764.83</v>
      </c>
      <c r="J773">
        <v>2505.9299999999998</v>
      </c>
      <c r="K773">
        <v>12182.83</v>
      </c>
      <c r="L773">
        <v>15924.51</v>
      </c>
      <c r="M773">
        <v>108363.36</v>
      </c>
      <c r="N773">
        <v>1064974.995774</v>
      </c>
      <c r="O773">
        <v>1576971.746664</v>
      </c>
      <c r="P773">
        <v>946011.5</v>
      </c>
      <c r="Q773">
        <v>767963.5</v>
      </c>
      <c r="R773">
        <v>1147641.5</v>
      </c>
      <c r="S773">
        <v>1262364</v>
      </c>
      <c r="T773">
        <v>11616</v>
      </c>
      <c r="U773">
        <v>0</v>
      </c>
      <c r="V773">
        <v>0</v>
      </c>
      <c r="W773">
        <v>0</v>
      </c>
      <c r="X773">
        <v>0</v>
      </c>
      <c r="Y773">
        <v>0</v>
      </c>
      <c r="Z773">
        <v>0</v>
      </c>
      <c r="AA773">
        <v>0</v>
      </c>
      <c r="AB773">
        <v>0</v>
      </c>
      <c r="AC773">
        <v>0</v>
      </c>
      <c r="AD773">
        <v>0</v>
      </c>
      <c r="AE773">
        <v>152119.07</v>
      </c>
      <c r="AF773">
        <v>152119.07</v>
      </c>
      <c r="AG773">
        <v>1800000</v>
      </c>
      <c r="AH773">
        <v>7223617</v>
      </c>
      <c r="AI773">
        <v>7223617</v>
      </c>
      <c r="AJ773">
        <v>3046012.358552</v>
      </c>
      <c r="AK773">
        <v>2794065.812438</v>
      </c>
      <c r="AL773">
        <v>2641946.7424380002</v>
      </c>
      <c r="AM773">
        <v>7181608.8585519996</v>
      </c>
      <c r="AN773">
        <v>6929662.312438</v>
      </c>
      <c r="AO773">
        <v>6777543.2424379997</v>
      </c>
      <c r="AP773">
        <v>6800311.75</v>
      </c>
      <c r="AQ773" s="4">
        <v>0</v>
      </c>
      <c r="AR773" s="3" t="s">
        <v>32</v>
      </c>
      <c r="AS773" s="3" t="s">
        <v>6214</v>
      </c>
      <c r="AT773" s="3" t="s">
        <v>6219</v>
      </c>
      <c r="AU773" s="3" t="s">
        <v>6216</v>
      </c>
      <c r="AV773" s="3" t="s">
        <v>6217</v>
      </c>
      <c r="AW773" s="3"/>
      <c r="AX773" s="3"/>
      <c r="AY773" s="3"/>
      <c r="AZ773" s="3"/>
      <c r="BA773" s="3"/>
      <c r="BB773" t="b">
        <v>0</v>
      </c>
      <c r="BC773" s="3"/>
      <c r="BD773" s="5">
        <v>118697</v>
      </c>
      <c r="BE773" s="3" t="s">
        <v>316</v>
      </c>
    </row>
    <row r="774" spans="1:57" hidden="1" x14ac:dyDescent="0.2">
      <c r="A774" s="2">
        <v>6385</v>
      </c>
      <c r="B774" s="1">
        <v>45412</v>
      </c>
      <c r="C774" s="3" t="s">
        <v>2908</v>
      </c>
      <c r="D774">
        <v>0</v>
      </c>
      <c r="E774">
        <v>0</v>
      </c>
      <c r="F774">
        <v>0</v>
      </c>
      <c r="G774">
        <v>0</v>
      </c>
      <c r="H774">
        <v>963.8</v>
      </c>
      <c r="I774">
        <v>0</v>
      </c>
      <c r="J774">
        <v>0</v>
      </c>
      <c r="K774">
        <v>1734.39</v>
      </c>
      <c r="L774">
        <v>16497.64</v>
      </c>
      <c r="M774">
        <v>6039.87</v>
      </c>
      <c r="N774">
        <v>15279.720272</v>
      </c>
      <c r="O774">
        <v>13286.71328</v>
      </c>
      <c r="P774">
        <v>7972.0279680000003</v>
      </c>
      <c r="Q774">
        <v>0</v>
      </c>
      <c r="R774">
        <v>0</v>
      </c>
      <c r="S774">
        <v>0</v>
      </c>
      <c r="T774">
        <v>0</v>
      </c>
      <c r="U774">
        <v>0</v>
      </c>
      <c r="V774">
        <v>0</v>
      </c>
      <c r="W774">
        <v>0</v>
      </c>
      <c r="X774">
        <v>0</v>
      </c>
      <c r="Y774">
        <v>0</v>
      </c>
      <c r="Z774">
        <v>0</v>
      </c>
      <c r="AA774">
        <v>0</v>
      </c>
      <c r="AB774">
        <v>0</v>
      </c>
      <c r="AC774">
        <v>0</v>
      </c>
      <c r="AD774">
        <v>0</v>
      </c>
      <c r="AE774">
        <v>25235.7</v>
      </c>
      <c r="AF774">
        <v>25235.7</v>
      </c>
      <c r="AG774">
        <v>100000</v>
      </c>
      <c r="AH774">
        <v>100000</v>
      </c>
      <c r="AI774">
        <v>100000</v>
      </c>
      <c r="AJ774">
        <v>62377.648159999997</v>
      </c>
      <c r="AK774">
        <v>53802.133551999999</v>
      </c>
      <c r="AL774">
        <v>28566.433551999999</v>
      </c>
      <c r="AM774">
        <v>62377.648159999997</v>
      </c>
      <c r="AN774">
        <v>61774.161520000001</v>
      </c>
      <c r="AO774">
        <v>36538.461519999997</v>
      </c>
      <c r="AP774">
        <v>0</v>
      </c>
      <c r="AQ774" s="4">
        <v>0</v>
      </c>
      <c r="AR774" s="3" t="s">
        <v>32</v>
      </c>
      <c r="AS774" s="3" t="s">
        <v>6214</v>
      </c>
      <c r="AT774" s="3" t="s">
        <v>6219</v>
      </c>
      <c r="AU774" s="3" t="s">
        <v>6216</v>
      </c>
      <c r="AV774" s="3" t="s">
        <v>6217</v>
      </c>
      <c r="AW774" s="3"/>
      <c r="AX774" s="3"/>
      <c r="AY774" s="3"/>
      <c r="AZ774" s="3"/>
      <c r="BA774" s="3"/>
      <c r="BB774" t="b">
        <v>0</v>
      </c>
      <c r="BC774" s="3"/>
      <c r="BD774" s="5">
        <v>118698</v>
      </c>
      <c r="BE774" s="3" t="s">
        <v>316</v>
      </c>
    </row>
    <row r="775" spans="1:57" hidden="1" x14ac:dyDescent="0.2">
      <c r="A775" s="2">
        <v>6386</v>
      </c>
      <c r="B775" s="1">
        <v>45412</v>
      </c>
      <c r="C775" s="3" t="s">
        <v>5848</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250000</v>
      </c>
      <c r="AH775">
        <v>0</v>
      </c>
      <c r="AI775">
        <v>0</v>
      </c>
      <c r="AJ775">
        <v>0</v>
      </c>
      <c r="AK775">
        <v>0</v>
      </c>
      <c r="AL775">
        <v>0</v>
      </c>
      <c r="AM775">
        <v>0</v>
      </c>
      <c r="AN775">
        <v>0</v>
      </c>
      <c r="AO775">
        <v>0</v>
      </c>
      <c r="AP775">
        <v>0</v>
      </c>
      <c r="AQ775" s="4">
        <v>0</v>
      </c>
      <c r="AR775" s="3" t="s">
        <v>32</v>
      </c>
      <c r="AS775" s="3" t="s">
        <v>6214</v>
      </c>
      <c r="AT775" s="3" t="s">
        <v>6219</v>
      </c>
      <c r="AU775" s="3" t="s">
        <v>6216</v>
      </c>
      <c r="AV775" s="3" t="s">
        <v>6217</v>
      </c>
      <c r="AW775" s="3"/>
      <c r="AX775" s="3"/>
      <c r="AY775" s="3"/>
      <c r="AZ775" s="3"/>
      <c r="BA775" s="3"/>
      <c r="BB775" t="b">
        <v>0</v>
      </c>
      <c r="BC775" s="3"/>
      <c r="BD775" s="5">
        <v>118699</v>
      </c>
      <c r="BE775" s="3" t="s">
        <v>316</v>
      </c>
    </row>
    <row r="776" spans="1:57" hidden="1" x14ac:dyDescent="0.2">
      <c r="A776" s="2">
        <v>6387</v>
      </c>
      <c r="B776" s="1">
        <v>45412</v>
      </c>
      <c r="C776" s="3" t="s">
        <v>5850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50000</v>
      </c>
      <c r="AH776">
        <v>0</v>
      </c>
      <c r="AI776">
        <v>0</v>
      </c>
      <c r="AJ776">
        <v>0</v>
      </c>
      <c r="AK776">
        <v>0</v>
      </c>
      <c r="AL776">
        <v>0</v>
      </c>
      <c r="AM776">
        <v>0</v>
      </c>
      <c r="AN776">
        <v>0</v>
      </c>
      <c r="AO776">
        <v>0</v>
      </c>
      <c r="AP776">
        <v>0</v>
      </c>
      <c r="AQ776" s="4">
        <v>0</v>
      </c>
      <c r="AR776" s="3" t="s">
        <v>32</v>
      </c>
      <c r="AS776" s="3" t="s">
        <v>6214</v>
      </c>
      <c r="AT776" s="3" t="s">
        <v>6219</v>
      </c>
      <c r="AU776" s="3" t="s">
        <v>6216</v>
      </c>
      <c r="AV776" s="3" t="s">
        <v>6217</v>
      </c>
      <c r="AW776" s="3"/>
      <c r="AX776" s="3"/>
      <c r="AY776" s="3"/>
      <c r="AZ776" s="3"/>
      <c r="BA776" s="3"/>
      <c r="BB776" t="b">
        <v>0</v>
      </c>
      <c r="BC776" s="3"/>
      <c r="BD776" s="5">
        <v>118700</v>
      </c>
      <c r="BE776" s="3" t="s">
        <v>316</v>
      </c>
    </row>
    <row r="777" spans="1:57" hidden="1" x14ac:dyDescent="0.2">
      <c r="A777" s="2">
        <v>6408</v>
      </c>
      <c r="B777" s="1">
        <v>45412</v>
      </c>
      <c r="C777" s="3" t="s">
        <v>5874</v>
      </c>
      <c r="D777">
        <v>2014.54</v>
      </c>
      <c r="E777">
        <v>155723.29999999999</v>
      </c>
      <c r="F777">
        <v>165201.29</v>
      </c>
      <c r="G777">
        <v>2800.55</v>
      </c>
      <c r="H777">
        <v>52278.15</v>
      </c>
      <c r="I777">
        <v>375710.28</v>
      </c>
      <c r="J777">
        <v>-12362.62</v>
      </c>
      <c r="K777">
        <v>26984.400000000001</v>
      </c>
      <c r="L777">
        <v>43701.05</v>
      </c>
      <c r="M777">
        <v>0</v>
      </c>
      <c r="N777">
        <v>34387.85</v>
      </c>
      <c r="O777">
        <v>0</v>
      </c>
      <c r="P777">
        <v>0</v>
      </c>
      <c r="Q777">
        <v>0</v>
      </c>
      <c r="R777">
        <v>0</v>
      </c>
      <c r="S777">
        <v>0</v>
      </c>
      <c r="T777">
        <v>0</v>
      </c>
      <c r="U777">
        <v>0</v>
      </c>
      <c r="V777">
        <v>0</v>
      </c>
      <c r="W777">
        <v>0</v>
      </c>
      <c r="X777">
        <v>0</v>
      </c>
      <c r="Y777">
        <v>0</v>
      </c>
      <c r="Z777">
        <v>0</v>
      </c>
      <c r="AA777">
        <v>0</v>
      </c>
      <c r="AB777">
        <v>0</v>
      </c>
      <c r="AC777">
        <v>0</v>
      </c>
      <c r="AD777">
        <v>0</v>
      </c>
      <c r="AE777">
        <v>812050.94</v>
      </c>
      <c r="AF777">
        <v>812050.94</v>
      </c>
      <c r="AG777">
        <v>0</v>
      </c>
      <c r="AH777">
        <v>1056000</v>
      </c>
      <c r="AI777">
        <v>1056000</v>
      </c>
      <c r="AJ777">
        <v>880826.64</v>
      </c>
      <c r="AK777">
        <v>846438.79</v>
      </c>
      <c r="AL777">
        <v>34387.85</v>
      </c>
      <c r="AM777">
        <v>880826.64</v>
      </c>
      <c r="AN777">
        <v>846438.79</v>
      </c>
      <c r="AO777">
        <v>34387.85</v>
      </c>
      <c r="AP777">
        <v>40219.22</v>
      </c>
      <c r="AQ777" s="4">
        <v>0</v>
      </c>
      <c r="AR777" s="3" t="s">
        <v>32</v>
      </c>
      <c r="AS777" s="3" t="s">
        <v>6214</v>
      </c>
      <c r="AT777" s="3" t="s">
        <v>6219</v>
      </c>
      <c r="AU777" s="3" t="s">
        <v>6216</v>
      </c>
      <c r="AV777" s="3" t="s">
        <v>6217</v>
      </c>
      <c r="AW777" s="3"/>
      <c r="AX777" s="3"/>
      <c r="AY777" s="3"/>
      <c r="AZ777" s="3"/>
      <c r="BA777" s="3"/>
      <c r="BB777" t="b">
        <v>0</v>
      </c>
      <c r="BC777" s="3"/>
      <c r="BD777" s="5">
        <v>118701</v>
      </c>
      <c r="BE777" s="3" t="s">
        <v>316</v>
      </c>
    </row>
    <row r="778" spans="1:57" hidden="1" x14ac:dyDescent="0.2">
      <c r="A778" s="2">
        <v>6415</v>
      </c>
      <c r="B778" s="1">
        <v>45412</v>
      </c>
      <c r="C778" s="3" t="s">
        <v>5884</v>
      </c>
      <c r="D778">
        <v>0</v>
      </c>
      <c r="E778">
        <v>0</v>
      </c>
      <c r="F778">
        <v>0</v>
      </c>
      <c r="G778">
        <v>0</v>
      </c>
      <c r="H778">
        <v>0</v>
      </c>
      <c r="I778">
        <v>0</v>
      </c>
      <c r="J778">
        <v>0</v>
      </c>
      <c r="K778">
        <v>0</v>
      </c>
      <c r="L778">
        <v>0</v>
      </c>
      <c r="M778">
        <v>0</v>
      </c>
      <c r="N778">
        <v>27000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27000</v>
      </c>
      <c r="AK778">
        <v>27000</v>
      </c>
      <c r="AL778">
        <v>27000</v>
      </c>
      <c r="AM778">
        <v>27000</v>
      </c>
      <c r="AN778">
        <v>27000</v>
      </c>
      <c r="AO778">
        <v>27000</v>
      </c>
      <c r="AP778">
        <v>0</v>
      </c>
      <c r="AQ778" s="4">
        <v>0</v>
      </c>
      <c r="AR778" s="3" t="s">
        <v>4157</v>
      </c>
      <c r="AS778" s="3" t="s">
        <v>6214</v>
      </c>
      <c r="AT778" s="3" t="s">
        <v>6219</v>
      </c>
      <c r="AU778" s="3" t="s">
        <v>6216</v>
      </c>
      <c r="AV778" s="3" t="s">
        <v>6217</v>
      </c>
      <c r="AW778" s="3"/>
      <c r="AX778" s="3"/>
      <c r="AY778" s="3"/>
      <c r="AZ778" s="3"/>
      <c r="BA778" s="3"/>
      <c r="BB778" t="b">
        <v>0</v>
      </c>
      <c r="BC778" s="3"/>
      <c r="BD778" s="5">
        <v>118702</v>
      </c>
      <c r="BE778" s="3" t="s">
        <v>316</v>
      </c>
    </row>
    <row r="779" spans="1:57" hidden="1" x14ac:dyDescent="0.2">
      <c r="A779" s="2">
        <v>6419</v>
      </c>
      <c r="B779" s="1">
        <v>45412</v>
      </c>
      <c r="C779" s="3" t="s">
        <v>5889</v>
      </c>
      <c r="D779">
        <v>0</v>
      </c>
      <c r="E779">
        <v>0</v>
      </c>
      <c r="F779">
        <v>0</v>
      </c>
      <c r="G779">
        <v>0</v>
      </c>
      <c r="H779">
        <v>0</v>
      </c>
      <c r="I779">
        <v>0</v>
      </c>
      <c r="J779">
        <v>0</v>
      </c>
      <c r="K779">
        <v>0</v>
      </c>
      <c r="L779">
        <v>0</v>
      </c>
      <c r="M779">
        <v>0</v>
      </c>
      <c r="N779">
        <v>83333</v>
      </c>
      <c r="O779">
        <v>83334</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250000</v>
      </c>
      <c r="AK779">
        <v>166667</v>
      </c>
      <c r="AL779">
        <v>166667</v>
      </c>
      <c r="AM779">
        <v>250000</v>
      </c>
      <c r="AN779">
        <v>166667</v>
      </c>
      <c r="AO779">
        <v>166667</v>
      </c>
      <c r="AP779">
        <v>0</v>
      </c>
      <c r="AQ779" s="4">
        <v>0</v>
      </c>
      <c r="AR779" s="3" t="s">
        <v>4157</v>
      </c>
      <c r="AS779" s="3" t="s">
        <v>6214</v>
      </c>
      <c r="AT779" s="3" t="s">
        <v>6219</v>
      </c>
      <c r="AU779" s="3" t="s">
        <v>6216</v>
      </c>
      <c r="AV779" s="3" t="s">
        <v>6217</v>
      </c>
      <c r="AW779" s="3"/>
      <c r="AX779" s="3"/>
      <c r="AY779" s="3"/>
      <c r="AZ779" s="3"/>
      <c r="BA779" s="3"/>
      <c r="BB779" t="b">
        <v>0</v>
      </c>
      <c r="BC779" s="3"/>
      <c r="BD779" s="5">
        <v>118703</v>
      </c>
      <c r="BE779" s="3" t="s">
        <v>316</v>
      </c>
    </row>
    <row r="780" spans="1:57" hidden="1" x14ac:dyDescent="0.2">
      <c r="A780" s="2">
        <v>6420</v>
      </c>
      <c r="B780" s="1">
        <v>45412</v>
      </c>
      <c r="C780" s="3" t="s">
        <v>5891</v>
      </c>
      <c r="D780">
        <v>0</v>
      </c>
      <c r="E780">
        <v>0</v>
      </c>
      <c r="F780">
        <v>0</v>
      </c>
      <c r="G780">
        <v>0</v>
      </c>
      <c r="H780">
        <v>0</v>
      </c>
      <c r="I780">
        <v>0</v>
      </c>
      <c r="J780">
        <v>0</v>
      </c>
      <c r="K780">
        <v>0</v>
      </c>
      <c r="L780">
        <v>0</v>
      </c>
      <c r="M780">
        <v>0</v>
      </c>
      <c r="N780">
        <v>50000</v>
      </c>
      <c r="O780">
        <v>25000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100000</v>
      </c>
      <c r="AK780">
        <v>75000</v>
      </c>
      <c r="AL780">
        <v>75000</v>
      </c>
      <c r="AM780">
        <v>100000</v>
      </c>
      <c r="AN780">
        <v>75000</v>
      </c>
      <c r="AO780">
        <v>75000</v>
      </c>
      <c r="AP780">
        <v>0</v>
      </c>
      <c r="AQ780" s="4">
        <v>0</v>
      </c>
      <c r="AR780" s="3" t="s">
        <v>4157</v>
      </c>
      <c r="AS780" s="3" t="s">
        <v>6214</v>
      </c>
      <c r="AT780" s="3" t="s">
        <v>6219</v>
      </c>
      <c r="AU780" s="3" t="s">
        <v>6216</v>
      </c>
      <c r="AV780" s="3" t="s">
        <v>6217</v>
      </c>
      <c r="AW780" s="3"/>
      <c r="AX780" s="3"/>
      <c r="AY780" s="3"/>
      <c r="AZ780" s="3"/>
      <c r="BA780" s="3"/>
      <c r="BB780" t="b">
        <v>0</v>
      </c>
      <c r="BC780" s="3"/>
      <c r="BD780" s="5">
        <v>118704</v>
      </c>
      <c r="BE780" s="3" t="s">
        <v>316</v>
      </c>
    </row>
    <row r="781" spans="1:57" hidden="1" x14ac:dyDescent="0.2">
      <c r="A781" s="2">
        <v>6421</v>
      </c>
      <c r="B781" s="1">
        <v>45412</v>
      </c>
      <c r="C781" s="3" t="s">
        <v>5893</v>
      </c>
      <c r="D781">
        <v>0</v>
      </c>
      <c r="E781">
        <v>0</v>
      </c>
      <c r="F781">
        <v>0</v>
      </c>
      <c r="G781">
        <v>0</v>
      </c>
      <c r="H781">
        <v>0</v>
      </c>
      <c r="I781">
        <v>0</v>
      </c>
      <c r="J781">
        <v>0</v>
      </c>
      <c r="K781">
        <v>0</v>
      </c>
      <c r="L781">
        <v>0</v>
      </c>
      <c r="M781">
        <v>0</v>
      </c>
      <c r="N781">
        <v>100000</v>
      </c>
      <c r="O781">
        <v>100000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200000</v>
      </c>
      <c r="AK781">
        <v>200000</v>
      </c>
      <c r="AL781">
        <v>200000</v>
      </c>
      <c r="AM781">
        <v>200000</v>
      </c>
      <c r="AN781">
        <v>200000</v>
      </c>
      <c r="AO781">
        <v>200000</v>
      </c>
      <c r="AP781">
        <v>0</v>
      </c>
      <c r="AQ781" s="4">
        <v>0</v>
      </c>
      <c r="AR781" s="3" t="s">
        <v>4157</v>
      </c>
      <c r="AS781" s="3" t="s">
        <v>6214</v>
      </c>
      <c r="AT781" s="3" t="s">
        <v>6219</v>
      </c>
      <c r="AU781" s="3" t="s">
        <v>6216</v>
      </c>
      <c r="AV781" s="3" t="s">
        <v>6217</v>
      </c>
      <c r="AW781" s="3"/>
      <c r="AX781" s="3"/>
      <c r="AY781" s="3"/>
      <c r="AZ781" s="3"/>
      <c r="BA781" s="3"/>
      <c r="BB781" t="b">
        <v>0</v>
      </c>
      <c r="BC781" s="3"/>
      <c r="BD781" s="5">
        <v>118705</v>
      </c>
      <c r="BE781" s="3" t="s">
        <v>316</v>
      </c>
    </row>
    <row r="782" spans="1:57" hidden="1" x14ac:dyDescent="0.2">
      <c r="A782" s="2">
        <v>6422</v>
      </c>
      <c r="B782" s="1">
        <v>45412</v>
      </c>
      <c r="C782" s="3" t="s">
        <v>5895</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150000</v>
      </c>
      <c r="AK782">
        <v>0</v>
      </c>
      <c r="AL782">
        <v>0</v>
      </c>
      <c r="AM782">
        <v>150000</v>
      </c>
      <c r="AN782">
        <v>0</v>
      </c>
      <c r="AO782">
        <v>0</v>
      </c>
      <c r="AP782">
        <v>0</v>
      </c>
      <c r="AQ782" s="4">
        <v>0</v>
      </c>
      <c r="AR782" s="3" t="s">
        <v>4157</v>
      </c>
      <c r="AS782" s="3" t="s">
        <v>6214</v>
      </c>
      <c r="AT782" s="3" t="s">
        <v>6219</v>
      </c>
      <c r="AU782" s="3" t="s">
        <v>6216</v>
      </c>
      <c r="AV782" s="3" t="s">
        <v>6217</v>
      </c>
      <c r="AW782" s="3"/>
      <c r="AX782" s="3"/>
      <c r="AY782" s="3"/>
      <c r="AZ782" s="3"/>
      <c r="BA782" s="3"/>
      <c r="BB782" t="b">
        <v>0</v>
      </c>
      <c r="BC782" s="3"/>
      <c r="BD782" s="5">
        <v>118706</v>
      </c>
      <c r="BE782" s="3" t="s">
        <v>316</v>
      </c>
    </row>
    <row r="783" spans="1:57" hidden="1" x14ac:dyDescent="0.2">
      <c r="A783" s="2">
        <v>6423</v>
      </c>
      <c r="B783" s="1">
        <v>45412</v>
      </c>
      <c r="C783" s="3" t="s">
        <v>5897</v>
      </c>
      <c r="D783">
        <v>0</v>
      </c>
      <c r="E783">
        <v>0</v>
      </c>
      <c r="F783">
        <v>0</v>
      </c>
      <c r="G783">
        <v>0</v>
      </c>
      <c r="H783">
        <v>0</v>
      </c>
      <c r="I783">
        <v>0</v>
      </c>
      <c r="J783">
        <v>0</v>
      </c>
      <c r="K783">
        <v>0</v>
      </c>
      <c r="L783">
        <v>0</v>
      </c>
      <c r="M783">
        <v>0</v>
      </c>
      <c r="N783">
        <v>50000</v>
      </c>
      <c r="O783">
        <v>50000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100000</v>
      </c>
      <c r="AK783">
        <v>100000</v>
      </c>
      <c r="AL783">
        <v>100000</v>
      </c>
      <c r="AM783">
        <v>100000</v>
      </c>
      <c r="AN783">
        <v>100000</v>
      </c>
      <c r="AO783">
        <v>100000</v>
      </c>
      <c r="AP783">
        <v>0</v>
      </c>
      <c r="AQ783" s="4">
        <v>0</v>
      </c>
      <c r="AR783" s="3" t="s">
        <v>4157</v>
      </c>
      <c r="AS783" s="3" t="s">
        <v>6214</v>
      </c>
      <c r="AT783" s="3" t="s">
        <v>6219</v>
      </c>
      <c r="AU783" s="3" t="s">
        <v>6216</v>
      </c>
      <c r="AV783" s="3" t="s">
        <v>6217</v>
      </c>
      <c r="AW783" s="3"/>
      <c r="AX783" s="3"/>
      <c r="AY783" s="3"/>
      <c r="AZ783" s="3"/>
      <c r="BA783" s="3"/>
      <c r="BB783" t="b">
        <v>0</v>
      </c>
      <c r="BC783" s="3"/>
      <c r="BD783" s="5">
        <v>118707</v>
      </c>
      <c r="BE783" s="3" t="s">
        <v>316</v>
      </c>
    </row>
    <row r="784" spans="1:57" hidden="1" x14ac:dyDescent="0.2">
      <c r="A784" s="2">
        <v>6424</v>
      </c>
      <c r="B784" s="1">
        <v>45412</v>
      </c>
      <c r="C784" s="3" t="s">
        <v>5899</v>
      </c>
      <c r="D784">
        <v>0</v>
      </c>
      <c r="E784">
        <v>0</v>
      </c>
      <c r="F784">
        <v>0</v>
      </c>
      <c r="G784">
        <v>0</v>
      </c>
      <c r="H784">
        <v>0</v>
      </c>
      <c r="I784">
        <v>0</v>
      </c>
      <c r="J784">
        <v>0</v>
      </c>
      <c r="K784">
        <v>0</v>
      </c>
      <c r="L784">
        <v>0</v>
      </c>
      <c r="M784">
        <v>0</v>
      </c>
      <c r="N784">
        <v>24000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24000</v>
      </c>
      <c r="AK784">
        <v>24000</v>
      </c>
      <c r="AL784">
        <v>24000</v>
      </c>
      <c r="AM784">
        <v>24000</v>
      </c>
      <c r="AN784">
        <v>24000</v>
      </c>
      <c r="AO784">
        <v>24000</v>
      </c>
      <c r="AP784">
        <v>0</v>
      </c>
      <c r="AQ784" s="4">
        <v>0</v>
      </c>
      <c r="AR784" s="3" t="s">
        <v>4157</v>
      </c>
      <c r="AS784" s="3" t="s">
        <v>6214</v>
      </c>
      <c r="AT784" s="3" t="s">
        <v>6219</v>
      </c>
      <c r="AU784" s="3" t="s">
        <v>6216</v>
      </c>
      <c r="AV784" s="3" t="s">
        <v>6217</v>
      </c>
      <c r="AW784" s="3"/>
      <c r="AX784" s="3"/>
      <c r="AY784" s="3"/>
      <c r="AZ784" s="3"/>
      <c r="BA784" s="3"/>
      <c r="BB784" t="b">
        <v>0</v>
      </c>
      <c r="BC784" s="3"/>
      <c r="BD784" s="5">
        <v>118708</v>
      </c>
      <c r="BE784" s="3" t="s">
        <v>316</v>
      </c>
    </row>
    <row r="785" spans="1:57" hidden="1" x14ac:dyDescent="0.2">
      <c r="A785" s="2">
        <v>6425</v>
      </c>
      <c r="B785" s="1">
        <v>45412</v>
      </c>
      <c r="C785" s="3" t="s">
        <v>5901</v>
      </c>
      <c r="D785">
        <v>0</v>
      </c>
      <c r="E785">
        <v>0</v>
      </c>
      <c r="F785">
        <v>0</v>
      </c>
      <c r="G785">
        <v>0</v>
      </c>
      <c r="H785">
        <v>0</v>
      </c>
      <c r="I785">
        <v>0</v>
      </c>
      <c r="J785">
        <v>0</v>
      </c>
      <c r="K785">
        <v>0</v>
      </c>
      <c r="L785">
        <v>0</v>
      </c>
      <c r="M785">
        <v>0</v>
      </c>
      <c r="N785">
        <v>30000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60000</v>
      </c>
      <c r="AK785">
        <v>30000</v>
      </c>
      <c r="AL785">
        <v>30000</v>
      </c>
      <c r="AM785">
        <v>60000</v>
      </c>
      <c r="AN785">
        <v>30000</v>
      </c>
      <c r="AO785">
        <v>30000</v>
      </c>
      <c r="AP785">
        <v>0</v>
      </c>
      <c r="AQ785" s="4">
        <v>0</v>
      </c>
      <c r="AR785" s="3" t="s">
        <v>4157</v>
      </c>
      <c r="AS785" s="3" t="s">
        <v>6214</v>
      </c>
      <c r="AT785" s="3" t="s">
        <v>6219</v>
      </c>
      <c r="AU785" s="3" t="s">
        <v>6216</v>
      </c>
      <c r="AV785" s="3" t="s">
        <v>6217</v>
      </c>
      <c r="AW785" s="3"/>
      <c r="AX785" s="3"/>
      <c r="AY785" s="3"/>
      <c r="AZ785" s="3"/>
      <c r="BA785" s="3"/>
      <c r="BB785" t="b">
        <v>0</v>
      </c>
      <c r="BC785" s="3"/>
      <c r="BD785" s="5">
        <v>118709</v>
      </c>
      <c r="BE785" s="3" t="s">
        <v>316</v>
      </c>
    </row>
    <row r="786" spans="1:57" hidden="1" x14ac:dyDescent="0.2">
      <c r="A786" s="2">
        <v>6438</v>
      </c>
      <c r="B786" s="1">
        <v>45412</v>
      </c>
      <c r="C786" s="3" t="s">
        <v>5914</v>
      </c>
      <c r="D786">
        <v>1493.18</v>
      </c>
      <c r="E786">
        <v>4998</v>
      </c>
      <c r="F786">
        <v>6435.82</v>
      </c>
      <c r="G786">
        <v>5903.79</v>
      </c>
      <c r="H786">
        <v>3806</v>
      </c>
      <c r="I786">
        <v>0</v>
      </c>
      <c r="J786">
        <v>22119.43</v>
      </c>
      <c r="K786">
        <v>15709.73</v>
      </c>
      <c r="L786">
        <v>0</v>
      </c>
      <c r="M786">
        <v>3840.3</v>
      </c>
      <c r="N786">
        <v>0</v>
      </c>
      <c r="O786">
        <v>0</v>
      </c>
      <c r="P786">
        <v>0</v>
      </c>
      <c r="Q786">
        <v>0</v>
      </c>
      <c r="R786">
        <v>0</v>
      </c>
      <c r="S786">
        <v>0</v>
      </c>
      <c r="T786">
        <v>0</v>
      </c>
      <c r="U786">
        <v>0</v>
      </c>
      <c r="V786">
        <v>0</v>
      </c>
      <c r="W786">
        <v>0</v>
      </c>
      <c r="X786">
        <v>0</v>
      </c>
      <c r="Y786">
        <v>0</v>
      </c>
      <c r="Z786">
        <v>0</v>
      </c>
      <c r="AA786">
        <v>0</v>
      </c>
      <c r="AB786">
        <v>0</v>
      </c>
      <c r="AC786">
        <v>0</v>
      </c>
      <c r="AD786">
        <v>0</v>
      </c>
      <c r="AE786">
        <v>64306.25</v>
      </c>
      <c r="AF786">
        <v>64306.25</v>
      </c>
      <c r="AG786">
        <v>0</v>
      </c>
      <c r="AH786">
        <v>100000</v>
      </c>
      <c r="AI786">
        <v>100000</v>
      </c>
      <c r="AJ786">
        <v>60465.95</v>
      </c>
      <c r="AK786">
        <v>64306.25</v>
      </c>
      <c r="AL786">
        <v>0</v>
      </c>
      <c r="AM786">
        <v>60465.95</v>
      </c>
      <c r="AN786">
        <v>64306.25</v>
      </c>
      <c r="AO786">
        <v>0</v>
      </c>
      <c r="AP786">
        <v>21907.38</v>
      </c>
      <c r="AQ786" s="4">
        <v>0</v>
      </c>
      <c r="AR786" s="3" t="s">
        <v>32</v>
      </c>
      <c r="AS786" s="3" t="s">
        <v>6214</v>
      </c>
      <c r="AT786" s="3" t="s">
        <v>6219</v>
      </c>
      <c r="AU786" s="3" t="s">
        <v>6216</v>
      </c>
      <c r="AV786" s="3" t="s">
        <v>6217</v>
      </c>
      <c r="AW786" s="3"/>
      <c r="AX786" s="3"/>
      <c r="AY786" s="3"/>
      <c r="AZ786" s="3"/>
      <c r="BA786" s="3"/>
      <c r="BB786" t="b">
        <v>0</v>
      </c>
      <c r="BC786" s="3"/>
      <c r="BD786" s="5">
        <v>118710</v>
      </c>
      <c r="BE786" s="3" t="s">
        <v>316</v>
      </c>
    </row>
    <row r="787" spans="1:57" hidden="1" x14ac:dyDescent="0.2">
      <c r="A787" s="2">
        <v>6440</v>
      </c>
      <c r="B787" s="1">
        <v>45412</v>
      </c>
      <c r="C787" s="3" t="s">
        <v>5917</v>
      </c>
      <c r="D787">
        <v>0</v>
      </c>
      <c r="E787">
        <v>0</v>
      </c>
      <c r="F787">
        <v>798</v>
      </c>
      <c r="G787">
        <v>2827.35</v>
      </c>
      <c r="H787">
        <v>4172.62</v>
      </c>
      <c r="I787">
        <v>9966.24</v>
      </c>
      <c r="J787">
        <v>12856.67</v>
      </c>
      <c r="K787">
        <v>10889.67</v>
      </c>
      <c r="L787">
        <v>16403.97</v>
      </c>
      <c r="M787">
        <v>13897.41</v>
      </c>
      <c r="N787">
        <v>0</v>
      </c>
      <c r="O787">
        <v>0</v>
      </c>
      <c r="P787">
        <v>0</v>
      </c>
      <c r="Q787">
        <v>0</v>
      </c>
      <c r="R787">
        <v>0</v>
      </c>
      <c r="S787">
        <v>0</v>
      </c>
      <c r="T787">
        <v>0</v>
      </c>
      <c r="U787">
        <v>0</v>
      </c>
      <c r="V787">
        <v>0</v>
      </c>
      <c r="W787">
        <v>0</v>
      </c>
      <c r="X787">
        <v>0</v>
      </c>
      <c r="Y787">
        <v>0</v>
      </c>
      <c r="Z787">
        <v>0</v>
      </c>
      <c r="AA787">
        <v>0</v>
      </c>
      <c r="AB787">
        <v>0</v>
      </c>
      <c r="AC787">
        <v>0</v>
      </c>
      <c r="AD787">
        <v>0</v>
      </c>
      <c r="AE787">
        <v>71811.929999999993</v>
      </c>
      <c r="AF787">
        <v>71811.929999999993</v>
      </c>
      <c r="AG787">
        <v>0</v>
      </c>
      <c r="AH787">
        <v>60000</v>
      </c>
      <c r="AI787">
        <v>60000</v>
      </c>
      <c r="AJ787">
        <v>57914.52</v>
      </c>
      <c r="AK787">
        <v>71811.929999999993</v>
      </c>
      <c r="AL787">
        <v>0</v>
      </c>
      <c r="AM787">
        <v>57914.52</v>
      </c>
      <c r="AN787">
        <v>71811.929999999993</v>
      </c>
      <c r="AO787">
        <v>0</v>
      </c>
      <c r="AP787">
        <v>0</v>
      </c>
      <c r="AQ787" s="4">
        <v>0</v>
      </c>
      <c r="AR787" s="3" t="s">
        <v>32</v>
      </c>
      <c r="AS787" s="3" t="s">
        <v>6214</v>
      </c>
      <c r="AT787" s="3" t="s">
        <v>6219</v>
      </c>
      <c r="AU787" s="3" t="s">
        <v>6216</v>
      </c>
      <c r="AV787" s="3" t="s">
        <v>6217</v>
      </c>
      <c r="AW787" s="3"/>
      <c r="AX787" s="3"/>
      <c r="AY787" s="3"/>
      <c r="AZ787" s="3"/>
      <c r="BA787" s="3"/>
      <c r="BB787" t="b">
        <v>0</v>
      </c>
      <c r="BC787" s="3"/>
      <c r="BD787" s="5">
        <v>118711</v>
      </c>
      <c r="BE787" s="3" t="s">
        <v>316</v>
      </c>
    </row>
    <row r="788" spans="1:57" hidden="1" x14ac:dyDescent="0.2">
      <c r="A788" s="2">
        <v>6491</v>
      </c>
      <c r="B788" s="1">
        <v>45412</v>
      </c>
      <c r="C788" s="3" t="s">
        <v>5972</v>
      </c>
      <c r="D788">
        <v>0</v>
      </c>
      <c r="E788">
        <v>0</v>
      </c>
      <c r="F788">
        <v>14460.6</v>
      </c>
      <c r="G788">
        <v>36467.68</v>
      </c>
      <c r="H788">
        <v>303107.59999999998</v>
      </c>
      <c r="I788">
        <v>23658.07</v>
      </c>
      <c r="J788">
        <v>2924.93</v>
      </c>
      <c r="K788">
        <v>-114.89</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380503.99</v>
      </c>
      <c r="AF788">
        <v>380503.99</v>
      </c>
      <c r="AG788">
        <v>0</v>
      </c>
      <c r="AH788">
        <v>450000</v>
      </c>
      <c r="AI788">
        <v>450000</v>
      </c>
      <c r="AJ788">
        <v>380503.99</v>
      </c>
      <c r="AK788">
        <v>380503.99</v>
      </c>
      <c r="AL788">
        <v>0</v>
      </c>
      <c r="AM788">
        <v>380503.99</v>
      </c>
      <c r="AN788">
        <v>380503.99</v>
      </c>
      <c r="AO788">
        <v>0</v>
      </c>
      <c r="AP788">
        <v>40013</v>
      </c>
      <c r="AQ788" s="4">
        <v>0</v>
      </c>
      <c r="AR788" s="3" t="s">
        <v>32</v>
      </c>
      <c r="AS788" s="3" t="s">
        <v>6214</v>
      </c>
      <c r="AT788" s="3" t="s">
        <v>6219</v>
      </c>
      <c r="AU788" s="3" t="s">
        <v>6216</v>
      </c>
      <c r="AV788" s="3" t="s">
        <v>6217</v>
      </c>
      <c r="AW788" s="3"/>
      <c r="AX788" s="3"/>
      <c r="AY788" s="3"/>
      <c r="AZ788" s="3"/>
      <c r="BA788" s="3"/>
      <c r="BB788" t="b">
        <v>0</v>
      </c>
      <c r="BC788" s="3"/>
      <c r="BD788" s="5">
        <v>118712</v>
      </c>
      <c r="BE788" s="3" t="s">
        <v>316</v>
      </c>
    </row>
    <row r="789" spans="1:57" hidden="1" x14ac:dyDescent="0.2">
      <c r="A789" s="2">
        <v>6506</v>
      </c>
      <c r="B789" s="1">
        <v>45412</v>
      </c>
      <c r="C789" s="3" t="s">
        <v>5988</v>
      </c>
      <c r="D789">
        <v>0</v>
      </c>
      <c r="E789">
        <v>0</v>
      </c>
      <c r="F789">
        <v>0</v>
      </c>
      <c r="G789">
        <v>1023.4</v>
      </c>
      <c r="H789">
        <v>1428</v>
      </c>
      <c r="I789">
        <v>1502.5</v>
      </c>
      <c r="J789">
        <v>1739</v>
      </c>
      <c r="K789">
        <v>9481.3799999999992</v>
      </c>
      <c r="L789">
        <v>8437.6</v>
      </c>
      <c r="M789">
        <v>3274.73</v>
      </c>
      <c r="N789">
        <v>0</v>
      </c>
      <c r="O789">
        <v>0</v>
      </c>
      <c r="P789">
        <v>0</v>
      </c>
      <c r="Q789">
        <v>0</v>
      </c>
      <c r="R789">
        <v>0</v>
      </c>
      <c r="S789">
        <v>0</v>
      </c>
      <c r="T789">
        <v>0</v>
      </c>
      <c r="U789">
        <v>0</v>
      </c>
      <c r="V789">
        <v>0</v>
      </c>
      <c r="W789">
        <v>0</v>
      </c>
      <c r="X789">
        <v>0</v>
      </c>
      <c r="Y789">
        <v>0</v>
      </c>
      <c r="Z789">
        <v>0</v>
      </c>
      <c r="AA789">
        <v>0</v>
      </c>
      <c r="AB789">
        <v>0</v>
      </c>
      <c r="AC789">
        <v>0</v>
      </c>
      <c r="AD789">
        <v>0</v>
      </c>
      <c r="AE789">
        <v>26886.61</v>
      </c>
      <c r="AF789">
        <v>26886.61</v>
      </c>
      <c r="AG789">
        <v>0</v>
      </c>
      <c r="AH789">
        <v>70000</v>
      </c>
      <c r="AI789">
        <v>70000</v>
      </c>
      <c r="AJ789">
        <v>23611.88</v>
      </c>
      <c r="AK789">
        <v>26886.61</v>
      </c>
      <c r="AL789">
        <v>0</v>
      </c>
      <c r="AM789">
        <v>23611.88</v>
      </c>
      <c r="AN789">
        <v>26886.61</v>
      </c>
      <c r="AO789">
        <v>0</v>
      </c>
      <c r="AP789">
        <v>0</v>
      </c>
      <c r="AQ789" s="4">
        <v>0</v>
      </c>
      <c r="AR789" s="3" t="s">
        <v>32</v>
      </c>
      <c r="AS789" s="3" t="s">
        <v>6214</v>
      </c>
      <c r="AT789" s="3" t="s">
        <v>6219</v>
      </c>
      <c r="AU789" s="3" t="s">
        <v>6216</v>
      </c>
      <c r="AV789" s="3" t="s">
        <v>6217</v>
      </c>
      <c r="AW789" s="3"/>
      <c r="AX789" s="3"/>
      <c r="AY789" s="3"/>
      <c r="AZ789" s="3"/>
      <c r="BA789" s="3"/>
      <c r="BB789" t="b">
        <v>0</v>
      </c>
      <c r="BC789" s="3"/>
      <c r="BD789" s="5">
        <v>118713</v>
      </c>
      <c r="BE789" s="3" t="s">
        <v>316</v>
      </c>
    </row>
    <row r="790" spans="1:57" hidden="1" x14ac:dyDescent="0.2">
      <c r="A790" s="2">
        <v>6508</v>
      </c>
      <c r="B790" s="1">
        <v>45412</v>
      </c>
      <c r="C790" s="3" t="s">
        <v>5991</v>
      </c>
      <c r="D790">
        <v>0</v>
      </c>
      <c r="E790">
        <v>0</v>
      </c>
      <c r="F790">
        <v>0</v>
      </c>
      <c r="G790">
        <v>0</v>
      </c>
      <c r="H790">
        <v>415635.64</v>
      </c>
      <c r="I790">
        <v>19643.11</v>
      </c>
      <c r="J790">
        <v>34049.57</v>
      </c>
      <c r="K790">
        <v>18023.28</v>
      </c>
      <c r="L790">
        <v>14408.87</v>
      </c>
      <c r="M790">
        <v>28625.42</v>
      </c>
      <c r="N790">
        <v>82906.5</v>
      </c>
      <c r="O790">
        <v>82906.5</v>
      </c>
      <c r="P790">
        <v>1179935.95</v>
      </c>
      <c r="Q790">
        <v>416899</v>
      </c>
      <c r="R790">
        <v>212600</v>
      </c>
      <c r="S790">
        <v>271753.8</v>
      </c>
      <c r="T790">
        <v>0</v>
      </c>
      <c r="U790">
        <v>0</v>
      </c>
      <c r="V790">
        <v>0</v>
      </c>
      <c r="W790">
        <v>0</v>
      </c>
      <c r="X790">
        <v>0</v>
      </c>
      <c r="Y790">
        <v>0</v>
      </c>
      <c r="Z790">
        <v>0</v>
      </c>
      <c r="AA790">
        <v>0</v>
      </c>
      <c r="AB790">
        <v>0</v>
      </c>
      <c r="AC790">
        <v>0</v>
      </c>
      <c r="AD790">
        <v>0</v>
      </c>
      <c r="AE790">
        <v>530385.89</v>
      </c>
      <c r="AF790">
        <v>530385.89</v>
      </c>
      <c r="AG790">
        <v>0</v>
      </c>
      <c r="AH790">
        <v>2067744.95</v>
      </c>
      <c r="AI790">
        <v>4508854</v>
      </c>
      <c r="AJ790">
        <v>667573.63</v>
      </c>
      <c r="AK790">
        <v>696198.89</v>
      </c>
      <c r="AL790">
        <v>165813</v>
      </c>
      <c r="AM790">
        <v>2772928.38</v>
      </c>
      <c r="AN790">
        <v>2777387.64</v>
      </c>
      <c r="AO790">
        <v>2247001.75</v>
      </c>
      <c r="AP790">
        <v>19139</v>
      </c>
      <c r="AQ790" s="4">
        <v>0</v>
      </c>
      <c r="AR790" s="3" t="s">
        <v>32</v>
      </c>
      <c r="AS790" s="3" t="s">
        <v>6214</v>
      </c>
      <c r="AT790" s="3" t="s">
        <v>6219</v>
      </c>
      <c r="AU790" s="3" t="s">
        <v>6216</v>
      </c>
      <c r="AV790" s="3" t="s">
        <v>6217</v>
      </c>
      <c r="AW790" s="3"/>
      <c r="AX790" s="3"/>
      <c r="AY790" s="3"/>
      <c r="AZ790" s="3"/>
      <c r="BA790" s="3"/>
      <c r="BB790" t="b">
        <v>0</v>
      </c>
      <c r="BC790" s="3"/>
      <c r="BD790" s="5">
        <v>118714</v>
      </c>
      <c r="BE790" s="3" t="s">
        <v>316</v>
      </c>
    </row>
    <row r="791" spans="1:57" hidden="1" x14ac:dyDescent="0.2">
      <c r="A791" s="2">
        <v>6532</v>
      </c>
      <c r="B791" s="1">
        <v>45412</v>
      </c>
      <c r="C791" s="3" t="s">
        <v>6016</v>
      </c>
      <c r="D791">
        <v>0</v>
      </c>
      <c r="E791">
        <v>0</v>
      </c>
      <c r="F791">
        <v>0</v>
      </c>
      <c r="G791">
        <v>0</v>
      </c>
      <c r="H791">
        <v>0</v>
      </c>
      <c r="I791">
        <v>0</v>
      </c>
      <c r="J791">
        <v>0</v>
      </c>
      <c r="K791">
        <v>55769.2</v>
      </c>
      <c r="L791">
        <v>2106327.15</v>
      </c>
      <c r="M791">
        <v>180030.45</v>
      </c>
      <c r="N791">
        <v>916518.61051400006</v>
      </c>
      <c r="O791">
        <v>805995.57876499998</v>
      </c>
      <c r="P791">
        <v>1062344.262846</v>
      </c>
      <c r="Q791">
        <v>1673402.3513569999</v>
      </c>
      <c r="R791">
        <v>1296104.421169</v>
      </c>
      <c r="S791">
        <v>1394423.6691409999</v>
      </c>
      <c r="T791">
        <v>905115.98078500002</v>
      </c>
      <c r="U791">
        <v>617314.98627500003</v>
      </c>
      <c r="V791">
        <v>795245.78365700005</v>
      </c>
      <c r="W791">
        <v>771458.84543999995</v>
      </c>
      <c r="X791">
        <v>823933.63911400002</v>
      </c>
      <c r="Y791">
        <v>532428.82279300003</v>
      </c>
      <c r="Z791">
        <v>46442.733326000001</v>
      </c>
      <c r="AA791">
        <v>16888.266663999999</v>
      </c>
      <c r="AB791">
        <v>0</v>
      </c>
      <c r="AC791">
        <v>0</v>
      </c>
      <c r="AD791">
        <v>0</v>
      </c>
      <c r="AE791">
        <v>2342126.7999999998</v>
      </c>
      <c r="AF791">
        <v>2342126.7999999998</v>
      </c>
      <c r="AG791">
        <v>0</v>
      </c>
      <c r="AH791">
        <v>6096423.3600000003</v>
      </c>
      <c r="AI791">
        <v>9231821.0399999991</v>
      </c>
      <c r="AJ791">
        <v>4182360.4187440001</v>
      </c>
      <c r="AK791">
        <v>4064640.9892790001</v>
      </c>
      <c r="AL791">
        <v>1722514.189279</v>
      </c>
      <c r="AM791">
        <v>14014039.734457999</v>
      </c>
      <c r="AN791">
        <v>13999744.751846001</v>
      </c>
      <c r="AO791">
        <v>11657617.951846</v>
      </c>
      <c r="AP791">
        <v>2367293.62</v>
      </c>
      <c r="AQ791" s="4">
        <v>0</v>
      </c>
      <c r="AR791" s="3" t="s">
        <v>32</v>
      </c>
      <c r="AS791" s="3" t="s">
        <v>6214</v>
      </c>
      <c r="AT791" s="3" t="s">
        <v>6219</v>
      </c>
      <c r="AU791" s="3" t="s">
        <v>6216</v>
      </c>
      <c r="AV791" s="3" t="s">
        <v>6217</v>
      </c>
      <c r="AW791" s="3"/>
      <c r="AX791" s="3"/>
      <c r="AY791" s="3"/>
      <c r="AZ791" s="3"/>
      <c r="BA791" s="3"/>
      <c r="BB791" t="b">
        <v>0</v>
      </c>
      <c r="BC791" s="3"/>
      <c r="BD791" s="5">
        <v>118715</v>
      </c>
      <c r="BE791" s="3" t="s">
        <v>316</v>
      </c>
    </row>
    <row r="792" spans="1:57" hidden="1" x14ac:dyDescent="0.2">
      <c r="A792" s="2">
        <v>6524</v>
      </c>
      <c r="B792" s="1">
        <v>45412</v>
      </c>
      <c r="C792" s="3" t="s">
        <v>6007</v>
      </c>
      <c r="D792">
        <v>0</v>
      </c>
      <c r="E792">
        <v>0</v>
      </c>
      <c r="F792">
        <v>0</v>
      </c>
      <c r="G792">
        <v>0</v>
      </c>
      <c r="H792">
        <v>0</v>
      </c>
      <c r="I792">
        <v>0</v>
      </c>
      <c r="J792">
        <v>112943.75</v>
      </c>
      <c r="K792">
        <v>425594.85</v>
      </c>
      <c r="L792">
        <v>812076.09</v>
      </c>
      <c r="M792">
        <v>464000.56</v>
      </c>
      <c r="N792">
        <v>400000</v>
      </c>
      <c r="O792">
        <v>639584.72912399995</v>
      </c>
      <c r="P792">
        <v>850000</v>
      </c>
      <c r="Q792">
        <v>416539.90736499999</v>
      </c>
      <c r="R792">
        <v>750000</v>
      </c>
      <c r="S792">
        <v>450000</v>
      </c>
      <c r="T792">
        <v>100825.60000000001</v>
      </c>
      <c r="U792">
        <v>10284</v>
      </c>
      <c r="V792">
        <v>9435.2000000000007</v>
      </c>
      <c r="W792">
        <v>5639.2</v>
      </c>
      <c r="X792">
        <v>0</v>
      </c>
      <c r="Y792">
        <v>0</v>
      </c>
      <c r="Z792">
        <v>0</v>
      </c>
      <c r="AA792">
        <v>0</v>
      </c>
      <c r="AB792">
        <v>0</v>
      </c>
      <c r="AC792">
        <v>0</v>
      </c>
      <c r="AD792">
        <v>0</v>
      </c>
      <c r="AE792">
        <v>1814615.25</v>
      </c>
      <c r="AF792">
        <v>1814615.25</v>
      </c>
      <c r="AG792">
        <v>0</v>
      </c>
      <c r="AH792">
        <v>3650000</v>
      </c>
      <c r="AI792">
        <v>5447295</v>
      </c>
      <c r="AJ792">
        <v>2803909.7438159999</v>
      </c>
      <c r="AK792">
        <v>2854199.9791239998</v>
      </c>
      <c r="AL792">
        <v>1039584.7291239999</v>
      </c>
      <c r="AM792">
        <v>5464358.5566870002</v>
      </c>
      <c r="AN792">
        <v>5446923.8864890002</v>
      </c>
      <c r="AO792">
        <v>3632308.6364890002</v>
      </c>
      <c r="AP792">
        <v>1791564.27</v>
      </c>
      <c r="AQ792" s="4">
        <v>0</v>
      </c>
      <c r="AR792" s="3" t="s">
        <v>32</v>
      </c>
      <c r="AS792" s="3" t="s">
        <v>6214</v>
      </c>
      <c r="AT792" s="3" t="s">
        <v>6219</v>
      </c>
      <c r="AU792" s="3" t="s">
        <v>6216</v>
      </c>
      <c r="AV792" s="3" t="s">
        <v>6217</v>
      </c>
      <c r="AW792" s="3"/>
      <c r="AX792" s="3"/>
      <c r="AY792" s="3"/>
      <c r="AZ792" s="3"/>
      <c r="BA792" s="3"/>
      <c r="BB792" t="b">
        <v>0</v>
      </c>
      <c r="BC792" s="3"/>
      <c r="BD792" s="5">
        <v>118716</v>
      </c>
      <c r="BE792" s="3" t="s">
        <v>316</v>
      </c>
    </row>
    <row r="793" spans="1:57" hidden="1" x14ac:dyDescent="0.2">
      <c r="A793" s="2">
        <v>6698</v>
      </c>
      <c r="B793" s="1">
        <v>45412</v>
      </c>
      <c r="C793" s="3" t="s">
        <v>6135</v>
      </c>
      <c r="D793">
        <v>0</v>
      </c>
      <c r="E793">
        <v>0</v>
      </c>
      <c r="F793">
        <v>0</v>
      </c>
      <c r="G793">
        <v>0</v>
      </c>
      <c r="H793">
        <v>0</v>
      </c>
      <c r="I793">
        <v>0</v>
      </c>
      <c r="J793">
        <v>0</v>
      </c>
      <c r="K793">
        <v>0</v>
      </c>
      <c r="L793">
        <v>0</v>
      </c>
      <c r="M793">
        <v>3934</v>
      </c>
      <c r="N793">
        <v>12560</v>
      </c>
      <c r="O793">
        <v>20384</v>
      </c>
      <c r="P793">
        <v>21408.400000000001</v>
      </c>
      <c r="Q793">
        <v>2416</v>
      </c>
      <c r="R793">
        <v>840</v>
      </c>
      <c r="S793">
        <v>0</v>
      </c>
      <c r="T793">
        <v>0</v>
      </c>
      <c r="U793">
        <v>0</v>
      </c>
      <c r="V793">
        <v>0</v>
      </c>
      <c r="W793">
        <v>0</v>
      </c>
      <c r="X793">
        <v>0</v>
      </c>
      <c r="Y793">
        <v>0</v>
      </c>
      <c r="Z793">
        <v>0</v>
      </c>
      <c r="AA793">
        <v>0</v>
      </c>
      <c r="AB793">
        <v>0</v>
      </c>
      <c r="AC793">
        <v>0</v>
      </c>
      <c r="AD793">
        <v>0</v>
      </c>
      <c r="AE793">
        <v>3934</v>
      </c>
      <c r="AF793">
        <v>3934</v>
      </c>
      <c r="AG793">
        <v>0</v>
      </c>
      <c r="AH793">
        <v>20000</v>
      </c>
      <c r="AI793">
        <v>65000</v>
      </c>
      <c r="AJ793">
        <v>0</v>
      </c>
      <c r="AK793">
        <v>36878</v>
      </c>
      <c r="AL793">
        <v>32944</v>
      </c>
      <c r="AM793">
        <v>0</v>
      </c>
      <c r="AN793">
        <v>61542.400000000001</v>
      </c>
      <c r="AO793">
        <v>57608.4</v>
      </c>
      <c r="AP793">
        <v>0</v>
      </c>
      <c r="AQ793" s="4">
        <v>0</v>
      </c>
      <c r="AR793" s="3" t="s">
        <v>32</v>
      </c>
      <c r="AS793" s="3" t="s">
        <v>6214</v>
      </c>
      <c r="AT793" s="3" t="s">
        <v>6219</v>
      </c>
      <c r="AU793" s="3" t="s">
        <v>6216</v>
      </c>
      <c r="AV793" s="3" t="s">
        <v>6217</v>
      </c>
      <c r="AW793" s="3"/>
      <c r="AX793" s="3"/>
      <c r="AY793" s="3"/>
      <c r="AZ793" s="3"/>
      <c r="BA793" s="3"/>
      <c r="BB793" t="b">
        <v>0</v>
      </c>
      <c r="BC793" s="3"/>
      <c r="BD793" s="5">
        <v>118717</v>
      </c>
      <c r="BE793" s="3" t="s">
        <v>316</v>
      </c>
    </row>
    <row r="794" spans="1:57" x14ac:dyDescent="0.2">
      <c r="A794" s="2">
        <v>4749</v>
      </c>
      <c r="B794" s="1">
        <v>45412</v>
      </c>
      <c r="C794" s="3" t="s">
        <v>3341</v>
      </c>
      <c r="D794">
        <v>26991.63</v>
      </c>
      <c r="E794">
        <v>16912.830000000002</v>
      </c>
      <c r="F794">
        <v>17116.830000000002</v>
      </c>
      <c r="G794">
        <v>2317.62</v>
      </c>
      <c r="H794">
        <v>1680</v>
      </c>
      <c r="I794">
        <v>3126.2</v>
      </c>
      <c r="J794">
        <v>376</v>
      </c>
      <c r="K794">
        <v>21184.799999999999</v>
      </c>
      <c r="L794">
        <v>37615.06</v>
      </c>
      <c r="M794">
        <v>56364.93</v>
      </c>
      <c r="N794">
        <v>50000</v>
      </c>
      <c r="O794">
        <v>30000</v>
      </c>
      <c r="P794">
        <v>30000</v>
      </c>
      <c r="Q794">
        <v>30000</v>
      </c>
      <c r="R794">
        <v>20000</v>
      </c>
      <c r="S794">
        <v>20000</v>
      </c>
      <c r="T794">
        <v>10000</v>
      </c>
      <c r="U794">
        <v>10000</v>
      </c>
      <c r="V794">
        <v>0</v>
      </c>
      <c r="W794">
        <v>0</v>
      </c>
      <c r="X794">
        <v>0</v>
      </c>
      <c r="Y794">
        <v>0</v>
      </c>
      <c r="Z794">
        <v>0</v>
      </c>
      <c r="AA794">
        <v>0</v>
      </c>
      <c r="AB794">
        <v>0</v>
      </c>
      <c r="AC794">
        <v>0</v>
      </c>
      <c r="AD794">
        <v>0</v>
      </c>
      <c r="AE794">
        <v>183685.9</v>
      </c>
      <c r="AF794">
        <v>978415.68</v>
      </c>
      <c r="AG794">
        <v>0</v>
      </c>
      <c r="AH794">
        <v>520807</v>
      </c>
      <c r="AI794">
        <v>1340000</v>
      </c>
      <c r="AJ794">
        <v>127320.97</v>
      </c>
      <c r="AK794">
        <v>263685.90000000002</v>
      </c>
      <c r="AL794">
        <v>80000</v>
      </c>
      <c r="AM794">
        <v>922050.75</v>
      </c>
      <c r="AN794">
        <v>1178415.68</v>
      </c>
      <c r="AO794">
        <v>200000</v>
      </c>
      <c r="AP794">
        <v>159581.31</v>
      </c>
      <c r="AQ794" s="4">
        <v>0</v>
      </c>
      <c r="AR794" s="3" t="s">
        <v>60</v>
      </c>
      <c r="AS794" s="3" t="s">
        <v>6214</v>
      </c>
      <c r="AT794" s="3" t="s">
        <v>6219</v>
      </c>
      <c r="AU794" s="3" t="s">
        <v>6216</v>
      </c>
      <c r="AV794" s="3" t="s">
        <v>6217</v>
      </c>
      <c r="AW794" s="3"/>
      <c r="AX794" s="3"/>
      <c r="AY794" s="3"/>
      <c r="AZ794" s="3"/>
      <c r="BA794" s="3"/>
      <c r="BB794" t="b">
        <v>0</v>
      </c>
      <c r="BC794" s="3"/>
      <c r="BD794" s="5">
        <v>118718</v>
      </c>
      <c r="BE794" s="3" t="s">
        <v>316</v>
      </c>
    </row>
    <row r="795" spans="1:57" hidden="1" x14ac:dyDescent="0.2">
      <c r="A795" s="2">
        <v>6394</v>
      </c>
      <c r="B795" s="1">
        <v>45412</v>
      </c>
      <c r="C795" s="3" t="s">
        <v>5860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1390000</v>
      </c>
      <c r="AH795">
        <v>0</v>
      </c>
      <c r="AI795">
        <v>0</v>
      </c>
      <c r="AJ795">
        <v>0</v>
      </c>
      <c r="AK795">
        <v>0</v>
      </c>
      <c r="AL795">
        <v>0</v>
      </c>
      <c r="AM795">
        <v>0</v>
      </c>
      <c r="AN795">
        <v>0</v>
      </c>
      <c r="AO795">
        <v>0</v>
      </c>
      <c r="AP795">
        <v>0</v>
      </c>
      <c r="AQ795" s="4">
        <v>0</v>
      </c>
      <c r="AR795" s="3" t="s">
        <v>3430</v>
      </c>
      <c r="AS795" s="3" t="s">
        <v>6214</v>
      </c>
      <c r="AT795" s="3" t="s">
        <v>6219</v>
      </c>
      <c r="AU795" s="3" t="s">
        <v>6216</v>
      </c>
      <c r="AV795" s="3" t="s">
        <v>6217</v>
      </c>
      <c r="AW795" s="3"/>
      <c r="AX795" s="3"/>
      <c r="AY795" s="3"/>
      <c r="AZ795" s="3"/>
      <c r="BA795" s="3"/>
      <c r="BB795" t="b">
        <v>0</v>
      </c>
      <c r="BC795" s="3"/>
      <c r="BD795" s="5">
        <v>118719</v>
      </c>
      <c r="BE795" s="3" t="s">
        <v>316</v>
      </c>
    </row>
    <row r="796" spans="1:57" hidden="1" x14ac:dyDescent="0.2">
      <c r="A796" s="2">
        <v>5571</v>
      </c>
      <c r="B796" s="1">
        <v>45412</v>
      </c>
      <c r="C796" s="3" t="s">
        <v>4606</v>
      </c>
      <c r="D796">
        <v>203.09</v>
      </c>
      <c r="E796">
        <v>28303.87</v>
      </c>
      <c r="F796">
        <v>1662.57</v>
      </c>
      <c r="G796">
        <v>0</v>
      </c>
      <c r="H796">
        <v>252410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282579.53000000003</v>
      </c>
      <c r="AF796">
        <v>3552531.95</v>
      </c>
      <c r="AG796">
        <v>0</v>
      </c>
      <c r="AH796">
        <v>0</v>
      </c>
      <c r="AI796">
        <v>3400000</v>
      </c>
      <c r="AJ796">
        <v>282579.53000000003</v>
      </c>
      <c r="AK796">
        <v>282579.53000000003</v>
      </c>
      <c r="AL796">
        <v>0</v>
      </c>
      <c r="AM796">
        <v>3552531.95</v>
      </c>
      <c r="AN796">
        <v>3552531.95</v>
      </c>
      <c r="AO796">
        <v>0</v>
      </c>
      <c r="AP796">
        <v>0</v>
      </c>
      <c r="AQ796" s="4">
        <v>0</v>
      </c>
      <c r="AR796" s="3" t="s">
        <v>194</v>
      </c>
      <c r="AS796" s="3" t="s">
        <v>6214</v>
      </c>
      <c r="AT796" s="3" t="s">
        <v>6219</v>
      </c>
      <c r="AU796" s="3" t="s">
        <v>6216</v>
      </c>
      <c r="AV796" s="3" t="s">
        <v>6217</v>
      </c>
      <c r="AW796" s="3"/>
      <c r="AX796" s="3"/>
      <c r="AY796" s="3"/>
      <c r="AZ796" s="3"/>
      <c r="BA796" s="3"/>
      <c r="BB796" t="b">
        <v>0</v>
      </c>
      <c r="BC796" s="3"/>
      <c r="BD796" s="5">
        <v>118720</v>
      </c>
      <c r="BE796" s="3" t="s">
        <v>316</v>
      </c>
    </row>
    <row r="797" spans="1:57" hidden="1" x14ac:dyDescent="0.2">
      <c r="A797" s="2">
        <v>5820</v>
      </c>
      <c r="B797" s="1">
        <v>45412</v>
      </c>
      <c r="C797" s="3" t="s">
        <v>5032</v>
      </c>
      <c r="D797">
        <v>-8686.7999999999993</v>
      </c>
      <c r="E797">
        <v>40481.69</v>
      </c>
      <c r="F797">
        <v>45053.86</v>
      </c>
      <c r="G797">
        <v>31640.65</v>
      </c>
      <c r="H797">
        <v>49713.05</v>
      </c>
      <c r="I797">
        <v>6292.8</v>
      </c>
      <c r="J797">
        <v>82998.33</v>
      </c>
      <c r="K797">
        <v>105461.36</v>
      </c>
      <c r="L797">
        <v>187274.16</v>
      </c>
      <c r="M797">
        <v>43731.62</v>
      </c>
      <c r="N797">
        <v>100000</v>
      </c>
      <c r="O797">
        <v>100000</v>
      </c>
      <c r="P797">
        <v>550000</v>
      </c>
      <c r="Q797">
        <v>550000</v>
      </c>
      <c r="R797">
        <v>550000</v>
      </c>
      <c r="S797">
        <v>550000</v>
      </c>
      <c r="T797">
        <v>550000</v>
      </c>
      <c r="U797">
        <v>550000</v>
      </c>
      <c r="V797">
        <v>550000</v>
      </c>
      <c r="W797">
        <v>550000</v>
      </c>
      <c r="X797">
        <v>550000</v>
      </c>
      <c r="Y797">
        <v>550000</v>
      </c>
      <c r="Z797">
        <v>550000</v>
      </c>
      <c r="AA797">
        <v>550000</v>
      </c>
      <c r="AB797">
        <v>11400000</v>
      </c>
      <c r="AC797">
        <v>0</v>
      </c>
      <c r="AD797">
        <v>0</v>
      </c>
      <c r="AE797">
        <v>583960.72</v>
      </c>
      <c r="AF797">
        <v>1080862.95</v>
      </c>
      <c r="AG797">
        <v>11500000</v>
      </c>
      <c r="AH797">
        <v>403098</v>
      </c>
      <c r="AI797">
        <v>900000</v>
      </c>
      <c r="AJ797">
        <v>752955.1</v>
      </c>
      <c r="AK797">
        <v>783960.72</v>
      </c>
      <c r="AL797">
        <v>200000</v>
      </c>
      <c r="AM797">
        <v>3649857.33</v>
      </c>
      <c r="AN797">
        <v>19280862.949999999</v>
      </c>
      <c r="AO797">
        <v>18200000</v>
      </c>
      <c r="AP797">
        <v>43402.38</v>
      </c>
      <c r="AQ797" s="4">
        <v>0</v>
      </c>
      <c r="AR797" s="3" t="s">
        <v>194</v>
      </c>
      <c r="AS797" s="3" t="s">
        <v>6214</v>
      </c>
      <c r="AT797" s="3" t="s">
        <v>6219</v>
      </c>
      <c r="AU797" s="3" t="s">
        <v>6216</v>
      </c>
      <c r="AV797" s="3" t="s">
        <v>6217</v>
      </c>
      <c r="AW797" s="3"/>
      <c r="AX797" s="3"/>
      <c r="AY797" s="3"/>
      <c r="AZ797" s="3"/>
      <c r="BA797" s="3"/>
      <c r="BB797" t="b">
        <v>0</v>
      </c>
      <c r="BC797" s="3"/>
      <c r="BD797" s="5">
        <v>118721</v>
      </c>
      <c r="BE797" s="3" t="s">
        <v>316</v>
      </c>
    </row>
    <row r="798" spans="1:57" hidden="1" x14ac:dyDescent="0.2">
      <c r="A798" s="2">
        <v>5972</v>
      </c>
      <c r="B798" s="1">
        <v>45412</v>
      </c>
      <c r="C798" s="3" t="s">
        <v>5234</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549999</v>
      </c>
      <c r="AK798">
        <v>0</v>
      </c>
      <c r="AL798">
        <v>0</v>
      </c>
      <c r="AM798">
        <v>549999</v>
      </c>
      <c r="AN798">
        <v>0</v>
      </c>
      <c r="AO798">
        <v>0</v>
      </c>
      <c r="AP798">
        <v>0</v>
      </c>
      <c r="AQ798" s="4">
        <v>0</v>
      </c>
      <c r="AR798" s="3" t="s">
        <v>194</v>
      </c>
      <c r="AS798" s="3" t="s">
        <v>6214</v>
      </c>
      <c r="AT798" s="3" t="s">
        <v>6219</v>
      </c>
      <c r="AU798" s="3" t="s">
        <v>6216</v>
      </c>
      <c r="AV798" s="3" t="s">
        <v>6217</v>
      </c>
      <c r="AW798" s="3"/>
      <c r="AX798" s="3"/>
      <c r="AY798" s="3"/>
      <c r="AZ798" s="3"/>
      <c r="BA798" s="3"/>
      <c r="BB798" t="b">
        <v>0</v>
      </c>
      <c r="BC798" s="3"/>
      <c r="BD798" s="5">
        <v>118722</v>
      </c>
      <c r="BE798" s="3" t="s">
        <v>316</v>
      </c>
    </row>
    <row r="799" spans="1:57" hidden="1" x14ac:dyDescent="0.2">
      <c r="A799" s="2">
        <v>6055</v>
      </c>
      <c r="B799" s="1">
        <v>45412</v>
      </c>
      <c r="C799" s="3" t="s">
        <v>5358</v>
      </c>
      <c r="D799">
        <v>140753.88</v>
      </c>
      <c r="E799">
        <v>103571.24</v>
      </c>
      <c r="F799">
        <v>103971.36</v>
      </c>
      <c r="G799">
        <v>75517.009999999995</v>
      </c>
      <c r="H799">
        <v>109924.32</v>
      </c>
      <c r="I799">
        <v>51449.35</v>
      </c>
      <c r="J799">
        <v>-32981.99</v>
      </c>
      <c r="K799">
        <v>63801.58</v>
      </c>
      <c r="L799">
        <v>39574.51</v>
      </c>
      <c r="M799">
        <v>53525.47</v>
      </c>
      <c r="N799">
        <v>100000</v>
      </c>
      <c r="O799">
        <v>191000</v>
      </c>
      <c r="P799">
        <v>1345000</v>
      </c>
      <c r="Q799">
        <v>1345000</v>
      </c>
      <c r="R799">
        <v>1345000</v>
      </c>
      <c r="S799">
        <v>1345000</v>
      </c>
      <c r="T799">
        <v>1345000</v>
      </c>
      <c r="U799">
        <v>1345000</v>
      </c>
      <c r="V799">
        <v>1345000</v>
      </c>
      <c r="W799">
        <v>1345000</v>
      </c>
      <c r="X799">
        <v>1345000</v>
      </c>
      <c r="Y799">
        <v>1345000</v>
      </c>
      <c r="Z799">
        <v>1345000</v>
      </c>
      <c r="AA799">
        <v>1345000</v>
      </c>
      <c r="AB799">
        <v>8000000</v>
      </c>
      <c r="AC799">
        <v>0</v>
      </c>
      <c r="AD799">
        <v>0</v>
      </c>
      <c r="AE799">
        <v>709106.73</v>
      </c>
      <c r="AF799">
        <v>1229585.31</v>
      </c>
      <c r="AG799">
        <v>8000000</v>
      </c>
      <c r="AH799">
        <v>1700000</v>
      </c>
      <c r="AI799">
        <v>25700000</v>
      </c>
      <c r="AJ799">
        <v>955581.26</v>
      </c>
      <c r="AK799">
        <v>1000106.73</v>
      </c>
      <c r="AL799">
        <v>291000</v>
      </c>
      <c r="AM799">
        <v>24076059.84</v>
      </c>
      <c r="AN799">
        <v>25660585.309999999</v>
      </c>
      <c r="AO799">
        <v>24431000</v>
      </c>
      <c r="AP799">
        <v>550004.71</v>
      </c>
      <c r="AQ799" s="4">
        <v>0</v>
      </c>
      <c r="AR799" s="3" t="s">
        <v>194</v>
      </c>
      <c r="AS799" s="3" t="s">
        <v>6214</v>
      </c>
      <c r="AT799" s="3" t="s">
        <v>6219</v>
      </c>
      <c r="AU799" s="3" t="s">
        <v>6216</v>
      </c>
      <c r="AV799" s="3" t="s">
        <v>6217</v>
      </c>
      <c r="AW799" s="3"/>
      <c r="AX799" s="3"/>
      <c r="AY799" s="3"/>
      <c r="AZ799" s="3"/>
      <c r="BA799" s="3"/>
      <c r="BB799" t="b">
        <v>0</v>
      </c>
      <c r="BC799" s="3"/>
      <c r="BD799" s="5">
        <v>118723</v>
      </c>
      <c r="BE799" s="3" t="s">
        <v>316</v>
      </c>
    </row>
    <row r="800" spans="1:57" hidden="1" x14ac:dyDescent="0.2">
      <c r="A800" s="2">
        <v>6434</v>
      </c>
      <c r="B800" s="1">
        <v>45412</v>
      </c>
      <c r="C800" s="3" t="s">
        <v>5909</v>
      </c>
      <c r="D800">
        <v>0</v>
      </c>
      <c r="E800">
        <v>0</v>
      </c>
      <c r="F800">
        <v>31720.84</v>
      </c>
      <c r="G800">
        <v>12575.52</v>
      </c>
      <c r="H800">
        <v>5395.02</v>
      </c>
      <c r="I800">
        <v>27662.14</v>
      </c>
      <c r="J800">
        <v>24044.41</v>
      </c>
      <c r="K800">
        <v>51075.11</v>
      </c>
      <c r="L800">
        <v>0</v>
      </c>
      <c r="M800">
        <v>2750.69</v>
      </c>
      <c r="N800">
        <v>115842.32</v>
      </c>
      <c r="O800">
        <v>115842.32</v>
      </c>
      <c r="P800">
        <v>50000</v>
      </c>
      <c r="Q800">
        <v>50000</v>
      </c>
      <c r="R800">
        <v>50000</v>
      </c>
      <c r="S800">
        <v>50000</v>
      </c>
      <c r="T800">
        <v>50000</v>
      </c>
      <c r="U800">
        <v>50000</v>
      </c>
      <c r="V800">
        <v>50000</v>
      </c>
      <c r="W800">
        <v>50000</v>
      </c>
      <c r="X800">
        <v>50000</v>
      </c>
      <c r="Y800">
        <v>50000</v>
      </c>
      <c r="Z800">
        <v>50000</v>
      </c>
      <c r="AA800">
        <v>50000</v>
      </c>
      <c r="AB800">
        <v>600000</v>
      </c>
      <c r="AC800">
        <v>600000</v>
      </c>
      <c r="AD800">
        <v>0</v>
      </c>
      <c r="AE800">
        <v>155223.73000000001</v>
      </c>
      <c r="AF800">
        <v>155223.73000000001</v>
      </c>
      <c r="AG800">
        <v>500000</v>
      </c>
      <c r="AH800">
        <v>500000</v>
      </c>
      <c r="AI800">
        <v>500000</v>
      </c>
      <c r="AJ800">
        <v>500000</v>
      </c>
      <c r="AK800">
        <v>386908.37</v>
      </c>
      <c r="AL800">
        <v>231684.64</v>
      </c>
      <c r="AM800">
        <v>1100000</v>
      </c>
      <c r="AN800">
        <v>2186908.37</v>
      </c>
      <c r="AO800">
        <v>2031684.64</v>
      </c>
      <c r="AP800">
        <v>61960.65</v>
      </c>
      <c r="AQ800" s="4">
        <v>0</v>
      </c>
      <c r="AR800" s="3" t="s">
        <v>194</v>
      </c>
      <c r="AS800" s="3" t="s">
        <v>6214</v>
      </c>
      <c r="AT800" s="3" t="s">
        <v>6219</v>
      </c>
      <c r="AU800" s="3" t="s">
        <v>6216</v>
      </c>
      <c r="AV800" s="3" t="s">
        <v>6217</v>
      </c>
      <c r="AW800" s="3"/>
      <c r="AX800" s="3"/>
      <c r="AY800" s="3"/>
      <c r="AZ800" s="3"/>
      <c r="BA800" s="3"/>
      <c r="BB800" t="b">
        <v>0</v>
      </c>
      <c r="BC800" s="3"/>
      <c r="BD800" s="5">
        <v>118724</v>
      </c>
      <c r="BE800" s="3" t="s">
        <v>316</v>
      </c>
    </row>
    <row r="801" spans="1:57" hidden="1" x14ac:dyDescent="0.2">
      <c r="A801" s="2">
        <v>6500</v>
      </c>
      <c r="B801" s="1">
        <v>45412</v>
      </c>
      <c r="C801" s="3" t="s">
        <v>5981</v>
      </c>
      <c r="D801">
        <v>0</v>
      </c>
      <c r="E801">
        <v>0</v>
      </c>
      <c r="F801">
        <v>0</v>
      </c>
      <c r="G801">
        <v>0</v>
      </c>
      <c r="H801">
        <v>0</v>
      </c>
      <c r="I801">
        <v>0</v>
      </c>
      <c r="J801">
        <v>0</v>
      </c>
      <c r="K801">
        <v>0</v>
      </c>
      <c r="L801">
        <v>0</v>
      </c>
      <c r="M801">
        <v>0</v>
      </c>
      <c r="N801">
        <v>0</v>
      </c>
      <c r="O801">
        <v>190000</v>
      </c>
      <c r="P801">
        <v>180000</v>
      </c>
      <c r="Q801">
        <v>180000</v>
      </c>
      <c r="R801">
        <v>0</v>
      </c>
      <c r="S801">
        <v>0</v>
      </c>
      <c r="T801">
        <v>0</v>
      </c>
      <c r="U801">
        <v>0</v>
      </c>
      <c r="V801">
        <v>0</v>
      </c>
      <c r="W801">
        <v>0</v>
      </c>
      <c r="X801">
        <v>0</v>
      </c>
      <c r="Y801">
        <v>0</v>
      </c>
      <c r="Z801">
        <v>0</v>
      </c>
      <c r="AA801">
        <v>0</v>
      </c>
      <c r="AB801">
        <v>0</v>
      </c>
      <c r="AC801">
        <v>0</v>
      </c>
      <c r="AD801">
        <v>0</v>
      </c>
      <c r="AE801">
        <v>0</v>
      </c>
      <c r="AF801">
        <v>0</v>
      </c>
      <c r="AG801">
        <v>0</v>
      </c>
      <c r="AH801">
        <v>0</v>
      </c>
      <c r="AI801">
        <v>0</v>
      </c>
      <c r="AJ801">
        <v>498757</v>
      </c>
      <c r="AK801">
        <v>190000</v>
      </c>
      <c r="AL801">
        <v>190000</v>
      </c>
      <c r="AM801">
        <v>498757</v>
      </c>
      <c r="AN801">
        <v>550000</v>
      </c>
      <c r="AO801">
        <v>550000</v>
      </c>
      <c r="AP801">
        <v>0</v>
      </c>
      <c r="AQ801" s="4">
        <v>0</v>
      </c>
      <c r="AR801" s="3" t="s">
        <v>194</v>
      </c>
      <c r="AS801" s="3" t="s">
        <v>6214</v>
      </c>
      <c r="AT801" s="3" t="s">
        <v>6219</v>
      </c>
      <c r="AU801" s="3" t="s">
        <v>6216</v>
      </c>
      <c r="AV801" s="3" t="s">
        <v>6217</v>
      </c>
      <c r="AW801" s="3"/>
      <c r="AX801" s="3"/>
      <c r="AY801" s="3"/>
      <c r="AZ801" s="3"/>
      <c r="BA801" s="3"/>
      <c r="BB801" t="b">
        <v>0</v>
      </c>
      <c r="BC801" s="3"/>
      <c r="BD801" s="5">
        <v>118725</v>
      </c>
      <c r="BE801" s="3" t="s">
        <v>316</v>
      </c>
    </row>
    <row r="802" spans="1:57" hidden="1" x14ac:dyDescent="0.2">
      <c r="A802" s="2">
        <v>6501</v>
      </c>
      <c r="B802" s="1">
        <v>45412</v>
      </c>
      <c r="C802" s="3" t="s">
        <v>5982</v>
      </c>
      <c r="D802">
        <v>0</v>
      </c>
      <c r="E802">
        <v>0</v>
      </c>
      <c r="F802">
        <v>0</v>
      </c>
      <c r="G802">
        <v>0</v>
      </c>
      <c r="H802">
        <v>0</v>
      </c>
      <c r="I802">
        <v>0</v>
      </c>
      <c r="J802">
        <v>0</v>
      </c>
      <c r="K802">
        <v>0</v>
      </c>
      <c r="L802">
        <v>1243.01</v>
      </c>
      <c r="M802">
        <v>229.9</v>
      </c>
      <c r="N802">
        <v>250000</v>
      </c>
      <c r="O802">
        <v>400000</v>
      </c>
      <c r="P802">
        <v>0</v>
      </c>
      <c r="Q802">
        <v>0</v>
      </c>
      <c r="R802">
        <v>0</v>
      </c>
      <c r="S802">
        <v>0</v>
      </c>
      <c r="T802">
        <v>0</v>
      </c>
      <c r="U802">
        <v>0</v>
      </c>
      <c r="V802">
        <v>0</v>
      </c>
      <c r="W802">
        <v>0</v>
      </c>
      <c r="X802">
        <v>0</v>
      </c>
      <c r="Y802">
        <v>0</v>
      </c>
      <c r="Z802">
        <v>0</v>
      </c>
      <c r="AA802">
        <v>0</v>
      </c>
      <c r="AB802">
        <v>0</v>
      </c>
      <c r="AC802">
        <v>0</v>
      </c>
      <c r="AD802">
        <v>0</v>
      </c>
      <c r="AE802">
        <v>1472.91</v>
      </c>
      <c r="AF802">
        <v>1472.91</v>
      </c>
      <c r="AG802">
        <v>0</v>
      </c>
      <c r="AH802">
        <v>950000</v>
      </c>
      <c r="AI802">
        <v>950000</v>
      </c>
      <c r="AJ802">
        <v>801243.01</v>
      </c>
      <c r="AK802">
        <v>651472.91</v>
      </c>
      <c r="AL802">
        <v>650000</v>
      </c>
      <c r="AM802">
        <v>801243.01</v>
      </c>
      <c r="AN802">
        <v>651472.91</v>
      </c>
      <c r="AO802">
        <v>650000</v>
      </c>
      <c r="AP802">
        <v>707526.84</v>
      </c>
      <c r="AQ802" s="4">
        <v>0</v>
      </c>
      <c r="AR802" s="3" t="s">
        <v>194</v>
      </c>
      <c r="AS802" s="3" t="s">
        <v>6214</v>
      </c>
      <c r="AT802" s="3" t="s">
        <v>6219</v>
      </c>
      <c r="AU802" s="3" t="s">
        <v>6216</v>
      </c>
      <c r="AV802" s="3" t="s">
        <v>6217</v>
      </c>
      <c r="AW802" s="3"/>
      <c r="AX802" s="3"/>
      <c r="AY802" s="3"/>
      <c r="AZ802" s="3"/>
      <c r="BA802" s="3"/>
      <c r="BB802" t="b">
        <v>0</v>
      </c>
      <c r="BC802" s="3"/>
      <c r="BD802" s="5">
        <v>118726</v>
      </c>
      <c r="BE802" s="3" t="s">
        <v>316</v>
      </c>
    </row>
    <row r="803" spans="1:57" hidden="1" x14ac:dyDescent="0.2">
      <c r="A803" s="2">
        <v>5971</v>
      </c>
      <c r="B803" s="1">
        <v>45412</v>
      </c>
      <c r="C803" s="3" t="s">
        <v>5233</v>
      </c>
      <c r="D803">
        <v>0</v>
      </c>
      <c r="E803">
        <v>0</v>
      </c>
      <c r="F803">
        <v>0</v>
      </c>
      <c r="G803">
        <v>0</v>
      </c>
      <c r="H803">
        <v>0</v>
      </c>
      <c r="I803">
        <v>0</v>
      </c>
      <c r="J803">
        <v>0</v>
      </c>
      <c r="K803">
        <v>0</v>
      </c>
      <c r="L803">
        <v>0</v>
      </c>
      <c r="M803">
        <v>0</v>
      </c>
      <c r="N803">
        <v>0</v>
      </c>
      <c r="O803">
        <v>1</v>
      </c>
      <c r="P803">
        <v>100000</v>
      </c>
      <c r="Q803">
        <v>100000</v>
      </c>
      <c r="R803">
        <v>0</v>
      </c>
      <c r="S803">
        <v>0</v>
      </c>
      <c r="T803">
        <v>0</v>
      </c>
      <c r="U803">
        <v>0</v>
      </c>
      <c r="V803">
        <v>0</v>
      </c>
      <c r="W803">
        <v>0</v>
      </c>
      <c r="X803">
        <v>0</v>
      </c>
      <c r="Y803">
        <v>0</v>
      </c>
      <c r="Z803">
        <v>0</v>
      </c>
      <c r="AA803">
        <v>0</v>
      </c>
      <c r="AB803">
        <v>0</v>
      </c>
      <c r="AC803">
        <v>0</v>
      </c>
      <c r="AD803">
        <v>0</v>
      </c>
      <c r="AE803">
        <v>0</v>
      </c>
      <c r="AF803">
        <v>0</v>
      </c>
      <c r="AG803">
        <v>0</v>
      </c>
      <c r="AH803">
        <v>0</v>
      </c>
      <c r="AI803">
        <v>0</v>
      </c>
      <c r="AJ803">
        <v>1</v>
      </c>
      <c r="AK803">
        <v>1</v>
      </c>
      <c r="AL803">
        <v>1</v>
      </c>
      <c r="AM803">
        <v>200001</v>
      </c>
      <c r="AN803">
        <v>200001</v>
      </c>
      <c r="AO803">
        <v>200001</v>
      </c>
      <c r="AP803">
        <v>0</v>
      </c>
      <c r="AQ803" s="4">
        <v>0</v>
      </c>
      <c r="AR803" s="3" t="s">
        <v>194</v>
      </c>
      <c r="AS803" s="3" t="s">
        <v>6214</v>
      </c>
      <c r="AT803" s="3" t="s">
        <v>6219</v>
      </c>
      <c r="AU803" s="3" t="s">
        <v>6216</v>
      </c>
      <c r="AV803" s="3" t="s">
        <v>6217</v>
      </c>
      <c r="AW803" s="3"/>
      <c r="AX803" s="3"/>
      <c r="AY803" s="3"/>
      <c r="AZ803" s="3"/>
      <c r="BA803" s="3"/>
      <c r="BB803" t="b">
        <v>0</v>
      </c>
      <c r="BC803" s="3"/>
      <c r="BD803" s="5">
        <v>118727</v>
      </c>
      <c r="BE803" s="3" t="s">
        <v>316</v>
      </c>
    </row>
    <row r="804" spans="1:57" hidden="1" x14ac:dyDescent="0.2">
      <c r="A804" s="2">
        <v>3664</v>
      </c>
      <c r="B804" s="1">
        <v>45412</v>
      </c>
      <c r="C804" s="3" t="s">
        <v>1709</v>
      </c>
      <c r="D804">
        <v>254453.83</v>
      </c>
      <c r="E804">
        <v>259414.39999999999</v>
      </c>
      <c r="F804">
        <v>192707.43</v>
      </c>
      <c r="G804">
        <v>259287.45</v>
      </c>
      <c r="H804">
        <v>209205.63</v>
      </c>
      <c r="I804">
        <v>199794.16</v>
      </c>
      <c r="J804">
        <v>215793.85</v>
      </c>
      <c r="K804">
        <v>251113.38</v>
      </c>
      <c r="L804">
        <v>323249.17</v>
      </c>
      <c r="M804">
        <v>226470.48</v>
      </c>
      <c r="N804">
        <v>186915</v>
      </c>
      <c r="O804">
        <v>178800</v>
      </c>
      <c r="P804">
        <v>175553</v>
      </c>
      <c r="Q804">
        <v>172403</v>
      </c>
      <c r="R804">
        <v>164253</v>
      </c>
      <c r="S804">
        <v>169303</v>
      </c>
      <c r="T804">
        <v>167253</v>
      </c>
      <c r="U804">
        <v>135253</v>
      </c>
      <c r="V804">
        <v>130453</v>
      </c>
      <c r="W804">
        <v>0</v>
      </c>
      <c r="X804">
        <v>0</v>
      </c>
      <c r="Y804">
        <v>0</v>
      </c>
      <c r="Z804">
        <v>0</v>
      </c>
      <c r="AA804">
        <v>0</v>
      </c>
      <c r="AB804">
        <v>0</v>
      </c>
      <c r="AC804">
        <v>0</v>
      </c>
      <c r="AD804">
        <v>0</v>
      </c>
      <c r="AE804">
        <v>2391489.7799999998</v>
      </c>
      <c r="AF804">
        <v>13488153.42</v>
      </c>
      <c r="AG804">
        <v>2143100</v>
      </c>
      <c r="AH804">
        <v>0</v>
      </c>
      <c r="AI804">
        <v>13680000</v>
      </c>
      <c r="AJ804">
        <v>2750124.3</v>
      </c>
      <c r="AK804">
        <v>2757204.78</v>
      </c>
      <c r="AL804">
        <v>365715</v>
      </c>
      <c r="AM804">
        <v>16238752.939999999</v>
      </c>
      <c r="AN804">
        <v>14968339.42</v>
      </c>
      <c r="AO804">
        <v>1480186</v>
      </c>
      <c r="AP804">
        <v>146792.1</v>
      </c>
      <c r="AQ804" s="4">
        <v>0</v>
      </c>
      <c r="AR804" s="3" t="s">
        <v>32</v>
      </c>
      <c r="AS804" s="3" t="s">
        <v>6214</v>
      </c>
      <c r="AT804" s="3" t="s">
        <v>6219</v>
      </c>
      <c r="AU804" s="3" t="s">
        <v>6216</v>
      </c>
      <c r="AV804" s="3" t="s">
        <v>6217</v>
      </c>
      <c r="AW804" s="3"/>
      <c r="AX804" s="3"/>
      <c r="AY804" s="3"/>
      <c r="AZ804" s="3"/>
      <c r="BA804" s="3"/>
      <c r="BB804" t="b">
        <v>0</v>
      </c>
      <c r="BC804" s="3"/>
      <c r="BD804" s="5">
        <v>118728</v>
      </c>
      <c r="BE804" s="3" t="s">
        <v>316</v>
      </c>
    </row>
    <row r="805" spans="1:57" hidden="1" x14ac:dyDescent="0.2">
      <c r="A805" s="2">
        <v>4401</v>
      </c>
      <c r="B805" s="1">
        <v>45412</v>
      </c>
      <c r="C805" s="3" t="s">
        <v>2766</v>
      </c>
      <c r="D805">
        <v>58733.2</v>
      </c>
      <c r="E805">
        <v>40286.1</v>
      </c>
      <c r="F805">
        <v>48092.75</v>
      </c>
      <c r="G805">
        <v>36673.199999999997</v>
      </c>
      <c r="H805">
        <v>8173.2</v>
      </c>
      <c r="I805">
        <v>21617.8</v>
      </c>
      <c r="J805">
        <v>4410</v>
      </c>
      <c r="K805">
        <v>0</v>
      </c>
      <c r="L805">
        <v>19227.599999999999</v>
      </c>
      <c r="M805">
        <v>0</v>
      </c>
      <c r="N805">
        <v>52600</v>
      </c>
      <c r="O805">
        <v>52600</v>
      </c>
      <c r="P805">
        <v>575000</v>
      </c>
      <c r="Q805">
        <v>0</v>
      </c>
      <c r="R805">
        <v>0</v>
      </c>
      <c r="S805">
        <v>0</v>
      </c>
      <c r="T805">
        <v>0</v>
      </c>
      <c r="U805">
        <v>0</v>
      </c>
      <c r="V805">
        <v>0</v>
      </c>
      <c r="W805">
        <v>0</v>
      </c>
      <c r="X805">
        <v>0</v>
      </c>
      <c r="Y805">
        <v>0</v>
      </c>
      <c r="Z805">
        <v>0</v>
      </c>
      <c r="AA805">
        <v>0</v>
      </c>
      <c r="AB805">
        <v>0</v>
      </c>
      <c r="AC805">
        <v>0</v>
      </c>
      <c r="AD805">
        <v>0</v>
      </c>
      <c r="AE805">
        <v>237213.85</v>
      </c>
      <c r="AF805">
        <v>1597542.93</v>
      </c>
      <c r="AG805">
        <v>578720</v>
      </c>
      <c r="AH805">
        <v>0</v>
      </c>
      <c r="AI805">
        <v>1282590</v>
      </c>
      <c r="AJ805">
        <v>395013.85</v>
      </c>
      <c r="AK805">
        <v>342413.85</v>
      </c>
      <c r="AL805">
        <v>105200</v>
      </c>
      <c r="AM805">
        <v>2330342.9300000002</v>
      </c>
      <c r="AN805">
        <v>2277742.9300000002</v>
      </c>
      <c r="AO805">
        <v>680200</v>
      </c>
      <c r="AP805">
        <v>0</v>
      </c>
      <c r="AQ805" s="4">
        <v>0</v>
      </c>
      <c r="AR805" s="3" t="s">
        <v>32</v>
      </c>
      <c r="AS805" s="3" t="s">
        <v>6214</v>
      </c>
      <c r="AT805" s="3" t="s">
        <v>6219</v>
      </c>
      <c r="AU805" s="3" t="s">
        <v>6216</v>
      </c>
      <c r="AV805" s="3" t="s">
        <v>6217</v>
      </c>
      <c r="AW805" s="3"/>
      <c r="AX805" s="3"/>
      <c r="AY805" s="3"/>
      <c r="AZ805" s="3"/>
      <c r="BA805" s="3"/>
      <c r="BB805" t="b">
        <v>0</v>
      </c>
      <c r="BC805" s="3"/>
      <c r="BD805" s="5">
        <v>118729</v>
      </c>
      <c r="BE805" s="3" t="s">
        <v>316</v>
      </c>
    </row>
    <row r="806" spans="1:57" hidden="1" x14ac:dyDescent="0.2">
      <c r="A806" s="2">
        <v>4633</v>
      </c>
      <c r="B806" s="1">
        <v>45412</v>
      </c>
      <c r="C806" s="3" t="s">
        <v>3155</v>
      </c>
      <c r="D806">
        <v>73935.399999999994</v>
      </c>
      <c r="E806">
        <v>67929.62</v>
      </c>
      <c r="F806">
        <v>22158.6</v>
      </c>
      <c r="G806">
        <v>65530.44</v>
      </c>
      <c r="H806">
        <v>76887.42</v>
      </c>
      <c r="I806">
        <v>48891.49</v>
      </c>
      <c r="J806">
        <v>15077.4</v>
      </c>
      <c r="K806">
        <v>96813.81</v>
      </c>
      <c r="L806">
        <v>1006</v>
      </c>
      <c r="M806">
        <v>533.4</v>
      </c>
      <c r="N806">
        <v>108023</v>
      </c>
      <c r="O806">
        <v>127286</v>
      </c>
      <c r="P806">
        <v>0</v>
      </c>
      <c r="Q806">
        <v>0</v>
      </c>
      <c r="R806">
        <v>0</v>
      </c>
      <c r="S806">
        <v>0</v>
      </c>
      <c r="T806">
        <v>0</v>
      </c>
      <c r="U806">
        <v>0</v>
      </c>
      <c r="V806">
        <v>0</v>
      </c>
      <c r="W806">
        <v>0</v>
      </c>
      <c r="X806">
        <v>0</v>
      </c>
      <c r="Y806">
        <v>0</v>
      </c>
      <c r="Z806">
        <v>0</v>
      </c>
      <c r="AA806">
        <v>0</v>
      </c>
      <c r="AB806">
        <v>0</v>
      </c>
      <c r="AC806">
        <v>0</v>
      </c>
      <c r="AD806">
        <v>0</v>
      </c>
      <c r="AE806">
        <v>468763.58</v>
      </c>
      <c r="AF806">
        <v>4156321.96</v>
      </c>
      <c r="AG806">
        <v>630000</v>
      </c>
      <c r="AH806">
        <v>0</v>
      </c>
      <c r="AI806">
        <v>3501400</v>
      </c>
      <c r="AJ806">
        <v>658516.18000000005</v>
      </c>
      <c r="AK806">
        <v>704072.58</v>
      </c>
      <c r="AL806">
        <v>235309</v>
      </c>
      <c r="AM806">
        <v>4346074.5599999996</v>
      </c>
      <c r="AN806">
        <v>4391630.96</v>
      </c>
      <c r="AO806">
        <v>235309</v>
      </c>
      <c r="AP806">
        <v>170241.75</v>
      </c>
      <c r="AQ806" s="4">
        <v>0</v>
      </c>
      <c r="AR806" s="3" t="s">
        <v>32</v>
      </c>
      <c r="AS806" s="3" t="s">
        <v>6214</v>
      </c>
      <c r="AT806" s="3" t="s">
        <v>6219</v>
      </c>
      <c r="AU806" s="3" t="s">
        <v>6216</v>
      </c>
      <c r="AV806" s="3" t="s">
        <v>6217</v>
      </c>
      <c r="AW806" s="3"/>
      <c r="AX806" s="3"/>
      <c r="AY806" s="3"/>
      <c r="AZ806" s="3"/>
      <c r="BA806" s="3"/>
      <c r="BB806" t="b">
        <v>0</v>
      </c>
      <c r="BC806" s="3"/>
      <c r="BD806" s="5">
        <v>118730</v>
      </c>
      <c r="BE806" s="3" t="s">
        <v>316</v>
      </c>
    </row>
    <row r="807" spans="1:57" hidden="1" x14ac:dyDescent="0.2">
      <c r="A807" s="2">
        <v>4683</v>
      </c>
      <c r="B807" s="1">
        <v>45412</v>
      </c>
      <c r="C807" s="3" t="s">
        <v>3244</v>
      </c>
      <c r="D807">
        <v>0</v>
      </c>
      <c r="E807">
        <v>0</v>
      </c>
      <c r="F807">
        <v>0</v>
      </c>
      <c r="G807">
        <v>0</v>
      </c>
      <c r="H807">
        <v>0</v>
      </c>
      <c r="I807">
        <v>0</v>
      </c>
      <c r="J807">
        <v>0</v>
      </c>
      <c r="K807">
        <v>-0.01</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-0.01</v>
      </c>
      <c r="AK807">
        <v>0</v>
      </c>
      <c r="AL807">
        <v>0</v>
      </c>
      <c r="AM807">
        <v>1499574.48</v>
      </c>
      <c r="AN807">
        <v>0</v>
      </c>
      <c r="AO807">
        <v>0</v>
      </c>
      <c r="AP807">
        <v>0</v>
      </c>
      <c r="AQ807" s="4">
        <v>0</v>
      </c>
      <c r="AR807" s="3" t="s">
        <v>60</v>
      </c>
      <c r="AS807" s="3" t="s">
        <v>6214</v>
      </c>
      <c r="AT807" s="3" t="s">
        <v>6219</v>
      </c>
      <c r="AU807" s="3" t="s">
        <v>6216</v>
      </c>
      <c r="AV807" s="3" t="s">
        <v>6217</v>
      </c>
      <c r="AW807" s="3"/>
      <c r="AX807" s="3"/>
      <c r="AY807" s="3"/>
      <c r="AZ807" s="3"/>
      <c r="BA807" s="3"/>
      <c r="BB807" t="b">
        <v>0</v>
      </c>
      <c r="BC807" s="3"/>
      <c r="BD807" s="5">
        <v>118731</v>
      </c>
      <c r="BE807" s="3" t="s">
        <v>316</v>
      </c>
    </row>
    <row r="808" spans="1:57" hidden="1" x14ac:dyDescent="0.2">
      <c r="A808" s="2">
        <v>4731</v>
      </c>
      <c r="B808" s="1">
        <v>45412</v>
      </c>
      <c r="C808" s="3" t="s">
        <v>3316</v>
      </c>
      <c r="D808">
        <v>0</v>
      </c>
      <c r="E808">
        <v>0</v>
      </c>
      <c r="F808">
        <v>0</v>
      </c>
      <c r="G808">
        <v>0</v>
      </c>
      <c r="H808">
        <v>0</v>
      </c>
      <c r="I808">
        <v>0</v>
      </c>
      <c r="J808">
        <v>0</v>
      </c>
      <c r="K808">
        <v>0</v>
      </c>
      <c r="L808">
        <v>0</v>
      </c>
      <c r="M808">
        <v>0</v>
      </c>
      <c r="N808">
        <v>0</v>
      </c>
      <c r="O808">
        <v>0</v>
      </c>
      <c r="P808">
        <v>63000</v>
      </c>
      <c r="Q808">
        <v>63000</v>
      </c>
      <c r="R808">
        <v>63000</v>
      </c>
      <c r="S808">
        <v>63000</v>
      </c>
      <c r="T808">
        <v>63000</v>
      </c>
      <c r="U808">
        <v>63000</v>
      </c>
      <c r="V808">
        <v>63000</v>
      </c>
      <c r="W808">
        <v>63000</v>
      </c>
      <c r="X808">
        <v>63000</v>
      </c>
      <c r="Y808">
        <v>63000</v>
      </c>
      <c r="Z808">
        <v>63000</v>
      </c>
      <c r="AA808">
        <v>63000</v>
      </c>
      <c r="AB808">
        <v>764000</v>
      </c>
      <c r="AC808">
        <v>280000</v>
      </c>
      <c r="AD808">
        <v>0</v>
      </c>
      <c r="AE808">
        <v>0</v>
      </c>
      <c r="AF808">
        <v>1025385.9</v>
      </c>
      <c r="AG808">
        <v>400000</v>
      </c>
      <c r="AH808">
        <v>0</v>
      </c>
      <c r="AI808">
        <v>1016000</v>
      </c>
      <c r="AJ808">
        <v>0</v>
      </c>
      <c r="AK808">
        <v>0</v>
      </c>
      <c r="AL808">
        <v>0</v>
      </c>
      <c r="AM808">
        <v>1781385.9</v>
      </c>
      <c r="AN808">
        <v>2825385.9</v>
      </c>
      <c r="AO808">
        <v>1800000</v>
      </c>
      <c r="AP808">
        <v>0</v>
      </c>
      <c r="AQ808" s="4">
        <v>0</v>
      </c>
      <c r="AR808" s="3" t="s">
        <v>32</v>
      </c>
      <c r="AS808" s="3" t="s">
        <v>6214</v>
      </c>
      <c r="AT808" s="3" t="s">
        <v>6219</v>
      </c>
      <c r="AU808" s="3" t="s">
        <v>6216</v>
      </c>
      <c r="AV808" s="3" t="s">
        <v>6217</v>
      </c>
      <c r="AW808" s="3"/>
      <c r="AX808" s="3"/>
      <c r="AY808" s="3"/>
      <c r="AZ808" s="3"/>
      <c r="BA808" s="3"/>
      <c r="BB808" t="b">
        <v>0</v>
      </c>
      <c r="BC808" s="3"/>
      <c r="BD808" s="5">
        <v>118732</v>
      </c>
      <c r="BE808" s="3" t="s">
        <v>316</v>
      </c>
    </row>
    <row r="809" spans="1:57" hidden="1" x14ac:dyDescent="0.2">
      <c r="A809" s="2">
        <v>4732</v>
      </c>
      <c r="B809" s="1">
        <v>45412</v>
      </c>
      <c r="C809" s="3" t="s">
        <v>3318</v>
      </c>
      <c r="D809">
        <v>0</v>
      </c>
      <c r="E809">
        <v>0</v>
      </c>
      <c r="F809">
        <v>0</v>
      </c>
      <c r="G809">
        <v>622.5</v>
      </c>
      <c r="H809">
        <v>2614.5</v>
      </c>
      <c r="I809">
        <v>89863.26</v>
      </c>
      <c r="J809">
        <v>5312</v>
      </c>
      <c r="K809">
        <v>2448.5</v>
      </c>
      <c r="L809">
        <v>3237</v>
      </c>
      <c r="M809">
        <v>5395</v>
      </c>
      <c r="N809">
        <v>90000</v>
      </c>
      <c r="O809">
        <v>90000</v>
      </c>
      <c r="P809">
        <v>0</v>
      </c>
      <c r="Q809">
        <v>0</v>
      </c>
      <c r="R809">
        <v>0</v>
      </c>
      <c r="S809">
        <v>0</v>
      </c>
      <c r="T809">
        <v>0</v>
      </c>
      <c r="U809">
        <v>0</v>
      </c>
      <c r="V809">
        <v>0</v>
      </c>
      <c r="W809">
        <v>0</v>
      </c>
      <c r="X809">
        <v>0</v>
      </c>
      <c r="Y809">
        <v>0</v>
      </c>
      <c r="Z809">
        <v>0</v>
      </c>
      <c r="AA809">
        <v>0</v>
      </c>
      <c r="AB809">
        <v>0</v>
      </c>
      <c r="AC809">
        <v>0</v>
      </c>
      <c r="AD809">
        <v>0</v>
      </c>
      <c r="AE809">
        <v>109492.76</v>
      </c>
      <c r="AF809">
        <v>1199572.48</v>
      </c>
      <c r="AG809">
        <v>300000</v>
      </c>
      <c r="AH809">
        <v>254097.02</v>
      </c>
      <c r="AI809">
        <v>1390080</v>
      </c>
      <c r="AJ809">
        <v>296097.76</v>
      </c>
      <c r="AK809">
        <v>289492.76</v>
      </c>
      <c r="AL809">
        <v>180000</v>
      </c>
      <c r="AM809">
        <v>1386177.48</v>
      </c>
      <c r="AN809">
        <v>1379572.48</v>
      </c>
      <c r="AO809">
        <v>180000</v>
      </c>
      <c r="AP809">
        <v>24083.47</v>
      </c>
      <c r="AQ809" s="4">
        <v>0</v>
      </c>
      <c r="AR809" s="3" t="s">
        <v>32</v>
      </c>
      <c r="AS809" s="3" t="s">
        <v>6214</v>
      </c>
      <c r="AT809" s="3" t="s">
        <v>6219</v>
      </c>
      <c r="AU809" s="3" t="s">
        <v>6216</v>
      </c>
      <c r="AV809" s="3" t="s">
        <v>6217</v>
      </c>
      <c r="AW809" s="3"/>
      <c r="AX809" s="3"/>
      <c r="AY809" s="3"/>
      <c r="AZ809" s="3"/>
      <c r="BA809" s="3"/>
      <c r="BB809" t="b">
        <v>0</v>
      </c>
      <c r="BC809" s="3"/>
      <c r="BD809" s="5">
        <v>118733</v>
      </c>
      <c r="BE809" s="3" t="s">
        <v>316</v>
      </c>
    </row>
    <row r="810" spans="1:57" hidden="1" x14ac:dyDescent="0.2">
      <c r="A810" s="2">
        <v>4872</v>
      </c>
      <c r="B810" s="1">
        <v>45412</v>
      </c>
      <c r="C810" s="3" t="s">
        <v>3499</v>
      </c>
      <c r="D810">
        <v>6999.35</v>
      </c>
      <c r="E810">
        <v>246.25</v>
      </c>
      <c r="F810">
        <v>-22.39</v>
      </c>
      <c r="G810">
        <v>1208.0899999999999</v>
      </c>
      <c r="H810">
        <v>735</v>
      </c>
      <c r="I810">
        <v>-1764</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7402.3</v>
      </c>
      <c r="AF810">
        <v>809190.1</v>
      </c>
      <c r="AG810">
        <v>0</v>
      </c>
      <c r="AH810">
        <v>0</v>
      </c>
      <c r="AI810">
        <v>1219125</v>
      </c>
      <c r="AJ810">
        <v>7402.3</v>
      </c>
      <c r="AK810">
        <v>7402.3</v>
      </c>
      <c r="AL810">
        <v>0</v>
      </c>
      <c r="AM810">
        <v>809190.1</v>
      </c>
      <c r="AN810">
        <v>809190.1</v>
      </c>
      <c r="AO810">
        <v>0</v>
      </c>
      <c r="AP810">
        <v>113598.73</v>
      </c>
      <c r="AQ810" s="4">
        <v>0</v>
      </c>
      <c r="AR810" s="3" t="s">
        <v>32</v>
      </c>
      <c r="AS810" s="3" t="s">
        <v>6214</v>
      </c>
      <c r="AT810" s="3" t="s">
        <v>6219</v>
      </c>
      <c r="AU810" s="3" t="s">
        <v>6216</v>
      </c>
      <c r="AV810" s="3" t="s">
        <v>6217</v>
      </c>
      <c r="AW810" s="3"/>
      <c r="AX810" s="3"/>
      <c r="AY810" s="3"/>
      <c r="AZ810" s="3"/>
      <c r="BA810" s="3"/>
      <c r="BB810" t="b">
        <v>0</v>
      </c>
      <c r="BC810" s="3"/>
      <c r="BD810" s="5">
        <v>118734</v>
      </c>
      <c r="BE810" s="3" t="s">
        <v>316</v>
      </c>
    </row>
    <row r="811" spans="1:57" hidden="1" x14ac:dyDescent="0.2">
      <c r="A811" s="2">
        <v>4929</v>
      </c>
      <c r="B811" s="1">
        <v>45412</v>
      </c>
      <c r="C811" s="3" t="s">
        <v>3578</v>
      </c>
      <c r="D811">
        <v>28922.080000000002</v>
      </c>
      <c r="E811">
        <v>36514.400000000001</v>
      </c>
      <c r="F811">
        <v>79639.240000000005</v>
      </c>
      <c r="G811">
        <v>23435.3</v>
      </c>
      <c r="H811">
        <v>26090.799999999999</v>
      </c>
      <c r="I811">
        <v>45301.599999999999</v>
      </c>
      <c r="J811">
        <v>13910.8</v>
      </c>
      <c r="K811">
        <v>16358.2</v>
      </c>
      <c r="L811">
        <v>55778.6</v>
      </c>
      <c r="M811">
        <v>293763.39</v>
      </c>
      <c r="N811">
        <v>558952</v>
      </c>
      <c r="O811">
        <v>287216</v>
      </c>
      <c r="P811">
        <v>755162</v>
      </c>
      <c r="Q811">
        <v>150000</v>
      </c>
      <c r="R811">
        <v>0</v>
      </c>
      <c r="S811">
        <v>0</v>
      </c>
      <c r="T811">
        <v>0</v>
      </c>
      <c r="U811">
        <v>0</v>
      </c>
      <c r="V811">
        <v>0</v>
      </c>
      <c r="W811">
        <v>0</v>
      </c>
      <c r="X811">
        <v>0</v>
      </c>
      <c r="Y811">
        <v>0</v>
      </c>
      <c r="Z811">
        <v>0</v>
      </c>
      <c r="AA811">
        <v>0</v>
      </c>
      <c r="AB811">
        <v>0</v>
      </c>
      <c r="AC811">
        <v>0</v>
      </c>
      <c r="AD811">
        <v>0</v>
      </c>
      <c r="AE811">
        <v>619714.41</v>
      </c>
      <c r="AF811">
        <v>1534896.45</v>
      </c>
      <c r="AG811">
        <v>1489000</v>
      </c>
      <c r="AH811">
        <v>0</v>
      </c>
      <c r="AI811">
        <v>2200000</v>
      </c>
      <c r="AJ811">
        <v>1283135.02</v>
      </c>
      <c r="AK811">
        <v>1465882.41</v>
      </c>
      <c r="AL811">
        <v>846168</v>
      </c>
      <c r="AM811">
        <v>3103479.06</v>
      </c>
      <c r="AN811">
        <v>3286226.45</v>
      </c>
      <c r="AO811">
        <v>1751330</v>
      </c>
      <c r="AP811">
        <v>1172239.56</v>
      </c>
      <c r="AQ811" s="4">
        <v>0</v>
      </c>
      <c r="AR811" s="3" t="s">
        <v>32</v>
      </c>
      <c r="AS811" s="3" t="s">
        <v>6214</v>
      </c>
      <c r="AT811" s="3" t="s">
        <v>6219</v>
      </c>
      <c r="AU811" s="3" t="s">
        <v>6216</v>
      </c>
      <c r="AV811" s="3" t="s">
        <v>6217</v>
      </c>
      <c r="AW811" s="3"/>
      <c r="AX811" s="3"/>
      <c r="AY811" s="3"/>
      <c r="AZ811" s="3"/>
      <c r="BA811" s="3"/>
      <c r="BB811" t="b">
        <v>0</v>
      </c>
      <c r="BC811" s="3"/>
      <c r="BD811" s="5">
        <v>118735</v>
      </c>
      <c r="BE811" s="3" t="s">
        <v>316</v>
      </c>
    </row>
    <row r="812" spans="1:57" hidden="1" x14ac:dyDescent="0.2">
      <c r="A812" s="2">
        <v>5080</v>
      </c>
      <c r="B812" s="1">
        <v>45412</v>
      </c>
      <c r="C812" s="3" t="s">
        <v>3841</v>
      </c>
      <c r="D812">
        <v>0</v>
      </c>
      <c r="E812">
        <v>0</v>
      </c>
      <c r="F812">
        <v>0</v>
      </c>
      <c r="G812">
        <v>0</v>
      </c>
      <c r="H812">
        <v>0</v>
      </c>
      <c r="I812">
        <v>0</v>
      </c>
      <c r="J812">
        <v>0</v>
      </c>
      <c r="K812">
        <v>0</v>
      </c>
      <c r="L812">
        <v>0</v>
      </c>
      <c r="M812">
        <v>0</v>
      </c>
      <c r="N812">
        <v>7000</v>
      </c>
      <c r="O812">
        <v>7000</v>
      </c>
      <c r="P812">
        <v>0</v>
      </c>
      <c r="Q812">
        <v>0</v>
      </c>
      <c r="R812">
        <v>0</v>
      </c>
      <c r="S812">
        <v>0</v>
      </c>
      <c r="T812">
        <v>0</v>
      </c>
      <c r="U812">
        <v>0</v>
      </c>
      <c r="V812">
        <v>0</v>
      </c>
      <c r="W812">
        <v>0</v>
      </c>
      <c r="X812">
        <v>0</v>
      </c>
      <c r="Y812">
        <v>0</v>
      </c>
      <c r="Z812">
        <v>0</v>
      </c>
      <c r="AA812">
        <v>0</v>
      </c>
      <c r="AB812">
        <v>0</v>
      </c>
      <c r="AC812">
        <v>0</v>
      </c>
      <c r="AD812">
        <v>0</v>
      </c>
      <c r="AE812">
        <v>0</v>
      </c>
      <c r="AF812">
        <v>35250.01</v>
      </c>
      <c r="AG812">
        <v>84000</v>
      </c>
      <c r="AH812">
        <v>0</v>
      </c>
      <c r="AI812">
        <v>50000</v>
      </c>
      <c r="AJ812">
        <v>21000</v>
      </c>
      <c r="AK812">
        <v>14000</v>
      </c>
      <c r="AL812">
        <v>14000</v>
      </c>
      <c r="AM812">
        <v>56250.01</v>
      </c>
      <c r="AN812">
        <v>49250.01</v>
      </c>
      <c r="AO812">
        <v>14000</v>
      </c>
      <c r="AP812">
        <v>0</v>
      </c>
      <c r="AQ812" s="4">
        <v>0</v>
      </c>
      <c r="AR812" s="3" t="s">
        <v>32</v>
      </c>
      <c r="AS812" s="3" t="s">
        <v>6214</v>
      </c>
      <c r="AT812" s="3" t="s">
        <v>6219</v>
      </c>
      <c r="AU812" s="3" t="s">
        <v>6216</v>
      </c>
      <c r="AV812" s="3" t="s">
        <v>6217</v>
      </c>
      <c r="AW812" s="3"/>
      <c r="AX812" s="3"/>
      <c r="AY812" s="3"/>
      <c r="AZ812" s="3"/>
      <c r="BA812" s="3"/>
      <c r="BB812" t="b">
        <v>0</v>
      </c>
      <c r="BC812" s="3"/>
      <c r="BD812" s="5">
        <v>118736</v>
      </c>
      <c r="BE812" s="3" t="s">
        <v>316</v>
      </c>
    </row>
    <row r="813" spans="1:57" hidden="1" x14ac:dyDescent="0.2">
      <c r="A813" s="2">
        <v>5084</v>
      </c>
      <c r="B813" s="1">
        <v>45412</v>
      </c>
      <c r="C813" s="3" t="s">
        <v>3848</v>
      </c>
      <c r="D813">
        <v>473012.78</v>
      </c>
      <c r="E813">
        <v>579957.63</v>
      </c>
      <c r="F813">
        <v>695505.05</v>
      </c>
      <c r="G813">
        <v>495302.42</v>
      </c>
      <c r="H813">
        <v>553982.96</v>
      </c>
      <c r="I813">
        <v>444163.05</v>
      </c>
      <c r="J813">
        <v>365987.21</v>
      </c>
      <c r="K813">
        <v>876500.2</v>
      </c>
      <c r="L813">
        <v>645895.17000000004</v>
      </c>
      <c r="M813">
        <v>344417.15</v>
      </c>
      <c r="N813">
        <v>610602.22921000002</v>
      </c>
      <c r="O813">
        <v>629828.02540000004</v>
      </c>
      <c r="P813">
        <v>321562.66566100001</v>
      </c>
      <c r="Q813">
        <v>374657.767154</v>
      </c>
      <c r="R813">
        <v>265752.868647</v>
      </c>
      <c r="S813">
        <v>283242.26566099998</v>
      </c>
      <c r="T813">
        <v>255698.06864700001</v>
      </c>
      <c r="U813">
        <v>189823.47760499999</v>
      </c>
      <c r="V813">
        <v>238863.08656699999</v>
      </c>
      <c r="W813">
        <v>312126</v>
      </c>
      <c r="X813">
        <v>398342.000007</v>
      </c>
      <c r="Y813">
        <v>519235.99999400001</v>
      </c>
      <c r="Z813">
        <v>551622.00000600005</v>
      </c>
      <c r="AA813">
        <v>552984.00000899995</v>
      </c>
      <c r="AB813">
        <v>6590000</v>
      </c>
      <c r="AC813">
        <v>6350000</v>
      </c>
      <c r="AD813">
        <v>0</v>
      </c>
      <c r="AE813">
        <v>5474723.6200000001</v>
      </c>
      <c r="AF813">
        <v>13378866.34</v>
      </c>
      <c r="AG813">
        <v>6043251</v>
      </c>
      <c r="AH813">
        <v>11864133.960000001</v>
      </c>
      <c r="AI813">
        <v>14952900</v>
      </c>
      <c r="AJ813">
        <v>6724733.3006650005</v>
      </c>
      <c r="AK813">
        <v>6715153.8746100003</v>
      </c>
      <c r="AL813">
        <v>1240430.2546099999</v>
      </c>
      <c r="AM813">
        <v>21161187.030664999</v>
      </c>
      <c r="AN813">
        <v>38533206.794568002</v>
      </c>
      <c r="AO813">
        <v>25154340.454567999</v>
      </c>
      <c r="AP813">
        <v>1440118.86</v>
      </c>
      <c r="AQ813" s="4">
        <v>0</v>
      </c>
      <c r="AR813" s="3" t="s">
        <v>32</v>
      </c>
      <c r="AS813" s="3" t="s">
        <v>6214</v>
      </c>
      <c r="AT813" s="3" t="s">
        <v>6219</v>
      </c>
      <c r="AU813" s="3" t="s">
        <v>6216</v>
      </c>
      <c r="AV813" s="3" t="s">
        <v>6217</v>
      </c>
      <c r="AW813" s="3"/>
      <c r="AX813" s="3"/>
      <c r="AY813" s="3"/>
      <c r="AZ813" s="3"/>
      <c r="BA813" s="3"/>
      <c r="BB813" t="b">
        <v>0</v>
      </c>
      <c r="BC813" s="3"/>
      <c r="BD813" s="5">
        <v>118737</v>
      </c>
      <c r="BE813" s="3" t="s">
        <v>316</v>
      </c>
    </row>
    <row r="814" spans="1:57" hidden="1" x14ac:dyDescent="0.2">
      <c r="A814" s="2">
        <v>5241</v>
      </c>
      <c r="B814" s="1">
        <v>45412</v>
      </c>
      <c r="C814" s="3" t="s">
        <v>4155</v>
      </c>
      <c r="D814">
        <v>0</v>
      </c>
      <c r="E814">
        <v>0</v>
      </c>
      <c r="F814">
        <v>0</v>
      </c>
      <c r="G814">
        <v>0</v>
      </c>
      <c r="H814">
        <v>0</v>
      </c>
      <c r="I814">
        <v>0</v>
      </c>
      <c r="J814">
        <v>0</v>
      </c>
      <c r="K814">
        <v>25764.2</v>
      </c>
      <c r="L814">
        <v>37018.660000000003</v>
      </c>
      <c r="M814">
        <v>10513.4</v>
      </c>
      <c r="N814">
        <v>8000</v>
      </c>
      <c r="O814">
        <v>20000</v>
      </c>
      <c r="P814">
        <v>0</v>
      </c>
      <c r="Q814">
        <v>0</v>
      </c>
      <c r="R814">
        <v>0</v>
      </c>
      <c r="S814">
        <v>0</v>
      </c>
      <c r="T814">
        <v>0</v>
      </c>
      <c r="U814">
        <v>0</v>
      </c>
      <c r="V814">
        <v>0</v>
      </c>
      <c r="W814">
        <v>0</v>
      </c>
      <c r="X814">
        <v>0</v>
      </c>
      <c r="Y814">
        <v>0</v>
      </c>
      <c r="Z814">
        <v>0</v>
      </c>
      <c r="AA814">
        <v>0</v>
      </c>
      <c r="AB814">
        <v>0</v>
      </c>
      <c r="AC814">
        <v>0</v>
      </c>
      <c r="AD814">
        <v>0</v>
      </c>
      <c r="AE814">
        <v>73296.259999999995</v>
      </c>
      <c r="AF814">
        <v>151181.24</v>
      </c>
      <c r="AG814">
        <v>100000</v>
      </c>
      <c r="AH814">
        <v>100000</v>
      </c>
      <c r="AI814">
        <v>245000</v>
      </c>
      <c r="AJ814">
        <v>119782.86</v>
      </c>
      <c r="AK814">
        <v>101296.26</v>
      </c>
      <c r="AL814">
        <v>28000</v>
      </c>
      <c r="AM814">
        <v>197667.84</v>
      </c>
      <c r="AN814">
        <v>179181.24</v>
      </c>
      <c r="AO814">
        <v>28000</v>
      </c>
      <c r="AP814">
        <v>25884.400000000001</v>
      </c>
      <c r="AQ814" s="4">
        <v>0</v>
      </c>
      <c r="AR814" s="3" t="s">
        <v>32</v>
      </c>
      <c r="AS814" s="3" t="s">
        <v>6214</v>
      </c>
      <c r="AT814" s="3" t="s">
        <v>6219</v>
      </c>
      <c r="AU814" s="3" t="s">
        <v>6216</v>
      </c>
      <c r="AV814" s="3" t="s">
        <v>6217</v>
      </c>
      <c r="AW814" s="3"/>
      <c r="AX814" s="3"/>
      <c r="AY814" s="3"/>
      <c r="AZ814" s="3"/>
      <c r="BA814" s="3"/>
      <c r="BB814" t="b">
        <v>0</v>
      </c>
      <c r="BC814" s="3"/>
      <c r="BD814" s="5">
        <v>118738</v>
      </c>
      <c r="BE814" s="3" t="s">
        <v>316</v>
      </c>
    </row>
    <row r="815" spans="1:57" hidden="1" x14ac:dyDescent="0.2">
      <c r="A815" s="2">
        <v>5244</v>
      </c>
      <c r="B815" s="1">
        <v>45412</v>
      </c>
      <c r="C815" s="3" t="s">
        <v>4160</v>
      </c>
      <c r="D815">
        <v>61629.58</v>
      </c>
      <c r="E815">
        <v>95765.04</v>
      </c>
      <c r="F815">
        <v>118446.86</v>
      </c>
      <c r="G815">
        <v>132953.89000000001</v>
      </c>
      <c r="H815">
        <v>123683.22</v>
      </c>
      <c r="I815">
        <v>185665</v>
      </c>
      <c r="J815">
        <v>88477.89</v>
      </c>
      <c r="K815">
        <v>131643.73000000001</v>
      </c>
      <c r="L815">
        <v>255411.69</v>
      </c>
      <c r="M815">
        <v>81190.87</v>
      </c>
      <c r="N815">
        <v>177000</v>
      </c>
      <c r="O815">
        <v>244000</v>
      </c>
      <c r="P815">
        <v>170000</v>
      </c>
      <c r="Q815">
        <v>170000</v>
      </c>
      <c r="R815">
        <v>170000</v>
      </c>
      <c r="S815">
        <v>170000</v>
      </c>
      <c r="T815">
        <v>170000</v>
      </c>
      <c r="U815">
        <v>170000</v>
      </c>
      <c r="V815">
        <v>170000</v>
      </c>
      <c r="W815">
        <v>170000</v>
      </c>
      <c r="X815">
        <v>170000</v>
      </c>
      <c r="Y815">
        <v>170000</v>
      </c>
      <c r="Z815">
        <v>170000</v>
      </c>
      <c r="AA815">
        <v>180000</v>
      </c>
      <c r="AB815">
        <v>1800000</v>
      </c>
      <c r="AC815">
        <v>0</v>
      </c>
      <c r="AD815">
        <v>0</v>
      </c>
      <c r="AE815">
        <v>1274867.77</v>
      </c>
      <c r="AF815">
        <v>5497293.1200000001</v>
      </c>
      <c r="AG815">
        <v>1700000</v>
      </c>
      <c r="AH815">
        <v>1555803.9</v>
      </c>
      <c r="AI815">
        <v>6030209</v>
      </c>
      <c r="AJ815">
        <v>1701676.9</v>
      </c>
      <c r="AK815">
        <v>1695867.77</v>
      </c>
      <c r="AL815">
        <v>421000</v>
      </c>
      <c r="AM815">
        <v>7974102.25</v>
      </c>
      <c r="AN815">
        <v>9768293.1199999992</v>
      </c>
      <c r="AO815">
        <v>4271000</v>
      </c>
      <c r="AP815">
        <v>162076.64000000001</v>
      </c>
      <c r="AQ815" s="4">
        <v>0</v>
      </c>
      <c r="AR815" s="3" t="s">
        <v>32</v>
      </c>
      <c r="AS815" s="3" t="s">
        <v>6214</v>
      </c>
      <c r="AT815" s="3" t="s">
        <v>6219</v>
      </c>
      <c r="AU815" s="3" t="s">
        <v>6216</v>
      </c>
      <c r="AV815" s="3" t="s">
        <v>6217</v>
      </c>
      <c r="AW815" s="3"/>
      <c r="AX815" s="3"/>
      <c r="AY815" s="3"/>
      <c r="AZ815" s="3"/>
      <c r="BA815" s="3"/>
      <c r="BB815" t="b">
        <v>0</v>
      </c>
      <c r="BC815" s="3"/>
      <c r="BD815" s="5">
        <v>118739</v>
      </c>
      <c r="BE815" s="3" t="s">
        <v>316</v>
      </c>
    </row>
    <row r="816" spans="1:57" hidden="1" x14ac:dyDescent="0.2">
      <c r="A816" s="2">
        <v>5250</v>
      </c>
      <c r="B816" s="1">
        <v>45412</v>
      </c>
      <c r="C816" s="3" t="s">
        <v>4169</v>
      </c>
      <c r="D816">
        <v>0</v>
      </c>
      <c r="E816">
        <v>10997.61</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10997.61</v>
      </c>
      <c r="AF816">
        <v>1120197.46</v>
      </c>
      <c r="AG816">
        <v>0</v>
      </c>
      <c r="AH816">
        <v>0</v>
      </c>
      <c r="AI816">
        <v>980000</v>
      </c>
      <c r="AJ816">
        <v>10997.61</v>
      </c>
      <c r="AK816">
        <v>10997.61</v>
      </c>
      <c r="AL816">
        <v>0</v>
      </c>
      <c r="AM816">
        <v>1120197.46</v>
      </c>
      <c r="AN816">
        <v>1120197.46</v>
      </c>
      <c r="AO816">
        <v>0</v>
      </c>
      <c r="AP816">
        <v>1004.63</v>
      </c>
      <c r="AQ816" s="4">
        <v>0</v>
      </c>
      <c r="AR816" s="3" t="s">
        <v>32</v>
      </c>
      <c r="AS816" s="3" t="s">
        <v>6214</v>
      </c>
      <c r="AT816" s="3" t="s">
        <v>6219</v>
      </c>
      <c r="AU816" s="3" t="s">
        <v>6216</v>
      </c>
      <c r="AV816" s="3" t="s">
        <v>6217</v>
      </c>
      <c r="AW816" s="3"/>
      <c r="AX816" s="3"/>
      <c r="AY816" s="3"/>
      <c r="AZ816" s="3"/>
      <c r="BA816" s="3"/>
      <c r="BB816" t="b">
        <v>0</v>
      </c>
      <c r="BC816" s="3"/>
      <c r="BD816" s="5">
        <v>118740</v>
      </c>
      <c r="BE816" s="3" t="s">
        <v>316</v>
      </c>
    </row>
    <row r="817" spans="1:57" x14ac:dyDescent="0.2">
      <c r="A817" s="2">
        <v>5278</v>
      </c>
      <c r="B817" s="1">
        <v>45412</v>
      </c>
      <c r="C817" s="3" t="s">
        <v>4203</v>
      </c>
      <c r="D817">
        <v>19570</v>
      </c>
      <c r="E817">
        <v>41952.6</v>
      </c>
      <c r="F817">
        <v>32343.4</v>
      </c>
      <c r="G817">
        <v>25388.2</v>
      </c>
      <c r="H817">
        <v>24537.7</v>
      </c>
      <c r="I817">
        <v>13270.6</v>
      </c>
      <c r="J817">
        <v>19812.400000000001</v>
      </c>
      <c r="K817">
        <v>26825.4</v>
      </c>
      <c r="L817">
        <v>174065.6</v>
      </c>
      <c r="M817">
        <v>6016</v>
      </c>
      <c r="N817">
        <v>239056</v>
      </c>
      <c r="O817">
        <v>239056</v>
      </c>
      <c r="P817">
        <v>0</v>
      </c>
      <c r="Q817">
        <v>0</v>
      </c>
      <c r="R817">
        <v>0</v>
      </c>
      <c r="S817">
        <v>0</v>
      </c>
      <c r="T817">
        <v>0</v>
      </c>
      <c r="U817">
        <v>0</v>
      </c>
      <c r="V817">
        <v>0</v>
      </c>
      <c r="W817">
        <v>0</v>
      </c>
      <c r="X817">
        <v>0</v>
      </c>
      <c r="Y817">
        <v>0</v>
      </c>
      <c r="Z817">
        <v>0</v>
      </c>
      <c r="AA817">
        <v>0</v>
      </c>
      <c r="AB817">
        <v>0</v>
      </c>
      <c r="AC817">
        <v>0</v>
      </c>
      <c r="AD817">
        <v>0</v>
      </c>
      <c r="AE817">
        <v>383781.9</v>
      </c>
      <c r="AF817">
        <v>1497089.04</v>
      </c>
      <c r="AG817">
        <v>2868675</v>
      </c>
      <c r="AH817">
        <v>984124.15</v>
      </c>
      <c r="AI817">
        <v>2097431.29</v>
      </c>
      <c r="AJ817">
        <v>1094933.8999999999</v>
      </c>
      <c r="AK817">
        <v>861893.9</v>
      </c>
      <c r="AL817">
        <v>478112</v>
      </c>
      <c r="AM817">
        <v>2208241.04</v>
      </c>
      <c r="AN817">
        <v>1975201.04</v>
      </c>
      <c r="AO817">
        <v>478112</v>
      </c>
      <c r="AP817">
        <v>47640</v>
      </c>
      <c r="AQ817" s="4">
        <v>0</v>
      </c>
      <c r="AR817" s="3" t="s">
        <v>32</v>
      </c>
      <c r="AS817" s="3" t="s">
        <v>6214</v>
      </c>
      <c r="AT817" s="3" t="s">
        <v>6219</v>
      </c>
      <c r="AU817" s="3" t="s">
        <v>6216</v>
      </c>
      <c r="AV817" s="3" t="s">
        <v>6217</v>
      </c>
      <c r="AW817" s="3"/>
      <c r="AX817" s="3"/>
      <c r="AY817" s="3"/>
      <c r="AZ817" s="3"/>
      <c r="BA817" s="3"/>
      <c r="BB817" t="b">
        <v>0</v>
      </c>
      <c r="BC817" s="3"/>
      <c r="BD817" s="5">
        <v>118741</v>
      </c>
      <c r="BE817" s="3" t="s">
        <v>316</v>
      </c>
    </row>
    <row r="818" spans="1:57" hidden="1" x14ac:dyDescent="0.2">
      <c r="A818" s="2">
        <v>5279</v>
      </c>
      <c r="B818" s="1">
        <v>45412</v>
      </c>
      <c r="C818" s="3" t="s">
        <v>4206</v>
      </c>
      <c r="D818">
        <v>0</v>
      </c>
      <c r="E818">
        <v>0</v>
      </c>
      <c r="F818">
        <v>0</v>
      </c>
      <c r="G818">
        <v>0</v>
      </c>
      <c r="H818">
        <v>0</v>
      </c>
      <c r="I818">
        <v>0</v>
      </c>
      <c r="J818">
        <v>0</v>
      </c>
      <c r="K818">
        <v>0</v>
      </c>
      <c r="L818">
        <v>0</v>
      </c>
      <c r="M818">
        <v>0</v>
      </c>
      <c r="N818">
        <v>10000</v>
      </c>
      <c r="O818">
        <v>10000</v>
      </c>
      <c r="P818">
        <v>0</v>
      </c>
      <c r="Q818">
        <v>0</v>
      </c>
      <c r="R818">
        <v>0</v>
      </c>
      <c r="S818">
        <v>0</v>
      </c>
      <c r="T818">
        <v>0</v>
      </c>
      <c r="U818">
        <v>0</v>
      </c>
      <c r="V818">
        <v>0</v>
      </c>
      <c r="W818">
        <v>0</v>
      </c>
      <c r="X818">
        <v>0</v>
      </c>
      <c r="Y818">
        <v>0</v>
      </c>
      <c r="Z818">
        <v>0</v>
      </c>
      <c r="AA818">
        <v>0</v>
      </c>
      <c r="AB818">
        <v>0</v>
      </c>
      <c r="AC818">
        <v>0</v>
      </c>
      <c r="AD818">
        <v>0</v>
      </c>
      <c r="AE818">
        <v>0</v>
      </c>
      <c r="AF818">
        <v>197269.5</v>
      </c>
      <c r="AG818">
        <v>135000</v>
      </c>
      <c r="AH818">
        <v>0</v>
      </c>
      <c r="AI818">
        <v>190000</v>
      </c>
      <c r="AJ818">
        <v>30000</v>
      </c>
      <c r="AK818">
        <v>20000</v>
      </c>
      <c r="AL818">
        <v>20000</v>
      </c>
      <c r="AM818">
        <v>227269.5</v>
      </c>
      <c r="AN818">
        <v>217269.5</v>
      </c>
      <c r="AO818">
        <v>20000</v>
      </c>
      <c r="AP818">
        <v>0</v>
      </c>
      <c r="AQ818" s="4">
        <v>0</v>
      </c>
      <c r="AR818" s="3" t="s">
        <v>32</v>
      </c>
      <c r="AS818" s="3" t="s">
        <v>6214</v>
      </c>
      <c r="AT818" s="3" t="s">
        <v>6219</v>
      </c>
      <c r="AU818" s="3" t="s">
        <v>6216</v>
      </c>
      <c r="AV818" s="3" t="s">
        <v>6217</v>
      </c>
      <c r="AW818" s="3"/>
      <c r="AX818" s="3"/>
      <c r="AY818" s="3"/>
      <c r="AZ818" s="3"/>
      <c r="BA818" s="3"/>
      <c r="BB818" t="b">
        <v>0</v>
      </c>
      <c r="BC818" s="3"/>
      <c r="BD818" s="5">
        <v>118742</v>
      </c>
      <c r="BE818" s="3" t="s">
        <v>316</v>
      </c>
    </row>
    <row r="819" spans="1:57" hidden="1" x14ac:dyDescent="0.2">
      <c r="A819" s="2">
        <v>5298</v>
      </c>
      <c r="B819" s="1">
        <v>45412</v>
      </c>
      <c r="C819" s="3" t="s">
        <v>4231</v>
      </c>
      <c r="D819">
        <v>0</v>
      </c>
      <c r="E819">
        <v>0</v>
      </c>
      <c r="F819">
        <v>0</v>
      </c>
      <c r="G819">
        <v>0</v>
      </c>
      <c r="H819">
        <v>0</v>
      </c>
      <c r="I819">
        <v>0</v>
      </c>
      <c r="J819">
        <v>-8364.5</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-8364.5</v>
      </c>
      <c r="AF819">
        <v>2762810.83</v>
      </c>
      <c r="AG819">
        <v>0</v>
      </c>
      <c r="AH819">
        <v>0</v>
      </c>
      <c r="AI819">
        <v>3212000</v>
      </c>
      <c r="AJ819">
        <v>-8364.5</v>
      </c>
      <c r="AK819">
        <v>-8364.5</v>
      </c>
      <c r="AL819">
        <v>0</v>
      </c>
      <c r="AM819">
        <v>2762810.83</v>
      </c>
      <c r="AN819">
        <v>2762810.83</v>
      </c>
      <c r="AO819">
        <v>0</v>
      </c>
      <c r="AP819">
        <v>0</v>
      </c>
      <c r="AQ819" s="4">
        <v>0</v>
      </c>
      <c r="AR819" s="3" t="s">
        <v>32</v>
      </c>
      <c r="AS819" s="3" t="s">
        <v>6214</v>
      </c>
      <c r="AT819" s="3" t="s">
        <v>6219</v>
      </c>
      <c r="AU819" s="3" t="s">
        <v>6216</v>
      </c>
      <c r="AV819" s="3" t="s">
        <v>6217</v>
      </c>
      <c r="AW819" s="3"/>
      <c r="AX819" s="3"/>
      <c r="AY819" s="3"/>
      <c r="AZ819" s="3"/>
      <c r="BA819" s="3"/>
      <c r="BB819" t="b">
        <v>0</v>
      </c>
      <c r="BC819" s="3"/>
      <c r="BD819" s="5">
        <v>118743</v>
      </c>
      <c r="BE819" s="3" t="s">
        <v>316</v>
      </c>
    </row>
    <row r="820" spans="1:57" hidden="1" x14ac:dyDescent="0.2">
      <c r="A820" s="2">
        <v>5456</v>
      </c>
      <c r="B820" s="1">
        <v>45412</v>
      </c>
      <c r="C820" s="3" t="s">
        <v>4466</v>
      </c>
      <c r="D820">
        <v>14608.81</v>
      </c>
      <c r="E820">
        <v>7556.63</v>
      </c>
      <c r="F820">
        <v>1394.17</v>
      </c>
      <c r="G820">
        <v>788.69</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24348.3</v>
      </c>
      <c r="AF820">
        <v>1400476.06</v>
      </c>
      <c r="AG820">
        <v>0</v>
      </c>
      <c r="AH820">
        <v>0</v>
      </c>
      <c r="AI820">
        <v>1532160</v>
      </c>
      <c r="AJ820">
        <v>24348.3</v>
      </c>
      <c r="AK820">
        <v>24348.3</v>
      </c>
      <c r="AL820">
        <v>0</v>
      </c>
      <c r="AM820">
        <v>1400476.06</v>
      </c>
      <c r="AN820">
        <v>1400476.06</v>
      </c>
      <c r="AO820">
        <v>0</v>
      </c>
      <c r="AP820">
        <v>100518.75</v>
      </c>
      <c r="AQ820" s="4">
        <v>0</v>
      </c>
      <c r="AR820" s="3" t="s">
        <v>32</v>
      </c>
      <c r="AS820" s="3" t="s">
        <v>6214</v>
      </c>
      <c r="AT820" s="3" t="s">
        <v>6219</v>
      </c>
      <c r="AU820" s="3" t="s">
        <v>6216</v>
      </c>
      <c r="AV820" s="3" t="s">
        <v>6217</v>
      </c>
      <c r="AW820" s="3"/>
      <c r="AX820" s="3"/>
      <c r="AY820" s="3"/>
      <c r="AZ820" s="3"/>
      <c r="BA820" s="3"/>
      <c r="BB820" t="b">
        <v>0</v>
      </c>
      <c r="BC820" s="3"/>
      <c r="BD820" s="5">
        <v>118744</v>
      </c>
      <c r="BE820" s="3" t="s">
        <v>316</v>
      </c>
    </row>
    <row r="821" spans="1:57" hidden="1" x14ac:dyDescent="0.2">
      <c r="A821" s="2">
        <v>5549</v>
      </c>
      <c r="B821" s="1">
        <v>45412</v>
      </c>
      <c r="C821" s="3" t="s">
        <v>3160</v>
      </c>
      <c r="D821">
        <v>65619.48</v>
      </c>
      <c r="E821">
        <v>15491.09</v>
      </c>
      <c r="F821">
        <v>27718.83</v>
      </c>
      <c r="G821">
        <v>1581</v>
      </c>
      <c r="H821">
        <v>8178</v>
      </c>
      <c r="I821">
        <v>16452</v>
      </c>
      <c r="J821">
        <v>98</v>
      </c>
      <c r="K821">
        <v>13683.6</v>
      </c>
      <c r="L821">
        <v>6992.2</v>
      </c>
      <c r="M821">
        <v>0</v>
      </c>
      <c r="N821">
        <v>0</v>
      </c>
      <c r="O821">
        <v>0</v>
      </c>
      <c r="P821">
        <v>0</v>
      </c>
      <c r="Q821">
        <v>0</v>
      </c>
      <c r="R821">
        <v>0</v>
      </c>
      <c r="S821">
        <v>0</v>
      </c>
      <c r="T821">
        <v>0</v>
      </c>
      <c r="U821">
        <v>0</v>
      </c>
      <c r="V821">
        <v>0</v>
      </c>
      <c r="W821">
        <v>0</v>
      </c>
      <c r="X821">
        <v>0</v>
      </c>
      <c r="Y821">
        <v>0</v>
      </c>
      <c r="Z821">
        <v>0</v>
      </c>
      <c r="AA821">
        <v>0</v>
      </c>
      <c r="AB821">
        <v>0</v>
      </c>
      <c r="AC821">
        <v>0</v>
      </c>
      <c r="AD821">
        <v>0</v>
      </c>
      <c r="AE821">
        <v>155814.20000000001</v>
      </c>
      <c r="AF821">
        <v>381281.03</v>
      </c>
      <c r="AG821">
        <v>0</v>
      </c>
      <c r="AH821">
        <v>0</v>
      </c>
      <c r="AI821">
        <v>439000</v>
      </c>
      <c r="AJ821">
        <v>155814.20000000001</v>
      </c>
      <c r="AK821">
        <v>155814.20000000001</v>
      </c>
      <c r="AL821">
        <v>0</v>
      </c>
      <c r="AM821">
        <v>381281.03</v>
      </c>
      <c r="AN821">
        <v>381281.03</v>
      </c>
      <c r="AO821">
        <v>0</v>
      </c>
      <c r="AP821">
        <v>20324.919999999998</v>
      </c>
      <c r="AQ821" s="4">
        <v>0</v>
      </c>
      <c r="AR821" s="3" t="s">
        <v>32</v>
      </c>
      <c r="AS821" s="3" t="s">
        <v>6214</v>
      </c>
      <c r="AT821" s="3" t="s">
        <v>6219</v>
      </c>
      <c r="AU821" s="3" t="s">
        <v>6216</v>
      </c>
      <c r="AV821" s="3" t="s">
        <v>6217</v>
      </c>
      <c r="AW821" s="3"/>
      <c r="AX821" s="3"/>
      <c r="AY821" s="3"/>
      <c r="AZ821" s="3"/>
      <c r="BA821" s="3"/>
      <c r="BB821" t="b">
        <v>0</v>
      </c>
      <c r="BC821" s="3"/>
      <c r="BD821" s="5">
        <v>118745</v>
      </c>
      <c r="BE821" s="3" t="s">
        <v>316</v>
      </c>
    </row>
    <row r="822" spans="1:57" hidden="1" x14ac:dyDescent="0.2">
      <c r="A822" s="2">
        <v>5620</v>
      </c>
      <c r="B822" s="1">
        <v>45412</v>
      </c>
      <c r="C822" s="3" t="s">
        <v>4674</v>
      </c>
      <c r="D822">
        <v>-41548.559999999998</v>
      </c>
      <c r="E822">
        <v>-0.08</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-41548.639999999999</v>
      </c>
      <c r="AF822">
        <v>3238431.22</v>
      </c>
      <c r="AG822">
        <v>0</v>
      </c>
      <c r="AH822">
        <v>0</v>
      </c>
      <c r="AI822">
        <v>3359760</v>
      </c>
      <c r="AJ822">
        <v>-41548.639999999999</v>
      </c>
      <c r="AK822">
        <v>-41548.639999999999</v>
      </c>
      <c r="AL822">
        <v>0</v>
      </c>
      <c r="AM822">
        <v>3238431.22</v>
      </c>
      <c r="AN822">
        <v>3238431.22</v>
      </c>
      <c r="AO822">
        <v>0</v>
      </c>
      <c r="AP822">
        <v>0</v>
      </c>
      <c r="AQ822" s="4">
        <v>0</v>
      </c>
      <c r="AR822" s="3" t="s">
        <v>32</v>
      </c>
      <c r="AS822" s="3" t="s">
        <v>6214</v>
      </c>
      <c r="AT822" s="3" t="s">
        <v>6219</v>
      </c>
      <c r="AU822" s="3" t="s">
        <v>6216</v>
      </c>
      <c r="AV822" s="3" t="s">
        <v>6217</v>
      </c>
      <c r="AW822" s="3"/>
      <c r="AX822" s="3"/>
      <c r="AY822" s="3"/>
      <c r="AZ822" s="3"/>
      <c r="BA822" s="3"/>
      <c r="BB822" t="b">
        <v>0</v>
      </c>
      <c r="BC822" s="3"/>
      <c r="BD822" s="5">
        <v>118746</v>
      </c>
      <c r="BE822" s="3" t="s">
        <v>316</v>
      </c>
    </row>
    <row r="823" spans="1:57" hidden="1" x14ac:dyDescent="0.2">
      <c r="A823" s="2">
        <v>5621</v>
      </c>
      <c r="B823" s="1">
        <v>45412</v>
      </c>
      <c r="C823" s="3" t="s">
        <v>4676</v>
      </c>
      <c r="D823">
        <v>3333.02</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3333.02</v>
      </c>
      <c r="AF823">
        <v>3573134.17</v>
      </c>
      <c r="AG823">
        <v>0</v>
      </c>
      <c r="AH823">
        <v>0</v>
      </c>
      <c r="AI823">
        <v>3863060</v>
      </c>
      <c r="AJ823">
        <v>3333.02</v>
      </c>
      <c r="AK823">
        <v>3333.02</v>
      </c>
      <c r="AL823">
        <v>0</v>
      </c>
      <c r="AM823">
        <v>3573134.17</v>
      </c>
      <c r="AN823">
        <v>3573134.17</v>
      </c>
      <c r="AO823">
        <v>0</v>
      </c>
      <c r="AP823">
        <v>0</v>
      </c>
      <c r="AQ823" s="4">
        <v>0</v>
      </c>
      <c r="AR823" s="3" t="s">
        <v>32</v>
      </c>
      <c r="AS823" s="3" t="s">
        <v>6214</v>
      </c>
      <c r="AT823" s="3" t="s">
        <v>6219</v>
      </c>
      <c r="AU823" s="3" t="s">
        <v>6216</v>
      </c>
      <c r="AV823" s="3" t="s">
        <v>6217</v>
      </c>
      <c r="AW823" s="3"/>
      <c r="AX823" s="3"/>
      <c r="AY823" s="3"/>
      <c r="AZ823" s="3"/>
      <c r="BA823" s="3"/>
      <c r="BB823" t="b">
        <v>0</v>
      </c>
      <c r="BC823" s="3"/>
      <c r="BD823" s="5">
        <v>118747</v>
      </c>
      <c r="BE823" s="3" t="s">
        <v>316</v>
      </c>
    </row>
    <row r="824" spans="1:57" hidden="1" x14ac:dyDescent="0.2">
      <c r="A824" s="2">
        <v>5657</v>
      </c>
      <c r="B824" s="1">
        <v>45412</v>
      </c>
      <c r="C824" s="3" t="s">
        <v>4740</v>
      </c>
      <c r="D824">
        <v>0</v>
      </c>
      <c r="E824">
        <v>0</v>
      </c>
      <c r="F824">
        <v>0</v>
      </c>
      <c r="G824">
        <v>0</v>
      </c>
      <c r="H824">
        <v>0</v>
      </c>
      <c r="I824">
        <v>0</v>
      </c>
      <c r="J824">
        <v>0</v>
      </c>
      <c r="K824">
        <v>0</v>
      </c>
      <c r="L824">
        <v>0</v>
      </c>
      <c r="M824">
        <v>0</v>
      </c>
      <c r="N824">
        <v>135023</v>
      </c>
      <c r="O824">
        <v>132286</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288809</v>
      </c>
      <c r="AK824">
        <v>267309</v>
      </c>
      <c r="AL824">
        <v>267309</v>
      </c>
      <c r="AM824">
        <v>288809</v>
      </c>
      <c r="AN824">
        <v>267309</v>
      </c>
      <c r="AO824">
        <v>267309</v>
      </c>
      <c r="AP824">
        <v>0</v>
      </c>
      <c r="AQ824" s="4">
        <v>0</v>
      </c>
      <c r="AR824" s="3" t="s">
        <v>32</v>
      </c>
      <c r="AS824" s="3" t="s">
        <v>6214</v>
      </c>
      <c r="AT824" s="3" t="s">
        <v>6219</v>
      </c>
      <c r="AU824" s="3" t="s">
        <v>6216</v>
      </c>
      <c r="AV824" s="3" t="s">
        <v>6217</v>
      </c>
      <c r="AW824" s="3"/>
      <c r="AX824" s="3"/>
      <c r="AY824" s="3"/>
      <c r="AZ824" s="3"/>
      <c r="BA824" s="3"/>
      <c r="BB824" t="b">
        <v>0</v>
      </c>
      <c r="BC824" s="3"/>
      <c r="BD824" s="5">
        <v>118748</v>
      </c>
      <c r="BE824" s="3" t="s">
        <v>316</v>
      </c>
    </row>
    <row r="825" spans="1:57" hidden="1" x14ac:dyDescent="0.2">
      <c r="A825" s="2">
        <v>5710</v>
      </c>
      <c r="B825" s="1">
        <v>45412</v>
      </c>
      <c r="C825" s="3" t="s">
        <v>4839</v>
      </c>
      <c r="D825">
        <v>23272.16</v>
      </c>
      <c r="E825">
        <v>16427.7</v>
      </c>
      <c r="F825">
        <v>29129.72</v>
      </c>
      <c r="G825">
        <v>34941.74</v>
      </c>
      <c r="H825">
        <v>62039.68</v>
      </c>
      <c r="I825">
        <v>32684.639999999999</v>
      </c>
      <c r="J825">
        <v>61973.53</v>
      </c>
      <c r="K825">
        <v>61214.89</v>
      </c>
      <c r="L825">
        <v>52826.96</v>
      </c>
      <c r="M825">
        <v>44305.24</v>
      </c>
      <c r="N825">
        <v>133350</v>
      </c>
      <c r="O825">
        <v>137700</v>
      </c>
      <c r="P825">
        <v>157800</v>
      </c>
      <c r="Q825">
        <v>116100</v>
      </c>
      <c r="R825">
        <v>91050</v>
      </c>
      <c r="S825">
        <v>68550</v>
      </c>
      <c r="T825">
        <v>61050</v>
      </c>
      <c r="U825">
        <v>61050</v>
      </c>
      <c r="V825">
        <v>60300</v>
      </c>
      <c r="W825">
        <v>60300</v>
      </c>
      <c r="X825">
        <v>66900</v>
      </c>
      <c r="Y825">
        <v>72300</v>
      </c>
      <c r="Z825">
        <v>91050</v>
      </c>
      <c r="AA825">
        <v>75600</v>
      </c>
      <c r="AB825">
        <v>1107360</v>
      </c>
      <c r="AC825">
        <v>145380</v>
      </c>
      <c r="AD825">
        <v>0</v>
      </c>
      <c r="AE825">
        <v>418816.26</v>
      </c>
      <c r="AF825">
        <v>444686.66</v>
      </c>
      <c r="AG825">
        <v>891600</v>
      </c>
      <c r="AH825">
        <v>2984853.6</v>
      </c>
      <c r="AI825">
        <v>3010724</v>
      </c>
      <c r="AJ825">
        <v>746661.02</v>
      </c>
      <c r="AK825">
        <v>689866.26</v>
      </c>
      <c r="AL825">
        <v>271050</v>
      </c>
      <c r="AM825">
        <v>1791331.42</v>
      </c>
      <c r="AN825">
        <v>2950526.66</v>
      </c>
      <c r="AO825">
        <v>2505840</v>
      </c>
      <c r="AP825">
        <v>143219.99</v>
      </c>
      <c r="AQ825" s="4">
        <v>0</v>
      </c>
      <c r="AR825" s="3" t="s">
        <v>32</v>
      </c>
      <c r="AS825" s="3" t="s">
        <v>6214</v>
      </c>
      <c r="AT825" s="3" t="s">
        <v>6219</v>
      </c>
      <c r="AU825" s="3" t="s">
        <v>6216</v>
      </c>
      <c r="AV825" s="3" t="s">
        <v>6217</v>
      </c>
      <c r="AW825" s="3"/>
      <c r="AX825" s="3"/>
      <c r="AY825" s="3"/>
      <c r="AZ825" s="3"/>
      <c r="BA825" s="3"/>
      <c r="BB825" t="b">
        <v>0</v>
      </c>
      <c r="BC825" s="3"/>
      <c r="BD825" s="5">
        <v>118749</v>
      </c>
      <c r="BE825" s="3" t="s">
        <v>316</v>
      </c>
    </row>
    <row r="826" spans="1:57" hidden="1" x14ac:dyDescent="0.2">
      <c r="A826" s="2">
        <v>5725</v>
      </c>
      <c r="B826" s="1">
        <v>45412</v>
      </c>
      <c r="C826" s="3" t="s">
        <v>4858</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-44097532</v>
      </c>
      <c r="AH826">
        <v>0</v>
      </c>
      <c r="AI826">
        <v>0</v>
      </c>
      <c r="AJ826">
        <v>0</v>
      </c>
      <c r="AK826">
        <v>0</v>
      </c>
      <c r="AL826">
        <v>0</v>
      </c>
      <c r="AM826">
        <v>0</v>
      </c>
      <c r="AN826">
        <v>0</v>
      </c>
      <c r="AO826">
        <v>0</v>
      </c>
      <c r="AP826">
        <v>0</v>
      </c>
      <c r="AQ826" s="4">
        <v>0</v>
      </c>
      <c r="AR826" s="3" t="s">
        <v>32</v>
      </c>
      <c r="AS826" s="3" t="s">
        <v>6214</v>
      </c>
      <c r="AT826" s="3" t="s">
        <v>6219</v>
      </c>
      <c r="AU826" s="3" t="s">
        <v>6216</v>
      </c>
      <c r="AV826" s="3" t="s">
        <v>6217</v>
      </c>
      <c r="AW826" s="3"/>
      <c r="AX826" s="3"/>
      <c r="AY826" s="3"/>
      <c r="AZ826" s="3"/>
      <c r="BA826" s="3"/>
      <c r="BB826" t="b">
        <v>0</v>
      </c>
      <c r="BC826" s="3"/>
      <c r="BD826" s="5">
        <v>118750</v>
      </c>
      <c r="BE826" s="3" t="s">
        <v>316</v>
      </c>
    </row>
    <row r="827" spans="1:57" hidden="1" x14ac:dyDescent="0.2">
      <c r="A827" s="2">
        <v>5803</v>
      </c>
      <c r="B827" s="1">
        <v>45412</v>
      </c>
      <c r="C827" s="3" t="s">
        <v>5006</v>
      </c>
      <c r="D827">
        <v>874511.66</v>
      </c>
      <c r="E827">
        <v>51410.96</v>
      </c>
      <c r="F827">
        <v>78421.56</v>
      </c>
      <c r="G827">
        <v>59616.28</v>
      </c>
      <c r="H827">
        <v>75641</v>
      </c>
      <c r="I827">
        <v>-802493.45</v>
      </c>
      <c r="J827">
        <v>30971.39</v>
      </c>
      <c r="K827">
        <v>71155.91</v>
      </c>
      <c r="L827">
        <v>102099.5</v>
      </c>
      <c r="M827">
        <v>70104.69</v>
      </c>
      <c r="N827">
        <v>86400</v>
      </c>
      <c r="O827">
        <v>102000</v>
      </c>
      <c r="P827">
        <v>0</v>
      </c>
      <c r="Q827">
        <v>0</v>
      </c>
      <c r="R827">
        <v>0</v>
      </c>
      <c r="S827">
        <v>0</v>
      </c>
      <c r="T827">
        <v>0</v>
      </c>
      <c r="U827">
        <v>0</v>
      </c>
      <c r="V827">
        <v>0</v>
      </c>
      <c r="W827">
        <v>0</v>
      </c>
      <c r="X827">
        <v>0</v>
      </c>
      <c r="Y827">
        <v>0</v>
      </c>
      <c r="Z827">
        <v>0</v>
      </c>
      <c r="AA827">
        <v>0</v>
      </c>
      <c r="AB827">
        <v>0</v>
      </c>
      <c r="AC827">
        <v>0</v>
      </c>
      <c r="AD827">
        <v>0</v>
      </c>
      <c r="AE827">
        <v>611439.5</v>
      </c>
      <c r="AF827">
        <v>924902.26</v>
      </c>
      <c r="AG827">
        <v>760000</v>
      </c>
      <c r="AH827">
        <v>850000</v>
      </c>
      <c r="AI827">
        <v>2120000</v>
      </c>
      <c r="AJ827">
        <v>826134.81</v>
      </c>
      <c r="AK827">
        <v>799839.5</v>
      </c>
      <c r="AL827">
        <v>188400</v>
      </c>
      <c r="AM827">
        <v>1139779.57</v>
      </c>
      <c r="AN827">
        <v>1152430.8999999999</v>
      </c>
      <c r="AO827">
        <v>188400</v>
      </c>
      <c r="AP827">
        <v>264981.14</v>
      </c>
      <c r="AQ827" s="4">
        <v>0</v>
      </c>
      <c r="AR827" s="3" t="s">
        <v>32</v>
      </c>
      <c r="AS827" s="3" t="s">
        <v>6214</v>
      </c>
      <c r="AT827" s="3" t="s">
        <v>6219</v>
      </c>
      <c r="AU827" s="3" t="s">
        <v>6216</v>
      </c>
      <c r="AV827" s="3" t="s">
        <v>6217</v>
      </c>
      <c r="AW827" s="3"/>
      <c r="AX827" s="3"/>
      <c r="AY827" s="3"/>
      <c r="AZ827" s="3"/>
      <c r="BA827" s="3"/>
      <c r="BB827" t="b">
        <v>0</v>
      </c>
      <c r="BC827" s="3"/>
      <c r="BD827" s="5">
        <v>118751</v>
      </c>
      <c r="BE827" s="3" t="s">
        <v>316</v>
      </c>
    </row>
    <row r="828" spans="1:57" hidden="1" x14ac:dyDescent="0.2">
      <c r="A828" s="2">
        <v>5934</v>
      </c>
      <c r="B828" s="1">
        <v>45412</v>
      </c>
      <c r="C828" s="3" t="s">
        <v>5186</v>
      </c>
      <c r="D828">
        <v>0</v>
      </c>
      <c r="E828">
        <v>23112</v>
      </c>
      <c r="F828">
        <v>0</v>
      </c>
      <c r="G828">
        <v>0</v>
      </c>
      <c r="H828">
        <v>0</v>
      </c>
      <c r="I828">
        <v>153154</v>
      </c>
      <c r="J828">
        <v>0</v>
      </c>
      <c r="K828">
        <v>0</v>
      </c>
      <c r="L828">
        <v>20828</v>
      </c>
      <c r="M828">
        <v>0</v>
      </c>
      <c r="N828">
        <v>0</v>
      </c>
      <c r="O828">
        <v>0</v>
      </c>
      <c r="P828">
        <v>0</v>
      </c>
      <c r="Q828">
        <v>0</v>
      </c>
      <c r="R828">
        <v>0</v>
      </c>
      <c r="S828">
        <v>0</v>
      </c>
      <c r="T828">
        <v>0</v>
      </c>
      <c r="U828">
        <v>0</v>
      </c>
      <c r="V828">
        <v>0</v>
      </c>
      <c r="W828">
        <v>0</v>
      </c>
      <c r="X828">
        <v>0</v>
      </c>
      <c r="Y828">
        <v>0</v>
      </c>
      <c r="Z828">
        <v>0</v>
      </c>
      <c r="AA828">
        <v>0</v>
      </c>
      <c r="AB828">
        <v>0</v>
      </c>
      <c r="AC828">
        <v>0</v>
      </c>
      <c r="AD828">
        <v>0</v>
      </c>
      <c r="AE828">
        <v>197094</v>
      </c>
      <c r="AF828">
        <v>273296</v>
      </c>
      <c r="AG828">
        <v>0</v>
      </c>
      <c r="AH828">
        <v>0</v>
      </c>
      <c r="AI828">
        <v>225000</v>
      </c>
      <c r="AJ828">
        <v>197094</v>
      </c>
      <c r="AK828">
        <v>197094</v>
      </c>
      <c r="AL828">
        <v>0</v>
      </c>
      <c r="AM828">
        <v>273296</v>
      </c>
      <c r="AN828">
        <v>273296</v>
      </c>
      <c r="AO828">
        <v>0</v>
      </c>
      <c r="AP828">
        <v>0</v>
      </c>
      <c r="AQ828" s="4">
        <v>0</v>
      </c>
      <c r="AR828" s="3" t="s">
        <v>32</v>
      </c>
      <c r="AS828" s="3" t="s">
        <v>6214</v>
      </c>
      <c r="AT828" s="3" t="s">
        <v>6219</v>
      </c>
      <c r="AU828" s="3" t="s">
        <v>6216</v>
      </c>
      <c r="AV828" s="3" t="s">
        <v>6217</v>
      </c>
      <c r="AW828" s="3"/>
      <c r="AX828" s="3"/>
      <c r="AY828" s="3"/>
      <c r="AZ828" s="3"/>
      <c r="BA828" s="3"/>
      <c r="BB828" t="b">
        <v>0</v>
      </c>
      <c r="BC828" s="3"/>
      <c r="BD828" s="5">
        <v>118752</v>
      </c>
      <c r="BE828" s="3" t="s">
        <v>316</v>
      </c>
    </row>
    <row r="829" spans="1:57" hidden="1" x14ac:dyDescent="0.2">
      <c r="A829" s="2">
        <v>5937</v>
      </c>
      <c r="B829" s="1">
        <v>45412</v>
      </c>
      <c r="C829" s="3" t="s">
        <v>5190</v>
      </c>
      <c r="D829">
        <v>93997.25</v>
      </c>
      <c r="E829">
        <v>297681.59999999998</v>
      </c>
      <c r="F829">
        <v>470880.71</v>
      </c>
      <c r="G829">
        <v>303874.88</v>
      </c>
      <c r="H829">
        <v>473372.55</v>
      </c>
      <c r="I829">
        <v>350949.3</v>
      </c>
      <c r="J829">
        <v>397131.69</v>
      </c>
      <c r="K829">
        <v>-6806.75000000002</v>
      </c>
      <c r="L829">
        <v>289865.12</v>
      </c>
      <c r="M829">
        <v>48142.02</v>
      </c>
      <c r="N829">
        <v>605741</v>
      </c>
      <c r="O829">
        <v>565741</v>
      </c>
      <c r="P829">
        <v>0</v>
      </c>
      <c r="Q829">
        <v>0</v>
      </c>
      <c r="R829">
        <v>0</v>
      </c>
      <c r="S829">
        <v>0</v>
      </c>
      <c r="T829">
        <v>0</v>
      </c>
      <c r="U829">
        <v>0</v>
      </c>
      <c r="V829">
        <v>0</v>
      </c>
      <c r="W829">
        <v>0</v>
      </c>
      <c r="X829">
        <v>0</v>
      </c>
      <c r="Y829">
        <v>0</v>
      </c>
      <c r="Z829">
        <v>0</v>
      </c>
      <c r="AA829">
        <v>0</v>
      </c>
      <c r="AB829">
        <v>0</v>
      </c>
      <c r="AC829">
        <v>0</v>
      </c>
      <c r="AD829">
        <v>0</v>
      </c>
      <c r="AE829">
        <v>2719088.37</v>
      </c>
      <c r="AF829">
        <v>3911776.73</v>
      </c>
      <c r="AG829">
        <v>1300000</v>
      </c>
      <c r="AH829">
        <v>3215000.02</v>
      </c>
      <c r="AI829">
        <v>3995000.05</v>
      </c>
      <c r="AJ829">
        <v>4014169.35</v>
      </c>
      <c r="AK829">
        <v>3890570.37</v>
      </c>
      <c r="AL829">
        <v>1171482</v>
      </c>
      <c r="AM829">
        <v>5206857.71</v>
      </c>
      <c r="AN829">
        <v>5083258.7300000004</v>
      </c>
      <c r="AO829">
        <v>1171482</v>
      </c>
      <c r="AP829">
        <v>528506.71</v>
      </c>
      <c r="AQ829" s="4">
        <v>0</v>
      </c>
      <c r="AR829" s="3" t="s">
        <v>32</v>
      </c>
      <c r="AS829" s="3" t="s">
        <v>6214</v>
      </c>
      <c r="AT829" s="3" t="s">
        <v>6219</v>
      </c>
      <c r="AU829" s="3" t="s">
        <v>6216</v>
      </c>
      <c r="AV829" s="3" t="s">
        <v>6217</v>
      </c>
      <c r="AW829" s="3"/>
      <c r="AX829" s="3"/>
      <c r="AY829" s="3"/>
      <c r="AZ829" s="3"/>
      <c r="BA829" s="3"/>
      <c r="BB829" t="b">
        <v>0</v>
      </c>
      <c r="BC829" s="3"/>
      <c r="BD829" s="5">
        <v>118753</v>
      </c>
      <c r="BE829" s="3" t="s">
        <v>316</v>
      </c>
    </row>
    <row r="830" spans="1:57" hidden="1" x14ac:dyDescent="0.2">
      <c r="A830" s="2">
        <v>5990</v>
      </c>
      <c r="B830" s="1">
        <v>45412</v>
      </c>
      <c r="C830" s="3" t="s">
        <v>5261</v>
      </c>
      <c r="D830">
        <v>0</v>
      </c>
      <c r="E830">
        <v>0</v>
      </c>
      <c r="F830">
        <v>56708.75</v>
      </c>
      <c r="G830">
        <v>0</v>
      </c>
      <c r="H830">
        <v>0</v>
      </c>
      <c r="I830">
        <v>13711.5</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70420.25</v>
      </c>
      <c r="AF830">
        <v>165742.12</v>
      </c>
      <c r="AG830">
        <v>0</v>
      </c>
      <c r="AH830">
        <v>0</v>
      </c>
      <c r="AI830">
        <v>200000</v>
      </c>
      <c r="AJ830">
        <v>70420.25</v>
      </c>
      <c r="AK830">
        <v>70420.25</v>
      </c>
      <c r="AL830">
        <v>0</v>
      </c>
      <c r="AM830">
        <v>165742.12</v>
      </c>
      <c r="AN830">
        <v>165742.12</v>
      </c>
      <c r="AO830">
        <v>0</v>
      </c>
      <c r="AP830">
        <v>0</v>
      </c>
      <c r="AQ830" s="4">
        <v>0</v>
      </c>
      <c r="AR830" s="3" t="s">
        <v>32</v>
      </c>
      <c r="AS830" s="3" t="s">
        <v>6214</v>
      </c>
      <c r="AT830" s="3" t="s">
        <v>6219</v>
      </c>
      <c r="AU830" s="3" t="s">
        <v>6216</v>
      </c>
      <c r="AV830" s="3" t="s">
        <v>6217</v>
      </c>
      <c r="AW830" s="3"/>
      <c r="AX830" s="3"/>
      <c r="AY830" s="3"/>
      <c r="AZ830" s="3"/>
      <c r="BA830" s="3"/>
      <c r="BB830" t="b">
        <v>0</v>
      </c>
      <c r="BC830" s="3"/>
      <c r="BD830" s="5">
        <v>118754</v>
      </c>
      <c r="BE830" s="3" t="s">
        <v>316</v>
      </c>
    </row>
    <row r="831" spans="1:57" hidden="1" x14ac:dyDescent="0.2">
      <c r="A831" s="2">
        <v>6013</v>
      </c>
      <c r="B831" s="1">
        <v>45412</v>
      </c>
      <c r="C831" s="3" t="s">
        <v>5289</v>
      </c>
      <c r="D831">
        <v>0</v>
      </c>
      <c r="E831">
        <v>0</v>
      </c>
      <c r="F831">
        <v>0</v>
      </c>
      <c r="G831">
        <v>0</v>
      </c>
      <c r="H831">
        <v>0</v>
      </c>
      <c r="I831">
        <v>0</v>
      </c>
      <c r="J831">
        <v>0</v>
      </c>
      <c r="K831">
        <v>0</v>
      </c>
      <c r="L831">
        <v>0</v>
      </c>
      <c r="M831">
        <v>0</v>
      </c>
      <c r="N831">
        <v>174461</v>
      </c>
      <c r="O831">
        <v>103178</v>
      </c>
      <c r="P831">
        <v>100720.4</v>
      </c>
      <c r="Q831">
        <v>80086</v>
      </c>
      <c r="R831">
        <v>0</v>
      </c>
      <c r="S831">
        <v>0</v>
      </c>
      <c r="T831">
        <v>0</v>
      </c>
      <c r="U831">
        <v>0</v>
      </c>
      <c r="V831">
        <v>0</v>
      </c>
      <c r="W831">
        <v>0</v>
      </c>
      <c r="X831">
        <v>0</v>
      </c>
      <c r="Y831">
        <v>0</v>
      </c>
      <c r="Z831">
        <v>0</v>
      </c>
      <c r="AA831">
        <v>0</v>
      </c>
      <c r="AB831">
        <v>0</v>
      </c>
      <c r="AC831">
        <v>0</v>
      </c>
      <c r="AD831">
        <v>0</v>
      </c>
      <c r="AE831">
        <v>0</v>
      </c>
      <c r="AF831">
        <v>0</v>
      </c>
      <c r="AG831">
        <v>0</v>
      </c>
      <c r="AH831">
        <v>0</v>
      </c>
      <c r="AI831">
        <v>0</v>
      </c>
      <c r="AJ831">
        <v>474747.06</v>
      </c>
      <c r="AK831">
        <v>277639</v>
      </c>
      <c r="AL831">
        <v>277639</v>
      </c>
      <c r="AM831">
        <v>635553.86</v>
      </c>
      <c r="AN831">
        <v>458445.4</v>
      </c>
      <c r="AO831">
        <v>458445.4</v>
      </c>
      <c r="AP831">
        <v>0</v>
      </c>
      <c r="AQ831" s="4">
        <v>0</v>
      </c>
      <c r="AR831" s="3" t="s">
        <v>4157</v>
      </c>
      <c r="AS831" s="3" t="s">
        <v>6214</v>
      </c>
      <c r="AT831" s="3" t="s">
        <v>6219</v>
      </c>
      <c r="AU831" s="3" t="s">
        <v>6216</v>
      </c>
      <c r="AV831" s="3" t="s">
        <v>6217</v>
      </c>
      <c r="AW831" s="3"/>
      <c r="AX831" s="3"/>
      <c r="AY831" s="3"/>
      <c r="AZ831" s="3"/>
      <c r="BA831" s="3"/>
      <c r="BB831" t="b">
        <v>0</v>
      </c>
      <c r="BC831" s="3"/>
      <c r="BD831" s="5">
        <v>118755</v>
      </c>
      <c r="BE831" s="3" t="s">
        <v>316</v>
      </c>
    </row>
    <row r="832" spans="1:57" hidden="1" x14ac:dyDescent="0.2">
      <c r="A832" s="2">
        <v>6082</v>
      </c>
      <c r="B832" s="1">
        <v>45412</v>
      </c>
      <c r="C832" s="3" t="s">
        <v>5398</v>
      </c>
      <c r="D832">
        <v>750</v>
      </c>
      <c r="E832">
        <v>3687.92</v>
      </c>
      <c r="F832">
        <v>136.68</v>
      </c>
      <c r="G832">
        <v>-8134.59</v>
      </c>
      <c r="H832">
        <v>0</v>
      </c>
      <c r="I832">
        <v>87252.38</v>
      </c>
      <c r="J832">
        <v>5942.86</v>
      </c>
      <c r="K832">
        <v>0</v>
      </c>
      <c r="L832">
        <v>0</v>
      </c>
      <c r="M832">
        <v>0</v>
      </c>
      <c r="N832">
        <v>0</v>
      </c>
      <c r="O832">
        <v>380000</v>
      </c>
      <c r="P832">
        <v>0</v>
      </c>
      <c r="Q832">
        <v>0</v>
      </c>
      <c r="R832">
        <v>0</v>
      </c>
      <c r="S832">
        <v>0</v>
      </c>
      <c r="T832">
        <v>0</v>
      </c>
      <c r="U832">
        <v>0</v>
      </c>
      <c r="V832">
        <v>0</v>
      </c>
      <c r="W832">
        <v>0</v>
      </c>
      <c r="X832">
        <v>0</v>
      </c>
      <c r="Y832">
        <v>0</v>
      </c>
      <c r="Z832">
        <v>0</v>
      </c>
      <c r="AA832">
        <v>0</v>
      </c>
      <c r="AB832">
        <v>0</v>
      </c>
      <c r="AC832">
        <v>0</v>
      </c>
      <c r="AD832">
        <v>0</v>
      </c>
      <c r="AE832">
        <v>89635.25</v>
      </c>
      <c r="AF832">
        <v>152446.24</v>
      </c>
      <c r="AG832">
        <v>648000</v>
      </c>
      <c r="AH832">
        <v>648000</v>
      </c>
      <c r="AI832">
        <v>1008000</v>
      </c>
      <c r="AJ832">
        <v>369635.25</v>
      </c>
      <c r="AK832">
        <v>469635.25</v>
      </c>
      <c r="AL832">
        <v>380000</v>
      </c>
      <c r="AM832">
        <v>432446.24</v>
      </c>
      <c r="AN832">
        <v>532446.24</v>
      </c>
      <c r="AO832">
        <v>380000</v>
      </c>
      <c r="AP832">
        <v>296306.14</v>
      </c>
      <c r="AQ832" s="4">
        <v>0</v>
      </c>
      <c r="AR832" s="3" t="s">
        <v>32</v>
      </c>
      <c r="AS832" s="3" t="s">
        <v>6214</v>
      </c>
      <c r="AT832" s="3" t="s">
        <v>6219</v>
      </c>
      <c r="AU832" s="3" t="s">
        <v>6216</v>
      </c>
      <c r="AV832" s="3" t="s">
        <v>6217</v>
      </c>
      <c r="AW832" s="3"/>
      <c r="AX832" s="3"/>
      <c r="AY832" s="3"/>
      <c r="AZ832" s="3"/>
      <c r="BA832" s="3"/>
      <c r="BB832" t="b">
        <v>0</v>
      </c>
      <c r="BC832" s="3"/>
      <c r="BD832" s="5">
        <v>118756</v>
      </c>
      <c r="BE832" s="3" t="s">
        <v>316</v>
      </c>
    </row>
    <row r="833" spans="1:57" hidden="1" x14ac:dyDescent="0.2">
      <c r="A833" s="2">
        <v>6086</v>
      </c>
      <c r="B833" s="1">
        <v>45412</v>
      </c>
      <c r="C833" s="3" t="s">
        <v>5402</v>
      </c>
      <c r="D833">
        <v>0</v>
      </c>
      <c r="E833">
        <v>8450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8450</v>
      </c>
      <c r="AF833">
        <v>62352</v>
      </c>
      <c r="AG833">
        <v>0</v>
      </c>
      <c r="AH833">
        <v>0</v>
      </c>
      <c r="AI833">
        <v>45000</v>
      </c>
      <c r="AJ833">
        <v>8450</v>
      </c>
      <c r="AK833">
        <v>8450</v>
      </c>
      <c r="AL833">
        <v>0</v>
      </c>
      <c r="AM833">
        <v>62352</v>
      </c>
      <c r="AN833">
        <v>62352</v>
      </c>
      <c r="AO833">
        <v>0</v>
      </c>
      <c r="AP833">
        <v>0</v>
      </c>
      <c r="AQ833" s="4">
        <v>0</v>
      </c>
      <c r="AR833" s="3" t="s">
        <v>32</v>
      </c>
      <c r="AS833" s="3" t="s">
        <v>6214</v>
      </c>
      <c r="AT833" s="3" t="s">
        <v>6219</v>
      </c>
      <c r="AU833" s="3" t="s">
        <v>6216</v>
      </c>
      <c r="AV833" s="3" t="s">
        <v>6217</v>
      </c>
      <c r="AW833" s="3"/>
      <c r="AX833" s="3"/>
      <c r="AY833" s="3"/>
      <c r="AZ833" s="3"/>
      <c r="BA833" s="3"/>
      <c r="BB833" t="b">
        <v>0</v>
      </c>
      <c r="BC833" s="3"/>
      <c r="BD833" s="5">
        <v>118757</v>
      </c>
      <c r="BE833" s="3" t="s">
        <v>316</v>
      </c>
    </row>
    <row r="834" spans="1:57" hidden="1" x14ac:dyDescent="0.2">
      <c r="A834" s="2">
        <v>6093</v>
      </c>
      <c r="B834" s="1">
        <v>45412</v>
      </c>
      <c r="C834" s="3" t="s">
        <v>5411</v>
      </c>
      <c r="D834">
        <v>17837.419999999998</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17837.419999999998</v>
      </c>
      <c r="AF834">
        <v>449821.51</v>
      </c>
      <c r="AG834">
        <v>0</v>
      </c>
      <c r="AH834">
        <v>486741.32</v>
      </c>
      <c r="AI834">
        <v>730112</v>
      </c>
      <c r="AJ834">
        <v>17837.419999999998</v>
      </c>
      <c r="AK834">
        <v>17837.419999999998</v>
      </c>
      <c r="AL834">
        <v>0</v>
      </c>
      <c r="AM834">
        <v>449821.51</v>
      </c>
      <c r="AN834">
        <v>449821.51</v>
      </c>
      <c r="AO834">
        <v>0</v>
      </c>
      <c r="AP834">
        <v>0</v>
      </c>
      <c r="AQ834" s="4">
        <v>0</v>
      </c>
      <c r="AR834" s="3" t="s">
        <v>32</v>
      </c>
      <c r="AS834" s="3" t="s">
        <v>6214</v>
      </c>
      <c r="AT834" s="3" t="s">
        <v>6219</v>
      </c>
      <c r="AU834" s="3" t="s">
        <v>6216</v>
      </c>
      <c r="AV834" s="3" t="s">
        <v>6217</v>
      </c>
      <c r="AW834" s="3"/>
      <c r="AX834" s="3"/>
      <c r="AY834" s="3"/>
      <c r="AZ834" s="3"/>
      <c r="BA834" s="3"/>
      <c r="BB834" t="b">
        <v>0</v>
      </c>
      <c r="BC834" s="3"/>
      <c r="BD834" s="5">
        <v>118758</v>
      </c>
      <c r="BE834" s="3" t="s">
        <v>316</v>
      </c>
    </row>
    <row r="835" spans="1:57" hidden="1" x14ac:dyDescent="0.2">
      <c r="A835" s="2">
        <v>6114</v>
      </c>
      <c r="B835" s="1">
        <v>45412</v>
      </c>
      <c r="C835" s="3" t="s">
        <v>5439</v>
      </c>
      <c r="D835">
        <v>1165</v>
      </c>
      <c r="E835">
        <v>5099.8100000000004</v>
      </c>
      <c r="F835">
        <v>6623.09</v>
      </c>
      <c r="G835">
        <v>1259</v>
      </c>
      <c r="H835">
        <v>314.60000000000002</v>
      </c>
      <c r="I835">
        <v>0</v>
      </c>
      <c r="J835">
        <v>1838</v>
      </c>
      <c r="K835">
        <v>8812.4</v>
      </c>
      <c r="L835">
        <v>6064.8</v>
      </c>
      <c r="M835">
        <v>0</v>
      </c>
      <c r="N835">
        <v>80000</v>
      </c>
      <c r="O835">
        <v>80000</v>
      </c>
      <c r="P835">
        <v>36666.666666666701</v>
      </c>
      <c r="Q835">
        <v>36666.666666666701</v>
      </c>
      <c r="R835">
        <v>36666.666666666701</v>
      </c>
      <c r="S835">
        <v>36666.666666666701</v>
      </c>
      <c r="T835">
        <v>20000</v>
      </c>
      <c r="U835">
        <v>0</v>
      </c>
      <c r="V835">
        <v>0</v>
      </c>
      <c r="W835">
        <v>0</v>
      </c>
      <c r="X835">
        <v>0</v>
      </c>
      <c r="Y835">
        <v>0</v>
      </c>
      <c r="Z835">
        <v>0</v>
      </c>
      <c r="AA835">
        <v>0</v>
      </c>
      <c r="AB835">
        <v>0</v>
      </c>
      <c r="AC835">
        <v>0</v>
      </c>
      <c r="AD835">
        <v>0</v>
      </c>
      <c r="AE835">
        <v>31176.7</v>
      </c>
      <c r="AF835">
        <v>91713.24</v>
      </c>
      <c r="AG835">
        <v>0</v>
      </c>
      <c r="AH835">
        <v>0</v>
      </c>
      <c r="AI835">
        <v>100000</v>
      </c>
      <c r="AJ835">
        <v>271176.7</v>
      </c>
      <c r="AK835">
        <v>191176.7</v>
      </c>
      <c r="AL835">
        <v>160000</v>
      </c>
      <c r="AM835">
        <v>498379.90666666703</v>
      </c>
      <c r="AN835">
        <v>418379.90666666703</v>
      </c>
      <c r="AO835">
        <v>326666.66666666698</v>
      </c>
      <c r="AP835">
        <v>0</v>
      </c>
      <c r="AQ835" s="4">
        <v>0</v>
      </c>
      <c r="AR835" s="3" t="s">
        <v>32</v>
      </c>
      <c r="AS835" s="3" t="s">
        <v>6214</v>
      </c>
      <c r="AT835" s="3" t="s">
        <v>6219</v>
      </c>
      <c r="AU835" s="3" t="s">
        <v>6216</v>
      </c>
      <c r="AV835" s="3" t="s">
        <v>6217</v>
      </c>
      <c r="AW835" s="3"/>
      <c r="AX835" s="3"/>
      <c r="AY835" s="3"/>
      <c r="AZ835" s="3"/>
      <c r="BA835" s="3"/>
      <c r="BB835" t="b">
        <v>0</v>
      </c>
      <c r="BC835" s="3"/>
      <c r="BD835" s="5">
        <v>118759</v>
      </c>
      <c r="BE835" s="3" t="s">
        <v>316</v>
      </c>
    </row>
    <row r="836" spans="1:57" hidden="1" x14ac:dyDescent="0.2">
      <c r="A836" s="2">
        <v>6163</v>
      </c>
      <c r="B836" s="1">
        <v>45412</v>
      </c>
      <c r="C836" s="3" t="s">
        <v>5492</v>
      </c>
      <c r="D836">
        <v>842320</v>
      </c>
      <c r="E836">
        <v>0</v>
      </c>
      <c r="F836">
        <v>140459.9</v>
      </c>
      <c r="G836">
        <v>312281.69</v>
      </c>
      <c r="H836">
        <v>0</v>
      </c>
      <c r="I836">
        <v>0</v>
      </c>
      <c r="J836">
        <v>0</v>
      </c>
      <c r="K836">
        <v>0</v>
      </c>
      <c r="L836">
        <v>-140459.9</v>
      </c>
      <c r="M836">
        <v>0</v>
      </c>
      <c r="N836">
        <v>0</v>
      </c>
      <c r="O836">
        <v>0</v>
      </c>
      <c r="P836">
        <v>0</v>
      </c>
      <c r="Q836">
        <v>0</v>
      </c>
      <c r="R836">
        <v>0</v>
      </c>
      <c r="S836">
        <v>0</v>
      </c>
      <c r="T836">
        <v>0</v>
      </c>
      <c r="U836">
        <v>0</v>
      </c>
      <c r="V836">
        <v>0</v>
      </c>
      <c r="W836">
        <v>0</v>
      </c>
      <c r="X836">
        <v>0</v>
      </c>
      <c r="Y836">
        <v>0</v>
      </c>
      <c r="Z836">
        <v>0</v>
      </c>
      <c r="AA836">
        <v>0</v>
      </c>
      <c r="AB836">
        <v>0</v>
      </c>
      <c r="AC836">
        <v>0</v>
      </c>
      <c r="AD836">
        <v>0</v>
      </c>
      <c r="AE836">
        <v>1154601.69</v>
      </c>
      <c r="AF836">
        <v>1317319.0900000001</v>
      </c>
      <c r="AG836">
        <v>0</v>
      </c>
      <c r="AH836">
        <v>0</v>
      </c>
      <c r="AI836">
        <v>1500000</v>
      </c>
      <c r="AJ836">
        <v>1154601.69</v>
      </c>
      <c r="AK836">
        <v>1154601.69</v>
      </c>
      <c r="AL836">
        <v>0</v>
      </c>
      <c r="AM836">
        <v>1317319.0900000001</v>
      </c>
      <c r="AN836">
        <v>1317319.0900000001</v>
      </c>
      <c r="AO836">
        <v>0</v>
      </c>
      <c r="AP836">
        <v>0.1</v>
      </c>
      <c r="AQ836" s="4">
        <v>0</v>
      </c>
      <c r="AR836" s="3" t="s">
        <v>32</v>
      </c>
      <c r="AS836" s="3" t="s">
        <v>6214</v>
      </c>
      <c r="AT836" s="3" t="s">
        <v>6219</v>
      </c>
      <c r="AU836" s="3" t="s">
        <v>6216</v>
      </c>
      <c r="AV836" s="3" t="s">
        <v>6217</v>
      </c>
      <c r="AW836" s="3"/>
      <c r="AX836" s="3"/>
      <c r="AY836" s="3"/>
      <c r="AZ836" s="3"/>
      <c r="BA836" s="3"/>
      <c r="BB836" t="b">
        <v>0</v>
      </c>
      <c r="BC836" s="3"/>
      <c r="BD836" s="5">
        <v>118760</v>
      </c>
      <c r="BE836" s="3" t="s">
        <v>316</v>
      </c>
    </row>
    <row r="837" spans="1:57" hidden="1" x14ac:dyDescent="0.2">
      <c r="A837" s="2">
        <v>6191</v>
      </c>
      <c r="B837" s="1">
        <v>45412</v>
      </c>
      <c r="C837" s="3" t="s">
        <v>5518</v>
      </c>
      <c r="D837">
        <v>267258.58</v>
      </c>
      <c r="E837">
        <v>283245.89</v>
      </c>
      <c r="F837">
        <v>303239.52</v>
      </c>
      <c r="G837">
        <v>266380.65999999997</v>
      </c>
      <c r="H837">
        <v>332543.81</v>
      </c>
      <c r="I837">
        <v>247662.38</v>
      </c>
      <c r="J837">
        <v>262697.40000000002</v>
      </c>
      <c r="K837">
        <v>322721.65999999997</v>
      </c>
      <c r="L837">
        <v>341337.35</v>
      </c>
      <c r="M837">
        <v>149637.71</v>
      </c>
      <c r="N837">
        <v>426315.30119999999</v>
      </c>
      <c r="O837">
        <v>385310.20120000001</v>
      </c>
      <c r="P837">
        <v>0</v>
      </c>
      <c r="Q837">
        <v>0</v>
      </c>
      <c r="R837">
        <v>0</v>
      </c>
      <c r="S837">
        <v>0</v>
      </c>
      <c r="T837">
        <v>0</v>
      </c>
      <c r="U837">
        <v>0</v>
      </c>
      <c r="V837">
        <v>0</v>
      </c>
      <c r="W837">
        <v>0</v>
      </c>
      <c r="X837">
        <v>0</v>
      </c>
      <c r="Y837">
        <v>0</v>
      </c>
      <c r="Z837">
        <v>0</v>
      </c>
      <c r="AA837">
        <v>0</v>
      </c>
      <c r="AB837">
        <v>0</v>
      </c>
      <c r="AC837">
        <v>0</v>
      </c>
      <c r="AD837">
        <v>0</v>
      </c>
      <c r="AE837">
        <v>2776724.96</v>
      </c>
      <c r="AF837">
        <v>2776724.96</v>
      </c>
      <c r="AG837">
        <v>4118264</v>
      </c>
      <c r="AH837">
        <v>4123045</v>
      </c>
      <c r="AI837">
        <v>4123045</v>
      </c>
      <c r="AJ837">
        <v>3661314.9202666702</v>
      </c>
      <c r="AK837">
        <v>3588350.4624000001</v>
      </c>
      <c r="AL837">
        <v>811625.5024</v>
      </c>
      <c r="AM837">
        <v>3661314.9202666702</v>
      </c>
      <c r="AN837">
        <v>3588350.4624000001</v>
      </c>
      <c r="AO837">
        <v>811625.5024</v>
      </c>
      <c r="AP837">
        <v>329963.03000000003</v>
      </c>
      <c r="AQ837" s="4">
        <v>0</v>
      </c>
      <c r="AR837" s="3" t="s">
        <v>32</v>
      </c>
      <c r="AS837" s="3" t="s">
        <v>6214</v>
      </c>
      <c r="AT837" s="3" t="s">
        <v>6219</v>
      </c>
      <c r="AU837" s="3" t="s">
        <v>6216</v>
      </c>
      <c r="AV837" s="3" t="s">
        <v>6217</v>
      </c>
      <c r="AW837" s="3"/>
      <c r="AX837" s="3"/>
      <c r="AY837" s="3"/>
      <c r="AZ837" s="3"/>
      <c r="BA837" s="3"/>
      <c r="BB837" t="b">
        <v>0</v>
      </c>
      <c r="BC837" s="3"/>
      <c r="BD837" s="5">
        <v>118761</v>
      </c>
      <c r="BE837" s="3" t="s">
        <v>316</v>
      </c>
    </row>
    <row r="838" spans="1:57" hidden="1" x14ac:dyDescent="0.2">
      <c r="A838" s="2">
        <v>6193</v>
      </c>
      <c r="B838" s="1">
        <v>45412</v>
      </c>
      <c r="C838" s="3" t="s">
        <v>5520</v>
      </c>
      <c r="D838">
        <v>251764.91</v>
      </c>
      <c r="E838">
        <v>280642.89</v>
      </c>
      <c r="F838">
        <v>314130.93</v>
      </c>
      <c r="G838">
        <v>261994.54</v>
      </c>
      <c r="H838">
        <v>338214.08</v>
      </c>
      <c r="I838">
        <v>248405.44</v>
      </c>
      <c r="J838">
        <v>276216.73</v>
      </c>
      <c r="K838">
        <v>361093.67</v>
      </c>
      <c r="L838">
        <v>325592.06</v>
      </c>
      <c r="M838">
        <v>246269.71</v>
      </c>
      <c r="N838">
        <v>522091.88040000002</v>
      </c>
      <c r="O838">
        <v>490768.88040000002</v>
      </c>
      <c r="P838">
        <v>0</v>
      </c>
      <c r="Q838">
        <v>0</v>
      </c>
      <c r="R838">
        <v>0</v>
      </c>
      <c r="S838">
        <v>0</v>
      </c>
      <c r="T838">
        <v>0</v>
      </c>
      <c r="U838">
        <v>0</v>
      </c>
      <c r="V838">
        <v>0</v>
      </c>
      <c r="W838">
        <v>0</v>
      </c>
      <c r="X838">
        <v>0</v>
      </c>
      <c r="Y838">
        <v>0</v>
      </c>
      <c r="Z838">
        <v>0</v>
      </c>
      <c r="AA838">
        <v>0</v>
      </c>
      <c r="AB838">
        <v>0</v>
      </c>
      <c r="AC838">
        <v>0</v>
      </c>
      <c r="AD838">
        <v>0</v>
      </c>
      <c r="AE838">
        <v>2904324.96</v>
      </c>
      <c r="AF838">
        <v>2904324.96</v>
      </c>
      <c r="AG838">
        <v>4192940</v>
      </c>
      <c r="AH838">
        <v>0</v>
      </c>
      <c r="AI838">
        <v>0</v>
      </c>
      <c r="AJ838">
        <v>4066749.3711999999</v>
      </c>
      <c r="AK838">
        <v>3917185.7207999998</v>
      </c>
      <c r="AL838">
        <v>1012860.7608</v>
      </c>
      <c r="AM838">
        <v>4066749.3711999999</v>
      </c>
      <c r="AN838">
        <v>3917185.7207999998</v>
      </c>
      <c r="AO838">
        <v>1012860.7608</v>
      </c>
      <c r="AP838">
        <v>435028.13</v>
      </c>
      <c r="AQ838" s="4">
        <v>0</v>
      </c>
      <c r="AR838" s="3" t="s">
        <v>32</v>
      </c>
      <c r="AS838" s="3" t="s">
        <v>6214</v>
      </c>
      <c r="AT838" s="3" t="s">
        <v>6219</v>
      </c>
      <c r="AU838" s="3" t="s">
        <v>6216</v>
      </c>
      <c r="AV838" s="3" t="s">
        <v>6217</v>
      </c>
      <c r="AW838" s="3"/>
      <c r="AX838" s="3"/>
      <c r="AY838" s="3"/>
      <c r="AZ838" s="3"/>
      <c r="BA838" s="3"/>
      <c r="BB838" t="b">
        <v>0</v>
      </c>
      <c r="BC838" s="3"/>
      <c r="BD838" s="5">
        <v>118762</v>
      </c>
      <c r="BE838" s="3" t="s">
        <v>316</v>
      </c>
    </row>
    <row r="839" spans="1:57" hidden="1" x14ac:dyDescent="0.2">
      <c r="A839" s="2">
        <v>6244</v>
      </c>
      <c r="B839" s="1">
        <v>45412</v>
      </c>
      <c r="C839" s="3" t="s">
        <v>5583</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1176889</v>
      </c>
      <c r="AH839">
        <v>0</v>
      </c>
      <c r="AI839">
        <v>0</v>
      </c>
      <c r="AJ839">
        <v>0</v>
      </c>
      <c r="AK839">
        <v>0</v>
      </c>
      <c r="AL839">
        <v>0</v>
      </c>
      <c r="AM839">
        <v>0</v>
      </c>
      <c r="AN839">
        <v>0</v>
      </c>
      <c r="AO839">
        <v>0</v>
      </c>
      <c r="AP839">
        <v>0</v>
      </c>
      <c r="AQ839" s="4">
        <v>0</v>
      </c>
      <c r="AR839" s="3" t="s">
        <v>32</v>
      </c>
      <c r="AS839" s="3" t="s">
        <v>6214</v>
      </c>
      <c r="AT839" s="3" t="s">
        <v>6219</v>
      </c>
      <c r="AU839" s="3" t="s">
        <v>6216</v>
      </c>
      <c r="AV839" s="3" t="s">
        <v>6217</v>
      </c>
      <c r="AW839" s="3"/>
      <c r="AX839" s="3"/>
      <c r="AY839" s="3"/>
      <c r="AZ839" s="3"/>
      <c r="BA839" s="3"/>
      <c r="BB839" t="b">
        <v>0</v>
      </c>
      <c r="BC839" s="3"/>
      <c r="BD839" s="5">
        <v>118763</v>
      </c>
      <c r="BE839" s="3" t="s">
        <v>316</v>
      </c>
    </row>
    <row r="840" spans="1:57" hidden="1" x14ac:dyDescent="0.2">
      <c r="A840" s="2">
        <v>6322</v>
      </c>
      <c r="B840" s="1">
        <v>45412</v>
      </c>
      <c r="C840" s="3" t="s">
        <v>5733</v>
      </c>
      <c r="D840">
        <v>0</v>
      </c>
      <c r="E840">
        <v>0</v>
      </c>
      <c r="F840">
        <v>0</v>
      </c>
      <c r="G840">
        <v>0</v>
      </c>
      <c r="H840">
        <v>0</v>
      </c>
      <c r="I840">
        <v>0</v>
      </c>
      <c r="J840">
        <v>10543.02</v>
      </c>
      <c r="K840">
        <v>3191.33</v>
      </c>
      <c r="L840">
        <v>16283.65</v>
      </c>
      <c r="M840">
        <v>8597.99</v>
      </c>
      <c r="N840">
        <v>18409.599980999999</v>
      </c>
      <c r="O840">
        <v>51712.45</v>
      </c>
      <c r="P840">
        <v>40257.849984</v>
      </c>
      <c r="Q840">
        <v>24170.799996999998</v>
      </c>
      <c r="R840">
        <v>14000</v>
      </c>
      <c r="S840">
        <v>21760</v>
      </c>
      <c r="T840">
        <v>0</v>
      </c>
      <c r="U840">
        <v>0</v>
      </c>
      <c r="V840">
        <v>0</v>
      </c>
      <c r="W840">
        <v>0</v>
      </c>
      <c r="X840">
        <v>0</v>
      </c>
      <c r="Y840">
        <v>0</v>
      </c>
      <c r="Z840">
        <v>0</v>
      </c>
      <c r="AA840">
        <v>0</v>
      </c>
      <c r="AB840">
        <v>0</v>
      </c>
      <c r="AC840">
        <v>0</v>
      </c>
      <c r="AD840">
        <v>0</v>
      </c>
      <c r="AE840">
        <v>38615.99</v>
      </c>
      <c r="AF840">
        <v>38615.99</v>
      </c>
      <c r="AG840">
        <v>600000</v>
      </c>
      <c r="AH840">
        <v>196700</v>
      </c>
      <c r="AI840">
        <v>281000</v>
      </c>
      <c r="AJ840">
        <v>123032.81490100001</v>
      </c>
      <c r="AK840">
        <v>108738.03998099999</v>
      </c>
      <c r="AL840">
        <v>70122.049981000004</v>
      </c>
      <c r="AM840">
        <v>144424.41768799999</v>
      </c>
      <c r="AN840">
        <v>208926.689962</v>
      </c>
      <c r="AO840">
        <v>170310.69996200001</v>
      </c>
      <c r="AP840">
        <v>69760</v>
      </c>
      <c r="AQ840" s="4">
        <v>0</v>
      </c>
      <c r="AR840" s="3" t="s">
        <v>32</v>
      </c>
      <c r="AS840" s="3" t="s">
        <v>6214</v>
      </c>
      <c r="AT840" s="3" t="s">
        <v>6219</v>
      </c>
      <c r="AU840" s="3" t="s">
        <v>6216</v>
      </c>
      <c r="AV840" s="3" t="s">
        <v>6217</v>
      </c>
      <c r="AW840" s="3"/>
      <c r="AX840" s="3"/>
      <c r="AY840" s="3"/>
      <c r="AZ840" s="3"/>
      <c r="BA840" s="3"/>
      <c r="BB840" t="b">
        <v>0</v>
      </c>
      <c r="BC840" s="3"/>
      <c r="BD840" s="5">
        <v>118764</v>
      </c>
      <c r="BE840" s="3" t="s">
        <v>316</v>
      </c>
    </row>
    <row r="841" spans="1:57" hidden="1" x14ac:dyDescent="0.2">
      <c r="A841" s="2">
        <v>6363</v>
      </c>
      <c r="B841" s="1">
        <v>45412</v>
      </c>
      <c r="C841" s="3" t="s">
        <v>5810</v>
      </c>
      <c r="D841">
        <v>0</v>
      </c>
      <c r="E841">
        <v>0</v>
      </c>
      <c r="F841">
        <v>0</v>
      </c>
      <c r="G841">
        <v>0</v>
      </c>
      <c r="H841">
        <v>0</v>
      </c>
      <c r="I841">
        <v>0</v>
      </c>
      <c r="J841">
        <v>0</v>
      </c>
      <c r="K841">
        <v>0</v>
      </c>
      <c r="L841">
        <v>0</v>
      </c>
      <c r="M841">
        <v>0</v>
      </c>
      <c r="N841">
        <v>10000</v>
      </c>
      <c r="O841">
        <v>350000</v>
      </c>
      <c r="P841">
        <v>360000</v>
      </c>
      <c r="Q841">
        <v>360000</v>
      </c>
      <c r="R841">
        <v>360000</v>
      </c>
      <c r="S841">
        <v>360000</v>
      </c>
      <c r="T841">
        <v>360000</v>
      </c>
      <c r="U841">
        <v>360000</v>
      </c>
      <c r="V841">
        <v>360000</v>
      </c>
      <c r="W841">
        <v>360000</v>
      </c>
      <c r="X841">
        <v>360000</v>
      </c>
      <c r="Y841">
        <v>360000</v>
      </c>
      <c r="Z841">
        <v>360000</v>
      </c>
      <c r="AA841">
        <v>360000</v>
      </c>
      <c r="AB841">
        <v>4400000</v>
      </c>
      <c r="AC841">
        <v>2500000</v>
      </c>
      <c r="AD841">
        <v>0</v>
      </c>
      <c r="AE841">
        <v>0</v>
      </c>
      <c r="AF841">
        <v>0</v>
      </c>
      <c r="AG841">
        <v>3400000</v>
      </c>
      <c r="AH841">
        <v>0</v>
      </c>
      <c r="AI841">
        <v>0</v>
      </c>
      <c r="AJ841">
        <v>365000</v>
      </c>
      <c r="AK841">
        <v>360000</v>
      </c>
      <c r="AL841">
        <v>360000</v>
      </c>
      <c r="AM841">
        <v>4685000</v>
      </c>
      <c r="AN841">
        <v>11580000</v>
      </c>
      <c r="AO841">
        <v>11580000</v>
      </c>
      <c r="AP841">
        <v>0</v>
      </c>
      <c r="AQ841" s="4">
        <v>0</v>
      </c>
      <c r="AR841" s="3" t="s">
        <v>32</v>
      </c>
      <c r="AS841" s="3" t="s">
        <v>6214</v>
      </c>
      <c r="AT841" s="3" t="s">
        <v>6219</v>
      </c>
      <c r="AU841" s="3" t="s">
        <v>6216</v>
      </c>
      <c r="AV841" s="3" t="s">
        <v>6217</v>
      </c>
      <c r="AW841" s="3"/>
      <c r="AX841" s="3"/>
      <c r="AY841" s="3"/>
      <c r="AZ841" s="3"/>
      <c r="BA841" s="3"/>
      <c r="BB841" t="b">
        <v>0</v>
      </c>
      <c r="BC841" s="3"/>
      <c r="BD841" s="5">
        <v>118765</v>
      </c>
      <c r="BE841" s="3" t="s">
        <v>316</v>
      </c>
    </row>
    <row r="842" spans="1:57" hidden="1" x14ac:dyDescent="0.2">
      <c r="A842" s="2">
        <v>6371</v>
      </c>
      <c r="B842" s="1">
        <v>45412</v>
      </c>
      <c r="C842" s="3" t="s">
        <v>5824</v>
      </c>
      <c r="D842">
        <v>0</v>
      </c>
      <c r="E842">
        <v>0</v>
      </c>
      <c r="F842">
        <v>0</v>
      </c>
      <c r="G842">
        <v>0</v>
      </c>
      <c r="H842">
        <v>0</v>
      </c>
      <c r="I842">
        <v>9009</v>
      </c>
      <c r="J842">
        <v>13925.09</v>
      </c>
      <c r="K842">
        <v>8387.68</v>
      </c>
      <c r="L842">
        <v>24365.27</v>
      </c>
      <c r="M842">
        <v>63544.76</v>
      </c>
      <c r="N842">
        <v>0</v>
      </c>
      <c r="O842">
        <v>0</v>
      </c>
      <c r="P842">
        <v>0</v>
      </c>
      <c r="Q842">
        <v>0</v>
      </c>
      <c r="R842">
        <v>0</v>
      </c>
      <c r="S842">
        <v>0</v>
      </c>
      <c r="T842">
        <v>0</v>
      </c>
      <c r="U842">
        <v>0</v>
      </c>
      <c r="V842">
        <v>0</v>
      </c>
      <c r="W842">
        <v>0</v>
      </c>
      <c r="X842">
        <v>0</v>
      </c>
      <c r="Y842">
        <v>0</v>
      </c>
      <c r="Z842">
        <v>0</v>
      </c>
      <c r="AA842">
        <v>0</v>
      </c>
      <c r="AB842">
        <v>0</v>
      </c>
      <c r="AC842">
        <v>0</v>
      </c>
      <c r="AD842">
        <v>0</v>
      </c>
      <c r="AE842">
        <v>119231.8</v>
      </c>
      <c r="AF842">
        <v>119231.8</v>
      </c>
      <c r="AG842">
        <v>4635000</v>
      </c>
      <c r="AH842">
        <v>50000</v>
      </c>
      <c r="AI842">
        <v>50000</v>
      </c>
      <c r="AJ842">
        <v>55687.040000000001</v>
      </c>
      <c r="AK842">
        <v>119231.8</v>
      </c>
      <c r="AL842">
        <v>0</v>
      </c>
      <c r="AM842">
        <v>55687.040000000001</v>
      </c>
      <c r="AN842">
        <v>119231.8</v>
      </c>
      <c r="AO842">
        <v>0</v>
      </c>
      <c r="AP842">
        <v>2200</v>
      </c>
      <c r="AQ842" s="4">
        <v>0</v>
      </c>
      <c r="AR842" s="3" t="s">
        <v>32</v>
      </c>
      <c r="AS842" s="3" t="s">
        <v>6214</v>
      </c>
      <c r="AT842" s="3" t="s">
        <v>6219</v>
      </c>
      <c r="AU842" s="3" t="s">
        <v>6216</v>
      </c>
      <c r="AV842" s="3" t="s">
        <v>6217</v>
      </c>
      <c r="AW842" s="3"/>
      <c r="AX842" s="3"/>
      <c r="AY842" s="3"/>
      <c r="AZ842" s="3"/>
      <c r="BA842" s="3"/>
      <c r="BB842" t="b">
        <v>0</v>
      </c>
      <c r="BC842" s="3"/>
      <c r="BD842" s="5">
        <v>118766</v>
      </c>
      <c r="BE842" s="3" t="s">
        <v>316</v>
      </c>
    </row>
    <row r="843" spans="1:57" hidden="1" x14ac:dyDescent="0.2">
      <c r="A843" s="2">
        <v>6372</v>
      </c>
      <c r="B843" s="1">
        <v>45412</v>
      </c>
      <c r="C843" s="3" t="s">
        <v>5827</v>
      </c>
      <c r="D843">
        <v>0</v>
      </c>
      <c r="E843">
        <v>0</v>
      </c>
      <c r="F843">
        <v>0</v>
      </c>
      <c r="G843">
        <v>0</v>
      </c>
      <c r="H843">
        <v>0</v>
      </c>
      <c r="I843">
        <v>0</v>
      </c>
      <c r="J843">
        <v>0</v>
      </c>
      <c r="K843">
        <v>0</v>
      </c>
      <c r="L843">
        <v>0</v>
      </c>
      <c r="M843">
        <v>17675.07</v>
      </c>
      <c r="N843">
        <v>0</v>
      </c>
      <c r="O843">
        <v>0</v>
      </c>
      <c r="P843">
        <v>0</v>
      </c>
      <c r="Q843">
        <v>0</v>
      </c>
      <c r="R843">
        <v>0</v>
      </c>
      <c r="S843">
        <v>0</v>
      </c>
      <c r="T843">
        <v>0</v>
      </c>
      <c r="U843">
        <v>0</v>
      </c>
      <c r="V843">
        <v>0</v>
      </c>
      <c r="W843">
        <v>0</v>
      </c>
      <c r="X843">
        <v>0</v>
      </c>
      <c r="Y843">
        <v>0</v>
      </c>
      <c r="Z843">
        <v>0</v>
      </c>
      <c r="AA843">
        <v>0</v>
      </c>
      <c r="AB843">
        <v>0</v>
      </c>
      <c r="AC843">
        <v>0</v>
      </c>
      <c r="AD843">
        <v>0</v>
      </c>
      <c r="AE843">
        <v>17675.07</v>
      </c>
      <c r="AF843">
        <v>17675.07</v>
      </c>
      <c r="AG843">
        <v>7560256</v>
      </c>
      <c r="AH843">
        <v>0</v>
      </c>
      <c r="AI843">
        <v>0</v>
      </c>
      <c r="AJ843">
        <v>0</v>
      </c>
      <c r="AK843">
        <v>17675.07</v>
      </c>
      <c r="AL843">
        <v>0</v>
      </c>
      <c r="AM843">
        <v>0</v>
      </c>
      <c r="AN843">
        <v>17675.07</v>
      </c>
      <c r="AO843">
        <v>0</v>
      </c>
      <c r="AP843">
        <v>15639</v>
      </c>
      <c r="AQ843" s="4">
        <v>0</v>
      </c>
      <c r="AR843" s="3" t="s">
        <v>32</v>
      </c>
      <c r="AS843" s="3" t="s">
        <v>6214</v>
      </c>
      <c r="AT843" s="3" t="s">
        <v>6219</v>
      </c>
      <c r="AU843" s="3" t="s">
        <v>6216</v>
      </c>
      <c r="AV843" s="3" t="s">
        <v>6217</v>
      </c>
      <c r="AW843" s="3"/>
      <c r="AX843" s="3"/>
      <c r="AY843" s="3"/>
      <c r="AZ843" s="3"/>
      <c r="BA843" s="3"/>
      <c r="BB843" t="b">
        <v>0</v>
      </c>
      <c r="BC843" s="3"/>
      <c r="BD843" s="5">
        <v>118767</v>
      </c>
      <c r="BE843" s="3" t="s">
        <v>316</v>
      </c>
    </row>
    <row r="844" spans="1:57" hidden="1" x14ac:dyDescent="0.2">
      <c r="A844" s="2">
        <v>6393</v>
      </c>
      <c r="B844" s="1">
        <v>45412</v>
      </c>
      <c r="C844" s="3" t="s">
        <v>5858</v>
      </c>
      <c r="D844">
        <v>0</v>
      </c>
      <c r="E844">
        <v>17406</v>
      </c>
      <c r="F844">
        <v>35192</v>
      </c>
      <c r="G844">
        <v>29771.8</v>
      </c>
      <c r="H844">
        <v>74933.03</v>
      </c>
      <c r="I844">
        <v>853951.6</v>
      </c>
      <c r="J844">
        <v>22200.400000000001</v>
      </c>
      <c r="K844">
        <v>23991.599999999999</v>
      </c>
      <c r="L844">
        <v>-44226.39</v>
      </c>
      <c r="M844">
        <v>24274.01</v>
      </c>
      <c r="N844">
        <v>100000</v>
      </c>
      <c r="O844">
        <v>700000</v>
      </c>
      <c r="P844">
        <v>0</v>
      </c>
      <c r="Q844">
        <v>0</v>
      </c>
      <c r="R844">
        <v>0</v>
      </c>
      <c r="S844">
        <v>0</v>
      </c>
      <c r="T844">
        <v>0</v>
      </c>
      <c r="U844">
        <v>0</v>
      </c>
      <c r="V844">
        <v>0</v>
      </c>
      <c r="W844">
        <v>0</v>
      </c>
      <c r="X844">
        <v>0</v>
      </c>
      <c r="Y844">
        <v>0</v>
      </c>
      <c r="Z844">
        <v>0</v>
      </c>
      <c r="AA844">
        <v>0</v>
      </c>
      <c r="AB844">
        <v>0</v>
      </c>
      <c r="AC844">
        <v>0</v>
      </c>
      <c r="AD844">
        <v>0</v>
      </c>
      <c r="AE844">
        <v>1037494.05</v>
      </c>
      <c r="AF844">
        <v>1037494.05</v>
      </c>
      <c r="AG844">
        <v>13740000</v>
      </c>
      <c r="AH844">
        <v>999999.99</v>
      </c>
      <c r="AI844">
        <v>2499999.9900000002</v>
      </c>
      <c r="AJ844">
        <v>2244786.04</v>
      </c>
      <c r="AK844">
        <v>1837494.05</v>
      </c>
      <c r="AL844">
        <v>800000</v>
      </c>
      <c r="AM844">
        <v>2244786.04</v>
      </c>
      <c r="AN844">
        <v>1837494.05</v>
      </c>
      <c r="AO844">
        <v>800000</v>
      </c>
      <c r="AP844">
        <v>186094.79</v>
      </c>
      <c r="AQ844" s="4">
        <v>0</v>
      </c>
      <c r="AR844" s="3" t="s">
        <v>32</v>
      </c>
      <c r="AS844" s="3" t="s">
        <v>6214</v>
      </c>
      <c r="AT844" s="3" t="s">
        <v>6219</v>
      </c>
      <c r="AU844" s="3" t="s">
        <v>6216</v>
      </c>
      <c r="AV844" s="3" t="s">
        <v>6217</v>
      </c>
      <c r="AW844" s="3"/>
      <c r="AX844" s="3"/>
      <c r="AY844" s="3"/>
      <c r="AZ844" s="3"/>
      <c r="BA844" s="3"/>
      <c r="BB844" t="b">
        <v>0</v>
      </c>
      <c r="BC844" s="3"/>
      <c r="BD844" s="5">
        <v>118768</v>
      </c>
      <c r="BE844" s="3" t="s">
        <v>316</v>
      </c>
    </row>
    <row r="845" spans="1:57" hidden="1" x14ac:dyDescent="0.2">
      <c r="A845" s="2">
        <v>6456</v>
      </c>
      <c r="B845" s="1">
        <v>45412</v>
      </c>
      <c r="C845" s="3" t="s">
        <v>5934</v>
      </c>
      <c r="D845">
        <v>0</v>
      </c>
      <c r="E845">
        <v>12274.76</v>
      </c>
      <c r="F845">
        <v>22130.04</v>
      </c>
      <c r="G845">
        <v>40653.75</v>
      </c>
      <c r="H845">
        <v>49185.120000000003</v>
      </c>
      <c r="I845">
        <v>56612.37</v>
      </c>
      <c r="J845">
        <v>30308.19</v>
      </c>
      <c r="K845">
        <v>93657.66</v>
      </c>
      <c r="L845">
        <v>193324.31</v>
      </c>
      <c r="M845">
        <v>65001.05</v>
      </c>
      <c r="N845">
        <v>190000</v>
      </c>
      <c r="O845">
        <v>190000</v>
      </c>
      <c r="P845">
        <v>92000</v>
      </c>
      <c r="Q845">
        <v>92000</v>
      </c>
      <c r="R845">
        <v>92000</v>
      </c>
      <c r="S845">
        <v>92000</v>
      </c>
      <c r="T845">
        <v>92000</v>
      </c>
      <c r="U845">
        <v>90000</v>
      </c>
      <c r="V845">
        <v>90000</v>
      </c>
      <c r="W845">
        <v>92000</v>
      </c>
      <c r="X845">
        <v>92000</v>
      </c>
      <c r="Y845">
        <v>92000</v>
      </c>
      <c r="Z845">
        <v>92000</v>
      </c>
      <c r="AA845">
        <v>92000</v>
      </c>
      <c r="AB845">
        <v>1100000</v>
      </c>
      <c r="AC845">
        <v>1100000</v>
      </c>
      <c r="AD845">
        <v>0</v>
      </c>
      <c r="AE845">
        <v>563147.25</v>
      </c>
      <c r="AF845">
        <v>563147.25</v>
      </c>
      <c r="AG845">
        <v>800000</v>
      </c>
      <c r="AH845">
        <v>470000</v>
      </c>
      <c r="AI845">
        <v>470000</v>
      </c>
      <c r="AJ845">
        <v>942146.2</v>
      </c>
      <c r="AK845">
        <v>943147.25</v>
      </c>
      <c r="AL845">
        <v>380000</v>
      </c>
      <c r="AM845">
        <v>2042146.2</v>
      </c>
      <c r="AN845">
        <v>5343147.25</v>
      </c>
      <c r="AO845">
        <v>4780000</v>
      </c>
      <c r="AP845">
        <v>260304.25</v>
      </c>
      <c r="AQ845" s="4">
        <v>0</v>
      </c>
      <c r="AR845" s="3" t="s">
        <v>32</v>
      </c>
      <c r="AS845" s="3" t="s">
        <v>6214</v>
      </c>
      <c r="AT845" s="3" t="s">
        <v>6219</v>
      </c>
      <c r="AU845" s="3" t="s">
        <v>6216</v>
      </c>
      <c r="AV845" s="3" t="s">
        <v>6217</v>
      </c>
      <c r="AW845" s="3"/>
      <c r="AX845" s="3"/>
      <c r="AY845" s="3"/>
      <c r="AZ845" s="3"/>
      <c r="BA845" s="3"/>
      <c r="BB845" t="b">
        <v>0</v>
      </c>
      <c r="BC845" s="3"/>
      <c r="BD845" s="5">
        <v>118769</v>
      </c>
      <c r="BE845" s="3" t="s">
        <v>316</v>
      </c>
    </row>
    <row r="846" spans="1:57" hidden="1" x14ac:dyDescent="0.2">
      <c r="A846" s="2">
        <v>5436</v>
      </c>
      <c r="B846" s="1">
        <v>45412</v>
      </c>
      <c r="C846" s="3" t="s">
        <v>4433</v>
      </c>
      <c r="D846">
        <v>11703.67</v>
      </c>
      <c r="E846">
        <v>-72</v>
      </c>
      <c r="F846">
        <v>-317.5</v>
      </c>
      <c r="G846">
        <v>0</v>
      </c>
      <c r="H846">
        <v>0</v>
      </c>
      <c r="I846">
        <v>0</v>
      </c>
      <c r="J846">
        <v>0</v>
      </c>
      <c r="K846">
        <v>0</v>
      </c>
      <c r="L846">
        <v>-57696.25</v>
      </c>
      <c r="M846">
        <v>0</v>
      </c>
      <c r="N846">
        <v>0</v>
      </c>
      <c r="O846">
        <v>0</v>
      </c>
      <c r="P846">
        <v>0</v>
      </c>
      <c r="Q846">
        <v>0</v>
      </c>
      <c r="R846">
        <v>0</v>
      </c>
      <c r="S846">
        <v>0</v>
      </c>
      <c r="T846">
        <v>0</v>
      </c>
      <c r="U846">
        <v>0</v>
      </c>
      <c r="V846">
        <v>0</v>
      </c>
      <c r="W846">
        <v>0</v>
      </c>
      <c r="X846">
        <v>0</v>
      </c>
      <c r="Y846">
        <v>0</v>
      </c>
      <c r="Z846">
        <v>0</v>
      </c>
      <c r="AA846">
        <v>0</v>
      </c>
      <c r="AB846">
        <v>0</v>
      </c>
      <c r="AC846">
        <v>0</v>
      </c>
      <c r="AD846">
        <v>0</v>
      </c>
      <c r="AE846">
        <v>-46382.080000000002</v>
      </c>
      <c r="AF846">
        <v>7440</v>
      </c>
      <c r="AG846">
        <v>0</v>
      </c>
      <c r="AH846">
        <v>0</v>
      </c>
      <c r="AI846">
        <v>7440</v>
      </c>
      <c r="AJ846">
        <v>-46382.080000000002</v>
      </c>
      <c r="AK846">
        <v>-46382.080000000002</v>
      </c>
      <c r="AL846">
        <v>0</v>
      </c>
      <c r="AM846">
        <v>7440</v>
      </c>
      <c r="AN846">
        <v>7440</v>
      </c>
      <c r="AO846">
        <v>0</v>
      </c>
      <c r="AP846">
        <v>0</v>
      </c>
      <c r="AQ846" s="4">
        <v>0</v>
      </c>
      <c r="AR846" s="3" t="s">
        <v>60</v>
      </c>
      <c r="AS846" s="3" t="s">
        <v>6214</v>
      </c>
      <c r="AT846" s="3" t="s">
        <v>6219</v>
      </c>
      <c r="AU846" s="3" t="s">
        <v>6216</v>
      </c>
      <c r="AV846" s="3" t="s">
        <v>6217</v>
      </c>
      <c r="AW846" s="3"/>
      <c r="AX846" s="3"/>
      <c r="AY846" s="3"/>
      <c r="AZ846" s="3"/>
      <c r="BA846" s="3"/>
      <c r="BB846" t="b">
        <v>0</v>
      </c>
      <c r="BC846" s="3"/>
      <c r="BD846" s="5">
        <v>118770</v>
      </c>
      <c r="BE846" s="3" t="s">
        <v>316</v>
      </c>
    </row>
    <row r="847" spans="1:57" x14ac:dyDescent="0.2">
      <c r="A847" s="2">
        <v>5437</v>
      </c>
      <c r="B847" s="1">
        <v>45412</v>
      </c>
      <c r="C847" s="3" t="s">
        <v>4435</v>
      </c>
      <c r="D847">
        <v>0</v>
      </c>
      <c r="E847">
        <v>0</v>
      </c>
      <c r="F847">
        <v>0</v>
      </c>
      <c r="G847">
        <v>0</v>
      </c>
      <c r="H847">
        <v>0</v>
      </c>
      <c r="I847">
        <v>0</v>
      </c>
      <c r="J847">
        <v>0</v>
      </c>
      <c r="K847">
        <v>-7065</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-7065</v>
      </c>
      <c r="AF847">
        <v>174021.24</v>
      </c>
      <c r="AG847">
        <v>0</v>
      </c>
      <c r="AH847">
        <v>0</v>
      </c>
      <c r="AI847">
        <v>180000</v>
      </c>
      <c r="AJ847">
        <v>-7065</v>
      </c>
      <c r="AK847">
        <v>-7065</v>
      </c>
      <c r="AL847">
        <v>0</v>
      </c>
      <c r="AM847">
        <v>174021.24</v>
      </c>
      <c r="AN847">
        <v>174021.24</v>
      </c>
      <c r="AO847">
        <v>0</v>
      </c>
      <c r="AP847">
        <v>0</v>
      </c>
      <c r="AQ847" s="4">
        <v>0</v>
      </c>
      <c r="AR847" s="3" t="s">
        <v>60</v>
      </c>
      <c r="AS847" s="3" t="s">
        <v>6214</v>
      </c>
      <c r="AT847" s="3" t="s">
        <v>6219</v>
      </c>
      <c r="AU847" s="3" t="s">
        <v>6216</v>
      </c>
      <c r="AV847" s="3" t="s">
        <v>6217</v>
      </c>
      <c r="AW847" s="3"/>
      <c r="AX847" s="3"/>
      <c r="AY847" s="3"/>
      <c r="AZ847" s="3"/>
      <c r="BA847" s="3"/>
      <c r="BB847" t="b">
        <v>0</v>
      </c>
      <c r="BC847" s="3"/>
      <c r="BD847" s="5">
        <v>118771</v>
      </c>
      <c r="BE847" s="3" t="s">
        <v>316</v>
      </c>
    </row>
    <row r="848" spans="1:57" hidden="1" x14ac:dyDescent="0.2">
      <c r="A848" s="2">
        <v>5438</v>
      </c>
      <c r="B848" s="1">
        <v>45412</v>
      </c>
      <c r="C848" s="3" t="s">
        <v>4437</v>
      </c>
      <c r="D848">
        <v>13472.5</v>
      </c>
      <c r="E848">
        <v>26813.55</v>
      </c>
      <c r="F848">
        <v>55339.55</v>
      </c>
      <c r="G848">
        <v>56769.34</v>
      </c>
      <c r="H848">
        <v>63182.7</v>
      </c>
      <c r="I848">
        <v>57213.61</v>
      </c>
      <c r="J848">
        <v>17017.5</v>
      </c>
      <c r="K848">
        <v>24446.5</v>
      </c>
      <c r="L848">
        <v>39388.589999999997</v>
      </c>
      <c r="M848">
        <v>39776.5</v>
      </c>
      <c r="N848">
        <v>81343</v>
      </c>
      <c r="O848">
        <v>49167</v>
      </c>
      <c r="P848">
        <v>90473</v>
      </c>
      <c r="Q848">
        <v>87384</v>
      </c>
      <c r="R848">
        <v>109270</v>
      </c>
      <c r="S848">
        <v>129397</v>
      </c>
      <c r="T848">
        <v>89399</v>
      </c>
      <c r="U848">
        <v>64306</v>
      </c>
      <c r="V848">
        <v>73326</v>
      </c>
      <c r="W848">
        <v>61911</v>
      </c>
      <c r="X848">
        <v>72519</v>
      </c>
      <c r="Y848">
        <v>58181</v>
      </c>
      <c r="Z848">
        <v>70561</v>
      </c>
      <c r="AA848">
        <v>28895</v>
      </c>
      <c r="AB848">
        <v>0</v>
      </c>
      <c r="AC848">
        <v>0</v>
      </c>
      <c r="AD848">
        <v>0</v>
      </c>
      <c r="AE848">
        <v>393420.34</v>
      </c>
      <c r="AF848">
        <v>1246385.1599999999</v>
      </c>
      <c r="AG848">
        <v>318750</v>
      </c>
      <c r="AH848">
        <v>552000</v>
      </c>
      <c r="AI848">
        <v>1432964.82</v>
      </c>
      <c r="AJ848">
        <v>549588.84</v>
      </c>
      <c r="AK848">
        <v>523930.34</v>
      </c>
      <c r="AL848">
        <v>130510</v>
      </c>
      <c r="AM848">
        <v>1402553.66</v>
      </c>
      <c r="AN848">
        <v>2312517.16</v>
      </c>
      <c r="AO848">
        <v>1066132</v>
      </c>
      <c r="AP848">
        <v>50090</v>
      </c>
      <c r="AQ848" s="4">
        <v>0</v>
      </c>
      <c r="AR848" s="3" t="s">
        <v>60</v>
      </c>
      <c r="AS848" s="3" t="s">
        <v>6214</v>
      </c>
      <c r="AT848" s="3" t="s">
        <v>6219</v>
      </c>
      <c r="AU848" s="3" t="s">
        <v>6216</v>
      </c>
      <c r="AV848" s="3" t="s">
        <v>6217</v>
      </c>
      <c r="AW848" s="3"/>
      <c r="AX848" s="3"/>
      <c r="AY848" s="3"/>
      <c r="AZ848" s="3"/>
      <c r="BA848" s="3"/>
      <c r="BB848" t="b">
        <v>0</v>
      </c>
      <c r="BC848" s="3"/>
      <c r="BD848" s="5">
        <v>118772</v>
      </c>
      <c r="BE848" s="3" t="s">
        <v>316</v>
      </c>
    </row>
    <row r="849" spans="1:57" hidden="1" x14ac:dyDescent="0.2">
      <c r="A849" s="2">
        <v>5449</v>
      </c>
      <c r="B849" s="1">
        <v>45412</v>
      </c>
      <c r="C849" s="3" t="s">
        <v>4455</v>
      </c>
      <c r="D849">
        <v>1561.1</v>
      </c>
      <c r="E849">
        <v>18368.25</v>
      </c>
      <c r="F849">
        <v>9801</v>
      </c>
      <c r="G849">
        <v>7794</v>
      </c>
      <c r="H849">
        <v>16712.3</v>
      </c>
      <c r="I849">
        <v>6838.5</v>
      </c>
      <c r="J849">
        <v>162</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61237.15</v>
      </c>
      <c r="AF849">
        <v>598521.9</v>
      </c>
      <c r="AG849">
        <v>0</v>
      </c>
      <c r="AH849">
        <v>70505.929999999993</v>
      </c>
      <c r="AI849">
        <v>607790.68000000005</v>
      </c>
      <c r="AJ849">
        <v>61237.15</v>
      </c>
      <c r="AK849">
        <v>61237.15</v>
      </c>
      <c r="AL849">
        <v>0</v>
      </c>
      <c r="AM849">
        <v>598521.9</v>
      </c>
      <c r="AN849">
        <v>598521.9</v>
      </c>
      <c r="AO849">
        <v>0</v>
      </c>
      <c r="AP849">
        <v>0</v>
      </c>
      <c r="AQ849" s="4">
        <v>0</v>
      </c>
      <c r="AR849" s="3" t="s">
        <v>60</v>
      </c>
      <c r="AS849" s="3" t="s">
        <v>6214</v>
      </c>
      <c r="AT849" s="3" t="s">
        <v>6219</v>
      </c>
      <c r="AU849" s="3" t="s">
        <v>6216</v>
      </c>
      <c r="AV849" s="3" t="s">
        <v>6217</v>
      </c>
      <c r="AW849" s="3"/>
      <c r="AX849" s="3"/>
      <c r="AY849" s="3"/>
      <c r="AZ849" s="3"/>
      <c r="BA849" s="3"/>
      <c r="BB849" t="b">
        <v>0</v>
      </c>
      <c r="BC849" s="3"/>
      <c r="BD849" s="5">
        <v>118773</v>
      </c>
      <c r="BE849" s="3" t="s">
        <v>316</v>
      </c>
    </row>
    <row r="850" spans="1:57" hidden="1" x14ac:dyDescent="0.2">
      <c r="A850" s="2">
        <v>5506</v>
      </c>
      <c r="B850" s="1">
        <v>45412</v>
      </c>
      <c r="C850" s="3" t="s">
        <v>4525</v>
      </c>
      <c r="D850">
        <v>0</v>
      </c>
      <c r="E850">
        <v>0</v>
      </c>
      <c r="F850">
        <v>0</v>
      </c>
      <c r="G850">
        <v>0</v>
      </c>
      <c r="H850">
        <v>151.03</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151.03</v>
      </c>
      <c r="AF850">
        <v>248484.22</v>
      </c>
      <c r="AG850">
        <v>0</v>
      </c>
      <c r="AH850">
        <v>0</v>
      </c>
      <c r="AI850">
        <v>230000</v>
      </c>
      <c r="AJ850">
        <v>151.03</v>
      </c>
      <c r="AK850">
        <v>151.03</v>
      </c>
      <c r="AL850">
        <v>0</v>
      </c>
      <c r="AM850">
        <v>248484.22</v>
      </c>
      <c r="AN850">
        <v>248484.22</v>
      </c>
      <c r="AO850">
        <v>0</v>
      </c>
      <c r="AP850">
        <v>0</v>
      </c>
      <c r="AQ850" s="4">
        <v>0</v>
      </c>
      <c r="AR850" s="3" t="s">
        <v>60</v>
      </c>
      <c r="AS850" s="3" t="s">
        <v>6214</v>
      </c>
      <c r="AT850" s="3" t="s">
        <v>6219</v>
      </c>
      <c r="AU850" s="3" t="s">
        <v>6216</v>
      </c>
      <c r="AV850" s="3" t="s">
        <v>6217</v>
      </c>
      <c r="AW850" s="3"/>
      <c r="AX850" s="3"/>
      <c r="AY850" s="3"/>
      <c r="AZ850" s="3"/>
      <c r="BA850" s="3"/>
      <c r="BB850" t="b">
        <v>0</v>
      </c>
      <c r="BC850" s="3"/>
      <c r="BD850" s="5">
        <v>118774</v>
      </c>
      <c r="BE850" s="3" t="s">
        <v>316</v>
      </c>
    </row>
    <row r="851" spans="1:57" hidden="1" x14ac:dyDescent="0.2">
      <c r="A851" s="2">
        <v>5546</v>
      </c>
      <c r="B851" s="1">
        <v>45412</v>
      </c>
      <c r="C851" s="3" t="s">
        <v>4578</v>
      </c>
      <c r="D851">
        <v>14401.8</v>
      </c>
      <c r="E851">
        <v>65617.77</v>
      </c>
      <c r="F851">
        <v>84290.12</v>
      </c>
      <c r="G851">
        <v>76140.05</v>
      </c>
      <c r="H851">
        <v>81360.39</v>
      </c>
      <c r="I851">
        <v>85586.12</v>
      </c>
      <c r="J851">
        <v>19459.55</v>
      </c>
      <c r="K851">
        <v>85053.53</v>
      </c>
      <c r="L851">
        <v>69987.39</v>
      </c>
      <c r="M851">
        <v>9841.32</v>
      </c>
      <c r="N851">
        <v>3713</v>
      </c>
      <c r="O851">
        <v>0</v>
      </c>
      <c r="P851">
        <v>0</v>
      </c>
      <c r="Q851">
        <v>0</v>
      </c>
      <c r="R851">
        <v>0</v>
      </c>
      <c r="S851">
        <v>0</v>
      </c>
      <c r="T851">
        <v>0</v>
      </c>
      <c r="U851">
        <v>0</v>
      </c>
      <c r="V851">
        <v>0</v>
      </c>
      <c r="W851">
        <v>0</v>
      </c>
      <c r="X851">
        <v>0</v>
      </c>
      <c r="Y851">
        <v>0</v>
      </c>
      <c r="Z851">
        <v>0</v>
      </c>
      <c r="AA851">
        <v>0</v>
      </c>
      <c r="AB851">
        <v>0</v>
      </c>
      <c r="AC851">
        <v>0</v>
      </c>
      <c r="AD851">
        <v>0</v>
      </c>
      <c r="AE851">
        <v>591738.04</v>
      </c>
      <c r="AF851">
        <v>1403042.23</v>
      </c>
      <c r="AG851">
        <v>0</v>
      </c>
      <c r="AH851">
        <v>610000</v>
      </c>
      <c r="AI851">
        <v>1453083.14</v>
      </c>
      <c r="AJ851">
        <v>607810.72</v>
      </c>
      <c r="AK851">
        <v>595451.04</v>
      </c>
      <c r="AL851">
        <v>3713</v>
      </c>
      <c r="AM851">
        <v>1419114.91</v>
      </c>
      <c r="AN851">
        <v>1406755.23</v>
      </c>
      <c r="AO851">
        <v>3713</v>
      </c>
      <c r="AP851">
        <v>0</v>
      </c>
      <c r="AQ851" s="4">
        <v>0</v>
      </c>
      <c r="AR851" s="3" t="s">
        <v>60</v>
      </c>
      <c r="AS851" s="3" t="s">
        <v>6214</v>
      </c>
      <c r="AT851" s="3" t="s">
        <v>6219</v>
      </c>
      <c r="AU851" s="3" t="s">
        <v>6216</v>
      </c>
      <c r="AV851" s="3" t="s">
        <v>6217</v>
      </c>
      <c r="AW851" s="3"/>
      <c r="AX851" s="3"/>
      <c r="AY851" s="3"/>
      <c r="AZ851" s="3"/>
      <c r="BA851" s="3"/>
      <c r="BB851" t="b">
        <v>0</v>
      </c>
      <c r="BC851" s="3"/>
      <c r="BD851" s="5">
        <v>118775</v>
      </c>
      <c r="BE851" s="3" t="s">
        <v>316</v>
      </c>
    </row>
    <row r="852" spans="1:57" hidden="1" x14ac:dyDescent="0.2">
      <c r="A852" s="2">
        <v>5548</v>
      </c>
      <c r="B852" s="1">
        <v>45412</v>
      </c>
      <c r="C852" s="3" t="s">
        <v>4581</v>
      </c>
      <c r="D852">
        <v>896</v>
      </c>
      <c r="E852">
        <v>1836.8</v>
      </c>
      <c r="F852">
        <v>0</v>
      </c>
      <c r="G852">
        <v>1680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4412.8</v>
      </c>
      <c r="AF852">
        <v>208445.18</v>
      </c>
      <c r="AG852">
        <v>24000</v>
      </c>
      <c r="AH852">
        <v>0</v>
      </c>
      <c r="AI852">
        <v>190619</v>
      </c>
      <c r="AJ852">
        <v>4412.8</v>
      </c>
      <c r="AK852">
        <v>4412.8</v>
      </c>
      <c r="AL852">
        <v>0</v>
      </c>
      <c r="AM852">
        <v>208445.18</v>
      </c>
      <c r="AN852">
        <v>208445.18</v>
      </c>
      <c r="AO852">
        <v>0</v>
      </c>
      <c r="AP852">
        <v>71373.5</v>
      </c>
      <c r="AQ852" s="4">
        <v>0</v>
      </c>
      <c r="AR852" s="3" t="s">
        <v>60</v>
      </c>
      <c r="AS852" s="3" t="s">
        <v>6214</v>
      </c>
      <c r="AT852" s="3" t="s">
        <v>6219</v>
      </c>
      <c r="AU852" s="3" t="s">
        <v>6216</v>
      </c>
      <c r="AV852" s="3" t="s">
        <v>6217</v>
      </c>
      <c r="AW852" s="3"/>
      <c r="AX852" s="3"/>
      <c r="AY852" s="3"/>
      <c r="AZ852" s="3"/>
      <c r="BA852" s="3"/>
      <c r="BB852" t="b">
        <v>0</v>
      </c>
      <c r="BC852" s="3"/>
      <c r="BD852" s="5">
        <v>118776</v>
      </c>
      <c r="BE852" s="3" t="s">
        <v>316</v>
      </c>
    </row>
    <row r="853" spans="1:57" hidden="1" x14ac:dyDescent="0.2">
      <c r="A853" s="2">
        <v>5552</v>
      </c>
      <c r="B853" s="1">
        <v>45412</v>
      </c>
      <c r="C853" s="3" t="s">
        <v>4585</v>
      </c>
      <c r="D853">
        <v>8716.68</v>
      </c>
      <c r="E853">
        <v>54720.23</v>
      </c>
      <c r="F853">
        <v>61773.36</v>
      </c>
      <c r="G853">
        <v>31671.77</v>
      </c>
      <c r="H853">
        <v>28600.59</v>
      </c>
      <c r="I853">
        <v>697.5</v>
      </c>
      <c r="J853">
        <v>394.8</v>
      </c>
      <c r="K853">
        <v>75.2</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186650.13</v>
      </c>
      <c r="AF853">
        <v>599182.86</v>
      </c>
      <c r="AG853">
        <v>105000</v>
      </c>
      <c r="AH853">
        <v>219467</v>
      </c>
      <c r="AI853">
        <v>632000.36</v>
      </c>
      <c r="AJ853">
        <v>186650.13</v>
      </c>
      <c r="AK853">
        <v>186650.13</v>
      </c>
      <c r="AL853">
        <v>0</v>
      </c>
      <c r="AM853">
        <v>599182.86</v>
      </c>
      <c r="AN853">
        <v>599182.86</v>
      </c>
      <c r="AO853">
        <v>0</v>
      </c>
      <c r="AP853">
        <v>2025</v>
      </c>
      <c r="AQ853" s="4">
        <v>0</v>
      </c>
      <c r="AR853" s="3" t="s">
        <v>60</v>
      </c>
      <c r="AS853" s="3" t="s">
        <v>6214</v>
      </c>
      <c r="AT853" s="3" t="s">
        <v>6219</v>
      </c>
      <c r="AU853" s="3" t="s">
        <v>6216</v>
      </c>
      <c r="AV853" s="3" t="s">
        <v>6217</v>
      </c>
      <c r="AW853" s="3"/>
      <c r="AX853" s="3"/>
      <c r="AY853" s="3"/>
      <c r="AZ853" s="3"/>
      <c r="BA853" s="3"/>
      <c r="BB853" t="b">
        <v>0</v>
      </c>
      <c r="BC853" s="3"/>
      <c r="BD853" s="5">
        <v>118777</v>
      </c>
      <c r="BE853" s="3" t="s">
        <v>316</v>
      </c>
    </row>
    <row r="854" spans="1:57" hidden="1" x14ac:dyDescent="0.2">
      <c r="A854" s="2">
        <v>5779</v>
      </c>
      <c r="B854" s="1">
        <v>45412</v>
      </c>
      <c r="C854" s="3" t="s">
        <v>4961</v>
      </c>
      <c r="D854">
        <v>106381.36</v>
      </c>
      <c r="E854">
        <v>-101034.93</v>
      </c>
      <c r="F854">
        <v>4831.38</v>
      </c>
      <c r="G854">
        <v>106673.38</v>
      </c>
      <c r="H854">
        <v>0</v>
      </c>
      <c r="I854">
        <v>-2000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114851.19</v>
      </c>
      <c r="AF854">
        <v>698317.69</v>
      </c>
      <c r="AG854">
        <v>0</v>
      </c>
      <c r="AH854">
        <v>116533</v>
      </c>
      <c r="AI854">
        <v>700000</v>
      </c>
      <c r="AJ854">
        <v>114851.19</v>
      </c>
      <c r="AK854">
        <v>114851.19</v>
      </c>
      <c r="AL854">
        <v>0</v>
      </c>
      <c r="AM854">
        <v>698317.69</v>
      </c>
      <c r="AN854">
        <v>698317.69</v>
      </c>
      <c r="AO854">
        <v>0</v>
      </c>
      <c r="AP854">
        <v>0</v>
      </c>
      <c r="AQ854" s="4">
        <v>0</v>
      </c>
      <c r="AR854" s="3" t="s">
        <v>60</v>
      </c>
      <c r="AS854" s="3" t="s">
        <v>6214</v>
      </c>
      <c r="AT854" s="3" t="s">
        <v>6219</v>
      </c>
      <c r="AU854" s="3" t="s">
        <v>6216</v>
      </c>
      <c r="AV854" s="3" t="s">
        <v>6217</v>
      </c>
      <c r="AW854" s="3"/>
      <c r="AX854" s="3"/>
      <c r="AY854" s="3"/>
      <c r="AZ854" s="3"/>
      <c r="BA854" s="3"/>
      <c r="BB854" t="b">
        <v>0</v>
      </c>
      <c r="BC854" s="3"/>
      <c r="BD854" s="5">
        <v>118778</v>
      </c>
      <c r="BE854" s="3" t="s">
        <v>316</v>
      </c>
    </row>
    <row r="855" spans="1:57" hidden="1" x14ac:dyDescent="0.2">
      <c r="A855" s="2">
        <v>5782</v>
      </c>
      <c r="B855" s="1">
        <v>45412</v>
      </c>
      <c r="C855" s="3" t="s">
        <v>4967</v>
      </c>
      <c r="D855">
        <v>66055.100000000006</v>
      </c>
      <c r="E855">
        <v>-58556.800000000003</v>
      </c>
      <c r="F855">
        <v>-7389.3</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109</v>
      </c>
      <c r="AF855">
        <v>940208.87</v>
      </c>
      <c r="AG855">
        <v>881250</v>
      </c>
      <c r="AH855">
        <v>39900.129999999997</v>
      </c>
      <c r="AI855">
        <v>980000</v>
      </c>
      <c r="AJ855">
        <v>109</v>
      </c>
      <c r="AK855">
        <v>109</v>
      </c>
      <c r="AL855">
        <v>0</v>
      </c>
      <c r="AM855">
        <v>940208.87</v>
      </c>
      <c r="AN855">
        <v>940208.87</v>
      </c>
      <c r="AO855">
        <v>0</v>
      </c>
      <c r="AP855">
        <v>0</v>
      </c>
      <c r="AQ855" s="4">
        <v>0</v>
      </c>
      <c r="AR855" s="3" t="s">
        <v>60</v>
      </c>
      <c r="AS855" s="3" t="s">
        <v>6214</v>
      </c>
      <c r="AT855" s="3" t="s">
        <v>6219</v>
      </c>
      <c r="AU855" s="3" t="s">
        <v>6216</v>
      </c>
      <c r="AV855" s="3" t="s">
        <v>6217</v>
      </c>
      <c r="AW855" s="3"/>
      <c r="AX855" s="3"/>
      <c r="AY855" s="3"/>
      <c r="AZ855" s="3"/>
      <c r="BA855" s="3"/>
      <c r="BB855" t="b">
        <v>0</v>
      </c>
      <c r="BC855" s="3"/>
      <c r="BD855" s="5">
        <v>118779</v>
      </c>
      <c r="BE855" s="3" t="s">
        <v>316</v>
      </c>
    </row>
    <row r="856" spans="1:57" hidden="1" x14ac:dyDescent="0.2">
      <c r="A856" s="2">
        <v>5784</v>
      </c>
      <c r="B856" s="1">
        <v>45412</v>
      </c>
      <c r="C856" s="3" t="s">
        <v>4972</v>
      </c>
      <c r="D856">
        <v>6414.3</v>
      </c>
      <c r="E856">
        <v>333.8</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6748.1</v>
      </c>
      <c r="AF856">
        <v>140058.07999999999</v>
      </c>
      <c r="AG856">
        <v>0</v>
      </c>
      <c r="AH856">
        <v>6690.02</v>
      </c>
      <c r="AI856">
        <v>140000</v>
      </c>
      <c r="AJ856">
        <v>6748.1</v>
      </c>
      <c r="AK856">
        <v>6748.1</v>
      </c>
      <c r="AL856">
        <v>0</v>
      </c>
      <c r="AM856">
        <v>140058.07999999999</v>
      </c>
      <c r="AN856">
        <v>140058.07999999999</v>
      </c>
      <c r="AO856">
        <v>0</v>
      </c>
      <c r="AP856">
        <v>0</v>
      </c>
      <c r="AQ856" s="4">
        <v>0</v>
      </c>
      <c r="AR856" s="3" t="s">
        <v>60</v>
      </c>
      <c r="AS856" s="3" t="s">
        <v>6214</v>
      </c>
      <c r="AT856" s="3" t="s">
        <v>6219</v>
      </c>
      <c r="AU856" s="3" t="s">
        <v>6216</v>
      </c>
      <c r="AV856" s="3" t="s">
        <v>6217</v>
      </c>
      <c r="AW856" s="3"/>
      <c r="AX856" s="3"/>
      <c r="AY856" s="3"/>
      <c r="AZ856" s="3"/>
      <c r="BA856" s="3"/>
      <c r="BB856" t="b">
        <v>0</v>
      </c>
      <c r="BC856" s="3"/>
      <c r="BD856" s="5">
        <v>118780</v>
      </c>
      <c r="BE856" s="3" t="s">
        <v>316</v>
      </c>
    </row>
    <row r="857" spans="1:57" hidden="1" x14ac:dyDescent="0.2">
      <c r="A857" s="2">
        <v>5785</v>
      </c>
      <c r="B857" s="1">
        <v>45412</v>
      </c>
      <c r="C857" s="3" t="s">
        <v>4974</v>
      </c>
      <c r="D857">
        <v>27432.7</v>
      </c>
      <c r="E857">
        <v>32255.3</v>
      </c>
      <c r="F857">
        <v>33784.199999999997</v>
      </c>
      <c r="G857">
        <v>-90153.4</v>
      </c>
      <c r="H857">
        <v>92100.2</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95419</v>
      </c>
      <c r="AF857">
        <v>447431.27</v>
      </c>
      <c r="AG857">
        <v>0</v>
      </c>
      <c r="AH857">
        <v>197987.73</v>
      </c>
      <c r="AI857">
        <v>550000</v>
      </c>
      <c r="AJ857">
        <v>95419</v>
      </c>
      <c r="AK857">
        <v>95419</v>
      </c>
      <c r="AL857">
        <v>0</v>
      </c>
      <c r="AM857">
        <v>447431.27</v>
      </c>
      <c r="AN857">
        <v>447431.27</v>
      </c>
      <c r="AO857">
        <v>0</v>
      </c>
      <c r="AP857">
        <v>0</v>
      </c>
      <c r="AQ857" s="4">
        <v>0</v>
      </c>
      <c r="AR857" s="3" t="s">
        <v>60</v>
      </c>
      <c r="AS857" s="3" t="s">
        <v>6214</v>
      </c>
      <c r="AT857" s="3" t="s">
        <v>6219</v>
      </c>
      <c r="AU857" s="3" t="s">
        <v>6216</v>
      </c>
      <c r="AV857" s="3" t="s">
        <v>6217</v>
      </c>
      <c r="AW857" s="3"/>
      <c r="AX857" s="3"/>
      <c r="AY857" s="3"/>
      <c r="AZ857" s="3"/>
      <c r="BA857" s="3"/>
      <c r="BB857" t="b">
        <v>0</v>
      </c>
      <c r="BC857" s="3"/>
      <c r="BD857" s="5">
        <v>118781</v>
      </c>
      <c r="BE857" s="3" t="s">
        <v>316</v>
      </c>
    </row>
    <row r="858" spans="1:57" hidden="1" x14ac:dyDescent="0.2">
      <c r="A858" s="2">
        <v>5787</v>
      </c>
      <c r="B858" s="1">
        <v>45412</v>
      </c>
      <c r="C858" s="3" t="s">
        <v>4978</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376500</v>
      </c>
      <c r="AH858">
        <v>0</v>
      </c>
      <c r="AI858">
        <v>0</v>
      </c>
      <c r="AJ858">
        <v>0</v>
      </c>
      <c r="AK858">
        <v>0</v>
      </c>
      <c r="AL858">
        <v>0</v>
      </c>
      <c r="AM858">
        <v>0</v>
      </c>
      <c r="AN858">
        <v>0</v>
      </c>
      <c r="AO858">
        <v>0</v>
      </c>
      <c r="AP858">
        <v>0</v>
      </c>
      <c r="AQ858" s="4">
        <v>0</v>
      </c>
      <c r="AR858" s="3" t="s">
        <v>60</v>
      </c>
      <c r="AS858" s="3" t="s">
        <v>6214</v>
      </c>
      <c r="AT858" s="3" t="s">
        <v>6219</v>
      </c>
      <c r="AU858" s="3" t="s">
        <v>6216</v>
      </c>
      <c r="AV858" s="3" t="s">
        <v>6217</v>
      </c>
      <c r="AW858" s="3"/>
      <c r="AX858" s="3"/>
      <c r="AY858" s="3"/>
      <c r="AZ858" s="3"/>
      <c r="BA858" s="3"/>
      <c r="BB858" t="b">
        <v>0</v>
      </c>
      <c r="BC858" s="3"/>
      <c r="BD858" s="5">
        <v>118782</v>
      </c>
      <c r="BE858" s="3" t="s">
        <v>316</v>
      </c>
    </row>
    <row r="859" spans="1:57" x14ac:dyDescent="0.2">
      <c r="A859" s="2">
        <v>5788</v>
      </c>
      <c r="B859" s="1">
        <v>45412</v>
      </c>
      <c r="C859" s="3" t="s">
        <v>4980</v>
      </c>
      <c r="D859">
        <v>0</v>
      </c>
      <c r="E859">
        <v>0</v>
      </c>
      <c r="F859">
        <v>0</v>
      </c>
      <c r="G859">
        <v>0</v>
      </c>
      <c r="H859">
        <v>6360.8</v>
      </c>
      <c r="I859">
        <v>4664.3999999999996</v>
      </c>
      <c r="J859">
        <v>19491.2</v>
      </c>
      <c r="K859">
        <v>17144.599999999999</v>
      </c>
      <c r="L859">
        <v>37433.1</v>
      </c>
      <c r="M859">
        <v>12153.6</v>
      </c>
      <c r="N859">
        <v>60000</v>
      </c>
      <c r="O859">
        <v>65000</v>
      </c>
      <c r="P859">
        <v>60000</v>
      </c>
      <c r="Q859">
        <v>50000</v>
      </c>
      <c r="R859">
        <v>25000</v>
      </c>
      <c r="S859">
        <v>20000</v>
      </c>
      <c r="T859">
        <v>10000</v>
      </c>
      <c r="U859">
        <v>0</v>
      </c>
      <c r="V859">
        <v>0</v>
      </c>
      <c r="W859">
        <v>0</v>
      </c>
      <c r="X859">
        <v>0</v>
      </c>
      <c r="Y859">
        <v>0</v>
      </c>
      <c r="Z859">
        <v>0</v>
      </c>
      <c r="AA859">
        <v>0</v>
      </c>
      <c r="AB859">
        <v>0</v>
      </c>
      <c r="AC859">
        <v>0</v>
      </c>
      <c r="AD859">
        <v>0</v>
      </c>
      <c r="AE859">
        <v>97247.7</v>
      </c>
      <c r="AF859">
        <v>97247.7</v>
      </c>
      <c r="AG859">
        <v>0</v>
      </c>
      <c r="AH859">
        <v>280000</v>
      </c>
      <c r="AI859">
        <v>430000</v>
      </c>
      <c r="AJ859">
        <v>255094.1</v>
      </c>
      <c r="AK859">
        <v>222247.7</v>
      </c>
      <c r="AL859">
        <v>125000</v>
      </c>
      <c r="AM859">
        <v>420094.1</v>
      </c>
      <c r="AN859">
        <v>387247.7</v>
      </c>
      <c r="AO859">
        <v>290000</v>
      </c>
      <c r="AP859">
        <v>736.05</v>
      </c>
      <c r="AQ859" s="4">
        <v>0</v>
      </c>
      <c r="AR859" s="3" t="s">
        <v>60</v>
      </c>
      <c r="AS859" s="3" t="s">
        <v>6214</v>
      </c>
      <c r="AT859" s="3" t="s">
        <v>6219</v>
      </c>
      <c r="AU859" s="3" t="s">
        <v>6216</v>
      </c>
      <c r="AV859" s="3" t="s">
        <v>6217</v>
      </c>
      <c r="AW859" s="3"/>
      <c r="AX859" s="3"/>
      <c r="AY859" s="3"/>
      <c r="AZ859" s="3"/>
      <c r="BA859" s="3"/>
      <c r="BB859" t="b">
        <v>0</v>
      </c>
      <c r="BC859" s="3"/>
      <c r="BD859" s="5">
        <v>118783</v>
      </c>
      <c r="BE859" s="3" t="s">
        <v>316</v>
      </c>
    </row>
    <row r="860" spans="1:57" hidden="1" x14ac:dyDescent="0.2">
      <c r="A860" s="2">
        <v>5789</v>
      </c>
      <c r="B860" s="1">
        <v>45412</v>
      </c>
      <c r="C860" s="3" t="s">
        <v>4982</v>
      </c>
      <c r="D860">
        <v>26113.1</v>
      </c>
      <c r="E860">
        <v>84704</v>
      </c>
      <c r="F860">
        <v>14908.6</v>
      </c>
      <c r="G860">
        <v>0</v>
      </c>
      <c r="H860">
        <v>3596</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129321.7</v>
      </c>
      <c r="AF860">
        <v>503164.45</v>
      </c>
      <c r="AG860">
        <v>0</v>
      </c>
      <c r="AH860">
        <v>126157.25</v>
      </c>
      <c r="AI860">
        <v>500000</v>
      </c>
      <c r="AJ860">
        <v>129321.7</v>
      </c>
      <c r="AK860">
        <v>129321.7</v>
      </c>
      <c r="AL860">
        <v>0</v>
      </c>
      <c r="AM860">
        <v>503164.45</v>
      </c>
      <c r="AN860">
        <v>503164.45</v>
      </c>
      <c r="AO860">
        <v>0</v>
      </c>
      <c r="AP860">
        <v>0</v>
      </c>
      <c r="AQ860" s="4">
        <v>0</v>
      </c>
      <c r="AR860" s="3" t="s">
        <v>60</v>
      </c>
      <c r="AS860" s="3" t="s">
        <v>6214</v>
      </c>
      <c r="AT860" s="3" t="s">
        <v>6219</v>
      </c>
      <c r="AU860" s="3" t="s">
        <v>6216</v>
      </c>
      <c r="AV860" s="3" t="s">
        <v>6217</v>
      </c>
      <c r="AW860" s="3"/>
      <c r="AX860" s="3"/>
      <c r="AY860" s="3"/>
      <c r="AZ860" s="3"/>
      <c r="BA860" s="3"/>
      <c r="BB860" t="b">
        <v>0</v>
      </c>
      <c r="BC860" s="3"/>
      <c r="BD860" s="5">
        <v>118784</v>
      </c>
      <c r="BE860" s="3" t="s">
        <v>316</v>
      </c>
    </row>
    <row r="861" spans="1:57" x14ac:dyDescent="0.2">
      <c r="A861" s="2">
        <v>5949</v>
      </c>
      <c r="B861" s="1">
        <v>45412</v>
      </c>
      <c r="C861" s="3" t="s">
        <v>5205</v>
      </c>
      <c r="D861">
        <v>28730.799999999999</v>
      </c>
      <c r="E861">
        <v>29129.22</v>
      </c>
      <c r="F861">
        <v>9052.2999999999993</v>
      </c>
      <c r="G861">
        <v>74899.14</v>
      </c>
      <c r="H861">
        <v>26438.44</v>
      </c>
      <c r="I861">
        <v>34852.74</v>
      </c>
      <c r="J861">
        <v>18551.37</v>
      </c>
      <c r="K861">
        <v>11144.35</v>
      </c>
      <c r="L861">
        <v>12487</v>
      </c>
      <c r="M861">
        <v>324</v>
      </c>
      <c r="N861">
        <v>0</v>
      </c>
      <c r="O861">
        <v>0</v>
      </c>
      <c r="P861">
        <v>0</v>
      </c>
      <c r="Q861">
        <v>0</v>
      </c>
      <c r="R861">
        <v>0</v>
      </c>
      <c r="S861">
        <v>0</v>
      </c>
      <c r="T861">
        <v>0</v>
      </c>
      <c r="U861">
        <v>0</v>
      </c>
      <c r="V861">
        <v>0</v>
      </c>
      <c r="W861">
        <v>0</v>
      </c>
      <c r="X861">
        <v>0</v>
      </c>
      <c r="Y861">
        <v>0</v>
      </c>
      <c r="Z861">
        <v>0</v>
      </c>
      <c r="AA861">
        <v>0</v>
      </c>
      <c r="AB861">
        <v>0</v>
      </c>
      <c r="AC861">
        <v>0</v>
      </c>
      <c r="AD861">
        <v>0</v>
      </c>
      <c r="AE861">
        <v>245609.36</v>
      </c>
      <c r="AF861">
        <v>462272.09</v>
      </c>
      <c r="AG861">
        <v>79500</v>
      </c>
      <c r="AH861">
        <v>242337</v>
      </c>
      <c r="AI861">
        <v>459000</v>
      </c>
      <c r="AJ861">
        <v>245285.36</v>
      </c>
      <c r="AK861">
        <v>245609.36</v>
      </c>
      <c r="AL861">
        <v>0</v>
      </c>
      <c r="AM861">
        <v>461948.09</v>
      </c>
      <c r="AN861">
        <v>462272.09</v>
      </c>
      <c r="AO861">
        <v>0</v>
      </c>
      <c r="AP861">
        <v>0</v>
      </c>
      <c r="AQ861" s="4">
        <v>0</v>
      </c>
      <c r="AR861" s="3" t="s">
        <v>60</v>
      </c>
      <c r="AS861" s="3" t="s">
        <v>6214</v>
      </c>
      <c r="AT861" s="3" t="s">
        <v>6219</v>
      </c>
      <c r="AU861" s="3" t="s">
        <v>6216</v>
      </c>
      <c r="AV861" s="3" t="s">
        <v>6217</v>
      </c>
      <c r="AW861" s="3"/>
      <c r="AX861" s="3"/>
      <c r="AY861" s="3"/>
      <c r="AZ861" s="3"/>
      <c r="BA861" s="3"/>
      <c r="BB861" t="b">
        <v>0</v>
      </c>
      <c r="BC861" s="3"/>
      <c r="BD861" s="5">
        <v>118785</v>
      </c>
      <c r="BE861" s="3" t="s">
        <v>316</v>
      </c>
    </row>
    <row r="862" spans="1:57" hidden="1" x14ac:dyDescent="0.2">
      <c r="A862" s="2">
        <v>6019</v>
      </c>
      <c r="B862" s="1">
        <v>45412</v>
      </c>
      <c r="C862" s="3" t="s">
        <v>5296</v>
      </c>
      <c r="D862">
        <v>2435</v>
      </c>
      <c r="E862">
        <v>9404</v>
      </c>
      <c r="F862">
        <v>18554.8</v>
      </c>
      <c r="G862">
        <v>7604.5</v>
      </c>
      <c r="H862">
        <v>61970.400000000001</v>
      </c>
      <c r="I862">
        <v>121</v>
      </c>
      <c r="J862">
        <v>0</v>
      </c>
      <c r="K862">
        <v>0</v>
      </c>
      <c r="L862">
        <v>19232.07</v>
      </c>
      <c r="M862">
        <v>27072</v>
      </c>
      <c r="N862">
        <v>0</v>
      </c>
      <c r="O862">
        <v>0</v>
      </c>
      <c r="P862">
        <v>0</v>
      </c>
      <c r="Q862">
        <v>0</v>
      </c>
      <c r="R862">
        <v>0</v>
      </c>
      <c r="S862">
        <v>0</v>
      </c>
      <c r="T862">
        <v>0</v>
      </c>
      <c r="U862">
        <v>0</v>
      </c>
      <c r="V862">
        <v>0</v>
      </c>
      <c r="W862">
        <v>0</v>
      </c>
      <c r="X862">
        <v>0</v>
      </c>
      <c r="Y862">
        <v>0</v>
      </c>
      <c r="Z862">
        <v>0</v>
      </c>
      <c r="AA862">
        <v>0</v>
      </c>
      <c r="AB862">
        <v>0</v>
      </c>
      <c r="AC862">
        <v>0</v>
      </c>
      <c r="AD862">
        <v>0</v>
      </c>
      <c r="AE862">
        <v>146393.76999999999</v>
      </c>
      <c r="AF862">
        <v>389821.83</v>
      </c>
      <c r="AG862">
        <v>360000</v>
      </c>
      <c r="AH862">
        <v>71284.55</v>
      </c>
      <c r="AI862">
        <v>314712.61</v>
      </c>
      <c r="AJ862">
        <v>119321.77</v>
      </c>
      <c r="AK862">
        <v>146393.76999999999</v>
      </c>
      <c r="AL862">
        <v>0</v>
      </c>
      <c r="AM862">
        <v>362749.83</v>
      </c>
      <c r="AN862">
        <v>389821.83</v>
      </c>
      <c r="AO862">
        <v>0</v>
      </c>
      <c r="AP862">
        <v>0</v>
      </c>
      <c r="AQ862" s="4">
        <v>0</v>
      </c>
      <c r="AR862" s="3" t="s">
        <v>60</v>
      </c>
      <c r="AS862" s="3" t="s">
        <v>6214</v>
      </c>
      <c r="AT862" s="3" t="s">
        <v>6219</v>
      </c>
      <c r="AU862" s="3" t="s">
        <v>6216</v>
      </c>
      <c r="AV862" s="3" t="s">
        <v>6217</v>
      </c>
      <c r="AW862" s="3"/>
      <c r="AX862" s="3"/>
      <c r="AY862" s="3"/>
      <c r="AZ862" s="3"/>
      <c r="BA862" s="3"/>
      <c r="BB862" t="b">
        <v>0</v>
      </c>
      <c r="BC862" s="3"/>
      <c r="BD862" s="5">
        <v>118786</v>
      </c>
      <c r="BE862" s="3" t="s">
        <v>316</v>
      </c>
    </row>
    <row r="863" spans="1:57" hidden="1" x14ac:dyDescent="0.2">
      <c r="A863" s="2">
        <v>6032</v>
      </c>
      <c r="B863" s="1">
        <v>45412</v>
      </c>
      <c r="C863" s="3" t="s">
        <v>5318</v>
      </c>
      <c r="D863">
        <v>136335.92000000001</v>
      </c>
      <c r="E863">
        <v>337890.3</v>
      </c>
      <c r="F863">
        <v>214195.69</v>
      </c>
      <c r="G863">
        <v>158643.95000000001</v>
      </c>
      <c r="H863">
        <v>356092.32</v>
      </c>
      <c r="I863">
        <v>123835.16</v>
      </c>
      <c r="J863">
        <v>238971.8</v>
      </c>
      <c r="K863">
        <v>323852.23</v>
      </c>
      <c r="L863">
        <v>215834.82</v>
      </c>
      <c r="M863">
        <v>179652.69</v>
      </c>
      <c r="N863">
        <v>271500</v>
      </c>
      <c r="O863">
        <v>271500</v>
      </c>
      <c r="P863">
        <v>40600</v>
      </c>
      <c r="Q863">
        <v>40600</v>
      </c>
      <c r="R863">
        <v>40600</v>
      </c>
      <c r="S863">
        <v>40600</v>
      </c>
      <c r="T863">
        <v>40600</v>
      </c>
      <c r="U863">
        <v>40600</v>
      </c>
      <c r="V863">
        <v>40600</v>
      </c>
      <c r="W863">
        <v>40600</v>
      </c>
      <c r="X863">
        <v>40600</v>
      </c>
      <c r="Y863">
        <v>40600</v>
      </c>
      <c r="Z863">
        <v>40600</v>
      </c>
      <c r="AA863">
        <v>490600</v>
      </c>
      <c r="AB863">
        <v>0</v>
      </c>
      <c r="AC863">
        <v>0</v>
      </c>
      <c r="AD863">
        <v>0</v>
      </c>
      <c r="AE863">
        <v>2285304.88</v>
      </c>
      <c r="AF863">
        <v>3418118</v>
      </c>
      <c r="AG863">
        <v>5180000</v>
      </c>
      <c r="AH863">
        <v>2000000</v>
      </c>
      <c r="AI863">
        <v>3132813.12</v>
      </c>
      <c r="AJ863">
        <v>2845152.19</v>
      </c>
      <c r="AK863">
        <v>2828304.88</v>
      </c>
      <c r="AL863">
        <v>543000</v>
      </c>
      <c r="AM863">
        <v>4915165.3099999996</v>
      </c>
      <c r="AN863">
        <v>4898318</v>
      </c>
      <c r="AO863">
        <v>1480200</v>
      </c>
      <c r="AP863">
        <v>489423.95</v>
      </c>
      <c r="AQ863" s="4">
        <v>0</v>
      </c>
      <c r="AR863" s="3" t="s">
        <v>60</v>
      </c>
      <c r="AS863" s="3" t="s">
        <v>6214</v>
      </c>
      <c r="AT863" s="3" t="s">
        <v>6219</v>
      </c>
      <c r="AU863" s="3" t="s">
        <v>6216</v>
      </c>
      <c r="AV863" s="3" t="s">
        <v>6217</v>
      </c>
      <c r="AW863" s="3"/>
      <c r="AX863" s="3"/>
      <c r="AY863" s="3"/>
      <c r="AZ863" s="3"/>
      <c r="BA863" s="3"/>
      <c r="BB863" t="b">
        <v>0</v>
      </c>
      <c r="BC863" s="3"/>
      <c r="BD863" s="5">
        <v>118787</v>
      </c>
      <c r="BE863" s="3" t="s">
        <v>3343</v>
      </c>
    </row>
    <row r="864" spans="1:57" hidden="1" x14ac:dyDescent="0.2">
      <c r="A864" s="2">
        <v>6033</v>
      </c>
      <c r="B864" s="1">
        <v>45412</v>
      </c>
      <c r="C864" s="3" t="s">
        <v>5321</v>
      </c>
      <c r="D864">
        <v>14688.01</v>
      </c>
      <c r="E864">
        <v>14979.25</v>
      </c>
      <c r="F864">
        <v>17100.2</v>
      </c>
      <c r="G864">
        <v>16798.8</v>
      </c>
      <c r="H864">
        <v>24565.1</v>
      </c>
      <c r="I864">
        <v>6003.6</v>
      </c>
      <c r="J864">
        <v>7731.5</v>
      </c>
      <c r="K864">
        <v>3278.7</v>
      </c>
      <c r="L864">
        <v>12308.7</v>
      </c>
      <c r="M864">
        <v>22147.5</v>
      </c>
      <c r="N864">
        <v>127318</v>
      </c>
      <c r="O864">
        <v>99143</v>
      </c>
      <c r="P864">
        <v>0</v>
      </c>
      <c r="Q864">
        <v>0</v>
      </c>
      <c r="R864">
        <v>0</v>
      </c>
      <c r="S864">
        <v>0</v>
      </c>
      <c r="T864">
        <v>0</v>
      </c>
      <c r="U864">
        <v>0</v>
      </c>
      <c r="V864">
        <v>0</v>
      </c>
      <c r="W864">
        <v>0</v>
      </c>
      <c r="X864">
        <v>0</v>
      </c>
      <c r="Y864">
        <v>0</v>
      </c>
      <c r="Z864">
        <v>0</v>
      </c>
      <c r="AA864">
        <v>0</v>
      </c>
      <c r="AB864">
        <v>0</v>
      </c>
      <c r="AC864">
        <v>0</v>
      </c>
      <c r="AD864">
        <v>0</v>
      </c>
      <c r="AE864">
        <v>139601.35999999999</v>
      </c>
      <c r="AF864">
        <v>276639.40000000002</v>
      </c>
      <c r="AG864">
        <v>33750</v>
      </c>
      <c r="AH864">
        <v>500000</v>
      </c>
      <c r="AI864">
        <v>500000</v>
      </c>
      <c r="AJ864">
        <v>362962.86</v>
      </c>
      <c r="AK864">
        <v>366062.36</v>
      </c>
      <c r="AL864">
        <v>226461</v>
      </c>
      <c r="AM864">
        <v>500000.9</v>
      </c>
      <c r="AN864">
        <v>503100.4</v>
      </c>
      <c r="AO864">
        <v>226461</v>
      </c>
      <c r="AP864">
        <v>150259</v>
      </c>
      <c r="AQ864" s="4">
        <v>0</v>
      </c>
      <c r="AR864" s="3" t="s">
        <v>60</v>
      </c>
      <c r="AS864" s="3" t="s">
        <v>6214</v>
      </c>
      <c r="AT864" s="3" t="s">
        <v>6219</v>
      </c>
      <c r="AU864" s="3" t="s">
        <v>6216</v>
      </c>
      <c r="AV864" s="3" t="s">
        <v>6217</v>
      </c>
      <c r="AW864" s="3"/>
      <c r="AX864" s="3"/>
      <c r="AY864" s="3"/>
      <c r="AZ864" s="3"/>
      <c r="BA864" s="3"/>
      <c r="BB864" t="b">
        <v>0</v>
      </c>
      <c r="BC864" s="3"/>
      <c r="BD864" s="5">
        <v>118788</v>
      </c>
      <c r="BE864" s="3" t="s">
        <v>316</v>
      </c>
    </row>
    <row r="865" spans="1:57" hidden="1" x14ac:dyDescent="0.2">
      <c r="A865" s="2">
        <v>6034</v>
      </c>
      <c r="B865" s="1">
        <v>45412</v>
      </c>
      <c r="C865" s="3" t="s">
        <v>5323</v>
      </c>
      <c r="D865">
        <v>-2934.14</v>
      </c>
      <c r="E865">
        <v>78093.179999999993</v>
      </c>
      <c r="F865">
        <v>39215.9</v>
      </c>
      <c r="G865">
        <v>42383.29</v>
      </c>
      <c r="H865">
        <v>11728.6</v>
      </c>
      <c r="I865">
        <v>-718.5</v>
      </c>
      <c r="J865">
        <v>1801.76</v>
      </c>
      <c r="K865">
        <v>147</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169717.09</v>
      </c>
      <c r="AF865">
        <v>294185.69</v>
      </c>
      <c r="AG865">
        <v>73500</v>
      </c>
      <c r="AH865">
        <v>173531</v>
      </c>
      <c r="AI865">
        <v>298000</v>
      </c>
      <c r="AJ865">
        <v>169717.09</v>
      </c>
      <c r="AK865">
        <v>169717.09</v>
      </c>
      <c r="AL865">
        <v>0</v>
      </c>
      <c r="AM865">
        <v>294185.69</v>
      </c>
      <c r="AN865">
        <v>294185.69</v>
      </c>
      <c r="AO865">
        <v>0</v>
      </c>
      <c r="AP865">
        <v>0</v>
      </c>
      <c r="AQ865" s="4">
        <v>0</v>
      </c>
      <c r="AR865" s="3" t="s">
        <v>60</v>
      </c>
      <c r="AS865" s="3" t="s">
        <v>6214</v>
      </c>
      <c r="AT865" s="3" t="s">
        <v>6219</v>
      </c>
      <c r="AU865" s="3" t="s">
        <v>6216</v>
      </c>
      <c r="AV865" s="3" t="s">
        <v>6217</v>
      </c>
      <c r="AW865" s="3"/>
      <c r="AX865" s="3"/>
      <c r="AY865" s="3"/>
      <c r="AZ865" s="3"/>
      <c r="BA865" s="3"/>
      <c r="BB865" t="b">
        <v>0</v>
      </c>
      <c r="BC865" s="3"/>
      <c r="BD865" s="5">
        <v>118789</v>
      </c>
      <c r="BE865" s="3" t="s">
        <v>316</v>
      </c>
    </row>
    <row r="866" spans="1:57" hidden="1" x14ac:dyDescent="0.2">
      <c r="A866" s="2">
        <v>6049</v>
      </c>
      <c r="B866" s="1">
        <v>45412</v>
      </c>
      <c r="C866" s="3" t="s">
        <v>5350</v>
      </c>
      <c r="D866">
        <v>13174.2</v>
      </c>
      <c r="E866">
        <v>23690.1</v>
      </c>
      <c r="F866">
        <v>9912.6</v>
      </c>
      <c r="G866">
        <v>4274.0200000000004</v>
      </c>
      <c r="H866">
        <v>68572.100000000006</v>
      </c>
      <c r="I866">
        <v>40320.800000000003</v>
      </c>
      <c r="J866">
        <v>103597.9</v>
      </c>
      <c r="K866">
        <v>68182</v>
      </c>
      <c r="L866">
        <v>89673.7</v>
      </c>
      <c r="M866">
        <v>25329.05</v>
      </c>
      <c r="N866">
        <v>7500</v>
      </c>
      <c r="O866">
        <v>82000</v>
      </c>
      <c r="P866">
        <v>0</v>
      </c>
      <c r="Q866">
        <v>0</v>
      </c>
      <c r="R866">
        <v>0</v>
      </c>
      <c r="S866">
        <v>0</v>
      </c>
      <c r="T866">
        <v>0</v>
      </c>
      <c r="U866">
        <v>0</v>
      </c>
      <c r="V866">
        <v>0</v>
      </c>
      <c r="W866">
        <v>0</v>
      </c>
      <c r="X866">
        <v>0</v>
      </c>
      <c r="Y866">
        <v>0</v>
      </c>
      <c r="Z866">
        <v>0</v>
      </c>
      <c r="AA866">
        <v>0</v>
      </c>
      <c r="AB866">
        <v>0</v>
      </c>
      <c r="AC866">
        <v>0</v>
      </c>
      <c r="AD866">
        <v>0</v>
      </c>
      <c r="AE866">
        <v>446726.47</v>
      </c>
      <c r="AF866">
        <v>772399.77</v>
      </c>
      <c r="AG866">
        <v>72000</v>
      </c>
      <c r="AH866">
        <v>537000</v>
      </c>
      <c r="AI866">
        <v>862984.2</v>
      </c>
      <c r="AJ866">
        <v>536997.42000000004</v>
      </c>
      <c r="AK866">
        <v>536226.47</v>
      </c>
      <c r="AL866">
        <v>89500</v>
      </c>
      <c r="AM866">
        <v>862670.72</v>
      </c>
      <c r="AN866">
        <v>861899.77</v>
      </c>
      <c r="AO866">
        <v>89500</v>
      </c>
      <c r="AP866">
        <v>81270.5</v>
      </c>
      <c r="AQ866" s="4">
        <v>0</v>
      </c>
      <c r="AR866" s="3" t="s">
        <v>60</v>
      </c>
      <c r="AS866" s="3" t="s">
        <v>6214</v>
      </c>
      <c r="AT866" s="3" t="s">
        <v>6219</v>
      </c>
      <c r="AU866" s="3" t="s">
        <v>6216</v>
      </c>
      <c r="AV866" s="3" t="s">
        <v>6217</v>
      </c>
      <c r="AW866" s="3"/>
      <c r="AX866" s="3"/>
      <c r="AY866" s="3"/>
      <c r="AZ866" s="3"/>
      <c r="BA866" s="3"/>
      <c r="BB866" t="b">
        <v>0</v>
      </c>
      <c r="BC866" s="3"/>
      <c r="BD866" s="5">
        <v>118790</v>
      </c>
      <c r="BE866" s="3" t="s">
        <v>316</v>
      </c>
    </row>
    <row r="867" spans="1:57" hidden="1" x14ac:dyDescent="0.2">
      <c r="A867" s="2">
        <v>6096</v>
      </c>
      <c r="B867" s="1">
        <v>45412</v>
      </c>
      <c r="C867" s="3" t="s">
        <v>5416</v>
      </c>
      <c r="D867">
        <v>608</v>
      </c>
      <c r="E867">
        <v>342</v>
      </c>
      <c r="F867">
        <v>405</v>
      </c>
      <c r="G867">
        <v>6738</v>
      </c>
      <c r="H867">
        <v>-6297.5</v>
      </c>
      <c r="I867">
        <v>-1134</v>
      </c>
      <c r="J867">
        <v>0</v>
      </c>
      <c r="K867">
        <v>0</v>
      </c>
      <c r="L867">
        <v>0</v>
      </c>
      <c r="M867">
        <v>2102</v>
      </c>
      <c r="N867">
        <v>0</v>
      </c>
      <c r="O867">
        <v>0</v>
      </c>
      <c r="P867">
        <v>0</v>
      </c>
      <c r="Q867">
        <v>0</v>
      </c>
      <c r="R867">
        <v>0</v>
      </c>
      <c r="S867">
        <v>0</v>
      </c>
      <c r="T867">
        <v>0</v>
      </c>
      <c r="U867">
        <v>0</v>
      </c>
      <c r="V867">
        <v>0</v>
      </c>
      <c r="W867">
        <v>0</v>
      </c>
      <c r="X867">
        <v>0</v>
      </c>
      <c r="Y867">
        <v>0</v>
      </c>
      <c r="Z867">
        <v>0</v>
      </c>
      <c r="AA867">
        <v>0</v>
      </c>
      <c r="AB867">
        <v>0</v>
      </c>
      <c r="AC867">
        <v>0</v>
      </c>
      <c r="AD867">
        <v>0</v>
      </c>
      <c r="AE867">
        <v>2763.5</v>
      </c>
      <c r="AF867">
        <v>3963.5</v>
      </c>
      <c r="AG867">
        <v>75000</v>
      </c>
      <c r="AH867">
        <v>0</v>
      </c>
      <c r="AI867">
        <v>0</v>
      </c>
      <c r="AJ867">
        <v>661.5</v>
      </c>
      <c r="AK867">
        <v>2763.5</v>
      </c>
      <c r="AL867">
        <v>0</v>
      </c>
      <c r="AM867">
        <v>1861.5</v>
      </c>
      <c r="AN867">
        <v>3963.5</v>
      </c>
      <c r="AO867">
        <v>0</v>
      </c>
      <c r="AP867">
        <v>0</v>
      </c>
      <c r="AQ867" s="4">
        <v>0</v>
      </c>
      <c r="AR867" s="3" t="s">
        <v>60</v>
      </c>
      <c r="AS867" s="3" t="s">
        <v>6214</v>
      </c>
      <c r="AT867" s="3" t="s">
        <v>6219</v>
      </c>
      <c r="AU867" s="3" t="s">
        <v>6216</v>
      </c>
      <c r="AV867" s="3" t="s">
        <v>6217</v>
      </c>
      <c r="AW867" s="3"/>
      <c r="AX867" s="3"/>
      <c r="AY867" s="3"/>
      <c r="AZ867" s="3"/>
      <c r="BA867" s="3"/>
      <c r="BB867" t="b">
        <v>0</v>
      </c>
      <c r="BC867" s="3"/>
      <c r="BD867" s="5">
        <v>118791</v>
      </c>
      <c r="BE867" s="3" t="s">
        <v>316</v>
      </c>
    </row>
    <row r="868" spans="1:57" hidden="1" x14ac:dyDescent="0.2">
      <c r="A868" s="2">
        <v>6471</v>
      </c>
      <c r="B868" s="1">
        <v>45412</v>
      </c>
      <c r="C868" s="3" t="s">
        <v>5944</v>
      </c>
      <c r="D868">
        <v>0</v>
      </c>
      <c r="E868">
        <v>0</v>
      </c>
      <c r="F868">
        <v>0</v>
      </c>
      <c r="G868">
        <v>0</v>
      </c>
      <c r="H868">
        <v>0</v>
      </c>
      <c r="I868">
        <v>0</v>
      </c>
      <c r="J868">
        <v>41</v>
      </c>
      <c r="K868">
        <v>260</v>
      </c>
      <c r="L868">
        <v>2321</v>
      </c>
      <c r="M868">
        <v>50996.44</v>
      </c>
      <c r="N868">
        <v>170198</v>
      </c>
      <c r="O868">
        <v>63120</v>
      </c>
      <c r="P868">
        <v>54340</v>
      </c>
      <c r="Q868">
        <v>286050</v>
      </c>
      <c r="R868">
        <v>181960</v>
      </c>
      <c r="S868">
        <v>24700</v>
      </c>
      <c r="T868">
        <v>0</v>
      </c>
      <c r="U868">
        <v>0</v>
      </c>
      <c r="V868">
        <v>0</v>
      </c>
      <c r="W868">
        <v>0</v>
      </c>
      <c r="X868">
        <v>0</v>
      </c>
      <c r="Y868">
        <v>0</v>
      </c>
      <c r="Z868">
        <v>0</v>
      </c>
      <c r="AA868">
        <v>0</v>
      </c>
      <c r="AB868">
        <v>0</v>
      </c>
      <c r="AC868">
        <v>0</v>
      </c>
      <c r="AD868">
        <v>0</v>
      </c>
      <c r="AE868">
        <v>53618.44</v>
      </c>
      <c r="AF868">
        <v>53618.44</v>
      </c>
      <c r="AG868">
        <v>0</v>
      </c>
      <c r="AH868">
        <v>0</v>
      </c>
      <c r="AI868">
        <v>0</v>
      </c>
      <c r="AJ868">
        <v>289226</v>
      </c>
      <c r="AK868">
        <v>286936.44</v>
      </c>
      <c r="AL868">
        <v>233318</v>
      </c>
      <c r="AM868">
        <v>836276</v>
      </c>
      <c r="AN868">
        <v>833986.44</v>
      </c>
      <c r="AO868">
        <v>780368</v>
      </c>
      <c r="AP868">
        <v>335475.20000000001</v>
      </c>
      <c r="AQ868" s="4">
        <v>0</v>
      </c>
      <c r="AR868" s="3" t="s">
        <v>60</v>
      </c>
      <c r="AS868" s="3" t="s">
        <v>6214</v>
      </c>
      <c r="AT868" s="3" t="s">
        <v>6219</v>
      </c>
      <c r="AU868" s="3" t="s">
        <v>6216</v>
      </c>
      <c r="AV868" s="3" t="s">
        <v>6217</v>
      </c>
      <c r="AW868" s="3"/>
      <c r="AX868" s="3"/>
      <c r="AY868" s="3"/>
      <c r="AZ868" s="3"/>
      <c r="BA868" s="3"/>
      <c r="BB868" t="b">
        <v>0</v>
      </c>
      <c r="BC868" s="3"/>
      <c r="BD868" s="5">
        <v>118792</v>
      </c>
      <c r="BE868" s="3" t="s">
        <v>316</v>
      </c>
    </row>
    <row r="869" spans="1:57" hidden="1" x14ac:dyDescent="0.2">
      <c r="A869" s="2">
        <v>6522</v>
      </c>
      <c r="B869" s="1">
        <v>45412</v>
      </c>
      <c r="C869" s="3" t="s">
        <v>6005</v>
      </c>
      <c r="D869">
        <v>0</v>
      </c>
      <c r="E869">
        <v>0</v>
      </c>
      <c r="F869">
        <v>0</v>
      </c>
      <c r="G869">
        <v>0</v>
      </c>
      <c r="H869">
        <v>0</v>
      </c>
      <c r="I869">
        <v>0</v>
      </c>
      <c r="J869">
        <v>0</v>
      </c>
      <c r="K869">
        <v>0</v>
      </c>
      <c r="L869">
        <v>0</v>
      </c>
      <c r="M869">
        <v>2415.66</v>
      </c>
      <c r="N869">
        <v>0</v>
      </c>
      <c r="O869">
        <v>0</v>
      </c>
      <c r="P869">
        <v>0</v>
      </c>
      <c r="Q869">
        <v>0</v>
      </c>
      <c r="R869">
        <v>0</v>
      </c>
      <c r="S869">
        <v>0</v>
      </c>
      <c r="T869">
        <v>0</v>
      </c>
      <c r="U869">
        <v>0</v>
      </c>
      <c r="V869">
        <v>0</v>
      </c>
      <c r="W869">
        <v>0</v>
      </c>
      <c r="X869">
        <v>0</v>
      </c>
      <c r="Y869">
        <v>0</v>
      </c>
      <c r="Z869">
        <v>0</v>
      </c>
      <c r="AA869">
        <v>0</v>
      </c>
      <c r="AB869">
        <v>0</v>
      </c>
      <c r="AC869">
        <v>0</v>
      </c>
      <c r="AD869">
        <v>0</v>
      </c>
      <c r="AE869">
        <v>2415.66</v>
      </c>
      <c r="AF869">
        <v>2415.66</v>
      </c>
      <c r="AG869">
        <v>0</v>
      </c>
      <c r="AH869">
        <v>0</v>
      </c>
      <c r="AI869">
        <v>0</v>
      </c>
      <c r="AJ869">
        <v>0</v>
      </c>
      <c r="AK869">
        <v>2415.66</v>
      </c>
      <c r="AL869">
        <v>0</v>
      </c>
      <c r="AM869">
        <v>0</v>
      </c>
      <c r="AN869">
        <v>2415.66</v>
      </c>
      <c r="AO869">
        <v>0</v>
      </c>
      <c r="AP869">
        <v>0</v>
      </c>
      <c r="AQ869" s="4">
        <v>0</v>
      </c>
      <c r="AR869" s="3" t="s">
        <v>3234</v>
      </c>
      <c r="AS869" s="3" t="s">
        <v>6214</v>
      </c>
      <c r="AT869" s="3" t="s">
        <v>6219</v>
      </c>
      <c r="AU869" s="3" t="s">
        <v>6216</v>
      </c>
      <c r="AV869" s="3" t="s">
        <v>6217</v>
      </c>
      <c r="AW869" s="3"/>
      <c r="AX869" s="3"/>
      <c r="AY869" s="3"/>
      <c r="AZ869" s="3"/>
      <c r="BA869" s="3"/>
      <c r="BB869" t="b">
        <v>0</v>
      </c>
      <c r="BC869" s="3"/>
      <c r="BD869" s="5">
        <v>118793</v>
      </c>
      <c r="BE869" s="3" t="s">
        <v>316</v>
      </c>
    </row>
    <row r="870" spans="1:57" hidden="1" x14ac:dyDescent="0.2">
      <c r="A870" s="2">
        <v>5440</v>
      </c>
      <c r="B870" s="1">
        <v>45412</v>
      </c>
      <c r="C870" s="3" t="s">
        <v>4442</v>
      </c>
      <c r="D870">
        <v>0</v>
      </c>
      <c r="E870">
        <v>0</v>
      </c>
      <c r="F870">
        <v>0</v>
      </c>
      <c r="G870">
        <v>0</v>
      </c>
      <c r="H870">
        <v>0</v>
      </c>
      <c r="I870">
        <v>0</v>
      </c>
      <c r="J870">
        <v>0</v>
      </c>
      <c r="K870">
        <v>0</v>
      </c>
      <c r="L870">
        <v>0</v>
      </c>
      <c r="M870">
        <v>0</v>
      </c>
      <c r="N870">
        <v>0</v>
      </c>
      <c r="O870">
        <v>1</v>
      </c>
      <c r="P870">
        <v>0</v>
      </c>
      <c r="Q870">
        <v>0</v>
      </c>
      <c r="R870">
        <v>0</v>
      </c>
      <c r="S870">
        <v>0</v>
      </c>
      <c r="T870">
        <v>0</v>
      </c>
      <c r="U870">
        <v>0</v>
      </c>
      <c r="V870">
        <v>0</v>
      </c>
      <c r="W870">
        <v>0</v>
      </c>
      <c r="X870">
        <v>0</v>
      </c>
      <c r="Y870">
        <v>0</v>
      </c>
      <c r="Z870">
        <v>0</v>
      </c>
      <c r="AA870">
        <v>0</v>
      </c>
      <c r="AB870">
        <v>0</v>
      </c>
      <c r="AC870">
        <v>0</v>
      </c>
      <c r="AD870">
        <v>0</v>
      </c>
      <c r="AE870">
        <v>0</v>
      </c>
      <c r="AF870">
        <v>49882.92</v>
      </c>
      <c r="AG870">
        <v>0</v>
      </c>
      <c r="AH870">
        <v>0</v>
      </c>
      <c r="AI870">
        <v>385814.14</v>
      </c>
      <c r="AJ870">
        <v>1</v>
      </c>
      <c r="AK870">
        <v>1</v>
      </c>
      <c r="AL870">
        <v>1</v>
      </c>
      <c r="AM870">
        <v>49883.92</v>
      </c>
      <c r="AN870">
        <v>49883.92</v>
      </c>
      <c r="AO870">
        <v>1</v>
      </c>
      <c r="AP870">
        <v>0</v>
      </c>
      <c r="AQ870" s="4">
        <v>0</v>
      </c>
      <c r="AR870" s="3" t="s">
        <v>1806</v>
      </c>
      <c r="AS870" s="3" t="s">
        <v>6214</v>
      </c>
      <c r="AT870" s="3" t="s">
        <v>6219</v>
      </c>
      <c r="AU870" s="3" t="s">
        <v>6216</v>
      </c>
      <c r="AV870" s="3" t="s">
        <v>6217</v>
      </c>
      <c r="AW870" s="3"/>
      <c r="AX870" s="3"/>
      <c r="AY870" s="3"/>
      <c r="AZ870" s="3"/>
      <c r="BA870" s="3"/>
      <c r="BB870" t="b">
        <v>0</v>
      </c>
      <c r="BC870" s="3"/>
      <c r="BD870" s="5">
        <v>118794</v>
      </c>
      <c r="BE870" s="3" t="s">
        <v>316</v>
      </c>
    </row>
    <row r="871" spans="1:57" hidden="1" x14ac:dyDescent="0.2">
      <c r="A871" s="2">
        <v>5768</v>
      </c>
      <c r="B871" s="1">
        <v>45412</v>
      </c>
      <c r="C871" s="3" t="s">
        <v>4941</v>
      </c>
      <c r="D871">
        <v>0</v>
      </c>
      <c r="E871">
        <v>0</v>
      </c>
      <c r="F871">
        <v>0</v>
      </c>
      <c r="G871">
        <v>0</v>
      </c>
      <c r="H871">
        <v>-2558.8200000000002</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-2558.8200000000002</v>
      </c>
      <c r="AF871">
        <v>1013946.32</v>
      </c>
      <c r="AG871">
        <v>0</v>
      </c>
      <c r="AH871">
        <v>0</v>
      </c>
      <c r="AI871">
        <v>788000</v>
      </c>
      <c r="AJ871">
        <v>-2558.8200000000002</v>
      </c>
      <c r="AK871">
        <v>-2558.8200000000002</v>
      </c>
      <c r="AL871">
        <v>0</v>
      </c>
      <c r="AM871">
        <v>1013946.32</v>
      </c>
      <c r="AN871">
        <v>1013946.32</v>
      </c>
      <c r="AO871">
        <v>0</v>
      </c>
      <c r="AP871">
        <v>0</v>
      </c>
      <c r="AQ871" s="4">
        <v>0</v>
      </c>
      <c r="AR871" s="3" t="s">
        <v>1806</v>
      </c>
      <c r="AS871" s="3" t="s">
        <v>6214</v>
      </c>
      <c r="AT871" s="3" t="s">
        <v>6219</v>
      </c>
      <c r="AU871" s="3" t="s">
        <v>6216</v>
      </c>
      <c r="AV871" s="3" t="s">
        <v>6217</v>
      </c>
      <c r="AW871" s="3"/>
      <c r="AX871" s="3"/>
      <c r="AY871" s="3"/>
      <c r="AZ871" s="3"/>
      <c r="BA871" s="3"/>
      <c r="BB871" t="b">
        <v>0</v>
      </c>
      <c r="BC871" s="3"/>
      <c r="BD871" s="5">
        <v>118795</v>
      </c>
      <c r="BE871" s="3" t="s">
        <v>316</v>
      </c>
    </row>
    <row r="872" spans="1:57" hidden="1" x14ac:dyDescent="0.2">
      <c r="A872" s="2">
        <v>5772</v>
      </c>
      <c r="B872" s="1">
        <v>45412</v>
      </c>
      <c r="C872" s="3" t="s">
        <v>4948</v>
      </c>
      <c r="D872">
        <v>-76038.28</v>
      </c>
      <c r="E872">
        <v>76552.98</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514.70000000000005</v>
      </c>
      <c r="AF872">
        <v>539482.56999999995</v>
      </c>
      <c r="AG872">
        <v>0</v>
      </c>
      <c r="AH872">
        <v>0</v>
      </c>
      <c r="AI872">
        <v>238000</v>
      </c>
      <c r="AJ872">
        <v>514.70000000000005</v>
      </c>
      <c r="AK872">
        <v>514.70000000000005</v>
      </c>
      <c r="AL872">
        <v>0</v>
      </c>
      <c r="AM872">
        <v>539482.56999999995</v>
      </c>
      <c r="AN872">
        <v>539482.56999999995</v>
      </c>
      <c r="AO872">
        <v>0</v>
      </c>
      <c r="AP872">
        <v>0</v>
      </c>
      <c r="AQ872" s="4">
        <v>0</v>
      </c>
      <c r="AR872" s="3" t="s">
        <v>1806</v>
      </c>
      <c r="AS872" s="3" t="s">
        <v>6214</v>
      </c>
      <c r="AT872" s="3" t="s">
        <v>6219</v>
      </c>
      <c r="AU872" s="3" t="s">
        <v>6216</v>
      </c>
      <c r="AV872" s="3" t="s">
        <v>6217</v>
      </c>
      <c r="AW872" s="3"/>
      <c r="AX872" s="3"/>
      <c r="AY872" s="3"/>
      <c r="AZ872" s="3"/>
      <c r="BA872" s="3"/>
      <c r="BB872" t="b">
        <v>0</v>
      </c>
      <c r="BC872" s="3"/>
      <c r="BD872" s="5">
        <v>118796</v>
      </c>
      <c r="BE872" s="3" t="s">
        <v>316</v>
      </c>
    </row>
    <row r="873" spans="1:57" hidden="1" x14ac:dyDescent="0.2">
      <c r="A873" s="2">
        <v>5837</v>
      </c>
      <c r="B873" s="1">
        <v>45412</v>
      </c>
      <c r="C873" s="3" t="s">
        <v>5063</v>
      </c>
      <c r="D873">
        <v>2510.19</v>
      </c>
      <c r="E873">
        <v>0</v>
      </c>
      <c r="F873">
        <v>0</v>
      </c>
      <c r="G873">
        <v>0</v>
      </c>
      <c r="H873">
        <v>-3204.75</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-694.56</v>
      </c>
      <c r="AF873">
        <v>1966782.92</v>
      </c>
      <c r="AG873">
        <v>0</v>
      </c>
      <c r="AH873">
        <v>0</v>
      </c>
      <c r="AI873">
        <v>1869000</v>
      </c>
      <c r="AJ873">
        <v>-694.56</v>
      </c>
      <c r="AK873">
        <v>-694.56</v>
      </c>
      <c r="AL873">
        <v>0</v>
      </c>
      <c r="AM873">
        <v>1966782.92</v>
      </c>
      <c r="AN873">
        <v>1966782.92</v>
      </c>
      <c r="AO873">
        <v>0</v>
      </c>
      <c r="AP873">
        <v>0</v>
      </c>
      <c r="AQ873" s="4">
        <v>0</v>
      </c>
      <c r="AR873" s="3" t="s">
        <v>1806</v>
      </c>
      <c r="AS873" s="3" t="s">
        <v>6214</v>
      </c>
      <c r="AT873" s="3" t="s">
        <v>6219</v>
      </c>
      <c r="AU873" s="3" t="s">
        <v>6216</v>
      </c>
      <c r="AV873" s="3" t="s">
        <v>6217</v>
      </c>
      <c r="AW873" s="3"/>
      <c r="AX873" s="3"/>
      <c r="AY873" s="3"/>
      <c r="AZ873" s="3"/>
      <c r="BA873" s="3"/>
      <c r="BB873" t="b">
        <v>0</v>
      </c>
      <c r="BC873" s="3"/>
      <c r="BD873" s="5">
        <v>118797</v>
      </c>
      <c r="BE873" s="3" t="s">
        <v>316</v>
      </c>
    </row>
    <row r="874" spans="1:57" hidden="1" x14ac:dyDescent="0.2">
      <c r="A874" s="2">
        <v>5904</v>
      </c>
      <c r="B874" s="1">
        <v>45412</v>
      </c>
      <c r="C874" s="3" t="s">
        <v>5156</v>
      </c>
      <c r="D874">
        <v>28384.65</v>
      </c>
      <c r="E874">
        <v>108712.52</v>
      </c>
      <c r="F874">
        <v>21235.05</v>
      </c>
      <c r="G874">
        <v>164033.5</v>
      </c>
      <c r="H874">
        <v>55558.400000000001</v>
      </c>
      <c r="I874">
        <v>70212.899999999994</v>
      </c>
      <c r="J874">
        <v>144253.60999999999</v>
      </c>
      <c r="K874">
        <v>273557.63</v>
      </c>
      <c r="L874">
        <v>72507.100000000006</v>
      </c>
      <c r="M874">
        <v>116038.45</v>
      </c>
      <c r="N874">
        <v>239464.965</v>
      </c>
      <c r="O874">
        <v>318869.82500000001</v>
      </c>
      <c r="P874">
        <v>167984.241176471</v>
      </c>
      <c r="Q874">
        <v>191312.48235294101</v>
      </c>
      <c r="R874">
        <v>506140.723529412</v>
      </c>
      <c r="S874">
        <v>160968.96470588201</v>
      </c>
      <c r="T874">
        <v>165797.20588235301</v>
      </c>
      <c r="U874">
        <v>168125.44705882401</v>
      </c>
      <c r="V874">
        <v>0</v>
      </c>
      <c r="W874">
        <v>0</v>
      </c>
      <c r="X874">
        <v>0</v>
      </c>
      <c r="Y874">
        <v>0</v>
      </c>
      <c r="Z874">
        <v>0</v>
      </c>
      <c r="AA874">
        <v>0</v>
      </c>
      <c r="AB874">
        <v>0</v>
      </c>
      <c r="AC874">
        <v>0</v>
      </c>
      <c r="AD874">
        <v>0</v>
      </c>
      <c r="AE874">
        <v>1054493.81</v>
      </c>
      <c r="AF874">
        <v>6038095.2400000002</v>
      </c>
      <c r="AG874">
        <v>1210500</v>
      </c>
      <c r="AH874">
        <v>1880975.59</v>
      </c>
      <c r="AI874">
        <v>6864577.2199999997</v>
      </c>
      <c r="AJ874">
        <v>1458127.4850000001</v>
      </c>
      <c r="AK874">
        <v>1612828.6</v>
      </c>
      <c r="AL874">
        <v>558334.79</v>
      </c>
      <c r="AM874">
        <v>7818339.3600000003</v>
      </c>
      <c r="AN874">
        <v>7956759.0947058797</v>
      </c>
      <c r="AO874">
        <v>1918663.8547058799</v>
      </c>
      <c r="AP874">
        <v>3717467.39</v>
      </c>
      <c r="AQ874" s="4">
        <v>0</v>
      </c>
      <c r="AR874" s="3" t="s">
        <v>1806</v>
      </c>
      <c r="AS874" s="3" t="s">
        <v>6214</v>
      </c>
      <c r="AT874" s="3" t="s">
        <v>6219</v>
      </c>
      <c r="AU874" s="3" t="s">
        <v>6216</v>
      </c>
      <c r="AV874" s="3" t="s">
        <v>6217</v>
      </c>
      <c r="AW874" s="3"/>
      <c r="AX874" s="3"/>
      <c r="AY874" s="3"/>
      <c r="AZ874" s="3"/>
      <c r="BA874" s="3"/>
      <c r="BB874" t="b">
        <v>0</v>
      </c>
      <c r="BC874" s="3"/>
      <c r="BD874" s="5">
        <v>118798</v>
      </c>
      <c r="BE874" s="3" t="s">
        <v>316</v>
      </c>
    </row>
    <row r="875" spans="1:57" hidden="1" x14ac:dyDescent="0.2">
      <c r="A875" s="2">
        <v>6222</v>
      </c>
      <c r="B875" s="1">
        <v>45412</v>
      </c>
      <c r="C875" s="3" t="s">
        <v>5561</v>
      </c>
      <c r="D875">
        <v>0</v>
      </c>
      <c r="E875">
        <v>45405</v>
      </c>
      <c r="F875">
        <v>8569.0300000000007</v>
      </c>
      <c r="G875">
        <v>53608.26</v>
      </c>
      <c r="H875">
        <v>45013.99</v>
      </c>
      <c r="I875">
        <v>81567.39</v>
      </c>
      <c r="J875">
        <v>374427.6</v>
      </c>
      <c r="K875">
        <v>45735.8</v>
      </c>
      <c r="L875">
        <v>51527.79</v>
      </c>
      <c r="M875">
        <v>62068.05</v>
      </c>
      <c r="N875">
        <v>87840.67</v>
      </c>
      <c r="O875">
        <v>50310</v>
      </c>
      <c r="P875">
        <v>75000</v>
      </c>
      <c r="Q875">
        <v>150000</v>
      </c>
      <c r="R875">
        <v>150000</v>
      </c>
      <c r="S875">
        <v>375000</v>
      </c>
      <c r="T875">
        <v>375000</v>
      </c>
      <c r="U875">
        <v>200000</v>
      </c>
      <c r="V875">
        <v>200000</v>
      </c>
      <c r="W875">
        <v>500000</v>
      </c>
      <c r="X875">
        <v>500000</v>
      </c>
      <c r="Y875">
        <v>500000</v>
      </c>
      <c r="Z875">
        <v>500000</v>
      </c>
      <c r="AA875">
        <v>295000</v>
      </c>
      <c r="AB875">
        <v>0</v>
      </c>
      <c r="AC875">
        <v>0</v>
      </c>
      <c r="AD875">
        <v>0</v>
      </c>
      <c r="AE875">
        <v>767922.91</v>
      </c>
      <c r="AF875">
        <v>767922.91</v>
      </c>
      <c r="AG875">
        <v>0</v>
      </c>
      <c r="AH875">
        <v>872000</v>
      </c>
      <c r="AI875">
        <v>872000</v>
      </c>
      <c r="AJ875">
        <v>876238.45</v>
      </c>
      <c r="AK875">
        <v>906073.58</v>
      </c>
      <c r="AL875">
        <v>138150.67000000001</v>
      </c>
      <c r="AM875">
        <v>4696238.45</v>
      </c>
      <c r="AN875">
        <v>4726073.58</v>
      </c>
      <c r="AO875">
        <v>3958150.67</v>
      </c>
      <c r="AP875">
        <v>43134.14</v>
      </c>
      <c r="AQ875" s="4">
        <v>0</v>
      </c>
      <c r="AR875" s="3" t="s">
        <v>1806</v>
      </c>
      <c r="AS875" s="3" t="s">
        <v>6214</v>
      </c>
      <c r="AT875" s="3" t="s">
        <v>6219</v>
      </c>
      <c r="AU875" s="3" t="s">
        <v>6216</v>
      </c>
      <c r="AV875" s="3" t="s">
        <v>6217</v>
      </c>
      <c r="AW875" s="3"/>
      <c r="AX875" s="3"/>
      <c r="AY875" s="3"/>
      <c r="AZ875" s="3"/>
      <c r="BA875" s="3"/>
      <c r="BB875" t="b">
        <v>0</v>
      </c>
      <c r="BC875" s="3"/>
      <c r="BD875" s="5">
        <v>118799</v>
      </c>
      <c r="BE875" s="3" t="s">
        <v>316</v>
      </c>
    </row>
    <row r="876" spans="1:57" hidden="1" x14ac:dyDescent="0.2">
      <c r="A876" s="2">
        <v>6223</v>
      </c>
      <c r="B876" s="1">
        <v>45412</v>
      </c>
      <c r="C876" s="3" t="s">
        <v>5563</v>
      </c>
      <c r="D876">
        <v>0</v>
      </c>
      <c r="E876">
        <v>0</v>
      </c>
      <c r="F876">
        <v>0</v>
      </c>
      <c r="G876">
        <v>0</v>
      </c>
      <c r="H876">
        <v>0</v>
      </c>
      <c r="I876">
        <v>0</v>
      </c>
      <c r="J876">
        <v>0</v>
      </c>
      <c r="K876">
        <v>0</v>
      </c>
      <c r="L876">
        <v>0</v>
      </c>
      <c r="M876">
        <v>78315.7</v>
      </c>
      <c r="N876">
        <v>60139.805</v>
      </c>
      <c r="O876">
        <v>105762.2</v>
      </c>
      <c r="P876">
        <v>0</v>
      </c>
      <c r="Q876">
        <v>0</v>
      </c>
      <c r="R876">
        <v>0</v>
      </c>
      <c r="S876">
        <v>0</v>
      </c>
      <c r="T876">
        <v>0</v>
      </c>
      <c r="U876">
        <v>0</v>
      </c>
      <c r="V876">
        <v>0</v>
      </c>
      <c r="W876">
        <v>0</v>
      </c>
      <c r="X876">
        <v>0</v>
      </c>
      <c r="Y876">
        <v>0</v>
      </c>
      <c r="Z876">
        <v>0</v>
      </c>
      <c r="AA876">
        <v>0</v>
      </c>
      <c r="AB876">
        <v>0</v>
      </c>
      <c r="AC876">
        <v>0</v>
      </c>
      <c r="AD876">
        <v>0</v>
      </c>
      <c r="AE876">
        <v>78315.7</v>
      </c>
      <c r="AF876">
        <v>78315.7</v>
      </c>
      <c r="AG876">
        <v>200000</v>
      </c>
      <c r="AH876">
        <v>0</v>
      </c>
      <c r="AI876">
        <v>0</v>
      </c>
      <c r="AJ876">
        <v>244081.14</v>
      </c>
      <c r="AK876">
        <v>244217.70499999999</v>
      </c>
      <c r="AL876">
        <v>165902.005</v>
      </c>
      <c r="AM876">
        <v>244081.14</v>
      </c>
      <c r="AN876">
        <v>244217.70499999999</v>
      </c>
      <c r="AO876">
        <v>165902.005</v>
      </c>
      <c r="AP876">
        <v>0</v>
      </c>
      <c r="AQ876" s="4">
        <v>0</v>
      </c>
      <c r="AR876" s="3" t="s">
        <v>1806</v>
      </c>
      <c r="AS876" s="3" t="s">
        <v>6214</v>
      </c>
      <c r="AT876" s="3" t="s">
        <v>6219</v>
      </c>
      <c r="AU876" s="3" t="s">
        <v>6216</v>
      </c>
      <c r="AV876" s="3" t="s">
        <v>6217</v>
      </c>
      <c r="AW876" s="3"/>
      <c r="AX876" s="3"/>
      <c r="AY876" s="3"/>
      <c r="AZ876" s="3"/>
      <c r="BA876" s="3"/>
      <c r="BB876" t="b">
        <v>0</v>
      </c>
      <c r="BC876" s="3"/>
      <c r="BD876" s="5">
        <v>118800</v>
      </c>
      <c r="BE876" s="3" t="s">
        <v>316</v>
      </c>
    </row>
    <row r="877" spans="1:57" hidden="1" x14ac:dyDescent="0.2">
      <c r="A877" s="2">
        <v>6403</v>
      </c>
      <c r="B877" s="1">
        <v>45412</v>
      </c>
      <c r="C877" s="3" t="s">
        <v>5868</v>
      </c>
      <c r="D877">
        <v>1620.24</v>
      </c>
      <c r="E877">
        <v>18747.330000000002</v>
      </c>
      <c r="F877">
        <v>4052.99</v>
      </c>
      <c r="G877">
        <v>0</v>
      </c>
      <c r="H877">
        <v>0</v>
      </c>
      <c r="I877">
        <v>511812.11</v>
      </c>
      <c r="J877">
        <v>35035.78</v>
      </c>
      <c r="K877">
        <v>41243.24</v>
      </c>
      <c r="L877">
        <v>157709.04</v>
      </c>
      <c r="M877">
        <v>-87647.89</v>
      </c>
      <c r="N877">
        <v>338506.6</v>
      </c>
      <c r="O877">
        <v>182904.13500000001</v>
      </c>
      <c r="P877">
        <v>100000</v>
      </c>
      <c r="Q877">
        <v>100000</v>
      </c>
      <c r="R877">
        <v>100000</v>
      </c>
      <c r="S877">
        <v>100000</v>
      </c>
      <c r="T877">
        <v>100000</v>
      </c>
      <c r="U877">
        <v>100000</v>
      </c>
      <c r="V877">
        <v>100000</v>
      </c>
      <c r="W877">
        <v>100000</v>
      </c>
      <c r="X877">
        <v>100000</v>
      </c>
      <c r="Y877">
        <v>100000</v>
      </c>
      <c r="Z877">
        <v>100000</v>
      </c>
      <c r="AA877">
        <v>100000</v>
      </c>
      <c r="AB877">
        <v>0</v>
      </c>
      <c r="AC877">
        <v>0</v>
      </c>
      <c r="AD877">
        <v>0</v>
      </c>
      <c r="AE877">
        <v>682572.84</v>
      </c>
      <c r="AF877">
        <v>682572.84</v>
      </c>
      <c r="AG877">
        <v>575000</v>
      </c>
      <c r="AH877">
        <v>0</v>
      </c>
      <c r="AI877">
        <v>0</v>
      </c>
      <c r="AJ877">
        <v>1241402.17</v>
      </c>
      <c r="AK877">
        <v>1203983.575</v>
      </c>
      <c r="AL877">
        <v>521410.73499999999</v>
      </c>
      <c r="AM877">
        <v>2441402.17</v>
      </c>
      <c r="AN877">
        <v>2403983.5750000002</v>
      </c>
      <c r="AO877">
        <v>1721410.7350000001</v>
      </c>
      <c r="AP877">
        <v>47998</v>
      </c>
      <c r="AQ877" s="4">
        <v>0</v>
      </c>
      <c r="AR877" s="3" t="s">
        <v>1806</v>
      </c>
      <c r="AS877" s="3" t="s">
        <v>6214</v>
      </c>
      <c r="AT877" s="3" t="s">
        <v>6219</v>
      </c>
      <c r="AU877" s="3" t="s">
        <v>6216</v>
      </c>
      <c r="AV877" s="3" t="s">
        <v>6217</v>
      </c>
      <c r="AW877" s="3"/>
      <c r="AX877" s="3"/>
      <c r="AY877" s="3"/>
      <c r="AZ877" s="3"/>
      <c r="BA877" s="3"/>
      <c r="BB877" t="b">
        <v>0</v>
      </c>
      <c r="BC877" s="3"/>
      <c r="BD877" s="5">
        <v>118801</v>
      </c>
      <c r="BE877" s="3" t="s">
        <v>316</v>
      </c>
    </row>
    <row r="878" spans="1:57" hidden="1" x14ac:dyDescent="0.2">
      <c r="A878" s="2">
        <v>6690</v>
      </c>
      <c r="B878" s="1">
        <v>45412</v>
      </c>
      <c r="C878" s="3" t="s">
        <v>6127</v>
      </c>
      <c r="D878">
        <v>0</v>
      </c>
      <c r="E878">
        <v>0</v>
      </c>
      <c r="F878">
        <v>0</v>
      </c>
      <c r="G878">
        <v>0</v>
      </c>
      <c r="H878">
        <v>0</v>
      </c>
      <c r="I878">
        <v>0</v>
      </c>
      <c r="J878">
        <v>0</v>
      </c>
      <c r="K878">
        <v>0</v>
      </c>
      <c r="L878">
        <v>0</v>
      </c>
      <c r="M878">
        <v>997.5</v>
      </c>
      <c r="N878">
        <v>101266.66666666701</v>
      </c>
      <c r="O878">
        <v>351330.83333333302</v>
      </c>
      <c r="P878">
        <v>0</v>
      </c>
      <c r="Q878">
        <v>0</v>
      </c>
      <c r="R878">
        <v>0</v>
      </c>
      <c r="S878">
        <v>0</v>
      </c>
      <c r="T878">
        <v>0</v>
      </c>
      <c r="U878">
        <v>0</v>
      </c>
      <c r="V878">
        <v>0</v>
      </c>
      <c r="W878">
        <v>0</v>
      </c>
      <c r="X878">
        <v>0</v>
      </c>
      <c r="Y878">
        <v>0</v>
      </c>
      <c r="Z878">
        <v>0</v>
      </c>
      <c r="AA878">
        <v>0</v>
      </c>
      <c r="AB878">
        <v>0</v>
      </c>
      <c r="AC878">
        <v>0</v>
      </c>
      <c r="AD878">
        <v>0</v>
      </c>
      <c r="AE878">
        <v>997.5</v>
      </c>
      <c r="AF878">
        <v>997.5</v>
      </c>
      <c r="AG878">
        <v>0</v>
      </c>
      <c r="AH878">
        <v>0</v>
      </c>
      <c r="AI878">
        <v>0</v>
      </c>
      <c r="AJ878">
        <v>445000</v>
      </c>
      <c r="AK878">
        <v>453595</v>
      </c>
      <c r="AL878">
        <v>452597.5</v>
      </c>
      <c r="AM878">
        <v>445000</v>
      </c>
      <c r="AN878">
        <v>453595</v>
      </c>
      <c r="AO878">
        <v>452597.5</v>
      </c>
      <c r="AP878">
        <v>80400.5</v>
      </c>
      <c r="AQ878" s="4">
        <v>0</v>
      </c>
      <c r="AR878" s="3" t="s">
        <v>1806</v>
      </c>
      <c r="AS878" s="3" t="s">
        <v>6214</v>
      </c>
      <c r="AT878" s="3" t="s">
        <v>6219</v>
      </c>
      <c r="AU878" s="3" t="s">
        <v>6216</v>
      </c>
      <c r="AV878" s="3" t="s">
        <v>6217</v>
      </c>
      <c r="AW878" s="3"/>
      <c r="AX878" s="3"/>
      <c r="AY878" s="3"/>
      <c r="AZ878" s="3"/>
      <c r="BA878" s="3"/>
      <c r="BB878" t="b">
        <v>0</v>
      </c>
      <c r="BC878" s="3"/>
      <c r="BD878" s="5">
        <v>118802</v>
      </c>
      <c r="BE878" s="3" t="s">
        <v>316</v>
      </c>
    </row>
    <row r="879" spans="1:57" hidden="1" x14ac:dyDescent="0.2">
      <c r="A879" s="2">
        <v>6702</v>
      </c>
      <c r="B879" s="1">
        <v>45412</v>
      </c>
      <c r="C879" s="3" t="s">
        <v>6140</v>
      </c>
      <c r="D879">
        <v>0</v>
      </c>
      <c r="E879">
        <v>0</v>
      </c>
      <c r="F879">
        <v>0</v>
      </c>
      <c r="G879">
        <v>0</v>
      </c>
      <c r="H879">
        <v>0</v>
      </c>
      <c r="I879">
        <v>0</v>
      </c>
      <c r="J879">
        <v>0</v>
      </c>
      <c r="K879">
        <v>0</v>
      </c>
      <c r="L879">
        <v>0</v>
      </c>
      <c r="M879">
        <v>0</v>
      </c>
      <c r="N879">
        <v>0</v>
      </c>
      <c r="O879">
        <v>815000</v>
      </c>
      <c r="P879">
        <v>31000</v>
      </c>
      <c r="Q879">
        <v>31000</v>
      </c>
      <c r="R879">
        <v>31000</v>
      </c>
      <c r="S879">
        <v>31000</v>
      </c>
      <c r="T879">
        <v>0</v>
      </c>
      <c r="U879">
        <v>0</v>
      </c>
      <c r="V879">
        <v>0</v>
      </c>
      <c r="W879">
        <v>0</v>
      </c>
      <c r="X879">
        <v>0</v>
      </c>
      <c r="Y879">
        <v>0</v>
      </c>
      <c r="Z879">
        <v>0</v>
      </c>
      <c r="AA879">
        <v>0</v>
      </c>
      <c r="AB879">
        <v>0</v>
      </c>
      <c r="AC879">
        <v>0</v>
      </c>
      <c r="AD879">
        <v>0</v>
      </c>
      <c r="AE879">
        <v>0</v>
      </c>
      <c r="AF879">
        <v>0</v>
      </c>
      <c r="AG879">
        <v>0</v>
      </c>
      <c r="AH879">
        <v>0</v>
      </c>
      <c r="AI879">
        <v>939000</v>
      </c>
      <c r="AJ879">
        <v>0</v>
      </c>
      <c r="AK879">
        <v>815000</v>
      </c>
      <c r="AL879">
        <v>815000</v>
      </c>
      <c r="AM879">
        <v>0</v>
      </c>
      <c r="AN879">
        <v>939000</v>
      </c>
      <c r="AO879">
        <v>939000</v>
      </c>
      <c r="AP879">
        <v>0</v>
      </c>
      <c r="AQ879" s="4">
        <v>0</v>
      </c>
      <c r="AR879" s="3" t="s">
        <v>1806</v>
      </c>
      <c r="AS879" s="3" t="s">
        <v>6214</v>
      </c>
      <c r="AT879" s="3" t="s">
        <v>6219</v>
      </c>
      <c r="AU879" s="3" t="s">
        <v>6216</v>
      </c>
      <c r="AV879" s="3" t="s">
        <v>6217</v>
      </c>
      <c r="AW879" s="3"/>
      <c r="AX879" s="3"/>
      <c r="AY879" s="3"/>
      <c r="AZ879" s="3"/>
      <c r="BA879" s="3"/>
      <c r="BB879" t="b">
        <v>0</v>
      </c>
      <c r="BC879" s="3"/>
      <c r="BD879" s="5">
        <v>118803</v>
      </c>
      <c r="BE879" s="3" t="s">
        <v>3343</v>
      </c>
    </row>
    <row r="880" spans="1:57" hidden="1" x14ac:dyDescent="0.2">
      <c r="A880" s="2">
        <v>4348</v>
      </c>
      <c r="B880" s="1">
        <v>45412</v>
      </c>
      <c r="C880" s="3" t="s">
        <v>2703</v>
      </c>
      <c r="D880">
        <v>71423.67</v>
      </c>
      <c r="E880">
        <v>43139.45</v>
      </c>
      <c r="F880">
        <v>10240.18</v>
      </c>
      <c r="G880">
        <v>0</v>
      </c>
      <c r="H880">
        <v>70060.649999999994</v>
      </c>
      <c r="I880">
        <v>6901</v>
      </c>
      <c r="J880">
        <v>112074.13</v>
      </c>
      <c r="K880">
        <v>165017.25</v>
      </c>
      <c r="L880">
        <v>177764.11</v>
      </c>
      <c r="M880">
        <v>185566.63</v>
      </c>
      <c r="N880">
        <v>566000</v>
      </c>
      <c r="O880">
        <v>153000</v>
      </c>
      <c r="P880">
        <v>125000</v>
      </c>
      <c r="Q880">
        <v>125000</v>
      </c>
      <c r="R880">
        <v>125000</v>
      </c>
      <c r="S880">
        <v>125000</v>
      </c>
      <c r="T880">
        <v>125000</v>
      </c>
      <c r="U880">
        <v>125000</v>
      </c>
      <c r="V880">
        <v>125000</v>
      </c>
      <c r="W880">
        <v>125000</v>
      </c>
      <c r="X880">
        <v>125000</v>
      </c>
      <c r="Y880">
        <v>125000</v>
      </c>
      <c r="Z880">
        <v>125000</v>
      </c>
      <c r="AA880">
        <v>125000</v>
      </c>
      <c r="AB880">
        <v>0</v>
      </c>
      <c r="AC880">
        <v>0</v>
      </c>
      <c r="AD880">
        <v>0</v>
      </c>
      <c r="AE880">
        <v>842187.07</v>
      </c>
      <c r="AF880">
        <v>11556019.619999999</v>
      </c>
      <c r="AG880">
        <v>0</v>
      </c>
      <c r="AH880">
        <v>1733695</v>
      </c>
      <c r="AI880">
        <v>1733695</v>
      </c>
      <c r="AJ880">
        <v>1627957.94</v>
      </c>
      <c r="AK880">
        <v>1561187.07</v>
      </c>
      <c r="AL880">
        <v>719000</v>
      </c>
      <c r="AM880">
        <v>12341790.49</v>
      </c>
      <c r="AN880">
        <v>13775019.619999999</v>
      </c>
      <c r="AO880">
        <v>2219000</v>
      </c>
      <c r="AP880">
        <v>104813.63</v>
      </c>
      <c r="AQ880" s="4">
        <v>0</v>
      </c>
      <c r="AR880" s="3" t="s">
        <v>1806</v>
      </c>
      <c r="AS880" s="3" t="s">
        <v>6214</v>
      </c>
      <c r="AT880" s="3" t="s">
        <v>6219</v>
      </c>
      <c r="AU880" s="3" t="s">
        <v>6216</v>
      </c>
      <c r="AV880" s="3" t="s">
        <v>6217</v>
      </c>
      <c r="AW880" s="3"/>
      <c r="AX880" s="3"/>
      <c r="AY880" s="3"/>
      <c r="AZ880" s="3"/>
      <c r="BA880" s="3"/>
      <c r="BB880" t="b">
        <v>0</v>
      </c>
      <c r="BC880" s="3"/>
      <c r="BD880" s="5">
        <v>118804</v>
      </c>
      <c r="BE880" s="3" t="s">
        <v>316</v>
      </c>
    </row>
    <row r="881" spans="1:57" hidden="1" x14ac:dyDescent="0.2">
      <c r="A881" s="2">
        <v>5587</v>
      </c>
      <c r="B881" s="1">
        <v>45412</v>
      </c>
      <c r="C881" s="3" t="s">
        <v>4629</v>
      </c>
      <c r="D881">
        <v>1955</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1955</v>
      </c>
      <c r="AF881">
        <v>1644780.28</v>
      </c>
      <c r="AG881">
        <v>0</v>
      </c>
      <c r="AH881">
        <v>0</v>
      </c>
      <c r="AI881">
        <v>2332320</v>
      </c>
      <c r="AJ881">
        <v>1955</v>
      </c>
      <c r="AK881">
        <v>1955</v>
      </c>
      <c r="AL881">
        <v>0</v>
      </c>
      <c r="AM881">
        <v>1644780.28</v>
      </c>
      <c r="AN881">
        <v>1644780.28</v>
      </c>
      <c r="AO881">
        <v>0</v>
      </c>
      <c r="AP881">
        <v>0</v>
      </c>
      <c r="AQ881" s="4">
        <v>0</v>
      </c>
      <c r="AR881" s="3" t="s">
        <v>1764</v>
      </c>
      <c r="AS881" s="3" t="s">
        <v>6214</v>
      </c>
      <c r="AT881" s="3" t="s">
        <v>6219</v>
      </c>
      <c r="AU881" s="3" t="s">
        <v>6216</v>
      </c>
      <c r="AV881" s="3" t="s">
        <v>6217</v>
      </c>
      <c r="AW881" s="3"/>
      <c r="AX881" s="3"/>
      <c r="AY881" s="3"/>
      <c r="AZ881" s="3"/>
      <c r="BA881" s="3"/>
      <c r="BB881" t="b">
        <v>0</v>
      </c>
      <c r="BC881" s="3"/>
      <c r="BD881" s="5">
        <v>118805</v>
      </c>
      <c r="BE881" s="3" t="s">
        <v>3343</v>
      </c>
    </row>
    <row r="882" spans="1:57" hidden="1" x14ac:dyDescent="0.2">
      <c r="A882" s="2">
        <v>5727</v>
      </c>
      <c r="B882" s="1">
        <v>45412</v>
      </c>
      <c r="C882" s="3" t="s">
        <v>4863</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314636</v>
      </c>
      <c r="AH882">
        <v>0</v>
      </c>
      <c r="AI882">
        <v>0</v>
      </c>
      <c r="AJ882">
        <v>0</v>
      </c>
      <c r="AK882">
        <v>0</v>
      </c>
      <c r="AL882">
        <v>0</v>
      </c>
      <c r="AM882">
        <v>0</v>
      </c>
      <c r="AN882">
        <v>0</v>
      </c>
      <c r="AO882">
        <v>0</v>
      </c>
      <c r="AP882">
        <v>0</v>
      </c>
      <c r="AQ882" s="4">
        <v>0</v>
      </c>
      <c r="AR882" s="3" t="s">
        <v>1764</v>
      </c>
      <c r="AS882" s="3" t="s">
        <v>6214</v>
      </c>
      <c r="AT882" s="3" t="s">
        <v>6219</v>
      </c>
      <c r="AU882" s="3" t="s">
        <v>6216</v>
      </c>
      <c r="AV882" s="3" t="s">
        <v>6217</v>
      </c>
      <c r="AW882" s="3"/>
      <c r="AX882" s="3"/>
      <c r="AY882" s="3"/>
      <c r="AZ882" s="3"/>
      <c r="BA882" s="3"/>
      <c r="BB882" t="b">
        <v>0</v>
      </c>
      <c r="BC882" s="3"/>
      <c r="BD882" s="5">
        <v>118806</v>
      </c>
      <c r="BE882" s="3" t="s">
        <v>316</v>
      </c>
    </row>
    <row r="883" spans="1:57" hidden="1" x14ac:dyDescent="0.2">
      <c r="A883" s="2">
        <v>5736</v>
      </c>
      <c r="B883" s="1">
        <v>45412</v>
      </c>
      <c r="C883" s="3" t="s">
        <v>4885</v>
      </c>
      <c r="D883">
        <v>0</v>
      </c>
      <c r="E883">
        <v>0</v>
      </c>
      <c r="F883">
        <v>0</v>
      </c>
      <c r="G883">
        <v>0</v>
      </c>
      <c r="H883">
        <v>0</v>
      </c>
      <c r="I883">
        <v>29438</v>
      </c>
      <c r="J883">
        <v>55434.3</v>
      </c>
      <c r="K883">
        <v>99647.7</v>
      </c>
      <c r="L883">
        <v>136304.14000000001</v>
      </c>
      <c r="M883">
        <v>136132.57999999999</v>
      </c>
      <c r="N883">
        <v>269156.28000000003</v>
      </c>
      <c r="O883">
        <v>227399.58</v>
      </c>
      <c r="P883">
        <v>231090.9</v>
      </c>
      <c r="Q883">
        <v>220951.6</v>
      </c>
      <c r="R883">
        <v>220431.6</v>
      </c>
      <c r="S883">
        <v>209031.6</v>
      </c>
      <c r="T883">
        <v>210781.6</v>
      </c>
      <c r="U883">
        <v>147172.70000000001</v>
      </c>
      <c r="V883">
        <v>133732.15</v>
      </c>
      <c r="W883">
        <v>198154.9</v>
      </c>
      <c r="X883">
        <v>190754.9</v>
      </c>
      <c r="Y883">
        <v>197054.9</v>
      </c>
      <c r="Z883">
        <v>189304.9</v>
      </c>
      <c r="AA883">
        <v>198504.9</v>
      </c>
      <c r="AB883">
        <v>2352308.7999999998</v>
      </c>
      <c r="AC883">
        <v>2134541.7999999998</v>
      </c>
      <c r="AD883">
        <v>0</v>
      </c>
      <c r="AE883">
        <v>456956.72</v>
      </c>
      <c r="AF883">
        <v>456956.72</v>
      </c>
      <c r="AG883">
        <v>825000</v>
      </c>
      <c r="AH883">
        <v>1162404</v>
      </c>
      <c r="AI883">
        <v>3883591</v>
      </c>
      <c r="AJ883">
        <v>1025953.54</v>
      </c>
      <c r="AK883">
        <v>953512.58</v>
      </c>
      <c r="AL883">
        <v>496555.86</v>
      </c>
      <c r="AM883">
        <v>3342407.94</v>
      </c>
      <c r="AN883">
        <v>7787329.8300000001</v>
      </c>
      <c r="AO883">
        <v>7330373.1100000003</v>
      </c>
      <c r="AP883">
        <v>982040.55</v>
      </c>
      <c r="AQ883" s="4">
        <v>0</v>
      </c>
      <c r="AR883" s="3" t="s">
        <v>1764</v>
      </c>
      <c r="AS883" s="3" t="s">
        <v>6214</v>
      </c>
      <c r="AT883" s="3" t="s">
        <v>6219</v>
      </c>
      <c r="AU883" s="3" t="s">
        <v>6216</v>
      </c>
      <c r="AV883" s="3" t="s">
        <v>6217</v>
      </c>
      <c r="AW883" s="3"/>
      <c r="AX883" s="3"/>
      <c r="AY883" s="3"/>
      <c r="AZ883" s="3"/>
      <c r="BA883" s="3"/>
      <c r="BB883" t="b">
        <v>0</v>
      </c>
      <c r="BC883" s="3"/>
      <c r="BD883" s="5">
        <v>118807</v>
      </c>
      <c r="BE883" s="3" t="s">
        <v>316</v>
      </c>
    </row>
    <row r="884" spans="1:57" hidden="1" x14ac:dyDescent="0.2">
      <c r="A884" s="2">
        <v>5755</v>
      </c>
      <c r="B884" s="1">
        <v>45412</v>
      </c>
      <c r="C884" s="3" t="s">
        <v>4918</v>
      </c>
      <c r="D884">
        <v>28181.919999999998</v>
      </c>
      <c r="E884">
        <v>50890.75</v>
      </c>
      <c r="F884">
        <v>95608.02</v>
      </c>
      <c r="G884">
        <v>50130.23</v>
      </c>
      <c r="H884">
        <v>106141.06</v>
      </c>
      <c r="I884">
        <v>16657.02</v>
      </c>
      <c r="J884">
        <v>68614.13</v>
      </c>
      <c r="K884">
        <v>679.3</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416902.43</v>
      </c>
      <c r="AF884">
        <v>997064.9</v>
      </c>
      <c r="AG884">
        <v>80921</v>
      </c>
      <c r="AH884">
        <v>397464.53</v>
      </c>
      <c r="AI884">
        <v>977668.5</v>
      </c>
      <c r="AJ884">
        <v>416902.43</v>
      </c>
      <c r="AK884">
        <v>416902.43</v>
      </c>
      <c r="AL884">
        <v>0</v>
      </c>
      <c r="AM884">
        <v>997064.9</v>
      </c>
      <c r="AN884">
        <v>997064.9</v>
      </c>
      <c r="AO884">
        <v>0</v>
      </c>
      <c r="AP884">
        <v>0</v>
      </c>
      <c r="AQ884" s="4">
        <v>0</v>
      </c>
      <c r="AR884" s="3" t="s">
        <v>1764</v>
      </c>
      <c r="AS884" s="3" t="s">
        <v>6214</v>
      </c>
      <c r="AT884" s="3" t="s">
        <v>6219</v>
      </c>
      <c r="AU884" s="3" t="s">
        <v>6216</v>
      </c>
      <c r="AV884" s="3" t="s">
        <v>6217</v>
      </c>
      <c r="AW884" s="3"/>
      <c r="AX884" s="3"/>
      <c r="AY884" s="3"/>
      <c r="AZ884" s="3"/>
      <c r="BA884" s="3"/>
      <c r="BB884" t="b">
        <v>0</v>
      </c>
      <c r="BC884" s="3"/>
      <c r="BD884" s="5">
        <v>118808</v>
      </c>
      <c r="BE884" s="3" t="s">
        <v>316</v>
      </c>
    </row>
    <row r="885" spans="1:57" hidden="1" x14ac:dyDescent="0.2">
      <c r="A885" s="2">
        <v>6057</v>
      </c>
      <c r="B885" s="1">
        <v>45412</v>
      </c>
      <c r="C885" s="3" t="s">
        <v>5361</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75375</v>
      </c>
      <c r="AH885">
        <v>0</v>
      </c>
      <c r="AI885">
        <v>0</v>
      </c>
      <c r="AJ885">
        <v>0</v>
      </c>
      <c r="AK885">
        <v>0</v>
      </c>
      <c r="AL885">
        <v>0</v>
      </c>
      <c r="AM885">
        <v>0</v>
      </c>
      <c r="AN885">
        <v>0</v>
      </c>
      <c r="AO885">
        <v>0</v>
      </c>
      <c r="AP885">
        <v>0</v>
      </c>
      <c r="AQ885" s="4">
        <v>0</v>
      </c>
      <c r="AR885" s="3" t="s">
        <v>1764</v>
      </c>
      <c r="AS885" s="3" t="s">
        <v>6214</v>
      </c>
      <c r="AT885" s="3" t="s">
        <v>6219</v>
      </c>
      <c r="AU885" s="3" t="s">
        <v>6216</v>
      </c>
      <c r="AV885" s="3" t="s">
        <v>6217</v>
      </c>
      <c r="AW885" s="3"/>
      <c r="AX885" s="3"/>
      <c r="AY885" s="3"/>
      <c r="AZ885" s="3"/>
      <c r="BA885" s="3"/>
      <c r="BB885" t="b">
        <v>0</v>
      </c>
      <c r="BC885" s="3"/>
      <c r="BD885" s="5">
        <v>118809</v>
      </c>
      <c r="BE885" s="3" t="s">
        <v>316</v>
      </c>
    </row>
    <row r="886" spans="1:57" hidden="1" x14ac:dyDescent="0.2">
      <c r="A886" s="2">
        <v>6058</v>
      </c>
      <c r="B886" s="1">
        <v>45412</v>
      </c>
      <c r="C886" s="3" t="s">
        <v>5363</v>
      </c>
      <c r="D886">
        <v>0</v>
      </c>
      <c r="E886">
        <v>0</v>
      </c>
      <c r="F886">
        <v>0</v>
      </c>
      <c r="G886">
        <v>0</v>
      </c>
      <c r="H886">
        <v>0</v>
      </c>
      <c r="I886">
        <v>0</v>
      </c>
      <c r="J886">
        <v>0</v>
      </c>
      <c r="K886">
        <v>0</v>
      </c>
      <c r="L886">
        <v>0</v>
      </c>
      <c r="M886">
        <v>718.41</v>
      </c>
      <c r="N886">
        <v>0</v>
      </c>
      <c r="O886">
        <v>0</v>
      </c>
      <c r="P886">
        <v>0</v>
      </c>
      <c r="Q886">
        <v>0</v>
      </c>
      <c r="R886">
        <v>0</v>
      </c>
      <c r="S886">
        <v>0</v>
      </c>
      <c r="T886">
        <v>0</v>
      </c>
      <c r="U886">
        <v>0</v>
      </c>
      <c r="V886">
        <v>0</v>
      </c>
      <c r="W886">
        <v>0</v>
      </c>
      <c r="X886">
        <v>0</v>
      </c>
      <c r="Y886">
        <v>0</v>
      </c>
      <c r="Z886">
        <v>0</v>
      </c>
      <c r="AA886">
        <v>0</v>
      </c>
      <c r="AB886">
        <v>0</v>
      </c>
      <c r="AC886">
        <v>0</v>
      </c>
      <c r="AD886">
        <v>0</v>
      </c>
      <c r="AE886">
        <v>718.41</v>
      </c>
      <c r="AF886">
        <v>718.41</v>
      </c>
      <c r="AG886">
        <v>2218500</v>
      </c>
      <c r="AH886">
        <v>0</v>
      </c>
      <c r="AI886">
        <v>0</v>
      </c>
      <c r="AJ886">
        <v>0</v>
      </c>
      <c r="AK886">
        <v>718.41</v>
      </c>
      <c r="AL886">
        <v>0</v>
      </c>
      <c r="AM886">
        <v>0</v>
      </c>
      <c r="AN886">
        <v>718.41</v>
      </c>
      <c r="AO886">
        <v>0</v>
      </c>
      <c r="AP886">
        <v>0</v>
      </c>
      <c r="AQ886" s="4">
        <v>0</v>
      </c>
      <c r="AR886" s="3" t="s">
        <v>1764</v>
      </c>
      <c r="AS886" s="3" t="s">
        <v>6214</v>
      </c>
      <c r="AT886" s="3" t="s">
        <v>6219</v>
      </c>
      <c r="AU886" s="3" t="s">
        <v>6216</v>
      </c>
      <c r="AV886" s="3" t="s">
        <v>6217</v>
      </c>
      <c r="AW886" s="3"/>
      <c r="AX886" s="3"/>
      <c r="AY886" s="3"/>
      <c r="AZ886" s="3"/>
      <c r="BA886" s="3"/>
      <c r="BB886" t="b">
        <v>0</v>
      </c>
      <c r="BC886" s="3"/>
      <c r="BD886" s="5">
        <v>118810</v>
      </c>
      <c r="BE886" s="3" t="s">
        <v>3343</v>
      </c>
    </row>
    <row r="887" spans="1:57" hidden="1" x14ac:dyDescent="0.2">
      <c r="A887" s="2">
        <v>6061</v>
      </c>
      <c r="B887" s="1">
        <v>45412</v>
      </c>
      <c r="C887" s="3" t="s">
        <v>5368</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132480</v>
      </c>
      <c r="AH887">
        <v>22361</v>
      </c>
      <c r="AI887">
        <v>22361</v>
      </c>
      <c r="AJ887">
        <v>0</v>
      </c>
      <c r="AK887">
        <v>0</v>
      </c>
      <c r="AL887">
        <v>0</v>
      </c>
      <c r="AM887">
        <v>0</v>
      </c>
      <c r="AN887">
        <v>0</v>
      </c>
      <c r="AO887">
        <v>0</v>
      </c>
      <c r="AP887">
        <v>0</v>
      </c>
      <c r="AQ887" s="4">
        <v>0</v>
      </c>
      <c r="AR887" s="3" t="s">
        <v>1764</v>
      </c>
      <c r="AS887" s="3" t="s">
        <v>6214</v>
      </c>
      <c r="AT887" s="3" t="s">
        <v>6219</v>
      </c>
      <c r="AU887" s="3" t="s">
        <v>6216</v>
      </c>
      <c r="AV887" s="3" t="s">
        <v>6217</v>
      </c>
      <c r="AW887" s="3"/>
      <c r="AX887" s="3"/>
      <c r="AY887" s="3"/>
      <c r="AZ887" s="3"/>
      <c r="BA887" s="3"/>
      <c r="BB887" t="b">
        <v>0</v>
      </c>
      <c r="BC887" s="3"/>
      <c r="BD887" s="5">
        <v>118811</v>
      </c>
      <c r="BE887" s="3" t="s">
        <v>316</v>
      </c>
    </row>
    <row r="888" spans="1:57" hidden="1" x14ac:dyDescent="0.2">
      <c r="A888" s="2">
        <v>6063</v>
      </c>
      <c r="B888" s="1">
        <v>45412</v>
      </c>
      <c r="C888" s="3" t="s">
        <v>5371</v>
      </c>
      <c r="D888">
        <v>0</v>
      </c>
      <c r="E888">
        <v>112988.08</v>
      </c>
      <c r="F888">
        <v>193629.48</v>
      </c>
      <c r="G888">
        <v>92897.99</v>
      </c>
      <c r="H888">
        <v>110403.26</v>
      </c>
      <c r="I888">
        <v>59070.02</v>
      </c>
      <c r="J888">
        <v>87964.26</v>
      </c>
      <c r="K888">
        <v>187158.71</v>
      </c>
      <c r="L888">
        <v>234765.1</v>
      </c>
      <c r="M888">
        <v>55375.12</v>
      </c>
      <c r="N888">
        <v>352930.96159450599</v>
      </c>
      <c r="O888">
        <v>378119.99488655</v>
      </c>
      <c r="P888">
        <v>225446.92058649001</v>
      </c>
      <c r="Q888">
        <v>225446.92058649001</v>
      </c>
      <c r="R888">
        <v>225446.92058649001</v>
      </c>
      <c r="S888">
        <v>225446.92058649001</v>
      </c>
      <c r="T888">
        <v>225446.92058649001</v>
      </c>
      <c r="U888">
        <v>225446.92058649001</v>
      </c>
      <c r="V888">
        <v>0</v>
      </c>
      <c r="W888">
        <v>0</v>
      </c>
      <c r="X888">
        <v>0</v>
      </c>
      <c r="Y888">
        <v>0</v>
      </c>
      <c r="Z888">
        <v>0</v>
      </c>
      <c r="AA888">
        <v>0</v>
      </c>
      <c r="AB888">
        <v>0</v>
      </c>
      <c r="AC888">
        <v>0</v>
      </c>
      <c r="AD888">
        <v>0</v>
      </c>
      <c r="AE888">
        <v>1134252.02</v>
      </c>
      <c r="AF888">
        <v>1134252.02</v>
      </c>
      <c r="AG888">
        <v>1920000</v>
      </c>
      <c r="AH888">
        <v>1956490</v>
      </c>
      <c r="AI888">
        <v>3202829</v>
      </c>
      <c r="AJ888">
        <v>1873412.7421166601</v>
      </c>
      <c r="AK888">
        <v>1865302.97648106</v>
      </c>
      <c r="AL888">
        <v>731050.95648105606</v>
      </c>
      <c r="AM888">
        <v>3202829</v>
      </c>
      <c r="AN888">
        <v>3217984.5</v>
      </c>
      <c r="AO888">
        <v>2083732.48</v>
      </c>
      <c r="AP888">
        <v>852242.85</v>
      </c>
      <c r="AQ888" s="4">
        <v>0</v>
      </c>
      <c r="AR888" s="3" t="s">
        <v>5373</v>
      </c>
      <c r="AS888" s="3" t="s">
        <v>6214</v>
      </c>
      <c r="AT888" s="3" t="s">
        <v>6219</v>
      </c>
      <c r="AU888" s="3" t="s">
        <v>6216</v>
      </c>
      <c r="AV888" s="3" t="s">
        <v>6217</v>
      </c>
      <c r="AW888" s="3"/>
      <c r="AX888" s="3"/>
      <c r="AY888" s="3"/>
      <c r="AZ888" s="3"/>
      <c r="BA888" s="3"/>
      <c r="BB888" t="b">
        <v>0</v>
      </c>
      <c r="BC888" s="3"/>
      <c r="BD888" s="5">
        <v>118812</v>
      </c>
      <c r="BE888" s="3" t="s">
        <v>316</v>
      </c>
    </row>
    <row r="889" spans="1:57" hidden="1" x14ac:dyDescent="0.2">
      <c r="A889" s="2">
        <v>6064</v>
      </c>
      <c r="B889" s="1">
        <v>45412</v>
      </c>
      <c r="C889" s="3" t="s">
        <v>5377</v>
      </c>
      <c r="D889">
        <v>0</v>
      </c>
      <c r="E889">
        <v>0</v>
      </c>
      <c r="F889">
        <v>0</v>
      </c>
      <c r="G889">
        <v>0</v>
      </c>
      <c r="H889">
        <v>0</v>
      </c>
      <c r="I889">
        <v>0</v>
      </c>
      <c r="J889">
        <v>0</v>
      </c>
      <c r="K889">
        <v>0</v>
      </c>
      <c r="L889">
        <v>0</v>
      </c>
      <c r="M889">
        <v>12051.07</v>
      </c>
      <c r="N889">
        <v>-12051.07</v>
      </c>
      <c r="O889">
        <v>0</v>
      </c>
      <c r="P889">
        <v>0</v>
      </c>
      <c r="Q889">
        <v>0</v>
      </c>
      <c r="R889">
        <v>0</v>
      </c>
      <c r="S889">
        <v>0</v>
      </c>
      <c r="T889">
        <v>0</v>
      </c>
      <c r="U889">
        <v>0</v>
      </c>
      <c r="V889">
        <v>0</v>
      </c>
      <c r="W889">
        <v>0</v>
      </c>
      <c r="X889">
        <v>0</v>
      </c>
      <c r="Y889">
        <v>0</v>
      </c>
      <c r="Z889">
        <v>0</v>
      </c>
      <c r="AA889">
        <v>0</v>
      </c>
      <c r="AB889">
        <v>0</v>
      </c>
      <c r="AC889">
        <v>0</v>
      </c>
      <c r="AD889">
        <v>0</v>
      </c>
      <c r="AE889">
        <v>12051.07</v>
      </c>
      <c r="AF889">
        <v>12051.07</v>
      </c>
      <c r="AG889">
        <v>1391743</v>
      </c>
      <c r="AH889">
        <v>0</v>
      </c>
      <c r="AI889">
        <v>0</v>
      </c>
      <c r="AJ889">
        <v>0</v>
      </c>
      <c r="AK889">
        <v>0</v>
      </c>
      <c r="AL889">
        <v>0</v>
      </c>
      <c r="AM889">
        <v>0</v>
      </c>
      <c r="AN889">
        <v>0</v>
      </c>
      <c r="AO889">
        <v>0</v>
      </c>
      <c r="AP889">
        <v>86117.28</v>
      </c>
      <c r="AQ889" s="4">
        <v>0</v>
      </c>
      <c r="AR889" s="3" t="s">
        <v>1764</v>
      </c>
      <c r="AS889" s="3" t="s">
        <v>6214</v>
      </c>
      <c r="AT889" s="3" t="s">
        <v>6219</v>
      </c>
      <c r="AU889" s="3" t="s">
        <v>6216</v>
      </c>
      <c r="AV889" s="3" t="s">
        <v>6217</v>
      </c>
      <c r="AW889" s="3"/>
      <c r="AX889" s="3"/>
      <c r="AY889" s="3"/>
      <c r="AZ889" s="3"/>
      <c r="BA889" s="3"/>
      <c r="BB889" t="b">
        <v>0</v>
      </c>
      <c r="BC889" s="3"/>
      <c r="BD889" s="5">
        <v>118813</v>
      </c>
      <c r="BE889" s="3" t="s">
        <v>3343</v>
      </c>
    </row>
    <row r="890" spans="1:57" hidden="1" x14ac:dyDescent="0.2">
      <c r="A890" s="2">
        <v>6065</v>
      </c>
      <c r="B890" s="1">
        <v>45412</v>
      </c>
      <c r="C890" s="3" t="s">
        <v>5379</v>
      </c>
      <c r="D890">
        <v>0</v>
      </c>
      <c r="E890">
        <v>0</v>
      </c>
      <c r="F890">
        <v>0</v>
      </c>
      <c r="G890">
        <v>0</v>
      </c>
      <c r="H890">
        <v>0</v>
      </c>
      <c r="I890">
        <v>0</v>
      </c>
      <c r="J890">
        <v>0</v>
      </c>
      <c r="K890">
        <v>0</v>
      </c>
      <c r="L890">
        <v>0</v>
      </c>
      <c r="M890">
        <v>13127.1</v>
      </c>
      <c r="N890">
        <v>-13127.1</v>
      </c>
      <c r="O890">
        <v>0</v>
      </c>
      <c r="P890">
        <v>0</v>
      </c>
      <c r="Q890">
        <v>0</v>
      </c>
      <c r="R890">
        <v>0</v>
      </c>
      <c r="S890">
        <v>0</v>
      </c>
      <c r="T890">
        <v>0</v>
      </c>
      <c r="U890">
        <v>0</v>
      </c>
      <c r="V890">
        <v>0</v>
      </c>
      <c r="W890">
        <v>0</v>
      </c>
      <c r="X890">
        <v>0</v>
      </c>
      <c r="Y890">
        <v>0</v>
      </c>
      <c r="Z890">
        <v>0</v>
      </c>
      <c r="AA890">
        <v>0</v>
      </c>
      <c r="AB890">
        <v>0</v>
      </c>
      <c r="AC890">
        <v>0</v>
      </c>
      <c r="AD890">
        <v>0</v>
      </c>
      <c r="AE890">
        <v>13127.1</v>
      </c>
      <c r="AF890">
        <v>13127.1</v>
      </c>
      <c r="AG890">
        <v>463772</v>
      </c>
      <c r="AH890">
        <v>0</v>
      </c>
      <c r="AI890">
        <v>0</v>
      </c>
      <c r="AJ890">
        <v>0</v>
      </c>
      <c r="AK890">
        <v>0</v>
      </c>
      <c r="AL890">
        <v>0</v>
      </c>
      <c r="AM890">
        <v>0</v>
      </c>
      <c r="AN890">
        <v>0</v>
      </c>
      <c r="AO890">
        <v>0</v>
      </c>
      <c r="AP890">
        <v>0</v>
      </c>
      <c r="AQ890" s="4">
        <v>0</v>
      </c>
      <c r="AR890" s="3" t="s">
        <v>1764</v>
      </c>
      <c r="AS890" s="3" t="s">
        <v>6214</v>
      </c>
      <c r="AT890" s="3" t="s">
        <v>6219</v>
      </c>
      <c r="AU890" s="3" t="s">
        <v>6216</v>
      </c>
      <c r="AV890" s="3" t="s">
        <v>6217</v>
      </c>
      <c r="AW890" s="3"/>
      <c r="AX890" s="3"/>
      <c r="AY890" s="3"/>
      <c r="AZ890" s="3"/>
      <c r="BA890" s="3"/>
      <c r="BB890" t="b">
        <v>0</v>
      </c>
      <c r="BC890" s="3"/>
      <c r="BD890" s="5">
        <v>118814</v>
      </c>
      <c r="BE890" s="3" t="s">
        <v>3343</v>
      </c>
    </row>
    <row r="891" spans="1:57" hidden="1" x14ac:dyDescent="0.2">
      <c r="A891" s="2">
        <v>6066</v>
      </c>
      <c r="B891" s="1">
        <v>45412</v>
      </c>
      <c r="C891" s="3" t="s">
        <v>5380</v>
      </c>
      <c r="D891">
        <v>0</v>
      </c>
      <c r="E891">
        <v>0</v>
      </c>
      <c r="F891">
        <v>0</v>
      </c>
      <c r="G891">
        <v>0</v>
      </c>
      <c r="H891">
        <v>0</v>
      </c>
      <c r="I891">
        <v>0</v>
      </c>
      <c r="J891">
        <v>0</v>
      </c>
      <c r="K891">
        <v>0</v>
      </c>
      <c r="L891">
        <v>804.6</v>
      </c>
      <c r="M891">
        <v>2775</v>
      </c>
      <c r="N891">
        <v>225000</v>
      </c>
      <c r="O891">
        <v>217711</v>
      </c>
      <c r="P891">
        <v>76196</v>
      </c>
      <c r="Q891">
        <v>0</v>
      </c>
      <c r="R891">
        <v>0</v>
      </c>
      <c r="S891">
        <v>0</v>
      </c>
      <c r="T891">
        <v>0</v>
      </c>
      <c r="U891">
        <v>0</v>
      </c>
      <c r="V891">
        <v>0</v>
      </c>
      <c r="W891">
        <v>0</v>
      </c>
      <c r="X891">
        <v>0</v>
      </c>
      <c r="Y891">
        <v>0</v>
      </c>
      <c r="Z891">
        <v>0</v>
      </c>
      <c r="AA891">
        <v>0</v>
      </c>
      <c r="AB891">
        <v>0</v>
      </c>
      <c r="AC891">
        <v>0</v>
      </c>
      <c r="AD891">
        <v>0</v>
      </c>
      <c r="AE891">
        <v>3579.6</v>
      </c>
      <c r="AF891">
        <v>37779.599999999999</v>
      </c>
      <c r="AG891">
        <v>0</v>
      </c>
      <c r="AH891">
        <v>37650.129999999997</v>
      </c>
      <c r="AI891">
        <v>288332</v>
      </c>
      <c r="AJ891">
        <v>350804.6</v>
      </c>
      <c r="AK891">
        <v>446290.6</v>
      </c>
      <c r="AL891">
        <v>442711</v>
      </c>
      <c r="AM891">
        <v>461200.6</v>
      </c>
      <c r="AN891">
        <v>773168.47</v>
      </c>
      <c r="AO891">
        <v>518907</v>
      </c>
      <c r="AP891">
        <v>0</v>
      </c>
      <c r="AQ891" s="4">
        <v>0</v>
      </c>
      <c r="AR891" s="3" t="s">
        <v>1764</v>
      </c>
      <c r="AS891" s="3" t="s">
        <v>6214</v>
      </c>
      <c r="AT891" s="3" t="s">
        <v>6219</v>
      </c>
      <c r="AU891" s="3" t="s">
        <v>6216</v>
      </c>
      <c r="AV891" s="3" t="s">
        <v>6217</v>
      </c>
      <c r="AW891" s="3"/>
      <c r="AX891" s="3"/>
      <c r="AY891" s="3"/>
      <c r="AZ891" s="3"/>
      <c r="BA891" s="3"/>
      <c r="BB891" t="b">
        <v>0</v>
      </c>
      <c r="BC891" s="3"/>
      <c r="BD891" s="5">
        <v>118815</v>
      </c>
      <c r="BE891" s="3" t="s">
        <v>3343</v>
      </c>
    </row>
    <row r="892" spans="1:57" hidden="1" x14ac:dyDescent="0.2">
      <c r="A892" s="2">
        <v>6071</v>
      </c>
      <c r="B892" s="1">
        <v>45412</v>
      </c>
      <c r="C892" s="3" t="s">
        <v>5385</v>
      </c>
      <c r="D892">
        <v>-5482</v>
      </c>
      <c r="E892">
        <v>0</v>
      </c>
      <c r="F892">
        <v>850.25</v>
      </c>
      <c r="G892">
        <v>2112.4899999999998</v>
      </c>
      <c r="H892">
        <v>0</v>
      </c>
      <c r="I892">
        <v>0</v>
      </c>
      <c r="J892">
        <v>0</v>
      </c>
      <c r="K892">
        <v>0</v>
      </c>
      <c r="L892">
        <v>0</v>
      </c>
      <c r="M892">
        <v>0</v>
      </c>
      <c r="N892">
        <v>0</v>
      </c>
      <c r="O892">
        <v>1</v>
      </c>
      <c r="P892">
        <v>0</v>
      </c>
      <c r="Q892">
        <v>0</v>
      </c>
      <c r="R892">
        <v>0</v>
      </c>
      <c r="S892">
        <v>0</v>
      </c>
      <c r="T892">
        <v>0</v>
      </c>
      <c r="U892">
        <v>0</v>
      </c>
      <c r="V892">
        <v>0</v>
      </c>
      <c r="W892">
        <v>0</v>
      </c>
      <c r="X892">
        <v>0</v>
      </c>
      <c r="Y892">
        <v>0</v>
      </c>
      <c r="Z892">
        <v>0</v>
      </c>
      <c r="AA892">
        <v>0</v>
      </c>
      <c r="AB892">
        <v>0</v>
      </c>
      <c r="AC892">
        <v>0</v>
      </c>
      <c r="AD892">
        <v>0</v>
      </c>
      <c r="AE892">
        <v>-2519.2600000000002</v>
      </c>
      <c r="AF892">
        <v>112281.94</v>
      </c>
      <c r="AG892">
        <v>0</v>
      </c>
      <c r="AH892">
        <v>0</v>
      </c>
      <c r="AI892">
        <v>180000</v>
      </c>
      <c r="AJ892">
        <v>-2518.2600000000002</v>
      </c>
      <c r="AK892">
        <v>-2518.2600000000002</v>
      </c>
      <c r="AL892">
        <v>1</v>
      </c>
      <c r="AM892">
        <v>112282.94</v>
      </c>
      <c r="AN892">
        <v>112282.94</v>
      </c>
      <c r="AO892">
        <v>1</v>
      </c>
      <c r="AP892">
        <v>0</v>
      </c>
      <c r="AQ892" s="4">
        <v>0</v>
      </c>
      <c r="AR892" s="3" t="s">
        <v>5373</v>
      </c>
      <c r="AS892" s="3" t="s">
        <v>6214</v>
      </c>
      <c r="AT892" s="3" t="s">
        <v>6219</v>
      </c>
      <c r="AU892" s="3" t="s">
        <v>6216</v>
      </c>
      <c r="AV892" s="3" t="s">
        <v>6217</v>
      </c>
      <c r="AW892" s="3"/>
      <c r="AX892" s="3"/>
      <c r="AY892" s="3"/>
      <c r="AZ892" s="3"/>
      <c r="BA892" s="3"/>
      <c r="BB892" t="b">
        <v>0</v>
      </c>
      <c r="BC892" s="3"/>
      <c r="BD892" s="5">
        <v>118816</v>
      </c>
      <c r="BE892" s="3" t="s">
        <v>316</v>
      </c>
    </row>
    <row r="893" spans="1:57" hidden="1" x14ac:dyDescent="0.2">
      <c r="A893" s="2">
        <v>6102</v>
      </c>
      <c r="B893" s="1">
        <v>45412</v>
      </c>
      <c r="C893" s="3" t="s">
        <v>5423</v>
      </c>
      <c r="D893">
        <v>0</v>
      </c>
      <c r="E893">
        <v>0</v>
      </c>
      <c r="F893">
        <v>0</v>
      </c>
      <c r="G893">
        <v>0</v>
      </c>
      <c r="H893">
        <v>0</v>
      </c>
      <c r="I893">
        <v>0</v>
      </c>
      <c r="J893">
        <v>0</v>
      </c>
      <c r="K893">
        <v>0</v>
      </c>
      <c r="L893">
        <v>0</v>
      </c>
      <c r="M893">
        <v>0</v>
      </c>
      <c r="N893">
        <v>0</v>
      </c>
      <c r="O893">
        <v>1</v>
      </c>
      <c r="P893">
        <v>0</v>
      </c>
      <c r="Q893">
        <v>0</v>
      </c>
      <c r="R893">
        <v>0</v>
      </c>
      <c r="S893">
        <v>0</v>
      </c>
      <c r="T893">
        <v>0</v>
      </c>
      <c r="U893">
        <v>0</v>
      </c>
      <c r="V893">
        <v>0</v>
      </c>
      <c r="W893">
        <v>0</v>
      </c>
      <c r="X893">
        <v>0</v>
      </c>
      <c r="Y893">
        <v>0</v>
      </c>
      <c r="Z893">
        <v>0</v>
      </c>
      <c r="AA893">
        <v>0</v>
      </c>
      <c r="AB893">
        <v>0</v>
      </c>
      <c r="AC893">
        <v>0</v>
      </c>
      <c r="AD893">
        <v>0</v>
      </c>
      <c r="AE893">
        <v>0</v>
      </c>
      <c r="AF893">
        <v>133186</v>
      </c>
      <c r="AG893">
        <v>112500</v>
      </c>
      <c r="AH893">
        <v>0</v>
      </c>
      <c r="AI893">
        <v>157040</v>
      </c>
      <c r="AJ893">
        <v>1</v>
      </c>
      <c r="AK893">
        <v>1</v>
      </c>
      <c r="AL893">
        <v>1</v>
      </c>
      <c r="AM893">
        <v>133187</v>
      </c>
      <c r="AN893">
        <v>133187</v>
      </c>
      <c r="AO893">
        <v>1</v>
      </c>
      <c r="AP893">
        <v>0</v>
      </c>
      <c r="AQ893" s="4">
        <v>0</v>
      </c>
      <c r="AR893" s="3" t="s">
        <v>1764</v>
      </c>
      <c r="AS893" s="3" t="s">
        <v>6214</v>
      </c>
      <c r="AT893" s="3" t="s">
        <v>6219</v>
      </c>
      <c r="AU893" s="3" t="s">
        <v>6216</v>
      </c>
      <c r="AV893" s="3" t="s">
        <v>6217</v>
      </c>
      <c r="AW893" s="3"/>
      <c r="AX893" s="3"/>
      <c r="AY893" s="3"/>
      <c r="AZ893" s="3"/>
      <c r="BA893" s="3"/>
      <c r="BB893" t="b">
        <v>0</v>
      </c>
      <c r="BC893" s="3"/>
      <c r="BD893" s="5">
        <v>118817</v>
      </c>
      <c r="BE893" s="3" t="s">
        <v>316</v>
      </c>
    </row>
    <row r="894" spans="1:57" hidden="1" x14ac:dyDescent="0.2">
      <c r="A894" s="2">
        <v>6103</v>
      </c>
      <c r="B894" s="1">
        <v>45412</v>
      </c>
      <c r="C894" s="3" t="s">
        <v>5425</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s="4">
        <v>0</v>
      </c>
      <c r="AR894" s="3" t="s">
        <v>1764</v>
      </c>
      <c r="AS894" s="3" t="s">
        <v>6214</v>
      </c>
      <c r="AT894" s="3" t="s">
        <v>6219</v>
      </c>
      <c r="AU894" s="3" t="s">
        <v>6216</v>
      </c>
      <c r="AV894" s="3" t="s">
        <v>6217</v>
      </c>
      <c r="AW894" s="3"/>
      <c r="AX894" s="3"/>
      <c r="AY894" s="3"/>
      <c r="AZ894" s="3"/>
      <c r="BA894" s="3"/>
      <c r="BB894" t="b">
        <v>0</v>
      </c>
      <c r="BC894" s="3"/>
      <c r="BD894" s="5">
        <v>118818</v>
      </c>
      <c r="BE894" s="3" t="s">
        <v>3343</v>
      </c>
    </row>
    <row r="895" spans="1:57" hidden="1" x14ac:dyDescent="0.2">
      <c r="A895" s="2">
        <v>6106</v>
      </c>
      <c r="B895" s="1">
        <v>45412</v>
      </c>
      <c r="C895" s="3" t="s">
        <v>5428</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225000</v>
      </c>
      <c r="AH895">
        <v>5604</v>
      </c>
      <c r="AI895">
        <v>5604</v>
      </c>
      <c r="AJ895">
        <v>0</v>
      </c>
      <c r="AK895">
        <v>0</v>
      </c>
      <c r="AL895">
        <v>0</v>
      </c>
      <c r="AM895">
        <v>0</v>
      </c>
      <c r="AN895">
        <v>0</v>
      </c>
      <c r="AO895">
        <v>0</v>
      </c>
      <c r="AP895">
        <v>0</v>
      </c>
      <c r="AQ895" s="4">
        <v>0</v>
      </c>
      <c r="AR895" s="3" t="s">
        <v>1764</v>
      </c>
      <c r="AS895" s="3" t="s">
        <v>6214</v>
      </c>
      <c r="AT895" s="3" t="s">
        <v>6219</v>
      </c>
      <c r="AU895" s="3" t="s">
        <v>6216</v>
      </c>
      <c r="AV895" s="3" t="s">
        <v>6217</v>
      </c>
      <c r="AW895" s="3"/>
      <c r="AX895" s="3"/>
      <c r="AY895" s="3"/>
      <c r="AZ895" s="3"/>
      <c r="BA895" s="3"/>
      <c r="BB895" t="b">
        <v>0</v>
      </c>
      <c r="BC895" s="3"/>
      <c r="BD895" s="5">
        <v>118819</v>
      </c>
      <c r="BE895" s="3" t="s">
        <v>316</v>
      </c>
    </row>
    <row r="896" spans="1:57" hidden="1" x14ac:dyDescent="0.2">
      <c r="A896" s="2">
        <v>6485</v>
      </c>
      <c r="B896" s="1">
        <v>45412</v>
      </c>
      <c r="C896" s="3" t="s">
        <v>5966</v>
      </c>
      <c r="D896">
        <v>0</v>
      </c>
      <c r="E896">
        <v>0</v>
      </c>
      <c r="F896">
        <v>0</v>
      </c>
      <c r="G896">
        <v>0</v>
      </c>
      <c r="H896">
        <v>0</v>
      </c>
      <c r="I896">
        <v>0</v>
      </c>
      <c r="J896">
        <v>2830</v>
      </c>
      <c r="K896">
        <v>53172.2</v>
      </c>
      <c r="L896">
        <v>72828.639999999999</v>
      </c>
      <c r="M896">
        <v>126415.02</v>
      </c>
      <c r="N896">
        <v>287000</v>
      </c>
      <c r="O896">
        <v>263000</v>
      </c>
      <c r="P896">
        <v>277000</v>
      </c>
      <c r="Q896">
        <v>284000</v>
      </c>
      <c r="R896">
        <v>0</v>
      </c>
      <c r="S896">
        <v>0</v>
      </c>
      <c r="T896">
        <v>0</v>
      </c>
      <c r="U896">
        <v>0</v>
      </c>
      <c r="V896">
        <v>76000</v>
      </c>
      <c r="W896">
        <v>76000</v>
      </c>
      <c r="X896">
        <v>0</v>
      </c>
      <c r="Y896">
        <v>0</v>
      </c>
      <c r="Z896">
        <v>0</v>
      </c>
      <c r="AA896">
        <v>0</v>
      </c>
      <c r="AB896">
        <v>0</v>
      </c>
      <c r="AC896">
        <v>0</v>
      </c>
      <c r="AD896">
        <v>0</v>
      </c>
      <c r="AE896">
        <v>255245.86</v>
      </c>
      <c r="AF896">
        <v>255245.86</v>
      </c>
      <c r="AG896">
        <v>0</v>
      </c>
      <c r="AH896">
        <v>160130</v>
      </c>
      <c r="AI896">
        <v>160130</v>
      </c>
      <c r="AJ896">
        <v>726830.84</v>
      </c>
      <c r="AK896">
        <v>805245.86</v>
      </c>
      <c r="AL896">
        <v>550000</v>
      </c>
      <c r="AM896">
        <v>1439830.84</v>
      </c>
      <c r="AN896">
        <v>1518245.86</v>
      </c>
      <c r="AO896">
        <v>1263000</v>
      </c>
      <c r="AP896">
        <v>248720</v>
      </c>
      <c r="AQ896" s="4">
        <v>0</v>
      </c>
      <c r="AR896" s="3" t="s">
        <v>1764</v>
      </c>
      <c r="AS896" s="3" t="s">
        <v>6214</v>
      </c>
      <c r="AT896" s="3" t="s">
        <v>6219</v>
      </c>
      <c r="AU896" s="3" t="s">
        <v>6216</v>
      </c>
      <c r="AV896" s="3" t="s">
        <v>6217</v>
      </c>
      <c r="AW896" s="3"/>
      <c r="AX896" s="3"/>
      <c r="AY896" s="3"/>
      <c r="AZ896" s="3"/>
      <c r="BA896" s="3"/>
      <c r="BB896" t="b">
        <v>0</v>
      </c>
      <c r="BC896" s="3"/>
      <c r="BD896" s="5">
        <v>118820</v>
      </c>
      <c r="BE896" s="3" t="s">
        <v>316</v>
      </c>
    </row>
    <row r="897" spans="1:57" hidden="1" x14ac:dyDescent="0.2">
      <c r="A897" s="2">
        <v>6502</v>
      </c>
      <c r="B897" s="1">
        <v>45412</v>
      </c>
      <c r="C897" s="3" t="s">
        <v>5983</v>
      </c>
      <c r="D897">
        <v>0</v>
      </c>
      <c r="E897">
        <v>0</v>
      </c>
      <c r="F897">
        <v>0</v>
      </c>
      <c r="G897">
        <v>0</v>
      </c>
      <c r="H897">
        <v>33390.92</v>
      </c>
      <c r="I897">
        <v>57538.7</v>
      </c>
      <c r="J897">
        <v>154600.63</v>
      </c>
      <c r="K897">
        <v>149395.22</v>
      </c>
      <c r="L897">
        <v>86095.89</v>
      </c>
      <c r="M897">
        <v>45580.75</v>
      </c>
      <c r="N897">
        <v>97184</v>
      </c>
      <c r="O897">
        <v>140977</v>
      </c>
      <c r="P897">
        <v>309547</v>
      </c>
      <c r="Q897">
        <v>199213</v>
      </c>
      <c r="R897">
        <v>157589</v>
      </c>
      <c r="S897">
        <v>167289</v>
      </c>
      <c r="T897">
        <v>164717</v>
      </c>
      <c r="U897">
        <v>69175</v>
      </c>
      <c r="V897">
        <v>85861</v>
      </c>
      <c r="W897">
        <v>78711</v>
      </c>
      <c r="X897">
        <v>84819</v>
      </c>
      <c r="Y897">
        <v>84284</v>
      </c>
      <c r="Z897">
        <v>142603</v>
      </c>
      <c r="AA897">
        <v>181910</v>
      </c>
      <c r="AB897">
        <v>235147</v>
      </c>
      <c r="AC897">
        <v>0</v>
      </c>
      <c r="AD897">
        <v>0</v>
      </c>
      <c r="AE897">
        <v>526602.11</v>
      </c>
      <c r="AF897">
        <v>526602.11</v>
      </c>
      <c r="AG897">
        <v>0</v>
      </c>
      <c r="AH897">
        <v>605198</v>
      </c>
      <c r="AI897">
        <v>605198</v>
      </c>
      <c r="AJ897">
        <v>659274.96</v>
      </c>
      <c r="AK897">
        <v>764763.11</v>
      </c>
      <c r="AL897">
        <v>238161</v>
      </c>
      <c r="AM897">
        <v>659274.96</v>
      </c>
      <c r="AN897">
        <v>2725628.11</v>
      </c>
      <c r="AO897">
        <v>2199026</v>
      </c>
      <c r="AP897">
        <v>162869.25</v>
      </c>
      <c r="AQ897" s="4">
        <v>0</v>
      </c>
      <c r="AR897" s="3" t="s">
        <v>1764</v>
      </c>
      <c r="AS897" s="3" t="s">
        <v>6214</v>
      </c>
      <c r="AT897" s="3" t="s">
        <v>6219</v>
      </c>
      <c r="AU897" s="3" t="s">
        <v>6216</v>
      </c>
      <c r="AV897" s="3" t="s">
        <v>6217</v>
      </c>
      <c r="AW897" s="3"/>
      <c r="AX897" s="3"/>
      <c r="AY897" s="3"/>
      <c r="AZ897" s="3"/>
      <c r="BA897" s="3"/>
      <c r="BB897" t="b">
        <v>0</v>
      </c>
      <c r="BC897" s="3"/>
      <c r="BD897" s="5">
        <v>118821</v>
      </c>
      <c r="BE897" s="3" t="s">
        <v>316</v>
      </c>
    </row>
    <row r="898" spans="1:57" hidden="1" x14ac:dyDescent="0.2">
      <c r="A898" s="2">
        <v>6504</v>
      </c>
      <c r="B898" s="1">
        <v>45412</v>
      </c>
      <c r="C898" s="3" t="s">
        <v>5986</v>
      </c>
      <c r="D898">
        <v>0</v>
      </c>
      <c r="E898">
        <v>0</v>
      </c>
      <c r="F898">
        <v>0</v>
      </c>
      <c r="G898">
        <v>0</v>
      </c>
      <c r="H898">
        <v>0</v>
      </c>
      <c r="I898">
        <v>77160.36</v>
      </c>
      <c r="J898">
        <v>90306.6</v>
      </c>
      <c r="K898">
        <v>108889.3</v>
      </c>
      <c r="L898">
        <v>138665.25</v>
      </c>
      <c r="M898">
        <v>141931.32</v>
      </c>
      <c r="N898">
        <v>433297.17</v>
      </c>
      <c r="O898">
        <v>912126.6</v>
      </c>
      <c r="P898">
        <v>116649.08</v>
      </c>
      <c r="Q898">
        <v>92966</v>
      </c>
      <c r="R898">
        <v>0</v>
      </c>
      <c r="S898">
        <v>0</v>
      </c>
      <c r="T898">
        <v>0</v>
      </c>
      <c r="U898">
        <v>0</v>
      </c>
      <c r="V898">
        <v>0</v>
      </c>
      <c r="W898">
        <v>0</v>
      </c>
      <c r="X898">
        <v>0</v>
      </c>
      <c r="Y898">
        <v>0</v>
      </c>
      <c r="Z898">
        <v>0</v>
      </c>
      <c r="AA898">
        <v>0</v>
      </c>
      <c r="AB898">
        <v>0</v>
      </c>
      <c r="AC898">
        <v>0</v>
      </c>
      <c r="AD898">
        <v>0</v>
      </c>
      <c r="AE898">
        <v>556952.82999999996</v>
      </c>
      <c r="AF898">
        <v>556952.82999999996</v>
      </c>
      <c r="AG898">
        <v>1450400</v>
      </c>
      <c r="AH898">
        <v>1983486.56</v>
      </c>
      <c r="AI898">
        <v>2193350.56</v>
      </c>
      <c r="AJ898">
        <v>1741350.6</v>
      </c>
      <c r="AK898">
        <v>1902376.6</v>
      </c>
      <c r="AL898">
        <v>1345423.77</v>
      </c>
      <c r="AM898">
        <v>1950965.68</v>
      </c>
      <c r="AN898">
        <v>2111991.6800000002</v>
      </c>
      <c r="AO898">
        <v>1555038.85</v>
      </c>
      <c r="AP898">
        <v>534466</v>
      </c>
      <c r="AQ898" s="4">
        <v>0</v>
      </c>
      <c r="AR898" s="3" t="s">
        <v>5373</v>
      </c>
      <c r="AS898" s="3" t="s">
        <v>6214</v>
      </c>
      <c r="AT898" s="3" t="s">
        <v>6219</v>
      </c>
      <c r="AU898" s="3" t="s">
        <v>6216</v>
      </c>
      <c r="AV898" s="3" t="s">
        <v>6217</v>
      </c>
      <c r="AW898" s="3"/>
      <c r="AX898" s="3"/>
      <c r="AY898" s="3"/>
      <c r="AZ898" s="3"/>
      <c r="BA898" s="3"/>
      <c r="BB898" t="b">
        <v>0</v>
      </c>
      <c r="BC898" s="3"/>
      <c r="BD898" s="5">
        <v>118822</v>
      </c>
      <c r="BE898" s="3" t="s">
        <v>316</v>
      </c>
    </row>
    <row r="899" spans="1:57" hidden="1" x14ac:dyDescent="0.2">
      <c r="A899" s="2">
        <v>6692</v>
      </c>
      <c r="B899" s="1">
        <v>45412</v>
      </c>
      <c r="C899" s="3" t="s">
        <v>6128</v>
      </c>
      <c r="D899">
        <v>0</v>
      </c>
      <c r="E899">
        <v>0</v>
      </c>
      <c r="F899">
        <v>0</v>
      </c>
      <c r="G899">
        <v>0</v>
      </c>
      <c r="H899">
        <v>0</v>
      </c>
      <c r="I899">
        <v>0</v>
      </c>
      <c r="J899">
        <v>0</v>
      </c>
      <c r="K899">
        <v>0</v>
      </c>
      <c r="L899">
        <v>0</v>
      </c>
      <c r="M899">
        <v>0</v>
      </c>
      <c r="N899">
        <v>70000</v>
      </c>
      <c r="O899">
        <v>70000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180000</v>
      </c>
      <c r="AJ899">
        <v>180000</v>
      </c>
      <c r="AK899">
        <v>140000</v>
      </c>
      <c r="AL899">
        <v>140000</v>
      </c>
      <c r="AM899">
        <v>180000</v>
      </c>
      <c r="AN899">
        <v>140000</v>
      </c>
      <c r="AO899">
        <v>140000</v>
      </c>
      <c r="AP899">
        <v>0</v>
      </c>
      <c r="AQ899" s="4">
        <v>0</v>
      </c>
      <c r="AR899" s="3" t="s">
        <v>1764</v>
      </c>
      <c r="AS899" s="3" t="s">
        <v>6214</v>
      </c>
      <c r="AT899" s="3" t="s">
        <v>6219</v>
      </c>
      <c r="AU899" s="3" t="s">
        <v>6216</v>
      </c>
      <c r="AV899" s="3" t="s">
        <v>6217</v>
      </c>
      <c r="AW899" s="3"/>
      <c r="AX899" s="3"/>
      <c r="AY899" s="3"/>
      <c r="AZ899" s="3"/>
      <c r="BA899" s="3"/>
      <c r="BB899" t="b">
        <v>0</v>
      </c>
      <c r="BC899" s="3"/>
      <c r="BD899" s="5">
        <v>118823</v>
      </c>
      <c r="BE899" s="3" t="s">
        <v>3343</v>
      </c>
    </row>
    <row r="900" spans="1:57" hidden="1" x14ac:dyDescent="0.2">
      <c r="A900" s="2">
        <v>6720</v>
      </c>
      <c r="B900" s="1">
        <v>45412</v>
      </c>
      <c r="C900" s="3" t="s">
        <v>6158</v>
      </c>
      <c r="D900">
        <v>0</v>
      </c>
      <c r="E900">
        <v>0</v>
      </c>
      <c r="F900">
        <v>0</v>
      </c>
      <c r="G900">
        <v>0</v>
      </c>
      <c r="H900">
        <v>0</v>
      </c>
      <c r="I900">
        <v>0</v>
      </c>
      <c r="J900">
        <v>0</v>
      </c>
      <c r="K900">
        <v>0</v>
      </c>
      <c r="L900">
        <v>0</v>
      </c>
      <c r="M900">
        <v>0</v>
      </c>
      <c r="N900">
        <v>0</v>
      </c>
      <c r="O900">
        <v>203000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203000</v>
      </c>
      <c r="AL900">
        <v>203000</v>
      </c>
      <c r="AM900">
        <v>0</v>
      </c>
      <c r="AN900">
        <v>203000</v>
      </c>
      <c r="AO900">
        <v>203000</v>
      </c>
      <c r="AP900">
        <v>0</v>
      </c>
      <c r="AQ900" s="4">
        <v>0</v>
      </c>
      <c r="AR900" s="3" t="s">
        <v>1764</v>
      </c>
      <c r="AS900" s="3" t="s">
        <v>6214</v>
      </c>
      <c r="AT900" s="3" t="s">
        <v>6219</v>
      </c>
      <c r="AU900" s="3" t="s">
        <v>6216</v>
      </c>
      <c r="AV900" s="3" t="s">
        <v>6217</v>
      </c>
      <c r="AW900" s="3"/>
      <c r="AX900" s="3"/>
      <c r="AY900" s="3"/>
      <c r="AZ900" s="3"/>
      <c r="BA900" s="3"/>
      <c r="BB900" t="b">
        <v>0</v>
      </c>
      <c r="BC900" s="3"/>
      <c r="BD900" s="5">
        <v>118824</v>
      </c>
      <c r="BE900" s="3" t="s">
        <v>316</v>
      </c>
    </row>
    <row r="901" spans="1:57" hidden="1" x14ac:dyDescent="0.2">
      <c r="A901" s="2">
        <v>5188</v>
      </c>
      <c r="B901" s="1">
        <v>45412</v>
      </c>
      <c r="C901" s="3" t="s">
        <v>4042</v>
      </c>
      <c r="D901">
        <v>1096.8699999999999</v>
      </c>
      <c r="E901">
        <v>-548.42999999999995</v>
      </c>
      <c r="F901">
        <v>0</v>
      </c>
      <c r="G901">
        <v>-548.44000000000005</v>
      </c>
      <c r="H901">
        <v>0</v>
      </c>
      <c r="I901">
        <v>0</v>
      </c>
      <c r="J901">
        <v>0</v>
      </c>
      <c r="K901">
        <v>0</v>
      </c>
      <c r="L901">
        <v>0</v>
      </c>
      <c r="M901">
        <v>162</v>
      </c>
      <c r="N901">
        <v>0</v>
      </c>
      <c r="O901">
        <v>0</v>
      </c>
      <c r="P901">
        <v>0</v>
      </c>
      <c r="Q901">
        <v>0</v>
      </c>
      <c r="R901">
        <v>0</v>
      </c>
      <c r="S901">
        <v>0</v>
      </c>
      <c r="T901">
        <v>0</v>
      </c>
      <c r="U901">
        <v>0</v>
      </c>
      <c r="V901">
        <v>0</v>
      </c>
      <c r="W901">
        <v>0</v>
      </c>
      <c r="X901">
        <v>0</v>
      </c>
      <c r="Y901">
        <v>0</v>
      </c>
      <c r="Z901">
        <v>0</v>
      </c>
      <c r="AA901">
        <v>0</v>
      </c>
      <c r="AB901">
        <v>0</v>
      </c>
      <c r="AC901">
        <v>0</v>
      </c>
      <c r="AD901">
        <v>0</v>
      </c>
      <c r="AE901">
        <v>162</v>
      </c>
      <c r="AF901">
        <v>162</v>
      </c>
      <c r="AG901">
        <v>619421</v>
      </c>
      <c r="AH901">
        <v>372000</v>
      </c>
      <c r="AI901">
        <v>372000</v>
      </c>
      <c r="AJ901">
        <v>0</v>
      </c>
      <c r="AK901">
        <v>162</v>
      </c>
      <c r="AL901">
        <v>0</v>
      </c>
      <c r="AM901">
        <v>0</v>
      </c>
      <c r="AN901">
        <v>162</v>
      </c>
      <c r="AO901">
        <v>0</v>
      </c>
      <c r="AP901">
        <v>9181.25</v>
      </c>
      <c r="AQ901" s="4">
        <v>0</v>
      </c>
      <c r="AR901" s="3" t="s">
        <v>1764</v>
      </c>
      <c r="AS901" s="3" t="s">
        <v>6214</v>
      </c>
      <c r="AT901" s="3" t="s">
        <v>6219</v>
      </c>
      <c r="AU901" s="3" t="s">
        <v>6216</v>
      </c>
      <c r="AV901" s="3" t="s">
        <v>6217</v>
      </c>
      <c r="AW901" s="3"/>
      <c r="AX901" s="3"/>
      <c r="AY901" s="3"/>
      <c r="AZ901" s="3"/>
      <c r="BA901" s="3"/>
      <c r="BB901" t="b">
        <v>0</v>
      </c>
      <c r="BC901" s="3"/>
      <c r="BD901" s="5">
        <v>118825</v>
      </c>
      <c r="BE901" s="3" t="s">
        <v>316</v>
      </c>
    </row>
    <row r="902" spans="1:57" hidden="1" x14ac:dyDescent="0.2">
      <c r="A902" s="2">
        <v>5729</v>
      </c>
      <c r="B902" s="1">
        <v>45412</v>
      </c>
      <c r="C902" s="3" t="s">
        <v>4869</v>
      </c>
      <c r="D902">
        <v>2524.64</v>
      </c>
      <c r="E902">
        <v>-2524.64</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98210</v>
      </c>
      <c r="AH902">
        <v>30000</v>
      </c>
      <c r="AI902">
        <v>30000</v>
      </c>
      <c r="AJ902">
        <v>0</v>
      </c>
      <c r="AK902">
        <v>0</v>
      </c>
      <c r="AL902">
        <v>0</v>
      </c>
      <c r="AM902">
        <v>0</v>
      </c>
      <c r="AN902">
        <v>0</v>
      </c>
      <c r="AO902">
        <v>0</v>
      </c>
      <c r="AP902">
        <v>0</v>
      </c>
      <c r="AQ902" s="4">
        <v>0</v>
      </c>
      <c r="AR902" s="3" t="s">
        <v>1764</v>
      </c>
      <c r="AS902" s="3" t="s">
        <v>6214</v>
      </c>
      <c r="AT902" s="3" t="s">
        <v>6219</v>
      </c>
      <c r="AU902" s="3" t="s">
        <v>6216</v>
      </c>
      <c r="AV902" s="3" t="s">
        <v>6217</v>
      </c>
      <c r="AW902" s="3"/>
      <c r="AX902" s="3"/>
      <c r="AY902" s="3"/>
      <c r="AZ902" s="3"/>
      <c r="BA902" s="3"/>
      <c r="BB902" t="b">
        <v>0</v>
      </c>
      <c r="BC902" s="3"/>
      <c r="BD902" s="5">
        <v>118826</v>
      </c>
      <c r="BE902" s="3" t="s">
        <v>316</v>
      </c>
    </row>
    <row r="903" spans="1:57" hidden="1" x14ac:dyDescent="0.2">
      <c r="A903" s="2">
        <v>5730</v>
      </c>
      <c r="B903" s="1">
        <v>45412</v>
      </c>
      <c r="C903" s="3" t="s">
        <v>4871</v>
      </c>
      <c r="D903">
        <v>0</v>
      </c>
      <c r="E903">
        <v>0</v>
      </c>
      <c r="F903">
        <v>0</v>
      </c>
      <c r="G903">
        <v>0</v>
      </c>
      <c r="H903">
        <v>0</v>
      </c>
      <c r="I903">
        <v>0</v>
      </c>
      <c r="J903">
        <v>0</v>
      </c>
      <c r="K903">
        <v>0</v>
      </c>
      <c r="L903">
        <v>71932.960000000006</v>
      </c>
      <c r="M903">
        <v>-71932.960000000006</v>
      </c>
      <c r="N903">
        <v>0</v>
      </c>
      <c r="O903">
        <v>0</v>
      </c>
      <c r="P903">
        <v>0</v>
      </c>
      <c r="Q903">
        <v>0</v>
      </c>
      <c r="R903">
        <v>0</v>
      </c>
      <c r="S903">
        <v>0</v>
      </c>
      <c r="T903">
        <v>0</v>
      </c>
      <c r="U903">
        <v>0</v>
      </c>
      <c r="V903">
        <v>0</v>
      </c>
      <c r="W903">
        <v>0</v>
      </c>
      <c r="X903">
        <v>0</v>
      </c>
      <c r="Y903">
        <v>0</v>
      </c>
      <c r="Z903">
        <v>0</v>
      </c>
      <c r="AA903">
        <v>0</v>
      </c>
      <c r="AB903">
        <v>0</v>
      </c>
      <c r="AC903">
        <v>0</v>
      </c>
      <c r="AD903">
        <v>0</v>
      </c>
      <c r="AE903">
        <v>0</v>
      </c>
      <c r="AF903">
        <v>8040</v>
      </c>
      <c r="AG903">
        <v>369750</v>
      </c>
      <c r="AH903">
        <v>39000</v>
      </c>
      <c r="AI903">
        <v>47040</v>
      </c>
      <c r="AJ903">
        <v>0</v>
      </c>
      <c r="AK903">
        <v>0</v>
      </c>
      <c r="AL903">
        <v>0</v>
      </c>
      <c r="AM903">
        <v>8040</v>
      </c>
      <c r="AN903">
        <v>8040</v>
      </c>
      <c r="AO903">
        <v>0</v>
      </c>
      <c r="AP903">
        <v>73571.86</v>
      </c>
      <c r="AQ903" s="4">
        <v>0</v>
      </c>
      <c r="AR903" s="3" t="s">
        <v>1764</v>
      </c>
      <c r="AS903" s="3" t="s">
        <v>6214</v>
      </c>
      <c r="AT903" s="3" t="s">
        <v>6219</v>
      </c>
      <c r="AU903" s="3" t="s">
        <v>6216</v>
      </c>
      <c r="AV903" s="3" t="s">
        <v>6217</v>
      </c>
      <c r="AW903" s="3"/>
      <c r="AX903" s="3"/>
      <c r="AY903" s="3"/>
      <c r="AZ903" s="3"/>
      <c r="BA903" s="3"/>
      <c r="BB903" t="b">
        <v>0</v>
      </c>
      <c r="BC903" s="3"/>
      <c r="BD903" s="5">
        <v>118827</v>
      </c>
      <c r="BE903" s="3" t="s">
        <v>316</v>
      </c>
    </row>
    <row r="904" spans="1:57" hidden="1" x14ac:dyDescent="0.2">
      <c r="A904" s="2">
        <v>5745</v>
      </c>
      <c r="B904" s="1">
        <v>45412</v>
      </c>
      <c r="C904" s="3" t="s">
        <v>4897</v>
      </c>
      <c r="D904">
        <v>86110.75</v>
      </c>
      <c r="E904">
        <v>-184999.23</v>
      </c>
      <c r="F904">
        <v>0</v>
      </c>
      <c r="G904">
        <v>0</v>
      </c>
      <c r="H904">
        <v>0</v>
      </c>
      <c r="I904">
        <v>0</v>
      </c>
      <c r="J904">
        <v>0</v>
      </c>
      <c r="K904">
        <v>0</v>
      </c>
      <c r="L904">
        <v>0</v>
      </c>
      <c r="M904">
        <v>2881.2</v>
      </c>
      <c r="N904">
        <v>0</v>
      </c>
      <c r="O904">
        <v>0</v>
      </c>
      <c r="P904">
        <v>0</v>
      </c>
      <c r="Q904">
        <v>0</v>
      </c>
      <c r="R904">
        <v>0</v>
      </c>
      <c r="S904">
        <v>0</v>
      </c>
      <c r="T904">
        <v>0</v>
      </c>
      <c r="U904">
        <v>0</v>
      </c>
      <c r="V904">
        <v>0</v>
      </c>
      <c r="W904">
        <v>0</v>
      </c>
      <c r="X904">
        <v>0</v>
      </c>
      <c r="Y904">
        <v>0</v>
      </c>
      <c r="Z904">
        <v>0</v>
      </c>
      <c r="AA904">
        <v>0</v>
      </c>
      <c r="AB904">
        <v>0</v>
      </c>
      <c r="AC904">
        <v>0</v>
      </c>
      <c r="AD904">
        <v>0</v>
      </c>
      <c r="AE904">
        <v>-96007.28</v>
      </c>
      <c r="AF904">
        <v>2881.2</v>
      </c>
      <c r="AG904">
        <v>934616</v>
      </c>
      <c r="AH904">
        <v>0</v>
      </c>
      <c r="AI904">
        <v>0</v>
      </c>
      <c r="AJ904">
        <v>-98888.48</v>
      </c>
      <c r="AK904">
        <v>-96007.28</v>
      </c>
      <c r="AL904">
        <v>0</v>
      </c>
      <c r="AM904">
        <v>0</v>
      </c>
      <c r="AN904">
        <v>2881.2</v>
      </c>
      <c r="AO904">
        <v>0</v>
      </c>
      <c r="AP904">
        <v>405277.28</v>
      </c>
      <c r="AQ904" s="4">
        <v>0</v>
      </c>
      <c r="AR904" s="3" t="s">
        <v>1764</v>
      </c>
      <c r="AS904" s="3" t="s">
        <v>6214</v>
      </c>
      <c r="AT904" s="3" t="s">
        <v>6219</v>
      </c>
      <c r="AU904" s="3" t="s">
        <v>6216</v>
      </c>
      <c r="AV904" s="3" t="s">
        <v>6217</v>
      </c>
      <c r="AW904" s="3"/>
      <c r="AX904" s="3"/>
      <c r="AY904" s="3"/>
      <c r="AZ904" s="3"/>
      <c r="BA904" s="3"/>
      <c r="BB904" t="b">
        <v>0</v>
      </c>
      <c r="BC904" s="3"/>
      <c r="BD904" s="5">
        <v>118828</v>
      </c>
      <c r="BE904" s="3" t="s">
        <v>316</v>
      </c>
    </row>
    <row r="905" spans="1:57" hidden="1" x14ac:dyDescent="0.2">
      <c r="A905" s="2">
        <v>5747</v>
      </c>
      <c r="B905" s="1">
        <v>45412</v>
      </c>
      <c r="C905" s="3" t="s">
        <v>4901</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103500</v>
      </c>
      <c r="AH905">
        <v>22996</v>
      </c>
      <c r="AI905">
        <v>22996</v>
      </c>
      <c r="AJ905">
        <v>0</v>
      </c>
      <c r="AK905">
        <v>0</v>
      </c>
      <c r="AL905">
        <v>0</v>
      </c>
      <c r="AM905">
        <v>0</v>
      </c>
      <c r="AN905">
        <v>0</v>
      </c>
      <c r="AO905">
        <v>0</v>
      </c>
      <c r="AP905">
        <v>0</v>
      </c>
      <c r="AQ905" s="4">
        <v>0</v>
      </c>
      <c r="AR905" s="3" t="s">
        <v>1764</v>
      </c>
      <c r="AS905" s="3" t="s">
        <v>6214</v>
      </c>
      <c r="AT905" s="3" t="s">
        <v>6219</v>
      </c>
      <c r="AU905" s="3" t="s">
        <v>6216</v>
      </c>
      <c r="AV905" s="3" t="s">
        <v>6217</v>
      </c>
      <c r="AW905" s="3"/>
      <c r="AX905" s="3"/>
      <c r="AY905" s="3"/>
      <c r="AZ905" s="3"/>
      <c r="BA905" s="3"/>
      <c r="BB905" t="b">
        <v>0</v>
      </c>
      <c r="BC905" s="3"/>
      <c r="BD905" s="5">
        <v>118829</v>
      </c>
      <c r="BE905" s="3" t="s">
        <v>316</v>
      </c>
    </row>
    <row r="906" spans="1:57" hidden="1" x14ac:dyDescent="0.2">
      <c r="A906" s="2">
        <v>5749</v>
      </c>
      <c r="B906" s="1">
        <v>45412</v>
      </c>
      <c r="C906" s="3" t="s">
        <v>4906</v>
      </c>
      <c r="D906">
        <v>0</v>
      </c>
      <c r="E906">
        <v>0</v>
      </c>
      <c r="F906">
        <v>0</v>
      </c>
      <c r="G906">
        <v>0</v>
      </c>
      <c r="H906">
        <v>0</v>
      </c>
      <c r="I906">
        <v>0</v>
      </c>
      <c r="J906">
        <v>0</v>
      </c>
      <c r="K906">
        <v>0</v>
      </c>
      <c r="L906">
        <v>0</v>
      </c>
      <c r="M906">
        <v>0</v>
      </c>
      <c r="N906">
        <v>225000</v>
      </c>
      <c r="O906">
        <v>498000</v>
      </c>
      <c r="P906">
        <v>0</v>
      </c>
      <c r="Q906">
        <v>0</v>
      </c>
      <c r="R906">
        <v>0</v>
      </c>
      <c r="S906">
        <v>0</v>
      </c>
      <c r="T906">
        <v>0</v>
      </c>
      <c r="U906">
        <v>0</v>
      </c>
      <c r="V906">
        <v>0</v>
      </c>
      <c r="W906">
        <v>0</v>
      </c>
      <c r="X906">
        <v>0</v>
      </c>
      <c r="Y906">
        <v>0</v>
      </c>
      <c r="Z906">
        <v>0</v>
      </c>
      <c r="AA906">
        <v>0</v>
      </c>
      <c r="AB906">
        <v>0</v>
      </c>
      <c r="AC906">
        <v>0</v>
      </c>
      <c r="AD906">
        <v>0</v>
      </c>
      <c r="AE906">
        <v>0</v>
      </c>
      <c r="AF906">
        <v>0</v>
      </c>
      <c r="AG906">
        <v>357000</v>
      </c>
      <c r="AH906">
        <v>37500</v>
      </c>
      <c r="AI906">
        <v>37500</v>
      </c>
      <c r="AJ906">
        <v>0</v>
      </c>
      <c r="AK906">
        <v>723000</v>
      </c>
      <c r="AL906">
        <v>723000</v>
      </c>
      <c r="AM906">
        <v>0</v>
      </c>
      <c r="AN906">
        <v>723000</v>
      </c>
      <c r="AO906">
        <v>723000</v>
      </c>
      <c r="AP906">
        <v>0</v>
      </c>
      <c r="AQ906" s="4">
        <v>0</v>
      </c>
      <c r="AR906" s="3" t="s">
        <v>1764</v>
      </c>
      <c r="AS906" s="3" t="s">
        <v>6214</v>
      </c>
      <c r="AT906" s="3" t="s">
        <v>6219</v>
      </c>
      <c r="AU906" s="3" t="s">
        <v>6216</v>
      </c>
      <c r="AV906" s="3" t="s">
        <v>6217</v>
      </c>
      <c r="AW906" s="3"/>
      <c r="AX906" s="3"/>
      <c r="AY906" s="3"/>
      <c r="AZ906" s="3"/>
      <c r="BA906" s="3"/>
      <c r="BB906" t="b">
        <v>0</v>
      </c>
      <c r="BC906" s="3"/>
      <c r="BD906" s="5">
        <v>118830</v>
      </c>
      <c r="BE906" s="3" t="s">
        <v>316</v>
      </c>
    </row>
    <row r="907" spans="1:57" hidden="1" x14ac:dyDescent="0.2">
      <c r="A907" s="2">
        <v>5751</v>
      </c>
      <c r="B907" s="1">
        <v>45412</v>
      </c>
      <c r="C907" s="3" t="s">
        <v>4910</v>
      </c>
      <c r="D907">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97500</v>
      </c>
      <c r="AH907">
        <v>0</v>
      </c>
      <c r="AI907">
        <v>0</v>
      </c>
      <c r="AJ907">
        <v>0</v>
      </c>
      <c r="AK907">
        <v>0</v>
      </c>
      <c r="AL907">
        <v>0</v>
      </c>
      <c r="AM907">
        <v>0.2</v>
      </c>
      <c r="AN907">
        <v>0</v>
      </c>
      <c r="AO907">
        <v>0</v>
      </c>
      <c r="AP907">
        <v>0</v>
      </c>
      <c r="AQ907" s="4">
        <v>0</v>
      </c>
      <c r="AR907" s="3" t="s">
        <v>1764</v>
      </c>
      <c r="AS907" s="3" t="s">
        <v>6214</v>
      </c>
      <c r="AT907" s="3" t="s">
        <v>6219</v>
      </c>
      <c r="AU907" s="3" t="s">
        <v>6216</v>
      </c>
      <c r="AV907" s="3" t="s">
        <v>6217</v>
      </c>
      <c r="AW907" s="3"/>
      <c r="AX907" s="3"/>
      <c r="AY907" s="3"/>
      <c r="AZ907" s="3"/>
      <c r="BA907" s="3"/>
      <c r="BB907" t="b">
        <v>0</v>
      </c>
      <c r="BC907" s="3"/>
      <c r="BD907" s="5">
        <v>118831</v>
      </c>
      <c r="BE907" s="3" t="s">
        <v>316</v>
      </c>
    </row>
    <row r="908" spans="1:57" hidden="1" x14ac:dyDescent="0.2">
      <c r="A908" s="2">
        <v>5752</v>
      </c>
      <c r="B908" s="1">
        <v>45412</v>
      </c>
      <c r="C908" s="3" t="s">
        <v>4912</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112500</v>
      </c>
      <c r="AH908">
        <v>54900</v>
      </c>
      <c r="AI908">
        <v>54900</v>
      </c>
      <c r="AJ908">
        <v>0</v>
      </c>
      <c r="AK908">
        <v>0</v>
      </c>
      <c r="AL908">
        <v>0</v>
      </c>
      <c r="AM908">
        <v>0</v>
      </c>
      <c r="AN908">
        <v>0</v>
      </c>
      <c r="AO908">
        <v>0</v>
      </c>
      <c r="AP908">
        <v>0</v>
      </c>
      <c r="AQ908" s="4">
        <v>0</v>
      </c>
      <c r="AR908" s="3" t="s">
        <v>1764</v>
      </c>
      <c r="AS908" s="3" t="s">
        <v>6214</v>
      </c>
      <c r="AT908" s="3" t="s">
        <v>6219</v>
      </c>
      <c r="AU908" s="3" t="s">
        <v>6216</v>
      </c>
      <c r="AV908" s="3" t="s">
        <v>6217</v>
      </c>
      <c r="AW908" s="3"/>
      <c r="AX908" s="3"/>
      <c r="AY908" s="3"/>
      <c r="AZ908" s="3"/>
      <c r="BA908" s="3"/>
      <c r="BB908" t="b">
        <v>0</v>
      </c>
      <c r="BC908" s="3"/>
      <c r="BD908" s="5">
        <v>118832</v>
      </c>
      <c r="BE908" s="3" t="s">
        <v>316</v>
      </c>
    </row>
    <row r="909" spans="1:57" hidden="1" x14ac:dyDescent="0.2">
      <c r="A909" s="2">
        <v>6107</v>
      </c>
      <c r="B909" s="1">
        <v>45412</v>
      </c>
      <c r="C909" s="3" t="s">
        <v>5430</v>
      </c>
      <c r="D909">
        <v>2524.64</v>
      </c>
      <c r="E909">
        <v>-2524.64</v>
      </c>
      <c r="F909">
        <v>0</v>
      </c>
      <c r="G909">
        <v>0</v>
      </c>
      <c r="H909">
        <v>0</v>
      </c>
      <c r="I909">
        <v>0</v>
      </c>
      <c r="J909">
        <v>0</v>
      </c>
      <c r="K909">
        <v>0</v>
      </c>
      <c r="L909">
        <v>0</v>
      </c>
      <c r="M909">
        <v>12217.53</v>
      </c>
      <c r="N909">
        <v>0</v>
      </c>
      <c r="O909">
        <v>0</v>
      </c>
      <c r="P909">
        <v>0</v>
      </c>
      <c r="Q909">
        <v>0</v>
      </c>
      <c r="R909">
        <v>0</v>
      </c>
      <c r="S909">
        <v>0</v>
      </c>
      <c r="T909">
        <v>0</v>
      </c>
      <c r="U909">
        <v>0</v>
      </c>
      <c r="V909">
        <v>0</v>
      </c>
      <c r="W909">
        <v>0</v>
      </c>
      <c r="X909">
        <v>0</v>
      </c>
      <c r="Y909">
        <v>0</v>
      </c>
      <c r="Z909">
        <v>0</v>
      </c>
      <c r="AA909">
        <v>0</v>
      </c>
      <c r="AB909">
        <v>0</v>
      </c>
      <c r="AC909">
        <v>0</v>
      </c>
      <c r="AD909">
        <v>0</v>
      </c>
      <c r="AE909">
        <v>12217.53</v>
      </c>
      <c r="AF909">
        <v>12217.53</v>
      </c>
      <c r="AG909">
        <v>225000</v>
      </c>
      <c r="AH909">
        <v>0</v>
      </c>
      <c r="AI909">
        <v>0</v>
      </c>
      <c r="AJ909">
        <v>0</v>
      </c>
      <c r="AK909">
        <v>12217.53</v>
      </c>
      <c r="AL909">
        <v>0</v>
      </c>
      <c r="AM909">
        <v>0</v>
      </c>
      <c r="AN909">
        <v>12217.53</v>
      </c>
      <c r="AO909">
        <v>0</v>
      </c>
      <c r="AP909">
        <v>0</v>
      </c>
      <c r="AQ909" s="4">
        <v>0</v>
      </c>
      <c r="AR909" s="3" t="s">
        <v>1764</v>
      </c>
      <c r="AS909" s="3" t="s">
        <v>6214</v>
      </c>
      <c r="AT909" s="3" t="s">
        <v>6219</v>
      </c>
      <c r="AU909" s="3" t="s">
        <v>6216</v>
      </c>
      <c r="AV909" s="3" t="s">
        <v>6217</v>
      </c>
      <c r="AW909" s="3"/>
      <c r="AX909" s="3"/>
      <c r="AY909" s="3"/>
      <c r="AZ909" s="3"/>
      <c r="BA909" s="3"/>
      <c r="BB909" t="b">
        <v>0</v>
      </c>
      <c r="BC909" s="3"/>
      <c r="BD909" s="5">
        <v>118833</v>
      </c>
      <c r="BE909" s="3" t="s">
        <v>316</v>
      </c>
    </row>
    <row r="910" spans="1:57" hidden="1" x14ac:dyDescent="0.2">
      <c r="A910" s="2">
        <v>6158</v>
      </c>
      <c r="B910" s="1">
        <v>45412</v>
      </c>
      <c r="C910" s="3" t="s">
        <v>5484</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731250</v>
      </c>
      <c r="AH910">
        <v>18714</v>
      </c>
      <c r="AI910">
        <v>18714</v>
      </c>
      <c r="AJ910">
        <v>0</v>
      </c>
      <c r="AK910">
        <v>0</v>
      </c>
      <c r="AL910">
        <v>0</v>
      </c>
      <c r="AM910">
        <v>0</v>
      </c>
      <c r="AN910">
        <v>0</v>
      </c>
      <c r="AO910">
        <v>0</v>
      </c>
      <c r="AP910">
        <v>0</v>
      </c>
      <c r="AQ910" s="4">
        <v>0</v>
      </c>
      <c r="AR910" s="3" t="s">
        <v>1764</v>
      </c>
      <c r="AS910" s="3" t="s">
        <v>6214</v>
      </c>
      <c r="AT910" s="3" t="s">
        <v>6219</v>
      </c>
      <c r="AU910" s="3" t="s">
        <v>6216</v>
      </c>
      <c r="AV910" s="3" t="s">
        <v>6217</v>
      </c>
      <c r="AW910" s="3"/>
      <c r="AX910" s="3"/>
      <c r="AY910" s="3"/>
      <c r="AZ910" s="3"/>
      <c r="BA910" s="3"/>
      <c r="BB910" t="b">
        <v>0</v>
      </c>
      <c r="BC910" s="3"/>
      <c r="BD910" s="5">
        <v>118834</v>
      </c>
      <c r="BE910" s="3" t="s">
        <v>316</v>
      </c>
    </row>
    <row r="911" spans="1:57" hidden="1" x14ac:dyDescent="0.2">
      <c r="A911" s="2">
        <v>6210</v>
      </c>
      <c r="B911" s="1">
        <v>45412</v>
      </c>
      <c r="C911" s="3" t="s">
        <v>5538</v>
      </c>
      <c r="D911">
        <v>0</v>
      </c>
      <c r="E911">
        <v>0</v>
      </c>
      <c r="F911">
        <v>0</v>
      </c>
      <c r="G911">
        <v>0</v>
      </c>
      <c r="H911">
        <v>0</v>
      </c>
      <c r="I911">
        <v>0</v>
      </c>
      <c r="J911">
        <v>0</v>
      </c>
      <c r="K911">
        <v>0</v>
      </c>
      <c r="L911">
        <v>77707.899999999994</v>
      </c>
      <c r="M911">
        <v>32380.42</v>
      </c>
      <c r="N911">
        <v>76780.22</v>
      </c>
      <c r="O911">
        <v>258364.74</v>
      </c>
      <c r="P911">
        <v>139166.67000000001</v>
      </c>
      <c r="Q911">
        <v>139166.67000000001</v>
      </c>
      <c r="R911">
        <v>139166.67000000001</v>
      </c>
      <c r="S911">
        <v>139166.67000000001</v>
      </c>
      <c r="T911">
        <v>139166.67000000001</v>
      </c>
      <c r="U911">
        <v>139166.67000000001</v>
      </c>
      <c r="V911">
        <v>139166.67000000001</v>
      </c>
      <c r="W911">
        <v>139166.67000000001</v>
      </c>
      <c r="X911">
        <v>139166.67000000001</v>
      </c>
      <c r="Y911">
        <v>139166.67000000001</v>
      </c>
      <c r="Z911">
        <v>139166.67000000001</v>
      </c>
      <c r="AA911">
        <v>139166.67000000001</v>
      </c>
      <c r="AB911">
        <v>599999.88</v>
      </c>
      <c r="AC911">
        <v>0</v>
      </c>
      <c r="AD911">
        <v>0</v>
      </c>
      <c r="AE911">
        <v>110088.32000000001</v>
      </c>
      <c r="AF911">
        <v>110088.32000000001</v>
      </c>
      <c r="AG911">
        <v>1714000</v>
      </c>
      <c r="AH911">
        <v>691895</v>
      </c>
      <c r="AI911">
        <v>691895</v>
      </c>
      <c r="AJ911">
        <v>470152.57</v>
      </c>
      <c r="AK911">
        <v>445233.28</v>
      </c>
      <c r="AL911">
        <v>335144.96000000002</v>
      </c>
      <c r="AM911">
        <v>2140152.61</v>
      </c>
      <c r="AN911">
        <v>2715233.2</v>
      </c>
      <c r="AO911">
        <v>2605144.88</v>
      </c>
      <c r="AP911">
        <v>412352.84</v>
      </c>
      <c r="AQ911" s="4">
        <v>0</v>
      </c>
      <c r="AR911" s="3" t="s">
        <v>5373</v>
      </c>
      <c r="AS911" s="3" t="s">
        <v>6214</v>
      </c>
      <c r="AT911" s="3" t="s">
        <v>6219</v>
      </c>
      <c r="AU911" s="3" t="s">
        <v>6216</v>
      </c>
      <c r="AV911" s="3" t="s">
        <v>6217</v>
      </c>
      <c r="AW911" s="3"/>
      <c r="AX911" s="3"/>
      <c r="AY911" s="3"/>
      <c r="AZ911" s="3"/>
      <c r="BA911" s="3"/>
      <c r="BB911" t="b">
        <v>0</v>
      </c>
      <c r="BC911" s="3"/>
      <c r="BD911" s="5">
        <v>118835</v>
      </c>
      <c r="BE911" s="3" t="s">
        <v>316</v>
      </c>
    </row>
    <row r="912" spans="1:57" hidden="1" x14ac:dyDescent="0.2">
      <c r="A912" s="2">
        <v>6211</v>
      </c>
      <c r="B912" s="1">
        <v>45412</v>
      </c>
      <c r="C912" s="3" t="s">
        <v>5540</v>
      </c>
      <c r="D912">
        <v>0</v>
      </c>
      <c r="E912">
        <v>0</v>
      </c>
      <c r="F912">
        <v>0</v>
      </c>
      <c r="G912">
        <v>0</v>
      </c>
      <c r="H912">
        <v>0</v>
      </c>
      <c r="I912">
        <v>0</v>
      </c>
      <c r="J912">
        <v>15498</v>
      </c>
      <c r="K912">
        <v>-3444</v>
      </c>
      <c r="L912">
        <v>59669.4</v>
      </c>
      <c r="M912">
        <v>89443.5</v>
      </c>
      <c r="N912">
        <v>99886.2</v>
      </c>
      <c r="O912">
        <v>482869</v>
      </c>
      <c r="P912">
        <v>335553.94</v>
      </c>
      <c r="Q912">
        <v>335553.94</v>
      </c>
      <c r="R912">
        <v>335553.94</v>
      </c>
      <c r="S912">
        <v>335553.94</v>
      </c>
      <c r="T912">
        <v>335553.94</v>
      </c>
      <c r="U912">
        <v>335553.94</v>
      </c>
      <c r="V912">
        <v>335553.94</v>
      </c>
      <c r="W912">
        <v>335553.94</v>
      </c>
      <c r="X912">
        <v>335553.94</v>
      </c>
      <c r="Y912">
        <v>335553.94</v>
      </c>
      <c r="Z912">
        <v>335553.94</v>
      </c>
      <c r="AA912">
        <v>335553.94</v>
      </c>
      <c r="AB912">
        <v>4026647.28</v>
      </c>
      <c r="AC912">
        <v>0</v>
      </c>
      <c r="AD912">
        <v>0</v>
      </c>
      <c r="AE912">
        <v>161166.9</v>
      </c>
      <c r="AF912">
        <v>161166.9</v>
      </c>
      <c r="AG912">
        <v>480000</v>
      </c>
      <c r="AH912">
        <v>845000</v>
      </c>
      <c r="AI912">
        <v>845000</v>
      </c>
      <c r="AJ912">
        <v>780656.5</v>
      </c>
      <c r="AK912">
        <v>743922.1</v>
      </c>
      <c r="AL912">
        <v>582755.19999999995</v>
      </c>
      <c r="AM912">
        <v>4807303.78</v>
      </c>
      <c r="AN912">
        <v>8797216.6600000001</v>
      </c>
      <c r="AO912">
        <v>8636049.7599999998</v>
      </c>
      <c r="AP912">
        <v>722694.79</v>
      </c>
      <c r="AQ912" s="4">
        <v>0</v>
      </c>
      <c r="AR912" s="3" t="s">
        <v>5373</v>
      </c>
      <c r="AS912" s="3" t="s">
        <v>6214</v>
      </c>
      <c r="AT912" s="3" t="s">
        <v>6219</v>
      </c>
      <c r="AU912" s="3" t="s">
        <v>6216</v>
      </c>
      <c r="AV912" s="3" t="s">
        <v>6217</v>
      </c>
      <c r="AW912" s="3"/>
      <c r="AX912" s="3"/>
      <c r="AY912" s="3"/>
      <c r="AZ912" s="3"/>
      <c r="BA912" s="3"/>
      <c r="BB912" t="b">
        <v>0</v>
      </c>
      <c r="BC912" s="3"/>
      <c r="BD912" s="5">
        <v>118836</v>
      </c>
      <c r="BE912" s="3" t="s">
        <v>316</v>
      </c>
    </row>
    <row r="913" spans="1:57" hidden="1" x14ac:dyDescent="0.2">
      <c r="A913" s="2">
        <v>6213</v>
      </c>
      <c r="B913" s="1">
        <v>45412</v>
      </c>
      <c r="C913" s="3" t="s">
        <v>5543</v>
      </c>
      <c r="D913">
        <v>0</v>
      </c>
      <c r="E913">
        <v>0</v>
      </c>
      <c r="F913">
        <v>0</v>
      </c>
      <c r="G913">
        <v>0</v>
      </c>
      <c r="H913">
        <v>0</v>
      </c>
      <c r="I913">
        <v>0</v>
      </c>
      <c r="J913">
        <v>0</v>
      </c>
      <c r="K913">
        <v>0</v>
      </c>
      <c r="L913">
        <v>0</v>
      </c>
      <c r="M913">
        <v>0</v>
      </c>
      <c r="N913">
        <v>0</v>
      </c>
      <c r="O913">
        <v>47000</v>
      </c>
      <c r="P913">
        <v>0</v>
      </c>
      <c r="Q913">
        <v>0</v>
      </c>
      <c r="R913">
        <v>8500</v>
      </c>
      <c r="S913">
        <v>0</v>
      </c>
      <c r="T913">
        <v>8500</v>
      </c>
      <c r="U913">
        <v>0</v>
      </c>
      <c r="V913">
        <v>8750</v>
      </c>
      <c r="W913">
        <v>0</v>
      </c>
      <c r="X913">
        <v>8750</v>
      </c>
      <c r="Y913">
        <v>0</v>
      </c>
      <c r="Z913">
        <v>8750</v>
      </c>
      <c r="AA913">
        <v>0</v>
      </c>
      <c r="AB913">
        <v>15000</v>
      </c>
      <c r="AC913">
        <v>0</v>
      </c>
      <c r="AD913">
        <v>0</v>
      </c>
      <c r="AE913">
        <v>0</v>
      </c>
      <c r="AF913">
        <v>0</v>
      </c>
      <c r="AG913">
        <v>480000</v>
      </c>
      <c r="AH913">
        <v>42500</v>
      </c>
      <c r="AI913">
        <v>42500</v>
      </c>
      <c r="AJ913">
        <v>55500</v>
      </c>
      <c r="AK913">
        <v>47000</v>
      </c>
      <c r="AL913">
        <v>47000</v>
      </c>
      <c r="AM913">
        <v>90000</v>
      </c>
      <c r="AN913">
        <v>105250</v>
      </c>
      <c r="AO913">
        <v>105250</v>
      </c>
      <c r="AP913">
        <v>0</v>
      </c>
      <c r="AQ913" s="4">
        <v>0</v>
      </c>
      <c r="AR913" s="3" t="s">
        <v>5373</v>
      </c>
      <c r="AS913" s="3" t="s">
        <v>6214</v>
      </c>
      <c r="AT913" s="3" t="s">
        <v>6219</v>
      </c>
      <c r="AU913" s="3" t="s">
        <v>6216</v>
      </c>
      <c r="AV913" s="3" t="s">
        <v>6217</v>
      </c>
      <c r="AW913" s="3"/>
      <c r="AX913" s="3"/>
      <c r="AY913" s="3"/>
      <c r="AZ913" s="3"/>
      <c r="BA913" s="3"/>
      <c r="BB913" t="b">
        <v>0</v>
      </c>
      <c r="BC913" s="3"/>
      <c r="BD913" s="5">
        <v>118837</v>
      </c>
      <c r="BE913" s="3" t="s">
        <v>316</v>
      </c>
    </row>
    <row r="914" spans="1:57" hidden="1" x14ac:dyDescent="0.2">
      <c r="A914" s="2">
        <v>6214</v>
      </c>
      <c r="B914" s="1">
        <v>45412</v>
      </c>
      <c r="C914" s="3" t="s">
        <v>5545</v>
      </c>
      <c r="D914">
        <v>0</v>
      </c>
      <c r="E914">
        <v>0</v>
      </c>
      <c r="F914">
        <v>0</v>
      </c>
      <c r="G914">
        <v>0</v>
      </c>
      <c r="H914">
        <v>0</v>
      </c>
      <c r="I914">
        <v>0</v>
      </c>
      <c r="J914">
        <v>0</v>
      </c>
      <c r="K914">
        <v>0</v>
      </c>
      <c r="L914">
        <v>0</v>
      </c>
      <c r="M914">
        <v>82</v>
      </c>
      <c r="N914">
        <v>0</v>
      </c>
      <c r="O914">
        <v>0</v>
      </c>
      <c r="P914">
        <v>0</v>
      </c>
      <c r="Q914">
        <v>0</v>
      </c>
      <c r="R914">
        <v>0</v>
      </c>
      <c r="S914">
        <v>0</v>
      </c>
      <c r="T914">
        <v>0</v>
      </c>
      <c r="U914">
        <v>0</v>
      </c>
      <c r="V914">
        <v>0</v>
      </c>
      <c r="W914">
        <v>0</v>
      </c>
      <c r="X914">
        <v>0</v>
      </c>
      <c r="Y914">
        <v>0</v>
      </c>
      <c r="Z914">
        <v>0</v>
      </c>
      <c r="AA914">
        <v>0</v>
      </c>
      <c r="AB914">
        <v>0</v>
      </c>
      <c r="AC914">
        <v>0</v>
      </c>
      <c r="AD914">
        <v>0</v>
      </c>
      <c r="AE914">
        <v>82</v>
      </c>
      <c r="AF914">
        <v>82</v>
      </c>
      <c r="AG914">
        <v>604000</v>
      </c>
      <c r="AH914">
        <v>0</v>
      </c>
      <c r="AI914">
        <v>0</v>
      </c>
      <c r="AJ914">
        <v>0</v>
      </c>
      <c r="AK914">
        <v>82</v>
      </c>
      <c r="AL914">
        <v>0</v>
      </c>
      <c r="AM914">
        <v>0</v>
      </c>
      <c r="AN914">
        <v>82</v>
      </c>
      <c r="AO914">
        <v>0</v>
      </c>
      <c r="AP914">
        <v>0</v>
      </c>
      <c r="AQ914" s="4">
        <v>0</v>
      </c>
      <c r="AR914" s="3" t="s">
        <v>5373</v>
      </c>
      <c r="AS914" s="3" t="s">
        <v>6214</v>
      </c>
      <c r="AT914" s="3" t="s">
        <v>6219</v>
      </c>
      <c r="AU914" s="3" t="s">
        <v>6216</v>
      </c>
      <c r="AV914" s="3" t="s">
        <v>6217</v>
      </c>
      <c r="AW914" s="3"/>
      <c r="AX914" s="3"/>
      <c r="AY914" s="3"/>
      <c r="AZ914" s="3"/>
      <c r="BA914" s="3"/>
      <c r="BB914" t="b">
        <v>0</v>
      </c>
      <c r="BC914" s="3"/>
      <c r="BD914" s="5">
        <v>118838</v>
      </c>
      <c r="BE914" s="3" t="s">
        <v>316</v>
      </c>
    </row>
    <row r="915" spans="1:57" hidden="1" x14ac:dyDescent="0.2">
      <c r="A915" s="2">
        <v>6216</v>
      </c>
      <c r="B915" s="1">
        <v>45412</v>
      </c>
      <c r="C915" s="3" t="s">
        <v>5549</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45000</v>
      </c>
      <c r="AH915">
        <v>0</v>
      </c>
      <c r="AI915">
        <v>0</v>
      </c>
      <c r="AJ915">
        <v>0</v>
      </c>
      <c r="AK915">
        <v>0</v>
      </c>
      <c r="AL915">
        <v>0</v>
      </c>
      <c r="AM915">
        <v>0</v>
      </c>
      <c r="AN915">
        <v>0</v>
      </c>
      <c r="AO915">
        <v>0</v>
      </c>
      <c r="AP915">
        <v>0</v>
      </c>
      <c r="AQ915" s="4">
        <v>0</v>
      </c>
      <c r="AR915" s="3" t="s">
        <v>1764</v>
      </c>
      <c r="AS915" s="3" t="s">
        <v>6214</v>
      </c>
      <c r="AT915" s="3" t="s">
        <v>6219</v>
      </c>
      <c r="AU915" s="3" t="s">
        <v>6216</v>
      </c>
      <c r="AV915" s="3" t="s">
        <v>6217</v>
      </c>
      <c r="AW915" s="3"/>
      <c r="AX915" s="3"/>
      <c r="AY915" s="3"/>
      <c r="AZ915" s="3"/>
      <c r="BA915" s="3"/>
      <c r="BB915" t="b">
        <v>0</v>
      </c>
      <c r="BC915" s="3"/>
      <c r="BD915" s="5">
        <v>118839</v>
      </c>
      <c r="BE915" s="3" t="s">
        <v>316</v>
      </c>
    </row>
    <row r="916" spans="1:57" hidden="1" x14ac:dyDescent="0.2">
      <c r="A916" s="2">
        <v>6220</v>
      </c>
      <c r="B916" s="1">
        <v>45412</v>
      </c>
      <c r="C916" s="3" t="s">
        <v>5557</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450000</v>
      </c>
      <c r="AH916">
        <v>0</v>
      </c>
      <c r="AI916">
        <v>0</v>
      </c>
      <c r="AJ916">
        <v>0</v>
      </c>
      <c r="AK916">
        <v>0</v>
      </c>
      <c r="AL916">
        <v>0</v>
      </c>
      <c r="AM916">
        <v>0</v>
      </c>
      <c r="AN916">
        <v>0</v>
      </c>
      <c r="AO916">
        <v>0</v>
      </c>
      <c r="AP916">
        <v>0</v>
      </c>
      <c r="AQ916" s="4">
        <v>0</v>
      </c>
      <c r="AR916" s="3" t="s">
        <v>1764</v>
      </c>
      <c r="AS916" s="3" t="s">
        <v>6214</v>
      </c>
      <c r="AT916" s="3" t="s">
        <v>6219</v>
      </c>
      <c r="AU916" s="3" t="s">
        <v>6216</v>
      </c>
      <c r="AV916" s="3" t="s">
        <v>6217</v>
      </c>
      <c r="AW916" s="3"/>
      <c r="AX916" s="3"/>
      <c r="AY916" s="3"/>
      <c r="AZ916" s="3"/>
      <c r="BA916" s="3"/>
      <c r="BB916" t="b">
        <v>0</v>
      </c>
      <c r="BC916" s="3"/>
      <c r="BD916" s="5">
        <v>118840</v>
      </c>
      <c r="BE916" s="3" t="s">
        <v>316</v>
      </c>
    </row>
    <row r="917" spans="1:57" hidden="1" x14ac:dyDescent="0.2">
      <c r="A917" s="2">
        <v>6221</v>
      </c>
      <c r="B917" s="1">
        <v>45412</v>
      </c>
      <c r="C917" s="3" t="s">
        <v>5559</v>
      </c>
      <c r="D917">
        <v>0</v>
      </c>
      <c r="E917">
        <v>0</v>
      </c>
      <c r="F917">
        <v>0</v>
      </c>
      <c r="G917">
        <v>0</v>
      </c>
      <c r="H917">
        <v>0</v>
      </c>
      <c r="I917">
        <v>0</v>
      </c>
      <c r="J917">
        <v>0</v>
      </c>
      <c r="K917">
        <v>0</v>
      </c>
      <c r="L917">
        <v>0</v>
      </c>
      <c r="M917">
        <v>1474.2</v>
      </c>
      <c r="N917">
        <v>0</v>
      </c>
      <c r="O917">
        <v>0</v>
      </c>
      <c r="P917">
        <v>0</v>
      </c>
      <c r="Q917">
        <v>0</v>
      </c>
      <c r="R917">
        <v>0</v>
      </c>
      <c r="S917">
        <v>0</v>
      </c>
      <c r="T917">
        <v>0</v>
      </c>
      <c r="U917">
        <v>0</v>
      </c>
      <c r="V917">
        <v>0</v>
      </c>
      <c r="W917">
        <v>0</v>
      </c>
      <c r="X917">
        <v>0</v>
      </c>
      <c r="Y917">
        <v>0</v>
      </c>
      <c r="Z917">
        <v>0</v>
      </c>
      <c r="AA917">
        <v>0</v>
      </c>
      <c r="AB917">
        <v>0</v>
      </c>
      <c r="AC917">
        <v>0</v>
      </c>
      <c r="AD917">
        <v>0</v>
      </c>
      <c r="AE917">
        <v>1474.2</v>
      </c>
      <c r="AF917">
        <v>1474.2</v>
      </c>
      <c r="AG917">
        <v>0</v>
      </c>
      <c r="AH917">
        <v>0</v>
      </c>
      <c r="AI917">
        <v>0</v>
      </c>
      <c r="AJ917">
        <v>0</v>
      </c>
      <c r="AK917">
        <v>1474.2</v>
      </c>
      <c r="AL917">
        <v>0</v>
      </c>
      <c r="AM917">
        <v>0</v>
      </c>
      <c r="AN917">
        <v>1474.2</v>
      </c>
      <c r="AO917">
        <v>0</v>
      </c>
      <c r="AP917">
        <v>0</v>
      </c>
      <c r="AQ917" s="4">
        <v>0</v>
      </c>
      <c r="AR917" s="3" t="s">
        <v>1764</v>
      </c>
      <c r="AS917" s="3" t="s">
        <v>6214</v>
      </c>
      <c r="AT917" s="3" t="s">
        <v>6219</v>
      </c>
      <c r="AU917" s="3" t="s">
        <v>6216</v>
      </c>
      <c r="AV917" s="3" t="s">
        <v>6217</v>
      </c>
      <c r="AW917" s="3"/>
      <c r="AX917" s="3"/>
      <c r="AY917" s="3"/>
      <c r="AZ917" s="3"/>
      <c r="BA917" s="3"/>
      <c r="BB917" t="b">
        <v>0</v>
      </c>
      <c r="BC917" s="3"/>
      <c r="BD917" s="5">
        <v>118841</v>
      </c>
      <c r="BE917" s="3" t="s">
        <v>316</v>
      </c>
    </row>
    <row r="918" spans="1:57" hidden="1" x14ac:dyDescent="0.2">
      <c r="A918" s="2">
        <v>6224</v>
      </c>
      <c r="B918" s="1">
        <v>45412</v>
      </c>
      <c r="C918" s="3" t="s">
        <v>5565</v>
      </c>
      <c r="D918">
        <v>0</v>
      </c>
      <c r="E918">
        <v>87146.6</v>
      </c>
      <c r="F918">
        <v>157932.79999999999</v>
      </c>
      <c r="G918">
        <v>86820.2</v>
      </c>
      <c r="H918">
        <v>54411.59</v>
      </c>
      <c r="I918">
        <v>206385.27</v>
      </c>
      <c r="J918">
        <v>-16209.16</v>
      </c>
      <c r="K918">
        <v>47008.6</v>
      </c>
      <c r="L918">
        <v>56584.3</v>
      </c>
      <c r="M918">
        <v>38557.800000000003</v>
      </c>
      <c r="N918">
        <v>95581</v>
      </c>
      <c r="O918">
        <v>88743</v>
      </c>
      <c r="P918">
        <v>0</v>
      </c>
      <c r="Q918">
        <v>0</v>
      </c>
      <c r="R918">
        <v>0</v>
      </c>
      <c r="S918">
        <v>0</v>
      </c>
      <c r="T918">
        <v>0</v>
      </c>
      <c r="U918">
        <v>0</v>
      </c>
      <c r="V918">
        <v>0</v>
      </c>
      <c r="W918">
        <v>0</v>
      </c>
      <c r="X918">
        <v>0</v>
      </c>
      <c r="Y918">
        <v>0</v>
      </c>
      <c r="Z918">
        <v>0</v>
      </c>
      <c r="AA918">
        <v>0</v>
      </c>
      <c r="AB918">
        <v>0</v>
      </c>
      <c r="AC918">
        <v>0</v>
      </c>
      <c r="AD918">
        <v>0</v>
      </c>
      <c r="AE918">
        <v>718638</v>
      </c>
      <c r="AF918">
        <v>718638</v>
      </c>
      <c r="AG918">
        <v>0</v>
      </c>
      <c r="AH918">
        <v>1175000</v>
      </c>
      <c r="AI918">
        <v>1175000</v>
      </c>
      <c r="AJ918">
        <v>928376.2</v>
      </c>
      <c r="AK918">
        <v>902962</v>
      </c>
      <c r="AL918">
        <v>184324</v>
      </c>
      <c r="AM918">
        <v>928376.2</v>
      </c>
      <c r="AN918">
        <v>902962</v>
      </c>
      <c r="AO918">
        <v>184324</v>
      </c>
      <c r="AP918">
        <v>25599.5</v>
      </c>
      <c r="AQ918" s="4">
        <v>0</v>
      </c>
      <c r="AR918" s="3" t="s">
        <v>60</v>
      </c>
      <c r="AS918" s="3" t="s">
        <v>6214</v>
      </c>
      <c r="AT918" s="3" t="s">
        <v>6219</v>
      </c>
      <c r="AU918" s="3" t="s">
        <v>6216</v>
      </c>
      <c r="AV918" s="3" t="s">
        <v>6217</v>
      </c>
      <c r="AW918" s="3"/>
      <c r="AX918" s="3"/>
      <c r="AY918" s="3"/>
      <c r="AZ918" s="3"/>
      <c r="BA918" s="3"/>
      <c r="BB918" t="b">
        <v>0</v>
      </c>
      <c r="BC918" s="3"/>
      <c r="BD918" s="5">
        <v>118842</v>
      </c>
      <c r="BE918" s="3" t="s">
        <v>316</v>
      </c>
    </row>
    <row r="919" spans="1:57" hidden="1" x14ac:dyDescent="0.2">
      <c r="A919" s="2">
        <v>6225</v>
      </c>
      <c r="B919" s="1">
        <v>45412</v>
      </c>
      <c r="C919" s="3" t="s">
        <v>5567</v>
      </c>
      <c r="D919">
        <v>0</v>
      </c>
      <c r="E919">
        <v>0</v>
      </c>
      <c r="F919">
        <v>0</v>
      </c>
      <c r="G919">
        <v>103798</v>
      </c>
      <c r="H919">
        <v>-67763.3</v>
      </c>
      <c r="I919">
        <v>45122.8</v>
      </c>
      <c r="J919">
        <v>100156.96</v>
      </c>
      <c r="K919">
        <v>56968.2</v>
      </c>
      <c r="L919">
        <v>40510.800000000003</v>
      </c>
      <c r="M919">
        <v>45644.42</v>
      </c>
      <c r="N919">
        <v>116023</v>
      </c>
      <c r="O919">
        <v>101769</v>
      </c>
      <c r="P919">
        <v>0</v>
      </c>
      <c r="Q919">
        <v>0</v>
      </c>
      <c r="R919">
        <v>0</v>
      </c>
      <c r="S919">
        <v>0</v>
      </c>
      <c r="T919">
        <v>0</v>
      </c>
      <c r="U919">
        <v>0</v>
      </c>
      <c r="V919">
        <v>0</v>
      </c>
      <c r="W919">
        <v>0</v>
      </c>
      <c r="X919">
        <v>0</v>
      </c>
      <c r="Y919">
        <v>0</v>
      </c>
      <c r="Z919">
        <v>0</v>
      </c>
      <c r="AA919">
        <v>0</v>
      </c>
      <c r="AB919">
        <v>0</v>
      </c>
      <c r="AC919">
        <v>0</v>
      </c>
      <c r="AD919">
        <v>0</v>
      </c>
      <c r="AE919">
        <v>324437.88</v>
      </c>
      <c r="AF919">
        <v>324437.88</v>
      </c>
      <c r="AG919">
        <v>450000</v>
      </c>
      <c r="AH919">
        <v>560000</v>
      </c>
      <c r="AI919">
        <v>560000</v>
      </c>
      <c r="AJ919">
        <v>559621.46</v>
      </c>
      <c r="AK919">
        <v>542229.88</v>
      </c>
      <c r="AL919">
        <v>217792</v>
      </c>
      <c r="AM919">
        <v>559621.46</v>
      </c>
      <c r="AN919">
        <v>542229.88</v>
      </c>
      <c r="AO919">
        <v>217792</v>
      </c>
      <c r="AP919">
        <v>18624</v>
      </c>
      <c r="AQ919" s="4">
        <v>0</v>
      </c>
      <c r="AR919" s="3" t="s">
        <v>60</v>
      </c>
      <c r="AS919" s="3" t="s">
        <v>6214</v>
      </c>
      <c r="AT919" s="3" t="s">
        <v>6219</v>
      </c>
      <c r="AU919" s="3" t="s">
        <v>6216</v>
      </c>
      <c r="AV919" s="3" t="s">
        <v>6217</v>
      </c>
      <c r="AW919" s="3"/>
      <c r="AX919" s="3"/>
      <c r="AY919" s="3"/>
      <c r="AZ919" s="3"/>
      <c r="BA919" s="3"/>
      <c r="BB919" t="b">
        <v>0</v>
      </c>
      <c r="BC919" s="3"/>
      <c r="BD919" s="5">
        <v>118843</v>
      </c>
      <c r="BE919" s="3" t="s">
        <v>316</v>
      </c>
    </row>
    <row r="920" spans="1:57" hidden="1" x14ac:dyDescent="0.2">
      <c r="A920" s="2">
        <v>6226</v>
      </c>
      <c r="B920" s="1">
        <v>45412</v>
      </c>
      <c r="C920" s="3" t="s">
        <v>5569</v>
      </c>
      <c r="D920">
        <v>0</v>
      </c>
      <c r="E920">
        <v>145128.66</v>
      </c>
      <c r="F920">
        <v>25944.3</v>
      </c>
      <c r="G920">
        <v>-69469.73</v>
      </c>
      <c r="H920">
        <v>78069.61</v>
      </c>
      <c r="I920">
        <v>43293.99</v>
      </c>
      <c r="J920">
        <v>35444.1</v>
      </c>
      <c r="K920">
        <v>55041.599999999999</v>
      </c>
      <c r="L920">
        <v>75720.98</v>
      </c>
      <c r="M920">
        <v>57083.360000000001</v>
      </c>
      <c r="N920">
        <v>63529</v>
      </c>
      <c r="O920">
        <v>50827</v>
      </c>
      <c r="P920">
        <v>0</v>
      </c>
      <c r="Q920">
        <v>0</v>
      </c>
      <c r="R920">
        <v>0</v>
      </c>
      <c r="S920">
        <v>0</v>
      </c>
      <c r="T920">
        <v>0</v>
      </c>
      <c r="U920">
        <v>0</v>
      </c>
      <c r="V920">
        <v>0</v>
      </c>
      <c r="W920">
        <v>0</v>
      </c>
      <c r="X920">
        <v>0</v>
      </c>
      <c r="Y920">
        <v>0</v>
      </c>
      <c r="Z920">
        <v>0</v>
      </c>
      <c r="AA920">
        <v>0</v>
      </c>
      <c r="AB920">
        <v>0</v>
      </c>
      <c r="AC920">
        <v>0</v>
      </c>
      <c r="AD920">
        <v>0</v>
      </c>
      <c r="AE920">
        <v>446256.87</v>
      </c>
      <c r="AF920">
        <v>446256.87</v>
      </c>
      <c r="AG920">
        <v>412500</v>
      </c>
      <c r="AH920">
        <v>550000</v>
      </c>
      <c r="AI920">
        <v>550000</v>
      </c>
      <c r="AJ920">
        <v>550000.51</v>
      </c>
      <c r="AK920">
        <v>560612.87</v>
      </c>
      <c r="AL920">
        <v>114356</v>
      </c>
      <c r="AM920">
        <v>550000.51</v>
      </c>
      <c r="AN920">
        <v>560612.87</v>
      </c>
      <c r="AO920">
        <v>114356</v>
      </c>
      <c r="AP920">
        <v>0</v>
      </c>
      <c r="AQ920" s="4">
        <v>0</v>
      </c>
      <c r="AR920" s="3" t="s">
        <v>60</v>
      </c>
      <c r="AS920" s="3" t="s">
        <v>6214</v>
      </c>
      <c r="AT920" s="3" t="s">
        <v>6219</v>
      </c>
      <c r="AU920" s="3" t="s">
        <v>6216</v>
      </c>
      <c r="AV920" s="3" t="s">
        <v>6217</v>
      </c>
      <c r="AW920" s="3"/>
      <c r="AX920" s="3"/>
      <c r="AY920" s="3"/>
      <c r="AZ920" s="3"/>
      <c r="BA920" s="3"/>
      <c r="BB920" t="b">
        <v>0</v>
      </c>
      <c r="BC920" s="3"/>
      <c r="BD920" s="5">
        <v>118844</v>
      </c>
      <c r="BE920" s="3" t="s">
        <v>316</v>
      </c>
    </row>
    <row r="921" spans="1:57" hidden="1" x14ac:dyDescent="0.2">
      <c r="A921" s="2">
        <v>6227</v>
      </c>
      <c r="B921" s="1">
        <v>45412</v>
      </c>
      <c r="C921" s="3" t="s">
        <v>5571</v>
      </c>
      <c r="D921">
        <v>0</v>
      </c>
      <c r="E921">
        <v>0</v>
      </c>
      <c r="F921">
        <v>0</v>
      </c>
      <c r="G921">
        <v>2328</v>
      </c>
      <c r="H921">
        <v>20145.3</v>
      </c>
      <c r="I921">
        <v>20167</v>
      </c>
      <c r="J921">
        <v>11482.8</v>
      </c>
      <c r="K921">
        <v>26987.4</v>
      </c>
      <c r="L921">
        <v>29499.200000000001</v>
      </c>
      <c r="M921">
        <v>24358.1</v>
      </c>
      <c r="N921">
        <v>15000</v>
      </c>
      <c r="O921">
        <v>10000</v>
      </c>
      <c r="P921">
        <v>15000</v>
      </c>
      <c r="Q921">
        <v>6000</v>
      </c>
      <c r="R921">
        <v>0</v>
      </c>
      <c r="S921">
        <v>0</v>
      </c>
      <c r="T921">
        <v>0</v>
      </c>
      <c r="U921">
        <v>0</v>
      </c>
      <c r="V921">
        <v>0</v>
      </c>
      <c r="W921">
        <v>0</v>
      </c>
      <c r="X921">
        <v>0</v>
      </c>
      <c r="Y921">
        <v>0</v>
      </c>
      <c r="Z921">
        <v>0</v>
      </c>
      <c r="AA921">
        <v>0</v>
      </c>
      <c r="AB921">
        <v>0</v>
      </c>
      <c r="AC921">
        <v>0</v>
      </c>
      <c r="AD921">
        <v>0</v>
      </c>
      <c r="AE921">
        <v>134967.79999999999</v>
      </c>
      <c r="AF921">
        <v>134967.79999999999</v>
      </c>
      <c r="AG921">
        <v>262500</v>
      </c>
      <c r="AH921">
        <v>90000</v>
      </c>
      <c r="AI921">
        <v>90000</v>
      </c>
      <c r="AJ921">
        <v>119609.7</v>
      </c>
      <c r="AK921">
        <v>159967.79999999999</v>
      </c>
      <c r="AL921">
        <v>25000</v>
      </c>
      <c r="AM921">
        <v>119609.7</v>
      </c>
      <c r="AN921">
        <v>180967.8</v>
      </c>
      <c r="AO921">
        <v>46000</v>
      </c>
      <c r="AP921">
        <v>0</v>
      </c>
      <c r="AQ921" s="4">
        <v>0</v>
      </c>
      <c r="AR921" s="3" t="s">
        <v>60</v>
      </c>
      <c r="AS921" s="3" t="s">
        <v>6214</v>
      </c>
      <c r="AT921" s="3" t="s">
        <v>6219</v>
      </c>
      <c r="AU921" s="3" t="s">
        <v>6216</v>
      </c>
      <c r="AV921" s="3" t="s">
        <v>6217</v>
      </c>
      <c r="AW921" s="3"/>
      <c r="AX921" s="3"/>
      <c r="AY921" s="3"/>
      <c r="AZ921" s="3"/>
      <c r="BA921" s="3"/>
      <c r="BB921" t="b">
        <v>0</v>
      </c>
      <c r="BC921" s="3"/>
      <c r="BD921" s="5">
        <v>118845</v>
      </c>
      <c r="BE921" s="3" t="s">
        <v>316</v>
      </c>
    </row>
    <row r="922" spans="1:57" hidden="1" x14ac:dyDescent="0.2">
      <c r="A922" s="2">
        <v>6499</v>
      </c>
      <c r="B922" s="1">
        <v>45412</v>
      </c>
      <c r="C922" s="3" t="s">
        <v>5980</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5400000</v>
      </c>
      <c r="AH922">
        <v>0</v>
      </c>
      <c r="AI922">
        <v>0</v>
      </c>
      <c r="AJ922">
        <v>0</v>
      </c>
      <c r="AK922">
        <v>0</v>
      </c>
      <c r="AL922">
        <v>0</v>
      </c>
      <c r="AM922">
        <v>0</v>
      </c>
      <c r="AN922">
        <v>0</v>
      </c>
      <c r="AO922">
        <v>0</v>
      </c>
      <c r="AP922">
        <v>0</v>
      </c>
      <c r="AQ922" s="4">
        <v>0</v>
      </c>
      <c r="AR922" s="3" t="s">
        <v>3430</v>
      </c>
      <c r="AS922" s="3" t="s">
        <v>6214</v>
      </c>
      <c r="AT922" s="3" t="s">
        <v>6219</v>
      </c>
      <c r="AU922" s="3" t="s">
        <v>6216</v>
      </c>
      <c r="AV922" s="3" t="s">
        <v>6217</v>
      </c>
      <c r="AW922" s="3"/>
      <c r="AX922" s="3"/>
      <c r="AY922" s="3"/>
      <c r="AZ922" s="3"/>
      <c r="BA922" s="3"/>
      <c r="BB922" t="b">
        <v>0</v>
      </c>
      <c r="BC922" s="3"/>
      <c r="BD922" s="5">
        <v>118854</v>
      </c>
      <c r="BE922" s="3" t="s">
        <v>316</v>
      </c>
    </row>
    <row r="923" spans="1:57" hidden="1" x14ac:dyDescent="0.2">
      <c r="A923" s="2">
        <v>4824</v>
      </c>
      <c r="B923" s="1">
        <v>45412</v>
      </c>
      <c r="C923" s="3" t="s">
        <v>3428</v>
      </c>
      <c r="D923">
        <v>0.2</v>
      </c>
      <c r="E923">
        <v>0</v>
      </c>
      <c r="F923">
        <v>0</v>
      </c>
      <c r="G923">
        <v>29900</v>
      </c>
      <c r="H923">
        <v>-29900</v>
      </c>
      <c r="I923">
        <v>0</v>
      </c>
      <c r="J923">
        <v>-0.01</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-0.01</v>
      </c>
      <c r="AF923">
        <v>2504422.85</v>
      </c>
      <c r="AG923">
        <v>0</v>
      </c>
      <c r="AH923">
        <v>0</v>
      </c>
      <c r="AI923">
        <v>2504422.86</v>
      </c>
      <c r="AJ923">
        <v>-0.01</v>
      </c>
      <c r="AK923">
        <v>0</v>
      </c>
      <c r="AL923">
        <v>0</v>
      </c>
      <c r="AM923">
        <v>2504422.85</v>
      </c>
      <c r="AN923">
        <v>2504422.85</v>
      </c>
      <c r="AO923">
        <v>0</v>
      </c>
      <c r="AP923">
        <v>0</v>
      </c>
      <c r="AQ923" s="4">
        <v>0</v>
      </c>
      <c r="AR923" s="3" t="s">
        <v>3430</v>
      </c>
      <c r="AS923" s="3" t="s">
        <v>6214</v>
      </c>
      <c r="AT923" s="3" t="s">
        <v>6219</v>
      </c>
      <c r="AU923" s="3" t="s">
        <v>6216</v>
      </c>
      <c r="AV923" s="3" t="s">
        <v>6217</v>
      </c>
      <c r="AW923" s="3"/>
      <c r="AX923" s="3"/>
      <c r="AY923" s="3"/>
      <c r="AZ923" s="3"/>
      <c r="BA923" s="3"/>
      <c r="BB923" t="b">
        <v>0</v>
      </c>
      <c r="BC923" s="3"/>
      <c r="BD923" s="5">
        <v>118857</v>
      </c>
      <c r="BE923" s="3" t="s">
        <v>3343</v>
      </c>
    </row>
    <row r="924" spans="1:57" hidden="1" x14ac:dyDescent="0.2">
      <c r="A924" s="2">
        <v>5224</v>
      </c>
      <c r="B924" s="1">
        <v>45412</v>
      </c>
      <c r="C924" s="3" t="s">
        <v>4122</v>
      </c>
      <c r="D924">
        <v>130687.94</v>
      </c>
      <c r="E924">
        <v>201197.96</v>
      </c>
      <c r="F924">
        <v>126845.03</v>
      </c>
      <c r="G924">
        <v>250670.1</v>
      </c>
      <c r="H924">
        <v>26796</v>
      </c>
      <c r="I924">
        <v>42585.65</v>
      </c>
      <c r="J924">
        <v>-10800</v>
      </c>
      <c r="K924">
        <v>0</v>
      </c>
      <c r="L924">
        <v>4963.9799999999996</v>
      </c>
      <c r="M924">
        <v>110130.71</v>
      </c>
      <c r="N924">
        <v>110486.32</v>
      </c>
      <c r="O924">
        <v>152703.96</v>
      </c>
      <c r="P924">
        <v>0</v>
      </c>
      <c r="Q924">
        <v>0</v>
      </c>
      <c r="R924">
        <v>0</v>
      </c>
      <c r="S924">
        <v>0</v>
      </c>
      <c r="T924">
        <v>0</v>
      </c>
      <c r="U924">
        <v>0</v>
      </c>
      <c r="V924">
        <v>0</v>
      </c>
      <c r="W924">
        <v>0</v>
      </c>
      <c r="X924">
        <v>0</v>
      </c>
      <c r="Y924">
        <v>0</v>
      </c>
      <c r="Z924">
        <v>0</v>
      </c>
      <c r="AA924">
        <v>0</v>
      </c>
      <c r="AB924">
        <v>0</v>
      </c>
      <c r="AC924">
        <v>0</v>
      </c>
      <c r="AD924">
        <v>0</v>
      </c>
      <c r="AE924">
        <v>883077.37</v>
      </c>
      <c r="AF924">
        <v>3513270.32</v>
      </c>
      <c r="AG924">
        <v>1961000</v>
      </c>
      <c r="AH924">
        <v>2852213</v>
      </c>
      <c r="AI924">
        <v>5482558.1500000004</v>
      </c>
      <c r="AJ924">
        <v>1146188.6599999999</v>
      </c>
      <c r="AK924">
        <v>1146268</v>
      </c>
      <c r="AL924">
        <v>0</v>
      </c>
      <c r="AM924">
        <v>3403139.61</v>
      </c>
      <c r="AN924">
        <v>3513270.32</v>
      </c>
      <c r="AO924">
        <v>0</v>
      </c>
      <c r="AP924">
        <v>893329.75</v>
      </c>
      <c r="AQ924" s="4">
        <v>0</v>
      </c>
      <c r="AR924" s="3" t="s">
        <v>3430</v>
      </c>
      <c r="AS924" s="3" t="s">
        <v>6214</v>
      </c>
      <c r="AT924" s="3" t="s">
        <v>6219</v>
      </c>
      <c r="AU924" s="3" t="s">
        <v>6216</v>
      </c>
      <c r="AV924" s="3" t="s">
        <v>6217</v>
      </c>
      <c r="AW924" s="3"/>
      <c r="AX924" s="3"/>
      <c r="AY924" s="3"/>
      <c r="AZ924" s="3"/>
      <c r="BA924" s="3"/>
      <c r="BB924" t="b">
        <v>0</v>
      </c>
      <c r="BC924" s="3"/>
      <c r="BD924" s="5">
        <v>118858</v>
      </c>
      <c r="BE924" s="3" t="s">
        <v>6218</v>
      </c>
    </row>
    <row r="925" spans="1:57" hidden="1" x14ac:dyDescent="0.2">
      <c r="A925" s="2">
        <v>5227</v>
      </c>
      <c r="B925" s="1">
        <v>45412</v>
      </c>
      <c r="C925" s="3" t="s">
        <v>4128</v>
      </c>
      <c r="D925">
        <v>485363.24</v>
      </c>
      <c r="E925">
        <v>262097.17</v>
      </c>
      <c r="F925">
        <v>246664.14</v>
      </c>
      <c r="G925">
        <v>1028822.08</v>
      </c>
      <c r="H925">
        <v>31329.439999999999</v>
      </c>
      <c r="I925">
        <v>478324.06</v>
      </c>
      <c r="J925">
        <v>972184.26</v>
      </c>
      <c r="K925">
        <v>97808.66</v>
      </c>
      <c r="L925">
        <v>818487.84</v>
      </c>
      <c r="M925">
        <v>787198.68</v>
      </c>
      <c r="N925">
        <v>89670.01</v>
      </c>
      <c r="O925">
        <v>190683</v>
      </c>
      <c r="P925">
        <v>0</v>
      </c>
      <c r="Q925">
        <v>0</v>
      </c>
      <c r="R925">
        <v>0</v>
      </c>
      <c r="S925">
        <v>0</v>
      </c>
      <c r="T925">
        <v>0</v>
      </c>
      <c r="U925">
        <v>0</v>
      </c>
      <c r="V925">
        <v>0</v>
      </c>
      <c r="W925">
        <v>0</v>
      </c>
      <c r="X925">
        <v>0</v>
      </c>
      <c r="Y925">
        <v>0</v>
      </c>
      <c r="Z925">
        <v>0</v>
      </c>
      <c r="AA925">
        <v>0</v>
      </c>
      <c r="AB925">
        <v>0</v>
      </c>
      <c r="AC925">
        <v>0</v>
      </c>
      <c r="AD925">
        <v>0</v>
      </c>
      <c r="AE925">
        <v>5208279.57</v>
      </c>
      <c r="AF925">
        <v>6919800.71</v>
      </c>
      <c r="AG925">
        <v>5954000</v>
      </c>
      <c r="AH925">
        <v>7019255.8300000001</v>
      </c>
      <c r="AI925">
        <v>14230776.970000001</v>
      </c>
      <c r="AJ925">
        <v>5259563.8899999997</v>
      </c>
      <c r="AK925">
        <v>5488875</v>
      </c>
      <c r="AL925">
        <v>0</v>
      </c>
      <c r="AM925">
        <v>6132602.0300000003</v>
      </c>
      <c r="AN925">
        <v>6919800.71</v>
      </c>
      <c r="AO925">
        <v>0</v>
      </c>
      <c r="AP925">
        <v>758010.5</v>
      </c>
      <c r="AQ925" s="4">
        <v>0</v>
      </c>
      <c r="AR925" s="3" t="s">
        <v>3430</v>
      </c>
      <c r="AS925" s="3" t="s">
        <v>6214</v>
      </c>
      <c r="AT925" s="3" t="s">
        <v>6219</v>
      </c>
      <c r="AU925" s="3" t="s">
        <v>6216</v>
      </c>
      <c r="AV925" s="3" t="s">
        <v>6217</v>
      </c>
      <c r="AW925" s="3"/>
      <c r="AX925" s="3"/>
      <c r="AY925" s="3"/>
      <c r="AZ925" s="3"/>
      <c r="BA925" s="3"/>
      <c r="BB925" t="b">
        <v>0</v>
      </c>
      <c r="BC925" s="3"/>
      <c r="BD925" s="5">
        <v>118859</v>
      </c>
      <c r="BE925" s="3" t="s">
        <v>6218</v>
      </c>
    </row>
    <row r="926" spans="1:57" hidden="1" x14ac:dyDescent="0.2">
      <c r="A926" s="2">
        <v>5229</v>
      </c>
      <c r="B926" s="1">
        <v>45412</v>
      </c>
      <c r="C926" s="3" t="s">
        <v>4134</v>
      </c>
      <c r="D926">
        <v>1628026.52</v>
      </c>
      <c r="E926">
        <v>1645316.1</v>
      </c>
      <c r="F926">
        <v>1758664.33</v>
      </c>
      <c r="G926">
        <v>2173709.5</v>
      </c>
      <c r="H926">
        <v>3923927.31</v>
      </c>
      <c r="I926">
        <v>2411378.91</v>
      </c>
      <c r="J926">
        <v>2386089.65</v>
      </c>
      <c r="K926">
        <v>3038033.07</v>
      </c>
      <c r="L926">
        <v>3230054.56</v>
      </c>
      <c r="M926">
        <v>2745877.25</v>
      </c>
      <c r="N926">
        <v>2671808.48</v>
      </c>
      <c r="O926">
        <v>3981135.08</v>
      </c>
      <c r="P926">
        <v>0</v>
      </c>
      <c r="Q926">
        <v>0</v>
      </c>
      <c r="R926">
        <v>0</v>
      </c>
      <c r="S926">
        <v>0</v>
      </c>
      <c r="T926">
        <v>0</v>
      </c>
      <c r="U926">
        <v>0</v>
      </c>
      <c r="V926">
        <v>0</v>
      </c>
      <c r="W926">
        <v>0</v>
      </c>
      <c r="X926">
        <v>0</v>
      </c>
      <c r="Y926">
        <v>0</v>
      </c>
      <c r="Z926">
        <v>0</v>
      </c>
      <c r="AA926">
        <v>0</v>
      </c>
      <c r="AB926">
        <v>0</v>
      </c>
      <c r="AC926">
        <v>0</v>
      </c>
      <c r="AD926">
        <v>0</v>
      </c>
      <c r="AE926">
        <v>24941077.199999999</v>
      </c>
      <c r="AF926">
        <v>42957816.009999998</v>
      </c>
      <c r="AG926">
        <v>44164000</v>
      </c>
      <c r="AH926">
        <v>49563924</v>
      </c>
      <c r="AI926">
        <v>151938063.16999999</v>
      </c>
      <c r="AJ926">
        <v>31109504.18</v>
      </c>
      <c r="AK926">
        <v>31594021</v>
      </c>
      <c r="AL926">
        <v>0</v>
      </c>
      <c r="AM926">
        <v>40211938.759999998</v>
      </c>
      <c r="AN926">
        <v>42957816.009999998</v>
      </c>
      <c r="AO926">
        <v>0</v>
      </c>
      <c r="AP926">
        <v>13269969.140000001</v>
      </c>
      <c r="AQ926" s="4">
        <v>0</v>
      </c>
      <c r="AR926" s="3" t="s">
        <v>3430</v>
      </c>
      <c r="AS926" s="3" t="s">
        <v>6214</v>
      </c>
      <c r="AT926" s="3" t="s">
        <v>6219</v>
      </c>
      <c r="AU926" s="3" t="s">
        <v>6216</v>
      </c>
      <c r="AV926" s="3" t="s">
        <v>6217</v>
      </c>
      <c r="AW926" s="3"/>
      <c r="AX926" s="3"/>
      <c r="AY926" s="3"/>
      <c r="AZ926" s="3"/>
      <c r="BA926" s="3"/>
      <c r="BB926" t="b">
        <v>0</v>
      </c>
      <c r="BC926" s="3"/>
      <c r="BD926" s="5">
        <v>118860</v>
      </c>
      <c r="BE926" s="3" t="s">
        <v>6218</v>
      </c>
    </row>
    <row r="927" spans="1:57" hidden="1" x14ac:dyDescent="0.2">
      <c r="A927" s="2">
        <v>5432</v>
      </c>
      <c r="B927" s="1">
        <v>45412</v>
      </c>
      <c r="C927" s="3" t="s">
        <v>4427</v>
      </c>
      <c r="D927">
        <v>0</v>
      </c>
      <c r="E927">
        <v>0</v>
      </c>
      <c r="F927">
        <v>0</v>
      </c>
      <c r="G927">
        <v>628865.06999999995</v>
      </c>
      <c r="H927">
        <v>-630788.06999999995</v>
      </c>
      <c r="I927">
        <v>0</v>
      </c>
      <c r="J927">
        <v>0</v>
      </c>
      <c r="K927">
        <v>0</v>
      </c>
      <c r="L927">
        <v>0</v>
      </c>
      <c r="M927">
        <v>239.66</v>
      </c>
      <c r="N927">
        <v>0</v>
      </c>
      <c r="O927">
        <v>0</v>
      </c>
      <c r="P927">
        <v>0</v>
      </c>
      <c r="Q927">
        <v>0</v>
      </c>
      <c r="R927">
        <v>0</v>
      </c>
      <c r="S927">
        <v>0</v>
      </c>
      <c r="T927">
        <v>0</v>
      </c>
      <c r="U927">
        <v>0</v>
      </c>
      <c r="V927">
        <v>0</v>
      </c>
      <c r="W927">
        <v>0</v>
      </c>
      <c r="X927">
        <v>0</v>
      </c>
      <c r="Y927">
        <v>0</v>
      </c>
      <c r="Z927">
        <v>0</v>
      </c>
      <c r="AA927">
        <v>0</v>
      </c>
      <c r="AB927">
        <v>0</v>
      </c>
      <c r="AC927">
        <v>0</v>
      </c>
      <c r="AD927">
        <v>0</v>
      </c>
      <c r="AE927">
        <v>-1683.34</v>
      </c>
      <c r="AF927">
        <v>239.86</v>
      </c>
      <c r="AG927">
        <v>0</v>
      </c>
      <c r="AH927">
        <v>1724600</v>
      </c>
      <c r="AI927">
        <v>2124782.7599999998</v>
      </c>
      <c r="AJ927">
        <v>-1923</v>
      </c>
      <c r="AK927">
        <v>-1683.34</v>
      </c>
      <c r="AL927">
        <v>0</v>
      </c>
      <c r="AM927">
        <v>0.200000000000045</v>
      </c>
      <c r="AN927">
        <v>239.86</v>
      </c>
      <c r="AO927">
        <v>0</v>
      </c>
      <c r="AP927">
        <v>100000</v>
      </c>
      <c r="AQ927" s="4">
        <v>0</v>
      </c>
      <c r="AR927" s="3" t="s">
        <v>3430</v>
      </c>
      <c r="AS927" s="3" t="s">
        <v>6214</v>
      </c>
      <c r="AT927" s="3" t="s">
        <v>6219</v>
      </c>
      <c r="AU927" s="3" t="s">
        <v>6216</v>
      </c>
      <c r="AV927" s="3" t="s">
        <v>6217</v>
      </c>
      <c r="AW927" s="3"/>
      <c r="AX927" s="3"/>
      <c r="AY927" s="3"/>
      <c r="AZ927" s="3"/>
      <c r="BA927" s="3"/>
      <c r="BB927" t="b">
        <v>0</v>
      </c>
      <c r="BC927" s="3"/>
      <c r="BD927" s="5">
        <v>118861</v>
      </c>
      <c r="BE927" s="3" t="s">
        <v>316</v>
      </c>
    </row>
    <row r="928" spans="1:57" hidden="1" x14ac:dyDescent="0.2">
      <c r="A928" s="2">
        <v>5570</v>
      </c>
      <c r="B928" s="1">
        <v>45412</v>
      </c>
      <c r="C928" s="3" t="s">
        <v>4605</v>
      </c>
      <c r="D928">
        <v>1360.48</v>
      </c>
      <c r="E928">
        <v>10762.52</v>
      </c>
      <c r="F928">
        <v>22650.7</v>
      </c>
      <c r="G928">
        <v>-34773.699999999997</v>
      </c>
      <c r="H928">
        <v>43969</v>
      </c>
      <c r="I928">
        <v>124599.9</v>
      </c>
      <c r="J928">
        <v>14523.75</v>
      </c>
      <c r="K928">
        <v>-137582.65</v>
      </c>
      <c r="L928">
        <v>0</v>
      </c>
      <c r="M928">
        <v>79419.399999999994</v>
      </c>
      <c r="N928">
        <v>0</v>
      </c>
      <c r="O928">
        <v>0</v>
      </c>
      <c r="P928">
        <v>0</v>
      </c>
      <c r="Q928">
        <v>0</v>
      </c>
      <c r="R928">
        <v>0</v>
      </c>
      <c r="S928">
        <v>0</v>
      </c>
      <c r="T928">
        <v>0</v>
      </c>
      <c r="U928">
        <v>0</v>
      </c>
      <c r="V928">
        <v>0</v>
      </c>
      <c r="W928">
        <v>0</v>
      </c>
      <c r="X928">
        <v>0</v>
      </c>
      <c r="Y928">
        <v>0</v>
      </c>
      <c r="Z928">
        <v>0</v>
      </c>
      <c r="AA928">
        <v>0</v>
      </c>
      <c r="AB928">
        <v>0</v>
      </c>
      <c r="AC928">
        <v>0</v>
      </c>
      <c r="AD928">
        <v>0</v>
      </c>
      <c r="AE928">
        <v>124929.4</v>
      </c>
      <c r="AF928">
        <v>124929.4</v>
      </c>
      <c r="AG928">
        <v>5731000</v>
      </c>
      <c r="AH928">
        <v>1191936</v>
      </c>
      <c r="AI928">
        <v>3892269</v>
      </c>
      <c r="AJ928">
        <v>7348.13</v>
      </c>
      <c r="AK928">
        <v>124929.4</v>
      </c>
      <c r="AL928">
        <v>0</v>
      </c>
      <c r="AM928">
        <v>45510</v>
      </c>
      <c r="AN928">
        <v>124929.4</v>
      </c>
      <c r="AO928">
        <v>0</v>
      </c>
      <c r="AP928">
        <v>968213.27</v>
      </c>
      <c r="AQ928" s="4">
        <v>0</v>
      </c>
      <c r="AR928" s="3" t="s">
        <v>3430</v>
      </c>
      <c r="AS928" s="3" t="s">
        <v>6214</v>
      </c>
      <c r="AT928" s="3" t="s">
        <v>6219</v>
      </c>
      <c r="AU928" s="3" t="s">
        <v>6216</v>
      </c>
      <c r="AV928" s="3" t="s">
        <v>6217</v>
      </c>
      <c r="AW928" s="3"/>
      <c r="AX928" s="3"/>
      <c r="AY928" s="3"/>
      <c r="AZ928" s="3"/>
      <c r="BA928" s="3"/>
      <c r="BB928" t="b">
        <v>0</v>
      </c>
      <c r="BC928" s="3"/>
      <c r="BD928" s="5">
        <v>118862</v>
      </c>
      <c r="BE928" s="3" t="s">
        <v>6218</v>
      </c>
    </row>
    <row r="929" spans="1:57" hidden="1" x14ac:dyDescent="0.2">
      <c r="A929" s="2">
        <v>5801</v>
      </c>
      <c r="B929" s="1">
        <v>45412</v>
      </c>
      <c r="C929" s="3" t="s">
        <v>5003</v>
      </c>
      <c r="D929">
        <v>85411.74</v>
      </c>
      <c r="E929">
        <v>-76135.240000000005</v>
      </c>
      <c r="F929">
        <v>-8729</v>
      </c>
      <c r="G929">
        <v>0</v>
      </c>
      <c r="H929">
        <v>-547.5</v>
      </c>
      <c r="I929">
        <v>0</v>
      </c>
      <c r="J929">
        <v>0</v>
      </c>
      <c r="K929">
        <v>0</v>
      </c>
      <c r="L929">
        <v>0</v>
      </c>
      <c r="M929">
        <v>39980.550000000003</v>
      </c>
      <c r="N929">
        <v>0</v>
      </c>
      <c r="O929">
        <v>0</v>
      </c>
      <c r="P929">
        <v>0</v>
      </c>
      <c r="Q929">
        <v>0</v>
      </c>
      <c r="R929">
        <v>0</v>
      </c>
      <c r="S929">
        <v>0</v>
      </c>
      <c r="T929">
        <v>0</v>
      </c>
      <c r="U929">
        <v>0</v>
      </c>
      <c r="V929">
        <v>0</v>
      </c>
      <c r="W929">
        <v>0</v>
      </c>
      <c r="X929">
        <v>0</v>
      </c>
      <c r="Y929">
        <v>0</v>
      </c>
      <c r="Z929">
        <v>0</v>
      </c>
      <c r="AA929">
        <v>0</v>
      </c>
      <c r="AB929">
        <v>0</v>
      </c>
      <c r="AC929">
        <v>0</v>
      </c>
      <c r="AD929">
        <v>0</v>
      </c>
      <c r="AE929">
        <v>39980.550000000003</v>
      </c>
      <c r="AF929">
        <v>96832.13</v>
      </c>
      <c r="AG929">
        <v>0</v>
      </c>
      <c r="AH929">
        <v>2378548.5</v>
      </c>
      <c r="AI929">
        <v>14355400.08</v>
      </c>
      <c r="AJ929">
        <v>0</v>
      </c>
      <c r="AK929">
        <v>39980.550000000003</v>
      </c>
      <c r="AL929">
        <v>0</v>
      </c>
      <c r="AM929">
        <v>56851.5799999991</v>
      </c>
      <c r="AN929">
        <v>96832.13</v>
      </c>
      <c r="AO929">
        <v>0</v>
      </c>
      <c r="AP929">
        <v>15265.86</v>
      </c>
      <c r="AQ929" s="4">
        <v>0</v>
      </c>
      <c r="AR929" s="3" t="s">
        <v>3430</v>
      </c>
      <c r="AS929" s="3" t="s">
        <v>6214</v>
      </c>
      <c r="AT929" s="3" t="s">
        <v>6219</v>
      </c>
      <c r="AU929" s="3" t="s">
        <v>6216</v>
      </c>
      <c r="AV929" s="3" t="s">
        <v>6217</v>
      </c>
      <c r="AW929" s="3"/>
      <c r="AX929" s="3"/>
      <c r="AY929" s="3"/>
      <c r="AZ929" s="3"/>
      <c r="BA929" s="3"/>
      <c r="BB929" t="b">
        <v>0</v>
      </c>
      <c r="BC929" s="3"/>
      <c r="BD929" s="5">
        <v>118863</v>
      </c>
      <c r="BE929" s="3" t="s">
        <v>316</v>
      </c>
    </row>
    <row r="930" spans="1:57" hidden="1" x14ac:dyDescent="0.2">
      <c r="A930" s="2">
        <v>5906</v>
      </c>
      <c r="B930" s="1">
        <v>45412</v>
      </c>
      <c r="C930" s="3" t="s">
        <v>5160</v>
      </c>
      <c r="D930">
        <v>0</v>
      </c>
      <c r="E930">
        <v>0</v>
      </c>
      <c r="F930">
        <v>0</v>
      </c>
      <c r="G930">
        <v>0</v>
      </c>
      <c r="H930">
        <v>0</v>
      </c>
      <c r="I930">
        <v>0</v>
      </c>
      <c r="J930">
        <v>0</v>
      </c>
      <c r="K930">
        <v>0</v>
      </c>
      <c r="L930">
        <v>20037.599999999999</v>
      </c>
      <c r="M930">
        <v>-40075.199999999997</v>
      </c>
      <c r="N930">
        <v>0</v>
      </c>
      <c r="O930">
        <v>0</v>
      </c>
      <c r="P930">
        <v>0</v>
      </c>
      <c r="Q930">
        <v>0</v>
      </c>
      <c r="R930">
        <v>0</v>
      </c>
      <c r="S930">
        <v>0</v>
      </c>
      <c r="T930">
        <v>0</v>
      </c>
      <c r="U930">
        <v>0</v>
      </c>
      <c r="V930">
        <v>0</v>
      </c>
      <c r="W930">
        <v>0</v>
      </c>
      <c r="X930">
        <v>0</v>
      </c>
      <c r="Y930">
        <v>0</v>
      </c>
      <c r="Z930">
        <v>0</v>
      </c>
      <c r="AA930">
        <v>0</v>
      </c>
      <c r="AB930">
        <v>0</v>
      </c>
      <c r="AC930">
        <v>0</v>
      </c>
      <c r="AD930">
        <v>0</v>
      </c>
      <c r="AE930">
        <v>-20037.599999999999</v>
      </c>
      <c r="AF930">
        <v>-20037.599999999999</v>
      </c>
      <c r="AG930">
        <v>0</v>
      </c>
      <c r="AH930">
        <v>0</v>
      </c>
      <c r="AI930">
        <v>279000</v>
      </c>
      <c r="AJ930">
        <v>20037.599999999999</v>
      </c>
      <c r="AK930">
        <v>-20037.599999999999</v>
      </c>
      <c r="AL930">
        <v>0</v>
      </c>
      <c r="AM930">
        <v>20037.599999999999</v>
      </c>
      <c r="AN930">
        <v>-20037.599999999999</v>
      </c>
      <c r="AO930">
        <v>0</v>
      </c>
      <c r="AP930">
        <v>0</v>
      </c>
      <c r="AQ930" s="4">
        <v>0</v>
      </c>
      <c r="AR930" s="3" t="s">
        <v>3430</v>
      </c>
      <c r="AS930" s="3" t="s">
        <v>6214</v>
      </c>
      <c r="AT930" s="3" t="s">
        <v>6219</v>
      </c>
      <c r="AU930" s="3" t="s">
        <v>6216</v>
      </c>
      <c r="AV930" s="3" t="s">
        <v>6217</v>
      </c>
      <c r="AW930" s="3"/>
      <c r="AX930" s="3"/>
      <c r="AY930" s="3"/>
      <c r="AZ930" s="3"/>
      <c r="BA930" s="3"/>
      <c r="BB930" t="b">
        <v>0</v>
      </c>
      <c r="BC930" s="3"/>
      <c r="BD930" s="5">
        <v>118864</v>
      </c>
      <c r="BE930" s="3" t="s">
        <v>316</v>
      </c>
    </row>
    <row r="931" spans="1:57" hidden="1" x14ac:dyDescent="0.2">
      <c r="A931" s="2">
        <v>4099</v>
      </c>
      <c r="B931" s="1">
        <v>45412</v>
      </c>
      <c r="C931" s="3" t="s">
        <v>2451</v>
      </c>
      <c r="D931">
        <v>5754</v>
      </c>
      <c r="E931">
        <v>35359.58</v>
      </c>
      <c r="F931">
        <v>-2308.98</v>
      </c>
      <c r="G931">
        <v>-13839.27</v>
      </c>
      <c r="H931">
        <v>3061.47</v>
      </c>
      <c r="I931">
        <v>27655.919999999998</v>
      </c>
      <c r="J931">
        <v>-5464.51</v>
      </c>
      <c r="K931">
        <v>-16489.400000000001</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33728.81</v>
      </c>
      <c r="AF931">
        <v>15742657.65</v>
      </c>
      <c r="AG931">
        <v>0</v>
      </c>
      <c r="AH931">
        <v>0</v>
      </c>
      <c r="AI931">
        <v>0</v>
      </c>
      <c r="AJ931">
        <v>33728.81</v>
      </c>
      <c r="AK931">
        <v>33728.81</v>
      </c>
      <c r="AL931">
        <v>0</v>
      </c>
      <c r="AM931">
        <v>15742657.65</v>
      </c>
      <c r="AN931">
        <v>15742657.65</v>
      </c>
      <c r="AO931">
        <v>0</v>
      </c>
      <c r="AP931">
        <v>108755.17</v>
      </c>
      <c r="AQ931" s="4">
        <v>0</v>
      </c>
      <c r="AR931" s="3" t="s">
        <v>2453</v>
      </c>
      <c r="AS931" s="3" t="s">
        <v>6214</v>
      </c>
      <c r="AT931" s="3" t="s">
        <v>6215</v>
      </c>
      <c r="AU931" s="3" t="s">
        <v>6216</v>
      </c>
      <c r="AV931" s="3" t="s">
        <v>6217</v>
      </c>
      <c r="AW931" s="3"/>
      <c r="AX931" s="3"/>
      <c r="AY931" s="3"/>
      <c r="AZ931" s="3"/>
      <c r="BA931" s="3"/>
      <c r="BB931" t="b">
        <v>0</v>
      </c>
      <c r="BC931" s="3"/>
      <c r="BD931" s="5">
        <v>118867</v>
      </c>
      <c r="BE931" s="3" t="s">
        <v>316</v>
      </c>
    </row>
    <row r="932" spans="1:57" hidden="1" x14ac:dyDescent="0.2">
      <c r="A932" s="2">
        <v>5794</v>
      </c>
      <c r="B932" s="1">
        <v>45412</v>
      </c>
      <c r="C932" s="3" t="s">
        <v>4991</v>
      </c>
      <c r="D932">
        <v>2262.4</v>
      </c>
      <c r="E932">
        <v>3535</v>
      </c>
      <c r="F932">
        <v>767.6</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6565</v>
      </c>
      <c r="AF932">
        <v>148396.81</v>
      </c>
      <c r="AG932">
        <v>0</v>
      </c>
      <c r="AH932">
        <v>0</v>
      </c>
      <c r="AI932">
        <v>0</v>
      </c>
      <c r="AJ932">
        <v>6565</v>
      </c>
      <c r="AK932">
        <v>6565</v>
      </c>
      <c r="AL932">
        <v>0</v>
      </c>
      <c r="AM932">
        <v>148396.81</v>
      </c>
      <c r="AN932">
        <v>148396.81</v>
      </c>
      <c r="AO932">
        <v>0</v>
      </c>
      <c r="AP932">
        <v>9809.7800000000007</v>
      </c>
      <c r="AQ932" s="4">
        <v>0</v>
      </c>
      <c r="AR932" s="3" t="s">
        <v>2453</v>
      </c>
      <c r="AS932" s="3" t="s">
        <v>6214</v>
      </c>
      <c r="AT932" s="3" t="s">
        <v>6215</v>
      </c>
      <c r="AU932" s="3" t="s">
        <v>6216</v>
      </c>
      <c r="AV932" s="3" t="s">
        <v>6217</v>
      </c>
      <c r="AW932" s="3"/>
      <c r="AX932" s="3"/>
      <c r="AY932" s="3"/>
      <c r="AZ932" s="3"/>
      <c r="BA932" s="3"/>
      <c r="BB932" t="b">
        <v>0</v>
      </c>
      <c r="BC932" s="3"/>
      <c r="BD932" s="5">
        <v>118868</v>
      </c>
      <c r="BE932" s="3" t="s">
        <v>316</v>
      </c>
    </row>
    <row r="933" spans="1:57" hidden="1" x14ac:dyDescent="0.2">
      <c r="A933" s="2">
        <v>6029</v>
      </c>
      <c r="B933" s="1">
        <v>45412</v>
      </c>
      <c r="C933" s="3" t="s">
        <v>5313</v>
      </c>
      <c r="D933">
        <v>21838.2</v>
      </c>
      <c r="E933">
        <v>86172.56</v>
      </c>
      <c r="F933">
        <v>82268.350000000006</v>
      </c>
      <c r="G933">
        <v>92943.22</v>
      </c>
      <c r="H933">
        <v>90485.81</v>
      </c>
      <c r="I933">
        <v>51459.64</v>
      </c>
      <c r="J933">
        <v>13025.67</v>
      </c>
      <c r="K933">
        <v>18193.63</v>
      </c>
      <c r="L933">
        <v>28082.12</v>
      </c>
      <c r="M933">
        <v>2570.41</v>
      </c>
      <c r="N933">
        <v>0</v>
      </c>
      <c r="O933">
        <v>0</v>
      </c>
      <c r="P933">
        <v>0</v>
      </c>
      <c r="Q933">
        <v>0</v>
      </c>
      <c r="R933">
        <v>0</v>
      </c>
      <c r="S933">
        <v>0</v>
      </c>
      <c r="T933">
        <v>0</v>
      </c>
      <c r="U933">
        <v>0</v>
      </c>
      <c r="V933">
        <v>0</v>
      </c>
      <c r="W933">
        <v>0</v>
      </c>
      <c r="X933">
        <v>0</v>
      </c>
      <c r="Y933">
        <v>0</v>
      </c>
      <c r="Z933">
        <v>0</v>
      </c>
      <c r="AA933">
        <v>0</v>
      </c>
      <c r="AB933">
        <v>0</v>
      </c>
      <c r="AC933">
        <v>0</v>
      </c>
      <c r="AD933">
        <v>0</v>
      </c>
      <c r="AE933">
        <v>487039.61</v>
      </c>
      <c r="AF933">
        <v>826510.14</v>
      </c>
      <c r="AG933">
        <v>0</v>
      </c>
      <c r="AH933">
        <v>0</v>
      </c>
      <c r="AI933">
        <v>0</v>
      </c>
      <c r="AJ933">
        <v>484469.2</v>
      </c>
      <c r="AK933">
        <v>487039.61</v>
      </c>
      <c r="AL933">
        <v>0</v>
      </c>
      <c r="AM933">
        <v>823939.73</v>
      </c>
      <c r="AN933">
        <v>826510.14</v>
      </c>
      <c r="AO933">
        <v>0</v>
      </c>
      <c r="AP933">
        <v>89473.54</v>
      </c>
      <c r="AQ933" s="4">
        <v>0</v>
      </c>
      <c r="AR933" s="3" t="s">
        <v>2453</v>
      </c>
      <c r="AS933" s="3" t="s">
        <v>6214</v>
      </c>
      <c r="AT933" s="3" t="s">
        <v>6215</v>
      </c>
      <c r="AU933" s="3" t="s">
        <v>6216</v>
      </c>
      <c r="AV933" s="3" t="s">
        <v>6217</v>
      </c>
      <c r="AW933" s="3"/>
      <c r="AX933" s="3"/>
      <c r="AY933" s="3"/>
      <c r="AZ933" s="3"/>
      <c r="BA933" s="3"/>
      <c r="BB933" t="b">
        <v>0</v>
      </c>
      <c r="BC933" s="3"/>
      <c r="BD933" s="5">
        <v>118869</v>
      </c>
      <c r="BE933" s="3" t="s">
        <v>316</v>
      </c>
    </row>
    <row r="934" spans="1:57" hidden="1" x14ac:dyDescent="0.2">
      <c r="A934" s="2">
        <v>6030</v>
      </c>
      <c r="B934" s="1">
        <v>45412</v>
      </c>
      <c r="C934" s="3" t="s">
        <v>5314</v>
      </c>
      <c r="D934">
        <v>16841.18</v>
      </c>
      <c r="E934">
        <v>12367.2</v>
      </c>
      <c r="F934">
        <v>283.74</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29492.12</v>
      </c>
      <c r="AF934">
        <v>96829.6</v>
      </c>
      <c r="AG934">
        <v>0</v>
      </c>
      <c r="AH934">
        <v>0</v>
      </c>
      <c r="AI934">
        <v>0</v>
      </c>
      <c r="AJ934">
        <v>29492.12</v>
      </c>
      <c r="AK934">
        <v>29492.12</v>
      </c>
      <c r="AL934">
        <v>0</v>
      </c>
      <c r="AM934">
        <v>96829.6</v>
      </c>
      <c r="AN934">
        <v>96829.6</v>
      </c>
      <c r="AO934">
        <v>0</v>
      </c>
      <c r="AP934">
        <v>0</v>
      </c>
      <c r="AQ934" s="4">
        <v>0</v>
      </c>
      <c r="AR934" s="3" t="s">
        <v>2453</v>
      </c>
      <c r="AS934" s="3" t="s">
        <v>6214</v>
      </c>
      <c r="AT934" s="3" t="s">
        <v>6215</v>
      </c>
      <c r="AU934" s="3" t="s">
        <v>6216</v>
      </c>
      <c r="AV934" s="3" t="s">
        <v>6217</v>
      </c>
      <c r="AW934" s="3"/>
      <c r="AX934" s="3"/>
      <c r="AY934" s="3"/>
      <c r="AZ934" s="3"/>
      <c r="BA934" s="3"/>
      <c r="BB934" t="b">
        <v>0</v>
      </c>
      <c r="BC934" s="3"/>
      <c r="BD934" s="5">
        <v>118870</v>
      </c>
      <c r="BE934" s="3" t="s">
        <v>316</v>
      </c>
    </row>
    <row r="935" spans="1:57" hidden="1" x14ac:dyDescent="0.2">
      <c r="A935" s="2">
        <v>4824</v>
      </c>
      <c r="B935" s="1">
        <v>45412</v>
      </c>
      <c r="C935" s="3" t="s">
        <v>3428</v>
      </c>
      <c r="D935">
        <v>73452</v>
      </c>
      <c r="E935">
        <v>25713</v>
      </c>
      <c r="F935">
        <v>56164</v>
      </c>
      <c r="G935">
        <v>125000</v>
      </c>
      <c r="H935">
        <v>49788</v>
      </c>
      <c r="I935">
        <v>32568</v>
      </c>
      <c r="J935">
        <v>-2300.5</v>
      </c>
      <c r="K935">
        <v>399</v>
      </c>
      <c r="L935">
        <v>-60264</v>
      </c>
      <c r="M935">
        <v>60264</v>
      </c>
      <c r="N935">
        <v>0</v>
      </c>
      <c r="O935">
        <v>0</v>
      </c>
      <c r="P935">
        <v>0</v>
      </c>
      <c r="Q935">
        <v>0</v>
      </c>
      <c r="R935">
        <v>0</v>
      </c>
      <c r="S935">
        <v>0</v>
      </c>
      <c r="T935">
        <v>0</v>
      </c>
      <c r="U935">
        <v>0</v>
      </c>
      <c r="V935">
        <v>0</v>
      </c>
      <c r="W935">
        <v>0</v>
      </c>
      <c r="X935">
        <v>0</v>
      </c>
      <c r="Y935">
        <v>0</v>
      </c>
      <c r="Z935">
        <v>0</v>
      </c>
      <c r="AA935">
        <v>0</v>
      </c>
      <c r="AB935">
        <v>0</v>
      </c>
      <c r="AC935">
        <v>0</v>
      </c>
      <c r="AD935">
        <v>0</v>
      </c>
      <c r="AE935">
        <v>360783.5</v>
      </c>
      <c r="AF935">
        <v>1487839.24</v>
      </c>
      <c r="AG935">
        <v>500000</v>
      </c>
      <c r="AH935">
        <v>499521.4</v>
      </c>
      <c r="AI935">
        <v>1626577.14</v>
      </c>
      <c r="AJ935">
        <v>300519.5</v>
      </c>
      <c r="AK935">
        <v>360783.5</v>
      </c>
      <c r="AL935">
        <v>0</v>
      </c>
      <c r="AM935">
        <v>1427575.24</v>
      </c>
      <c r="AN935">
        <v>1487839.24</v>
      </c>
      <c r="AO935">
        <v>0</v>
      </c>
      <c r="AP935">
        <v>8400</v>
      </c>
      <c r="AQ935" s="4">
        <v>0</v>
      </c>
      <c r="AR935" s="3" t="s">
        <v>3430</v>
      </c>
      <c r="AS935" s="3" t="s">
        <v>6214</v>
      </c>
      <c r="AT935" s="3" t="s">
        <v>6215</v>
      </c>
      <c r="AU935" s="3" t="s">
        <v>6216</v>
      </c>
      <c r="AV935" s="3" t="s">
        <v>6217</v>
      </c>
      <c r="AW935" s="3"/>
      <c r="AX935" s="3"/>
      <c r="AY935" s="3"/>
      <c r="AZ935" s="3"/>
      <c r="BA935" s="3"/>
      <c r="BB935" t="b">
        <v>0</v>
      </c>
      <c r="BC935" s="3"/>
      <c r="BD935" s="5">
        <v>118871</v>
      </c>
      <c r="BE935" s="3" t="s">
        <v>316</v>
      </c>
    </row>
    <row r="936" spans="1:57" hidden="1" x14ac:dyDescent="0.2">
      <c r="A936" s="2">
        <v>5224</v>
      </c>
      <c r="B936" s="1">
        <v>45412</v>
      </c>
      <c r="C936" s="3" t="s">
        <v>4122</v>
      </c>
      <c r="D936">
        <v>0</v>
      </c>
      <c r="E936">
        <v>0</v>
      </c>
      <c r="F936">
        <v>-152.19999999999999</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-152.19999999999999</v>
      </c>
      <c r="AF936">
        <v>0</v>
      </c>
      <c r="AG936">
        <v>0</v>
      </c>
      <c r="AH936">
        <v>0</v>
      </c>
      <c r="AI936">
        <v>0</v>
      </c>
      <c r="AJ936">
        <v>-152.19999999999999</v>
      </c>
      <c r="AK936">
        <v>-152.19999999999999</v>
      </c>
      <c r="AL936">
        <v>0</v>
      </c>
      <c r="AM936">
        <v>0</v>
      </c>
      <c r="AN936">
        <v>0</v>
      </c>
      <c r="AO936">
        <v>0</v>
      </c>
      <c r="AP936">
        <v>0</v>
      </c>
      <c r="AQ936" s="4">
        <v>0</v>
      </c>
      <c r="AR936" s="3" t="s">
        <v>3430</v>
      </c>
      <c r="AS936" s="3" t="s">
        <v>6214</v>
      </c>
      <c r="AT936" s="3" t="s">
        <v>6215</v>
      </c>
      <c r="AU936" s="3" t="s">
        <v>6216</v>
      </c>
      <c r="AV936" s="3" t="s">
        <v>6217</v>
      </c>
      <c r="AW936" s="3"/>
      <c r="AX936" s="3"/>
      <c r="AY936" s="3"/>
      <c r="AZ936" s="3"/>
      <c r="BA936" s="3"/>
      <c r="BB936" t="b">
        <v>0</v>
      </c>
      <c r="BC936" s="3"/>
      <c r="BD936" s="5">
        <v>118872</v>
      </c>
      <c r="BE936" s="3" t="s">
        <v>316</v>
      </c>
    </row>
    <row r="937" spans="1:57" hidden="1" x14ac:dyDescent="0.2">
      <c r="A937" s="2">
        <v>5227</v>
      </c>
      <c r="B937" s="1">
        <v>45412</v>
      </c>
      <c r="C937" s="3" t="s">
        <v>4128</v>
      </c>
      <c r="D937">
        <v>2618914.75</v>
      </c>
      <c r="E937">
        <v>2513647.2599999998</v>
      </c>
      <c r="F937">
        <v>1604032.17</v>
      </c>
      <c r="G937">
        <v>4808416.53</v>
      </c>
      <c r="H937">
        <v>3676720.31</v>
      </c>
      <c r="I937">
        <v>2363611.15</v>
      </c>
      <c r="J937">
        <v>2599786.7400000002</v>
      </c>
      <c r="K937">
        <v>2911176.84</v>
      </c>
      <c r="L937">
        <v>2237328.4700000002</v>
      </c>
      <c r="M937">
        <v>2680523.89</v>
      </c>
      <c r="N937">
        <v>2282220.5499999998</v>
      </c>
      <c r="O937">
        <v>3910695.38</v>
      </c>
      <c r="P937">
        <v>0</v>
      </c>
      <c r="Q937">
        <v>0</v>
      </c>
      <c r="R937">
        <v>0</v>
      </c>
      <c r="S937">
        <v>0</v>
      </c>
      <c r="T937">
        <v>0</v>
      </c>
      <c r="U937">
        <v>0</v>
      </c>
      <c r="V937">
        <v>0</v>
      </c>
      <c r="W937">
        <v>0</v>
      </c>
      <c r="X937">
        <v>0</v>
      </c>
      <c r="Y937">
        <v>0</v>
      </c>
      <c r="Z937">
        <v>0</v>
      </c>
      <c r="AA937">
        <v>0</v>
      </c>
      <c r="AB937">
        <v>0</v>
      </c>
      <c r="AC937">
        <v>0</v>
      </c>
      <c r="AD937">
        <v>0</v>
      </c>
      <c r="AE937">
        <v>28014158.109999999</v>
      </c>
      <c r="AF937">
        <v>59138527.810000002</v>
      </c>
      <c r="AG937">
        <v>24994000</v>
      </c>
      <c r="AH937">
        <v>24264800.77</v>
      </c>
      <c r="AI937">
        <v>61313359.030000001</v>
      </c>
      <c r="AJ937">
        <v>35386315.770000003</v>
      </c>
      <c r="AK937">
        <v>34207316</v>
      </c>
      <c r="AL937">
        <v>0</v>
      </c>
      <c r="AM937">
        <v>56458003.920000002</v>
      </c>
      <c r="AN937">
        <v>59138527.810000002</v>
      </c>
      <c r="AO937">
        <v>0</v>
      </c>
      <c r="AP937">
        <v>4072453.61</v>
      </c>
      <c r="AQ937" s="4">
        <v>0</v>
      </c>
      <c r="AR937" s="3" t="s">
        <v>3430</v>
      </c>
      <c r="AS937" s="3" t="s">
        <v>6214</v>
      </c>
      <c r="AT937" s="3" t="s">
        <v>6215</v>
      </c>
      <c r="AU937" s="3" t="s">
        <v>6216</v>
      </c>
      <c r="AV937" s="3" t="s">
        <v>6217</v>
      </c>
      <c r="AW937" s="3"/>
      <c r="AX937" s="3"/>
      <c r="AY937" s="3"/>
      <c r="AZ937" s="3"/>
      <c r="BA937" s="3"/>
      <c r="BB937" t="b">
        <v>0</v>
      </c>
      <c r="BC937" s="3"/>
      <c r="BD937" s="5">
        <v>118873</v>
      </c>
      <c r="BE937" s="3" t="s">
        <v>6218</v>
      </c>
    </row>
    <row r="938" spans="1:57" hidden="1" x14ac:dyDescent="0.2">
      <c r="A938" s="2">
        <v>5229</v>
      </c>
      <c r="B938" s="1">
        <v>45412</v>
      </c>
      <c r="C938" s="3" t="s">
        <v>4134</v>
      </c>
      <c r="D938">
        <v>0</v>
      </c>
      <c r="E938">
        <v>0</v>
      </c>
      <c r="F938">
        <v>0</v>
      </c>
      <c r="G938">
        <v>1293.82</v>
      </c>
      <c r="H938">
        <v>0</v>
      </c>
      <c r="I938">
        <v>0</v>
      </c>
      <c r="J938">
        <v>-1293.82</v>
      </c>
      <c r="K938">
        <v>0</v>
      </c>
      <c r="L938">
        <v>0</v>
      </c>
      <c r="M938">
        <v>8565.6</v>
      </c>
      <c r="N938">
        <v>-8565.6</v>
      </c>
      <c r="O938">
        <v>0</v>
      </c>
      <c r="P938">
        <v>0</v>
      </c>
      <c r="Q938">
        <v>0</v>
      </c>
      <c r="R938">
        <v>0</v>
      </c>
      <c r="S938">
        <v>0</v>
      </c>
      <c r="T938">
        <v>0</v>
      </c>
      <c r="U938">
        <v>0</v>
      </c>
      <c r="V938">
        <v>0</v>
      </c>
      <c r="W938">
        <v>0</v>
      </c>
      <c r="X938">
        <v>0</v>
      </c>
      <c r="Y938">
        <v>0</v>
      </c>
      <c r="Z938">
        <v>0</v>
      </c>
      <c r="AA938">
        <v>0</v>
      </c>
      <c r="AB938">
        <v>0</v>
      </c>
      <c r="AC938">
        <v>0</v>
      </c>
      <c r="AD938">
        <v>0</v>
      </c>
      <c r="AE938">
        <v>8565.6</v>
      </c>
      <c r="AF938">
        <v>8700.6</v>
      </c>
      <c r="AG938">
        <v>0</v>
      </c>
      <c r="AH938">
        <v>0</v>
      </c>
      <c r="AI938">
        <v>135</v>
      </c>
      <c r="AJ938">
        <v>0</v>
      </c>
      <c r="AK938">
        <v>0</v>
      </c>
      <c r="AL938">
        <v>0</v>
      </c>
      <c r="AM938">
        <v>135</v>
      </c>
      <c r="AN938">
        <v>8700.6</v>
      </c>
      <c r="AO938">
        <v>0</v>
      </c>
      <c r="AP938">
        <v>0</v>
      </c>
      <c r="AQ938" s="4">
        <v>0</v>
      </c>
      <c r="AR938" s="3" t="s">
        <v>3430</v>
      </c>
      <c r="AS938" s="3" t="s">
        <v>6214</v>
      </c>
      <c r="AT938" s="3" t="s">
        <v>6215</v>
      </c>
      <c r="AU938" s="3" t="s">
        <v>6216</v>
      </c>
      <c r="AV938" s="3" t="s">
        <v>6217</v>
      </c>
      <c r="AW938" s="3"/>
      <c r="AX938" s="3"/>
      <c r="AY938" s="3"/>
      <c r="AZ938" s="3"/>
      <c r="BA938" s="3"/>
      <c r="BB938" t="b">
        <v>0</v>
      </c>
      <c r="BC938" s="3"/>
      <c r="BD938" s="5">
        <v>118874</v>
      </c>
      <c r="BE938" s="3" t="s">
        <v>3343</v>
      </c>
    </row>
    <row r="939" spans="1:57" hidden="1" x14ac:dyDescent="0.2">
      <c r="A939" s="2">
        <v>5432</v>
      </c>
      <c r="B939" s="1">
        <v>45412</v>
      </c>
      <c r="C939" s="3" t="s">
        <v>4427</v>
      </c>
      <c r="D939">
        <v>1030999.71</v>
      </c>
      <c r="E939">
        <v>304793.40999999997</v>
      </c>
      <c r="F939">
        <v>667740.74</v>
      </c>
      <c r="G939">
        <v>313536.67</v>
      </c>
      <c r="H939">
        <v>1143552.9099999999</v>
      </c>
      <c r="I939">
        <v>402435.35</v>
      </c>
      <c r="J939">
        <v>189794.9</v>
      </c>
      <c r="K939">
        <v>653398.74</v>
      </c>
      <c r="L939">
        <v>899678.86</v>
      </c>
      <c r="M939">
        <v>593063.99</v>
      </c>
      <c r="N939">
        <v>761371.45</v>
      </c>
      <c r="O939">
        <v>730034.3</v>
      </c>
      <c r="P939">
        <v>0</v>
      </c>
      <c r="Q939">
        <v>0</v>
      </c>
      <c r="R939">
        <v>0</v>
      </c>
      <c r="S939">
        <v>0</v>
      </c>
      <c r="T939">
        <v>0</v>
      </c>
      <c r="U939">
        <v>0</v>
      </c>
      <c r="V939">
        <v>0</v>
      </c>
      <c r="W939">
        <v>0</v>
      </c>
      <c r="X939">
        <v>0</v>
      </c>
      <c r="Y939">
        <v>0</v>
      </c>
      <c r="Z939">
        <v>0</v>
      </c>
      <c r="AA939">
        <v>0</v>
      </c>
      <c r="AB939">
        <v>0</v>
      </c>
      <c r="AC939">
        <v>0</v>
      </c>
      <c r="AD939">
        <v>0</v>
      </c>
      <c r="AE939">
        <v>6198995.2800000003</v>
      </c>
      <c r="AF939">
        <v>15220628.15</v>
      </c>
      <c r="AG939">
        <v>5945000</v>
      </c>
      <c r="AH939">
        <v>7095000</v>
      </c>
      <c r="AI939">
        <v>17730373.309999999</v>
      </c>
      <c r="AJ939">
        <v>7942733.29</v>
      </c>
      <c r="AK939">
        <v>7690401</v>
      </c>
      <c r="AL939">
        <v>0</v>
      </c>
      <c r="AM939">
        <v>14627564.16</v>
      </c>
      <c r="AN939">
        <v>15220628.15</v>
      </c>
      <c r="AO939">
        <v>0</v>
      </c>
      <c r="AP939">
        <v>3325434.54</v>
      </c>
      <c r="AQ939" s="4">
        <v>0</v>
      </c>
      <c r="AR939" s="3" t="s">
        <v>3430</v>
      </c>
      <c r="AS939" s="3" t="s">
        <v>6214</v>
      </c>
      <c r="AT939" s="3" t="s">
        <v>6215</v>
      </c>
      <c r="AU939" s="3" t="s">
        <v>6216</v>
      </c>
      <c r="AV939" s="3" t="s">
        <v>6217</v>
      </c>
      <c r="AW939" s="3"/>
      <c r="AX939" s="3"/>
      <c r="AY939" s="3"/>
      <c r="AZ939" s="3"/>
      <c r="BA939" s="3"/>
      <c r="BB939" t="b">
        <v>0</v>
      </c>
      <c r="BC939" s="3"/>
      <c r="BD939" s="5">
        <v>118875</v>
      </c>
      <c r="BE939" s="3" t="s">
        <v>6218</v>
      </c>
    </row>
    <row r="940" spans="1:57" hidden="1" x14ac:dyDescent="0.2">
      <c r="A940" s="2">
        <v>5570</v>
      </c>
      <c r="B940" s="1">
        <v>45412</v>
      </c>
      <c r="C940" s="3" t="s">
        <v>4605</v>
      </c>
      <c r="D940">
        <v>413083.11</v>
      </c>
      <c r="E940">
        <v>1587271.84</v>
      </c>
      <c r="F940">
        <v>996715.45</v>
      </c>
      <c r="G940">
        <v>1091995.43</v>
      </c>
      <c r="H940">
        <v>1524107</v>
      </c>
      <c r="I940">
        <v>1092894.6499999999</v>
      </c>
      <c r="J940">
        <v>976287.05</v>
      </c>
      <c r="K940">
        <v>1428354.54</v>
      </c>
      <c r="L940">
        <v>1217521.6399999999</v>
      </c>
      <c r="M940">
        <v>1141057.81</v>
      </c>
      <c r="N940">
        <v>1650089.89</v>
      </c>
      <c r="O940">
        <v>2576592.25</v>
      </c>
      <c r="P940">
        <v>0</v>
      </c>
      <c r="Q940">
        <v>0</v>
      </c>
      <c r="R940">
        <v>0</v>
      </c>
      <c r="S940">
        <v>0</v>
      </c>
      <c r="T940">
        <v>0</v>
      </c>
      <c r="U940">
        <v>0</v>
      </c>
      <c r="V940">
        <v>0</v>
      </c>
      <c r="W940">
        <v>0</v>
      </c>
      <c r="X940">
        <v>0</v>
      </c>
      <c r="Y940">
        <v>0</v>
      </c>
      <c r="Z940">
        <v>0</v>
      </c>
      <c r="AA940">
        <v>0</v>
      </c>
      <c r="AB940">
        <v>0</v>
      </c>
      <c r="AC940">
        <v>0</v>
      </c>
      <c r="AD940">
        <v>0</v>
      </c>
      <c r="AE940">
        <v>11469288.52</v>
      </c>
      <c r="AF940">
        <v>17017850.100000001</v>
      </c>
      <c r="AG940">
        <v>12561000</v>
      </c>
      <c r="AH940">
        <v>14483900</v>
      </c>
      <c r="AI940">
        <v>25840564</v>
      </c>
      <c r="AJ940">
        <v>15880607.810000001</v>
      </c>
      <c r="AK940">
        <v>15695971</v>
      </c>
      <c r="AL940">
        <v>0</v>
      </c>
      <c r="AM940">
        <v>15876792.289999999</v>
      </c>
      <c r="AN940">
        <v>17017850.100000001</v>
      </c>
      <c r="AO940">
        <v>0</v>
      </c>
      <c r="AP940">
        <v>3205456.74</v>
      </c>
      <c r="AQ940" s="4">
        <v>0</v>
      </c>
      <c r="AR940" s="3" t="s">
        <v>3430</v>
      </c>
      <c r="AS940" s="3" t="s">
        <v>6214</v>
      </c>
      <c r="AT940" s="3" t="s">
        <v>6215</v>
      </c>
      <c r="AU940" s="3" t="s">
        <v>6216</v>
      </c>
      <c r="AV940" s="3" t="s">
        <v>6217</v>
      </c>
      <c r="AW940" s="3"/>
      <c r="AX940" s="3"/>
      <c r="AY940" s="3"/>
      <c r="AZ940" s="3"/>
      <c r="BA940" s="3"/>
      <c r="BB940" t="b">
        <v>0</v>
      </c>
      <c r="BC940" s="3"/>
      <c r="BD940" s="5">
        <v>118876</v>
      </c>
      <c r="BE940" s="3" t="s">
        <v>6218</v>
      </c>
    </row>
    <row r="941" spans="1:57" hidden="1" x14ac:dyDescent="0.2">
      <c r="A941" s="2">
        <v>5906</v>
      </c>
      <c r="B941" s="1">
        <v>45412</v>
      </c>
      <c r="C941" s="3" t="s">
        <v>5160</v>
      </c>
      <c r="D941">
        <v>36783.449999999997</v>
      </c>
      <c r="E941">
        <v>96433.41</v>
      </c>
      <c r="F941">
        <v>94527.8</v>
      </c>
      <c r="G941">
        <v>86824.05</v>
      </c>
      <c r="H941">
        <v>123015</v>
      </c>
      <c r="I941">
        <v>101048.38</v>
      </c>
      <c r="J941">
        <v>149550.57999999999</v>
      </c>
      <c r="K941">
        <v>127855.88</v>
      </c>
      <c r="L941">
        <v>121899.54</v>
      </c>
      <c r="M941">
        <v>108951.47</v>
      </c>
      <c r="N941">
        <v>261558.12</v>
      </c>
      <c r="O941">
        <v>401112.8</v>
      </c>
      <c r="P941">
        <v>0</v>
      </c>
      <c r="Q941">
        <v>0</v>
      </c>
      <c r="R941">
        <v>0</v>
      </c>
      <c r="S941">
        <v>0</v>
      </c>
      <c r="T941">
        <v>0</v>
      </c>
      <c r="U941">
        <v>0</v>
      </c>
      <c r="V941">
        <v>0</v>
      </c>
      <c r="W941">
        <v>0</v>
      </c>
      <c r="X941">
        <v>0</v>
      </c>
      <c r="Y941">
        <v>0</v>
      </c>
      <c r="Z941">
        <v>0</v>
      </c>
      <c r="AA941">
        <v>0</v>
      </c>
      <c r="AB941">
        <v>0</v>
      </c>
      <c r="AC941">
        <v>0</v>
      </c>
      <c r="AD941">
        <v>0</v>
      </c>
      <c r="AE941">
        <v>1046889.56</v>
      </c>
      <c r="AF941">
        <v>1227196.96</v>
      </c>
      <c r="AG941">
        <v>2236000</v>
      </c>
      <c r="AH941">
        <v>2221000</v>
      </c>
      <c r="AI941">
        <v>2981000</v>
      </c>
      <c r="AJ941">
        <v>1806923.81</v>
      </c>
      <c r="AK941">
        <v>1709560</v>
      </c>
      <c r="AL941">
        <v>0</v>
      </c>
      <c r="AM941">
        <v>1118245.49</v>
      </c>
      <c r="AN941">
        <v>1227196.96</v>
      </c>
      <c r="AO941">
        <v>0</v>
      </c>
      <c r="AP941">
        <v>983919.47</v>
      </c>
      <c r="AQ941" s="4">
        <v>0</v>
      </c>
      <c r="AR941" s="3" t="s">
        <v>3430</v>
      </c>
      <c r="AS941" s="3" t="s">
        <v>6214</v>
      </c>
      <c r="AT941" s="3" t="s">
        <v>6215</v>
      </c>
      <c r="AU941" s="3" t="s">
        <v>6216</v>
      </c>
      <c r="AV941" s="3" t="s">
        <v>6217</v>
      </c>
      <c r="AW941" s="3"/>
      <c r="AX941" s="3"/>
      <c r="AY941" s="3"/>
      <c r="AZ941" s="3"/>
      <c r="BA941" s="3"/>
      <c r="BB941" t="b">
        <v>0</v>
      </c>
      <c r="BC941" s="3"/>
      <c r="BD941" s="5">
        <v>118878</v>
      </c>
      <c r="BE941" s="3" t="s">
        <v>6218</v>
      </c>
    </row>
    <row r="942" spans="1:57" hidden="1" x14ac:dyDescent="0.2">
      <c r="A942" s="2">
        <v>6032</v>
      </c>
      <c r="B942" s="1">
        <v>45412</v>
      </c>
      <c r="C942" s="3" t="s">
        <v>5318</v>
      </c>
      <c r="D942">
        <v>0</v>
      </c>
      <c r="E942">
        <v>0</v>
      </c>
      <c r="F942">
        <v>0</v>
      </c>
      <c r="G942">
        <v>0</v>
      </c>
      <c r="H942">
        <v>0</v>
      </c>
      <c r="I942">
        <v>0</v>
      </c>
      <c r="J942">
        <v>0</v>
      </c>
      <c r="K942">
        <v>0</v>
      </c>
      <c r="L942">
        <v>0</v>
      </c>
      <c r="M942">
        <v>0</v>
      </c>
      <c r="N942">
        <v>0</v>
      </c>
      <c r="O942">
        <v>1</v>
      </c>
      <c r="P942">
        <v>0</v>
      </c>
      <c r="Q942">
        <v>0</v>
      </c>
      <c r="R942">
        <v>0</v>
      </c>
      <c r="S942">
        <v>0</v>
      </c>
      <c r="T942">
        <v>0</v>
      </c>
      <c r="U942">
        <v>0</v>
      </c>
      <c r="V942">
        <v>0</v>
      </c>
      <c r="W942">
        <v>0</v>
      </c>
      <c r="X942">
        <v>0</v>
      </c>
      <c r="Y942">
        <v>0</v>
      </c>
      <c r="Z942">
        <v>0</v>
      </c>
      <c r="AA942">
        <v>0</v>
      </c>
      <c r="AB942">
        <v>0</v>
      </c>
      <c r="AC942">
        <v>0</v>
      </c>
      <c r="AD942">
        <v>0</v>
      </c>
      <c r="AE942">
        <v>0</v>
      </c>
      <c r="AF942">
        <v>82408.55</v>
      </c>
      <c r="AG942">
        <v>0</v>
      </c>
      <c r="AH942">
        <v>0</v>
      </c>
      <c r="AI942">
        <v>82408.55</v>
      </c>
      <c r="AJ942">
        <v>0</v>
      </c>
      <c r="AK942">
        <v>0</v>
      </c>
      <c r="AL942">
        <v>0</v>
      </c>
      <c r="AM942">
        <v>82409.55</v>
      </c>
      <c r="AN942">
        <v>82408.55</v>
      </c>
      <c r="AO942">
        <v>0</v>
      </c>
      <c r="AP942">
        <v>0</v>
      </c>
      <c r="AQ942" s="4">
        <v>0</v>
      </c>
      <c r="AR942" s="3" t="s">
        <v>60</v>
      </c>
      <c r="AS942" s="3" t="s">
        <v>6214</v>
      </c>
      <c r="AT942" s="3" t="s">
        <v>6215</v>
      </c>
      <c r="AU942" s="3" t="s">
        <v>6216</v>
      </c>
      <c r="AV942" s="3" t="s">
        <v>6217</v>
      </c>
      <c r="AW942" s="3"/>
      <c r="AX942" s="3"/>
      <c r="AY942" s="3"/>
      <c r="AZ942" s="3"/>
      <c r="BA942" s="3"/>
      <c r="BB942" t="b">
        <v>0</v>
      </c>
      <c r="BC942" s="3"/>
      <c r="BD942" s="5">
        <v>118880</v>
      </c>
      <c r="BE942" s="3" t="s">
        <v>3343</v>
      </c>
    </row>
    <row r="943" spans="1:57" hidden="1" x14ac:dyDescent="0.2">
      <c r="A943" s="2">
        <v>5587</v>
      </c>
      <c r="B943" s="1">
        <v>45412</v>
      </c>
      <c r="C943" s="3" t="s">
        <v>4629</v>
      </c>
      <c r="D943">
        <v>0</v>
      </c>
      <c r="E943">
        <v>0</v>
      </c>
      <c r="F943">
        <v>0</v>
      </c>
      <c r="G943">
        <v>0</v>
      </c>
      <c r="H943">
        <v>0</v>
      </c>
      <c r="I943">
        <v>0</v>
      </c>
      <c r="J943">
        <v>0</v>
      </c>
      <c r="K943">
        <v>0</v>
      </c>
      <c r="L943">
        <v>0</v>
      </c>
      <c r="M943">
        <v>0</v>
      </c>
      <c r="N943">
        <v>0</v>
      </c>
      <c r="O943">
        <v>1</v>
      </c>
      <c r="P943">
        <v>0</v>
      </c>
      <c r="Q943">
        <v>0</v>
      </c>
      <c r="R943">
        <v>0</v>
      </c>
      <c r="S943">
        <v>0</v>
      </c>
      <c r="T943">
        <v>0</v>
      </c>
      <c r="U943">
        <v>0</v>
      </c>
      <c r="V943">
        <v>0</v>
      </c>
      <c r="W943">
        <v>0</v>
      </c>
      <c r="X943">
        <v>0</v>
      </c>
      <c r="Y943">
        <v>0</v>
      </c>
      <c r="Z943">
        <v>0</v>
      </c>
      <c r="AA943">
        <v>0</v>
      </c>
      <c r="AB943">
        <v>0</v>
      </c>
      <c r="AC943">
        <v>0</v>
      </c>
      <c r="AD943">
        <v>0</v>
      </c>
      <c r="AE943">
        <v>0</v>
      </c>
      <c r="AF943">
        <v>150</v>
      </c>
      <c r="AG943">
        <v>0</v>
      </c>
      <c r="AH943">
        <v>141344</v>
      </c>
      <c r="AI943">
        <v>1319164</v>
      </c>
      <c r="AJ943">
        <v>0</v>
      </c>
      <c r="AK943">
        <v>0</v>
      </c>
      <c r="AL943">
        <v>0</v>
      </c>
      <c r="AM943">
        <v>801674.26</v>
      </c>
      <c r="AN943">
        <v>801674.26</v>
      </c>
      <c r="AO943">
        <v>0</v>
      </c>
      <c r="AP943">
        <v>0</v>
      </c>
      <c r="AQ943" s="4">
        <v>0</v>
      </c>
      <c r="AR943" s="3" t="s">
        <v>2453</v>
      </c>
      <c r="AS943" s="3" t="s">
        <v>6214</v>
      </c>
      <c r="AT943" s="3" t="s">
        <v>6215</v>
      </c>
      <c r="AU943" s="3" t="s">
        <v>6216</v>
      </c>
      <c r="AV943" s="3" t="s">
        <v>6217</v>
      </c>
      <c r="AW943" s="3"/>
      <c r="AX943" s="3"/>
      <c r="AY943" s="3"/>
      <c r="AZ943" s="3"/>
      <c r="BA943" s="3"/>
      <c r="BB943" t="b">
        <v>0</v>
      </c>
      <c r="BC943" s="3"/>
      <c r="BD943" s="5">
        <v>118881</v>
      </c>
      <c r="BE943" s="3" t="s">
        <v>3343</v>
      </c>
    </row>
    <row r="944" spans="1:57" hidden="1" x14ac:dyDescent="0.2">
      <c r="A944" s="2">
        <v>6463</v>
      </c>
      <c r="B944" s="1">
        <v>45412</v>
      </c>
      <c r="C944" s="3" t="s">
        <v>5937</v>
      </c>
      <c r="D944">
        <v>0</v>
      </c>
      <c r="E944">
        <v>0</v>
      </c>
      <c r="F944">
        <v>0</v>
      </c>
      <c r="G944">
        <v>0</v>
      </c>
      <c r="H944">
        <v>3472</v>
      </c>
      <c r="I944">
        <v>5040</v>
      </c>
      <c r="J944">
        <v>-8512</v>
      </c>
      <c r="K944">
        <v>0</v>
      </c>
      <c r="L944">
        <v>0</v>
      </c>
      <c r="M944">
        <v>0</v>
      </c>
      <c r="N944">
        <v>0</v>
      </c>
      <c r="O944">
        <v>0</v>
      </c>
      <c r="P944">
        <v>0</v>
      </c>
      <c r="Q944">
        <v>25000</v>
      </c>
      <c r="R944">
        <v>25000</v>
      </c>
      <c r="S944">
        <v>25000</v>
      </c>
      <c r="T944">
        <v>25000</v>
      </c>
      <c r="U944">
        <v>25000</v>
      </c>
      <c r="V944">
        <v>25000</v>
      </c>
      <c r="W944">
        <v>25000</v>
      </c>
      <c r="X944">
        <v>25000</v>
      </c>
      <c r="Y944">
        <v>25000</v>
      </c>
      <c r="Z944">
        <v>25000</v>
      </c>
      <c r="AA944">
        <v>25000</v>
      </c>
      <c r="AB944">
        <v>0</v>
      </c>
      <c r="AE944">
        <v>0</v>
      </c>
      <c r="AF944">
        <v>0</v>
      </c>
      <c r="AG944">
        <v>0</v>
      </c>
      <c r="AH944">
        <v>0</v>
      </c>
      <c r="AI944">
        <v>0</v>
      </c>
      <c r="AJ944">
        <v>0</v>
      </c>
      <c r="AK944">
        <v>0</v>
      </c>
      <c r="AL944">
        <v>0</v>
      </c>
      <c r="AM944">
        <v>300000</v>
      </c>
      <c r="AN944">
        <v>300000</v>
      </c>
      <c r="AO944">
        <v>300000</v>
      </c>
      <c r="AP944">
        <v>0</v>
      </c>
      <c r="AQ944" s="4">
        <v>0</v>
      </c>
      <c r="AR944" s="3" t="s">
        <v>60</v>
      </c>
      <c r="AS944" s="3" t="s">
        <v>6214</v>
      </c>
      <c r="AT944" s="3"/>
      <c r="AU944" s="3" t="s">
        <v>6216</v>
      </c>
      <c r="AV944" s="3" t="s">
        <v>6217</v>
      </c>
      <c r="AW944" s="3"/>
      <c r="AX944" s="3"/>
      <c r="AY944" s="3"/>
      <c r="AZ944" s="3"/>
      <c r="BA944" s="3"/>
      <c r="BB944" t="b">
        <v>0</v>
      </c>
      <c r="BC944" s="3"/>
      <c r="BD944" s="5">
        <v>118882</v>
      </c>
      <c r="BE944" s="3" t="s">
        <v>3343</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75BB9-67E8-452C-BFD9-18B4541C3EE3}">
  <dimension ref="A1:S44"/>
  <sheetViews>
    <sheetView workbookViewId="0">
      <selection activeCell="O13" sqref="O13"/>
    </sheetView>
  </sheetViews>
  <sheetFormatPr defaultRowHeight="14.25" x14ac:dyDescent="0.2"/>
  <cols>
    <col min="1" max="1" width="8.625" bestFit="1" customWidth="1"/>
    <col min="6" max="6" width="12.25" customWidth="1"/>
    <col min="7" max="7" width="11.75" customWidth="1"/>
  </cols>
  <sheetData>
    <row r="1" spans="1:18" x14ac:dyDescent="0.2">
      <c r="F1" s="129" t="s">
        <v>6473</v>
      </c>
      <c r="G1" s="130" t="s">
        <v>6474</v>
      </c>
      <c r="H1" s="131"/>
    </row>
    <row r="2" spans="1:18" ht="20.25" x14ac:dyDescent="0.3">
      <c r="F2" s="132" t="s">
        <v>6475</v>
      </c>
      <c r="G2" s="133"/>
      <c r="H2" s="133"/>
    </row>
    <row r="3" spans="1:18" x14ac:dyDescent="0.2">
      <c r="D3" s="45"/>
      <c r="F3" s="142"/>
      <c r="G3" s="140">
        <v>42339</v>
      </c>
      <c r="H3" s="140">
        <v>42705</v>
      </c>
      <c r="I3" s="140">
        <v>43070</v>
      </c>
      <c r="J3" s="140">
        <v>43435</v>
      </c>
      <c r="K3" s="140">
        <v>43800</v>
      </c>
      <c r="L3" s="140">
        <v>44166</v>
      </c>
      <c r="M3" s="140">
        <v>44531</v>
      </c>
      <c r="N3" s="140">
        <v>44896</v>
      </c>
      <c r="O3" s="140">
        <v>45261</v>
      </c>
      <c r="P3" s="141">
        <v>45627</v>
      </c>
      <c r="Q3" s="141">
        <v>45992</v>
      </c>
      <c r="R3" s="141">
        <v>46357</v>
      </c>
    </row>
    <row r="4" spans="1:18" x14ac:dyDescent="0.2">
      <c r="A4" s="134" t="s">
        <v>6476</v>
      </c>
      <c r="B4" s="135">
        <v>42339</v>
      </c>
      <c r="C4" s="124">
        <v>108.4</v>
      </c>
      <c r="D4" s="55">
        <v>0.01</v>
      </c>
      <c r="E4" s="256">
        <f t="shared" ref="E4:E12" si="0">E5/(1+D5)</f>
        <v>0.74987306115616037</v>
      </c>
      <c r="F4" s="140">
        <v>42339</v>
      </c>
      <c r="G4">
        <v>1</v>
      </c>
    </row>
    <row r="5" spans="1:18" x14ac:dyDescent="0.2">
      <c r="A5" s="134" t="s">
        <v>6476</v>
      </c>
      <c r="B5" s="135">
        <v>42705</v>
      </c>
      <c r="C5" s="124">
        <v>110</v>
      </c>
      <c r="D5" s="55">
        <f t="shared" ref="D5:D14" si="1">(C5-C4)/C4</f>
        <v>1.4760147601475962E-2</v>
      </c>
      <c r="E5" s="256">
        <f t="shared" si="0"/>
        <v>0.76094129822119594</v>
      </c>
      <c r="F5" s="140">
        <v>42705</v>
      </c>
      <c r="G5" s="46">
        <f>G4*(1+$D5)</f>
        <v>1.014760147601476</v>
      </c>
      <c r="H5">
        <v>1</v>
      </c>
    </row>
    <row r="6" spans="1:18" x14ac:dyDescent="0.2">
      <c r="A6" s="134" t="s">
        <v>6476</v>
      </c>
      <c r="B6" s="135">
        <v>43070</v>
      </c>
      <c r="C6" s="124">
        <v>112.1</v>
      </c>
      <c r="D6" s="55">
        <f t="shared" si="1"/>
        <v>1.909090909090904E-2</v>
      </c>
      <c r="E6" s="256">
        <f t="shared" si="0"/>
        <v>0.77546835936905512</v>
      </c>
      <c r="F6" s="140">
        <v>43070</v>
      </c>
      <c r="G6" s="46">
        <f t="shared" ref="G6:P14" si="2">G5*(1+$D6)</f>
        <v>1.0341328413284132</v>
      </c>
      <c r="H6" s="46">
        <f t="shared" si="2"/>
        <v>1.019090909090909</v>
      </c>
      <c r="I6">
        <v>1</v>
      </c>
    </row>
    <row r="7" spans="1:18" x14ac:dyDescent="0.2">
      <c r="A7" s="134" t="s">
        <v>6476</v>
      </c>
      <c r="B7" s="135">
        <v>43435</v>
      </c>
      <c r="C7" s="124">
        <v>114.1</v>
      </c>
      <c r="D7" s="55">
        <f t="shared" si="1"/>
        <v>1.784121320249777E-2</v>
      </c>
      <c r="E7" s="256">
        <f t="shared" si="0"/>
        <v>0.78930365570034966</v>
      </c>
      <c r="F7" s="140">
        <v>43435</v>
      </c>
      <c r="G7" s="46">
        <f t="shared" si="2"/>
        <v>1.0525830258302584</v>
      </c>
      <c r="H7" s="46">
        <f t="shared" si="2"/>
        <v>1.0372727272727273</v>
      </c>
      <c r="I7" s="46">
        <f t="shared" si="2"/>
        <v>1.0178412132024979</v>
      </c>
      <c r="J7">
        <v>1</v>
      </c>
    </row>
    <row r="8" spans="1:18" x14ac:dyDescent="0.2">
      <c r="A8" s="134" t="s">
        <v>6476</v>
      </c>
      <c r="B8" s="135">
        <v>43800</v>
      </c>
      <c r="C8" s="124">
        <v>116.2</v>
      </c>
      <c r="D8" s="55">
        <f t="shared" si="1"/>
        <v>1.8404907975460197E-2</v>
      </c>
      <c r="E8" s="256">
        <f t="shared" si="0"/>
        <v>0.80383071684820895</v>
      </c>
      <c r="F8" s="140">
        <v>43800</v>
      </c>
      <c r="G8" s="46">
        <f t="shared" si="2"/>
        <v>1.0719557195571958</v>
      </c>
      <c r="H8" s="46">
        <f t="shared" si="2"/>
        <v>1.0563636363636366</v>
      </c>
      <c r="I8" s="46">
        <f t="shared" si="2"/>
        <v>1.0365744870651206</v>
      </c>
      <c r="J8" s="46">
        <f t="shared" si="2"/>
        <v>1.0184049079754602</v>
      </c>
      <c r="K8">
        <v>1</v>
      </c>
    </row>
    <row r="9" spans="1:18" x14ac:dyDescent="0.2">
      <c r="A9" s="134" t="s">
        <v>6476</v>
      </c>
      <c r="B9" s="135">
        <v>44166</v>
      </c>
      <c r="C9" s="124">
        <v>117.2</v>
      </c>
      <c r="D9" s="55">
        <f t="shared" si="1"/>
        <v>8.6058519793459545E-3</v>
      </c>
      <c r="E9" s="256">
        <f t="shared" si="0"/>
        <v>0.81074836501385616</v>
      </c>
      <c r="F9" s="140">
        <v>44166</v>
      </c>
      <c r="G9" s="46">
        <f t="shared" si="2"/>
        <v>1.0811808118081183</v>
      </c>
      <c r="H9" s="46">
        <f t="shared" si="2"/>
        <v>1.0654545454545457</v>
      </c>
      <c r="I9" s="46">
        <f t="shared" si="2"/>
        <v>1.0454950936663694</v>
      </c>
      <c r="J9" s="46">
        <f t="shared" si="2"/>
        <v>1.0271691498685365</v>
      </c>
      <c r="K9" s="46">
        <f t="shared" si="2"/>
        <v>1.0086058519793459</v>
      </c>
      <c r="L9">
        <v>1</v>
      </c>
    </row>
    <row r="10" spans="1:18" x14ac:dyDescent="0.2">
      <c r="A10" s="134" t="s">
        <v>6476</v>
      </c>
      <c r="B10" s="135">
        <v>44531</v>
      </c>
      <c r="C10" s="124">
        <v>121.3</v>
      </c>
      <c r="D10" s="55">
        <f t="shared" si="1"/>
        <v>3.4982935153583569E-2</v>
      </c>
      <c r="E10" s="256">
        <f t="shared" si="0"/>
        <v>0.83911072249300978</v>
      </c>
      <c r="F10" s="140">
        <v>44531</v>
      </c>
      <c r="G10" s="46">
        <f t="shared" si="2"/>
        <v>1.1190036900369005</v>
      </c>
      <c r="H10" s="46">
        <f t="shared" si="2"/>
        <v>1.1027272727272728</v>
      </c>
      <c r="I10" s="46">
        <f t="shared" si="2"/>
        <v>1.0820695807314897</v>
      </c>
      <c r="J10" s="46">
        <f t="shared" si="2"/>
        <v>1.0631025416301489</v>
      </c>
      <c r="K10" s="46">
        <f t="shared" si="2"/>
        <v>1.0438898450946643</v>
      </c>
      <c r="L10" s="46">
        <f t="shared" si="2"/>
        <v>1.0349829351535835</v>
      </c>
      <c r="M10">
        <v>1</v>
      </c>
    </row>
    <row r="11" spans="1:18" x14ac:dyDescent="0.2">
      <c r="A11" s="134" t="s">
        <v>6476</v>
      </c>
      <c r="B11" s="135">
        <v>44896</v>
      </c>
      <c r="C11" s="124">
        <v>130.80000000000001</v>
      </c>
      <c r="D11" s="55">
        <f t="shared" si="1"/>
        <v>7.8318219291014138E-2</v>
      </c>
      <c r="E11" s="256">
        <f t="shared" si="0"/>
        <v>0.90482838006665856</v>
      </c>
      <c r="F11" s="140">
        <v>44896</v>
      </c>
      <c r="G11" s="46">
        <f t="shared" si="2"/>
        <v>1.2066420664206645</v>
      </c>
      <c r="H11" s="46">
        <f t="shared" si="2"/>
        <v>1.1890909090909092</v>
      </c>
      <c r="I11" s="46">
        <f t="shared" si="2"/>
        <v>1.1668153434433544</v>
      </c>
      <c r="J11" s="46">
        <f t="shared" si="2"/>
        <v>1.1463628396143735</v>
      </c>
      <c r="K11" s="46">
        <f t="shared" si="2"/>
        <v>1.1256454388984509</v>
      </c>
      <c r="L11" s="46">
        <f t="shared" si="2"/>
        <v>1.1160409556313993</v>
      </c>
      <c r="M11" s="46">
        <f t="shared" si="2"/>
        <v>1.0783182192910141</v>
      </c>
      <c r="N11">
        <v>1</v>
      </c>
    </row>
    <row r="12" spans="1:18" x14ac:dyDescent="0.2">
      <c r="A12" s="134" t="s">
        <v>6476</v>
      </c>
      <c r="B12" s="135">
        <v>45261</v>
      </c>
      <c r="C12" s="124">
        <v>136.1</v>
      </c>
      <c r="D12" s="55">
        <f t="shared" si="1"/>
        <v>4.0519877675840844E-2</v>
      </c>
      <c r="E12" s="256">
        <f t="shared" si="0"/>
        <v>0.94149191534458876</v>
      </c>
      <c r="F12" s="140">
        <v>45261</v>
      </c>
      <c r="G12" s="46">
        <f t="shared" si="2"/>
        <v>1.2555350553505538</v>
      </c>
      <c r="H12" s="46">
        <f t="shared" si="2"/>
        <v>1.2372727272727273</v>
      </c>
      <c r="I12" s="46">
        <f t="shared" si="2"/>
        <v>1.2140945584299734</v>
      </c>
      <c r="J12" s="46">
        <f t="shared" si="2"/>
        <v>1.1928133216476775</v>
      </c>
      <c r="K12" s="46">
        <f t="shared" si="2"/>
        <v>1.1712564543889843</v>
      </c>
      <c r="L12" s="46">
        <f t="shared" si="2"/>
        <v>1.1612627986348121</v>
      </c>
      <c r="M12" s="46">
        <f t="shared" si="2"/>
        <v>1.1220115416323166</v>
      </c>
      <c r="N12" s="46">
        <f t="shared" si="2"/>
        <v>1.0405198776758409</v>
      </c>
      <c r="O12">
        <v>1</v>
      </c>
    </row>
    <row r="13" spans="1:18" x14ac:dyDescent="0.2">
      <c r="A13" s="136" t="s">
        <v>6418</v>
      </c>
      <c r="B13" s="137">
        <v>45627</v>
      </c>
      <c r="C13" s="124">
        <v>139.4</v>
      </c>
      <c r="D13" s="55">
        <f>(C13-C12)/C12</f>
        <v>2.424687729610589E-2</v>
      </c>
      <c r="E13" s="256">
        <f>E14/(1+D14)</f>
        <v>0.96432015429122475</v>
      </c>
      <c r="F13" s="141">
        <v>45627</v>
      </c>
      <c r="G13" s="143">
        <f t="shared" si="2"/>
        <v>1.2859778597785982</v>
      </c>
      <c r="H13" s="143">
        <f t="shared" si="2"/>
        <v>1.2672727272727276</v>
      </c>
      <c r="I13" s="143">
        <f t="shared" si="2"/>
        <v>1.243532560214095</v>
      </c>
      <c r="J13" s="143">
        <f t="shared" si="2"/>
        <v>1.2217353198948293</v>
      </c>
      <c r="K13" s="143">
        <f t="shared" si="2"/>
        <v>1.1996557659208262</v>
      </c>
      <c r="L13" s="143">
        <f t="shared" si="2"/>
        <v>1.189419795221843</v>
      </c>
      <c r="M13" s="143">
        <f t="shared" si="2"/>
        <v>1.1492168178070901</v>
      </c>
      <c r="N13" s="143">
        <f t="shared" si="2"/>
        <v>1.0657492354740061</v>
      </c>
      <c r="O13" s="143">
        <f t="shared" si="2"/>
        <v>1.024246877296106</v>
      </c>
      <c r="P13">
        <v>1</v>
      </c>
      <c r="R13" s="133"/>
    </row>
    <row r="14" spans="1:18" x14ac:dyDescent="0.2">
      <c r="A14" s="136" t="s">
        <v>6418</v>
      </c>
      <c r="B14" s="137">
        <v>45992</v>
      </c>
      <c r="C14" s="138">
        <v>144.55779999999999</v>
      </c>
      <c r="D14" s="139">
        <f t="shared" si="1"/>
        <v>3.6999999999999859E-2</v>
      </c>
      <c r="E14" s="257">
        <v>1</v>
      </c>
      <c r="F14" s="141">
        <v>45992</v>
      </c>
      <c r="G14" s="143">
        <f>G13*(1+$D14)</f>
        <v>1.3335590405904063</v>
      </c>
      <c r="H14" s="143">
        <f t="shared" si="2"/>
        <v>1.3141618181818184</v>
      </c>
      <c r="I14" s="143">
        <f t="shared" si="2"/>
        <v>1.2895432649420164</v>
      </c>
      <c r="J14" s="143">
        <f t="shared" si="2"/>
        <v>1.2669395267309378</v>
      </c>
      <c r="K14" s="143">
        <f t="shared" si="2"/>
        <v>1.2440430292598967</v>
      </c>
      <c r="L14" s="143">
        <f t="shared" si="2"/>
        <v>1.2334283276450511</v>
      </c>
      <c r="M14" s="143">
        <f t="shared" si="2"/>
        <v>1.1917378400659524</v>
      </c>
      <c r="N14" s="143">
        <f t="shared" si="2"/>
        <v>1.1051819571865442</v>
      </c>
      <c r="O14" s="143">
        <f t="shared" si="2"/>
        <v>1.0621440117560619</v>
      </c>
      <c r="P14" s="143">
        <f t="shared" si="2"/>
        <v>1.0369999999999999</v>
      </c>
      <c r="Q14">
        <v>1</v>
      </c>
      <c r="R14" s="133"/>
    </row>
    <row r="17" spans="1:19" s="133" customFormat="1" ht="20.25" x14ac:dyDescent="0.3">
      <c r="F17" s="132" t="s">
        <v>6477</v>
      </c>
    </row>
    <row r="18" spans="1:19" s="133" customFormat="1" x14ac:dyDescent="0.2">
      <c r="F18" s="142"/>
      <c r="G18" s="146">
        <v>42156</v>
      </c>
      <c r="H18" s="146">
        <v>42522</v>
      </c>
      <c r="I18" s="146">
        <v>42887</v>
      </c>
      <c r="J18" s="146">
        <v>43252</v>
      </c>
      <c r="K18" s="146">
        <v>43617</v>
      </c>
      <c r="L18" s="146">
        <v>43983</v>
      </c>
      <c r="M18" s="146">
        <v>44348</v>
      </c>
      <c r="N18" s="146">
        <v>44713</v>
      </c>
      <c r="O18" s="146">
        <v>45078</v>
      </c>
      <c r="P18" s="146">
        <v>45444</v>
      </c>
      <c r="Q18" s="147">
        <v>45809</v>
      </c>
      <c r="R18" s="147">
        <v>46174</v>
      </c>
    </row>
    <row r="19" spans="1:19" s="133" customFormat="1" x14ac:dyDescent="0.2">
      <c r="A19" s="134" t="s">
        <v>6476</v>
      </c>
      <c r="B19" s="146">
        <v>42156</v>
      </c>
      <c r="C19" s="133">
        <v>107.5</v>
      </c>
      <c r="D19" s="148">
        <v>0.01</v>
      </c>
      <c r="F19" s="140">
        <v>42156</v>
      </c>
      <c r="G19" s="133">
        <v>1</v>
      </c>
    </row>
    <row r="20" spans="1:19" s="133" customFormat="1" x14ac:dyDescent="0.2">
      <c r="A20" s="134" t="s">
        <v>6476</v>
      </c>
      <c r="B20" s="146">
        <v>42522</v>
      </c>
      <c r="C20" s="133">
        <v>108.6</v>
      </c>
      <c r="D20" s="148">
        <f t="shared" ref="D20:D30" si="3">(C20-C19)/C19</f>
        <v>1.0232558139534831E-2</v>
      </c>
      <c r="F20" s="140">
        <v>42522</v>
      </c>
      <c r="G20" s="149">
        <f>G19*(1+$D20)</f>
        <v>1.0102325581395348</v>
      </c>
      <c r="H20" s="133">
        <v>1</v>
      </c>
    </row>
    <row r="21" spans="1:19" s="133" customFormat="1" x14ac:dyDescent="0.2">
      <c r="A21" s="134" t="s">
        <v>6476</v>
      </c>
      <c r="B21" s="146">
        <v>42887</v>
      </c>
      <c r="C21" s="133">
        <v>110.7</v>
      </c>
      <c r="D21" s="148">
        <f t="shared" si="3"/>
        <v>1.9337016574585714E-2</v>
      </c>
      <c r="F21" s="140">
        <v>42887</v>
      </c>
      <c r="G21" s="149">
        <f t="shared" ref="G21:P29" si="4">G20*(1+$D21)</f>
        <v>1.029767441860465</v>
      </c>
      <c r="H21" s="149">
        <f t="shared" si="4"/>
        <v>1.0193370165745856</v>
      </c>
      <c r="I21" s="133">
        <v>1</v>
      </c>
    </row>
    <row r="22" spans="1:19" s="133" customFormat="1" x14ac:dyDescent="0.2">
      <c r="A22" s="134" t="s">
        <v>6476</v>
      </c>
      <c r="B22" s="146">
        <v>43252</v>
      </c>
      <c r="C22" s="150">
        <v>113</v>
      </c>
      <c r="D22" s="148">
        <f t="shared" si="3"/>
        <v>2.0776874435410996E-2</v>
      </c>
      <c r="F22" s="140">
        <v>43252</v>
      </c>
      <c r="G22" s="149">
        <f t="shared" si="4"/>
        <v>1.0511627906976744</v>
      </c>
      <c r="H22" s="149">
        <f t="shared" si="4"/>
        <v>1.0405156537753224</v>
      </c>
      <c r="I22" s="149">
        <f t="shared" si="4"/>
        <v>1.0207768744354111</v>
      </c>
      <c r="J22" s="133">
        <v>1</v>
      </c>
    </row>
    <row r="23" spans="1:19" s="133" customFormat="1" x14ac:dyDescent="0.2">
      <c r="A23" s="134" t="s">
        <v>6476</v>
      </c>
      <c r="B23" s="146">
        <v>43617</v>
      </c>
      <c r="C23" s="133">
        <v>114.8</v>
      </c>
      <c r="D23" s="148">
        <f t="shared" si="3"/>
        <v>1.5929203539822984E-2</v>
      </c>
      <c r="F23" s="140">
        <v>43617</v>
      </c>
      <c r="G23" s="149">
        <f t="shared" si="4"/>
        <v>1.067906976744186</v>
      </c>
      <c r="H23" s="149">
        <f t="shared" si="4"/>
        <v>1.0570902394106816</v>
      </c>
      <c r="I23" s="149">
        <f t="shared" si="4"/>
        <v>1.0370370370370372</v>
      </c>
      <c r="J23" s="149">
        <f t="shared" si="4"/>
        <v>1.0159292035398231</v>
      </c>
      <c r="K23" s="133">
        <v>1</v>
      </c>
    </row>
    <row r="24" spans="1:19" s="133" customFormat="1" x14ac:dyDescent="0.2">
      <c r="A24" s="134" t="s">
        <v>6476</v>
      </c>
      <c r="B24" s="146">
        <v>43983</v>
      </c>
      <c r="C24" s="133">
        <v>114.4</v>
      </c>
      <c r="D24" s="148">
        <f t="shared" si="3"/>
        <v>-3.484320557491215E-3</v>
      </c>
      <c r="F24" s="140">
        <v>43983</v>
      </c>
      <c r="G24" s="149">
        <f t="shared" si="4"/>
        <v>1.064186046511628</v>
      </c>
      <c r="H24" s="149">
        <f t="shared" si="4"/>
        <v>1.0534069981583796</v>
      </c>
      <c r="I24" s="149">
        <f t="shared" si="4"/>
        <v>1.0334236675700093</v>
      </c>
      <c r="J24" s="149">
        <f t="shared" si="4"/>
        <v>1.0123893805309736</v>
      </c>
      <c r="K24" s="149">
        <f t="shared" si="4"/>
        <v>0.99651567944250874</v>
      </c>
      <c r="L24" s="133">
        <v>1</v>
      </c>
    </row>
    <row r="25" spans="1:19" s="133" customFormat="1" x14ac:dyDescent="0.2">
      <c r="A25" s="134" t="s">
        <v>6476</v>
      </c>
      <c r="B25" s="146">
        <v>44348</v>
      </c>
      <c r="C25" s="133">
        <v>118.8</v>
      </c>
      <c r="D25" s="148">
        <f t="shared" si="3"/>
        <v>3.8461538461538387E-2</v>
      </c>
      <c r="F25" s="140">
        <v>44348</v>
      </c>
      <c r="G25" s="149">
        <f t="shared" si="4"/>
        <v>1.1051162790697673</v>
      </c>
      <c r="H25" s="149">
        <f t="shared" si="4"/>
        <v>1.0939226519337018</v>
      </c>
      <c r="I25" s="149">
        <f t="shared" si="4"/>
        <v>1.0731707317073171</v>
      </c>
      <c r="J25" s="149">
        <f t="shared" si="4"/>
        <v>1.0513274336283187</v>
      </c>
      <c r="K25" s="149">
        <f t="shared" si="4"/>
        <v>1.0348432055749128</v>
      </c>
      <c r="L25" s="149">
        <f t="shared" si="4"/>
        <v>1.0384615384615383</v>
      </c>
      <c r="M25" s="133">
        <v>1</v>
      </c>
    </row>
    <row r="26" spans="1:19" s="133" customFormat="1" x14ac:dyDescent="0.2">
      <c r="A26" s="134" t="s">
        <v>6476</v>
      </c>
      <c r="B26" s="146">
        <v>44713</v>
      </c>
      <c r="C26" s="133">
        <v>126.1</v>
      </c>
      <c r="D26" s="148">
        <f t="shared" si="3"/>
        <v>6.1447811447811425E-2</v>
      </c>
      <c r="F26" s="140">
        <v>44713</v>
      </c>
      <c r="G26" s="149">
        <f t="shared" si="4"/>
        <v>1.1730232558139533</v>
      </c>
      <c r="H26" s="149">
        <f t="shared" si="4"/>
        <v>1.1611418047882136</v>
      </c>
      <c r="I26" s="149">
        <f t="shared" si="4"/>
        <v>1.1391147244805782</v>
      </c>
      <c r="J26" s="149">
        <f t="shared" si="4"/>
        <v>1.1159292035398232</v>
      </c>
      <c r="K26" s="149">
        <f t="shared" si="4"/>
        <v>1.0984320557491287</v>
      </c>
      <c r="L26" s="149">
        <f t="shared" si="4"/>
        <v>1.1022727272727271</v>
      </c>
      <c r="M26" s="149">
        <f t="shared" si="4"/>
        <v>1.0614478114478114</v>
      </c>
      <c r="N26">
        <v>1</v>
      </c>
      <c r="O26"/>
      <c r="P26"/>
      <c r="Q26"/>
    </row>
    <row r="27" spans="1:19" s="133" customFormat="1" x14ac:dyDescent="0.2">
      <c r="A27" s="134" t="s">
        <v>6476</v>
      </c>
      <c r="B27" s="146">
        <v>45078</v>
      </c>
      <c r="C27" s="133">
        <v>133.69999999999999</v>
      </c>
      <c r="D27" s="148">
        <f t="shared" si="3"/>
        <v>6.0269627279936518E-2</v>
      </c>
      <c r="F27" s="140">
        <v>45078</v>
      </c>
      <c r="G27" s="149">
        <f t="shared" si="4"/>
        <v>1.243720930232558</v>
      </c>
      <c r="H27" s="149">
        <f t="shared" si="4"/>
        <v>1.2311233885819521</v>
      </c>
      <c r="I27" s="149">
        <f t="shared" si="4"/>
        <v>1.2077687443541103</v>
      </c>
      <c r="J27" s="149">
        <f t="shared" si="4"/>
        <v>1.1831858407079647</v>
      </c>
      <c r="K27" s="149">
        <f t="shared" si="4"/>
        <v>1.1646341463414631</v>
      </c>
      <c r="L27" s="149">
        <f t="shared" si="4"/>
        <v>1.1687062937062935</v>
      </c>
      <c r="M27" s="149">
        <f t="shared" si="4"/>
        <v>1.1254208754208754</v>
      </c>
      <c r="N27" s="149">
        <f t="shared" si="4"/>
        <v>1.0602696272799366</v>
      </c>
      <c r="O27">
        <v>1</v>
      </c>
      <c r="P27"/>
      <c r="Q27"/>
    </row>
    <row r="28" spans="1:19" s="133" customFormat="1" x14ac:dyDescent="0.2">
      <c r="A28" s="134" t="s">
        <v>6476</v>
      </c>
      <c r="B28" s="146">
        <v>45444</v>
      </c>
      <c r="C28" s="133">
        <v>138.80000000000001</v>
      </c>
      <c r="D28" s="151">
        <f t="shared" si="3"/>
        <v>3.8145100972326276E-2</v>
      </c>
      <c r="F28" s="141">
        <v>45444</v>
      </c>
      <c r="G28" s="143">
        <f t="shared" si="4"/>
        <v>1.2911627906976746</v>
      </c>
      <c r="H28" s="143">
        <f t="shared" si="4"/>
        <v>1.2780847145488032</v>
      </c>
      <c r="I28" s="143">
        <f t="shared" si="4"/>
        <v>1.2538392050587177</v>
      </c>
      <c r="J28" s="143">
        <f t="shared" si="4"/>
        <v>1.2283185840707969</v>
      </c>
      <c r="K28" s="143">
        <f t="shared" si="4"/>
        <v>1.2090592334494774</v>
      </c>
      <c r="L28" s="143">
        <f t="shared" si="4"/>
        <v>1.2132867132867133</v>
      </c>
      <c r="M28" s="143">
        <f t="shared" si="4"/>
        <v>1.1683501683501687</v>
      </c>
      <c r="N28" s="143">
        <f t="shared" si="4"/>
        <v>1.1007137192704206</v>
      </c>
      <c r="O28" s="143">
        <f t="shared" si="4"/>
        <v>1.0381451009723264</v>
      </c>
      <c r="P28">
        <v>1</v>
      </c>
      <c r="Q28"/>
    </row>
    <row r="29" spans="1:19" s="133" customFormat="1" x14ac:dyDescent="0.2">
      <c r="A29" s="136" t="s">
        <v>6418</v>
      </c>
      <c r="B29" s="147">
        <v>45809</v>
      </c>
      <c r="C29" s="144">
        <v>142.13120000000001</v>
      </c>
      <c r="D29" s="145">
        <f t="shared" si="3"/>
        <v>2.3999999999999966E-2</v>
      </c>
      <c r="F29" s="141">
        <v>45809</v>
      </c>
      <c r="G29" s="143">
        <f>G28*(1+$D29)</f>
        <v>1.3221506976744188</v>
      </c>
      <c r="H29" s="143">
        <f t="shared" si="4"/>
        <v>1.3087587476979745</v>
      </c>
      <c r="I29" s="143">
        <f t="shared" si="4"/>
        <v>1.2839313459801269</v>
      </c>
      <c r="J29" s="143">
        <f t="shared" si="4"/>
        <v>1.257798230088496</v>
      </c>
      <c r="K29" s="143">
        <f t="shared" si="4"/>
        <v>1.2380766550522648</v>
      </c>
      <c r="L29" s="143">
        <f t="shared" si="4"/>
        <v>1.2424055944055945</v>
      </c>
      <c r="M29" s="143">
        <f t="shared" si="4"/>
        <v>1.1963905723905728</v>
      </c>
      <c r="N29" s="143">
        <f t="shared" si="4"/>
        <v>1.1271308485329108</v>
      </c>
      <c r="O29" s="143">
        <f t="shared" si="4"/>
        <v>1.0630605833956621</v>
      </c>
      <c r="P29" s="143">
        <f t="shared" si="4"/>
        <v>1.024</v>
      </c>
      <c r="Q29">
        <v>1</v>
      </c>
    </row>
    <row r="30" spans="1:19" s="133" customFormat="1" x14ac:dyDescent="0.2">
      <c r="A30" s="136" t="s">
        <v>6418</v>
      </c>
      <c r="B30" s="147">
        <v>46174</v>
      </c>
      <c r="C30" s="144">
        <v>146.67939840000003</v>
      </c>
      <c r="D30" s="145">
        <f t="shared" si="3"/>
        <v>3.2000000000000126E-2</v>
      </c>
      <c r="F30" s="141">
        <v>46174</v>
      </c>
      <c r="G30" s="143">
        <f t="shared" ref="G30:Q30" si="5">G29*(1+$D30)</f>
        <v>1.3644595200000003</v>
      </c>
      <c r="H30" s="143">
        <f t="shared" si="5"/>
        <v>1.3506390276243097</v>
      </c>
      <c r="I30" s="143">
        <f t="shared" si="5"/>
        <v>1.325017149051491</v>
      </c>
      <c r="J30" s="143">
        <f t="shared" si="5"/>
        <v>1.2980477734513278</v>
      </c>
      <c r="K30" s="143">
        <f t="shared" si="5"/>
        <v>1.2776951080139374</v>
      </c>
      <c r="L30" s="143">
        <f t="shared" si="5"/>
        <v>1.2821625734265736</v>
      </c>
      <c r="M30" s="143">
        <f t="shared" si="5"/>
        <v>1.2346750707070711</v>
      </c>
      <c r="N30" s="143">
        <f t="shared" si="5"/>
        <v>1.1631990356859641</v>
      </c>
      <c r="O30" s="143">
        <f t="shared" si="5"/>
        <v>1.0970785220643233</v>
      </c>
      <c r="P30" s="143">
        <f t="shared" si="5"/>
        <v>1.0567680000000002</v>
      </c>
      <c r="Q30" s="143">
        <f t="shared" si="5"/>
        <v>1.032</v>
      </c>
      <c r="R30" s="133">
        <v>1</v>
      </c>
    </row>
    <row r="31" spans="1:19" s="133" customFormat="1" ht="12.75" x14ac:dyDescent="0.2"/>
    <row r="32" spans="1:19" s="133" customFormat="1" x14ac:dyDescent="0.2">
      <c r="A32"/>
      <c r="B32"/>
      <c r="C32"/>
      <c r="D32"/>
      <c r="E32"/>
      <c r="F32"/>
      <c r="G32"/>
      <c r="H32"/>
      <c r="I32"/>
      <c r="J32"/>
      <c r="K32"/>
      <c r="L32"/>
      <c r="M32"/>
      <c r="N32"/>
      <c r="O32"/>
      <c r="P32"/>
      <c r="Q32"/>
      <c r="R32"/>
      <c r="S32"/>
    </row>
    <row r="33" spans="1:19" s="133" customFormat="1" x14ac:dyDescent="0.2">
      <c r="A33"/>
      <c r="B33"/>
      <c r="C33"/>
      <c r="D33"/>
      <c r="E33"/>
      <c r="F33"/>
      <c r="G33"/>
      <c r="H33"/>
      <c r="I33"/>
      <c r="J33"/>
      <c r="K33"/>
      <c r="L33"/>
      <c r="M33"/>
      <c r="N33"/>
      <c r="O33"/>
      <c r="P33"/>
      <c r="Q33"/>
      <c r="R33"/>
      <c r="S33"/>
    </row>
    <row r="34" spans="1:19" s="133" customFormat="1" x14ac:dyDescent="0.2">
      <c r="A34"/>
      <c r="B34"/>
      <c r="C34"/>
      <c r="D34"/>
      <c r="E34"/>
      <c r="F34"/>
      <c r="G34"/>
      <c r="H34"/>
      <c r="I34"/>
      <c r="J34"/>
      <c r="K34"/>
      <c r="L34"/>
      <c r="M34"/>
      <c r="N34"/>
      <c r="O34"/>
      <c r="P34"/>
      <c r="Q34"/>
      <c r="R34"/>
      <c r="S34"/>
    </row>
    <row r="35" spans="1:19" s="133" customFormat="1" x14ac:dyDescent="0.2">
      <c r="A35"/>
      <c r="B35"/>
      <c r="C35"/>
      <c r="D35"/>
      <c r="E35"/>
      <c r="F35"/>
      <c r="G35"/>
      <c r="H35"/>
      <c r="I35"/>
      <c r="J35"/>
      <c r="K35"/>
      <c r="L35"/>
      <c r="M35"/>
      <c r="N35"/>
      <c r="O35"/>
      <c r="P35"/>
      <c r="Q35"/>
      <c r="R35"/>
      <c r="S35"/>
    </row>
    <row r="36" spans="1:19" s="133" customFormat="1" x14ac:dyDescent="0.2">
      <c r="A36"/>
      <c r="B36"/>
      <c r="C36"/>
      <c r="D36"/>
      <c r="E36"/>
      <c r="F36"/>
      <c r="G36"/>
      <c r="H36"/>
      <c r="I36"/>
      <c r="J36"/>
      <c r="K36"/>
      <c r="L36"/>
      <c r="M36"/>
      <c r="N36"/>
      <c r="O36"/>
      <c r="P36"/>
      <c r="Q36"/>
      <c r="R36"/>
      <c r="S36"/>
    </row>
    <row r="37" spans="1:19" s="133" customFormat="1" x14ac:dyDescent="0.2">
      <c r="A37"/>
      <c r="B37"/>
      <c r="C37"/>
      <c r="D37"/>
      <c r="E37"/>
      <c r="F37"/>
      <c r="G37"/>
      <c r="H37"/>
      <c r="I37"/>
      <c r="J37"/>
      <c r="K37"/>
      <c r="L37"/>
      <c r="M37"/>
      <c r="N37"/>
      <c r="O37"/>
      <c r="P37"/>
      <c r="Q37"/>
      <c r="R37"/>
      <c r="S37"/>
    </row>
    <row r="38" spans="1:19" s="133" customFormat="1" x14ac:dyDescent="0.2">
      <c r="A38"/>
      <c r="B38"/>
      <c r="C38"/>
      <c r="D38"/>
      <c r="E38"/>
      <c r="F38"/>
      <c r="G38"/>
      <c r="H38"/>
      <c r="I38"/>
      <c r="J38"/>
      <c r="K38"/>
      <c r="L38"/>
      <c r="M38"/>
      <c r="N38"/>
      <c r="O38"/>
      <c r="P38"/>
      <c r="Q38"/>
      <c r="R38"/>
      <c r="S38"/>
    </row>
    <row r="39" spans="1:19" s="133" customFormat="1" x14ac:dyDescent="0.2">
      <c r="A39"/>
      <c r="B39"/>
      <c r="C39"/>
      <c r="D39"/>
      <c r="E39"/>
      <c r="F39"/>
      <c r="G39"/>
      <c r="H39"/>
      <c r="I39"/>
      <c r="J39"/>
      <c r="K39"/>
      <c r="L39"/>
      <c r="M39"/>
      <c r="N39"/>
      <c r="O39"/>
      <c r="P39"/>
      <c r="Q39"/>
      <c r="R39"/>
      <c r="S39"/>
    </row>
    <row r="40" spans="1:19" s="133" customFormat="1" x14ac:dyDescent="0.2">
      <c r="A40"/>
      <c r="B40"/>
      <c r="C40"/>
      <c r="D40"/>
      <c r="E40"/>
      <c r="F40"/>
      <c r="G40"/>
      <c r="H40"/>
      <c r="I40"/>
      <c r="J40"/>
      <c r="K40"/>
      <c r="L40"/>
      <c r="M40"/>
      <c r="N40"/>
      <c r="O40"/>
      <c r="P40"/>
      <c r="Q40"/>
      <c r="R40"/>
      <c r="S40"/>
    </row>
    <row r="41" spans="1:19" s="133" customFormat="1" x14ac:dyDescent="0.2">
      <c r="A41"/>
      <c r="B41"/>
      <c r="C41"/>
      <c r="D41"/>
      <c r="E41"/>
      <c r="F41"/>
      <c r="G41"/>
      <c r="H41"/>
      <c r="I41"/>
      <c r="J41"/>
      <c r="K41"/>
      <c r="L41"/>
      <c r="M41"/>
      <c r="N41"/>
      <c r="O41"/>
      <c r="P41"/>
      <c r="Q41"/>
      <c r="R41"/>
      <c r="S41"/>
    </row>
    <row r="42" spans="1:19" s="133" customFormat="1" x14ac:dyDescent="0.2">
      <c r="A42"/>
      <c r="B42"/>
      <c r="C42"/>
      <c r="D42"/>
      <c r="E42"/>
      <c r="F42"/>
      <c r="G42"/>
      <c r="H42"/>
      <c r="I42"/>
      <c r="J42"/>
      <c r="K42"/>
      <c r="L42"/>
      <c r="M42"/>
      <c r="N42"/>
      <c r="O42"/>
      <c r="P42"/>
      <c r="Q42"/>
      <c r="R42"/>
      <c r="S42"/>
    </row>
    <row r="43" spans="1:19" s="133" customFormat="1" x14ac:dyDescent="0.2">
      <c r="A43"/>
      <c r="B43"/>
      <c r="C43"/>
      <c r="D43"/>
      <c r="E43"/>
      <c r="F43"/>
      <c r="G43"/>
      <c r="H43"/>
      <c r="I43"/>
      <c r="J43"/>
      <c r="K43"/>
      <c r="L43"/>
      <c r="M43"/>
      <c r="N43"/>
      <c r="O43"/>
      <c r="P43"/>
      <c r="Q43"/>
      <c r="R43"/>
      <c r="S43"/>
    </row>
    <row r="44" spans="1:19" s="133" customFormat="1" ht="12.75" x14ac:dyDescent="0.2"/>
  </sheetData>
  <phoneticPr fontId="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B1702-2294-4987-B336-A0AC1380D866}">
  <dimension ref="B2:X55"/>
  <sheetViews>
    <sheetView zoomScaleNormal="100" workbookViewId="0">
      <selection activeCell="X25" sqref="X25"/>
    </sheetView>
  </sheetViews>
  <sheetFormatPr defaultRowHeight="14.25" x14ac:dyDescent="0.2"/>
  <cols>
    <col min="1" max="1" width="4" customWidth="1"/>
    <col min="2" max="2" width="24.25" customWidth="1"/>
    <col min="3" max="6" width="9.75" customWidth="1"/>
    <col min="7" max="7" width="10.875" customWidth="1"/>
    <col min="8" max="8" width="9.75" customWidth="1"/>
    <col min="9" max="9" width="3" customWidth="1"/>
    <col min="10" max="10" width="24.75" bestFit="1" customWidth="1"/>
    <col min="11" max="16" width="10.25" customWidth="1"/>
    <col min="18" max="18" width="24.5" customWidth="1"/>
  </cols>
  <sheetData>
    <row r="2" spans="2:16" x14ac:dyDescent="0.2">
      <c r="B2" s="47"/>
      <c r="C2" s="795" t="s">
        <v>6480</v>
      </c>
      <c r="D2" s="795"/>
      <c r="E2" s="795"/>
      <c r="F2" s="795"/>
      <c r="G2" s="795"/>
      <c r="H2" s="47"/>
      <c r="J2" s="47"/>
      <c r="K2" s="795" t="s">
        <v>6483</v>
      </c>
      <c r="L2" s="795"/>
      <c r="M2" s="795"/>
      <c r="N2" s="795"/>
      <c r="O2" s="795"/>
      <c r="P2" s="47"/>
    </row>
    <row r="3" spans="2:16" x14ac:dyDescent="0.2">
      <c r="B3" s="47"/>
      <c r="C3" s="56" t="s">
        <v>6409</v>
      </c>
      <c r="D3" s="56" t="s">
        <v>6410</v>
      </c>
      <c r="E3" s="56" t="s">
        <v>6411</v>
      </c>
      <c r="F3" s="56" t="s">
        <v>6412</v>
      </c>
      <c r="G3" s="56" t="s">
        <v>6413</v>
      </c>
      <c r="H3" s="57" t="s">
        <v>6420</v>
      </c>
      <c r="J3" s="47"/>
      <c r="K3" s="56" t="s">
        <v>6409</v>
      </c>
      <c r="L3" s="56" t="s">
        <v>6410</v>
      </c>
      <c r="M3" s="56" t="s">
        <v>6411</v>
      </c>
      <c r="N3" s="56" t="s">
        <v>6412</v>
      </c>
      <c r="O3" s="56" t="s">
        <v>6413</v>
      </c>
      <c r="P3" s="57" t="s">
        <v>6420</v>
      </c>
    </row>
    <row r="4" spans="2:16" x14ac:dyDescent="0.2">
      <c r="B4" s="47"/>
      <c r="C4" s="47"/>
      <c r="D4" s="47"/>
      <c r="E4" s="47"/>
      <c r="F4" s="47"/>
      <c r="G4" s="47"/>
      <c r="H4" s="58"/>
      <c r="J4" s="47"/>
      <c r="K4" s="47"/>
      <c r="L4" s="47"/>
      <c r="M4" s="47"/>
      <c r="N4" s="47"/>
      <c r="O4" s="47"/>
      <c r="P4" s="58"/>
    </row>
    <row r="5" spans="2:16" x14ac:dyDescent="0.2">
      <c r="B5" s="47" t="s">
        <v>6421</v>
      </c>
      <c r="C5" s="122">
        <v>0.42918015598238302</v>
      </c>
      <c r="D5" s="122">
        <v>0.42918015598238302</v>
      </c>
      <c r="E5" s="122">
        <v>0.37363919461995693</v>
      </c>
      <c r="F5" s="122">
        <v>0.40898344275968262</v>
      </c>
      <c r="G5" s="122">
        <v>0.25750809358942978</v>
      </c>
      <c r="H5" s="59">
        <f>SUM(C5:G5)</f>
        <v>1.8984910429338353</v>
      </c>
      <c r="J5" s="47" t="s">
        <v>6246</v>
      </c>
      <c r="K5" s="122">
        <v>1.4</v>
      </c>
      <c r="L5" s="122">
        <v>1.5</v>
      </c>
      <c r="M5" s="122">
        <v>1.8</v>
      </c>
      <c r="N5" s="122">
        <v>1.59</v>
      </c>
      <c r="O5" s="122">
        <v>1.3</v>
      </c>
      <c r="P5" s="59">
        <f t="shared" ref="P5:P10" si="0">SUM(K5:O5)</f>
        <v>7.59</v>
      </c>
    </row>
    <row r="6" spans="2:16" x14ac:dyDescent="0.2">
      <c r="B6" s="47" t="s">
        <v>6422</v>
      </c>
      <c r="C6" s="122">
        <v>0</v>
      </c>
      <c r="D6" s="122">
        <v>0</v>
      </c>
      <c r="E6" s="122">
        <v>0</v>
      </c>
      <c r="F6" s="122">
        <v>0</v>
      </c>
      <c r="G6" s="122">
        <v>0</v>
      </c>
      <c r="H6" s="59">
        <f t="shared" ref="H6:H12" si="1">SUM(C6:G6)</f>
        <v>0</v>
      </c>
      <c r="J6" s="47" t="s">
        <v>6445</v>
      </c>
      <c r="K6" s="122">
        <v>0</v>
      </c>
      <c r="L6" s="122">
        <v>0</v>
      </c>
      <c r="M6" s="122">
        <v>0</v>
      </c>
      <c r="N6" s="122">
        <v>0</v>
      </c>
      <c r="O6" s="122">
        <v>0</v>
      </c>
      <c r="P6" s="59">
        <f t="shared" si="0"/>
        <v>0</v>
      </c>
    </row>
    <row r="7" spans="2:16" x14ac:dyDescent="0.2">
      <c r="B7" s="47" t="s">
        <v>6423</v>
      </c>
      <c r="C7" s="122">
        <v>0.80887836456915008</v>
      </c>
      <c r="D7" s="122">
        <v>0.83816359874206559</v>
      </c>
      <c r="E7" s="122">
        <v>1.2198814786511025</v>
      </c>
      <c r="F7" s="122">
        <v>0.95631437109486284</v>
      </c>
      <c r="G7" s="122">
        <v>0.84220294138660556</v>
      </c>
      <c r="H7" s="59">
        <f t="shared" si="1"/>
        <v>4.6654407544437868</v>
      </c>
      <c r="J7" s="47" t="s">
        <v>6446</v>
      </c>
      <c r="K7" s="122">
        <v>0.84</v>
      </c>
      <c r="L7" s="122">
        <v>0.38</v>
      </c>
      <c r="M7" s="122">
        <v>0.47</v>
      </c>
      <c r="N7" s="122">
        <v>0.75</v>
      </c>
      <c r="O7" s="122">
        <v>1.06</v>
      </c>
      <c r="P7" s="59">
        <f t="shared" si="0"/>
        <v>3.5</v>
      </c>
    </row>
    <row r="8" spans="2:16" x14ac:dyDescent="0.2">
      <c r="B8" s="47" t="s">
        <v>1923</v>
      </c>
      <c r="C8" s="122">
        <v>0</v>
      </c>
      <c r="D8" s="122">
        <v>0</v>
      </c>
      <c r="E8" s="122">
        <v>0</v>
      </c>
      <c r="F8" s="122">
        <v>0</v>
      </c>
      <c r="G8" s="122">
        <v>0</v>
      </c>
      <c r="H8" s="59">
        <f t="shared" si="1"/>
        <v>0</v>
      </c>
      <c r="J8" s="47" t="s">
        <v>6447</v>
      </c>
      <c r="K8" s="122">
        <v>0</v>
      </c>
      <c r="L8" s="122">
        <v>0</v>
      </c>
      <c r="M8" s="122">
        <v>0</v>
      </c>
      <c r="N8" s="122">
        <v>0</v>
      </c>
      <c r="O8" s="122">
        <v>0</v>
      </c>
      <c r="P8" s="59">
        <f t="shared" si="0"/>
        <v>0</v>
      </c>
    </row>
    <row r="9" spans="2:16" x14ac:dyDescent="0.2">
      <c r="B9" s="47" t="s">
        <v>6424</v>
      </c>
      <c r="C9" s="122">
        <v>1.8127823045236691</v>
      </c>
      <c r="D9" s="122">
        <v>1.418946396681011</v>
      </c>
      <c r="E9" s="122">
        <v>1.479536536349112</v>
      </c>
      <c r="F9" s="122">
        <v>1.7774380563839429</v>
      </c>
      <c r="G9" s="122">
        <v>2.0652412198074197</v>
      </c>
      <c r="H9" s="59">
        <f t="shared" si="1"/>
        <v>8.5539445137451544</v>
      </c>
      <c r="J9" s="47" t="s">
        <v>6448</v>
      </c>
      <c r="K9" s="122">
        <v>0.88</v>
      </c>
      <c r="L9" s="122">
        <v>0.88</v>
      </c>
      <c r="M9" s="122">
        <v>0.88</v>
      </c>
      <c r="N9" s="122">
        <v>0.88</v>
      </c>
      <c r="O9" s="122">
        <v>0.88</v>
      </c>
      <c r="P9" s="59">
        <f t="shared" si="0"/>
        <v>4.4000000000000004</v>
      </c>
    </row>
    <row r="10" spans="2:16" x14ac:dyDescent="0.2">
      <c r="B10" s="47" t="s">
        <v>6425</v>
      </c>
      <c r="C10" s="122">
        <v>7.2484000000000007E-2</v>
      </c>
      <c r="D10" s="122">
        <v>7.2484000000000007E-2</v>
      </c>
      <c r="E10" s="122">
        <v>7.2484000000000007E-2</v>
      </c>
      <c r="F10" s="122">
        <v>7.2484000000000007E-2</v>
      </c>
      <c r="G10" s="122">
        <v>7.2484000000000007E-2</v>
      </c>
      <c r="H10" s="59">
        <f t="shared" si="1"/>
        <v>0.36242000000000002</v>
      </c>
      <c r="J10" s="47" t="s">
        <v>6449</v>
      </c>
      <c r="K10" s="122">
        <v>0</v>
      </c>
      <c r="L10" s="122">
        <v>0</v>
      </c>
      <c r="M10" s="122">
        <v>0</v>
      </c>
      <c r="N10" s="122">
        <v>0</v>
      </c>
      <c r="O10" s="122">
        <v>0</v>
      </c>
      <c r="P10" s="59">
        <f t="shared" si="0"/>
        <v>0</v>
      </c>
    </row>
    <row r="11" spans="2:16" x14ac:dyDescent="0.2">
      <c r="B11" s="47" t="s">
        <v>6426</v>
      </c>
      <c r="C11" s="122">
        <v>0</v>
      </c>
      <c r="D11" s="122">
        <v>0</v>
      </c>
      <c r="E11" s="122">
        <v>0</v>
      </c>
      <c r="F11" s="122">
        <v>0</v>
      </c>
      <c r="G11" s="122">
        <v>0</v>
      </c>
      <c r="H11" s="59">
        <f t="shared" si="1"/>
        <v>0</v>
      </c>
      <c r="J11" s="47"/>
      <c r="K11" s="73"/>
      <c r="L11" s="73"/>
      <c r="M11" s="73"/>
      <c r="N11" s="73"/>
      <c r="O11" s="73"/>
      <c r="P11" s="59"/>
    </row>
    <row r="12" spans="2:16" x14ac:dyDescent="0.2">
      <c r="B12" s="47" t="s">
        <v>6427</v>
      </c>
      <c r="C12" s="122">
        <v>0</v>
      </c>
      <c r="D12" s="122">
        <v>0</v>
      </c>
      <c r="E12" s="122">
        <v>0</v>
      </c>
      <c r="F12" s="122">
        <v>0</v>
      </c>
      <c r="G12" s="122">
        <v>0</v>
      </c>
      <c r="H12" s="59">
        <f t="shared" si="1"/>
        <v>0</v>
      </c>
      <c r="J12" s="47"/>
      <c r="K12" s="73"/>
      <c r="L12" s="73"/>
      <c r="M12" s="73"/>
      <c r="N12" s="73"/>
      <c r="O12" s="73"/>
      <c r="P12" s="59"/>
    </row>
    <row r="13" spans="2:16" x14ac:dyDescent="0.2">
      <c r="B13" s="51" t="s">
        <v>6429</v>
      </c>
      <c r="C13" s="123">
        <v>0</v>
      </c>
      <c r="D13" s="123">
        <v>0</v>
      </c>
      <c r="E13" s="123">
        <v>0</v>
      </c>
      <c r="F13" s="123">
        <v>0</v>
      </c>
      <c r="G13" s="123">
        <v>0</v>
      </c>
      <c r="H13" s="61"/>
      <c r="J13" s="51"/>
      <c r="K13" s="121"/>
      <c r="L13" s="121"/>
      <c r="M13" s="121"/>
      <c r="N13" s="121"/>
      <c r="O13" s="121"/>
      <c r="P13" s="61"/>
    </row>
    <row r="14" spans="2:16" x14ac:dyDescent="0.2">
      <c r="B14" s="71" t="s">
        <v>6428</v>
      </c>
      <c r="C14" s="72">
        <f t="shared" ref="C14:H14" si="2">SUM(C5:C13)</f>
        <v>3.1233248250752021</v>
      </c>
      <c r="D14" s="72">
        <f t="shared" si="2"/>
        <v>2.7587741514054596</v>
      </c>
      <c r="E14" s="72">
        <f t="shared" si="2"/>
        <v>3.1455412096201716</v>
      </c>
      <c r="F14" s="72">
        <f t="shared" si="2"/>
        <v>3.2152198702384887</v>
      </c>
      <c r="G14" s="72">
        <f t="shared" si="2"/>
        <v>3.2374362547834554</v>
      </c>
      <c r="H14" s="72">
        <f t="shared" si="2"/>
        <v>15.480296311122776</v>
      </c>
      <c r="J14" s="71" t="s">
        <v>6428</v>
      </c>
      <c r="K14" s="72">
        <f t="shared" ref="K14:P14" si="3">SUM(K5:K13)</f>
        <v>3.1199999999999997</v>
      </c>
      <c r="L14" s="72">
        <f t="shared" si="3"/>
        <v>2.76</v>
      </c>
      <c r="M14" s="72">
        <f t="shared" si="3"/>
        <v>3.15</v>
      </c>
      <c r="N14" s="72">
        <f t="shared" si="3"/>
        <v>3.2199999999999998</v>
      </c>
      <c r="O14" s="72">
        <f t="shared" si="3"/>
        <v>3.24</v>
      </c>
      <c r="P14" s="72">
        <f t="shared" si="3"/>
        <v>15.49</v>
      </c>
    </row>
    <row r="16" spans="2:16" x14ac:dyDescent="0.2">
      <c r="B16" s="47"/>
      <c r="C16" s="796" t="s">
        <v>6481</v>
      </c>
      <c r="D16" s="796"/>
      <c r="E16" s="796"/>
      <c r="F16" s="796"/>
      <c r="G16" s="796"/>
      <c r="H16" s="47"/>
      <c r="J16" s="47"/>
      <c r="K16" s="796" t="s">
        <v>6481</v>
      </c>
      <c r="L16" s="796"/>
      <c r="M16" s="796"/>
      <c r="N16" s="796"/>
      <c r="O16" s="796"/>
      <c r="P16" s="47"/>
    </row>
    <row r="17" spans="2:24" x14ac:dyDescent="0.2">
      <c r="B17" s="47"/>
      <c r="C17" s="56" t="s">
        <v>6409</v>
      </c>
      <c r="D17" s="56" t="s">
        <v>6410</v>
      </c>
      <c r="E17" s="56" t="s">
        <v>6411</v>
      </c>
      <c r="F17" s="56" t="s">
        <v>6412</v>
      </c>
      <c r="G17" s="56" t="s">
        <v>6413</v>
      </c>
      <c r="H17" s="57" t="s">
        <v>6420</v>
      </c>
      <c r="J17" s="47"/>
      <c r="K17" s="56" t="s">
        <v>6409</v>
      </c>
      <c r="L17" s="56" t="s">
        <v>6410</v>
      </c>
      <c r="M17" s="56" t="s">
        <v>6411</v>
      </c>
      <c r="N17" s="56" t="s">
        <v>6412</v>
      </c>
      <c r="O17" s="56" t="s">
        <v>6413</v>
      </c>
      <c r="P17" s="57" t="s">
        <v>6420</v>
      </c>
    </row>
    <row r="18" spans="2:24" x14ac:dyDescent="0.2">
      <c r="B18" s="47"/>
      <c r="C18" s="47"/>
      <c r="D18" s="47"/>
      <c r="E18" s="47"/>
      <c r="F18" s="47"/>
      <c r="G18" s="47"/>
      <c r="H18" s="58"/>
      <c r="J18" s="47"/>
      <c r="K18" s="47"/>
      <c r="L18" s="47"/>
      <c r="M18" s="47"/>
      <c r="N18" s="47"/>
      <c r="O18" s="47"/>
      <c r="P18" s="58"/>
    </row>
    <row r="19" spans="2:24" x14ac:dyDescent="0.2">
      <c r="B19" s="47" t="s">
        <v>6421</v>
      </c>
      <c r="C19" s="49">
        <f>C5*'CPI Inflators'!$M$30</f>
        <v>0.52989803943362057</v>
      </c>
      <c r="D19" s="49">
        <f>D5*'CPI Inflators'!$M$30</f>
        <v>0.52989803943362057</v>
      </c>
      <c r="E19" s="49">
        <f>E5*'CPI Inflators'!$M$30</f>
        <v>0.4613229990363284</v>
      </c>
      <c r="F19" s="49">
        <f>F5*'CPI Inflators'!$M$30</f>
        <v>0.50496166110733254</v>
      </c>
      <c r="G19" s="49">
        <f>G5*'CPI Inflators'!$M$30</f>
        <v>0.31793882366017229</v>
      </c>
      <c r="H19" s="59">
        <f>SUM(C19:G19)</f>
        <v>2.3440195626710745</v>
      </c>
      <c r="J19" s="47" t="s">
        <v>6246</v>
      </c>
      <c r="K19" s="49">
        <f>K5*'CPI Inflators'!$M$30</f>
        <v>1.7285450989898994</v>
      </c>
      <c r="L19" s="49">
        <f>L5*'CPI Inflators'!$M$30</f>
        <v>1.8520126060606066</v>
      </c>
      <c r="M19" s="49">
        <f>M5*'CPI Inflators'!$M$30</f>
        <v>2.2224151272727282</v>
      </c>
      <c r="N19" s="49">
        <f>N5*'CPI Inflators'!$M$30</f>
        <v>1.9631333624242431</v>
      </c>
      <c r="O19" s="49">
        <f>O5*'CPI Inflators'!$M$30</f>
        <v>1.6050775919191924</v>
      </c>
      <c r="P19" s="59">
        <f>SUM(K19:O19)</f>
        <v>9.3711837866666698</v>
      </c>
    </row>
    <row r="20" spans="2:24" x14ac:dyDescent="0.2">
      <c r="B20" s="47" t="s">
        <v>6422</v>
      </c>
      <c r="C20" s="49">
        <f>C6*'CPI Inflators'!$M$30</f>
        <v>0</v>
      </c>
      <c r="D20" s="49">
        <f>D6*'CPI Inflators'!$M$30</f>
        <v>0</v>
      </c>
      <c r="E20" s="49">
        <f>E6*'CPI Inflators'!$M$30</f>
        <v>0</v>
      </c>
      <c r="F20" s="49">
        <f>F6*'CPI Inflators'!$M$30</f>
        <v>0</v>
      </c>
      <c r="G20" s="49">
        <f>G6*'CPI Inflators'!$M$30</f>
        <v>0</v>
      </c>
      <c r="H20" s="59">
        <f t="shared" ref="H20:H26" si="4">SUM(C20:G20)</f>
        <v>0</v>
      </c>
      <c r="J20" s="47" t="s">
        <v>6445</v>
      </c>
      <c r="K20" s="49">
        <f>K6*'CPI Inflators'!$M$30</f>
        <v>0</v>
      </c>
      <c r="L20" s="49">
        <f>L6*'CPI Inflators'!$M$30</f>
        <v>0</v>
      </c>
      <c r="M20" s="49">
        <f>M6*'CPI Inflators'!$M$30</f>
        <v>0</v>
      </c>
      <c r="N20" s="49">
        <f>N6*'CPI Inflators'!$M$30</f>
        <v>0</v>
      </c>
      <c r="O20" s="49">
        <f>O6*'CPI Inflators'!$M$30</f>
        <v>0</v>
      </c>
      <c r="P20" s="59">
        <f t="shared" ref="P20:P26" si="5">SUM(K20:O20)</f>
        <v>0</v>
      </c>
    </row>
    <row r="21" spans="2:24" x14ac:dyDescent="0.2">
      <c r="B21" s="47" t="s">
        <v>6423</v>
      </c>
      <c r="C21" s="49">
        <f>C7*'CPI Inflators'!$M$30</f>
        <v>0.9987019519678354</v>
      </c>
      <c r="D21" s="49">
        <f>D7*'CPI Inflators'!$M$30</f>
        <v>1.034859700540953</v>
      </c>
      <c r="E21" s="49">
        <f>E7*'CPI Inflators'!$M$30</f>
        <v>1.5061572509077965</v>
      </c>
      <c r="F21" s="49">
        <f>F7*'CPI Inflators'!$M$30</f>
        <v>1.180737513749738</v>
      </c>
      <c r="G21" s="49">
        <f>G7*'CPI Inflators'!$M$30</f>
        <v>1.0398469762062104</v>
      </c>
      <c r="H21" s="59">
        <f t="shared" si="4"/>
        <v>5.7603033933725332</v>
      </c>
      <c r="J21" s="47" t="s">
        <v>6446</v>
      </c>
      <c r="K21" s="49">
        <f>K7*'CPI Inflators'!$M$30</f>
        <v>1.0371270593939397</v>
      </c>
      <c r="L21" s="49">
        <f>L7*'CPI Inflators'!$M$30</f>
        <v>0.46917652686868699</v>
      </c>
      <c r="M21" s="49">
        <f>M7*'CPI Inflators'!$M$30</f>
        <v>0.58029728323232332</v>
      </c>
      <c r="N21" s="49">
        <f>N7*'CPI Inflators'!$M$30</f>
        <v>0.92600630303030329</v>
      </c>
      <c r="O21" s="49">
        <f>O7*'CPI Inflators'!$M$30</f>
        <v>1.3087555749494955</v>
      </c>
      <c r="P21" s="59">
        <f t="shared" si="5"/>
        <v>4.3213627474747485</v>
      </c>
    </row>
    <row r="22" spans="2:24" x14ac:dyDescent="0.2">
      <c r="B22" s="47" t="s">
        <v>1923</v>
      </c>
      <c r="C22" s="49">
        <f>C8*'CPI Inflators'!$M$30</f>
        <v>0</v>
      </c>
      <c r="D22" s="49">
        <f>D8*'CPI Inflators'!$M$30</f>
        <v>0</v>
      </c>
      <c r="E22" s="49">
        <f>E8*'CPI Inflators'!$M$30</f>
        <v>0</v>
      </c>
      <c r="F22" s="49">
        <f>F8*'CPI Inflators'!$M$30</f>
        <v>0</v>
      </c>
      <c r="G22" s="49">
        <f>G8*'CPI Inflators'!$M$30</f>
        <v>0</v>
      </c>
      <c r="H22" s="59">
        <f t="shared" si="4"/>
        <v>0</v>
      </c>
      <c r="J22" s="47" t="s">
        <v>6447</v>
      </c>
      <c r="K22" s="49">
        <f>K8*'CPI Inflators'!$M$30</f>
        <v>0</v>
      </c>
      <c r="L22" s="49">
        <f>L8*'CPI Inflators'!$M$30</f>
        <v>0</v>
      </c>
      <c r="M22" s="49">
        <f>M8*'CPI Inflators'!$M$30</f>
        <v>0</v>
      </c>
      <c r="N22" s="49">
        <f>N8*'CPI Inflators'!$M$30</f>
        <v>0</v>
      </c>
      <c r="O22" s="49">
        <f>O8*'CPI Inflators'!$M$30</f>
        <v>0</v>
      </c>
      <c r="P22" s="59">
        <f t="shared" si="5"/>
        <v>0</v>
      </c>
    </row>
    <row r="23" spans="2:24" x14ac:dyDescent="0.2">
      <c r="B23" s="47" t="s">
        <v>6424</v>
      </c>
      <c r="C23" s="49">
        <f>C9*'CPI Inflators'!$M$30</f>
        <v>2.2381971200142883</v>
      </c>
      <c r="D23" s="49">
        <f>D9*'CPI Inflators'!$M$30</f>
        <v>1.7519377426516709</v>
      </c>
      <c r="E23" s="49">
        <f>E9*'CPI Inflators'!$M$30</f>
        <v>1.8267468776305349</v>
      </c>
      <c r="F23" s="49">
        <f>F9*'CPI Inflators'!$M$30</f>
        <v>2.1945584579432835</v>
      </c>
      <c r="G23" s="49">
        <f>G9*'CPI Inflators'!$M$30</f>
        <v>2.5499018490928838</v>
      </c>
      <c r="H23" s="59">
        <f t="shared" si="4"/>
        <v>10.561342047332662</v>
      </c>
      <c r="J23" s="47" t="s">
        <v>6448</v>
      </c>
      <c r="K23" s="49">
        <f>K9*'CPI Inflators'!$M$30</f>
        <v>1.0865140622222225</v>
      </c>
      <c r="L23" s="49">
        <f>L9*'CPI Inflators'!$M$30</f>
        <v>1.0865140622222225</v>
      </c>
      <c r="M23" s="49">
        <f>M9*'CPI Inflators'!$M$30</f>
        <v>1.0865140622222225</v>
      </c>
      <c r="N23" s="49">
        <f>N9*'CPI Inflators'!$M$30</f>
        <v>1.0865140622222225</v>
      </c>
      <c r="O23" s="49">
        <f>O9*'CPI Inflators'!$M$30</f>
        <v>1.0865140622222225</v>
      </c>
      <c r="P23" s="59">
        <f t="shared" si="5"/>
        <v>5.4325703111111121</v>
      </c>
      <c r="R23" s="47"/>
      <c r="S23" s="795"/>
      <c r="T23" s="795"/>
      <c r="U23" s="795"/>
      <c r="V23" s="795"/>
      <c r="W23" s="795"/>
      <c r="X23" s="47"/>
    </row>
    <row r="24" spans="2:24" x14ac:dyDescent="0.2">
      <c r="B24" s="47" t="s">
        <v>6425</v>
      </c>
      <c r="C24" s="49">
        <f>C10*'CPI Inflators'!$M$30</f>
        <v>8.9494187825131341E-2</v>
      </c>
      <c r="D24" s="49">
        <f>D10*'CPI Inflators'!$M$30</f>
        <v>8.9494187825131341E-2</v>
      </c>
      <c r="E24" s="49">
        <f>E10*'CPI Inflators'!$M$30</f>
        <v>8.9494187825131341E-2</v>
      </c>
      <c r="F24" s="49">
        <f>F10*'CPI Inflators'!$M$30</f>
        <v>8.9494187825131341E-2</v>
      </c>
      <c r="G24" s="49">
        <f>G10*'CPI Inflators'!$M$30</f>
        <v>8.9494187825131341E-2</v>
      </c>
      <c r="H24" s="59">
        <f t="shared" si="4"/>
        <v>0.44747093912565672</v>
      </c>
      <c r="J24" s="47" t="s">
        <v>6449</v>
      </c>
      <c r="K24" s="49">
        <f>K10*'CPI Inflators'!$M$30</f>
        <v>0</v>
      </c>
      <c r="L24" s="49">
        <f>L10*'CPI Inflators'!$M$30</f>
        <v>0</v>
      </c>
      <c r="M24" s="49">
        <f>M10*'CPI Inflators'!$M$30</f>
        <v>0</v>
      </c>
      <c r="N24" s="49">
        <f>N10*'CPI Inflators'!$M$30</f>
        <v>0</v>
      </c>
      <c r="O24" s="49">
        <f>O10*'CPI Inflators'!$M$30</f>
        <v>0</v>
      </c>
      <c r="P24" s="59">
        <f t="shared" si="5"/>
        <v>0</v>
      </c>
      <c r="R24" s="126" t="s">
        <v>6468</v>
      </c>
      <c r="S24" s="127" t="s">
        <v>6409</v>
      </c>
      <c r="T24" s="127" t="s">
        <v>6410</v>
      </c>
      <c r="U24" s="127" t="s">
        <v>6411</v>
      </c>
      <c r="V24" s="127" t="s">
        <v>6412</v>
      </c>
      <c r="W24" s="127" t="s">
        <v>6413</v>
      </c>
      <c r="X24" s="128" t="s">
        <v>6420</v>
      </c>
    </row>
    <row r="25" spans="2:24" x14ac:dyDescent="0.2">
      <c r="B25" s="47" t="s">
        <v>6426</v>
      </c>
      <c r="C25" s="49">
        <f>C11*'CPI Inflators'!$M$30</f>
        <v>0</v>
      </c>
      <c r="D25" s="49">
        <f>D11*'CPI Inflators'!$M$30</f>
        <v>0</v>
      </c>
      <c r="E25" s="49">
        <f>E11*'CPI Inflators'!$M$30</f>
        <v>0</v>
      </c>
      <c r="F25" s="49">
        <f>F11*'CPI Inflators'!$M$30</f>
        <v>0</v>
      </c>
      <c r="G25" s="49">
        <f>G11*'CPI Inflators'!$M$30</f>
        <v>0</v>
      </c>
      <c r="H25" s="59">
        <f t="shared" si="4"/>
        <v>0</v>
      </c>
      <c r="J25" s="47"/>
      <c r="K25" s="49">
        <f>K11*'CPI Inflators'!$M$30</f>
        <v>0</v>
      </c>
      <c r="L25" s="49">
        <f>L11*'CPI Inflators'!$M$30</f>
        <v>0</v>
      </c>
      <c r="M25" s="49">
        <f>M11*'CPI Inflators'!$M$30</f>
        <v>0</v>
      </c>
      <c r="N25" s="49">
        <f>N11*'CPI Inflators'!$M$30</f>
        <v>0</v>
      </c>
      <c r="O25" s="49">
        <f>O11*'CPI Inflators'!$M$30</f>
        <v>0</v>
      </c>
      <c r="P25" s="59">
        <f t="shared" si="5"/>
        <v>0</v>
      </c>
      <c r="R25" s="47" t="s">
        <v>6469</v>
      </c>
      <c r="S25" s="122">
        <v>0.12</v>
      </c>
      <c r="T25" s="122">
        <f>S25</f>
        <v>0.12</v>
      </c>
      <c r="U25" s="122">
        <f>T25</f>
        <v>0.12</v>
      </c>
      <c r="V25" s="122">
        <f>U25</f>
        <v>0.12</v>
      </c>
      <c r="W25" s="122">
        <f>V25</f>
        <v>0.12</v>
      </c>
      <c r="X25" s="59">
        <f>SUM(S25:W25)</f>
        <v>0.6</v>
      </c>
    </row>
    <row r="26" spans="2:24" x14ac:dyDescent="0.2">
      <c r="B26" s="47" t="s">
        <v>6427</v>
      </c>
      <c r="C26" s="49">
        <f>C12*'CPI Inflators'!$M$30</f>
        <v>0</v>
      </c>
      <c r="D26" s="49">
        <f>D12*'CPI Inflators'!$M$30</f>
        <v>0</v>
      </c>
      <c r="E26" s="49">
        <f>E12*'CPI Inflators'!$M$30</f>
        <v>0</v>
      </c>
      <c r="F26" s="49">
        <f>F12*'CPI Inflators'!$M$30</f>
        <v>0</v>
      </c>
      <c r="G26" s="49">
        <f>G12*'CPI Inflators'!$M$30</f>
        <v>0</v>
      </c>
      <c r="H26" s="59">
        <f t="shared" si="4"/>
        <v>0</v>
      </c>
      <c r="J26" s="47"/>
      <c r="K26" s="49">
        <f>K12*'CPI Inflators'!$M$30</f>
        <v>0</v>
      </c>
      <c r="L26" s="49">
        <f>L12*'CPI Inflators'!$M$30</f>
        <v>0</v>
      </c>
      <c r="M26" s="49">
        <f>M12*'CPI Inflators'!$M$30</f>
        <v>0</v>
      </c>
      <c r="N26" s="49">
        <f>N12*'CPI Inflators'!$M$30</f>
        <v>0</v>
      </c>
      <c r="O26" s="49">
        <f>O12*'CPI Inflators'!$M$30</f>
        <v>0</v>
      </c>
      <c r="P26" s="59">
        <f t="shared" si="5"/>
        <v>0</v>
      </c>
      <c r="R26" s="47" t="s">
        <v>6470</v>
      </c>
      <c r="S26" s="49">
        <f>S25*'CPI Inflators'!$M$30</f>
        <v>0.14816100848484853</v>
      </c>
      <c r="T26" s="49">
        <f>T25*'CPI Inflators'!$M$30</f>
        <v>0.14816100848484853</v>
      </c>
      <c r="U26" s="49">
        <f>U25*'CPI Inflators'!$M$30</f>
        <v>0.14816100848484853</v>
      </c>
      <c r="V26" s="49">
        <f>V25*'CPI Inflators'!$M$30</f>
        <v>0.14816100848484853</v>
      </c>
      <c r="W26" s="49">
        <f>W25*'CPI Inflators'!$M$30</f>
        <v>0.14816100848484853</v>
      </c>
      <c r="X26" s="59">
        <f>SUM(S26:W26)</f>
        <v>0.74080504242424272</v>
      </c>
    </row>
    <row r="27" spans="2:24" x14ac:dyDescent="0.2">
      <c r="B27" s="51" t="s">
        <v>6429</v>
      </c>
      <c r="C27" s="60">
        <f>C13*'CPI Inflators'!$M$30</f>
        <v>0</v>
      </c>
      <c r="D27" s="60">
        <f>D13*'CPI Inflators'!$M$30</f>
        <v>0</v>
      </c>
      <c r="E27" s="60">
        <f>E13*'CPI Inflators'!$M$30</f>
        <v>0</v>
      </c>
      <c r="F27" s="60">
        <f>F13*'CPI Inflators'!$M$30</f>
        <v>0</v>
      </c>
      <c r="G27" s="60">
        <f>G13*'CPI Inflators'!$M$30</f>
        <v>0</v>
      </c>
      <c r="H27" s="61"/>
      <c r="J27" s="51"/>
      <c r="K27" s="60">
        <f>K13*'CPI Inflators'!$M$30</f>
        <v>0</v>
      </c>
      <c r="L27" s="60">
        <f>L13*'CPI Inflators'!$M$30</f>
        <v>0</v>
      </c>
      <c r="M27" s="60">
        <f>M13*'CPI Inflators'!$M$30</f>
        <v>0</v>
      </c>
      <c r="N27" s="60">
        <f>N13*'CPI Inflators'!$M$30</f>
        <v>0</v>
      </c>
      <c r="O27" s="60">
        <f>O13*'CPI Inflators'!$M$30</f>
        <v>0</v>
      </c>
      <c r="P27" s="61"/>
      <c r="R27" s="47" t="s">
        <v>6512</v>
      </c>
      <c r="S27" s="49">
        <f>S26/(1+'CPI Inflators'!$D$14)^0.5*'CPI Inflators'!$E$14</f>
        <v>0.14549382021773302</v>
      </c>
      <c r="T27" s="49">
        <f>T26/(1+'CPI Inflators'!$D$14)^0.5*'CPI Inflators'!$E$14</f>
        <v>0.14549382021773302</v>
      </c>
      <c r="U27" s="49">
        <f>U26/(1+'CPI Inflators'!$D$14)^0.5*'CPI Inflators'!$E$14</f>
        <v>0.14549382021773302</v>
      </c>
      <c r="V27" s="49">
        <f>V26/(1+'CPI Inflators'!$D$14)^0.5*'CPI Inflators'!$E$14</f>
        <v>0.14549382021773302</v>
      </c>
      <c r="W27" s="49">
        <f>W26/(1+'CPI Inflators'!$D$14)^0.5*'CPI Inflators'!$E$14</f>
        <v>0.14549382021773302</v>
      </c>
      <c r="X27" s="59">
        <f>SUM(S27:W27)</f>
        <v>0.72746910108866514</v>
      </c>
    </row>
    <row r="28" spans="2:24" x14ac:dyDescent="0.2">
      <c r="B28" s="71" t="s">
        <v>6428</v>
      </c>
      <c r="C28" s="72">
        <f t="shared" ref="C28:H28" si="6">SUM(C19:C27)</f>
        <v>3.8562912992408753</v>
      </c>
      <c r="D28" s="72">
        <f t="shared" si="6"/>
        <v>3.4061896704513757</v>
      </c>
      <c r="E28" s="72">
        <f t="shared" si="6"/>
        <v>3.8837213153997907</v>
      </c>
      <c r="F28" s="72">
        <f t="shared" si="6"/>
        <v>3.9697518206254854</v>
      </c>
      <c r="G28" s="72">
        <f t="shared" si="6"/>
        <v>3.9971818367843976</v>
      </c>
      <c r="H28" s="72">
        <f t="shared" si="6"/>
        <v>19.113135942501927</v>
      </c>
      <c r="J28" s="71" t="s">
        <v>6428</v>
      </c>
      <c r="K28" s="72">
        <f t="shared" ref="K28:P28" si="7">SUM(K19:K27)</f>
        <v>3.8521862206060611</v>
      </c>
      <c r="L28" s="72">
        <f t="shared" si="7"/>
        <v>3.407703195151516</v>
      </c>
      <c r="M28" s="72">
        <f t="shared" si="7"/>
        <v>3.8892264727272741</v>
      </c>
      <c r="N28" s="72">
        <f t="shared" si="7"/>
        <v>3.9756537276767689</v>
      </c>
      <c r="O28" s="72">
        <f t="shared" si="7"/>
        <v>4.0003472290909103</v>
      </c>
      <c r="P28" s="72">
        <f t="shared" si="7"/>
        <v>19.125116845252528</v>
      </c>
    </row>
    <row r="30" spans="2:24" x14ac:dyDescent="0.2">
      <c r="B30" s="47"/>
      <c r="C30" s="797" t="s">
        <v>6484</v>
      </c>
      <c r="D30" s="797"/>
      <c r="E30" s="797"/>
      <c r="F30" s="797"/>
      <c r="G30" s="797"/>
      <c r="H30" s="47"/>
      <c r="J30" s="47"/>
      <c r="K30" s="797" t="s">
        <v>6482</v>
      </c>
      <c r="L30" s="797"/>
      <c r="M30" s="797"/>
      <c r="N30" s="797"/>
      <c r="O30" s="797"/>
      <c r="P30" s="47"/>
    </row>
    <row r="31" spans="2:24" x14ac:dyDescent="0.2">
      <c r="B31" s="47"/>
      <c r="C31" s="56" t="s">
        <v>6409</v>
      </c>
      <c r="D31" s="56" t="s">
        <v>6410</v>
      </c>
      <c r="E31" s="56" t="s">
        <v>6411</v>
      </c>
      <c r="F31" s="56" t="s">
        <v>6412</v>
      </c>
      <c r="G31" s="56" t="s">
        <v>6413</v>
      </c>
      <c r="H31" s="57" t="s">
        <v>6420</v>
      </c>
      <c r="J31" s="47"/>
      <c r="K31" s="56" t="s">
        <v>6409</v>
      </c>
      <c r="L31" s="56" t="s">
        <v>6410</v>
      </c>
      <c r="M31" s="56" t="s">
        <v>6411</v>
      </c>
      <c r="N31" s="56" t="s">
        <v>6412</v>
      </c>
      <c r="O31" s="56" t="s">
        <v>6413</v>
      </c>
      <c r="P31" s="57" t="s">
        <v>6420</v>
      </c>
    </row>
    <row r="32" spans="2:24" x14ac:dyDescent="0.2">
      <c r="B32" s="47"/>
      <c r="C32" s="47"/>
      <c r="D32" s="47"/>
      <c r="E32" s="47"/>
      <c r="F32" s="47"/>
      <c r="G32" s="47"/>
      <c r="H32" s="58"/>
      <c r="J32" s="47"/>
      <c r="K32" s="47"/>
      <c r="L32" s="47"/>
      <c r="M32" s="47"/>
      <c r="N32" s="47"/>
      <c r="O32" s="47"/>
      <c r="P32" s="58"/>
    </row>
    <row r="33" spans="2:16" x14ac:dyDescent="0.2">
      <c r="B33" s="47" t="s">
        <v>6421</v>
      </c>
      <c r="C33" s="49">
        <f>C19/(1+'CPI Inflators'!$D$14)^0.5*'CPI Inflators'!$E$14</f>
        <v>0.52035883712932873</v>
      </c>
      <c r="D33" s="49">
        <f>D19/(1+'CPI Inflators'!$D$14)^0.5*'CPI Inflators'!$E$14</f>
        <v>0.52035883712932873</v>
      </c>
      <c r="E33" s="49">
        <f>E19/(1+'CPI Inflators'!$D$14)^0.5*'CPI Inflators'!$E$14</f>
        <v>0.45301828173612135</v>
      </c>
      <c r="F33" s="49">
        <f>F19/(1+'CPI Inflators'!$D$14)^0.5*'CPI Inflators'!$E$14</f>
        <v>0.4958713624408897</v>
      </c>
      <c r="G33" s="49">
        <f>G19/(1+'CPI Inflators'!$D$14)^0.5*'CPI Inflators'!$E$14</f>
        <v>0.3122153022775972</v>
      </c>
      <c r="H33" s="59">
        <f>SUM(C33:G33)</f>
        <v>2.3018226207132657</v>
      </c>
      <c r="J33" s="47" t="s">
        <v>6246</v>
      </c>
      <c r="K33" s="49">
        <f>K19/(1+'CPI Inflators'!$D$14)^0.5*'CPI Inflators'!$E$14</f>
        <v>1.6974279025402184</v>
      </c>
      <c r="L33" s="49">
        <f>L19/(1+'CPI Inflators'!$D$14)^0.5*'CPI Inflators'!$E$14</f>
        <v>1.8186727527216626</v>
      </c>
      <c r="M33" s="49">
        <f>M19/(1+'CPI Inflators'!$D$14)^0.5*'CPI Inflators'!$E$14</f>
        <v>2.1824073032659954</v>
      </c>
      <c r="N33" s="49">
        <f>N19/(1+'CPI Inflators'!$D$14)^0.5*'CPI Inflators'!$E$14</f>
        <v>1.9277931178849623</v>
      </c>
      <c r="O33" s="49">
        <f>O19/(1+'CPI Inflators'!$D$14)^0.5*'CPI Inflators'!$E$14</f>
        <v>1.5761830523587743</v>
      </c>
      <c r="P33" s="59">
        <f>SUM(K33:O33)</f>
        <v>9.2024841287716139</v>
      </c>
    </row>
    <row r="34" spans="2:16" x14ac:dyDescent="0.2">
      <c r="B34" s="47" t="s">
        <v>6422</v>
      </c>
      <c r="C34" s="49">
        <f>C20/(1+'CPI Inflators'!$D$14)^0.5*'CPI Inflators'!$E$14</f>
        <v>0</v>
      </c>
      <c r="D34" s="49">
        <f>D20/(1+'CPI Inflators'!$D$14)^0.5*'CPI Inflators'!$E$14</f>
        <v>0</v>
      </c>
      <c r="E34" s="49">
        <f>E20/(1+'CPI Inflators'!$D$14)^0.5*'CPI Inflators'!$E$14</f>
        <v>0</v>
      </c>
      <c r="F34" s="49">
        <f>F20/(1+'CPI Inflators'!$D$14)^0.5*'CPI Inflators'!$E$14</f>
        <v>0</v>
      </c>
      <c r="G34" s="49">
        <f>G20/(1+'CPI Inflators'!$D$14)^0.5*'CPI Inflators'!$E$14</f>
        <v>0</v>
      </c>
      <c r="H34" s="59">
        <f t="shared" ref="H34:H40" si="8">SUM(C34:G34)</f>
        <v>0</v>
      </c>
      <c r="J34" s="47" t="s">
        <v>6445</v>
      </c>
      <c r="K34" s="49">
        <f>K20/(1+'CPI Inflators'!$D$14)^0.5*'CPI Inflators'!$E$14</f>
        <v>0</v>
      </c>
      <c r="L34" s="49">
        <f>L20/(1+'CPI Inflators'!$D$14)^0.5*'CPI Inflators'!$E$14</f>
        <v>0</v>
      </c>
      <c r="M34" s="49">
        <f>M20/(1+'CPI Inflators'!$D$14)^0.5*'CPI Inflators'!$E$14</f>
        <v>0</v>
      </c>
      <c r="N34" s="49">
        <f>N20/(1+'CPI Inflators'!$D$14)^0.5*'CPI Inflators'!$E$14</f>
        <v>0</v>
      </c>
      <c r="O34" s="49">
        <f>O20/(1+'CPI Inflators'!$D$14)^0.5*'CPI Inflators'!$E$14</f>
        <v>0</v>
      </c>
      <c r="P34" s="59">
        <f t="shared" ref="P34:P40" si="9">SUM(K34:O34)</f>
        <v>0</v>
      </c>
    </row>
    <row r="35" spans="2:16" x14ac:dyDescent="0.2">
      <c r="B35" s="47" t="s">
        <v>6423</v>
      </c>
      <c r="C35" s="49">
        <f>C21/(1+'CPI Inflators'!$D$14)^0.5*'CPI Inflators'!$E$14</f>
        <v>0.98072336127198179</v>
      </c>
      <c r="D35" s="49">
        <f>D21/(1+'CPI Inflators'!$D$14)^0.5*'CPI Inflators'!$E$14</f>
        <v>1.0162301995702183</v>
      </c>
      <c r="E35" s="49">
        <f>E21/(1+'CPI Inflators'!$D$14)^0.5*'CPI Inflators'!$E$14</f>
        <v>1.4790434711817151</v>
      </c>
      <c r="F35" s="49">
        <f>F21/(1+'CPI Inflators'!$D$14)^0.5*'CPI Inflators'!$E$14</f>
        <v>1.1594819264975864</v>
      </c>
      <c r="G35" s="49">
        <f>G21/(1+'CPI Inflators'!$D$14)^0.5*'CPI Inflators'!$E$14</f>
        <v>1.021127694507906</v>
      </c>
      <c r="H35" s="59">
        <f t="shared" si="8"/>
        <v>5.6566066530294083</v>
      </c>
      <c r="J35" s="47" t="s">
        <v>6446</v>
      </c>
      <c r="K35" s="49">
        <f>K21/(1+'CPI Inflators'!$D$14)^0.5*'CPI Inflators'!$E$14</f>
        <v>1.018456741524131</v>
      </c>
      <c r="L35" s="49">
        <f>L21/(1+'CPI Inflators'!$D$14)^0.5*'CPI Inflators'!$E$14</f>
        <v>0.46073043068948782</v>
      </c>
      <c r="M35" s="49">
        <f>M21/(1+'CPI Inflators'!$D$14)^0.5*'CPI Inflators'!$E$14</f>
        <v>0.56985079585278753</v>
      </c>
      <c r="N35" s="49">
        <f>N21/(1+'CPI Inflators'!$D$14)^0.5*'CPI Inflators'!$E$14</f>
        <v>0.90933637636083131</v>
      </c>
      <c r="O35" s="49">
        <f>O21/(1+'CPI Inflators'!$D$14)^0.5*'CPI Inflators'!$E$14</f>
        <v>1.2851954119233082</v>
      </c>
      <c r="P35" s="59">
        <f t="shared" si="9"/>
        <v>4.2435697563505457</v>
      </c>
    </row>
    <row r="36" spans="2:16" x14ac:dyDescent="0.2">
      <c r="B36" s="47" t="s">
        <v>1923</v>
      </c>
      <c r="C36" s="49">
        <f>C22/(1+'CPI Inflators'!$D$14)^0.5*'CPI Inflators'!$E$14</f>
        <v>0</v>
      </c>
      <c r="D36" s="49">
        <f>D22/(1+'CPI Inflators'!$D$14)^0.5*'CPI Inflators'!$E$14</f>
        <v>0</v>
      </c>
      <c r="E36" s="49">
        <f>E22/(1+'CPI Inflators'!$D$14)^0.5*'CPI Inflators'!$E$14</f>
        <v>0</v>
      </c>
      <c r="F36" s="49">
        <f>F22/(1+'CPI Inflators'!$D$14)^0.5*'CPI Inflators'!$E$14</f>
        <v>0</v>
      </c>
      <c r="G36" s="49">
        <f>G22/(1+'CPI Inflators'!$D$14)^0.5*'CPI Inflators'!$E$14</f>
        <v>0</v>
      </c>
      <c r="H36" s="59">
        <f t="shared" si="8"/>
        <v>0</v>
      </c>
      <c r="J36" s="47" t="s">
        <v>6447</v>
      </c>
      <c r="K36" s="49">
        <f>K22/(1+'CPI Inflators'!$D$14)^0.5*'CPI Inflators'!$E$14</f>
        <v>0</v>
      </c>
      <c r="L36" s="49">
        <f>L22/(1+'CPI Inflators'!$D$14)^0.5*'CPI Inflators'!$E$14</f>
        <v>0</v>
      </c>
      <c r="M36" s="49">
        <f>M22/(1+'CPI Inflators'!$D$14)^0.5*'CPI Inflators'!$E$14</f>
        <v>0</v>
      </c>
      <c r="N36" s="49">
        <f>N22/(1+'CPI Inflators'!$D$14)^0.5*'CPI Inflators'!$E$14</f>
        <v>0</v>
      </c>
      <c r="O36" s="49">
        <f>O22/(1+'CPI Inflators'!$D$14)^0.5*'CPI Inflators'!$E$14</f>
        <v>0</v>
      </c>
      <c r="P36" s="59">
        <f t="shared" si="9"/>
        <v>0</v>
      </c>
    </row>
    <row r="37" spans="2:16" x14ac:dyDescent="0.2">
      <c r="B37" s="47" t="s">
        <v>6424</v>
      </c>
      <c r="C37" s="49">
        <f>C23/(1+'CPI Inflators'!$D$14)^0.5*'CPI Inflators'!$E$14</f>
        <v>2.1979051892354535</v>
      </c>
      <c r="D37" s="49">
        <f>D23/(1+'CPI Inflators'!$D$14)^0.5*'CPI Inflators'!$E$14</f>
        <v>1.7203994328108922</v>
      </c>
      <c r="E37" s="49">
        <f>E23/(1+'CPI Inflators'!$D$14)^0.5*'CPI Inflators'!$E$14</f>
        <v>1.793861856876209</v>
      </c>
      <c r="F37" s="49">
        <f>F23/(1+'CPI Inflators'!$D$14)^0.5*'CPI Inflators'!$E$14</f>
        <v>2.1550521085306844</v>
      </c>
      <c r="G37" s="49">
        <f>G23/(1+'CPI Inflators'!$D$14)^0.5*'CPI Inflators'!$E$14</f>
        <v>2.5039986228409363</v>
      </c>
      <c r="H37" s="59">
        <f t="shared" si="8"/>
        <v>10.371217210294176</v>
      </c>
      <c r="J37" s="47" t="s">
        <v>6448</v>
      </c>
      <c r="K37" s="49">
        <f>K23/(1+'CPI Inflators'!$D$14)^0.5*'CPI Inflators'!$E$14</f>
        <v>1.0669546815967086</v>
      </c>
      <c r="L37" s="49">
        <f>L23/(1+'CPI Inflators'!$D$14)^0.5*'CPI Inflators'!$E$14</f>
        <v>1.0669546815967086</v>
      </c>
      <c r="M37" s="49">
        <f>M23/(1+'CPI Inflators'!$D$14)^0.5*'CPI Inflators'!$E$14</f>
        <v>1.0669546815967086</v>
      </c>
      <c r="N37" s="49">
        <f>N23/(1+'CPI Inflators'!$D$14)^0.5*'CPI Inflators'!$E$14</f>
        <v>1.0669546815967086</v>
      </c>
      <c r="O37" s="49">
        <f>O23/(1+'CPI Inflators'!$D$14)^0.5*'CPI Inflators'!$E$14</f>
        <v>1.0669546815967086</v>
      </c>
      <c r="P37" s="59">
        <f t="shared" si="9"/>
        <v>5.3347734079835432</v>
      </c>
    </row>
    <row r="38" spans="2:16" x14ac:dyDescent="0.2">
      <c r="B38" s="47" t="s">
        <v>6425</v>
      </c>
      <c r="C38" s="49">
        <f>C24/(1+'CPI Inflators'!$D$14)^0.5*'CPI Inflators'!$E$14</f>
        <v>8.7883117205517988E-2</v>
      </c>
      <c r="D38" s="49">
        <f>D24/(1+'CPI Inflators'!$D$14)^0.5*'CPI Inflators'!$E$14</f>
        <v>8.7883117205517988E-2</v>
      </c>
      <c r="E38" s="49">
        <f>E24/(1+'CPI Inflators'!$D$14)^0.5*'CPI Inflators'!$E$14</f>
        <v>8.7883117205517988E-2</v>
      </c>
      <c r="F38" s="49">
        <f>F24/(1+'CPI Inflators'!$D$14)^0.5*'CPI Inflators'!$E$14</f>
        <v>8.7883117205517988E-2</v>
      </c>
      <c r="G38" s="49">
        <f>G24/(1+'CPI Inflators'!$D$14)^0.5*'CPI Inflators'!$E$14</f>
        <v>8.7883117205517988E-2</v>
      </c>
      <c r="H38" s="59">
        <f t="shared" si="8"/>
        <v>0.43941558602758995</v>
      </c>
      <c r="J38" s="47" t="s">
        <v>6449</v>
      </c>
      <c r="K38" s="49">
        <f>K24/(1+'CPI Inflators'!$D$14)^0.5*'CPI Inflators'!$E$14</f>
        <v>0</v>
      </c>
      <c r="L38" s="49">
        <f>L24/(1+'CPI Inflators'!$D$14)^0.5*'CPI Inflators'!$E$14</f>
        <v>0</v>
      </c>
      <c r="M38" s="49">
        <f>M24/(1+'CPI Inflators'!$D$14)^0.5*'CPI Inflators'!$E$14</f>
        <v>0</v>
      </c>
      <c r="N38" s="49">
        <f>N24/(1+'CPI Inflators'!$D$14)^0.5*'CPI Inflators'!$E$14</f>
        <v>0</v>
      </c>
      <c r="O38" s="49">
        <f>O24/(1+'CPI Inflators'!$D$14)^0.5*'CPI Inflators'!$E$14</f>
        <v>0</v>
      </c>
      <c r="P38" s="59">
        <f t="shared" si="9"/>
        <v>0</v>
      </c>
    </row>
    <row r="39" spans="2:16" x14ac:dyDescent="0.2">
      <c r="B39" s="47" t="s">
        <v>6426</v>
      </c>
      <c r="C39" s="49">
        <f>C25/(1+'CPI Inflators'!$D$14)^0.5*'CPI Inflators'!$E$14</f>
        <v>0</v>
      </c>
      <c r="D39" s="49">
        <f>D25/(1+'CPI Inflators'!$D$14)^0.5*'CPI Inflators'!$E$14</f>
        <v>0</v>
      </c>
      <c r="E39" s="49">
        <f>E25/(1+'CPI Inflators'!$D$14)^0.5*'CPI Inflators'!$E$14</f>
        <v>0</v>
      </c>
      <c r="F39" s="49">
        <f>F25/(1+'CPI Inflators'!$D$14)^0.5*'CPI Inflators'!$E$14</f>
        <v>0</v>
      </c>
      <c r="G39" s="49">
        <f>G25/(1+'CPI Inflators'!$D$14)^0.5*'CPI Inflators'!$E$14</f>
        <v>0</v>
      </c>
      <c r="H39" s="59">
        <f t="shared" si="8"/>
        <v>0</v>
      </c>
      <c r="J39" s="47"/>
      <c r="K39" s="49"/>
      <c r="L39" s="49"/>
      <c r="M39" s="49"/>
      <c r="N39" s="49"/>
      <c r="O39" s="49"/>
      <c r="P39" s="59">
        <f t="shared" si="9"/>
        <v>0</v>
      </c>
    </row>
    <row r="40" spans="2:16" x14ac:dyDescent="0.2">
      <c r="B40" s="47" t="s">
        <v>6427</v>
      </c>
      <c r="C40" s="49">
        <f>C26/(1+'CPI Inflators'!$D$14)^0.5*'CPI Inflators'!$E$14</f>
        <v>0</v>
      </c>
      <c r="D40" s="49">
        <f>D26/(1+'CPI Inflators'!$D$14)^0.5*'CPI Inflators'!$E$14</f>
        <v>0</v>
      </c>
      <c r="E40" s="49">
        <f>E26/(1+'CPI Inflators'!$D$14)^0.5*'CPI Inflators'!$E$14</f>
        <v>0</v>
      </c>
      <c r="F40" s="49">
        <f>F26/(1+'CPI Inflators'!$D$14)^0.5*'CPI Inflators'!$E$14</f>
        <v>0</v>
      </c>
      <c r="G40" s="49">
        <f>G26/(1+'CPI Inflators'!$D$14)^0.5*'CPI Inflators'!$E$14</f>
        <v>0</v>
      </c>
      <c r="H40" s="59">
        <f t="shared" si="8"/>
        <v>0</v>
      </c>
      <c r="J40" s="47"/>
      <c r="K40" s="49"/>
      <c r="L40" s="49"/>
      <c r="M40" s="49"/>
      <c r="N40" s="49"/>
      <c r="O40" s="49"/>
      <c r="P40" s="59">
        <f t="shared" si="9"/>
        <v>0</v>
      </c>
    </row>
    <row r="41" spans="2:16" x14ac:dyDescent="0.2">
      <c r="B41" s="51" t="s">
        <v>6429</v>
      </c>
      <c r="C41" s="49">
        <f>C27/(1+'CPI Inflators'!$D$14)^0.5*'CPI Inflators'!$E$14</f>
        <v>0</v>
      </c>
      <c r="D41" s="49">
        <f>D27/(1+'CPI Inflators'!$D$14)^0.5*'CPI Inflators'!$E$14</f>
        <v>0</v>
      </c>
      <c r="E41" s="49">
        <f>E27/(1+'CPI Inflators'!$D$14)^0.5*'CPI Inflators'!$E$14</f>
        <v>0</v>
      </c>
      <c r="F41" s="49">
        <f>F27/(1+'CPI Inflators'!$D$14)^0.5*'CPI Inflators'!$E$14</f>
        <v>0</v>
      </c>
      <c r="G41" s="49">
        <f>G27/(1+'CPI Inflators'!$D$14)^0.5*'CPI Inflators'!$E$14</f>
        <v>0</v>
      </c>
      <c r="H41" s="61"/>
      <c r="J41" s="51"/>
      <c r="K41" s="60"/>
      <c r="L41" s="60"/>
      <c r="M41" s="60"/>
      <c r="N41" s="60"/>
      <c r="O41" s="60"/>
      <c r="P41" s="61"/>
    </row>
    <row r="42" spans="2:16" x14ac:dyDescent="0.2">
      <c r="B42" s="71" t="s">
        <v>6428</v>
      </c>
      <c r="C42" s="167">
        <f t="shared" ref="C42:H42" si="10">SUM(C33:C41)</f>
        <v>3.7868705048422822</v>
      </c>
      <c r="D42" s="167">
        <f t="shared" si="10"/>
        <v>3.3448715867159571</v>
      </c>
      <c r="E42" s="167">
        <f t="shared" si="10"/>
        <v>3.8138067269995632</v>
      </c>
      <c r="F42" s="167">
        <f t="shared" si="10"/>
        <v>3.8982885146746784</v>
      </c>
      <c r="G42" s="167">
        <f t="shared" si="10"/>
        <v>3.9252247368319573</v>
      </c>
      <c r="H42" s="72">
        <f t="shared" si="10"/>
        <v>18.769062070064439</v>
      </c>
      <c r="J42" s="71" t="s">
        <v>6428</v>
      </c>
      <c r="K42" s="72">
        <f t="shared" ref="K42:P42" si="11">SUM(K33:K41)</f>
        <v>3.7828393256610582</v>
      </c>
      <c r="L42" s="72">
        <f t="shared" si="11"/>
        <v>3.3463578650078594</v>
      </c>
      <c r="M42" s="72">
        <f t="shared" si="11"/>
        <v>3.8192127807154916</v>
      </c>
      <c r="N42" s="72">
        <f t="shared" si="11"/>
        <v>3.9040841758425024</v>
      </c>
      <c r="O42" s="72">
        <f t="shared" si="11"/>
        <v>3.9283331458787911</v>
      </c>
      <c r="P42" s="72">
        <f t="shared" si="11"/>
        <v>18.780827293105702</v>
      </c>
    </row>
    <row r="44" spans="2:16" x14ac:dyDescent="0.2">
      <c r="F44" s="168"/>
      <c r="G44" s="168"/>
      <c r="N44" s="168"/>
      <c r="O44" s="168"/>
    </row>
    <row r="45" spans="2:16" x14ac:dyDescent="0.2">
      <c r="C45" s="218"/>
      <c r="D45" s="218"/>
      <c r="E45" s="218"/>
      <c r="F45" s="218"/>
      <c r="G45" s="218"/>
      <c r="N45" s="168"/>
      <c r="O45" s="168"/>
    </row>
    <row r="46" spans="2:16" x14ac:dyDescent="0.2">
      <c r="C46" s="218"/>
      <c r="D46" s="218"/>
      <c r="E46" s="218"/>
      <c r="F46" s="218"/>
      <c r="G46" s="218"/>
      <c r="N46" s="168"/>
      <c r="O46" s="168"/>
    </row>
    <row r="47" spans="2:16" x14ac:dyDescent="0.2">
      <c r="C47" s="218"/>
      <c r="D47" s="218"/>
      <c r="E47" s="218"/>
      <c r="F47" s="218"/>
      <c r="G47" s="218"/>
      <c r="N47" s="168"/>
      <c r="O47" s="168"/>
    </row>
    <row r="48" spans="2:16" x14ac:dyDescent="0.2">
      <c r="C48" s="218"/>
      <c r="D48" s="218"/>
      <c r="E48" s="218"/>
      <c r="F48" s="218"/>
      <c r="G48" s="218"/>
      <c r="N48" s="168"/>
      <c r="O48" s="168"/>
    </row>
    <row r="49" spans="3:7" x14ac:dyDescent="0.2">
      <c r="C49" s="218"/>
      <c r="D49" s="218"/>
      <c r="E49" s="218"/>
      <c r="F49" s="218"/>
      <c r="G49" s="218"/>
    </row>
    <row r="50" spans="3:7" x14ac:dyDescent="0.2">
      <c r="C50" s="218"/>
      <c r="D50" s="218"/>
      <c r="E50" s="218"/>
      <c r="F50" s="218"/>
      <c r="G50" s="218"/>
    </row>
    <row r="51" spans="3:7" x14ac:dyDescent="0.2">
      <c r="C51" s="218"/>
      <c r="D51" s="218"/>
      <c r="E51" s="218"/>
      <c r="F51" s="218"/>
      <c r="G51" s="218"/>
    </row>
    <row r="52" spans="3:7" x14ac:dyDescent="0.2">
      <c r="C52" s="218"/>
      <c r="D52" s="218"/>
      <c r="E52" s="218"/>
      <c r="F52" s="218"/>
      <c r="G52" s="218"/>
    </row>
    <row r="53" spans="3:7" x14ac:dyDescent="0.2">
      <c r="C53" s="218"/>
      <c r="D53" s="218"/>
      <c r="E53" s="218"/>
      <c r="F53" s="218"/>
      <c r="G53" s="218"/>
    </row>
    <row r="54" spans="3:7" x14ac:dyDescent="0.2">
      <c r="C54" s="218"/>
      <c r="D54" s="218"/>
      <c r="E54" s="218"/>
      <c r="F54" s="218"/>
      <c r="G54" s="218"/>
    </row>
    <row r="55" spans="3:7" x14ac:dyDescent="0.2">
      <c r="C55" s="218"/>
    </row>
  </sheetData>
  <mergeCells count="7">
    <mergeCell ref="S23:W23"/>
    <mergeCell ref="C2:G2"/>
    <mergeCell ref="C16:G16"/>
    <mergeCell ref="C30:G30"/>
    <mergeCell ref="K2:O2"/>
    <mergeCell ref="K16:O16"/>
    <mergeCell ref="K30:O30"/>
  </mergeCell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EB953-7A03-4A1C-8357-E9B2D93B1C18}">
  <dimension ref="B1:R72"/>
  <sheetViews>
    <sheetView topLeftCell="A25" zoomScaleNormal="100" workbookViewId="0">
      <selection activeCell="R18" sqref="R18"/>
    </sheetView>
  </sheetViews>
  <sheetFormatPr defaultRowHeight="14.25" x14ac:dyDescent="0.2"/>
  <cols>
    <col min="1" max="1" width="4.125" customWidth="1"/>
    <col min="2" max="2" width="29.625" bestFit="1" customWidth="1"/>
    <col min="3" max="16" width="10.375" customWidth="1"/>
    <col min="17" max="17" width="12.125" customWidth="1"/>
    <col min="18" max="18" width="16.5" bestFit="1" customWidth="1"/>
    <col min="19" max="21" width="11.125" customWidth="1"/>
    <col min="22" max="22" width="12.125" customWidth="1"/>
  </cols>
  <sheetData>
    <row r="1" spans="2:18" ht="15.75" thickBot="1" x14ac:dyDescent="0.3">
      <c r="B1" s="166" t="s">
        <v>6675</v>
      </c>
      <c r="Q1" s="199" t="s">
        <v>6473</v>
      </c>
      <c r="R1" s="345" t="s">
        <v>6474</v>
      </c>
    </row>
    <row r="2" spans="2:18" ht="15.75" thickBot="1" x14ac:dyDescent="0.25">
      <c r="B2" s="62" t="s">
        <v>6430</v>
      </c>
      <c r="C2" s="64"/>
      <c r="D2" s="64"/>
      <c r="E2" s="64"/>
      <c r="F2" s="64"/>
      <c r="G2" s="64"/>
      <c r="H2" s="64"/>
      <c r="I2" s="64"/>
      <c r="J2" s="64"/>
      <c r="K2" s="64"/>
      <c r="L2" s="64"/>
      <c r="M2" s="64"/>
      <c r="N2" s="64"/>
    </row>
    <row r="3" spans="2:18" ht="15" x14ac:dyDescent="0.2">
      <c r="G3" s="798" t="s">
        <v>6431</v>
      </c>
      <c r="H3" s="799"/>
      <c r="I3" s="799"/>
      <c r="J3" s="799"/>
      <c r="K3" s="800"/>
      <c r="L3" s="798" t="s">
        <v>6431</v>
      </c>
      <c r="M3" s="799"/>
      <c r="N3" s="799"/>
      <c r="O3" s="799"/>
      <c r="P3" s="800"/>
    </row>
    <row r="4" spans="2:18" ht="15.75" thickBot="1" x14ac:dyDescent="0.25">
      <c r="G4" s="801" t="s">
        <v>6432</v>
      </c>
      <c r="H4" s="802"/>
      <c r="I4" s="802"/>
      <c r="J4" s="802"/>
      <c r="K4" s="803"/>
      <c r="L4" s="801" t="s">
        <v>6432</v>
      </c>
      <c r="M4" s="802"/>
      <c r="N4" s="802"/>
      <c r="O4" s="802"/>
      <c r="P4" s="803"/>
    </row>
    <row r="5" spans="2:18" ht="15.75" thickBot="1" x14ac:dyDescent="0.25">
      <c r="B5" s="63" t="s">
        <v>6433</v>
      </c>
      <c r="C5" s="65"/>
      <c r="D5" s="65"/>
      <c r="E5" s="65"/>
      <c r="F5" s="65"/>
      <c r="G5" s="65" t="s">
        <v>6450</v>
      </c>
      <c r="H5" s="65" t="s">
        <v>6451</v>
      </c>
      <c r="I5" s="65" t="s">
        <v>6452</v>
      </c>
      <c r="J5" s="65" t="s">
        <v>6453</v>
      </c>
      <c r="K5" s="79" t="s">
        <v>6408</v>
      </c>
      <c r="L5" s="65" t="s">
        <v>6409</v>
      </c>
      <c r="M5" s="66" t="s">
        <v>6410</v>
      </c>
      <c r="N5" s="67" t="s">
        <v>6411</v>
      </c>
      <c r="O5" s="68" t="s">
        <v>6412</v>
      </c>
      <c r="P5" s="80" t="s">
        <v>6413</v>
      </c>
    </row>
    <row r="6" spans="2:18" x14ac:dyDescent="0.2">
      <c r="B6" s="75" t="s">
        <v>6421</v>
      </c>
      <c r="C6" s="82"/>
      <c r="D6" s="74"/>
      <c r="E6" s="74"/>
      <c r="F6" s="74"/>
      <c r="G6" s="82">
        <v>2071604.5199999998</v>
      </c>
      <c r="H6" s="74">
        <v>206046.11</v>
      </c>
      <c r="I6" s="74">
        <v>666398.84</v>
      </c>
      <c r="J6" s="74">
        <v>3697669.13</v>
      </c>
      <c r="K6" s="90">
        <v>1864541.4400000002</v>
      </c>
      <c r="L6" s="276">
        <v>877042.94</v>
      </c>
      <c r="M6" s="279">
        <v>1084543.1499999999</v>
      </c>
      <c r="N6" s="280">
        <v>891574.49</v>
      </c>
      <c r="O6" s="302">
        <f>'Capex Source data'!D28</f>
        <v>2488919.9118295377</v>
      </c>
      <c r="P6" s="188">
        <f>'Capex Source data'!E28</f>
        <v>2018073.6223365176</v>
      </c>
    </row>
    <row r="7" spans="2:18" x14ac:dyDescent="0.2">
      <c r="B7" s="76" t="s">
        <v>6434</v>
      </c>
      <c r="C7" s="82"/>
      <c r="D7" s="74"/>
      <c r="E7" s="74"/>
      <c r="F7" s="74"/>
      <c r="G7" s="82">
        <v>0</v>
      </c>
      <c r="H7" s="74">
        <v>0</v>
      </c>
      <c r="I7" s="74">
        <v>0</v>
      </c>
      <c r="J7" s="74">
        <v>0</v>
      </c>
      <c r="K7" s="90">
        <v>0</v>
      </c>
      <c r="L7" s="277">
        <v>0</v>
      </c>
      <c r="M7" s="224">
        <v>0</v>
      </c>
      <c r="N7" s="272">
        <v>0</v>
      </c>
      <c r="O7" s="303">
        <f>'Capex Source data'!D29</f>
        <v>0</v>
      </c>
      <c r="P7" s="291">
        <f>'Capex Source data'!E29</f>
        <v>0</v>
      </c>
    </row>
    <row r="8" spans="2:18" x14ac:dyDescent="0.2">
      <c r="B8" s="76" t="s">
        <v>6435</v>
      </c>
      <c r="C8" s="82"/>
      <c r="D8" s="74"/>
      <c r="E8" s="74"/>
      <c r="F8" s="74"/>
      <c r="G8" s="82">
        <v>1649606.9799999997</v>
      </c>
      <c r="H8" s="74">
        <v>662045.79000000015</v>
      </c>
      <c r="I8" s="74">
        <v>1904630.7299999997</v>
      </c>
      <c r="J8" s="74">
        <v>3229492.9799999995</v>
      </c>
      <c r="K8" s="90">
        <v>874710.41999999969</v>
      </c>
      <c r="L8" s="277">
        <v>372101.43000000005</v>
      </c>
      <c r="M8" s="224">
        <v>948576.34000000008</v>
      </c>
      <c r="N8" s="272">
        <v>212078.65999999997</v>
      </c>
      <c r="O8" s="303">
        <f>'Capex Source data'!D30</f>
        <v>466032.32916972821</v>
      </c>
      <c r="P8" s="291">
        <f>'Capex Source data'!E30</f>
        <v>568247.0462894931</v>
      </c>
    </row>
    <row r="9" spans="2:18" x14ac:dyDescent="0.2">
      <c r="B9" s="76" t="s">
        <v>6436</v>
      </c>
      <c r="C9" s="82"/>
      <c r="D9" s="74"/>
      <c r="E9" s="74"/>
      <c r="F9" s="74"/>
      <c r="G9" s="82">
        <v>11509.91</v>
      </c>
      <c r="H9" s="74">
        <v>95269.64</v>
      </c>
      <c r="I9" s="74">
        <v>505277.3</v>
      </c>
      <c r="J9" s="74">
        <v>0</v>
      </c>
      <c r="K9" s="90">
        <v>0</v>
      </c>
      <c r="L9" s="277">
        <v>407375.92000000004</v>
      </c>
      <c r="M9" s="224">
        <v>539906.16999999993</v>
      </c>
      <c r="N9" s="272">
        <v>144974.16999999998</v>
      </c>
      <c r="O9" s="303">
        <f>'Capex Source data'!D31</f>
        <v>0</v>
      </c>
      <c r="P9" s="291">
        <f>'Capex Source data'!E31</f>
        <v>0</v>
      </c>
    </row>
    <row r="10" spans="2:18" x14ac:dyDescent="0.2">
      <c r="B10" s="76" t="s">
        <v>6437</v>
      </c>
      <c r="C10" s="82"/>
      <c r="D10" s="74"/>
      <c r="E10" s="74"/>
      <c r="F10" s="74"/>
      <c r="G10" s="82">
        <v>1594237.9770474941</v>
      </c>
      <c r="H10" s="74">
        <v>1177954.8897395977</v>
      </c>
      <c r="I10" s="74">
        <v>1524287.9960671756</v>
      </c>
      <c r="J10" s="74">
        <v>2469400.3588220393</v>
      </c>
      <c r="K10" s="90">
        <v>1602511.6730037609</v>
      </c>
      <c r="L10" s="298">
        <v>1185340</v>
      </c>
      <c r="M10" s="268">
        <v>1356520.92</v>
      </c>
      <c r="N10" s="300">
        <v>617184</v>
      </c>
      <c r="O10" s="304">
        <f>'Capex Source data'!D32</f>
        <v>1520750.5510653933</v>
      </c>
      <c r="P10" s="192">
        <f>'Capex Source data'!E32</f>
        <v>1210844.1734019106</v>
      </c>
    </row>
    <row r="11" spans="2:18" x14ac:dyDescent="0.2">
      <c r="B11" s="76" t="s">
        <v>6425</v>
      </c>
      <c r="C11" s="82"/>
      <c r="D11" s="74"/>
      <c r="E11" s="74"/>
      <c r="F11" s="74"/>
      <c r="G11" s="82">
        <v>0</v>
      </c>
      <c r="H11" s="74">
        <v>0</v>
      </c>
      <c r="I11" s="74">
        <v>0</v>
      </c>
      <c r="J11" s="74">
        <v>1060473.79</v>
      </c>
      <c r="K11" s="90">
        <v>54448.5</v>
      </c>
      <c r="L11" s="277">
        <v>1801232.43</v>
      </c>
      <c r="M11" s="224">
        <v>1442619.26</v>
      </c>
      <c r="N11" s="272">
        <v>12779.02</v>
      </c>
      <c r="O11" s="303">
        <v>85530.509865319895</v>
      </c>
      <c r="P11" s="291">
        <v>88695.138730336694</v>
      </c>
    </row>
    <row r="12" spans="2:18" x14ac:dyDescent="0.2">
      <c r="B12" s="76" t="s">
        <v>6427</v>
      </c>
      <c r="C12" s="82"/>
      <c r="D12" s="74"/>
      <c r="E12" s="74"/>
      <c r="F12" s="74"/>
      <c r="G12" s="82">
        <v>0</v>
      </c>
      <c r="H12" s="74">
        <v>0</v>
      </c>
      <c r="I12" s="74">
        <v>0</v>
      </c>
      <c r="J12" s="74"/>
      <c r="K12" s="90">
        <v>0</v>
      </c>
      <c r="L12" s="277">
        <v>0</v>
      </c>
      <c r="M12" s="224">
        <v>0</v>
      </c>
      <c r="N12" s="272">
        <v>0</v>
      </c>
      <c r="O12" s="303">
        <v>0</v>
      </c>
      <c r="P12" s="291">
        <v>0</v>
      </c>
    </row>
    <row r="13" spans="2:18" x14ac:dyDescent="0.2">
      <c r="B13" s="76" t="s">
        <v>6426</v>
      </c>
      <c r="C13" s="82"/>
      <c r="D13" s="74"/>
      <c r="E13" s="74"/>
      <c r="F13" s="74"/>
      <c r="G13" s="82"/>
      <c r="H13" s="74"/>
      <c r="I13" s="74"/>
      <c r="J13" s="74"/>
      <c r="K13" s="90"/>
      <c r="L13" s="277">
        <v>1488893.4463112333</v>
      </c>
      <c r="M13" s="224">
        <v>1401757.8495953751</v>
      </c>
      <c r="N13" s="272">
        <v>1421204</v>
      </c>
      <c r="O13" s="303">
        <f>'Non-system Capex'!K7</f>
        <v>1207100.2553843679</v>
      </c>
      <c r="P13" s="291">
        <f>'Non-system Capex'!L7</f>
        <v>1317208.4106994993</v>
      </c>
    </row>
    <row r="14" spans="2:18" ht="15" thickBot="1" x14ac:dyDescent="0.25">
      <c r="B14" s="77" t="s">
        <v>6414</v>
      </c>
      <c r="C14" s="84"/>
      <c r="D14" s="78"/>
      <c r="E14" s="78"/>
      <c r="F14" s="78"/>
      <c r="G14" s="84"/>
      <c r="H14" s="78"/>
      <c r="I14" s="78"/>
      <c r="J14" s="78"/>
      <c r="K14" s="91"/>
      <c r="L14" s="299">
        <v>130277.16714998124</v>
      </c>
      <c r="M14" s="269">
        <v>232830.63707005646</v>
      </c>
      <c r="N14" s="265">
        <v>3556292</v>
      </c>
      <c r="O14" s="305">
        <f>'Non-system Capex'!K8</f>
        <v>248526.88610696213</v>
      </c>
      <c r="P14" s="301">
        <f>'Non-system Capex'!L8</f>
        <v>257722.38089291973</v>
      </c>
    </row>
    <row r="15" spans="2:18" ht="15" thickBot="1" x14ac:dyDescent="0.25">
      <c r="B15" s="92" t="s">
        <v>6406</v>
      </c>
      <c r="C15" s="92"/>
      <c r="D15" s="93"/>
      <c r="E15" s="93"/>
      <c r="F15" s="93"/>
      <c r="G15" s="92">
        <f t="shared" ref="G15:P15" si="0">SUM(G6:G14)</f>
        <v>5326959.3870474938</v>
      </c>
      <c r="H15" s="93">
        <f t="shared" si="0"/>
        <v>2141316.4297395977</v>
      </c>
      <c r="I15" s="93">
        <f t="shared" si="0"/>
        <v>4600594.8660671748</v>
      </c>
      <c r="J15" s="93">
        <f t="shared" si="0"/>
        <v>10457036.258822039</v>
      </c>
      <c r="K15" s="94">
        <f t="shared" si="0"/>
        <v>4396212.0330037605</v>
      </c>
      <c r="L15" s="95">
        <f t="shared" si="0"/>
        <v>6262263.3334612148</v>
      </c>
      <c r="M15" s="96">
        <f t="shared" si="0"/>
        <v>7006754.3266654313</v>
      </c>
      <c r="N15" s="96">
        <f t="shared" si="0"/>
        <v>6856086.3399999999</v>
      </c>
      <c r="O15" s="97">
        <f t="shared" si="0"/>
        <v>6016860.4434213098</v>
      </c>
      <c r="P15" s="98">
        <f t="shared" si="0"/>
        <v>5460790.7723506764</v>
      </c>
    </row>
    <row r="17" spans="2:17" ht="15" thickBot="1" x14ac:dyDescent="0.25"/>
    <row r="18" spans="2:17" ht="14.1" customHeight="1" x14ac:dyDescent="0.2">
      <c r="B18" s="85"/>
      <c r="C18" s="85"/>
      <c r="D18" s="85"/>
      <c r="E18" s="85"/>
      <c r="F18" s="85"/>
      <c r="G18" s="798" t="s">
        <v>6431</v>
      </c>
      <c r="H18" s="799"/>
      <c r="I18" s="799"/>
      <c r="J18" s="799"/>
      <c r="K18" s="800"/>
      <c r="L18" s="798" t="s">
        <v>6431</v>
      </c>
      <c r="M18" s="799"/>
      <c r="N18" s="799"/>
      <c r="O18" s="799"/>
      <c r="P18" s="800"/>
    </row>
    <row r="19" spans="2:17" ht="15.75" thickBot="1" x14ac:dyDescent="0.25">
      <c r="B19" s="86"/>
      <c r="C19" s="86"/>
      <c r="D19" s="86"/>
      <c r="E19" s="86"/>
      <c r="F19" s="86"/>
      <c r="G19" s="801" t="s">
        <v>6432</v>
      </c>
      <c r="H19" s="802"/>
      <c r="I19" s="802"/>
      <c r="J19" s="802"/>
      <c r="K19" s="803"/>
      <c r="L19" s="801" t="s">
        <v>6432</v>
      </c>
      <c r="M19" s="802"/>
      <c r="N19" s="802"/>
      <c r="O19" s="802"/>
      <c r="P19" s="803"/>
    </row>
    <row r="20" spans="2:17" ht="15.75" thickBot="1" x14ac:dyDescent="0.25">
      <c r="B20" s="87"/>
      <c r="C20" s="65"/>
      <c r="D20" s="65"/>
      <c r="E20" s="65"/>
      <c r="F20" s="65"/>
      <c r="G20" s="65" t="s">
        <v>6450</v>
      </c>
      <c r="H20" s="65" t="s">
        <v>6451</v>
      </c>
      <c r="I20" s="65" t="s">
        <v>6452</v>
      </c>
      <c r="J20" s="65" t="s">
        <v>6453</v>
      </c>
      <c r="K20" s="79" t="s">
        <v>6408</v>
      </c>
      <c r="L20" s="65" t="str">
        <f>L5</f>
        <v>2021-22</v>
      </c>
      <c r="M20" s="66" t="s">
        <v>6410</v>
      </c>
      <c r="N20" s="67" t="s">
        <v>6411</v>
      </c>
      <c r="O20" s="68" t="s">
        <v>6412</v>
      </c>
      <c r="P20" s="80" t="s">
        <v>6413</v>
      </c>
    </row>
    <row r="21" spans="2:17" x14ac:dyDescent="0.2">
      <c r="B21" s="88" t="s">
        <v>6246</v>
      </c>
      <c r="C21" s="82"/>
      <c r="D21" s="74"/>
      <c r="E21" s="74"/>
      <c r="F21" s="74"/>
      <c r="G21" s="82">
        <v>3774122.5199999996</v>
      </c>
      <c r="H21" s="74">
        <v>1042838.36</v>
      </c>
      <c r="I21" s="74">
        <v>2713551.45</v>
      </c>
      <c r="J21" s="74">
        <v>7298003.4100000001</v>
      </c>
      <c r="K21" s="90">
        <v>2916637.14</v>
      </c>
      <c r="L21" s="81">
        <v>2037122.6199999999</v>
      </c>
      <c r="M21" s="69">
        <v>3249494.04</v>
      </c>
      <c r="N21" s="69">
        <v>1718243</v>
      </c>
      <c r="O21" s="189">
        <f>'Capex Source data'!D38</f>
        <v>4475702.7920646593</v>
      </c>
      <c r="P21" s="190">
        <f>'Capex Source data'!E38</f>
        <v>3797164.8420279212</v>
      </c>
    </row>
    <row r="22" spans="2:17" x14ac:dyDescent="0.2">
      <c r="B22" s="89" t="s">
        <v>6445</v>
      </c>
      <c r="C22" s="82"/>
      <c r="D22" s="74"/>
      <c r="E22" s="74"/>
      <c r="F22" s="74"/>
      <c r="G22" s="82">
        <v>136304.4</v>
      </c>
      <c r="H22" s="74">
        <v>16697.68</v>
      </c>
      <c r="I22" s="74">
        <v>0</v>
      </c>
      <c r="J22" s="74">
        <v>0</v>
      </c>
      <c r="K22" s="90">
        <v>0</v>
      </c>
      <c r="L22" s="83">
        <v>0</v>
      </c>
      <c r="M22" s="70">
        <v>0</v>
      </c>
      <c r="N22" s="70">
        <v>0</v>
      </c>
      <c r="O22" s="191">
        <f>'Capex Source data'!D39</f>
        <v>0</v>
      </c>
      <c r="P22" s="192">
        <f>'Capex Source data'!E39</f>
        <v>0</v>
      </c>
    </row>
    <row r="23" spans="2:17" x14ac:dyDescent="0.2">
      <c r="B23" s="89" t="s">
        <v>6446</v>
      </c>
      <c r="C23" s="82"/>
      <c r="D23" s="74"/>
      <c r="E23" s="74"/>
      <c r="F23" s="74"/>
      <c r="G23" s="82">
        <v>1416532.4670474944</v>
      </c>
      <c r="H23" s="74">
        <v>1081780.3897395977</v>
      </c>
      <c r="I23" s="74">
        <v>1887043.4160671756</v>
      </c>
      <c r="J23" s="74">
        <v>3159032.8488220396</v>
      </c>
      <c r="K23" s="90">
        <v>1479574.8930037611</v>
      </c>
      <c r="L23" s="83">
        <v>4006972.3118435079</v>
      </c>
      <c r="M23" s="70">
        <v>3529828.633079377</v>
      </c>
      <c r="N23" s="70">
        <v>5083696</v>
      </c>
      <c r="O23" s="191">
        <f>'Capex Source data'!D40+O11+O13+O14</f>
        <v>1541157.6513566498</v>
      </c>
      <c r="P23" s="192">
        <f>'Capex Source data'!E40+P11+P13+P14</f>
        <v>1663625.9303227556</v>
      </c>
    </row>
    <row r="24" spans="2:17" x14ac:dyDescent="0.2">
      <c r="B24" s="89" t="s">
        <v>6447</v>
      </c>
      <c r="C24" s="82"/>
      <c r="D24" s="74"/>
      <c r="E24" s="74"/>
      <c r="F24" s="74"/>
      <c r="G24" s="82"/>
      <c r="H24" s="74"/>
      <c r="I24" s="74"/>
      <c r="J24" s="74">
        <v>0</v>
      </c>
      <c r="K24" s="90">
        <v>0</v>
      </c>
      <c r="L24" s="83">
        <v>0</v>
      </c>
      <c r="M24" s="70">
        <v>0</v>
      </c>
      <c r="N24" s="70">
        <v>0</v>
      </c>
      <c r="O24" s="191">
        <v>0</v>
      </c>
      <c r="P24" s="192">
        <v>0</v>
      </c>
    </row>
    <row r="25" spans="2:17" x14ac:dyDescent="0.2">
      <c r="B25" s="89" t="s">
        <v>6448</v>
      </c>
      <c r="C25" s="82"/>
      <c r="D25" s="74"/>
      <c r="E25" s="74"/>
      <c r="F25" s="74"/>
      <c r="G25" s="82"/>
      <c r="H25" s="74"/>
      <c r="I25" s="74"/>
      <c r="J25" s="74"/>
      <c r="K25" s="90">
        <v>0</v>
      </c>
      <c r="L25" s="83">
        <v>218168.51161770627</v>
      </c>
      <c r="M25" s="70">
        <v>227431.65358605504</v>
      </c>
      <c r="N25" s="70">
        <v>54148</v>
      </c>
      <c r="O25" s="191"/>
      <c r="P25" s="192"/>
    </row>
    <row r="26" spans="2:17" ht="15" thickBot="1" x14ac:dyDescent="0.25">
      <c r="B26" s="99" t="s">
        <v>6449</v>
      </c>
      <c r="C26" s="84"/>
      <c r="D26" s="78"/>
      <c r="E26" s="78"/>
      <c r="F26" s="78"/>
      <c r="G26" s="84"/>
      <c r="H26" s="78"/>
      <c r="I26" s="78"/>
      <c r="J26" s="78"/>
      <c r="K26" s="91"/>
      <c r="L26" s="100">
        <v>0</v>
      </c>
      <c r="M26" s="101">
        <v>0</v>
      </c>
      <c r="N26" s="101">
        <v>0</v>
      </c>
      <c r="O26" s="193">
        <v>0</v>
      </c>
      <c r="P26" s="194">
        <v>0</v>
      </c>
    </row>
    <row r="27" spans="2:17" ht="15.75" thickBot="1" x14ac:dyDescent="0.3">
      <c r="B27" s="105" t="s">
        <v>6406</v>
      </c>
      <c r="C27" s="102"/>
      <c r="D27" s="103"/>
      <c r="E27" s="103"/>
      <c r="F27" s="103"/>
      <c r="G27" s="102">
        <f t="shared" ref="G27:P27" si="1">SUM(G21:G26)</f>
        <v>5326959.3870474938</v>
      </c>
      <c r="H27" s="103">
        <f t="shared" si="1"/>
        <v>2141316.4297395977</v>
      </c>
      <c r="I27" s="103">
        <f t="shared" si="1"/>
        <v>4600594.8660671758</v>
      </c>
      <c r="J27" s="103">
        <f t="shared" si="1"/>
        <v>10457036.258822039</v>
      </c>
      <c r="K27" s="104">
        <f t="shared" si="1"/>
        <v>4396212.0330037614</v>
      </c>
      <c r="L27" s="102">
        <f t="shared" si="1"/>
        <v>6262263.4434612142</v>
      </c>
      <c r="M27" s="103">
        <f t="shared" si="1"/>
        <v>7006754.3266654322</v>
      </c>
      <c r="N27" s="103">
        <f t="shared" si="1"/>
        <v>6856087</v>
      </c>
      <c r="O27" s="103">
        <f t="shared" si="1"/>
        <v>6016860.4434213089</v>
      </c>
      <c r="P27" s="104">
        <f t="shared" si="1"/>
        <v>5460790.7723506764</v>
      </c>
    </row>
    <row r="29" spans="2:17" ht="15" thickBot="1" x14ac:dyDescent="0.25"/>
    <row r="30" spans="2:17" ht="15.75" thickBot="1" x14ac:dyDescent="0.25">
      <c r="B30" s="62" t="s">
        <v>6465</v>
      </c>
      <c r="C30" s="64"/>
      <c r="D30" s="64"/>
      <c r="E30" s="64"/>
      <c r="F30" s="64"/>
      <c r="G30" s="64"/>
      <c r="H30" s="64"/>
      <c r="I30" s="64"/>
      <c r="J30" s="64"/>
      <c r="K30" s="64"/>
      <c r="L30" s="64"/>
    </row>
    <row r="31" spans="2:17" ht="14.1" customHeight="1" x14ac:dyDescent="0.2">
      <c r="B31" s="85"/>
      <c r="C31" s="85"/>
      <c r="D31" s="85"/>
      <c r="E31" s="85"/>
      <c r="F31" s="85"/>
      <c r="G31" s="798" t="s">
        <v>6431</v>
      </c>
      <c r="H31" s="799"/>
      <c r="I31" s="799"/>
      <c r="J31" s="799"/>
      <c r="K31" s="800"/>
      <c r="L31" s="798" t="s">
        <v>6431</v>
      </c>
      <c r="M31" s="799"/>
      <c r="N31" s="799"/>
      <c r="O31" s="799"/>
      <c r="P31" s="800"/>
      <c r="Q31" s="804" t="s">
        <v>6662</v>
      </c>
    </row>
    <row r="32" spans="2:17" ht="15.75" thickBot="1" x14ac:dyDescent="0.25">
      <c r="B32" s="86"/>
      <c r="C32" s="86"/>
      <c r="D32" s="86"/>
      <c r="E32" s="86"/>
      <c r="F32" s="86"/>
      <c r="G32" s="801" t="s">
        <v>6432</v>
      </c>
      <c r="H32" s="802"/>
      <c r="I32" s="802"/>
      <c r="J32" s="802"/>
      <c r="K32" s="803"/>
      <c r="L32" s="802" t="s">
        <v>6432</v>
      </c>
      <c r="M32" s="802"/>
      <c r="N32" s="802"/>
      <c r="O32" s="802"/>
      <c r="P32" s="803"/>
      <c r="Q32" s="805"/>
    </row>
    <row r="33" spans="2:17" ht="21" customHeight="1" thickBot="1" x14ac:dyDescent="0.25">
      <c r="B33" s="87"/>
      <c r="C33" s="225" t="s">
        <v>6861</v>
      </c>
      <c r="D33" s="225" t="s">
        <v>6863</v>
      </c>
      <c r="E33" s="225" t="s">
        <v>6862</v>
      </c>
      <c r="F33" s="225" t="s">
        <v>6860</v>
      </c>
      <c r="G33" s="65" t="s">
        <v>6450</v>
      </c>
      <c r="H33" s="65" t="s">
        <v>6451</v>
      </c>
      <c r="I33" s="65" t="s">
        <v>6452</v>
      </c>
      <c r="J33" s="65" t="s">
        <v>6453</v>
      </c>
      <c r="K33" s="79" t="s">
        <v>6408</v>
      </c>
      <c r="L33" s="125" t="str">
        <f>L20</f>
        <v>2021-22</v>
      </c>
      <c r="M33" s="66" t="s">
        <v>6410</v>
      </c>
      <c r="N33" s="67" t="s">
        <v>6411</v>
      </c>
      <c r="O33" s="68" t="s">
        <v>6412</v>
      </c>
      <c r="P33" s="80" t="s">
        <v>6413</v>
      </c>
      <c r="Q33" s="806"/>
    </row>
    <row r="34" spans="2:17" x14ac:dyDescent="0.2">
      <c r="B34" s="89" t="s">
        <v>48</v>
      </c>
      <c r="C34" s="281"/>
      <c r="D34" s="69"/>
      <c r="E34" s="282"/>
      <c r="F34" s="282"/>
      <c r="G34" s="281"/>
      <c r="H34" s="69"/>
      <c r="I34" s="282"/>
      <c r="J34" s="282">
        <v>0</v>
      </c>
      <c r="K34" s="283">
        <v>0</v>
      </c>
      <c r="L34" s="81">
        <v>0</v>
      </c>
      <c r="M34" s="69">
        <v>0</v>
      </c>
      <c r="N34" s="69">
        <v>0</v>
      </c>
      <c r="O34" s="189"/>
      <c r="P34" s="190"/>
      <c r="Q34" s="306"/>
    </row>
    <row r="35" spans="2:17" x14ac:dyDescent="0.2">
      <c r="B35" s="89" t="s">
        <v>6461</v>
      </c>
      <c r="C35" s="284"/>
      <c r="D35" s="74"/>
      <c r="E35" s="267"/>
      <c r="F35" s="267"/>
      <c r="G35" s="284"/>
      <c r="H35" s="74"/>
      <c r="I35" s="267"/>
      <c r="J35" s="267">
        <v>0</v>
      </c>
      <c r="K35" s="285">
        <v>0</v>
      </c>
      <c r="L35" s="83">
        <v>0</v>
      </c>
      <c r="M35" s="70">
        <v>0</v>
      </c>
      <c r="N35" s="70">
        <v>0</v>
      </c>
      <c r="O35" s="191"/>
      <c r="P35" s="192"/>
      <c r="Q35" s="306"/>
    </row>
    <row r="36" spans="2:17" x14ac:dyDescent="0.2">
      <c r="B36" s="89" t="s">
        <v>6435</v>
      </c>
      <c r="C36" s="284"/>
      <c r="D36" s="74"/>
      <c r="E36" s="267"/>
      <c r="F36" s="267"/>
      <c r="G36" s="284"/>
      <c r="H36" s="74"/>
      <c r="I36" s="267"/>
      <c r="J36" s="267">
        <v>0</v>
      </c>
      <c r="K36" s="285">
        <v>0</v>
      </c>
      <c r="L36" s="83">
        <v>0</v>
      </c>
      <c r="M36" s="70">
        <v>0</v>
      </c>
      <c r="N36" s="70">
        <v>0</v>
      </c>
      <c r="O36" s="191"/>
      <c r="P36" s="192"/>
      <c r="Q36" s="306"/>
    </row>
    <row r="37" spans="2:17" x14ac:dyDescent="0.2">
      <c r="B37" s="89" t="s">
        <v>6462</v>
      </c>
      <c r="C37" s="284"/>
      <c r="D37" s="74"/>
      <c r="E37" s="267"/>
      <c r="F37" s="267"/>
      <c r="G37" s="284"/>
      <c r="H37" s="74"/>
      <c r="I37" s="267"/>
      <c r="J37" s="267">
        <v>0</v>
      </c>
      <c r="K37" s="285">
        <v>0</v>
      </c>
      <c r="L37" s="83">
        <v>0</v>
      </c>
      <c r="M37" s="70">
        <v>0</v>
      </c>
      <c r="N37" s="70">
        <v>0</v>
      </c>
      <c r="O37" s="191"/>
      <c r="P37" s="192"/>
      <c r="Q37" s="306"/>
    </row>
    <row r="38" spans="2:17" x14ac:dyDescent="0.2">
      <c r="B38" s="89" t="s">
        <v>6463</v>
      </c>
      <c r="C38" s="286">
        <v>33181.82</v>
      </c>
      <c r="D38" s="74">
        <v>291104.09000000003</v>
      </c>
      <c r="E38" s="224">
        <v>82935.679999999993</v>
      </c>
      <c r="F38" s="226">
        <v>142531.53999999998</v>
      </c>
      <c r="G38" s="284">
        <v>123949.82</v>
      </c>
      <c r="H38" s="74">
        <v>291345.77999999997</v>
      </c>
      <c r="I38" s="267">
        <v>0</v>
      </c>
      <c r="J38" s="268">
        <v>125917.04604075718</v>
      </c>
      <c r="K38" s="285">
        <v>190902.67182805488</v>
      </c>
      <c r="L38" s="83">
        <v>37196.931741590146</v>
      </c>
      <c r="M38" s="70">
        <v>425.54601420092052</v>
      </c>
      <c r="N38" s="70">
        <v>611381</v>
      </c>
      <c r="O38" s="191"/>
      <c r="P38" s="192"/>
      <c r="Q38" s="341">
        <f>AVERAGE(C38:M38)</f>
        <v>119953.72051132754</v>
      </c>
    </row>
    <row r="39" spans="2:17" x14ac:dyDescent="0.2">
      <c r="B39" s="89" t="s">
        <v>6425</v>
      </c>
      <c r="C39" s="286"/>
      <c r="D39" s="270"/>
      <c r="E39" s="268"/>
      <c r="F39" s="272"/>
      <c r="G39" s="286"/>
      <c r="H39" s="270"/>
      <c r="I39" s="268"/>
      <c r="J39" s="272">
        <v>0</v>
      </c>
      <c r="K39" s="285">
        <v>0</v>
      </c>
      <c r="L39" s="286">
        <v>0</v>
      </c>
      <c r="M39" s="70">
        <v>0</v>
      </c>
      <c r="N39" s="70">
        <v>0</v>
      </c>
      <c r="O39" s="191"/>
      <c r="P39" s="192"/>
      <c r="Q39" s="306"/>
    </row>
    <row r="40" spans="2:17" ht="15" thickBot="1" x14ac:dyDescent="0.25">
      <c r="B40" s="89" t="s">
        <v>6464</v>
      </c>
      <c r="C40" s="287"/>
      <c r="D40" s="271"/>
      <c r="E40" s="269"/>
      <c r="F40" s="288"/>
      <c r="G40" s="287"/>
      <c r="H40" s="271"/>
      <c r="I40" s="269"/>
      <c r="J40" s="288">
        <v>0</v>
      </c>
      <c r="K40" s="289">
        <v>0</v>
      </c>
      <c r="L40" s="82">
        <v>0</v>
      </c>
      <c r="M40" s="74">
        <v>0</v>
      </c>
      <c r="N40" s="74">
        <v>0</v>
      </c>
      <c r="O40" s="290"/>
      <c r="P40" s="291"/>
      <c r="Q40" s="306"/>
    </row>
    <row r="41" spans="2:17" ht="15.75" thickBot="1" x14ac:dyDescent="0.3">
      <c r="B41" s="105" t="s">
        <v>6406</v>
      </c>
      <c r="C41" s="102"/>
      <c r="D41" s="103"/>
      <c r="E41" s="103"/>
      <c r="F41" s="103"/>
      <c r="G41" s="102">
        <f t="shared" ref="G41:P41" si="2">SUM(G35:G40)</f>
        <v>123949.82</v>
      </c>
      <c r="H41" s="103">
        <f t="shared" si="2"/>
        <v>291345.77999999997</v>
      </c>
      <c r="I41" s="103">
        <f t="shared" si="2"/>
        <v>0</v>
      </c>
      <c r="J41" s="103">
        <f t="shared" si="2"/>
        <v>125917.04604075718</v>
      </c>
      <c r="K41" s="104">
        <f t="shared" si="2"/>
        <v>190902.67182805488</v>
      </c>
      <c r="L41" s="103">
        <f t="shared" si="2"/>
        <v>37196.931741590146</v>
      </c>
      <c r="M41" s="103">
        <f t="shared" si="2"/>
        <v>425.54601420092052</v>
      </c>
      <c r="N41" s="103">
        <f t="shared" si="2"/>
        <v>611381</v>
      </c>
      <c r="O41" s="103">
        <f t="shared" si="2"/>
        <v>0</v>
      </c>
      <c r="P41" s="104">
        <f t="shared" si="2"/>
        <v>0</v>
      </c>
      <c r="Q41" s="307"/>
    </row>
    <row r="43" spans="2:17" ht="15" thickBot="1" x14ac:dyDescent="0.25"/>
    <row r="44" spans="2:17" ht="15.75" thickBot="1" x14ac:dyDescent="0.25">
      <c r="B44" s="62" t="s">
        <v>6466</v>
      </c>
      <c r="C44" s="64"/>
      <c r="D44" s="64"/>
      <c r="E44" s="64"/>
      <c r="F44" s="64"/>
      <c r="G44" s="64"/>
      <c r="H44" s="64"/>
      <c r="I44" s="64"/>
      <c r="J44" s="64"/>
      <c r="K44" s="64"/>
      <c r="L44" s="64"/>
    </row>
    <row r="45" spans="2:17" ht="14.1" customHeight="1" x14ac:dyDescent="0.2">
      <c r="B45" s="85"/>
      <c r="C45" s="85"/>
      <c r="D45" s="85"/>
      <c r="E45" s="85"/>
      <c r="F45" s="85"/>
      <c r="G45" s="798" t="s">
        <v>6431</v>
      </c>
      <c r="H45" s="799"/>
      <c r="I45" s="799"/>
      <c r="J45" s="799"/>
      <c r="K45" s="800"/>
      <c r="L45" s="798" t="s">
        <v>6431</v>
      </c>
      <c r="M45" s="799"/>
      <c r="N45" s="799"/>
      <c r="O45" s="799"/>
      <c r="P45" s="800"/>
    </row>
    <row r="46" spans="2:17" ht="15.75" thickBot="1" x14ac:dyDescent="0.25">
      <c r="B46" s="86"/>
      <c r="C46" s="86"/>
      <c r="D46" s="86"/>
      <c r="E46" s="86"/>
      <c r="F46" s="86"/>
      <c r="G46" s="801" t="s">
        <v>6432</v>
      </c>
      <c r="H46" s="802"/>
      <c r="I46" s="802"/>
      <c r="J46" s="802"/>
      <c r="K46" s="803"/>
      <c r="L46" s="802" t="s">
        <v>6432</v>
      </c>
      <c r="M46" s="802"/>
      <c r="N46" s="802"/>
      <c r="O46" s="802"/>
      <c r="P46" s="803"/>
    </row>
    <row r="47" spans="2:17" ht="15.75" thickBot="1" x14ac:dyDescent="0.25">
      <c r="B47" s="87"/>
      <c r="C47" s="65"/>
      <c r="D47" s="65"/>
      <c r="E47" s="65"/>
      <c r="F47" s="65"/>
      <c r="G47" s="65" t="s">
        <v>6450</v>
      </c>
      <c r="H47" s="65" t="s">
        <v>6451</v>
      </c>
      <c r="I47" s="65" t="s">
        <v>6452</v>
      </c>
      <c r="J47" s="65" t="s">
        <v>6453</v>
      </c>
      <c r="K47" s="273" t="s">
        <v>6408</v>
      </c>
      <c r="L47" s="274" t="str">
        <f>L33</f>
        <v>2021-22</v>
      </c>
      <c r="M47" s="66" t="s">
        <v>6410</v>
      </c>
      <c r="N47" s="67" t="s">
        <v>6411</v>
      </c>
      <c r="O47" s="68" t="s">
        <v>6412</v>
      </c>
      <c r="P47" s="80" t="s">
        <v>6413</v>
      </c>
    </row>
    <row r="48" spans="2:17" x14ac:dyDescent="0.2">
      <c r="B48" s="89" t="s">
        <v>48</v>
      </c>
      <c r="C48" s="81"/>
      <c r="D48" s="69"/>
      <c r="E48" s="267"/>
      <c r="F48" s="270"/>
      <c r="G48" s="81">
        <v>1459663.46</v>
      </c>
      <c r="H48" s="69">
        <v>0</v>
      </c>
      <c r="I48" s="267">
        <v>0</v>
      </c>
      <c r="J48" s="270">
        <v>285713.14999999997</v>
      </c>
      <c r="K48" s="270">
        <v>1257296.42</v>
      </c>
      <c r="L48" s="276">
        <v>722767.69000000018</v>
      </c>
      <c r="M48" s="279">
        <v>1035953.9</v>
      </c>
      <c r="N48" s="280">
        <v>1655</v>
      </c>
      <c r="O48" s="292"/>
      <c r="P48" s="293"/>
    </row>
    <row r="49" spans="2:16" x14ac:dyDescent="0.2">
      <c r="B49" s="89" t="s">
        <v>6461</v>
      </c>
      <c r="C49" s="82"/>
      <c r="D49" s="74"/>
      <c r="E49" s="267"/>
      <c r="F49" s="267"/>
      <c r="G49" s="82">
        <v>0</v>
      </c>
      <c r="H49" s="74">
        <v>0</v>
      </c>
      <c r="I49" s="267">
        <v>0</v>
      </c>
      <c r="J49" s="267">
        <v>0</v>
      </c>
      <c r="K49" s="267">
        <v>0</v>
      </c>
      <c r="L49" s="277">
        <v>0</v>
      </c>
      <c r="M49" s="224">
        <v>0</v>
      </c>
      <c r="N49" s="272">
        <v>0</v>
      </c>
      <c r="O49" s="294"/>
      <c r="P49" s="295"/>
    </row>
    <row r="50" spans="2:16" x14ac:dyDescent="0.2">
      <c r="B50" s="89" t="s">
        <v>6435</v>
      </c>
      <c r="C50" s="82"/>
      <c r="D50" s="74"/>
      <c r="E50" s="267"/>
      <c r="F50" s="267"/>
      <c r="G50" s="82">
        <v>54863.28</v>
      </c>
      <c r="H50" s="74">
        <v>126266.39500000002</v>
      </c>
      <c r="I50" s="267">
        <v>147906.82</v>
      </c>
      <c r="J50" s="267">
        <v>749151.59000000008</v>
      </c>
      <c r="K50" s="267">
        <v>87069.43</v>
      </c>
      <c r="L50" s="277">
        <v>-596268.89</v>
      </c>
      <c r="M50" s="224">
        <v>231930.72000000003</v>
      </c>
      <c r="N50" s="272">
        <v>1637</v>
      </c>
      <c r="O50" s="294"/>
      <c r="P50" s="295"/>
    </row>
    <row r="51" spans="2:16" x14ac:dyDescent="0.2">
      <c r="B51" s="89" t="s">
        <v>6462</v>
      </c>
      <c r="C51" s="82"/>
      <c r="D51" s="74"/>
      <c r="E51" s="267"/>
      <c r="F51" s="267"/>
      <c r="G51" s="82">
        <v>0</v>
      </c>
      <c r="H51" s="74">
        <v>0</v>
      </c>
      <c r="I51" s="267">
        <v>0</v>
      </c>
      <c r="J51" s="267">
        <v>0</v>
      </c>
      <c r="K51" s="267">
        <v>0</v>
      </c>
      <c r="L51" s="277">
        <v>1893.27</v>
      </c>
      <c r="M51" s="224">
        <v>72923.72</v>
      </c>
      <c r="N51" s="272">
        <v>867</v>
      </c>
      <c r="O51" s="294"/>
      <c r="P51" s="295"/>
    </row>
    <row r="52" spans="2:16" x14ac:dyDescent="0.2">
      <c r="B52" s="89" t="s">
        <v>6463</v>
      </c>
      <c r="C52" s="82"/>
      <c r="D52" s="74"/>
      <c r="E52" s="267"/>
      <c r="F52" s="268"/>
      <c r="G52" s="82">
        <v>12175.098972215652</v>
      </c>
      <c r="H52" s="74">
        <v>12035.38667332226</v>
      </c>
      <c r="I52" s="267">
        <v>91890.955499263553</v>
      </c>
      <c r="J52" s="268">
        <v>26747.462799286965</v>
      </c>
      <c r="K52" s="267">
        <v>21084.191259339765</v>
      </c>
      <c r="L52" s="277">
        <v>314878.16952661908</v>
      </c>
      <c r="M52" s="224">
        <v>183374.12000000002</v>
      </c>
      <c r="N52" s="272"/>
      <c r="O52" s="294"/>
      <c r="P52" s="295"/>
    </row>
    <row r="53" spans="2:16" x14ac:dyDescent="0.2">
      <c r="B53" s="89" t="s">
        <v>6425</v>
      </c>
      <c r="C53" s="83"/>
      <c r="D53" s="270"/>
      <c r="E53" s="268"/>
      <c r="F53" s="272"/>
      <c r="G53" s="83"/>
      <c r="H53" s="270"/>
      <c r="I53" s="268"/>
      <c r="J53" s="272">
        <v>0</v>
      </c>
      <c r="K53" s="267">
        <v>0</v>
      </c>
      <c r="L53" s="277">
        <v>42320.29</v>
      </c>
      <c r="M53" s="224">
        <v>60927.11</v>
      </c>
      <c r="N53" s="272">
        <v>0</v>
      </c>
      <c r="O53" s="294"/>
      <c r="P53" s="295"/>
    </row>
    <row r="54" spans="2:16" x14ac:dyDescent="0.2">
      <c r="B54" s="89" t="s">
        <v>6427</v>
      </c>
      <c r="C54" s="82"/>
      <c r="D54" s="267"/>
      <c r="E54" s="224"/>
      <c r="F54" s="272"/>
      <c r="G54" s="82"/>
      <c r="H54" s="267"/>
      <c r="I54" s="224"/>
      <c r="J54" s="272"/>
      <c r="K54" s="267"/>
      <c r="L54" s="277"/>
      <c r="M54" s="224">
        <v>0</v>
      </c>
      <c r="N54" s="272"/>
      <c r="O54" s="294"/>
      <c r="P54" s="295"/>
    </row>
    <row r="55" spans="2:16" x14ac:dyDescent="0.2">
      <c r="B55" s="89" t="s">
        <v>6426</v>
      </c>
      <c r="C55" s="82"/>
      <c r="D55" s="267"/>
      <c r="E55" s="224"/>
      <c r="F55" s="272"/>
      <c r="G55" s="82"/>
      <c r="H55" s="267"/>
      <c r="I55" s="224"/>
      <c r="J55" s="272"/>
      <c r="K55" s="267"/>
      <c r="L55" s="277"/>
      <c r="M55" s="224">
        <v>31775.574011159428</v>
      </c>
      <c r="N55" s="272">
        <v>20512</v>
      </c>
      <c r="O55" s="294"/>
      <c r="P55" s="295"/>
    </row>
    <row r="56" spans="2:16" ht="15" thickBot="1" x14ac:dyDescent="0.25">
      <c r="B56" s="89" t="s">
        <v>6414</v>
      </c>
      <c r="C56" s="275"/>
      <c r="D56" s="271"/>
      <c r="E56" s="269"/>
      <c r="F56" s="272"/>
      <c r="G56" s="275"/>
      <c r="H56" s="271"/>
      <c r="I56" s="269"/>
      <c r="J56" s="272">
        <v>0</v>
      </c>
      <c r="K56" s="271">
        <v>0</v>
      </c>
      <c r="L56" s="278">
        <v>0</v>
      </c>
      <c r="M56" s="269"/>
      <c r="N56" s="272">
        <v>0</v>
      </c>
      <c r="O56" s="296"/>
      <c r="P56" s="297"/>
    </row>
    <row r="57" spans="2:16" ht="15.75" thickBot="1" x14ac:dyDescent="0.3">
      <c r="B57" s="105" t="s">
        <v>6406</v>
      </c>
      <c r="C57" s="102"/>
      <c r="D57" s="103"/>
      <c r="E57" s="103"/>
      <c r="F57" s="103"/>
      <c r="G57" s="102">
        <f>SUM(G49:G56)</f>
        <v>67038.378972215651</v>
      </c>
      <c r="H57" s="103">
        <f>SUM(H49:H56)</f>
        <v>138301.78167332229</v>
      </c>
      <c r="I57" s="103">
        <f>SUM(I49:I56)</f>
        <v>239797.77549926355</v>
      </c>
      <c r="J57" s="103">
        <f>SUM(J48:J56)</f>
        <v>1061612.2027992869</v>
      </c>
      <c r="K57" s="103">
        <f>SUM(K48:K56)</f>
        <v>1365450.0412593395</v>
      </c>
      <c r="L57" s="103">
        <f>SUM(L48:L56)</f>
        <v>485590.52952661924</v>
      </c>
      <c r="M57" s="103">
        <f>SUM(M48:M56)</f>
        <v>1616885.1440111597</v>
      </c>
      <c r="N57" s="103">
        <f>SUM(N48:N56)</f>
        <v>24671</v>
      </c>
      <c r="O57" s="103">
        <f>SUM(O49:O56)</f>
        <v>0</v>
      </c>
      <c r="P57" s="104">
        <f>SUM(P49:P56)</f>
        <v>0</v>
      </c>
    </row>
    <row r="59" spans="2:16" ht="15" thickBot="1" x14ac:dyDescent="0.25"/>
    <row r="60" spans="2:16" ht="15.75" thickBot="1" x14ac:dyDescent="0.25">
      <c r="B60" s="211" t="s">
        <v>6609</v>
      </c>
      <c r="C60" s="212"/>
      <c r="G60" s="212"/>
    </row>
    <row r="61" spans="2:16" ht="15" x14ac:dyDescent="0.25">
      <c r="B61" s="214"/>
      <c r="C61" s="214"/>
      <c r="D61" s="214"/>
      <c r="E61" s="214"/>
      <c r="F61" s="214"/>
      <c r="G61" s="798" t="s">
        <v>6431</v>
      </c>
      <c r="H61" s="799"/>
      <c r="I61" s="799"/>
      <c r="J61" s="799"/>
      <c r="K61" s="800"/>
      <c r="L61" s="798" t="s">
        <v>6431</v>
      </c>
      <c r="M61" s="799"/>
      <c r="N61" s="799"/>
      <c r="O61" s="799"/>
      <c r="P61" s="800"/>
    </row>
    <row r="62" spans="2:16" ht="15.75" thickBot="1" x14ac:dyDescent="0.3">
      <c r="B62" s="213"/>
      <c r="C62" s="213"/>
      <c r="D62" s="213"/>
      <c r="E62" s="213"/>
      <c r="F62" s="213"/>
      <c r="G62" s="801" t="s">
        <v>6432</v>
      </c>
      <c r="H62" s="802"/>
      <c r="I62" s="802"/>
      <c r="J62" s="802"/>
      <c r="K62" s="803"/>
      <c r="L62" s="802" t="s">
        <v>6432</v>
      </c>
      <c r="M62" s="802"/>
      <c r="N62" s="802"/>
      <c r="O62" s="802"/>
      <c r="P62" s="803"/>
    </row>
    <row r="63" spans="2:16" ht="15.75" thickBot="1" x14ac:dyDescent="0.3">
      <c r="B63" s="215"/>
      <c r="C63" s="65"/>
      <c r="D63" s="65"/>
      <c r="E63" s="65"/>
      <c r="F63" s="65"/>
      <c r="G63" s="65" t="s">
        <v>6450</v>
      </c>
      <c r="H63" s="65" t="s">
        <v>6451</v>
      </c>
      <c r="I63" s="65" t="s">
        <v>6452</v>
      </c>
      <c r="J63" s="65" t="s">
        <v>6453</v>
      </c>
      <c r="K63" s="79" t="s">
        <v>6408</v>
      </c>
      <c r="L63" s="125" t="str">
        <f>L47</f>
        <v>2021-22</v>
      </c>
      <c r="M63" s="66" t="s">
        <v>6410</v>
      </c>
      <c r="N63" s="67" t="s">
        <v>6411</v>
      </c>
      <c r="O63" s="68" t="s">
        <v>6412</v>
      </c>
      <c r="P63" s="80" t="s">
        <v>6413</v>
      </c>
    </row>
    <row r="64" spans="2:16" x14ac:dyDescent="0.2">
      <c r="B64" s="216" t="s">
        <v>6246</v>
      </c>
      <c r="C64" s="83"/>
      <c r="D64" s="270"/>
      <c r="E64" s="268"/>
      <c r="F64" s="272"/>
      <c r="G64" s="83"/>
      <c r="H64" s="270"/>
      <c r="I64" s="268"/>
      <c r="J64" s="272"/>
      <c r="K64" s="267"/>
      <c r="L64" s="277">
        <v>39668.939999999995</v>
      </c>
      <c r="M64" s="224">
        <v>82137.63</v>
      </c>
      <c r="N64" s="272">
        <v>8311</v>
      </c>
      <c r="O64" s="294"/>
      <c r="P64" s="293"/>
    </row>
    <row r="65" spans="2:16" x14ac:dyDescent="0.2">
      <c r="B65" s="216" t="s">
        <v>6445</v>
      </c>
      <c r="C65" s="82"/>
      <c r="D65" s="267"/>
      <c r="E65" s="224"/>
      <c r="F65" s="272"/>
      <c r="G65" s="82"/>
      <c r="H65" s="267"/>
      <c r="I65" s="224"/>
      <c r="J65" s="272"/>
      <c r="K65" s="267"/>
      <c r="L65" s="277">
        <v>0</v>
      </c>
      <c r="M65" s="224"/>
      <c r="N65" s="272" t="s">
        <v>6610</v>
      </c>
      <c r="O65" s="294"/>
      <c r="P65" s="295"/>
    </row>
    <row r="66" spans="2:16" x14ac:dyDescent="0.2">
      <c r="B66" s="216" t="s">
        <v>6446</v>
      </c>
      <c r="C66" s="82"/>
      <c r="D66" s="267"/>
      <c r="E66" s="224"/>
      <c r="F66" s="272"/>
      <c r="G66" s="82"/>
      <c r="H66" s="267"/>
      <c r="I66" s="224"/>
      <c r="J66" s="272"/>
      <c r="K66" s="267"/>
      <c r="L66" s="277">
        <v>178499.57161770627</v>
      </c>
      <c r="M66" s="224">
        <v>145294.02358605503</v>
      </c>
      <c r="N66" s="272">
        <v>45837</v>
      </c>
      <c r="O66" s="294"/>
      <c r="P66" s="295"/>
    </row>
    <row r="67" spans="2:16" ht="15" thickBot="1" x14ac:dyDescent="0.25">
      <c r="B67" s="217" t="s">
        <v>6449</v>
      </c>
      <c r="C67" s="275"/>
      <c r="D67" s="271"/>
      <c r="E67" s="269"/>
      <c r="F67" s="272"/>
      <c r="G67" s="275"/>
      <c r="H67" s="271"/>
      <c r="I67" s="269"/>
      <c r="J67" s="272" t="s">
        <v>6610</v>
      </c>
      <c r="K67" s="271" t="s">
        <v>6610</v>
      </c>
      <c r="L67" s="277">
        <v>0</v>
      </c>
      <c r="M67" s="224"/>
      <c r="N67" s="272" t="s">
        <v>6610</v>
      </c>
      <c r="O67" s="294"/>
      <c r="P67" s="297"/>
    </row>
    <row r="68" spans="2:16" ht="15.75" thickBot="1" x14ac:dyDescent="0.3">
      <c r="B68" s="105" t="s">
        <v>6406</v>
      </c>
      <c r="C68" s="102"/>
      <c r="D68" s="103"/>
      <c r="E68" s="103"/>
      <c r="F68" s="103"/>
      <c r="G68" s="102">
        <f>SUM(G60:G67)</f>
        <v>0</v>
      </c>
      <c r="H68" s="103">
        <f>SUM(H60:H67)</f>
        <v>0</v>
      </c>
      <c r="I68" s="103">
        <f>SUM(I60:I67)</f>
        <v>0</v>
      </c>
      <c r="J68" s="103">
        <f>SUM(J59:J67)</f>
        <v>0</v>
      </c>
      <c r="K68" s="103">
        <f>SUM(K59:K67)</f>
        <v>0</v>
      </c>
      <c r="L68" s="103">
        <f>SUM(L59:L67)</f>
        <v>218168.51161770627</v>
      </c>
      <c r="M68" s="103">
        <f>SUM(M59:M67)</f>
        <v>227431.65358605504</v>
      </c>
      <c r="N68" s="103">
        <f>SUM(N59:N67)</f>
        <v>54148</v>
      </c>
      <c r="O68" s="103">
        <f>SUM(O60:O67)</f>
        <v>0</v>
      </c>
      <c r="P68" s="104">
        <f>SUM(P60:P67)</f>
        <v>0</v>
      </c>
    </row>
    <row r="72" spans="2:16" x14ac:dyDescent="0.2">
      <c r="L72" s="218"/>
      <c r="M72" s="218"/>
      <c r="N72" s="218"/>
    </row>
  </sheetData>
  <mergeCells count="21">
    <mergeCell ref="Q31:Q33"/>
    <mergeCell ref="G31:K31"/>
    <mergeCell ref="L31:P31"/>
    <mergeCell ref="G32:K32"/>
    <mergeCell ref="L32:P32"/>
    <mergeCell ref="L3:P3"/>
    <mergeCell ref="L4:P4"/>
    <mergeCell ref="L18:P18"/>
    <mergeCell ref="L19:P19"/>
    <mergeCell ref="G3:K3"/>
    <mergeCell ref="G4:K4"/>
    <mergeCell ref="G18:K18"/>
    <mergeCell ref="G19:K19"/>
    <mergeCell ref="G45:K45"/>
    <mergeCell ref="L45:P45"/>
    <mergeCell ref="G61:K61"/>
    <mergeCell ref="L61:P61"/>
    <mergeCell ref="G62:K62"/>
    <mergeCell ref="L62:P62"/>
    <mergeCell ref="G46:K46"/>
    <mergeCell ref="L46:P46"/>
  </mergeCells>
  <phoneticPr fontId="35" type="noConversion"/>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46F05-2317-48F5-8A28-593C010C2F61}">
  <dimension ref="A2:H138"/>
  <sheetViews>
    <sheetView zoomScaleNormal="100" workbookViewId="0">
      <pane xSplit="1" ySplit="6" topLeftCell="B7" activePane="bottomRight" state="frozen"/>
      <selection activeCell="S6" sqref="S6:S128"/>
      <selection pane="topRight" activeCell="S6" sqref="S6:S128"/>
      <selection pane="bottomLeft" activeCell="S6" sqref="S6:S128"/>
      <selection pane="bottomRight" activeCell="D6" sqref="D6"/>
    </sheetView>
  </sheetViews>
  <sheetFormatPr defaultColWidth="9" defaultRowHeight="14.25" x14ac:dyDescent="0.2"/>
  <cols>
    <col min="1" max="1" width="54.25" style="507" customWidth="1"/>
    <col min="2" max="2" width="50" style="507" customWidth="1"/>
    <col min="3" max="3" width="22.375" style="506" customWidth="1"/>
    <col min="4" max="4" width="15.5" style="505" customWidth="1"/>
    <col min="5" max="5" width="6.625" style="504" customWidth="1"/>
    <col min="6" max="6" width="5.625" style="504" customWidth="1"/>
    <col min="7" max="7" width="6.25" style="504" customWidth="1"/>
    <col min="8" max="8" width="5.625" style="504" customWidth="1"/>
    <col min="9" max="16384" width="9" style="504"/>
  </cols>
  <sheetData>
    <row r="2" spans="1:4" ht="33.75" x14ac:dyDescent="0.2">
      <c r="A2" s="536" t="s">
        <v>6840</v>
      </c>
      <c r="B2" s="536"/>
      <c r="C2" s="536"/>
      <c r="D2" s="535"/>
    </row>
    <row r="3" spans="1:4" s="532" customFormat="1" x14ac:dyDescent="0.2">
      <c r="C3" s="534"/>
      <c r="D3" s="533"/>
    </row>
    <row r="4" spans="1:4" ht="20.25" x14ac:dyDescent="0.2">
      <c r="A4" s="531"/>
      <c r="B4" s="531"/>
      <c r="C4" s="531"/>
      <c r="D4" s="530"/>
    </row>
    <row r="6" spans="1:4" ht="15" x14ac:dyDescent="0.2">
      <c r="A6" s="529" t="s">
        <v>6705</v>
      </c>
      <c r="B6" s="529" t="s">
        <v>6818</v>
      </c>
      <c r="C6" s="528" t="s">
        <v>6708</v>
      </c>
      <c r="D6" s="527" t="s">
        <v>6841</v>
      </c>
    </row>
    <row r="7" spans="1:4" ht="15.75" x14ac:dyDescent="0.2">
      <c r="A7" s="526"/>
      <c r="B7" s="526"/>
      <c r="C7" s="525"/>
      <c r="D7" s="524">
        <f>SUM(D9:D21)</f>
        <v>9704425</v>
      </c>
    </row>
    <row r="8" spans="1:4" ht="18" x14ac:dyDescent="0.2">
      <c r="A8" s="520" t="s">
        <v>57</v>
      </c>
      <c r="B8" s="520"/>
      <c r="C8" s="523"/>
      <c r="D8" s="517"/>
    </row>
    <row r="9" spans="1:4" ht="33.75" x14ac:dyDescent="0.2">
      <c r="A9" s="516" t="s">
        <v>6842</v>
      </c>
      <c r="B9" s="515" t="s">
        <v>6819</v>
      </c>
      <c r="C9" s="514" t="s">
        <v>6820</v>
      </c>
      <c r="D9" s="521">
        <v>1428000</v>
      </c>
    </row>
    <row r="10" spans="1:4" ht="22.5" x14ac:dyDescent="0.2">
      <c r="A10" s="516" t="s">
        <v>6843</v>
      </c>
      <c r="B10" s="515" t="s">
        <v>6821</v>
      </c>
      <c r="C10" s="514" t="s">
        <v>6822</v>
      </c>
      <c r="D10" s="521">
        <v>2000000</v>
      </c>
    </row>
    <row r="11" spans="1:4" ht="22.5" x14ac:dyDescent="0.2">
      <c r="A11" s="516" t="s">
        <v>6844</v>
      </c>
      <c r="B11" s="515" t="s">
        <v>6823</v>
      </c>
      <c r="C11" s="514" t="s">
        <v>6824</v>
      </c>
      <c r="D11" s="522"/>
    </row>
    <row r="12" spans="1:4" x14ac:dyDescent="0.2">
      <c r="A12" s="516" t="s">
        <v>6845</v>
      </c>
      <c r="B12" s="515" t="s">
        <v>6825</v>
      </c>
      <c r="C12" s="514" t="s">
        <v>6826</v>
      </c>
      <c r="D12" s="521">
        <v>2000000</v>
      </c>
    </row>
    <row r="13" spans="1:4" ht="67.5" x14ac:dyDescent="0.2">
      <c r="A13" s="516" t="s">
        <v>6846</v>
      </c>
      <c r="B13" s="515" t="s">
        <v>6827</v>
      </c>
      <c r="C13" s="514" t="s">
        <v>6828</v>
      </c>
      <c r="D13" s="521">
        <v>100000</v>
      </c>
    </row>
    <row r="14" spans="1:4" ht="67.5" x14ac:dyDescent="0.2">
      <c r="A14" s="516" t="s">
        <v>6847</v>
      </c>
      <c r="B14" s="515" t="s">
        <v>6829</v>
      </c>
      <c r="C14" s="514" t="s">
        <v>6830</v>
      </c>
      <c r="D14" s="509">
        <v>500000</v>
      </c>
    </row>
    <row r="15" spans="1:4" ht="22.5" x14ac:dyDescent="0.2">
      <c r="A15" s="516" t="s">
        <v>6848</v>
      </c>
      <c r="B15" s="515" t="s">
        <v>6831</v>
      </c>
      <c r="C15" s="514" t="s">
        <v>6832</v>
      </c>
      <c r="D15" s="509">
        <v>400000</v>
      </c>
    </row>
    <row r="16" spans="1:4" ht="67.5" x14ac:dyDescent="0.2">
      <c r="A16" s="516" t="s">
        <v>6849</v>
      </c>
      <c r="B16" s="515" t="s">
        <v>6833</v>
      </c>
      <c r="C16" s="514" t="s">
        <v>6834</v>
      </c>
      <c r="D16" s="509">
        <v>400000</v>
      </c>
    </row>
    <row r="17" spans="1:8" ht="18" x14ac:dyDescent="0.2">
      <c r="A17" s="520" t="s">
        <v>0</v>
      </c>
      <c r="B17" s="519"/>
      <c r="C17" s="518"/>
      <c r="D17" s="517"/>
    </row>
    <row r="18" spans="1:8" ht="56.25" x14ac:dyDescent="0.2">
      <c r="A18" s="516" t="s">
        <v>6850</v>
      </c>
      <c r="B18" s="515" t="s">
        <v>6835</v>
      </c>
      <c r="C18" s="514" t="s">
        <v>6836</v>
      </c>
      <c r="D18" s="513">
        <v>600000</v>
      </c>
    </row>
    <row r="19" spans="1:8" ht="18" x14ac:dyDescent="0.2">
      <c r="A19" s="520" t="s">
        <v>6789</v>
      </c>
      <c r="B19" s="519"/>
      <c r="C19" s="518"/>
      <c r="D19" s="517"/>
    </row>
    <row r="20" spans="1:8" ht="45" x14ac:dyDescent="0.2">
      <c r="A20" s="516" t="s">
        <v>6851</v>
      </c>
      <c r="B20" s="514" t="s">
        <v>6837</v>
      </c>
      <c r="C20" s="514" t="s">
        <v>6838</v>
      </c>
      <c r="D20" s="513">
        <v>2201425</v>
      </c>
    </row>
    <row r="21" spans="1:8" x14ac:dyDescent="0.2">
      <c r="A21" s="512" t="s">
        <v>6852</v>
      </c>
      <c r="B21" s="511"/>
      <c r="C21" s="510"/>
      <c r="D21" s="509">
        <v>75000</v>
      </c>
    </row>
    <row r="22" spans="1:8" x14ac:dyDescent="0.2">
      <c r="E22" s="508"/>
      <c r="F22" s="508"/>
      <c r="G22" s="508"/>
      <c r="H22" s="508"/>
    </row>
    <row r="30" spans="1:8" x14ac:dyDescent="0.2">
      <c r="D30" s="504"/>
    </row>
    <row r="31" spans="1:8" x14ac:dyDescent="0.2">
      <c r="D31" s="504"/>
    </row>
    <row r="32" spans="1:8" x14ac:dyDescent="0.2">
      <c r="D32" s="504"/>
    </row>
    <row r="33" spans="4:4" x14ac:dyDescent="0.2">
      <c r="D33" s="504"/>
    </row>
    <row r="34" spans="4:4" x14ac:dyDescent="0.2">
      <c r="D34" s="504"/>
    </row>
    <row r="35" spans="4:4" x14ac:dyDescent="0.2">
      <c r="D35" s="504"/>
    </row>
    <row r="36" spans="4:4" x14ac:dyDescent="0.2">
      <c r="D36" s="504"/>
    </row>
    <row r="37" spans="4:4" x14ac:dyDescent="0.2">
      <c r="D37" s="504"/>
    </row>
    <row r="38" spans="4:4" x14ac:dyDescent="0.2">
      <c r="D38" s="504"/>
    </row>
    <row r="39" spans="4:4" x14ac:dyDescent="0.2">
      <c r="D39" s="504"/>
    </row>
    <row r="40" spans="4:4" x14ac:dyDescent="0.2">
      <c r="D40" s="504"/>
    </row>
    <row r="41" spans="4:4" x14ac:dyDescent="0.2">
      <c r="D41" s="504"/>
    </row>
    <row r="42" spans="4:4" x14ac:dyDescent="0.2">
      <c r="D42" s="504"/>
    </row>
    <row r="43" spans="4:4" x14ac:dyDescent="0.2">
      <c r="D43" s="504"/>
    </row>
    <row r="44" spans="4:4" x14ac:dyDescent="0.2">
      <c r="D44" s="504"/>
    </row>
    <row r="45" spans="4:4" x14ac:dyDescent="0.2">
      <c r="D45" s="504"/>
    </row>
    <row r="46" spans="4:4" x14ac:dyDescent="0.2">
      <c r="D46" s="504"/>
    </row>
    <row r="47" spans="4:4" x14ac:dyDescent="0.2">
      <c r="D47" s="504"/>
    </row>
    <row r="48" spans="4:4" x14ac:dyDescent="0.2">
      <c r="D48" s="504"/>
    </row>
    <row r="49" spans="4:4" x14ac:dyDescent="0.2">
      <c r="D49" s="504"/>
    </row>
    <row r="50" spans="4:4" x14ac:dyDescent="0.2">
      <c r="D50" s="504"/>
    </row>
    <row r="51" spans="4:4" x14ac:dyDescent="0.2">
      <c r="D51" s="504"/>
    </row>
    <row r="52" spans="4:4" x14ac:dyDescent="0.2">
      <c r="D52" s="504"/>
    </row>
    <row r="53" spans="4:4" x14ac:dyDescent="0.2">
      <c r="D53" s="504"/>
    </row>
    <row r="54" spans="4:4" x14ac:dyDescent="0.2">
      <c r="D54" s="504"/>
    </row>
    <row r="55" spans="4:4" x14ac:dyDescent="0.2">
      <c r="D55" s="504"/>
    </row>
    <row r="56" spans="4:4" x14ac:dyDescent="0.2">
      <c r="D56" s="504"/>
    </row>
    <row r="57" spans="4:4" x14ac:dyDescent="0.2">
      <c r="D57" s="504"/>
    </row>
    <row r="58" spans="4:4" x14ac:dyDescent="0.2">
      <c r="D58" s="504"/>
    </row>
    <row r="59" spans="4:4" x14ac:dyDescent="0.2">
      <c r="D59" s="504"/>
    </row>
    <row r="60" spans="4:4" x14ac:dyDescent="0.2">
      <c r="D60" s="504"/>
    </row>
    <row r="61" spans="4:4" x14ac:dyDescent="0.2">
      <c r="D61" s="504"/>
    </row>
    <row r="62" spans="4:4" x14ac:dyDescent="0.2">
      <c r="D62" s="504"/>
    </row>
    <row r="63" spans="4:4" x14ac:dyDescent="0.2">
      <c r="D63" s="504"/>
    </row>
    <row r="64" spans="4:4" x14ac:dyDescent="0.2">
      <c r="D64" s="504"/>
    </row>
    <row r="65" spans="4:4" x14ac:dyDescent="0.2">
      <c r="D65" s="504"/>
    </row>
    <row r="66" spans="4:4" x14ac:dyDescent="0.2">
      <c r="D66" s="504"/>
    </row>
    <row r="67" spans="4:4" x14ac:dyDescent="0.2">
      <c r="D67" s="504"/>
    </row>
    <row r="68" spans="4:4" x14ac:dyDescent="0.2">
      <c r="D68" s="504"/>
    </row>
    <row r="69" spans="4:4" x14ac:dyDescent="0.2">
      <c r="D69" s="504"/>
    </row>
    <row r="70" spans="4:4" x14ac:dyDescent="0.2">
      <c r="D70" s="504"/>
    </row>
    <row r="71" spans="4:4" x14ac:dyDescent="0.2">
      <c r="D71" s="504"/>
    </row>
    <row r="72" spans="4:4" x14ac:dyDescent="0.2">
      <c r="D72" s="504"/>
    </row>
    <row r="73" spans="4:4" x14ac:dyDescent="0.2">
      <c r="D73" s="504"/>
    </row>
    <row r="74" spans="4:4" x14ac:dyDescent="0.2">
      <c r="D74" s="504"/>
    </row>
    <row r="75" spans="4:4" x14ac:dyDescent="0.2">
      <c r="D75" s="504"/>
    </row>
    <row r="76" spans="4:4" x14ac:dyDescent="0.2">
      <c r="D76" s="504"/>
    </row>
    <row r="77" spans="4:4" x14ac:dyDescent="0.2">
      <c r="D77" s="504"/>
    </row>
    <row r="78" spans="4:4" x14ac:dyDescent="0.2">
      <c r="D78" s="504"/>
    </row>
    <row r="79" spans="4:4" x14ac:dyDescent="0.2">
      <c r="D79" s="504"/>
    </row>
    <row r="80" spans="4:4" x14ac:dyDescent="0.2">
      <c r="D80" s="504"/>
    </row>
    <row r="81" spans="4:4" x14ac:dyDescent="0.2">
      <c r="D81" s="504"/>
    </row>
    <row r="82" spans="4:4" x14ac:dyDescent="0.2">
      <c r="D82" s="504"/>
    </row>
    <row r="83" spans="4:4" x14ac:dyDescent="0.2">
      <c r="D83" s="504"/>
    </row>
    <row r="84" spans="4:4" x14ac:dyDescent="0.2">
      <c r="D84" s="504"/>
    </row>
    <row r="85" spans="4:4" x14ac:dyDescent="0.2">
      <c r="D85" s="504"/>
    </row>
    <row r="86" spans="4:4" x14ac:dyDescent="0.2">
      <c r="D86" s="504"/>
    </row>
    <row r="87" spans="4:4" x14ac:dyDescent="0.2">
      <c r="D87" s="504"/>
    </row>
    <row r="88" spans="4:4" x14ac:dyDescent="0.2">
      <c r="D88" s="504"/>
    </row>
    <row r="89" spans="4:4" x14ac:dyDescent="0.2">
      <c r="D89" s="504"/>
    </row>
    <row r="90" spans="4:4" x14ac:dyDescent="0.2">
      <c r="D90" s="504"/>
    </row>
    <row r="91" spans="4:4" x14ac:dyDescent="0.2">
      <c r="D91" s="504"/>
    </row>
    <row r="92" spans="4:4" x14ac:dyDescent="0.2">
      <c r="D92" s="504"/>
    </row>
    <row r="93" spans="4:4" x14ac:dyDescent="0.2">
      <c r="D93" s="504"/>
    </row>
    <row r="94" spans="4:4" x14ac:dyDescent="0.2">
      <c r="D94" s="504"/>
    </row>
    <row r="95" spans="4:4" x14ac:dyDescent="0.2">
      <c r="D95" s="504"/>
    </row>
    <row r="96" spans="4:4" x14ac:dyDescent="0.2">
      <c r="D96" s="504"/>
    </row>
    <row r="97" spans="4:4" x14ac:dyDescent="0.2">
      <c r="D97" s="504"/>
    </row>
    <row r="98" spans="4:4" x14ac:dyDescent="0.2">
      <c r="D98" s="504"/>
    </row>
    <row r="99" spans="4:4" x14ac:dyDescent="0.2">
      <c r="D99" s="504"/>
    </row>
    <row r="100" spans="4:4" x14ac:dyDescent="0.2">
      <c r="D100" s="504"/>
    </row>
    <row r="101" spans="4:4" x14ac:dyDescent="0.2">
      <c r="D101" s="504"/>
    </row>
    <row r="102" spans="4:4" x14ac:dyDescent="0.2">
      <c r="D102" s="504"/>
    </row>
    <row r="103" spans="4:4" x14ac:dyDescent="0.2">
      <c r="D103" s="504"/>
    </row>
    <row r="104" spans="4:4" x14ac:dyDescent="0.2">
      <c r="D104" s="504"/>
    </row>
    <row r="105" spans="4:4" x14ac:dyDescent="0.2">
      <c r="D105" s="504"/>
    </row>
    <row r="106" spans="4:4" x14ac:dyDescent="0.2">
      <c r="D106" s="504"/>
    </row>
    <row r="107" spans="4:4" x14ac:dyDescent="0.2">
      <c r="D107" s="504"/>
    </row>
    <row r="108" spans="4:4" x14ac:dyDescent="0.2">
      <c r="D108" s="504"/>
    </row>
    <row r="109" spans="4:4" x14ac:dyDescent="0.2">
      <c r="D109" s="504"/>
    </row>
    <row r="110" spans="4:4" x14ac:dyDescent="0.2">
      <c r="D110" s="504"/>
    </row>
    <row r="111" spans="4:4" x14ac:dyDescent="0.2">
      <c r="D111" s="504"/>
    </row>
    <row r="112" spans="4:4" x14ac:dyDescent="0.2">
      <c r="D112" s="504"/>
    </row>
    <row r="113" spans="4:4" x14ac:dyDescent="0.2">
      <c r="D113" s="504"/>
    </row>
    <row r="114" spans="4:4" x14ac:dyDescent="0.2">
      <c r="D114" s="504"/>
    </row>
    <row r="115" spans="4:4" x14ac:dyDescent="0.2">
      <c r="D115" s="504"/>
    </row>
    <row r="116" spans="4:4" x14ac:dyDescent="0.2">
      <c r="D116" s="504"/>
    </row>
    <row r="117" spans="4:4" x14ac:dyDescent="0.2">
      <c r="D117" s="504"/>
    </row>
    <row r="118" spans="4:4" x14ac:dyDescent="0.2">
      <c r="D118" s="504"/>
    </row>
    <row r="119" spans="4:4" x14ac:dyDescent="0.2">
      <c r="D119" s="504"/>
    </row>
    <row r="120" spans="4:4" x14ac:dyDescent="0.2">
      <c r="D120" s="504"/>
    </row>
    <row r="121" spans="4:4" x14ac:dyDescent="0.2">
      <c r="D121" s="504"/>
    </row>
    <row r="122" spans="4:4" x14ac:dyDescent="0.2">
      <c r="D122" s="504"/>
    </row>
    <row r="123" spans="4:4" x14ac:dyDescent="0.2">
      <c r="D123" s="504"/>
    </row>
    <row r="124" spans="4:4" x14ac:dyDescent="0.2">
      <c r="D124" s="504"/>
    </row>
    <row r="125" spans="4:4" x14ac:dyDescent="0.2">
      <c r="D125" s="504"/>
    </row>
    <row r="126" spans="4:4" x14ac:dyDescent="0.2">
      <c r="D126" s="504"/>
    </row>
    <row r="127" spans="4:4" x14ac:dyDescent="0.2">
      <c r="D127" s="504"/>
    </row>
    <row r="128" spans="4:4" x14ac:dyDescent="0.2">
      <c r="D128" s="504"/>
    </row>
    <row r="129" spans="4:4" x14ac:dyDescent="0.2">
      <c r="D129" s="504"/>
    </row>
    <row r="130" spans="4:4" x14ac:dyDescent="0.2">
      <c r="D130" s="504"/>
    </row>
    <row r="131" spans="4:4" x14ac:dyDescent="0.2">
      <c r="D131" s="504"/>
    </row>
    <row r="132" spans="4:4" x14ac:dyDescent="0.2">
      <c r="D132" s="504"/>
    </row>
    <row r="133" spans="4:4" x14ac:dyDescent="0.2">
      <c r="D133" s="504"/>
    </row>
    <row r="134" spans="4:4" x14ac:dyDescent="0.2">
      <c r="D134" s="504"/>
    </row>
    <row r="135" spans="4:4" x14ac:dyDescent="0.2">
      <c r="D135" s="504"/>
    </row>
    <row r="136" spans="4:4" x14ac:dyDescent="0.2">
      <c r="D136" s="504"/>
    </row>
    <row r="137" spans="4:4" x14ac:dyDescent="0.2">
      <c r="D137" s="504"/>
    </row>
    <row r="138" spans="4:4" x14ac:dyDescent="0.2">
      <c r="D138" s="504"/>
    </row>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441FC-8F43-4237-85B0-F0F8D4897F85}">
  <dimension ref="A1:H46"/>
  <sheetViews>
    <sheetView workbookViewId="0">
      <selection activeCell="J11" sqref="J11"/>
    </sheetView>
  </sheetViews>
  <sheetFormatPr defaultRowHeight="14.25" x14ac:dyDescent="0.2"/>
  <cols>
    <col min="1" max="1" width="38.25" customWidth="1"/>
    <col min="2" max="2" width="42.125" customWidth="1"/>
    <col min="3" max="3" width="12" customWidth="1"/>
    <col min="4" max="4" width="49.875" customWidth="1"/>
    <col min="7" max="7" width="14.25" customWidth="1"/>
    <col min="8" max="8" width="16.75" customWidth="1"/>
  </cols>
  <sheetData>
    <row r="1" spans="1:8" x14ac:dyDescent="0.2">
      <c r="A1" s="47" t="s">
        <v>6839</v>
      </c>
    </row>
    <row r="3" spans="1:8" s="26" customFormat="1" ht="15" x14ac:dyDescent="0.2">
      <c r="A3" s="491" t="s">
        <v>6705</v>
      </c>
      <c r="B3" s="492" t="s">
        <v>6706</v>
      </c>
      <c r="C3" s="492" t="s">
        <v>6707</v>
      </c>
      <c r="D3" s="491" t="s">
        <v>6708</v>
      </c>
      <c r="E3" s="467" t="s">
        <v>6709</v>
      </c>
      <c r="F3" s="467" t="s">
        <v>6710</v>
      </c>
      <c r="G3" s="467" t="s">
        <v>6711</v>
      </c>
      <c r="H3" s="493" t="s">
        <v>6841</v>
      </c>
    </row>
    <row r="4" spans="1:8" s="26" customFormat="1" ht="15" x14ac:dyDescent="0.2">
      <c r="A4" s="494"/>
      <c r="B4" s="495"/>
      <c r="C4" s="495"/>
      <c r="D4" s="494"/>
      <c r="E4" s="496"/>
      <c r="F4" s="496"/>
      <c r="G4" s="496"/>
      <c r="H4" s="497">
        <f>SUM(H6:H46)</f>
        <v>24438000</v>
      </c>
    </row>
    <row r="5" spans="1:8" ht="18" x14ac:dyDescent="0.2">
      <c r="A5" s="468" t="s">
        <v>57</v>
      </c>
      <c r="B5" s="469"/>
      <c r="C5" s="469"/>
      <c r="D5" s="469"/>
      <c r="E5" s="470"/>
      <c r="F5" s="471"/>
      <c r="G5" s="471"/>
      <c r="H5" s="490"/>
    </row>
    <row r="6" spans="1:8" ht="45" x14ac:dyDescent="0.2">
      <c r="A6" s="472" t="s">
        <v>6716</v>
      </c>
      <c r="B6" s="473" t="s">
        <v>6717</v>
      </c>
      <c r="C6" s="473"/>
      <c r="D6" s="473" t="s">
        <v>6718</v>
      </c>
      <c r="E6" s="474" t="s">
        <v>6715</v>
      </c>
      <c r="F6" s="475" t="s">
        <v>6713</v>
      </c>
      <c r="G6" s="476" t="s">
        <v>6714</v>
      </c>
      <c r="H6" s="484">
        <v>178000</v>
      </c>
    </row>
    <row r="7" spans="1:8" ht="45" x14ac:dyDescent="0.2">
      <c r="A7" s="483" t="s">
        <v>6720</v>
      </c>
      <c r="B7" s="473" t="s">
        <v>6719</v>
      </c>
      <c r="C7" s="473"/>
      <c r="D7" s="473" t="s">
        <v>6718</v>
      </c>
      <c r="E7" s="474" t="s">
        <v>6715</v>
      </c>
      <c r="F7" s="475" t="s">
        <v>6713</v>
      </c>
      <c r="G7" s="476" t="s">
        <v>6714</v>
      </c>
      <c r="H7" s="484">
        <v>600000</v>
      </c>
    </row>
    <row r="8" spans="1:8" ht="45" x14ac:dyDescent="0.2">
      <c r="A8" s="477" t="s">
        <v>6721</v>
      </c>
      <c r="B8" s="478" t="s">
        <v>6719</v>
      </c>
      <c r="C8" s="478"/>
      <c r="D8" s="478" t="s">
        <v>6718</v>
      </c>
      <c r="E8" s="479" t="s">
        <v>6715</v>
      </c>
      <c r="F8" s="480" t="s">
        <v>6713</v>
      </c>
      <c r="G8" s="481" t="s">
        <v>6714</v>
      </c>
      <c r="H8" s="489">
        <v>1000000</v>
      </c>
    </row>
    <row r="9" spans="1:8" ht="45" x14ac:dyDescent="0.2">
      <c r="A9" s="472" t="s">
        <v>6722</v>
      </c>
      <c r="B9" s="473" t="s">
        <v>6723</v>
      </c>
      <c r="C9" s="473"/>
      <c r="D9" s="473" t="s">
        <v>6724</v>
      </c>
      <c r="E9" s="474" t="s">
        <v>6715</v>
      </c>
      <c r="F9" s="475" t="s">
        <v>6713</v>
      </c>
      <c r="G9" s="476" t="s">
        <v>6714</v>
      </c>
      <c r="H9" s="484">
        <v>200000</v>
      </c>
    </row>
    <row r="10" spans="1:8" ht="45" x14ac:dyDescent="0.2">
      <c r="A10" s="472" t="s">
        <v>6725</v>
      </c>
      <c r="B10" s="473" t="s">
        <v>6726</v>
      </c>
      <c r="C10" s="473"/>
      <c r="D10" s="473" t="s">
        <v>6727</v>
      </c>
      <c r="E10" s="474" t="s">
        <v>6712</v>
      </c>
      <c r="F10" s="475" t="s">
        <v>6713</v>
      </c>
      <c r="G10" s="476" t="s">
        <v>6714</v>
      </c>
      <c r="H10" s="484">
        <v>1000000</v>
      </c>
    </row>
    <row r="11" spans="1:8" ht="45" x14ac:dyDescent="0.2">
      <c r="A11" s="482" t="s">
        <v>6728</v>
      </c>
      <c r="B11" s="478" t="s">
        <v>6729</v>
      </c>
      <c r="C11" s="478"/>
      <c r="D11" s="478" t="s">
        <v>6730</v>
      </c>
      <c r="E11" s="479" t="s">
        <v>6712</v>
      </c>
      <c r="F11" s="480" t="s">
        <v>6713</v>
      </c>
      <c r="G11" s="481" t="s">
        <v>6714</v>
      </c>
      <c r="H11" s="489">
        <v>300000</v>
      </c>
    </row>
    <row r="12" spans="1:8" ht="45" x14ac:dyDescent="0.2">
      <c r="A12" s="472" t="s">
        <v>6732</v>
      </c>
      <c r="B12" s="473" t="s">
        <v>6733</v>
      </c>
      <c r="C12" s="473"/>
      <c r="D12" s="473" t="s">
        <v>6734</v>
      </c>
      <c r="E12" s="474" t="s">
        <v>6715</v>
      </c>
      <c r="F12" s="475" t="s">
        <v>6713</v>
      </c>
      <c r="G12" s="476" t="s">
        <v>6714</v>
      </c>
      <c r="H12" s="484">
        <v>300000</v>
      </c>
    </row>
    <row r="13" spans="1:8" ht="45" x14ac:dyDescent="0.2">
      <c r="A13" s="472" t="s">
        <v>6735</v>
      </c>
      <c r="B13" s="473" t="s">
        <v>6736</v>
      </c>
      <c r="C13" s="473"/>
      <c r="D13" s="473" t="s">
        <v>6737</v>
      </c>
      <c r="E13" s="474" t="s">
        <v>6715</v>
      </c>
      <c r="F13" s="475" t="s">
        <v>6713</v>
      </c>
      <c r="G13" s="476" t="s">
        <v>6714</v>
      </c>
      <c r="H13" s="475">
        <v>250000</v>
      </c>
    </row>
    <row r="14" spans="1:8" ht="18" x14ac:dyDescent="0.2">
      <c r="A14" s="468" t="s">
        <v>6738</v>
      </c>
      <c r="B14" s="469"/>
      <c r="C14" s="469"/>
      <c r="D14" s="469"/>
      <c r="E14" s="470"/>
      <c r="F14" s="471"/>
      <c r="G14" s="471"/>
      <c r="H14" s="490"/>
    </row>
    <row r="15" spans="1:8" ht="45" x14ac:dyDescent="0.2">
      <c r="A15" s="472" t="s">
        <v>6739</v>
      </c>
      <c r="B15" s="473" t="s">
        <v>6740</v>
      </c>
      <c r="C15" s="473"/>
      <c r="D15" s="473" t="s">
        <v>6741</v>
      </c>
      <c r="E15" s="474" t="s">
        <v>6731</v>
      </c>
      <c r="F15" s="475" t="s">
        <v>6713</v>
      </c>
      <c r="G15" s="476" t="s">
        <v>6742</v>
      </c>
      <c r="H15" s="484">
        <v>1160000</v>
      </c>
    </row>
    <row r="16" spans="1:8" ht="33.75" x14ac:dyDescent="0.2">
      <c r="A16" s="472" t="s">
        <v>6745</v>
      </c>
      <c r="B16" s="473" t="s">
        <v>6746</v>
      </c>
      <c r="C16" s="473"/>
      <c r="D16" s="473" t="s">
        <v>6744</v>
      </c>
      <c r="E16" s="474" t="s">
        <v>6712</v>
      </c>
      <c r="F16" s="475" t="s">
        <v>6713</v>
      </c>
      <c r="G16" s="476" t="s">
        <v>6743</v>
      </c>
      <c r="H16" s="484">
        <v>500000</v>
      </c>
    </row>
    <row r="17" spans="1:8" ht="30" x14ac:dyDescent="0.2">
      <c r="A17" s="477" t="s">
        <v>6747</v>
      </c>
      <c r="B17" s="478" t="s">
        <v>6748</v>
      </c>
      <c r="C17" s="478"/>
      <c r="D17" s="478" t="s">
        <v>6744</v>
      </c>
      <c r="E17" s="479" t="s">
        <v>6712</v>
      </c>
      <c r="F17" s="480" t="s">
        <v>6713</v>
      </c>
      <c r="G17" s="481" t="s">
        <v>6743</v>
      </c>
      <c r="H17" s="489">
        <v>550000</v>
      </c>
    </row>
    <row r="18" spans="1:8" ht="33.75" x14ac:dyDescent="0.2">
      <c r="A18" s="472" t="s">
        <v>6749</v>
      </c>
      <c r="B18" s="473" t="s">
        <v>6750</v>
      </c>
      <c r="C18" s="473"/>
      <c r="D18" s="473" t="s">
        <v>6744</v>
      </c>
      <c r="E18" s="474" t="s">
        <v>6712</v>
      </c>
      <c r="F18" s="475" t="s">
        <v>6713</v>
      </c>
      <c r="G18" s="476" t="s">
        <v>6743</v>
      </c>
      <c r="H18" s="484">
        <v>500000</v>
      </c>
    </row>
    <row r="19" spans="1:8" ht="30" x14ac:dyDescent="0.2">
      <c r="A19" s="477" t="s">
        <v>6751</v>
      </c>
      <c r="B19" s="478" t="s">
        <v>6752</v>
      </c>
      <c r="C19" s="478"/>
      <c r="D19" s="478" t="s">
        <v>6744</v>
      </c>
      <c r="E19" s="479" t="s">
        <v>6712</v>
      </c>
      <c r="F19" s="480" t="s">
        <v>6713</v>
      </c>
      <c r="G19" s="481" t="s">
        <v>6743</v>
      </c>
      <c r="H19" s="489">
        <v>175000</v>
      </c>
    </row>
    <row r="20" spans="1:8" ht="30" x14ac:dyDescent="0.2">
      <c r="A20" s="477" t="s">
        <v>6753</v>
      </c>
      <c r="B20" s="478" t="s">
        <v>6754</v>
      </c>
      <c r="C20" s="478"/>
      <c r="D20" s="478" t="s">
        <v>6744</v>
      </c>
      <c r="E20" s="479" t="s">
        <v>6712</v>
      </c>
      <c r="F20" s="480" t="s">
        <v>6713</v>
      </c>
      <c r="G20" s="481" t="s">
        <v>6743</v>
      </c>
      <c r="H20" s="489">
        <v>500000</v>
      </c>
    </row>
    <row r="21" spans="1:8" ht="30" x14ac:dyDescent="0.2">
      <c r="A21" s="472" t="s">
        <v>6755</v>
      </c>
      <c r="B21" s="473" t="s">
        <v>6756</v>
      </c>
      <c r="C21" s="473"/>
      <c r="D21" s="473" t="s">
        <v>6741</v>
      </c>
      <c r="E21" s="474" t="s">
        <v>6715</v>
      </c>
      <c r="F21" s="475" t="s">
        <v>6713</v>
      </c>
      <c r="G21" s="476" t="s">
        <v>6743</v>
      </c>
      <c r="H21" s="484">
        <v>500000</v>
      </c>
    </row>
    <row r="22" spans="1:8" ht="30" x14ac:dyDescent="0.2">
      <c r="A22" s="472" t="s">
        <v>6757</v>
      </c>
      <c r="B22" s="473" t="s">
        <v>6758</v>
      </c>
      <c r="C22" s="473"/>
      <c r="D22" s="473" t="s">
        <v>6744</v>
      </c>
      <c r="E22" s="474" t="s">
        <v>6712</v>
      </c>
      <c r="F22" s="475" t="s">
        <v>6713</v>
      </c>
      <c r="G22" s="476" t="s">
        <v>6743</v>
      </c>
      <c r="H22" s="484">
        <v>1100000</v>
      </c>
    </row>
    <row r="23" spans="1:8" ht="30" x14ac:dyDescent="0.2">
      <c r="A23" s="477" t="s">
        <v>6759</v>
      </c>
      <c r="B23" s="478" t="s">
        <v>6760</v>
      </c>
      <c r="C23" s="478"/>
      <c r="D23" s="478" t="s">
        <v>6744</v>
      </c>
      <c r="E23" s="479" t="s">
        <v>6712</v>
      </c>
      <c r="F23" s="480" t="s">
        <v>6713</v>
      </c>
      <c r="G23" s="481" t="s">
        <v>6743</v>
      </c>
      <c r="H23" s="489">
        <v>250000</v>
      </c>
    </row>
    <row r="24" spans="1:8" ht="30" x14ac:dyDescent="0.2">
      <c r="A24" s="472" t="s">
        <v>6761</v>
      </c>
      <c r="B24" s="473" t="s">
        <v>6762</v>
      </c>
      <c r="C24" s="473"/>
      <c r="D24" s="473" t="s">
        <v>6744</v>
      </c>
      <c r="E24" s="474" t="s">
        <v>6712</v>
      </c>
      <c r="F24" s="475" t="s">
        <v>6713</v>
      </c>
      <c r="G24" s="476" t="s">
        <v>6743</v>
      </c>
      <c r="H24" s="484">
        <v>250000</v>
      </c>
    </row>
    <row r="25" spans="1:8" ht="56.25" x14ac:dyDescent="0.2">
      <c r="A25" s="472" t="s">
        <v>6763</v>
      </c>
      <c r="B25" s="473" t="s">
        <v>6764</v>
      </c>
      <c r="C25" s="473"/>
      <c r="D25" s="473" t="s">
        <v>6765</v>
      </c>
      <c r="E25" s="474" t="s">
        <v>6715</v>
      </c>
      <c r="F25" s="475" t="s">
        <v>6713</v>
      </c>
      <c r="G25" s="476" t="s">
        <v>6766</v>
      </c>
      <c r="H25" s="484">
        <v>850000</v>
      </c>
    </row>
    <row r="26" spans="1:8" ht="30" x14ac:dyDescent="0.2">
      <c r="A26" s="477" t="s">
        <v>6767</v>
      </c>
      <c r="B26" s="478" t="s">
        <v>6768</v>
      </c>
      <c r="C26" s="478"/>
      <c r="D26" s="478"/>
      <c r="E26" s="479" t="s">
        <v>6715</v>
      </c>
      <c r="F26" s="480" t="s">
        <v>6713</v>
      </c>
      <c r="G26" s="481" t="s">
        <v>6766</v>
      </c>
      <c r="H26" s="489">
        <v>200000</v>
      </c>
    </row>
    <row r="27" spans="1:8" ht="67.5" x14ac:dyDescent="0.2">
      <c r="A27" s="500" t="s">
        <v>6769</v>
      </c>
      <c r="B27" s="478" t="s">
        <v>6770</v>
      </c>
      <c r="C27" s="478"/>
      <c r="D27" s="498" t="s">
        <v>6771</v>
      </c>
      <c r="E27" s="479" t="s">
        <v>6715</v>
      </c>
      <c r="F27" s="480" t="s">
        <v>6713</v>
      </c>
      <c r="G27" s="481" t="s">
        <v>6766</v>
      </c>
      <c r="H27" s="489">
        <v>100000</v>
      </c>
    </row>
    <row r="28" spans="1:8" ht="90" x14ac:dyDescent="0.2">
      <c r="A28" s="500" t="s">
        <v>6772</v>
      </c>
      <c r="B28" s="478" t="s">
        <v>6773</v>
      </c>
      <c r="C28" s="478"/>
      <c r="D28" s="498"/>
      <c r="E28" s="479" t="s">
        <v>6712</v>
      </c>
      <c r="F28" s="480" t="s">
        <v>6713</v>
      </c>
      <c r="G28" s="481" t="s">
        <v>6766</v>
      </c>
      <c r="H28" s="499">
        <v>455000</v>
      </c>
    </row>
    <row r="29" spans="1:8" ht="30" x14ac:dyDescent="0.2">
      <c r="A29" s="472" t="s">
        <v>6775</v>
      </c>
      <c r="B29" s="473" t="s">
        <v>6776</v>
      </c>
      <c r="C29" s="473"/>
      <c r="D29" s="473" t="s">
        <v>6777</v>
      </c>
      <c r="E29" s="474" t="s">
        <v>6712</v>
      </c>
      <c r="F29" s="501" t="s">
        <v>6713</v>
      </c>
      <c r="G29" s="502" t="s">
        <v>6766</v>
      </c>
      <c r="H29" s="503">
        <v>250000</v>
      </c>
    </row>
    <row r="30" spans="1:8" ht="146.25" x14ac:dyDescent="0.2">
      <c r="A30" s="500" t="s">
        <v>6778</v>
      </c>
      <c r="B30" s="478" t="s">
        <v>6779</v>
      </c>
      <c r="C30" s="478"/>
      <c r="D30" s="498" t="s">
        <v>6774</v>
      </c>
      <c r="E30" s="479" t="s">
        <v>6715</v>
      </c>
      <c r="F30" s="480" t="s">
        <v>6713</v>
      </c>
      <c r="G30" s="481" t="s">
        <v>6766</v>
      </c>
      <c r="H30" s="489">
        <v>50000</v>
      </c>
    </row>
    <row r="31" spans="1:8" ht="101.25" x14ac:dyDescent="0.2">
      <c r="A31" s="472" t="s">
        <v>6780</v>
      </c>
      <c r="B31" s="473" t="s">
        <v>6781</v>
      </c>
      <c r="C31" s="473"/>
      <c r="D31" s="473"/>
      <c r="E31" s="474" t="s">
        <v>6715</v>
      </c>
      <c r="F31" s="475" t="s">
        <v>6713</v>
      </c>
      <c r="G31" s="476" t="s">
        <v>6766</v>
      </c>
      <c r="H31" s="484">
        <v>120000</v>
      </c>
    </row>
    <row r="32" spans="1:8" ht="45" x14ac:dyDescent="0.2">
      <c r="A32" s="472" t="s">
        <v>6783</v>
      </c>
      <c r="B32" s="473" t="s">
        <v>6784</v>
      </c>
      <c r="C32" s="473"/>
      <c r="D32" s="473"/>
      <c r="E32" s="474" t="s">
        <v>6715</v>
      </c>
      <c r="F32" s="475" t="s">
        <v>6713</v>
      </c>
      <c r="G32" s="476" t="s">
        <v>6782</v>
      </c>
      <c r="H32" s="484">
        <v>250000</v>
      </c>
    </row>
    <row r="33" spans="1:8" ht="30" x14ac:dyDescent="0.2">
      <c r="A33" s="477" t="s">
        <v>6785</v>
      </c>
      <c r="B33" s="478" t="s">
        <v>6786</v>
      </c>
      <c r="C33" s="478"/>
      <c r="D33" s="478"/>
      <c r="E33" s="479" t="s">
        <v>6715</v>
      </c>
      <c r="F33" s="480" t="s">
        <v>6713</v>
      </c>
      <c r="G33" s="481" t="s">
        <v>6782</v>
      </c>
      <c r="H33" s="489">
        <v>150000</v>
      </c>
    </row>
    <row r="34" spans="1:8" ht="33.75" x14ac:dyDescent="0.2">
      <c r="A34" s="472" t="s">
        <v>6787</v>
      </c>
      <c r="B34" s="473" t="s">
        <v>6788</v>
      </c>
      <c r="C34" s="473"/>
      <c r="D34" s="473"/>
      <c r="E34" s="474" t="s">
        <v>6712</v>
      </c>
      <c r="F34" s="475" t="s">
        <v>6713</v>
      </c>
      <c r="G34" s="476" t="s">
        <v>6782</v>
      </c>
      <c r="H34" s="484">
        <v>250000</v>
      </c>
    </row>
    <row r="35" spans="1:8" ht="18" x14ac:dyDescent="0.2">
      <c r="A35" s="468" t="s">
        <v>6789</v>
      </c>
      <c r="B35" s="469"/>
      <c r="C35" s="469"/>
      <c r="D35" s="469"/>
      <c r="E35" s="470"/>
      <c r="F35" s="471"/>
      <c r="G35" s="471"/>
      <c r="H35" s="490"/>
    </row>
    <row r="36" spans="1:8" ht="45" x14ac:dyDescent="0.2">
      <c r="A36" s="477" t="s">
        <v>6792</v>
      </c>
      <c r="B36" s="478" t="s">
        <v>6793</v>
      </c>
      <c r="C36" s="478"/>
      <c r="D36" s="478"/>
      <c r="E36" s="479" t="s">
        <v>6715</v>
      </c>
      <c r="F36" s="480" t="s">
        <v>6713</v>
      </c>
      <c r="G36" s="481" t="s">
        <v>6791</v>
      </c>
      <c r="H36" s="489">
        <v>1000000</v>
      </c>
    </row>
    <row r="37" spans="1:8" ht="18" x14ac:dyDescent="0.2">
      <c r="A37" s="468" t="s">
        <v>0</v>
      </c>
      <c r="B37" s="469"/>
      <c r="C37" s="469"/>
      <c r="D37" s="469"/>
      <c r="E37" s="470"/>
      <c r="F37" s="471"/>
      <c r="G37" s="471"/>
      <c r="H37" s="490"/>
    </row>
    <row r="38" spans="1:8" ht="45" x14ac:dyDescent="0.2">
      <c r="A38" s="477" t="s">
        <v>6794</v>
      </c>
      <c r="B38" s="478" t="s">
        <v>6795</v>
      </c>
      <c r="C38" s="478"/>
      <c r="D38" s="478"/>
      <c r="E38" s="479" t="s">
        <v>6715</v>
      </c>
      <c r="F38" s="480" t="s">
        <v>6713</v>
      </c>
      <c r="G38" s="480" t="s">
        <v>6790</v>
      </c>
      <c r="H38" s="489">
        <v>125000</v>
      </c>
    </row>
    <row r="39" spans="1:8" ht="18" x14ac:dyDescent="0.2">
      <c r="A39" s="468" t="s">
        <v>6796</v>
      </c>
      <c r="B39" s="469"/>
      <c r="C39" s="469"/>
      <c r="D39" s="469"/>
      <c r="E39" s="470"/>
      <c r="F39" s="471"/>
      <c r="G39" s="471"/>
      <c r="H39" s="490"/>
    </row>
    <row r="40" spans="1:8" ht="45" x14ac:dyDescent="0.2">
      <c r="A40" s="486" t="s">
        <v>6800</v>
      </c>
      <c r="B40" s="487" t="s">
        <v>6801</v>
      </c>
      <c r="C40" s="487"/>
      <c r="D40" s="488" t="s">
        <v>6802</v>
      </c>
      <c r="E40" s="479" t="s">
        <v>6712</v>
      </c>
      <c r="F40" s="481" t="s">
        <v>6796</v>
      </c>
      <c r="G40" s="481" t="s">
        <v>6798</v>
      </c>
      <c r="H40" s="489">
        <v>1000000</v>
      </c>
    </row>
    <row r="41" spans="1:8" ht="45" x14ac:dyDescent="0.2">
      <c r="A41" s="477" t="s">
        <v>6803</v>
      </c>
      <c r="B41" s="478" t="s">
        <v>6804</v>
      </c>
      <c r="C41" s="498" t="s">
        <v>6797</v>
      </c>
      <c r="D41" s="478" t="s">
        <v>6805</v>
      </c>
      <c r="E41" s="479"/>
      <c r="F41" s="481" t="s">
        <v>6796</v>
      </c>
      <c r="G41" s="481" t="s">
        <v>6798</v>
      </c>
      <c r="H41" s="489">
        <v>2100000</v>
      </c>
    </row>
    <row r="42" spans="1:8" ht="45" x14ac:dyDescent="0.2">
      <c r="A42" s="472" t="s">
        <v>6806</v>
      </c>
      <c r="B42" s="485" t="s">
        <v>6807</v>
      </c>
      <c r="C42" s="485"/>
      <c r="D42" s="473"/>
      <c r="E42" s="474" t="s">
        <v>6712</v>
      </c>
      <c r="F42" s="476" t="s">
        <v>6796</v>
      </c>
      <c r="G42" s="476" t="s">
        <v>6798</v>
      </c>
      <c r="H42" s="484">
        <v>1000000</v>
      </c>
    </row>
    <row r="43" spans="1:8" ht="45" x14ac:dyDescent="0.2">
      <c r="A43" s="472" t="s">
        <v>6808</v>
      </c>
      <c r="B43" s="485" t="s">
        <v>6809</v>
      </c>
      <c r="C43" s="485"/>
      <c r="D43" s="473"/>
      <c r="E43" s="474" t="s">
        <v>6712</v>
      </c>
      <c r="F43" s="476" t="s">
        <v>6796</v>
      </c>
      <c r="G43" s="476" t="s">
        <v>6798</v>
      </c>
      <c r="H43" s="484">
        <v>6000000</v>
      </c>
    </row>
    <row r="44" spans="1:8" ht="78.75" x14ac:dyDescent="0.2">
      <c r="A44" s="472" t="s">
        <v>6810</v>
      </c>
      <c r="B44" s="473" t="s">
        <v>6811</v>
      </c>
      <c r="C44" s="473"/>
      <c r="D44" s="473" t="s">
        <v>6812</v>
      </c>
      <c r="E44" s="474" t="s">
        <v>6715</v>
      </c>
      <c r="F44" s="475" t="s">
        <v>6813</v>
      </c>
      <c r="G44" s="476" t="s">
        <v>6814</v>
      </c>
      <c r="H44" s="484">
        <v>800000</v>
      </c>
    </row>
    <row r="45" spans="1:8" ht="36" x14ac:dyDescent="0.2">
      <c r="A45" s="468" t="s">
        <v>6815</v>
      </c>
      <c r="B45" s="469"/>
      <c r="C45" s="469"/>
      <c r="D45" s="469"/>
      <c r="E45" s="470"/>
      <c r="F45" s="471"/>
      <c r="G45" s="471"/>
      <c r="H45" s="490"/>
    </row>
    <row r="46" spans="1:8" ht="30" x14ac:dyDescent="0.2">
      <c r="A46" s="472" t="s">
        <v>6816</v>
      </c>
      <c r="B46" s="473" t="s">
        <v>6817</v>
      </c>
      <c r="C46" s="473"/>
      <c r="D46" s="473"/>
      <c r="E46" s="474" t="s">
        <v>6715</v>
      </c>
      <c r="F46" s="475" t="s">
        <v>6713</v>
      </c>
      <c r="G46" s="476" t="s">
        <v>6799</v>
      </c>
      <c r="H46" s="484">
        <v>425000</v>
      </c>
    </row>
  </sheetData>
  <dataValidations count="3">
    <dataValidation type="list" allowBlank="1" showInputMessage="1" showErrorMessage="1" sqref="E39:E43 E45:E46 E6:E37" xr:uid="{A6B33096-289B-4E69-BAEC-A2261C07480E}">
      <formula1>"Mandatory, Maintain, Improve"</formula1>
    </dataValidation>
    <dataValidation type="list" allowBlank="1" showInputMessage="1" sqref="E5" xr:uid="{05F19B68-984C-477D-973D-3A86D95B39BE}">
      <formula1>"Goal,Milestone,On Track, Low Risk, Med Risk, High Risk"</formula1>
    </dataValidation>
    <dataValidation allowBlank="1" showInputMessage="1" showErrorMessage="1" sqref="F3:G46" xr:uid="{2DAE71D5-E638-4728-BE03-FE6801B81286}"/>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B5B5C-C8CD-4D4F-A1A8-74A94A6BD71A}">
  <dimension ref="A1:Y136"/>
  <sheetViews>
    <sheetView tabSelected="1" topLeftCell="A64" zoomScaleNormal="100" workbookViewId="0">
      <selection activeCell="H87" sqref="H87"/>
    </sheetView>
  </sheetViews>
  <sheetFormatPr defaultColWidth="8.625" defaultRowHeight="14.25" x14ac:dyDescent="0.2"/>
  <cols>
    <col min="1" max="1" width="44.25" style="200" bestFit="1" customWidth="1"/>
    <col min="2" max="2" width="11.125" style="200" bestFit="1" customWidth="1"/>
    <col min="3" max="5" width="11.875" style="200" customWidth="1"/>
    <col min="6" max="6" width="4.75" style="200" customWidth="1"/>
    <col min="7" max="7" width="10.5" style="200" customWidth="1"/>
    <col min="8" max="9" width="9.375" style="200" customWidth="1"/>
    <col min="10" max="10" width="9.625" style="200" bestFit="1" customWidth="1"/>
    <col min="11" max="11" width="9" style="200" bestFit="1" customWidth="1"/>
    <col min="12" max="14" width="9" style="200" customWidth="1"/>
    <col min="15" max="15" width="9.375" style="200" bestFit="1" customWidth="1"/>
    <col min="16" max="16" width="23.25" style="200" customWidth="1"/>
    <col min="17" max="17" width="34.875" style="200" bestFit="1" customWidth="1"/>
    <col min="18" max="18" width="12.875" style="200" customWidth="1"/>
    <col min="19" max="19" width="11.25" style="200" bestFit="1" customWidth="1"/>
    <col min="20" max="20" width="10.75" style="200" bestFit="1" customWidth="1"/>
    <col min="21" max="24" width="9.875" style="200" bestFit="1" customWidth="1"/>
    <col min="25" max="16384" width="8.625" style="200"/>
  </cols>
  <sheetData>
    <row r="1" spans="1:25" x14ac:dyDescent="0.2">
      <c r="A1" s="201" t="s">
        <v>6690</v>
      </c>
      <c r="B1" s="202"/>
      <c r="C1" s="202"/>
      <c r="D1" s="202"/>
      <c r="E1" s="202"/>
      <c r="F1" s="202"/>
      <c r="G1" s="375">
        <v>1.4116430168606602E-2</v>
      </c>
      <c r="H1" s="363" t="s">
        <v>6685</v>
      </c>
      <c r="I1" s="201"/>
      <c r="Q1" s="47"/>
    </row>
    <row r="2" spans="1:25" ht="39" customHeight="1" x14ac:dyDescent="0.2">
      <c r="A2" s="308" t="s">
        <v>6532</v>
      </c>
      <c r="C2" s="203"/>
      <c r="D2" s="203"/>
      <c r="E2" s="203"/>
      <c r="F2" s="203"/>
      <c r="G2" s="203"/>
      <c r="H2" s="203"/>
      <c r="I2" s="807" t="s">
        <v>6667</v>
      </c>
      <c r="J2" s="807"/>
      <c r="K2" s="807"/>
      <c r="L2" s="380"/>
      <c r="M2" s="380"/>
      <c r="N2" s="380"/>
      <c r="O2" s="380"/>
      <c r="Q2" s="47"/>
      <c r="R2" s="361"/>
    </row>
    <row r="3" spans="1:25" ht="38.25" x14ac:dyDescent="0.2">
      <c r="A3" s="352" t="s">
        <v>6490</v>
      </c>
      <c r="B3" s="203"/>
      <c r="C3" s="203"/>
      <c r="D3" s="203"/>
      <c r="E3" s="203"/>
      <c r="F3" s="203"/>
      <c r="G3" s="809" t="s">
        <v>6696</v>
      </c>
      <c r="H3" s="809"/>
      <c r="I3" s="809"/>
      <c r="J3" s="808" t="s">
        <v>6677</v>
      </c>
      <c r="K3" s="808"/>
      <c r="L3" s="808"/>
      <c r="M3" s="808"/>
      <c r="N3" s="808"/>
      <c r="O3" s="808"/>
      <c r="Q3" s="71" t="s">
        <v>6691</v>
      </c>
      <c r="R3" s="834" t="s">
        <v>6864</v>
      </c>
    </row>
    <row r="4" spans="1:25" ht="25.5" x14ac:dyDescent="0.2">
      <c r="A4" s="368" t="s">
        <v>6665</v>
      </c>
      <c r="B4" s="369" t="s">
        <v>6666</v>
      </c>
      <c r="C4" s="370" t="s">
        <v>6663</v>
      </c>
      <c r="D4" s="370" t="s">
        <v>6664</v>
      </c>
      <c r="E4" s="369" t="s">
        <v>6681</v>
      </c>
      <c r="F4" s="203"/>
      <c r="G4" s="377" t="s">
        <v>6411</v>
      </c>
      <c r="H4" s="377" t="s">
        <v>6663</v>
      </c>
      <c r="I4" s="377" t="s">
        <v>6664</v>
      </c>
      <c r="J4" s="266" t="s">
        <v>6681</v>
      </c>
      <c r="K4" s="266" t="s">
        <v>6686</v>
      </c>
      <c r="L4" s="266" t="s">
        <v>6687</v>
      </c>
      <c r="M4" s="377" t="s">
        <v>6688</v>
      </c>
      <c r="N4" s="377" t="s">
        <v>6689</v>
      </c>
      <c r="O4" s="202" t="s">
        <v>6635</v>
      </c>
      <c r="Q4" s="47" t="s">
        <v>6839</v>
      </c>
      <c r="R4" s="360">
        <f>'FY27 Tech for Tech'!H4</f>
        <v>24438000</v>
      </c>
      <c r="S4" s="56"/>
      <c r="T4" s="56"/>
      <c r="U4" s="56"/>
      <c r="V4" s="56"/>
    </row>
    <row r="5" spans="1:25" x14ac:dyDescent="0.2">
      <c r="A5" s="352" t="s">
        <v>6533</v>
      </c>
      <c r="B5" s="371">
        <v>88166989.25</v>
      </c>
      <c r="C5" s="371">
        <v>73000000</v>
      </c>
      <c r="D5" s="371">
        <v>80800000</v>
      </c>
      <c r="E5" s="371">
        <f>R6</f>
        <v>34142425</v>
      </c>
      <c r="F5" s="204"/>
      <c r="G5" s="376">
        <f>SUM(G8:G83)</f>
        <v>1244603.1469239141</v>
      </c>
      <c r="H5" s="379">
        <f>C5*$G$1+$G$86</f>
        <v>1207100.2553843679</v>
      </c>
      <c r="I5" s="379">
        <f>D5*$G$1+$G$86</f>
        <v>1317208.4106994993</v>
      </c>
      <c r="J5" s="379">
        <f>R9+G86</f>
        <v>658570.01137547416</v>
      </c>
      <c r="K5" s="379">
        <f>J5</f>
        <v>658570.01137547416</v>
      </c>
      <c r="L5" s="379">
        <f t="shared" ref="L5:N6" si="0">K5</f>
        <v>658570.01137547416</v>
      </c>
      <c r="M5" s="379">
        <f t="shared" si="0"/>
        <v>658570.01137547416</v>
      </c>
      <c r="N5" s="379">
        <f t="shared" si="0"/>
        <v>658570.01137547416</v>
      </c>
      <c r="O5" s="379">
        <f>SUM(J5:N5)</f>
        <v>3292850.0568773709</v>
      </c>
      <c r="Q5" s="51" t="s">
        <v>6840</v>
      </c>
      <c r="R5" s="362">
        <f>'FY27 Tech for Business'!D7</f>
        <v>9704425</v>
      </c>
      <c r="S5" s="361"/>
      <c r="T5" s="361"/>
      <c r="U5" s="361"/>
      <c r="V5" s="361"/>
    </row>
    <row r="6" spans="1:25" ht="24" x14ac:dyDescent="0.2">
      <c r="A6" s="352"/>
      <c r="B6" s="371"/>
      <c r="C6" s="371"/>
      <c r="D6" s="371"/>
      <c r="E6" s="371"/>
      <c r="F6" s="204"/>
      <c r="G6" s="204"/>
      <c r="H6" s="204"/>
      <c r="I6" s="358"/>
      <c r="J6" s="398">
        <f>R6*0.0141+G86</f>
        <v>658009.04557608592</v>
      </c>
      <c r="K6" s="398">
        <f>J6</f>
        <v>658009.04557608592</v>
      </c>
      <c r="L6" s="398">
        <f t="shared" si="0"/>
        <v>658009.04557608592</v>
      </c>
      <c r="M6" s="398">
        <f t="shared" si="0"/>
        <v>658009.04557608592</v>
      </c>
      <c r="N6" s="398">
        <f t="shared" si="0"/>
        <v>658009.04557608592</v>
      </c>
      <c r="O6" s="398">
        <f>SUM(J6:N6)</f>
        <v>3290045.2278804295</v>
      </c>
      <c r="P6" s="397" t="s">
        <v>6697</v>
      </c>
      <c r="Q6" s="47" t="s">
        <v>6406</v>
      </c>
      <c r="R6" s="360">
        <f t="shared" ref="R6" si="1">SUM(R4:R5)</f>
        <v>34142425</v>
      </c>
      <c r="S6" s="361"/>
      <c r="T6" s="361"/>
      <c r="U6" s="361"/>
      <c r="V6" s="361"/>
    </row>
    <row r="7" spans="1:25" x14ac:dyDescent="0.2">
      <c r="A7" s="352" t="s">
        <v>6679</v>
      </c>
      <c r="B7" s="353"/>
      <c r="C7" s="353"/>
      <c r="D7" s="353"/>
      <c r="E7" s="204"/>
      <c r="F7" s="204"/>
      <c r="G7" s="204"/>
      <c r="H7" s="204"/>
      <c r="I7" s="358"/>
      <c r="J7" s="359"/>
      <c r="K7" s="359"/>
      <c r="L7" s="359"/>
      <c r="M7" s="359"/>
      <c r="N7" s="359"/>
      <c r="O7" s="359"/>
      <c r="Q7" s="365"/>
      <c r="R7" s="47"/>
      <c r="S7" s="360"/>
      <c r="T7" s="360"/>
      <c r="U7" s="360"/>
      <c r="V7" s="360"/>
    </row>
    <row r="8" spans="1:25" ht="25.5" x14ac:dyDescent="0.2">
      <c r="A8" s="205" t="s">
        <v>6534</v>
      </c>
      <c r="B8" s="206">
        <v>831834.96</v>
      </c>
      <c r="C8" s="206"/>
      <c r="D8" s="206"/>
      <c r="E8" s="207"/>
      <c r="F8" s="207"/>
      <c r="G8" s="208">
        <f t="shared" ref="G8:G39" si="2">B8*G$1</f>
        <v>11742.540124645666</v>
      </c>
      <c r="H8" s="208"/>
      <c r="J8" s="208"/>
      <c r="K8" s="208"/>
      <c r="L8" s="208"/>
      <c r="M8" s="208"/>
      <c r="N8" s="208"/>
      <c r="O8" s="208"/>
      <c r="Q8" s="378" t="s">
        <v>6692</v>
      </c>
      <c r="R8" s="266" t="s">
        <v>6681</v>
      </c>
      <c r="S8"/>
      <c r="T8"/>
      <c r="U8"/>
      <c r="V8"/>
    </row>
    <row r="9" spans="1:25" x14ac:dyDescent="0.2">
      <c r="A9" s="205" t="s">
        <v>6535</v>
      </c>
      <c r="B9" s="206">
        <v>0</v>
      </c>
      <c r="C9" s="206"/>
      <c r="D9" s="206"/>
      <c r="E9" s="207"/>
      <c r="F9" s="207"/>
      <c r="G9" s="208">
        <f t="shared" si="2"/>
        <v>0</v>
      </c>
      <c r="H9" s="208"/>
      <c r="J9" s="208"/>
      <c r="K9" s="208"/>
      <c r="L9" s="208"/>
      <c r="M9" s="208"/>
      <c r="N9" s="208"/>
      <c r="O9" s="208"/>
      <c r="Q9" s="47" t="s">
        <v>6680</v>
      </c>
      <c r="R9" s="366">
        <f>R6*$G$1</f>
        <v>481969.15829938825</v>
      </c>
      <c r="S9"/>
      <c r="T9"/>
      <c r="U9"/>
      <c r="V9"/>
    </row>
    <row r="10" spans="1:25" x14ac:dyDescent="0.2">
      <c r="A10" s="205" t="s">
        <v>6536</v>
      </c>
      <c r="B10" s="206">
        <v>7445075.3900000006</v>
      </c>
      <c r="C10" s="206"/>
      <c r="D10" s="206"/>
      <c r="E10" s="207"/>
      <c r="F10" s="207"/>
      <c r="G10" s="208">
        <f t="shared" si="2"/>
        <v>105097.88684294657</v>
      </c>
      <c r="H10" s="208"/>
      <c r="J10" s="208"/>
      <c r="K10" s="208"/>
      <c r="L10" s="208"/>
      <c r="M10" s="208"/>
      <c r="N10" s="208"/>
      <c r="O10" s="208"/>
      <c r="P10" s="364"/>
      <c r="S10" s="47"/>
      <c r="T10" s="47"/>
      <c r="U10" s="47"/>
      <c r="V10" s="47"/>
    </row>
    <row r="11" spans="1:25" x14ac:dyDescent="0.2">
      <c r="A11" s="205" t="s">
        <v>6537</v>
      </c>
      <c r="B11" s="206">
        <v>660472.12</v>
      </c>
      <c r="C11" s="206"/>
      <c r="D11" s="206"/>
      <c r="E11" s="207"/>
      <c r="F11" s="207"/>
      <c r="G11" s="208">
        <f t="shared" si="2"/>
        <v>9323.5085602915606</v>
      </c>
      <c r="H11" s="208"/>
      <c r="J11" s="208"/>
      <c r="K11" s="208"/>
      <c r="L11" s="208"/>
      <c r="M11" s="208"/>
      <c r="N11" s="208"/>
      <c r="O11" s="208"/>
      <c r="S11" s="266"/>
      <c r="T11" s="266"/>
      <c r="U11" s="266"/>
      <c r="V11" s="266"/>
    </row>
    <row r="12" spans="1:25" x14ac:dyDescent="0.2">
      <c r="A12" s="205" t="s">
        <v>6538</v>
      </c>
      <c r="B12" s="206">
        <v>0</v>
      </c>
      <c r="C12" s="206"/>
      <c r="D12" s="206"/>
      <c r="E12" s="207"/>
      <c r="F12" s="207"/>
      <c r="G12" s="208">
        <f t="shared" si="2"/>
        <v>0</v>
      </c>
      <c r="H12" s="208"/>
      <c r="J12" s="208"/>
      <c r="K12" s="208"/>
      <c r="L12" s="208"/>
      <c r="M12" s="208"/>
      <c r="N12" s="208"/>
      <c r="O12" s="208"/>
      <c r="S12" s="367"/>
      <c r="T12" s="367"/>
      <c r="U12" s="367"/>
      <c r="V12" s="367"/>
      <c r="W12" s="363"/>
    </row>
    <row r="13" spans="1:25" x14ac:dyDescent="0.2">
      <c r="A13" s="205" t="s">
        <v>6539</v>
      </c>
      <c r="B13" s="206">
        <v>0</v>
      </c>
      <c r="C13" s="206"/>
      <c r="D13" s="206"/>
      <c r="E13" s="207"/>
      <c r="F13" s="207"/>
      <c r="G13" s="208">
        <f t="shared" si="2"/>
        <v>0</v>
      </c>
      <c r="H13" s="208"/>
      <c r="J13" s="208"/>
      <c r="K13" s="208"/>
      <c r="L13" s="208"/>
      <c r="M13" s="208"/>
      <c r="N13" s="208"/>
      <c r="O13" s="208"/>
    </row>
    <row r="14" spans="1:25" x14ac:dyDescent="0.2">
      <c r="A14" s="205" t="s">
        <v>6540</v>
      </c>
      <c r="B14" s="206">
        <v>0</v>
      </c>
      <c r="C14" s="206"/>
      <c r="D14" s="206"/>
      <c r="E14" s="207"/>
      <c r="F14" s="207"/>
      <c r="G14" s="208">
        <f t="shared" si="2"/>
        <v>0</v>
      </c>
      <c r="H14" s="208"/>
      <c r="J14" s="208"/>
      <c r="K14" s="208"/>
      <c r="L14" s="208"/>
      <c r="M14" s="208"/>
      <c r="N14" s="208"/>
      <c r="O14" s="208"/>
      <c r="Q14"/>
      <c r="R14"/>
      <c r="S14"/>
      <c r="T14"/>
      <c r="U14"/>
      <c r="V14"/>
      <c r="W14"/>
      <c r="X14"/>
      <c r="Y14"/>
    </row>
    <row r="15" spans="1:25" x14ac:dyDescent="0.2">
      <c r="A15" s="205" t="s">
        <v>6541</v>
      </c>
      <c r="B15" s="206">
        <v>0</v>
      </c>
      <c r="C15" s="206"/>
      <c r="D15" s="206"/>
      <c r="E15" s="207"/>
      <c r="F15" s="207"/>
      <c r="G15" s="208">
        <f t="shared" si="2"/>
        <v>0</v>
      </c>
      <c r="H15" s="208"/>
      <c r="J15" s="208"/>
      <c r="K15" s="208"/>
      <c r="L15" s="208"/>
      <c r="M15" s="208"/>
      <c r="N15" s="208"/>
      <c r="O15" s="208"/>
      <c r="Q15"/>
      <c r="R15"/>
      <c r="S15"/>
      <c r="T15"/>
      <c r="U15"/>
      <c r="V15"/>
      <c r="W15"/>
      <c r="X15"/>
      <c r="Y15"/>
    </row>
    <row r="16" spans="1:25" x14ac:dyDescent="0.2">
      <c r="A16" s="205" t="s">
        <v>6542</v>
      </c>
      <c r="B16" s="206">
        <v>116991.9</v>
      </c>
      <c r="C16" s="206"/>
      <c r="D16" s="206"/>
      <c r="E16" s="207"/>
      <c r="F16" s="207"/>
      <c r="G16" s="208">
        <f t="shared" si="2"/>
        <v>1651.5079866426067</v>
      </c>
      <c r="H16" s="208"/>
      <c r="J16" s="208"/>
      <c r="K16" s="208"/>
      <c r="L16" s="208"/>
      <c r="M16" s="208"/>
      <c r="N16" s="208"/>
      <c r="O16" s="208"/>
      <c r="Q16"/>
      <c r="R16"/>
      <c r="S16"/>
      <c r="T16"/>
      <c r="U16"/>
      <c r="V16"/>
      <c r="W16"/>
      <c r="X16"/>
      <c r="Y16"/>
    </row>
    <row r="17" spans="1:25" x14ac:dyDescent="0.2">
      <c r="A17" s="205" t="s">
        <v>6543</v>
      </c>
      <c r="B17" s="206">
        <v>0</v>
      </c>
      <c r="C17" s="206"/>
      <c r="D17" s="206"/>
      <c r="E17" s="207"/>
      <c r="F17" s="207"/>
      <c r="G17" s="208">
        <f t="shared" si="2"/>
        <v>0</v>
      </c>
      <c r="H17" s="208"/>
      <c r="J17" s="208"/>
      <c r="K17" s="208"/>
      <c r="L17" s="208"/>
      <c r="M17" s="208"/>
      <c r="N17" s="208"/>
      <c r="O17" s="208"/>
      <c r="Q17"/>
      <c r="R17"/>
      <c r="S17"/>
      <c r="T17"/>
      <c r="U17"/>
      <c r="V17"/>
      <c r="W17"/>
      <c r="X17"/>
      <c r="Y17"/>
    </row>
    <row r="18" spans="1:25" x14ac:dyDescent="0.2">
      <c r="A18" s="205" t="s">
        <v>6544</v>
      </c>
      <c r="B18" s="206">
        <v>0</v>
      </c>
      <c r="C18" s="206"/>
      <c r="D18" s="206"/>
      <c r="E18" s="207"/>
      <c r="F18" s="207"/>
      <c r="G18" s="208">
        <f t="shared" si="2"/>
        <v>0</v>
      </c>
      <c r="H18" s="208"/>
      <c r="J18" s="208"/>
      <c r="K18" s="208"/>
      <c r="L18" s="208"/>
      <c r="M18" s="208"/>
      <c r="N18" s="208"/>
      <c r="O18" s="208"/>
      <c r="Q18"/>
      <c r="R18"/>
      <c r="S18"/>
      <c r="T18"/>
      <c r="U18"/>
      <c r="V18"/>
      <c r="W18"/>
      <c r="X18"/>
      <c r="Y18"/>
    </row>
    <row r="19" spans="1:25" x14ac:dyDescent="0.2">
      <c r="A19" s="205" t="s">
        <v>6545</v>
      </c>
      <c r="B19" s="206">
        <v>587719.78999999992</v>
      </c>
      <c r="C19" s="206"/>
      <c r="D19" s="206"/>
      <c r="E19" s="207"/>
      <c r="F19" s="207"/>
      <c r="G19" s="208">
        <f t="shared" si="2"/>
        <v>8296.5053742431355</v>
      </c>
      <c r="H19" s="208"/>
      <c r="J19" s="208"/>
      <c r="K19" s="208"/>
      <c r="L19" s="208"/>
      <c r="M19" s="208"/>
      <c r="N19" s="208"/>
      <c r="O19" s="208"/>
      <c r="Q19"/>
      <c r="R19"/>
      <c r="S19"/>
      <c r="T19"/>
      <c r="U19"/>
      <c r="V19"/>
      <c r="W19"/>
      <c r="X19"/>
      <c r="Y19"/>
    </row>
    <row r="20" spans="1:25" x14ac:dyDescent="0.2">
      <c r="A20" s="205" t="s">
        <v>6546</v>
      </c>
      <c r="B20" s="206">
        <v>855070.74</v>
      </c>
      <c r="C20" s="206"/>
      <c r="D20" s="206"/>
      <c r="E20" s="207"/>
      <c r="F20" s="207"/>
      <c r="G20" s="208">
        <f t="shared" si="2"/>
        <v>12070.546390428772</v>
      </c>
      <c r="H20" s="208"/>
      <c r="J20" s="208"/>
      <c r="K20" s="208"/>
      <c r="L20" s="208"/>
      <c r="M20" s="208"/>
      <c r="N20" s="208"/>
      <c r="O20" s="208"/>
      <c r="Q20"/>
      <c r="R20"/>
      <c r="S20"/>
      <c r="T20"/>
      <c r="U20"/>
      <c r="V20"/>
      <c r="W20"/>
      <c r="X20"/>
      <c r="Y20"/>
    </row>
    <row r="21" spans="1:25" x14ac:dyDescent="0.2">
      <c r="A21" s="205" t="s">
        <v>6547</v>
      </c>
      <c r="B21" s="206">
        <v>2325041.0099999998</v>
      </c>
      <c r="C21" s="206"/>
      <c r="D21" s="206"/>
      <c r="E21" s="207"/>
      <c r="F21" s="207"/>
      <c r="G21" s="208">
        <f t="shared" si="2"/>
        <v>32821.27905681156</v>
      </c>
      <c r="H21" s="208"/>
      <c r="J21" s="208"/>
      <c r="K21" s="208"/>
      <c r="L21" s="208"/>
      <c r="M21" s="208"/>
      <c r="N21" s="208"/>
      <c r="O21" s="208"/>
      <c r="Q21"/>
      <c r="R21"/>
      <c r="S21"/>
      <c r="T21"/>
      <c r="U21"/>
      <c r="V21"/>
      <c r="W21"/>
      <c r="X21"/>
      <c r="Y21"/>
    </row>
    <row r="22" spans="1:25" x14ac:dyDescent="0.2">
      <c r="A22" s="205" t="s">
        <v>6548</v>
      </c>
      <c r="B22" s="206">
        <v>478973.96</v>
      </c>
      <c r="C22" s="206"/>
      <c r="D22" s="206"/>
      <c r="E22" s="207"/>
      <c r="F22" s="207"/>
      <c r="G22" s="208">
        <f t="shared" si="2"/>
        <v>6761.4024589209721</v>
      </c>
      <c r="H22" s="208"/>
      <c r="J22" s="208"/>
      <c r="K22" s="208"/>
      <c r="L22" s="208"/>
      <c r="M22" s="208"/>
      <c r="N22" s="208"/>
      <c r="O22" s="208"/>
      <c r="Q22"/>
      <c r="R22"/>
      <c r="S22"/>
      <c r="T22"/>
      <c r="U22"/>
      <c r="V22"/>
      <c r="W22"/>
      <c r="X22"/>
      <c r="Y22"/>
    </row>
    <row r="23" spans="1:25" x14ac:dyDescent="0.2">
      <c r="A23" s="205" t="s">
        <v>38</v>
      </c>
      <c r="B23" s="206">
        <v>0</v>
      </c>
      <c r="C23" s="206"/>
      <c r="D23" s="206"/>
      <c r="E23" s="207"/>
      <c r="F23" s="207"/>
      <c r="G23" s="208">
        <f t="shared" si="2"/>
        <v>0</v>
      </c>
      <c r="H23" s="208"/>
      <c r="J23" s="208"/>
      <c r="K23" s="208"/>
      <c r="L23" s="208"/>
      <c r="M23" s="208"/>
      <c r="N23" s="208"/>
      <c r="O23" s="208"/>
      <c r="Q23"/>
      <c r="R23"/>
      <c r="S23"/>
      <c r="T23"/>
      <c r="U23"/>
      <c r="V23"/>
      <c r="W23"/>
      <c r="X23"/>
      <c r="Y23"/>
    </row>
    <row r="24" spans="1:25" x14ac:dyDescent="0.2">
      <c r="A24" s="205" t="s">
        <v>6549</v>
      </c>
      <c r="B24" s="206">
        <v>0</v>
      </c>
      <c r="C24" s="206"/>
      <c r="D24" s="206"/>
      <c r="E24" s="207"/>
      <c r="F24" s="207"/>
      <c r="G24" s="208">
        <f t="shared" si="2"/>
        <v>0</v>
      </c>
      <c r="H24" s="208"/>
      <c r="J24" s="208"/>
      <c r="K24" s="208"/>
      <c r="L24" s="208"/>
      <c r="M24" s="208"/>
      <c r="N24" s="208"/>
      <c r="O24" s="208"/>
      <c r="Q24"/>
      <c r="R24"/>
      <c r="S24"/>
      <c r="T24"/>
      <c r="U24"/>
      <c r="V24"/>
      <c r="W24"/>
      <c r="X24"/>
      <c r="Y24"/>
    </row>
    <row r="25" spans="1:25" x14ac:dyDescent="0.2">
      <c r="A25" s="205" t="s">
        <v>6550</v>
      </c>
      <c r="B25" s="206">
        <v>0</v>
      </c>
      <c r="C25" s="206"/>
      <c r="D25" s="206"/>
      <c r="E25" s="207"/>
      <c r="F25" s="207"/>
      <c r="G25" s="208">
        <f t="shared" si="2"/>
        <v>0</v>
      </c>
      <c r="H25" s="208"/>
      <c r="J25" s="208"/>
      <c r="K25" s="208"/>
      <c r="L25" s="208"/>
      <c r="M25" s="208"/>
      <c r="N25" s="208"/>
      <c r="O25" s="208"/>
      <c r="Q25"/>
      <c r="R25"/>
      <c r="S25"/>
      <c r="T25"/>
      <c r="U25"/>
      <c r="V25"/>
      <c r="W25"/>
      <c r="X25"/>
      <c r="Y25"/>
    </row>
    <row r="26" spans="1:25" x14ac:dyDescent="0.2">
      <c r="A26" s="205" t="s">
        <v>6551</v>
      </c>
      <c r="B26" s="206">
        <v>0</v>
      </c>
      <c r="C26" s="206"/>
      <c r="D26" s="206"/>
      <c r="E26" s="207"/>
      <c r="F26" s="207"/>
      <c r="G26" s="208">
        <f t="shared" si="2"/>
        <v>0</v>
      </c>
      <c r="H26" s="208"/>
      <c r="J26" s="208"/>
      <c r="K26" s="208"/>
      <c r="L26" s="208"/>
      <c r="M26" s="208"/>
      <c r="N26" s="208"/>
      <c r="O26" s="208"/>
      <c r="Q26"/>
      <c r="R26"/>
      <c r="S26"/>
      <c r="T26"/>
      <c r="U26"/>
      <c r="V26"/>
      <c r="W26"/>
      <c r="X26"/>
      <c r="Y26"/>
    </row>
    <row r="27" spans="1:25" x14ac:dyDescent="0.2">
      <c r="A27" s="205" t="s">
        <v>6552</v>
      </c>
      <c r="B27" s="206">
        <v>0</v>
      </c>
      <c r="C27" s="206"/>
      <c r="D27" s="206"/>
      <c r="E27" s="207"/>
      <c r="F27" s="207"/>
      <c r="G27" s="208">
        <f t="shared" si="2"/>
        <v>0</v>
      </c>
      <c r="H27" s="208"/>
      <c r="J27" s="208"/>
      <c r="K27" s="208"/>
      <c r="L27" s="208"/>
      <c r="M27" s="208"/>
      <c r="N27" s="208"/>
      <c r="O27" s="208"/>
      <c r="Q27"/>
      <c r="R27"/>
      <c r="S27"/>
      <c r="T27"/>
      <c r="U27"/>
      <c r="V27"/>
      <c r="W27"/>
      <c r="X27"/>
      <c r="Y27"/>
    </row>
    <row r="28" spans="1:25" x14ac:dyDescent="0.2">
      <c r="A28" s="205" t="s">
        <v>6553</v>
      </c>
      <c r="B28" s="206">
        <v>1297047.54</v>
      </c>
      <c r="C28" s="206"/>
      <c r="D28" s="206"/>
      <c r="E28" s="207"/>
      <c r="F28" s="207"/>
      <c r="G28" s="208">
        <f t="shared" si="2"/>
        <v>18309.681023772981</v>
      </c>
      <c r="H28" s="208"/>
      <c r="J28" s="208"/>
      <c r="K28" s="208"/>
      <c r="L28" s="208"/>
      <c r="M28" s="208"/>
      <c r="N28" s="208"/>
      <c r="O28" s="208"/>
      <c r="Q28"/>
      <c r="R28"/>
      <c r="S28"/>
      <c r="T28"/>
      <c r="U28"/>
      <c r="V28"/>
      <c r="W28"/>
      <c r="X28"/>
      <c r="Y28"/>
    </row>
    <row r="29" spans="1:25" x14ac:dyDescent="0.2">
      <c r="A29" s="205" t="s">
        <v>6554</v>
      </c>
      <c r="B29" s="206">
        <v>0</v>
      </c>
      <c r="C29" s="206"/>
      <c r="D29" s="206"/>
      <c r="E29" s="207"/>
      <c r="F29" s="207"/>
      <c r="G29" s="208">
        <f t="shared" si="2"/>
        <v>0</v>
      </c>
      <c r="H29" s="208"/>
      <c r="J29" s="208"/>
      <c r="K29" s="208"/>
      <c r="L29" s="208"/>
      <c r="M29" s="208"/>
      <c r="N29" s="208"/>
      <c r="O29" s="208"/>
      <c r="Q29"/>
      <c r="R29"/>
      <c r="S29"/>
      <c r="T29"/>
      <c r="U29"/>
      <c r="V29"/>
      <c r="W29"/>
      <c r="X29"/>
      <c r="Y29"/>
    </row>
    <row r="30" spans="1:25" x14ac:dyDescent="0.2">
      <c r="A30" s="205" t="s">
        <v>6555</v>
      </c>
      <c r="B30" s="206">
        <v>0</v>
      </c>
      <c r="C30" s="206"/>
      <c r="D30" s="206"/>
      <c r="E30" s="207"/>
      <c r="F30" s="207"/>
      <c r="G30" s="208">
        <f t="shared" si="2"/>
        <v>0</v>
      </c>
      <c r="H30" s="208"/>
      <c r="J30" s="208"/>
      <c r="K30" s="208"/>
      <c r="L30" s="208"/>
      <c r="M30" s="208"/>
      <c r="N30" s="208"/>
      <c r="O30" s="208"/>
      <c r="Q30"/>
      <c r="R30"/>
      <c r="S30"/>
      <c r="T30"/>
      <c r="U30"/>
      <c r="V30"/>
      <c r="W30"/>
      <c r="X30"/>
      <c r="Y30"/>
    </row>
    <row r="31" spans="1:25" x14ac:dyDescent="0.2">
      <c r="A31" s="205" t="s">
        <v>6556</v>
      </c>
      <c r="B31" s="206">
        <v>0</v>
      </c>
      <c r="C31" s="206"/>
      <c r="D31" s="206"/>
      <c r="E31" s="207"/>
      <c r="F31" s="207"/>
      <c r="G31" s="208">
        <f t="shared" si="2"/>
        <v>0</v>
      </c>
      <c r="H31" s="208"/>
      <c r="J31" s="208"/>
      <c r="K31" s="208"/>
      <c r="L31" s="208"/>
      <c r="M31" s="208"/>
      <c r="N31" s="208"/>
      <c r="O31" s="208"/>
      <c r="Q31"/>
      <c r="R31"/>
      <c r="S31"/>
      <c r="T31"/>
      <c r="U31"/>
      <c r="V31"/>
      <c r="W31"/>
      <c r="X31"/>
      <c r="Y31"/>
    </row>
    <row r="32" spans="1:25" x14ac:dyDescent="0.2">
      <c r="A32" s="205" t="s">
        <v>6557</v>
      </c>
      <c r="B32" s="206">
        <v>43646301.75</v>
      </c>
      <c r="C32" s="206"/>
      <c r="D32" s="206"/>
      <c r="E32" s="207"/>
      <c r="F32" s="207"/>
      <c r="G32" s="208">
        <f t="shared" si="2"/>
        <v>616129.97077180713</v>
      </c>
      <c r="H32" s="208"/>
      <c r="J32" s="208"/>
      <c r="K32" s="208"/>
      <c r="L32" s="208"/>
      <c r="M32" s="208"/>
      <c r="N32" s="208"/>
      <c r="O32" s="208"/>
      <c r="Q32"/>
      <c r="R32"/>
      <c r="S32"/>
      <c r="T32"/>
      <c r="U32"/>
      <c r="V32"/>
      <c r="W32"/>
      <c r="X32"/>
      <c r="Y32"/>
    </row>
    <row r="33" spans="1:25" x14ac:dyDescent="0.2">
      <c r="A33" s="205" t="s">
        <v>6558</v>
      </c>
      <c r="B33" s="206">
        <v>0</v>
      </c>
      <c r="C33" s="206"/>
      <c r="D33" s="206"/>
      <c r="E33" s="207"/>
      <c r="F33" s="207"/>
      <c r="G33" s="208">
        <f t="shared" si="2"/>
        <v>0</v>
      </c>
      <c r="H33" s="208"/>
      <c r="J33" s="208"/>
      <c r="K33" s="208"/>
      <c r="L33" s="208"/>
      <c r="M33" s="208"/>
      <c r="N33" s="208"/>
      <c r="O33" s="208"/>
      <c r="Q33"/>
      <c r="R33"/>
      <c r="S33"/>
      <c r="T33"/>
      <c r="U33"/>
      <c r="V33"/>
      <c r="W33"/>
      <c r="X33"/>
      <c r="Y33"/>
    </row>
    <row r="34" spans="1:25" x14ac:dyDescent="0.2">
      <c r="A34" s="205" t="s">
        <v>6559</v>
      </c>
      <c r="B34" s="206">
        <v>960765.62000000011</v>
      </c>
      <c r="C34" s="206"/>
      <c r="D34" s="206"/>
      <c r="E34" s="207"/>
      <c r="F34" s="207"/>
      <c r="G34" s="208">
        <f t="shared" si="2"/>
        <v>13562.580783128027</v>
      </c>
      <c r="H34" s="208"/>
      <c r="J34" s="208"/>
      <c r="K34" s="208"/>
      <c r="L34" s="208"/>
      <c r="M34" s="208"/>
      <c r="N34" s="208"/>
      <c r="O34" s="208"/>
      <c r="Q34"/>
      <c r="R34"/>
      <c r="S34"/>
      <c r="T34"/>
      <c r="U34"/>
      <c r="V34"/>
      <c r="W34"/>
      <c r="X34"/>
      <c r="Y34"/>
    </row>
    <row r="35" spans="1:25" x14ac:dyDescent="0.2">
      <c r="A35" s="205" t="s">
        <v>6560</v>
      </c>
      <c r="B35" s="206">
        <v>0</v>
      </c>
      <c r="C35" s="206"/>
      <c r="D35" s="206"/>
      <c r="E35" s="207"/>
      <c r="F35" s="207"/>
      <c r="G35" s="208">
        <f t="shared" si="2"/>
        <v>0</v>
      </c>
      <c r="H35" s="208"/>
      <c r="J35" s="208"/>
      <c r="K35" s="208"/>
      <c r="L35" s="208"/>
      <c r="M35" s="208"/>
      <c r="N35" s="208"/>
      <c r="O35" s="208"/>
      <c r="Q35"/>
      <c r="R35"/>
      <c r="S35"/>
      <c r="T35"/>
      <c r="U35"/>
      <c r="V35"/>
      <c r="W35"/>
      <c r="X35"/>
      <c r="Y35"/>
    </row>
    <row r="36" spans="1:25" x14ac:dyDescent="0.2">
      <c r="A36" s="205" t="s">
        <v>6561</v>
      </c>
      <c r="B36" s="206">
        <v>3821322.09</v>
      </c>
      <c r="C36" s="206"/>
      <c r="D36" s="206"/>
      <c r="E36" s="207"/>
      <c r="F36" s="207"/>
      <c r="G36" s="208">
        <f t="shared" si="2"/>
        <v>53943.426435238827</v>
      </c>
      <c r="H36" s="208"/>
      <c r="J36" s="208"/>
      <c r="K36" s="208"/>
      <c r="L36" s="208"/>
      <c r="M36" s="208"/>
      <c r="N36" s="208"/>
      <c r="O36" s="208"/>
      <c r="Q36"/>
      <c r="R36"/>
      <c r="S36"/>
      <c r="T36"/>
      <c r="U36"/>
      <c r="V36"/>
      <c r="W36"/>
      <c r="X36"/>
      <c r="Y36"/>
    </row>
    <row r="37" spans="1:25" x14ac:dyDescent="0.2">
      <c r="A37" s="205" t="s">
        <v>6562</v>
      </c>
      <c r="B37" s="206">
        <v>617730.83000000007</v>
      </c>
      <c r="C37" s="206"/>
      <c r="D37" s="206"/>
      <c r="E37" s="207"/>
      <c r="F37" s="207"/>
      <c r="G37" s="208">
        <f t="shared" si="2"/>
        <v>8720.154124690398</v>
      </c>
      <c r="H37" s="208"/>
      <c r="J37" s="208"/>
      <c r="K37" s="208"/>
      <c r="L37" s="208"/>
      <c r="M37" s="208"/>
      <c r="N37" s="208"/>
      <c r="O37" s="208"/>
      <c r="Q37"/>
      <c r="R37"/>
      <c r="S37"/>
      <c r="T37"/>
      <c r="U37"/>
      <c r="V37"/>
      <c r="W37"/>
      <c r="X37"/>
      <c r="Y37"/>
    </row>
    <row r="38" spans="1:25" x14ac:dyDescent="0.2">
      <c r="A38" s="205" t="s">
        <v>6563</v>
      </c>
      <c r="B38" s="206">
        <v>0.01</v>
      </c>
      <c r="C38" s="206"/>
      <c r="D38" s="206"/>
      <c r="E38" s="207"/>
      <c r="F38" s="207"/>
      <c r="G38" s="208">
        <f t="shared" si="2"/>
        <v>1.4116430168606601E-4</v>
      </c>
      <c r="H38" s="208"/>
      <c r="J38" s="208"/>
      <c r="K38" s="208"/>
      <c r="L38" s="208"/>
      <c r="M38" s="208"/>
      <c r="N38" s="208"/>
      <c r="O38" s="208"/>
      <c r="Q38"/>
      <c r="R38"/>
      <c r="S38"/>
      <c r="T38"/>
      <c r="U38"/>
      <c r="V38"/>
      <c r="W38"/>
      <c r="X38"/>
      <c r="Y38"/>
    </row>
    <row r="39" spans="1:25" x14ac:dyDescent="0.2">
      <c r="A39" s="205" t="s">
        <v>6564</v>
      </c>
      <c r="B39" s="206">
        <v>0</v>
      </c>
      <c r="C39" s="206"/>
      <c r="D39" s="206"/>
      <c r="E39" s="207"/>
      <c r="F39" s="207"/>
      <c r="G39" s="208">
        <f t="shared" si="2"/>
        <v>0</v>
      </c>
      <c r="H39" s="208"/>
      <c r="J39" s="208"/>
      <c r="K39" s="208"/>
      <c r="L39" s="208"/>
      <c r="M39" s="208"/>
      <c r="N39" s="208"/>
      <c r="O39" s="208"/>
      <c r="Q39"/>
      <c r="R39"/>
      <c r="S39"/>
      <c r="T39"/>
      <c r="U39"/>
      <c r="V39"/>
      <c r="W39"/>
      <c r="X39"/>
      <c r="Y39"/>
    </row>
    <row r="40" spans="1:25" x14ac:dyDescent="0.2">
      <c r="A40" s="205" t="s">
        <v>6565</v>
      </c>
      <c r="B40" s="206">
        <v>0</v>
      </c>
      <c r="C40" s="206"/>
      <c r="D40" s="206"/>
      <c r="E40" s="207"/>
      <c r="F40" s="207"/>
      <c r="G40" s="208">
        <f t="shared" ref="G40:G71" si="3">B40*G$1</f>
        <v>0</v>
      </c>
      <c r="H40" s="208"/>
      <c r="J40" s="208"/>
      <c r="K40" s="208"/>
      <c r="L40" s="208"/>
      <c r="M40" s="208"/>
      <c r="N40" s="208"/>
      <c r="O40" s="208"/>
      <c r="Q40"/>
      <c r="R40"/>
      <c r="S40"/>
      <c r="T40"/>
      <c r="U40"/>
      <c r="V40"/>
      <c r="W40"/>
      <c r="X40"/>
      <c r="Y40"/>
    </row>
    <row r="41" spans="1:25" x14ac:dyDescent="0.2">
      <c r="A41" s="205" t="s">
        <v>6566</v>
      </c>
      <c r="B41" s="206">
        <v>4421080.8899999997</v>
      </c>
      <c r="C41" s="206"/>
      <c r="D41" s="206"/>
      <c r="E41" s="207"/>
      <c r="F41" s="207"/>
      <c r="G41" s="208">
        <f t="shared" si="3"/>
        <v>62409.879653446122</v>
      </c>
      <c r="H41" s="208"/>
      <c r="J41" s="208"/>
      <c r="K41" s="208"/>
      <c r="L41" s="208"/>
      <c r="M41" s="208"/>
      <c r="N41" s="208"/>
      <c r="O41" s="208"/>
      <c r="Q41"/>
      <c r="R41"/>
      <c r="S41"/>
      <c r="T41"/>
      <c r="U41"/>
      <c r="V41"/>
      <c r="W41"/>
      <c r="X41"/>
      <c r="Y41"/>
    </row>
    <row r="42" spans="1:25" x14ac:dyDescent="0.2">
      <c r="A42" s="205" t="s">
        <v>6567</v>
      </c>
      <c r="B42" s="206">
        <v>1312514.4400000002</v>
      </c>
      <c r="C42" s="206"/>
      <c r="D42" s="206"/>
      <c r="E42" s="207"/>
      <c r="F42" s="207"/>
      <c r="G42" s="208">
        <f t="shared" si="3"/>
        <v>18528.018437547802</v>
      </c>
      <c r="H42" s="208"/>
      <c r="J42" s="208"/>
      <c r="K42" s="208"/>
      <c r="L42" s="208"/>
      <c r="M42" s="208"/>
      <c r="N42" s="208"/>
      <c r="O42" s="208"/>
      <c r="Q42"/>
      <c r="R42"/>
      <c r="S42"/>
      <c r="T42"/>
      <c r="U42"/>
      <c r="V42"/>
      <c r="W42"/>
      <c r="X42"/>
      <c r="Y42"/>
    </row>
    <row r="43" spans="1:25" x14ac:dyDescent="0.2">
      <c r="A43" s="205" t="s">
        <v>6568</v>
      </c>
      <c r="B43" s="206">
        <v>0</v>
      </c>
      <c r="C43" s="206"/>
      <c r="D43" s="206"/>
      <c r="E43" s="207"/>
      <c r="F43" s="207"/>
      <c r="G43" s="208">
        <f t="shared" si="3"/>
        <v>0</v>
      </c>
      <c r="H43" s="208"/>
      <c r="J43" s="208"/>
      <c r="K43" s="208"/>
      <c r="L43" s="208"/>
      <c r="M43" s="208"/>
      <c r="N43" s="208"/>
      <c r="O43" s="208"/>
      <c r="Q43"/>
      <c r="R43"/>
      <c r="S43"/>
      <c r="T43"/>
      <c r="U43"/>
      <c r="V43"/>
      <c r="W43"/>
      <c r="X43"/>
      <c r="Y43"/>
    </row>
    <row r="44" spans="1:25" x14ac:dyDescent="0.2">
      <c r="A44" s="205" t="s">
        <v>6569</v>
      </c>
      <c r="B44" s="206">
        <v>3568922.2199999997</v>
      </c>
      <c r="C44" s="206"/>
      <c r="D44" s="206"/>
      <c r="E44" s="207"/>
      <c r="F44" s="207"/>
      <c r="G44" s="208">
        <f t="shared" si="3"/>
        <v>50380.441295818448</v>
      </c>
      <c r="H44" s="208"/>
      <c r="J44" s="208"/>
      <c r="K44" s="208"/>
      <c r="L44" s="208"/>
      <c r="M44" s="208"/>
      <c r="N44" s="208"/>
      <c r="O44" s="208"/>
      <c r="Q44"/>
      <c r="R44"/>
      <c r="S44"/>
      <c r="T44"/>
      <c r="U44"/>
      <c r="V44"/>
      <c r="W44"/>
      <c r="X44"/>
      <c r="Y44"/>
    </row>
    <row r="45" spans="1:25" x14ac:dyDescent="0.2">
      <c r="A45" s="205" t="s">
        <v>6570</v>
      </c>
      <c r="B45" s="206">
        <v>0</v>
      </c>
      <c r="C45" s="206"/>
      <c r="D45" s="206"/>
      <c r="E45" s="207"/>
      <c r="F45" s="207"/>
      <c r="G45" s="208">
        <f t="shared" si="3"/>
        <v>0</v>
      </c>
      <c r="H45" s="208"/>
      <c r="J45" s="208"/>
      <c r="K45" s="208"/>
      <c r="L45" s="208"/>
      <c r="M45" s="208"/>
      <c r="N45" s="208"/>
      <c r="O45" s="208"/>
      <c r="Q45"/>
      <c r="R45"/>
      <c r="S45"/>
      <c r="T45"/>
      <c r="U45"/>
      <c r="V45"/>
      <c r="W45"/>
      <c r="X45"/>
      <c r="Y45"/>
    </row>
    <row r="46" spans="1:25" x14ac:dyDescent="0.2">
      <c r="A46" s="205" t="s">
        <v>6571</v>
      </c>
      <c r="B46" s="206">
        <v>0</v>
      </c>
      <c r="C46" s="206"/>
      <c r="D46" s="206"/>
      <c r="E46" s="207"/>
      <c r="F46" s="207"/>
      <c r="G46" s="208">
        <f t="shared" si="3"/>
        <v>0</v>
      </c>
      <c r="H46" s="208"/>
      <c r="J46" s="208"/>
      <c r="K46" s="208"/>
      <c r="L46" s="208"/>
      <c r="M46" s="208"/>
      <c r="N46" s="208"/>
      <c r="O46" s="208"/>
      <c r="Q46"/>
      <c r="R46"/>
      <c r="S46"/>
      <c r="T46"/>
      <c r="U46"/>
      <c r="V46"/>
      <c r="W46"/>
      <c r="X46"/>
      <c r="Y46"/>
    </row>
    <row r="47" spans="1:25" x14ac:dyDescent="0.2">
      <c r="A47" s="205" t="s">
        <v>6572</v>
      </c>
      <c r="B47" s="206">
        <v>45510</v>
      </c>
      <c r="C47" s="206"/>
      <c r="D47" s="206"/>
      <c r="E47" s="207"/>
      <c r="F47" s="207"/>
      <c r="G47" s="208">
        <f t="shared" si="3"/>
        <v>642.4387369732865</v>
      </c>
      <c r="H47" s="208"/>
      <c r="J47" s="208"/>
      <c r="K47" s="208"/>
      <c r="L47" s="208"/>
      <c r="M47" s="208"/>
      <c r="N47" s="208"/>
      <c r="O47" s="208"/>
      <c r="Q47"/>
      <c r="R47"/>
      <c r="S47"/>
      <c r="T47"/>
      <c r="U47"/>
      <c r="V47"/>
      <c r="W47"/>
      <c r="X47"/>
      <c r="Y47"/>
    </row>
    <row r="48" spans="1:25" x14ac:dyDescent="0.2">
      <c r="A48" s="205" t="s">
        <v>6573</v>
      </c>
      <c r="B48" s="206">
        <v>0</v>
      </c>
      <c r="C48" s="206"/>
      <c r="D48" s="206"/>
      <c r="E48" s="207"/>
      <c r="F48" s="207"/>
      <c r="G48" s="208">
        <f t="shared" si="3"/>
        <v>0</v>
      </c>
      <c r="H48" s="208"/>
      <c r="J48" s="208"/>
      <c r="K48" s="208"/>
      <c r="L48" s="208"/>
      <c r="M48" s="208"/>
      <c r="N48" s="208"/>
      <c r="O48" s="208"/>
      <c r="Q48"/>
      <c r="R48"/>
      <c r="S48"/>
      <c r="T48"/>
      <c r="U48"/>
      <c r="V48"/>
      <c r="W48"/>
      <c r="X48"/>
      <c r="Y48"/>
    </row>
    <row r="49" spans="1:25" x14ac:dyDescent="0.2">
      <c r="A49" s="205" t="s">
        <v>6574</v>
      </c>
      <c r="B49" s="206">
        <v>0</v>
      </c>
      <c r="C49" s="206"/>
      <c r="D49" s="206"/>
      <c r="E49" s="207"/>
      <c r="F49" s="207"/>
      <c r="G49" s="208">
        <f t="shared" si="3"/>
        <v>0</v>
      </c>
      <c r="H49" s="208"/>
      <c r="J49" s="208"/>
      <c r="K49" s="208"/>
      <c r="L49" s="208"/>
      <c r="M49" s="208"/>
      <c r="N49" s="208"/>
      <c r="O49" s="208"/>
      <c r="Q49"/>
      <c r="R49"/>
      <c r="S49"/>
      <c r="T49"/>
      <c r="U49"/>
      <c r="V49"/>
      <c r="W49"/>
      <c r="X49"/>
      <c r="Y49"/>
    </row>
    <row r="50" spans="1:25" x14ac:dyDescent="0.2">
      <c r="A50" s="205" t="s">
        <v>6575</v>
      </c>
      <c r="B50" s="206">
        <v>0</v>
      </c>
      <c r="C50" s="206"/>
      <c r="D50" s="206"/>
      <c r="E50" s="207"/>
      <c r="F50" s="207"/>
      <c r="G50" s="208">
        <f t="shared" si="3"/>
        <v>0</v>
      </c>
      <c r="H50" s="208"/>
      <c r="J50" s="208"/>
      <c r="K50" s="208"/>
      <c r="L50" s="208"/>
      <c r="M50" s="208"/>
      <c r="N50" s="208"/>
      <c r="O50" s="208"/>
      <c r="Q50"/>
      <c r="R50"/>
      <c r="S50"/>
      <c r="T50"/>
      <c r="U50"/>
      <c r="V50"/>
      <c r="W50"/>
      <c r="X50"/>
      <c r="Y50"/>
    </row>
    <row r="51" spans="1:25" x14ac:dyDescent="0.2">
      <c r="A51" s="205" t="s">
        <v>6576</v>
      </c>
      <c r="B51" s="206">
        <v>0</v>
      </c>
      <c r="C51" s="206"/>
      <c r="D51" s="206"/>
      <c r="E51" s="207"/>
      <c r="F51" s="207"/>
      <c r="G51" s="208">
        <f t="shared" si="3"/>
        <v>0</v>
      </c>
      <c r="H51" s="208"/>
      <c r="J51" s="208"/>
      <c r="K51" s="208"/>
      <c r="L51" s="208"/>
      <c r="M51" s="208"/>
      <c r="N51" s="208"/>
      <c r="O51" s="208"/>
      <c r="Q51"/>
      <c r="R51"/>
      <c r="S51"/>
      <c r="T51"/>
      <c r="U51"/>
      <c r="V51"/>
      <c r="W51"/>
      <c r="X51"/>
      <c r="Y51"/>
    </row>
    <row r="52" spans="1:25" x14ac:dyDescent="0.2">
      <c r="A52" s="205" t="s">
        <v>6577</v>
      </c>
      <c r="B52" s="206">
        <v>855600.79</v>
      </c>
      <c r="C52" s="206"/>
      <c r="D52" s="206"/>
      <c r="E52" s="207"/>
      <c r="F52" s="207"/>
      <c r="G52" s="208">
        <f t="shared" si="3"/>
        <v>12078.028804239642</v>
      </c>
      <c r="H52" s="208"/>
      <c r="J52" s="208"/>
      <c r="K52" s="208"/>
      <c r="L52" s="208"/>
      <c r="M52" s="208"/>
      <c r="N52" s="208"/>
      <c r="O52" s="208"/>
      <c r="Q52"/>
      <c r="R52"/>
      <c r="S52"/>
      <c r="T52"/>
      <c r="U52"/>
      <c r="V52"/>
      <c r="W52"/>
      <c r="X52"/>
      <c r="Y52"/>
    </row>
    <row r="53" spans="1:25" x14ac:dyDescent="0.2">
      <c r="A53" s="205" t="s">
        <v>6578</v>
      </c>
      <c r="B53" s="206">
        <v>7809071.8200000003</v>
      </c>
      <c r="C53" s="206"/>
      <c r="D53" s="206"/>
      <c r="E53" s="207"/>
      <c r="F53" s="207"/>
      <c r="G53" s="208">
        <f t="shared" si="3"/>
        <v>110236.21702866367</v>
      </c>
      <c r="H53" s="208"/>
      <c r="J53" s="208"/>
      <c r="K53" s="208"/>
      <c r="L53" s="208"/>
      <c r="M53" s="208"/>
      <c r="N53" s="208"/>
      <c r="O53" s="208"/>
      <c r="Q53"/>
      <c r="R53"/>
      <c r="S53"/>
      <c r="T53"/>
      <c r="U53"/>
      <c r="V53"/>
      <c r="W53"/>
      <c r="X53"/>
      <c r="Y53"/>
    </row>
    <row r="54" spans="1:25" x14ac:dyDescent="0.2">
      <c r="A54" s="205" t="s">
        <v>6579</v>
      </c>
      <c r="B54" s="206">
        <v>0</v>
      </c>
      <c r="C54" s="206"/>
      <c r="D54" s="206"/>
      <c r="E54" s="207"/>
      <c r="F54" s="207"/>
      <c r="G54" s="208">
        <f t="shared" si="3"/>
        <v>0</v>
      </c>
      <c r="H54" s="208"/>
      <c r="J54" s="208"/>
      <c r="K54" s="208"/>
      <c r="L54" s="208"/>
      <c r="M54" s="208"/>
      <c r="N54" s="208"/>
      <c r="O54" s="208"/>
      <c r="Q54"/>
      <c r="R54"/>
      <c r="S54"/>
      <c r="T54"/>
      <c r="U54"/>
      <c r="V54"/>
      <c r="W54"/>
      <c r="X54"/>
      <c r="Y54"/>
    </row>
    <row r="55" spans="1:25" x14ac:dyDescent="0.2">
      <c r="A55" s="205" t="s">
        <v>6580</v>
      </c>
      <c r="B55" s="206">
        <v>0</v>
      </c>
      <c r="C55" s="206"/>
      <c r="D55" s="206"/>
      <c r="E55" s="207"/>
      <c r="F55" s="207"/>
      <c r="G55" s="208">
        <f t="shared" si="3"/>
        <v>0</v>
      </c>
      <c r="H55" s="208"/>
      <c r="J55" s="208"/>
      <c r="K55" s="208"/>
      <c r="L55" s="208"/>
      <c r="M55" s="208"/>
      <c r="N55" s="208"/>
      <c r="O55" s="208"/>
      <c r="Q55"/>
      <c r="R55"/>
      <c r="S55"/>
      <c r="T55"/>
      <c r="U55"/>
      <c r="V55"/>
      <c r="W55"/>
      <c r="X55"/>
      <c r="Y55"/>
    </row>
    <row r="56" spans="1:25" x14ac:dyDescent="0.2">
      <c r="A56" s="205" t="s">
        <v>6581</v>
      </c>
      <c r="B56" s="206">
        <v>0</v>
      </c>
      <c r="C56" s="206"/>
      <c r="D56" s="206"/>
      <c r="E56" s="207"/>
      <c r="F56" s="207"/>
      <c r="G56" s="208">
        <f t="shared" si="3"/>
        <v>0</v>
      </c>
      <c r="H56" s="208"/>
      <c r="J56" s="208"/>
      <c r="K56" s="208"/>
      <c r="L56" s="208"/>
      <c r="M56" s="208"/>
      <c r="N56" s="208"/>
      <c r="O56" s="208"/>
      <c r="Q56"/>
      <c r="R56"/>
      <c r="S56"/>
      <c r="T56"/>
      <c r="U56"/>
      <c r="V56"/>
      <c r="W56"/>
      <c r="X56"/>
      <c r="Y56"/>
    </row>
    <row r="57" spans="1:25" x14ac:dyDescent="0.2">
      <c r="A57" s="205" t="s">
        <v>6582</v>
      </c>
      <c r="B57" s="206">
        <v>0</v>
      </c>
      <c r="C57" s="206"/>
      <c r="D57" s="206"/>
      <c r="E57" s="207"/>
      <c r="F57" s="207"/>
      <c r="G57" s="208">
        <f t="shared" si="3"/>
        <v>0</v>
      </c>
      <c r="H57" s="208"/>
      <c r="J57" s="208"/>
      <c r="K57" s="208"/>
      <c r="L57" s="208"/>
      <c r="M57" s="208"/>
      <c r="N57" s="208"/>
      <c r="O57" s="208"/>
      <c r="Q57"/>
      <c r="R57"/>
      <c r="S57"/>
      <c r="T57"/>
      <c r="U57"/>
      <c r="V57"/>
      <c r="W57"/>
      <c r="X57"/>
      <c r="Y57"/>
    </row>
    <row r="58" spans="1:25" x14ac:dyDescent="0.2">
      <c r="A58" s="205" t="s">
        <v>6583</v>
      </c>
      <c r="B58" s="206">
        <v>0</v>
      </c>
      <c r="C58" s="206"/>
      <c r="D58" s="206"/>
      <c r="E58" s="207"/>
      <c r="F58" s="207"/>
      <c r="G58" s="208">
        <f t="shared" si="3"/>
        <v>0</v>
      </c>
      <c r="H58" s="208"/>
      <c r="J58" s="208"/>
      <c r="K58" s="208"/>
      <c r="L58" s="208"/>
      <c r="M58" s="208"/>
      <c r="N58" s="208"/>
      <c r="O58" s="208"/>
      <c r="Q58"/>
      <c r="R58"/>
      <c r="S58"/>
      <c r="T58"/>
      <c r="U58"/>
      <c r="V58"/>
      <c r="W58"/>
      <c r="X58"/>
      <c r="Y58"/>
    </row>
    <row r="59" spans="1:25" x14ac:dyDescent="0.2">
      <c r="A59" s="205" t="s">
        <v>6584</v>
      </c>
      <c r="B59" s="206">
        <v>0</v>
      </c>
      <c r="C59" s="206"/>
      <c r="D59" s="206"/>
      <c r="E59" s="207"/>
      <c r="F59" s="207"/>
      <c r="G59" s="208">
        <f t="shared" si="3"/>
        <v>0</v>
      </c>
      <c r="H59" s="208"/>
      <c r="J59" s="208"/>
      <c r="K59" s="208"/>
      <c r="L59" s="208"/>
      <c r="M59" s="208"/>
      <c r="N59" s="208"/>
      <c r="O59" s="208"/>
      <c r="Q59"/>
      <c r="R59"/>
      <c r="S59"/>
      <c r="T59"/>
      <c r="U59"/>
      <c r="V59"/>
      <c r="W59"/>
      <c r="X59"/>
      <c r="Y59"/>
    </row>
    <row r="60" spans="1:25" x14ac:dyDescent="0.2">
      <c r="A60" s="205" t="s">
        <v>6585</v>
      </c>
      <c r="B60" s="206">
        <v>0</v>
      </c>
      <c r="C60" s="206"/>
      <c r="D60" s="206"/>
      <c r="E60" s="207"/>
      <c r="F60" s="207"/>
      <c r="G60" s="208">
        <f t="shared" si="3"/>
        <v>0</v>
      </c>
      <c r="H60" s="208"/>
      <c r="J60" s="208"/>
      <c r="K60" s="208"/>
      <c r="L60" s="208"/>
      <c r="M60" s="208"/>
      <c r="N60" s="208"/>
      <c r="O60" s="208"/>
      <c r="Q60"/>
      <c r="R60"/>
      <c r="S60"/>
      <c r="T60"/>
      <c r="U60"/>
      <c r="V60"/>
      <c r="W60"/>
      <c r="X60"/>
      <c r="Y60"/>
    </row>
    <row r="61" spans="1:25" x14ac:dyDescent="0.2">
      <c r="A61" s="205" t="s">
        <v>6586</v>
      </c>
      <c r="B61" s="206">
        <v>1023581.7</v>
      </c>
      <c r="C61" s="206"/>
      <c r="D61" s="206"/>
      <c r="E61" s="207"/>
      <c r="F61" s="207"/>
      <c r="G61" s="208">
        <f t="shared" si="3"/>
        <v>14449.319589913632</v>
      </c>
      <c r="H61" s="208"/>
      <c r="J61" s="208"/>
      <c r="K61" s="208"/>
      <c r="L61" s="208"/>
      <c r="M61" s="208"/>
      <c r="N61" s="208"/>
      <c r="O61" s="208"/>
      <c r="Q61"/>
      <c r="R61"/>
      <c r="S61"/>
      <c r="T61"/>
      <c r="U61"/>
      <c r="V61"/>
      <c r="W61"/>
      <c r="X61"/>
      <c r="Y61"/>
    </row>
    <row r="62" spans="1:25" x14ac:dyDescent="0.2">
      <c r="A62" s="205" t="s">
        <v>6587</v>
      </c>
      <c r="B62" s="206">
        <v>0</v>
      </c>
      <c r="C62" s="206"/>
      <c r="D62" s="206"/>
      <c r="E62" s="207"/>
      <c r="F62" s="207"/>
      <c r="G62" s="208">
        <f t="shared" si="3"/>
        <v>0</v>
      </c>
      <c r="H62" s="208"/>
      <c r="J62" s="208"/>
      <c r="K62" s="208"/>
      <c r="L62" s="208"/>
      <c r="M62" s="208"/>
      <c r="N62" s="208"/>
      <c r="O62" s="208"/>
      <c r="Q62"/>
      <c r="R62"/>
      <c r="S62"/>
      <c r="T62"/>
      <c r="U62"/>
      <c r="V62"/>
      <c r="W62"/>
      <c r="X62"/>
      <c r="Y62"/>
    </row>
    <row r="63" spans="1:25" x14ac:dyDescent="0.2">
      <c r="A63" s="205" t="s">
        <v>6588</v>
      </c>
      <c r="B63" s="206">
        <v>500962.34</v>
      </c>
      <c r="C63" s="206"/>
      <c r="D63" s="206"/>
      <c r="E63" s="207"/>
      <c r="F63" s="207"/>
      <c r="G63" s="208">
        <f t="shared" si="3"/>
        <v>7071.7998897117586</v>
      </c>
      <c r="H63" s="208"/>
      <c r="J63" s="208"/>
      <c r="K63" s="208"/>
      <c r="L63" s="208"/>
      <c r="M63" s="208"/>
      <c r="N63" s="208"/>
      <c r="O63" s="208"/>
      <c r="Q63"/>
      <c r="R63"/>
      <c r="S63"/>
      <c r="T63"/>
      <c r="U63"/>
      <c r="V63"/>
      <c r="W63"/>
      <c r="X63"/>
      <c r="Y63"/>
    </row>
    <row r="64" spans="1:25" x14ac:dyDescent="0.2">
      <c r="A64" s="205" t="s">
        <v>6589</v>
      </c>
      <c r="B64" s="206">
        <v>0</v>
      </c>
      <c r="C64" s="206"/>
      <c r="D64" s="206"/>
      <c r="E64" s="207"/>
      <c r="F64" s="207"/>
      <c r="G64" s="208">
        <f t="shared" si="3"/>
        <v>0</v>
      </c>
      <c r="H64" s="208"/>
      <c r="J64" s="208"/>
      <c r="K64" s="208"/>
      <c r="L64" s="208"/>
      <c r="M64" s="208"/>
      <c r="N64" s="208"/>
      <c r="O64" s="208"/>
      <c r="Q64"/>
      <c r="R64"/>
      <c r="S64"/>
      <c r="T64"/>
      <c r="U64"/>
      <c r="V64"/>
      <c r="W64"/>
      <c r="X64"/>
      <c r="Y64"/>
    </row>
    <row r="65" spans="1:25" x14ac:dyDescent="0.2">
      <c r="A65" s="205" t="s">
        <v>6590</v>
      </c>
      <c r="B65" s="206">
        <v>0</v>
      </c>
      <c r="C65" s="206"/>
      <c r="D65" s="206"/>
      <c r="E65" s="207"/>
      <c r="F65" s="207"/>
      <c r="G65" s="208">
        <f t="shared" si="3"/>
        <v>0</v>
      </c>
      <c r="H65" s="208"/>
      <c r="J65" s="208"/>
      <c r="K65" s="208"/>
      <c r="L65" s="208"/>
      <c r="M65" s="208"/>
      <c r="N65" s="208"/>
      <c r="O65" s="208"/>
      <c r="Q65"/>
      <c r="R65"/>
      <c r="S65"/>
      <c r="T65"/>
      <c r="U65"/>
      <c r="V65"/>
      <c r="W65"/>
      <c r="X65"/>
      <c r="Y65"/>
    </row>
    <row r="66" spans="1:25" x14ac:dyDescent="0.2">
      <c r="A66" s="205" t="s">
        <v>6591</v>
      </c>
      <c r="B66" s="206">
        <v>547524.20000000007</v>
      </c>
      <c r="C66" s="206"/>
      <c r="D66" s="206"/>
      <c r="E66" s="207"/>
      <c r="F66" s="207"/>
      <c r="G66" s="208">
        <f t="shared" si="3"/>
        <v>7729.0871349221961</v>
      </c>
      <c r="H66" s="208"/>
      <c r="J66" s="208"/>
      <c r="K66" s="208"/>
      <c r="L66" s="208"/>
      <c r="M66" s="208"/>
      <c r="N66" s="208"/>
      <c r="O66" s="208"/>
      <c r="Q66"/>
      <c r="R66"/>
      <c r="S66"/>
      <c r="T66"/>
      <c r="U66"/>
      <c r="V66"/>
      <c r="W66"/>
      <c r="X66"/>
      <c r="Y66"/>
    </row>
    <row r="67" spans="1:25" x14ac:dyDescent="0.2">
      <c r="A67" s="205" t="s">
        <v>6592</v>
      </c>
      <c r="B67" s="206">
        <v>0</v>
      </c>
      <c r="C67" s="206"/>
      <c r="D67" s="206"/>
      <c r="E67" s="207"/>
      <c r="F67" s="207"/>
      <c r="G67" s="208">
        <f t="shared" si="3"/>
        <v>0</v>
      </c>
      <c r="H67" s="208"/>
      <c r="J67" s="208"/>
      <c r="K67" s="208"/>
      <c r="L67" s="208"/>
      <c r="M67" s="208"/>
      <c r="N67" s="208"/>
      <c r="O67" s="208"/>
      <c r="Q67"/>
      <c r="R67"/>
      <c r="S67"/>
      <c r="T67"/>
      <c r="U67"/>
      <c r="V67"/>
      <c r="W67"/>
      <c r="X67"/>
      <c r="Y67"/>
    </row>
    <row r="68" spans="1:25" x14ac:dyDescent="0.2">
      <c r="A68" s="205" t="s">
        <v>6593</v>
      </c>
      <c r="B68" s="206">
        <v>591684.76</v>
      </c>
      <c r="C68" s="206"/>
      <c r="D68" s="206"/>
      <c r="E68" s="207"/>
      <c r="F68" s="207"/>
      <c r="G68" s="208">
        <f t="shared" si="3"/>
        <v>8352.4765963687569</v>
      </c>
      <c r="H68" s="208"/>
      <c r="J68" s="208"/>
      <c r="K68" s="208"/>
      <c r="L68" s="208"/>
      <c r="M68" s="208"/>
      <c r="N68" s="208"/>
      <c r="O68" s="208"/>
      <c r="Q68"/>
      <c r="R68"/>
      <c r="S68"/>
      <c r="T68"/>
      <c r="U68"/>
      <c r="V68"/>
      <c r="W68"/>
      <c r="X68"/>
      <c r="Y68"/>
    </row>
    <row r="69" spans="1:25" x14ac:dyDescent="0.2">
      <c r="A69" s="205" t="s">
        <v>6594</v>
      </c>
      <c r="B69" s="206">
        <v>0</v>
      </c>
      <c r="C69" s="206"/>
      <c r="D69" s="206"/>
      <c r="E69" s="207"/>
      <c r="F69" s="207"/>
      <c r="G69" s="208">
        <f t="shared" si="3"/>
        <v>0</v>
      </c>
      <c r="H69" s="208"/>
      <c r="J69" s="208"/>
      <c r="K69" s="208"/>
      <c r="L69" s="208"/>
      <c r="M69" s="208"/>
      <c r="N69" s="208"/>
      <c r="O69" s="208"/>
      <c r="Q69"/>
      <c r="R69"/>
      <c r="S69"/>
      <c r="T69"/>
      <c r="U69"/>
      <c r="V69"/>
      <c r="W69"/>
      <c r="X69"/>
      <c r="Y69"/>
    </row>
    <row r="70" spans="1:25" x14ac:dyDescent="0.2">
      <c r="A70" s="205" t="s">
        <v>6595</v>
      </c>
      <c r="B70" s="206">
        <v>727542.78</v>
      </c>
      <c r="C70" s="206"/>
      <c r="D70" s="206"/>
      <c r="E70" s="207"/>
      <c r="F70" s="207"/>
      <c r="G70" s="208">
        <f t="shared" si="3"/>
        <v>10270.306848543916</v>
      </c>
      <c r="H70" s="208"/>
      <c r="J70" s="208"/>
      <c r="K70" s="208"/>
      <c r="L70" s="208"/>
      <c r="M70" s="208"/>
      <c r="N70" s="208"/>
      <c r="O70" s="208"/>
      <c r="Q70"/>
      <c r="R70"/>
      <c r="S70"/>
      <c r="T70"/>
      <c r="U70"/>
      <c r="V70"/>
      <c r="W70"/>
      <c r="X70"/>
      <c r="Y70"/>
    </row>
    <row r="71" spans="1:25" x14ac:dyDescent="0.2">
      <c r="A71" s="205" t="s">
        <v>6596</v>
      </c>
      <c r="B71" s="206">
        <v>0</v>
      </c>
      <c r="C71" s="206"/>
      <c r="D71" s="206"/>
      <c r="E71" s="207"/>
      <c r="F71" s="207"/>
      <c r="G71" s="208">
        <f t="shared" si="3"/>
        <v>0</v>
      </c>
      <c r="H71" s="208"/>
      <c r="J71" s="208"/>
      <c r="K71" s="208"/>
      <c r="L71" s="208"/>
      <c r="M71" s="208"/>
      <c r="N71" s="208"/>
      <c r="O71" s="208"/>
      <c r="Q71"/>
      <c r="R71"/>
      <c r="S71"/>
      <c r="T71"/>
      <c r="U71"/>
      <c r="V71"/>
      <c r="W71"/>
      <c r="X71"/>
      <c r="Y71"/>
    </row>
    <row r="72" spans="1:25" x14ac:dyDescent="0.2">
      <c r="A72" s="205" t="s">
        <v>6597</v>
      </c>
      <c r="B72" s="206">
        <v>0</v>
      </c>
      <c r="C72" s="206"/>
      <c r="D72" s="206"/>
      <c r="E72" s="207"/>
      <c r="F72" s="207"/>
      <c r="G72" s="208">
        <f t="shared" ref="G72:G83" si="4">B72*G$1</f>
        <v>0</v>
      </c>
      <c r="H72" s="208"/>
      <c r="J72" s="208"/>
      <c r="K72" s="208"/>
      <c r="L72" s="208"/>
      <c r="M72" s="208"/>
      <c r="N72" s="208"/>
      <c r="O72" s="208"/>
      <c r="Q72"/>
      <c r="R72"/>
      <c r="S72"/>
      <c r="T72"/>
      <c r="U72"/>
      <c r="V72"/>
      <c r="W72"/>
      <c r="X72"/>
      <c r="Y72"/>
    </row>
    <row r="73" spans="1:25" x14ac:dyDescent="0.2">
      <c r="A73" s="205" t="s">
        <v>6598</v>
      </c>
      <c r="B73" s="206">
        <v>-0.2</v>
      </c>
      <c r="C73" s="206"/>
      <c r="D73" s="206"/>
      <c r="E73" s="207"/>
      <c r="F73" s="207"/>
      <c r="G73" s="208">
        <f t="shared" si="4"/>
        <v>-2.8232860337213204E-3</v>
      </c>
      <c r="H73" s="208"/>
      <c r="J73" s="208"/>
      <c r="K73" s="208"/>
      <c r="L73" s="208"/>
      <c r="M73" s="208"/>
      <c r="N73" s="208"/>
      <c r="O73" s="208"/>
      <c r="Q73"/>
      <c r="R73"/>
      <c r="S73"/>
      <c r="T73"/>
      <c r="U73"/>
      <c r="V73"/>
      <c r="W73"/>
      <c r="X73"/>
      <c r="Y73"/>
    </row>
    <row r="74" spans="1:25" x14ac:dyDescent="0.2">
      <c r="A74" s="205" t="s">
        <v>6599</v>
      </c>
      <c r="B74" s="206">
        <v>1657523.0599999998</v>
      </c>
      <c r="C74" s="206"/>
      <c r="D74" s="206"/>
      <c r="E74" s="207"/>
      <c r="F74" s="207"/>
      <c r="G74" s="208">
        <f t="shared" si="4"/>
        <v>23398.30852934513</v>
      </c>
      <c r="H74" s="208"/>
      <c r="J74" s="208"/>
      <c r="K74" s="208"/>
      <c r="L74" s="208"/>
      <c r="M74" s="208"/>
      <c r="N74" s="208"/>
      <c r="O74" s="208"/>
      <c r="Q74"/>
      <c r="R74"/>
      <c r="S74"/>
      <c r="T74"/>
      <c r="U74"/>
      <c r="V74"/>
      <c r="W74"/>
      <c r="X74"/>
      <c r="Y74"/>
    </row>
    <row r="75" spans="1:25" x14ac:dyDescent="0.2">
      <c r="A75" s="205" t="s">
        <v>6600</v>
      </c>
      <c r="B75" s="206">
        <v>0</v>
      </c>
      <c r="C75" s="206"/>
      <c r="D75" s="206"/>
      <c r="E75" s="207"/>
      <c r="F75" s="207"/>
      <c r="G75" s="208">
        <f t="shared" si="4"/>
        <v>0</v>
      </c>
      <c r="H75" s="208"/>
      <c r="J75" s="201"/>
      <c r="K75" s="201"/>
      <c r="L75" s="201"/>
      <c r="M75" s="201"/>
      <c r="N75" s="201"/>
      <c r="O75" s="201"/>
      <c r="Q75"/>
      <c r="R75"/>
      <c r="S75"/>
      <c r="T75"/>
      <c r="U75"/>
      <c r="V75"/>
      <c r="W75"/>
      <c r="X75"/>
      <c r="Y75"/>
    </row>
    <row r="76" spans="1:25" x14ac:dyDescent="0.2">
      <c r="A76" s="205" t="s">
        <v>1923</v>
      </c>
      <c r="B76" s="206">
        <v>493602.17</v>
      </c>
      <c r="C76" s="206"/>
      <c r="D76" s="206"/>
      <c r="E76" s="207"/>
      <c r="F76" s="207"/>
      <c r="G76" s="208">
        <f t="shared" si="4"/>
        <v>6967.9005638776844</v>
      </c>
      <c r="H76" s="208"/>
      <c r="J76" s="201"/>
      <c r="K76" s="201"/>
      <c r="L76" s="201"/>
      <c r="M76" s="201"/>
      <c r="N76" s="201"/>
      <c r="O76" s="201"/>
      <c r="Q76"/>
      <c r="R76"/>
      <c r="S76"/>
      <c r="T76"/>
      <c r="U76"/>
      <c r="V76"/>
      <c r="W76"/>
      <c r="X76"/>
      <c r="Y76"/>
    </row>
    <row r="77" spans="1:25" x14ac:dyDescent="0.2">
      <c r="A77" s="205" t="s">
        <v>6601</v>
      </c>
      <c r="B77" s="206">
        <v>0</v>
      </c>
      <c r="C77" s="206"/>
      <c r="D77" s="206"/>
      <c r="E77" s="207"/>
      <c r="F77" s="207"/>
      <c r="G77" s="208">
        <f t="shared" si="4"/>
        <v>0</v>
      </c>
      <c r="H77" s="208"/>
      <c r="J77" s="201"/>
      <c r="K77" s="201"/>
      <c r="L77" s="201"/>
      <c r="M77" s="201"/>
      <c r="N77" s="201"/>
      <c r="O77" s="201"/>
      <c r="Q77"/>
      <c r="R77"/>
      <c r="S77"/>
      <c r="T77"/>
      <c r="U77"/>
      <c r="V77"/>
      <c r="W77"/>
      <c r="X77"/>
      <c r="Y77"/>
    </row>
    <row r="78" spans="1:25" x14ac:dyDescent="0.2">
      <c r="A78" s="205" t="s">
        <v>6602</v>
      </c>
      <c r="B78" s="206">
        <v>0</v>
      </c>
      <c r="C78" s="206"/>
      <c r="D78" s="206"/>
      <c r="E78" s="207"/>
      <c r="F78" s="207"/>
      <c r="G78" s="208">
        <f t="shared" si="4"/>
        <v>0</v>
      </c>
      <c r="H78" s="208"/>
      <c r="J78" s="201"/>
      <c r="K78" s="201"/>
      <c r="L78" s="201"/>
      <c r="M78" s="201"/>
      <c r="N78" s="201"/>
      <c r="O78" s="201"/>
      <c r="Q78"/>
      <c r="R78"/>
      <c r="S78"/>
      <c r="T78"/>
      <c r="U78"/>
      <c r="V78"/>
      <c r="W78"/>
      <c r="X78"/>
      <c r="Y78"/>
    </row>
    <row r="79" spans="1:25" x14ac:dyDescent="0.2">
      <c r="A79" s="205" t="s">
        <v>6603</v>
      </c>
      <c r="B79" s="206">
        <v>989365.02999999991</v>
      </c>
      <c r="C79" s="206"/>
      <c r="D79" s="206"/>
      <c r="E79" s="207"/>
      <c r="F79" s="207"/>
      <c r="G79" s="208">
        <f t="shared" si="4"/>
        <v>13966.302357256374</v>
      </c>
      <c r="H79" s="208"/>
      <c r="J79" s="201"/>
      <c r="K79" s="201"/>
      <c r="L79" s="201"/>
      <c r="M79" s="201"/>
      <c r="N79" s="201"/>
      <c r="O79" s="201"/>
      <c r="Q79"/>
      <c r="R79"/>
      <c r="S79"/>
      <c r="T79"/>
      <c r="U79"/>
      <c r="V79"/>
      <c r="W79"/>
      <c r="X79"/>
      <c r="Y79"/>
    </row>
    <row r="80" spans="1:25" x14ac:dyDescent="0.2">
      <c r="A80" s="205" t="s">
        <v>6604</v>
      </c>
      <c r="B80" s="206">
        <v>0</v>
      </c>
      <c r="C80" s="206"/>
      <c r="D80" s="206"/>
      <c r="E80" s="207"/>
      <c r="F80" s="207"/>
      <c r="G80" s="208">
        <f t="shared" si="4"/>
        <v>0</v>
      </c>
      <c r="H80" s="208"/>
      <c r="J80" s="201"/>
      <c r="K80" s="201"/>
      <c r="L80" s="201"/>
      <c r="M80" s="201"/>
      <c r="N80" s="201"/>
      <c r="O80" s="201"/>
      <c r="Q80"/>
      <c r="R80"/>
      <c r="S80"/>
      <c r="T80"/>
      <c r="U80"/>
      <c r="V80"/>
      <c r="W80"/>
      <c r="X80"/>
      <c r="Y80"/>
    </row>
    <row r="81" spans="1:25" x14ac:dyDescent="0.2">
      <c r="A81" s="205" t="s">
        <v>6605</v>
      </c>
      <c r="B81" s="206">
        <v>-41956.99</v>
      </c>
      <c r="C81" s="206"/>
      <c r="D81" s="206"/>
      <c r="E81" s="207"/>
      <c r="F81" s="207"/>
      <c r="G81" s="208">
        <f t="shared" si="4"/>
        <v>-592.28291941992552</v>
      </c>
      <c r="H81" s="208"/>
      <c r="J81" s="201"/>
      <c r="K81" s="201"/>
      <c r="L81" s="201"/>
      <c r="M81" s="201"/>
      <c r="N81" s="201"/>
      <c r="O81" s="201"/>
      <c r="Q81"/>
      <c r="R81"/>
      <c r="S81"/>
      <c r="T81"/>
      <c r="U81"/>
      <c r="V81"/>
      <c r="W81"/>
      <c r="X81"/>
      <c r="Y81"/>
    </row>
    <row r="82" spans="1:25" x14ac:dyDescent="0.2">
      <c r="A82" s="205" t="s">
        <v>6606</v>
      </c>
      <c r="B82" s="206">
        <v>0</v>
      </c>
      <c r="C82" s="206"/>
      <c r="D82" s="206"/>
      <c r="E82" s="207"/>
      <c r="F82" s="207"/>
      <c r="G82" s="208">
        <f t="shared" si="4"/>
        <v>0</v>
      </c>
      <c r="H82" s="208"/>
      <c r="J82" s="201"/>
      <c r="K82" s="201"/>
      <c r="L82" s="201"/>
      <c r="M82" s="201"/>
      <c r="N82" s="201"/>
      <c r="O82" s="201"/>
      <c r="Q82"/>
      <c r="R82"/>
      <c r="S82"/>
      <c r="T82"/>
      <c r="U82"/>
      <c r="V82"/>
      <c r="W82"/>
      <c r="X82"/>
      <c r="Y82"/>
    </row>
    <row r="83" spans="1:25" x14ac:dyDescent="0.2">
      <c r="A83" s="205" t="s">
        <v>6607</v>
      </c>
      <c r="B83" s="206">
        <v>20112.53</v>
      </c>
      <c r="C83" s="206"/>
      <c r="D83" s="206"/>
      <c r="E83" s="207"/>
      <c r="F83" s="207"/>
      <c r="G83" s="208">
        <f t="shared" si="4"/>
        <v>283.91712525900533</v>
      </c>
      <c r="H83" s="208"/>
      <c r="J83" s="201"/>
      <c r="K83" s="201"/>
      <c r="L83" s="201"/>
      <c r="M83" s="201"/>
      <c r="N83" s="201"/>
      <c r="O83" s="201"/>
      <c r="Q83"/>
      <c r="R83"/>
      <c r="S83"/>
      <c r="T83"/>
      <c r="U83"/>
      <c r="V83"/>
      <c r="W83"/>
      <c r="X83"/>
      <c r="Y83"/>
    </row>
    <row r="84" spans="1:25" x14ac:dyDescent="0.2">
      <c r="A84" s="354" t="s">
        <v>6428</v>
      </c>
      <c r="B84" s="355">
        <f>SUM(B8:B83)</f>
        <v>88166989.25</v>
      </c>
      <c r="F84" s="372" t="s">
        <v>6684</v>
      </c>
      <c r="G84" s="355">
        <f>SUM(G8:G83)</f>
        <v>1244603.1469239141</v>
      </c>
      <c r="H84" s="206"/>
      <c r="I84" s="357">
        <f>G84-G5</f>
        <v>0</v>
      </c>
      <c r="J84" s="356" t="s">
        <v>6511</v>
      </c>
      <c r="Q84"/>
      <c r="R84"/>
      <c r="S84"/>
      <c r="T84"/>
      <c r="U84"/>
      <c r="V84"/>
      <c r="W84"/>
      <c r="X84"/>
      <c r="Y84"/>
    </row>
    <row r="85" spans="1:25" x14ac:dyDescent="0.2">
      <c r="A85" s="356" t="s">
        <v>6511</v>
      </c>
      <c r="B85" s="357">
        <f>B84-B5</f>
        <v>0</v>
      </c>
      <c r="F85" s="372" t="s">
        <v>6682</v>
      </c>
      <c r="G85" s="373">
        <f>'Non-system Capex'!J7</f>
        <v>1421204</v>
      </c>
      <c r="H85" s="373"/>
      <c r="Q85"/>
      <c r="R85"/>
      <c r="S85"/>
      <c r="T85"/>
      <c r="U85"/>
      <c r="V85"/>
      <c r="W85"/>
      <c r="X85"/>
      <c r="Y85"/>
    </row>
    <row r="86" spans="1:25" ht="15" thickBot="1" x14ac:dyDescent="0.25">
      <c r="A86" s="356"/>
      <c r="B86" s="357"/>
      <c r="F86" s="372" t="s">
        <v>6683</v>
      </c>
      <c r="G86" s="374">
        <f>G85-G5</f>
        <v>176600.85307608591</v>
      </c>
      <c r="H86" s="206" t="s">
        <v>6865</v>
      </c>
      <c r="I86" s="357"/>
      <c r="Q86"/>
      <c r="R86"/>
      <c r="S86"/>
      <c r="T86"/>
      <c r="U86"/>
      <c r="V86"/>
      <c r="W86"/>
      <c r="X86"/>
      <c r="Y86"/>
    </row>
    <row r="87" spans="1:25" x14ac:dyDescent="0.2">
      <c r="B87" s="201"/>
      <c r="Q87"/>
      <c r="R87"/>
      <c r="S87"/>
      <c r="T87"/>
      <c r="U87"/>
      <c r="V87"/>
      <c r="W87"/>
      <c r="X87"/>
      <c r="Y87"/>
    </row>
    <row r="88" spans="1:25" x14ac:dyDescent="0.2">
      <c r="Q88"/>
      <c r="R88"/>
      <c r="S88"/>
      <c r="T88"/>
      <c r="U88"/>
      <c r="V88"/>
      <c r="W88"/>
      <c r="X88"/>
      <c r="Y88"/>
    </row>
    <row r="89" spans="1:25" x14ac:dyDescent="0.2">
      <c r="Q89"/>
      <c r="R89"/>
      <c r="S89"/>
      <c r="T89"/>
      <c r="U89"/>
      <c r="V89"/>
      <c r="W89"/>
      <c r="X89"/>
      <c r="Y89"/>
    </row>
    <row r="90" spans="1:25" x14ac:dyDescent="0.2">
      <c r="Q90"/>
      <c r="R90"/>
      <c r="S90"/>
      <c r="T90"/>
      <c r="U90"/>
      <c r="V90"/>
      <c r="W90"/>
      <c r="X90"/>
      <c r="Y90"/>
    </row>
    <row r="91" spans="1:25" x14ac:dyDescent="0.2">
      <c r="Q91"/>
      <c r="R91"/>
      <c r="S91"/>
      <c r="T91"/>
      <c r="U91"/>
      <c r="V91"/>
      <c r="W91"/>
      <c r="X91"/>
      <c r="Y91"/>
    </row>
    <row r="92" spans="1:25" x14ac:dyDescent="0.2">
      <c r="Q92"/>
      <c r="R92"/>
      <c r="S92"/>
      <c r="T92"/>
      <c r="U92"/>
      <c r="V92"/>
      <c r="W92"/>
      <c r="X92"/>
      <c r="Y92"/>
    </row>
    <row r="93" spans="1:25" x14ac:dyDescent="0.2">
      <c r="Q93"/>
      <c r="R93"/>
      <c r="S93"/>
      <c r="T93"/>
      <c r="U93"/>
      <c r="V93"/>
      <c r="W93"/>
      <c r="X93"/>
      <c r="Y93"/>
    </row>
    <row r="94" spans="1:25" x14ac:dyDescent="0.2">
      <c r="Q94"/>
      <c r="R94"/>
      <c r="S94"/>
      <c r="T94"/>
      <c r="U94"/>
      <c r="V94"/>
      <c r="W94"/>
      <c r="X94"/>
      <c r="Y94"/>
    </row>
    <row r="95" spans="1:25" x14ac:dyDescent="0.2">
      <c r="Q95"/>
      <c r="R95"/>
      <c r="S95"/>
      <c r="T95"/>
      <c r="U95"/>
      <c r="V95"/>
      <c r="W95"/>
      <c r="X95"/>
      <c r="Y95"/>
    </row>
    <row r="96" spans="1:25" x14ac:dyDescent="0.2">
      <c r="Q96"/>
      <c r="R96"/>
      <c r="S96"/>
      <c r="T96"/>
      <c r="U96"/>
      <c r="V96"/>
      <c r="W96"/>
      <c r="X96"/>
      <c r="Y96"/>
    </row>
    <row r="97" spans="17:25" x14ac:dyDescent="0.2">
      <c r="Q97"/>
      <c r="R97"/>
      <c r="S97"/>
      <c r="T97"/>
      <c r="U97"/>
      <c r="V97"/>
      <c r="W97"/>
      <c r="X97"/>
      <c r="Y97"/>
    </row>
    <row r="98" spans="17:25" x14ac:dyDescent="0.2">
      <c r="Q98"/>
      <c r="R98"/>
      <c r="S98"/>
      <c r="T98"/>
      <c r="U98"/>
      <c r="V98"/>
      <c r="W98"/>
      <c r="X98"/>
      <c r="Y98"/>
    </row>
    <row r="99" spans="17:25" x14ac:dyDescent="0.2">
      <c r="Q99"/>
      <c r="R99"/>
      <c r="S99"/>
      <c r="T99"/>
      <c r="U99"/>
      <c r="V99"/>
      <c r="W99"/>
      <c r="X99"/>
      <c r="Y99"/>
    </row>
    <row r="100" spans="17:25" x14ac:dyDescent="0.2">
      <c r="Q100"/>
      <c r="R100"/>
      <c r="S100"/>
      <c r="T100"/>
      <c r="U100"/>
      <c r="V100"/>
      <c r="W100"/>
      <c r="X100"/>
      <c r="Y100"/>
    </row>
    <row r="101" spans="17:25" x14ac:dyDescent="0.2">
      <c r="Q101"/>
      <c r="R101"/>
      <c r="S101"/>
      <c r="T101"/>
      <c r="U101"/>
      <c r="V101"/>
      <c r="W101"/>
      <c r="X101"/>
      <c r="Y101"/>
    </row>
    <row r="102" spans="17:25" x14ac:dyDescent="0.2">
      <c r="Q102"/>
      <c r="R102"/>
      <c r="S102"/>
      <c r="T102"/>
      <c r="U102"/>
      <c r="V102"/>
      <c r="W102"/>
      <c r="X102"/>
      <c r="Y102"/>
    </row>
    <row r="103" spans="17:25" x14ac:dyDescent="0.2">
      <c r="Q103"/>
      <c r="R103"/>
      <c r="S103"/>
      <c r="T103"/>
      <c r="U103"/>
      <c r="V103"/>
      <c r="W103"/>
      <c r="X103"/>
      <c r="Y103"/>
    </row>
    <row r="104" spans="17:25" x14ac:dyDescent="0.2">
      <c r="Q104"/>
      <c r="R104"/>
      <c r="S104"/>
      <c r="T104"/>
      <c r="U104"/>
      <c r="V104"/>
      <c r="W104"/>
      <c r="X104"/>
      <c r="Y104"/>
    </row>
    <row r="105" spans="17:25" x14ac:dyDescent="0.2">
      <c r="Q105"/>
      <c r="R105"/>
      <c r="S105"/>
      <c r="T105"/>
      <c r="U105"/>
      <c r="V105"/>
      <c r="W105"/>
      <c r="X105"/>
      <c r="Y105"/>
    </row>
    <row r="106" spans="17:25" x14ac:dyDescent="0.2">
      <c r="Q106"/>
      <c r="R106"/>
      <c r="S106"/>
      <c r="T106"/>
      <c r="U106"/>
      <c r="V106"/>
      <c r="W106"/>
      <c r="X106"/>
      <c r="Y106"/>
    </row>
    <row r="107" spans="17:25" x14ac:dyDescent="0.2">
      <c r="Q107"/>
      <c r="R107"/>
      <c r="S107"/>
      <c r="T107"/>
      <c r="U107"/>
      <c r="V107"/>
      <c r="W107"/>
      <c r="X107"/>
      <c r="Y107"/>
    </row>
    <row r="108" spans="17:25" x14ac:dyDescent="0.2">
      <c r="Q108"/>
      <c r="R108"/>
      <c r="S108"/>
      <c r="T108"/>
      <c r="U108"/>
      <c r="V108"/>
      <c r="W108"/>
      <c r="X108"/>
      <c r="Y108"/>
    </row>
    <row r="109" spans="17:25" x14ac:dyDescent="0.2">
      <c r="Q109"/>
      <c r="R109"/>
      <c r="S109"/>
      <c r="T109"/>
      <c r="U109"/>
      <c r="V109"/>
      <c r="W109"/>
      <c r="X109"/>
      <c r="Y109"/>
    </row>
    <row r="110" spans="17:25" x14ac:dyDescent="0.2">
      <c r="Q110"/>
      <c r="R110"/>
      <c r="S110"/>
      <c r="T110"/>
      <c r="U110"/>
      <c r="V110"/>
      <c r="W110"/>
      <c r="X110"/>
      <c r="Y110"/>
    </row>
    <row r="111" spans="17:25" x14ac:dyDescent="0.2">
      <c r="Q111"/>
      <c r="R111"/>
      <c r="S111"/>
      <c r="T111"/>
      <c r="U111"/>
      <c r="V111"/>
      <c r="W111"/>
      <c r="X111"/>
      <c r="Y111"/>
    </row>
    <row r="112" spans="17:25" x14ac:dyDescent="0.2">
      <c r="Q112"/>
      <c r="R112"/>
      <c r="S112"/>
      <c r="T112"/>
      <c r="U112"/>
      <c r="V112"/>
      <c r="W112"/>
      <c r="X112"/>
      <c r="Y112"/>
    </row>
    <row r="113" spans="17:25" x14ac:dyDescent="0.2">
      <c r="Q113"/>
      <c r="R113"/>
      <c r="S113"/>
      <c r="T113"/>
      <c r="U113"/>
      <c r="V113"/>
      <c r="W113"/>
      <c r="X113"/>
      <c r="Y113"/>
    </row>
    <row r="114" spans="17:25" x14ac:dyDescent="0.2">
      <c r="Q114"/>
      <c r="R114"/>
      <c r="S114"/>
      <c r="T114"/>
      <c r="U114"/>
      <c r="V114"/>
      <c r="W114"/>
      <c r="X114"/>
      <c r="Y114"/>
    </row>
    <row r="115" spans="17:25" x14ac:dyDescent="0.2">
      <c r="Q115"/>
      <c r="R115"/>
      <c r="S115"/>
      <c r="T115"/>
      <c r="U115"/>
      <c r="V115"/>
      <c r="W115"/>
      <c r="X115"/>
      <c r="Y115"/>
    </row>
    <row r="116" spans="17:25" x14ac:dyDescent="0.2">
      <c r="Q116"/>
      <c r="R116"/>
      <c r="S116"/>
      <c r="T116"/>
      <c r="U116"/>
      <c r="V116"/>
      <c r="W116"/>
      <c r="X116"/>
      <c r="Y116"/>
    </row>
    <row r="117" spans="17:25" x14ac:dyDescent="0.2">
      <c r="Q117"/>
      <c r="R117"/>
      <c r="S117"/>
      <c r="T117"/>
      <c r="U117"/>
      <c r="V117"/>
      <c r="W117"/>
      <c r="X117"/>
      <c r="Y117"/>
    </row>
    <row r="118" spans="17:25" x14ac:dyDescent="0.2">
      <c r="Q118"/>
      <c r="R118"/>
      <c r="S118"/>
      <c r="T118"/>
      <c r="U118"/>
      <c r="V118"/>
      <c r="W118"/>
      <c r="X118"/>
      <c r="Y118"/>
    </row>
    <row r="119" spans="17:25" x14ac:dyDescent="0.2">
      <c r="Q119"/>
      <c r="R119"/>
      <c r="S119"/>
      <c r="T119"/>
      <c r="U119"/>
      <c r="V119"/>
      <c r="W119"/>
      <c r="X119"/>
      <c r="Y119"/>
    </row>
    <row r="120" spans="17:25" x14ac:dyDescent="0.2">
      <c r="Q120"/>
      <c r="R120"/>
      <c r="S120"/>
      <c r="T120"/>
      <c r="U120"/>
      <c r="V120"/>
      <c r="W120"/>
      <c r="X120"/>
      <c r="Y120"/>
    </row>
    <row r="121" spans="17:25" x14ac:dyDescent="0.2">
      <c r="Q121"/>
      <c r="R121"/>
      <c r="S121"/>
      <c r="T121"/>
      <c r="U121"/>
      <c r="V121"/>
      <c r="W121"/>
      <c r="X121"/>
      <c r="Y121"/>
    </row>
    <row r="122" spans="17:25" x14ac:dyDescent="0.2">
      <c r="Q122"/>
      <c r="R122"/>
      <c r="S122"/>
      <c r="T122"/>
      <c r="U122"/>
      <c r="V122"/>
      <c r="W122"/>
      <c r="X122"/>
      <c r="Y122"/>
    </row>
    <row r="123" spans="17:25" x14ac:dyDescent="0.2">
      <c r="Q123"/>
      <c r="R123"/>
      <c r="S123"/>
      <c r="T123"/>
      <c r="U123"/>
      <c r="V123"/>
      <c r="W123"/>
      <c r="X123"/>
      <c r="Y123"/>
    </row>
    <row r="124" spans="17:25" x14ac:dyDescent="0.2">
      <c r="Q124"/>
      <c r="R124"/>
      <c r="S124"/>
      <c r="T124"/>
      <c r="U124"/>
      <c r="V124"/>
      <c r="W124"/>
      <c r="X124"/>
      <c r="Y124"/>
    </row>
    <row r="125" spans="17:25" x14ac:dyDescent="0.2">
      <c r="Q125"/>
      <c r="R125"/>
      <c r="S125"/>
      <c r="T125"/>
      <c r="U125"/>
      <c r="V125"/>
      <c r="W125"/>
      <c r="X125"/>
      <c r="Y125"/>
    </row>
    <row r="126" spans="17:25" x14ac:dyDescent="0.2">
      <c r="Q126"/>
      <c r="R126"/>
      <c r="S126"/>
      <c r="T126"/>
      <c r="U126"/>
      <c r="V126"/>
      <c r="W126"/>
      <c r="X126"/>
      <c r="Y126"/>
    </row>
    <row r="127" spans="17:25" x14ac:dyDescent="0.2">
      <c r="Q127"/>
      <c r="R127"/>
      <c r="S127"/>
      <c r="T127"/>
      <c r="U127"/>
      <c r="V127"/>
      <c r="W127"/>
      <c r="X127"/>
      <c r="Y127"/>
    </row>
    <row r="128" spans="17:25" x14ac:dyDescent="0.2">
      <c r="Q128"/>
      <c r="R128"/>
      <c r="S128"/>
      <c r="T128"/>
      <c r="U128"/>
      <c r="V128"/>
      <c r="W128"/>
      <c r="X128"/>
      <c r="Y128"/>
    </row>
    <row r="129" spans="17:25" x14ac:dyDescent="0.2">
      <c r="Q129"/>
      <c r="R129"/>
      <c r="S129"/>
      <c r="T129"/>
      <c r="U129"/>
      <c r="V129"/>
      <c r="W129"/>
      <c r="X129"/>
      <c r="Y129"/>
    </row>
    <row r="130" spans="17:25" x14ac:dyDescent="0.2">
      <c r="Q130"/>
      <c r="R130"/>
      <c r="S130"/>
      <c r="T130"/>
      <c r="U130"/>
      <c r="V130"/>
      <c r="W130"/>
      <c r="X130"/>
      <c r="Y130"/>
    </row>
    <row r="131" spans="17:25" x14ac:dyDescent="0.2">
      <c r="Q131"/>
      <c r="R131"/>
      <c r="S131"/>
      <c r="T131"/>
      <c r="U131"/>
      <c r="V131"/>
      <c r="W131"/>
      <c r="X131"/>
      <c r="Y131"/>
    </row>
    <row r="132" spans="17:25" x14ac:dyDescent="0.2">
      <c r="Q132"/>
      <c r="R132"/>
      <c r="S132"/>
      <c r="T132"/>
      <c r="U132"/>
      <c r="V132"/>
      <c r="W132"/>
      <c r="X132"/>
      <c r="Y132"/>
    </row>
    <row r="133" spans="17:25" x14ac:dyDescent="0.2">
      <c r="Q133"/>
      <c r="R133"/>
      <c r="S133"/>
      <c r="T133"/>
      <c r="U133"/>
      <c r="V133"/>
      <c r="W133"/>
      <c r="X133"/>
      <c r="Y133"/>
    </row>
    <row r="134" spans="17:25" x14ac:dyDescent="0.2">
      <c r="Q134"/>
      <c r="R134"/>
      <c r="S134"/>
      <c r="T134"/>
      <c r="U134"/>
      <c r="V134"/>
      <c r="W134"/>
      <c r="X134"/>
      <c r="Y134"/>
    </row>
    <row r="135" spans="17:25" x14ac:dyDescent="0.2">
      <c r="Q135"/>
      <c r="R135"/>
      <c r="S135"/>
      <c r="T135"/>
      <c r="U135"/>
      <c r="V135"/>
      <c r="W135"/>
      <c r="X135"/>
      <c r="Y135"/>
    </row>
    <row r="136" spans="17:25" x14ac:dyDescent="0.2">
      <c r="Q136"/>
      <c r="R136"/>
      <c r="S136"/>
      <c r="T136"/>
      <c r="U136"/>
      <c r="V136"/>
      <c r="W136"/>
      <c r="X136"/>
      <c r="Y136"/>
    </row>
  </sheetData>
  <mergeCells count="3">
    <mergeCell ref="I2:K2"/>
    <mergeCell ref="J3:O3"/>
    <mergeCell ref="G3:I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2CD02DC638F0F43AC2008BB95A9D377" ma:contentTypeVersion="14" ma:contentTypeDescription="Create a new document." ma:contentTypeScope="" ma:versionID="24130f483627b2d0e8557f3bb8e8c29d">
  <xsd:schema xmlns:xsd="http://www.w3.org/2001/XMLSchema" xmlns:xs="http://www.w3.org/2001/XMLSchema" xmlns:p="http://schemas.microsoft.com/office/2006/metadata/properties" xmlns:ns1="http://schemas.microsoft.com/sharepoint/v3" xmlns:ns2="be65ca93-514f-4937-b84b-c2e3a27be141" xmlns:ns3="a3a4bb17-26ab-42c0-b7ba-02343bd94280" targetNamespace="http://schemas.microsoft.com/office/2006/metadata/properties" ma:root="true" ma:fieldsID="c44ab55587098471f3e3e7ff4527e44b" ns1:_="" ns2:_="" ns3:_="">
    <xsd:import namespace="http://schemas.microsoft.com/sharepoint/v3"/>
    <xsd:import namespace="be65ca93-514f-4937-b84b-c2e3a27be141"/>
    <xsd:import namespace="a3a4bb17-26ab-42c0-b7ba-02343bd9428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65ca93-514f-4937-b84b-c2e3a27be1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3e7742f-285e-485e-85d6-cdf9f73a73c3"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a4bb17-26ab-42c0-b7ba-02343bd9428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379d89d2-659f-4bf3-89e0-604e383d61a9}" ma:internalName="TaxCatchAll" ma:showField="CatchAllData" ma:web="a3a4bb17-26ab-42c0-b7ba-02343bd942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be65ca93-514f-4937-b84b-c2e3a27be141">
      <Terms xmlns="http://schemas.microsoft.com/office/infopath/2007/PartnerControls"/>
    </lcf76f155ced4ddcb4097134ff3c332f>
    <TaxCatchAll xmlns="a3a4bb17-26ab-42c0-b7ba-02343bd94280" xsi:nil="true"/>
  </documentManagement>
</p:properties>
</file>

<file path=customXml/itemProps1.xml><?xml version="1.0" encoding="utf-8"?>
<ds:datastoreItem xmlns:ds="http://schemas.openxmlformats.org/officeDocument/2006/customXml" ds:itemID="{0C87E493-DF8A-40AA-BD59-3B41B66A915E}">
  <ds:schemaRefs>
    <ds:schemaRef ds:uri="http://schemas.microsoft.com/sharepoint/v3/contenttype/forms"/>
  </ds:schemaRefs>
</ds:datastoreItem>
</file>

<file path=customXml/itemProps2.xml><?xml version="1.0" encoding="utf-8"?>
<ds:datastoreItem xmlns:ds="http://schemas.openxmlformats.org/officeDocument/2006/customXml" ds:itemID="{63BE4419-152B-4E46-B32F-EB8046E39B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e65ca93-514f-4937-b84b-c2e3a27be141"/>
    <ds:schemaRef ds:uri="a3a4bb17-26ab-42c0-b7ba-02343bd942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344B8F-7231-4CC4-B9C6-32F3EB554ADE}">
  <ds:schemaRefs>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www.w3.org/XML/1998/namespace"/>
    <ds:schemaRef ds:uri="http://schemas.microsoft.com/sharepoint/v3"/>
    <ds:schemaRef ds:uri="http://schemas.microsoft.com/office/infopath/2007/PartnerControls"/>
    <ds:schemaRef ds:uri="http://schemas.openxmlformats.org/package/2006/metadata/core-properties"/>
    <ds:schemaRef ds:uri="a3a4bb17-26ab-42c0-b7ba-02343bd94280"/>
    <ds:schemaRef ds:uri="be65ca93-514f-4937-b84b-c2e3a27be14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Date</vt:lpstr>
      <vt:lpstr>ProjectList</vt:lpstr>
      <vt:lpstr>SIBMonthlyReport</vt:lpstr>
      <vt:lpstr>CPI Inflators</vt:lpstr>
      <vt:lpstr>AER Final Decisions</vt:lpstr>
      <vt:lpstr>RIN Summary</vt:lpstr>
      <vt:lpstr>FY27 Tech for Business</vt:lpstr>
      <vt:lpstr>FY27 Tech for Tech</vt:lpstr>
      <vt:lpstr>AGP share IT Capex</vt:lpstr>
      <vt:lpstr>Non-system Capex</vt:lpstr>
      <vt:lpstr>Current AA Tables</vt:lpstr>
      <vt:lpstr>Immediate Expensing</vt:lpstr>
      <vt:lpstr>Capex Source data</vt:lpstr>
      <vt:lpstr>Capex summary by driver</vt:lpstr>
      <vt:lpstr>Capex summary by asset</vt:lpstr>
      <vt:lpstr>AA Forecast Tables</vt:lpstr>
      <vt:lpstr>RIN Tables</vt:lpstr>
      <vt:lpstr>SIB Rec</vt:lpstr>
      <vt:lpstr>Pivot</vt:lpstr>
      <vt:lpstr>SIB Changes</vt:lpstr>
      <vt:lpstr>SIBMonthly</vt:lpstr>
    </vt:vector>
  </TitlesOfParts>
  <Manager/>
  <Company>APA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Brandt, James</dc:creator>
  <cp:keywords/>
  <dc:description/>
  <cp:lastModifiedBy>Langdon, Justine</cp:lastModifiedBy>
  <cp:revision/>
  <cp:lastPrinted>2024-09-05T02:43:39Z</cp:lastPrinted>
  <dcterms:created xsi:type="dcterms:W3CDTF">2021-11-23T00:49:10Z</dcterms:created>
  <dcterms:modified xsi:type="dcterms:W3CDTF">2025-07-01T03:35:05Z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0x01010072CD02DC638F0F43AC2008BB95A9D377</vt:lpwstr>
  </property>
  <property fmtid="{D5CDD505-2E9C-101B-9397-08002B2CF9AE}" pid="3" name="MSIP_Label_8e2e509a-f02b-496b-97a8-09ffbb9893ea_Enabled">
    <vt:lpwstr>true</vt:lpwstr>
  </property>
  <property fmtid="{D5CDD505-2E9C-101B-9397-08002B2CF9AE}" pid="4" name="MSIP_Label_8e2e509a-f02b-496b-97a8-09ffbb9893ea_SetDate">
    <vt:lpwstr>2024-05-23T05:13:45Z</vt:lpwstr>
  </property>
  <property fmtid="{D5CDD505-2E9C-101B-9397-08002B2CF9AE}" pid="5" name="MSIP_Label_8e2e509a-f02b-496b-97a8-09ffbb9893ea_Method">
    <vt:lpwstr>Privileged</vt:lpwstr>
  </property>
  <property fmtid="{D5CDD505-2E9C-101B-9397-08002B2CF9AE}" pid="6" name="MSIP_Label_8e2e509a-f02b-496b-97a8-09ffbb9893ea_Name">
    <vt:lpwstr>APA-Internal</vt:lpwstr>
  </property>
  <property fmtid="{D5CDD505-2E9C-101B-9397-08002B2CF9AE}" pid="7" name="MSIP_Label_8e2e509a-f02b-496b-97a8-09ffbb9893ea_SiteId">
    <vt:lpwstr>234ac309-c216-4661-a5ba-18879f6c4c75</vt:lpwstr>
  </property>
  <property fmtid="{D5CDD505-2E9C-101B-9397-08002B2CF9AE}" pid="8" name="MSIP_Label_8e2e509a-f02b-496b-97a8-09ffbb9893ea_ActionId">
    <vt:lpwstr>6073e7f3-4cfb-4eb1-b03c-fa2f7334a0ff</vt:lpwstr>
  </property>
  <property fmtid="{D5CDD505-2E9C-101B-9397-08002B2CF9AE}" pid="9" name="MSIP_Label_8e2e509a-f02b-496b-97a8-09ffbb9893ea_ContentBits">
    <vt:lpwstr>0</vt:lpwstr>
  </property>
  <property fmtid="{D5CDD505-2E9C-101B-9397-08002B2CF9AE}" pid="10" name="MediaServiceImageTags">
    <vt:lpwstr/>
  </property>
</Properties>
</file>